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Baiba Dreimane\2024\"/>
    </mc:Choice>
  </mc:AlternateContent>
  <xr:revisionPtr revIDLastSave="0" documentId="13_ncr:1_{BA49CC52-A177-4ECD-B15E-4D45783E88A0}" xr6:coauthVersionLast="47" xr6:coauthVersionMax="47" xr10:uidLastSave="{00000000-0000-0000-0000-000000000000}"/>
  <bookViews>
    <workbookView xWindow="-120" yWindow="-120" windowWidth="29040" windowHeight="15720" xr2:uid="{098FF298-C02D-49E2-929F-125A389F2F87}"/>
  </bookViews>
  <sheets>
    <sheet name="marts" sheetId="4" r:id="rId1"/>
  </sheets>
  <definedNames>
    <definedName name="_xlnm._FilterDatabase" localSheetId="0" hidden="1">marts!$A$9:$X$6296</definedName>
    <definedName name="_xlnm.Print_Titles" localSheetId="0">marts!$6:$9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9" i="4" l="1"/>
  <c r="G159" i="4"/>
  <c r="H567" i="4"/>
  <c r="G567" i="4"/>
  <c r="E567" i="4"/>
  <c r="G416" i="4" l="1"/>
  <c r="H416" i="4"/>
  <c r="E416" i="4"/>
  <c r="H41" i="4" l="1"/>
  <c r="G41" i="4"/>
  <c r="E41" i="4"/>
  <c r="H1787" i="4" l="1"/>
  <c r="G1787" i="4"/>
  <c r="H1778" i="4"/>
  <c r="G1778" i="4"/>
  <c r="H1772" i="4"/>
  <c r="G1772" i="4"/>
  <c r="H1767" i="4"/>
  <c r="G1767" i="4"/>
  <c r="H1698" i="4"/>
  <c r="G1698" i="4"/>
  <c r="H1691" i="4"/>
  <c r="G1691" i="4"/>
  <c r="H1684" i="4"/>
  <c r="G1684" i="4"/>
  <c r="H1683" i="4"/>
  <c r="G1683" i="4"/>
  <c r="H1956" i="4"/>
  <c r="G1956" i="4"/>
  <c r="H1927" i="4"/>
  <c r="G1927" i="4"/>
  <c r="H1921" i="4"/>
  <c r="G1921" i="4"/>
  <c r="H5368" i="4"/>
  <c r="G5368" i="4"/>
  <c r="H5362" i="4"/>
  <c r="G5362" i="4"/>
  <c r="H5224" i="4"/>
  <c r="G5224" i="4"/>
  <c r="H1989" i="4"/>
  <c r="G1989" i="4"/>
  <c r="H1638" i="4"/>
  <c r="G1638" i="4"/>
  <c r="H1629" i="4"/>
  <c r="G1629" i="4"/>
  <c r="H1623" i="4"/>
  <c r="G1623" i="4"/>
  <c r="H1621" i="4"/>
  <c r="G1621" i="4"/>
  <c r="H1618" i="4"/>
  <c r="G1618" i="4"/>
  <c r="H1616" i="4"/>
  <c r="G1616" i="4"/>
  <c r="H1549" i="4"/>
  <c r="G1549" i="4"/>
  <c r="H1542" i="4"/>
  <c r="G1542" i="4"/>
  <c r="H1538" i="4"/>
  <c r="G1538" i="4"/>
  <c r="H1535" i="4"/>
  <c r="G1535" i="4"/>
  <c r="H1534" i="4"/>
  <c r="G1534" i="4"/>
  <c r="H3569" i="4"/>
  <c r="H3600" i="4"/>
  <c r="G3600" i="4"/>
  <c r="H3578" i="4"/>
  <c r="G3578" i="4"/>
  <c r="G3569" i="4"/>
  <c r="H3477" i="4"/>
  <c r="G3477" i="4"/>
  <c r="F5677" i="4"/>
  <c r="F5660" i="4"/>
  <c r="F5520" i="4"/>
  <c r="F5362" i="4"/>
  <c r="F5064" i="4"/>
  <c r="F4915" i="4"/>
  <c r="F4761" i="4"/>
  <c r="F4645" i="4"/>
  <c r="F4626" i="4"/>
  <c r="F4621" i="4"/>
  <c r="F4619" i="4"/>
  <c r="F4617" i="4"/>
  <c r="F4615" i="4"/>
  <c r="F4612" i="4"/>
  <c r="F4503" i="4"/>
  <c r="F4502" i="4"/>
  <c r="F4487" i="4"/>
  <c r="F4352" i="4"/>
  <c r="F4351" i="4"/>
  <c r="F4309" i="4"/>
  <c r="F4201" i="4"/>
  <c r="F4200" i="4"/>
  <c r="F4014" i="4"/>
  <c r="F3752" i="4"/>
  <c r="F3751" i="4"/>
  <c r="F3601" i="4"/>
  <c r="F3600" i="4"/>
  <c r="F3450" i="4"/>
  <c r="F3449" i="4"/>
  <c r="F3272" i="4"/>
  <c r="F3263" i="4"/>
  <c r="F3123" i="4"/>
  <c r="F3114" i="4"/>
  <c r="F3109" i="4"/>
  <c r="F2974" i="4"/>
  <c r="F2965" i="4"/>
  <c r="F2960" i="4"/>
  <c r="F2851" i="4"/>
  <c r="F2816" i="4"/>
  <c r="F2811" i="4"/>
  <c r="F2702" i="4"/>
  <c r="F2667" i="4"/>
  <c r="F2662" i="4"/>
  <c r="F2527" i="4"/>
  <c r="F2518" i="4"/>
  <c r="F2513" i="4"/>
  <c r="F2369" i="4"/>
  <c r="F2364" i="4"/>
  <c r="F2230" i="4"/>
  <c r="F2229" i="4"/>
  <c r="F2220" i="4"/>
  <c r="F2218" i="4"/>
  <c r="F2215" i="4"/>
  <c r="F1956" i="4"/>
  <c r="F1921" i="4"/>
  <c r="F1788" i="4"/>
  <c r="F1772" i="4"/>
  <c r="F1767" i="4"/>
  <c r="F1648" i="4"/>
  <c r="F1639" i="4"/>
  <c r="F1636" i="4"/>
  <c r="F1632" i="4"/>
  <c r="F1623" i="4"/>
  <c r="F1621" i="4"/>
  <c r="F1618" i="4"/>
  <c r="F1474" i="4"/>
  <c r="F1469" i="4"/>
  <c r="F1325" i="4"/>
  <c r="F1320" i="4"/>
  <c r="F1201" i="4"/>
  <c r="F1200" i="4"/>
  <c r="F1191" i="4"/>
  <c r="F1188" i="4"/>
  <c r="F1185" i="4"/>
  <c r="F1184" i="4"/>
  <c r="F1178" i="4"/>
  <c r="F1176" i="4"/>
  <c r="F1175" i="4"/>
  <c r="F1173" i="4"/>
  <c r="F1170" i="4"/>
  <c r="F1026" i="4"/>
  <c r="F1021" i="4"/>
  <c r="F877" i="4"/>
  <c r="F872" i="4"/>
  <c r="F737" i="4"/>
  <c r="F728" i="4"/>
  <c r="F723" i="4"/>
  <c r="F612" i="4"/>
  <c r="F608" i="4"/>
  <c r="F606" i="4"/>
  <c r="F605" i="4"/>
  <c r="F604" i="4"/>
  <c r="F603" i="4"/>
  <c r="F598" i="4"/>
  <c r="F595" i="4"/>
  <c r="F594" i="4"/>
  <c r="F591" i="4"/>
  <c r="F590" i="4"/>
  <c r="F588" i="4"/>
  <c r="F587" i="4"/>
  <c r="F585" i="4"/>
  <c r="F583" i="4"/>
  <c r="F582" i="4"/>
  <c r="F581" i="4"/>
  <c r="F579" i="4"/>
  <c r="F578" i="4"/>
  <c r="F576" i="4"/>
  <c r="F573" i="4"/>
  <c r="F462" i="4"/>
  <c r="F461" i="4"/>
  <c r="F457" i="4"/>
  <c r="F455" i="4"/>
  <c r="F454" i="4"/>
  <c r="F453" i="4"/>
  <c r="F452" i="4"/>
  <c r="F447" i="4"/>
  <c r="F444" i="4"/>
  <c r="F443" i="4"/>
  <c r="F440" i="4"/>
  <c r="F436" i="4"/>
  <c r="F431" i="4"/>
  <c r="F427" i="4"/>
  <c r="F425" i="4"/>
  <c r="F422" i="4"/>
  <c r="F310" i="4"/>
  <c r="F305" i="4"/>
  <c r="F304" i="4"/>
  <c r="F299" i="4"/>
  <c r="F297" i="4"/>
  <c r="F295" i="4"/>
  <c r="F294" i="4"/>
  <c r="F293" i="4"/>
  <c r="F289" i="4"/>
  <c r="F285" i="4"/>
  <c r="F280" i="4"/>
  <c r="F276" i="4"/>
  <c r="F274" i="4"/>
  <c r="F271" i="4"/>
  <c r="F4614" i="4"/>
  <c r="F4011" i="4"/>
  <c r="F3111" i="4"/>
  <c r="F2664" i="4"/>
  <c r="F2366" i="4"/>
  <c r="F2217" i="4"/>
  <c r="F1769" i="4"/>
  <c r="F1620" i="4"/>
  <c r="F1322" i="4"/>
  <c r="F1172" i="4"/>
  <c r="F575" i="4"/>
  <c r="F424" i="4"/>
  <c r="F273" i="4"/>
  <c r="F4459" i="4"/>
  <c r="F116" i="4"/>
  <c r="F4607" i="4"/>
  <c r="F568" i="4"/>
  <c r="F417" i="4"/>
  <c r="F266" i="4"/>
  <c r="F6233" i="4"/>
  <c r="F6193" i="4"/>
  <c r="I6193" i="4" s="1"/>
  <c r="J6193" i="4" s="1"/>
  <c r="F6192" i="4"/>
  <c r="K6192" i="4" s="1"/>
  <c r="L6192" i="4" s="1"/>
  <c r="F6084" i="4"/>
  <c r="F6044" i="4"/>
  <c r="I6044" i="4" s="1"/>
  <c r="J6044" i="4" s="1"/>
  <c r="F6043" i="4"/>
  <c r="F5895" i="4"/>
  <c r="I5895" i="4" s="1"/>
  <c r="J5895" i="4" s="1"/>
  <c r="F5894" i="4"/>
  <c r="F5746" i="4"/>
  <c r="K5746" i="4" s="1"/>
  <c r="L5746" i="4" s="1"/>
  <c r="F5745" i="4"/>
  <c r="K5745" i="4" s="1"/>
  <c r="L5745" i="4" s="1"/>
  <c r="F5637" i="4"/>
  <c r="F5597" i="4"/>
  <c r="F5596" i="4"/>
  <c r="I5596" i="4" s="1"/>
  <c r="J5596" i="4" s="1"/>
  <c r="F5488" i="4"/>
  <c r="F5339" i="4"/>
  <c r="F5299" i="4"/>
  <c r="F5298" i="4"/>
  <c r="K5298" i="4" s="1"/>
  <c r="L5298" i="4" s="1"/>
  <c r="F5190" i="4"/>
  <c r="K5190" i="4" s="1"/>
  <c r="L5190" i="4" s="1"/>
  <c r="F5150" i="4"/>
  <c r="F5149" i="4"/>
  <c r="F5041" i="4"/>
  <c r="F5001" i="4"/>
  <c r="F5000" i="4"/>
  <c r="I5000" i="4" s="1"/>
  <c r="J5000" i="4" s="1"/>
  <c r="F4892" i="4"/>
  <c r="F4852" i="4"/>
  <c r="K4852" i="4" s="1"/>
  <c r="L4852" i="4" s="1"/>
  <c r="F4851" i="4"/>
  <c r="F4753" i="4"/>
  <c r="K4753" i="4" s="1"/>
  <c r="L4753" i="4" s="1"/>
  <c r="F4752" i="4"/>
  <c r="F4751" i="4"/>
  <c r="F4736" i="4"/>
  <c r="F4599" i="4"/>
  <c r="F4597" i="4"/>
  <c r="F4570" i="4"/>
  <c r="F4568" i="4"/>
  <c r="I4568" i="4" s="1"/>
  <c r="J4568" i="4" s="1"/>
  <c r="F4567" i="4"/>
  <c r="I4567" i="4" s="1"/>
  <c r="J4567" i="4" s="1"/>
  <c r="F4566" i="4"/>
  <c r="F4565" i="4"/>
  <c r="K4565" i="4" s="1"/>
  <c r="L4565" i="4" s="1"/>
  <c r="F4564" i="4"/>
  <c r="F4563" i="4"/>
  <c r="F4562" i="4"/>
  <c r="K4562" i="4" s="1"/>
  <c r="L4562" i="4" s="1"/>
  <c r="F4561" i="4"/>
  <c r="K4561" i="4" s="1"/>
  <c r="L4561" i="4" s="1"/>
  <c r="F4560" i="4"/>
  <c r="I4560" i="4" s="1"/>
  <c r="J4560" i="4" s="1"/>
  <c r="F4289" i="4"/>
  <c r="I4289" i="4" s="1"/>
  <c r="J4289" i="4" s="1"/>
  <c r="F4276" i="4"/>
  <c r="F4275" i="4"/>
  <c r="F4138" i="4"/>
  <c r="F4000" i="4"/>
  <c r="I4000" i="4" s="1"/>
  <c r="J4000" i="4" s="1"/>
  <c r="F3991" i="4"/>
  <c r="F3966" i="4"/>
  <c r="K3966" i="4" s="1"/>
  <c r="L3966" i="4" s="1"/>
  <c r="F3961" i="4"/>
  <c r="F3959" i="4"/>
  <c r="I3959" i="4" s="1"/>
  <c r="J3959" i="4" s="1"/>
  <c r="F3957" i="4"/>
  <c r="F3951" i="4"/>
  <c r="I3951" i="4" s="1"/>
  <c r="J3951" i="4" s="1"/>
  <c r="F3950" i="4"/>
  <c r="F3200" i="4"/>
  <c r="I3200" i="4" s="1"/>
  <c r="J3200" i="4" s="1"/>
  <c r="F3199" i="4"/>
  <c r="F3100" i="4"/>
  <c r="F3098" i="4"/>
  <c r="F3086" i="4"/>
  <c r="I3086" i="4" s="1"/>
  <c r="J3086" i="4" s="1"/>
  <c r="F3074" i="4"/>
  <c r="F3073" i="4"/>
  <c r="F3051" i="4"/>
  <c r="F3050" i="4"/>
  <c r="F2951" i="4"/>
  <c r="K2951" i="4" s="1"/>
  <c r="L2951" i="4" s="1"/>
  <c r="F2912" i="4"/>
  <c r="F2910" i="4"/>
  <c r="I2910" i="4" s="1"/>
  <c r="J2910" i="4" s="1"/>
  <c r="F2753" i="4"/>
  <c r="I2753" i="4" s="1"/>
  <c r="J2753" i="4" s="1"/>
  <c r="F2752" i="4"/>
  <c r="F2604" i="4"/>
  <c r="F2603" i="4"/>
  <c r="F2495" i="4"/>
  <c r="I2495" i="4" s="1"/>
  <c r="J2495" i="4" s="1"/>
  <c r="F2455" i="4"/>
  <c r="F2454" i="4"/>
  <c r="F2316" i="4"/>
  <c r="I2316" i="4" s="1"/>
  <c r="J2316" i="4" s="1"/>
  <c r="F2314" i="4"/>
  <c r="F2312" i="4"/>
  <c r="F2306" i="4"/>
  <c r="K2306" i="4" s="1"/>
  <c r="L2306" i="4" s="1"/>
  <c r="F2305" i="4"/>
  <c r="F2208" i="4"/>
  <c r="F2207" i="4"/>
  <c r="K2207" i="4" s="1"/>
  <c r="L2207" i="4" s="1"/>
  <c r="F2206" i="4"/>
  <c r="K2206" i="4" s="1"/>
  <c r="L2206" i="4" s="1"/>
  <c r="F2204" i="4"/>
  <c r="F2200" i="4"/>
  <c r="F2192" i="4"/>
  <c r="F2172" i="4"/>
  <c r="K2172" i="4" s="1"/>
  <c r="L2172" i="4" s="1"/>
  <c r="F2167" i="4"/>
  <c r="F2165" i="4"/>
  <c r="I2165" i="4" s="1"/>
  <c r="J2165" i="4" s="1"/>
  <c r="F2163" i="4"/>
  <c r="F2157" i="4"/>
  <c r="F2156" i="4"/>
  <c r="I2156" i="4" s="1"/>
  <c r="J2156" i="4" s="1"/>
  <c r="F2047" i="4"/>
  <c r="F2007" i="4"/>
  <c r="F2006" i="4"/>
  <c r="F1898" i="4"/>
  <c r="F1858" i="4"/>
  <c r="F1857" i="4"/>
  <c r="K1857" i="4" s="1"/>
  <c r="L1857" i="4" s="1"/>
  <c r="F1758" i="4"/>
  <c r="K1758" i="4" s="1"/>
  <c r="L1758" i="4" s="1"/>
  <c r="F1752" i="4"/>
  <c r="I1752" i="4" s="1"/>
  <c r="J1752" i="4" s="1"/>
  <c r="F1744" i="4"/>
  <c r="F1732" i="4"/>
  <c r="F1731" i="4"/>
  <c r="I1731" i="4" s="1"/>
  <c r="J1731" i="4" s="1"/>
  <c r="F1717" i="4"/>
  <c r="F1709" i="4"/>
  <c r="F1708" i="4"/>
  <c r="F1609" i="4"/>
  <c r="K1609" i="4" s="1"/>
  <c r="L1609" i="4" s="1"/>
  <c r="F1603" i="4"/>
  <c r="F1595" i="4"/>
  <c r="I1595" i="4" s="1"/>
  <c r="J1595" i="4" s="1"/>
  <c r="F1583" i="4"/>
  <c r="F1582" i="4"/>
  <c r="K1582" i="4" s="1"/>
  <c r="L1582" i="4" s="1"/>
  <c r="F1578" i="4"/>
  <c r="F1577" i="4"/>
  <c r="F1570" i="4"/>
  <c r="K1570" i="4" s="1"/>
  <c r="L1570" i="4" s="1"/>
  <c r="F1568" i="4"/>
  <c r="K1568" i="4" s="1"/>
  <c r="L1568" i="4" s="1"/>
  <c r="F1566" i="4"/>
  <c r="I1566" i="4" s="1"/>
  <c r="J1566" i="4" s="1"/>
  <c r="F1560" i="4"/>
  <c r="F1559" i="4"/>
  <c r="F1451" i="4"/>
  <c r="F1411" i="4"/>
  <c r="F1410" i="4"/>
  <c r="I1410" i="4" s="1"/>
  <c r="J1410" i="4" s="1"/>
  <c r="F1311" i="4"/>
  <c r="F1305" i="4"/>
  <c r="F1297" i="4"/>
  <c r="F1272" i="4"/>
  <c r="I1272" i="4" s="1"/>
  <c r="J1272" i="4" s="1"/>
  <c r="F1270" i="4"/>
  <c r="F1268" i="4"/>
  <c r="F1262" i="4"/>
  <c r="F1261" i="4"/>
  <c r="F1161" i="4"/>
  <c r="K1161" i="4" s="1"/>
  <c r="L1161" i="4" s="1"/>
  <c r="F1159" i="4"/>
  <c r="K1159" i="4" s="1"/>
  <c r="L1159" i="4" s="1"/>
  <c r="F1152" i="4"/>
  <c r="I1152" i="4" s="1"/>
  <c r="J1152" i="4" s="1"/>
  <c r="F1135" i="4"/>
  <c r="F1134" i="4"/>
  <c r="F1130" i="4"/>
  <c r="F1129" i="4"/>
  <c r="F1127" i="4"/>
  <c r="F1122" i="4"/>
  <c r="F1120" i="4"/>
  <c r="K1120" i="4" s="1"/>
  <c r="L1120" i="4" s="1"/>
  <c r="F1118" i="4"/>
  <c r="I1118" i="4" s="1"/>
  <c r="J1118" i="4" s="1"/>
  <c r="F1112" i="4"/>
  <c r="I1112" i="4" s="1"/>
  <c r="J1112" i="4" s="1"/>
  <c r="F1111" i="4"/>
  <c r="F963" i="4"/>
  <c r="K963" i="4" s="1"/>
  <c r="L963" i="4" s="1"/>
  <c r="F962" i="4"/>
  <c r="F814" i="4"/>
  <c r="I814" i="4" s="1"/>
  <c r="J814" i="4" s="1"/>
  <c r="F665" i="4"/>
  <c r="F664" i="4"/>
  <c r="K664" i="4" s="1"/>
  <c r="L664" i="4" s="1"/>
  <c r="F564" i="4"/>
  <c r="I564" i="4" s="1"/>
  <c r="J564" i="4" s="1"/>
  <c r="F560" i="4"/>
  <c r="I560" i="4" s="1"/>
  <c r="J560" i="4" s="1"/>
  <c r="F558" i="4"/>
  <c r="F552" i="4"/>
  <c r="K552" i="4" s="1"/>
  <c r="L552" i="4" s="1"/>
  <c r="F551" i="4"/>
  <c r="F550" i="4"/>
  <c r="K550" i="4" s="1"/>
  <c r="L550" i="4" s="1"/>
  <c r="F549" i="4"/>
  <c r="K549" i="4" s="1"/>
  <c r="L549" i="4" s="1"/>
  <c r="F546" i="4"/>
  <c r="K546" i="4" s="1"/>
  <c r="L546" i="4" s="1"/>
  <c r="F545" i="4"/>
  <c r="I545" i="4" s="1"/>
  <c r="J545" i="4" s="1"/>
  <c r="F538" i="4"/>
  <c r="K538" i="4" s="1"/>
  <c r="L538" i="4" s="1"/>
  <c r="F537" i="4"/>
  <c r="F536" i="4"/>
  <c r="F535" i="4"/>
  <c r="F534" i="4"/>
  <c r="I534" i="4" s="1"/>
  <c r="J534" i="4" s="1"/>
  <c r="F532" i="4"/>
  <c r="K532" i="4" s="1"/>
  <c r="L532" i="4" s="1"/>
  <c r="F531" i="4"/>
  <c r="K531" i="4" s="1"/>
  <c r="L531" i="4" s="1"/>
  <c r="F530" i="4"/>
  <c r="F529" i="4"/>
  <c r="F528" i="4"/>
  <c r="F527" i="4"/>
  <c r="K527" i="4" s="1"/>
  <c r="L527" i="4" s="1"/>
  <c r="F525" i="4"/>
  <c r="F523" i="4"/>
  <c r="F521" i="4"/>
  <c r="F515" i="4"/>
  <c r="F514" i="4"/>
  <c r="F413" i="4"/>
  <c r="F408" i="4"/>
  <c r="F407" i="4"/>
  <c r="F406" i="4"/>
  <c r="F403" i="4"/>
  <c r="F400" i="4"/>
  <c r="F399" i="4"/>
  <c r="F396" i="4"/>
  <c r="I396" i="4" s="1"/>
  <c r="J396" i="4" s="1"/>
  <c r="F391" i="4"/>
  <c r="F390" i="4"/>
  <c r="I390" i="4" s="1"/>
  <c r="J390" i="4" s="1"/>
  <c r="F383" i="4"/>
  <c r="K383" i="4" s="1"/>
  <c r="L383" i="4" s="1"/>
  <c r="F381" i="4"/>
  <c r="I381" i="4" s="1"/>
  <c r="J381" i="4" s="1"/>
  <c r="F369" i="4"/>
  <c r="F368" i="4"/>
  <c r="F364" i="4"/>
  <c r="I364" i="4" s="1"/>
  <c r="J364" i="4" s="1"/>
  <c r="F363" i="4"/>
  <c r="F264" i="4"/>
  <c r="F263" i="4"/>
  <c r="F260" i="4"/>
  <c r="K260" i="4" s="1"/>
  <c r="L260" i="4" s="1"/>
  <c r="F216" i="4"/>
  <c r="K216" i="4" s="1"/>
  <c r="L216" i="4" s="1"/>
  <c r="F214" i="4"/>
  <c r="F6186" i="4"/>
  <c r="F5888" i="4"/>
  <c r="F5739" i="4"/>
  <c r="F5292" i="4"/>
  <c r="F5143" i="4"/>
  <c r="F4994" i="4"/>
  <c r="F4845" i="4"/>
  <c r="F4547" i="4"/>
  <c r="F4094" i="4"/>
  <c r="F3944" i="4"/>
  <c r="F3494" i="4"/>
  <c r="F3343" i="4"/>
  <c r="F3193" i="4"/>
  <c r="F3044" i="4"/>
  <c r="F2895" i="4"/>
  <c r="F2746" i="4"/>
  <c r="F2597" i="4"/>
  <c r="F2448" i="4"/>
  <c r="F2299" i="4"/>
  <c r="F2150" i="4"/>
  <c r="F2000" i="4"/>
  <c r="F1851" i="4"/>
  <c r="F1702" i="4"/>
  <c r="F1557" i="4"/>
  <c r="F1553" i="4"/>
  <c r="F1404" i="4"/>
  <c r="F1255" i="4"/>
  <c r="F1109" i="4"/>
  <c r="F1105" i="4"/>
  <c r="F956" i="4"/>
  <c r="F807" i="4"/>
  <c r="F658" i="4"/>
  <c r="F512" i="4"/>
  <c r="F508" i="4"/>
  <c r="F361" i="4"/>
  <c r="F357" i="4"/>
  <c r="F209" i="4"/>
  <c r="F208" i="4"/>
  <c r="F206" i="4"/>
  <c r="F503" i="4"/>
  <c r="K503" i="4" s="1"/>
  <c r="L503" i="4" s="1"/>
  <c r="F352" i="4"/>
  <c r="F4679" i="4"/>
  <c r="F641" i="4"/>
  <c r="F189" i="4"/>
  <c r="F5273" i="4"/>
  <c r="F4975" i="4"/>
  <c r="F4834" i="4"/>
  <c r="F4536" i="4"/>
  <c r="F4535" i="4"/>
  <c r="F4527" i="4"/>
  <c r="F4379" i="4"/>
  <c r="F4235" i="4"/>
  <c r="F4228" i="4"/>
  <c r="F4077" i="4"/>
  <c r="F3933" i="4"/>
  <c r="F3925" i="4"/>
  <c r="F3784" i="4"/>
  <c r="F3628" i="4"/>
  <c r="F3484" i="4"/>
  <c r="F3477" i="4"/>
  <c r="F3474" i="4"/>
  <c r="F3326" i="4"/>
  <c r="F3182" i="4"/>
  <c r="F3175" i="4"/>
  <c r="F3174" i="4"/>
  <c r="F3033" i="4"/>
  <c r="F3026" i="4"/>
  <c r="F3025" i="4"/>
  <c r="F2884" i="4"/>
  <c r="F2877" i="4"/>
  <c r="F2876" i="4"/>
  <c r="F2735" i="4"/>
  <c r="F2728" i="4"/>
  <c r="F2727" i="4"/>
  <c r="F2579" i="4"/>
  <c r="F2578" i="4"/>
  <c r="F2437" i="4"/>
  <c r="F2430" i="4"/>
  <c r="F2429" i="4"/>
  <c r="F2288" i="4"/>
  <c r="F2281" i="4"/>
  <c r="F2280" i="4"/>
  <c r="F2139" i="4"/>
  <c r="F2131" i="4"/>
  <c r="F2130" i="4"/>
  <c r="F1989" i="4"/>
  <c r="F1832" i="4"/>
  <c r="F1691" i="4"/>
  <c r="F1684" i="4"/>
  <c r="F1683" i="4"/>
  <c r="F1542" i="4"/>
  <c r="F1538" i="4"/>
  <c r="F1535" i="4"/>
  <c r="F1534" i="4"/>
  <c r="F1393" i="4"/>
  <c r="F1386" i="4"/>
  <c r="F1385" i="4"/>
  <c r="F1244" i="4"/>
  <c r="F1237" i="4"/>
  <c r="F1236" i="4"/>
  <c r="F1094" i="4"/>
  <c r="F1087" i="4"/>
  <c r="F1086" i="4"/>
  <c r="F945" i="4"/>
  <c r="F796" i="4"/>
  <c r="F788" i="4"/>
  <c r="F647" i="4"/>
  <c r="F639" i="4"/>
  <c r="F500" i="4"/>
  <c r="F497" i="4"/>
  <c r="F492" i="4"/>
  <c r="F489" i="4"/>
  <c r="F488" i="4"/>
  <c r="F350" i="4"/>
  <c r="F349" i="4"/>
  <c r="F346" i="4"/>
  <c r="F341" i="4"/>
  <c r="F338" i="4"/>
  <c r="F337" i="4"/>
  <c r="F197" i="4"/>
  <c r="F195" i="4"/>
  <c r="F190" i="4"/>
  <c r="F187" i="4"/>
  <c r="F4524" i="4"/>
  <c r="F4369" i="4"/>
  <c r="F4368" i="4"/>
  <c r="F4363" i="4"/>
  <c r="K4363" i="4" s="1"/>
  <c r="L4363" i="4" s="1"/>
  <c r="F4217" i="4"/>
  <c r="F4216" i="4"/>
  <c r="F4213" i="4"/>
  <c r="F4212" i="4"/>
  <c r="K4212" i="4" s="1"/>
  <c r="L4212" i="4" s="1"/>
  <c r="F4072" i="4"/>
  <c r="K4072" i="4" s="1"/>
  <c r="L4072" i="4" s="1"/>
  <c r="F4066" i="4"/>
  <c r="K4066" i="4" s="1"/>
  <c r="L4066" i="4" s="1"/>
  <c r="F4061" i="4"/>
  <c r="F3617" i="4"/>
  <c r="F3466" i="4"/>
  <c r="F3465" i="4"/>
  <c r="F3011" i="4"/>
  <c r="K3011" i="4" s="1"/>
  <c r="L3011" i="4" s="1"/>
  <c r="F2862" i="4"/>
  <c r="K2862" i="4" s="1"/>
  <c r="L2862" i="4" s="1"/>
  <c r="F2116" i="4"/>
  <c r="F1669" i="4"/>
  <c r="K1669" i="4" s="1"/>
  <c r="L1669" i="4" s="1"/>
  <c r="F1521" i="4"/>
  <c r="K1521" i="4" s="1"/>
  <c r="L1521" i="4" s="1"/>
  <c r="F1520" i="4"/>
  <c r="K1520" i="4" s="1"/>
  <c r="L1520" i="4" s="1"/>
  <c r="F1222" i="4"/>
  <c r="K1222" i="4" s="1"/>
  <c r="L1222" i="4" s="1"/>
  <c r="F1073" i="4"/>
  <c r="K1073" i="4" s="1"/>
  <c r="L1073" i="4" s="1"/>
  <c r="F1072" i="4"/>
  <c r="F485" i="4"/>
  <c r="F483" i="4"/>
  <c r="F482" i="4"/>
  <c r="K482" i="4" s="1"/>
  <c r="L482" i="4" s="1"/>
  <c r="F478" i="4"/>
  <c r="K478" i="4" s="1"/>
  <c r="L478" i="4" s="1"/>
  <c r="F477" i="4"/>
  <c r="F474" i="4"/>
  <c r="F332" i="4"/>
  <c r="F331" i="4"/>
  <c r="K331" i="4" s="1"/>
  <c r="L331" i="4" s="1"/>
  <c r="F326" i="4"/>
  <c r="F323" i="4"/>
  <c r="F183" i="4"/>
  <c r="F6151" i="4"/>
  <c r="F6150" i="4"/>
  <c r="F6149" i="4"/>
  <c r="F6148" i="4"/>
  <c r="F6147" i="4"/>
  <c r="F6002" i="4"/>
  <c r="F6001" i="4"/>
  <c r="F6000" i="4"/>
  <c r="F5999" i="4"/>
  <c r="F5998" i="4"/>
  <c r="F5853" i="4"/>
  <c r="F5852" i="4"/>
  <c r="F5851" i="4"/>
  <c r="F5850" i="4"/>
  <c r="F5849" i="4"/>
  <c r="F5704" i="4"/>
  <c r="F5703" i="4"/>
  <c r="F5702" i="4"/>
  <c r="F5701" i="4"/>
  <c r="F5700" i="4"/>
  <c r="F5555" i="4"/>
  <c r="F5554" i="4"/>
  <c r="F5553" i="4"/>
  <c r="F5552" i="4"/>
  <c r="F5551" i="4"/>
  <c r="F5406" i="4"/>
  <c r="F5405" i="4"/>
  <c r="F5404" i="4"/>
  <c r="F5403" i="4"/>
  <c r="F5402" i="4"/>
  <c r="F5257" i="4"/>
  <c r="F5256" i="4"/>
  <c r="F5255" i="4"/>
  <c r="F5254" i="4"/>
  <c r="F5253" i="4"/>
  <c r="F5108" i="4"/>
  <c r="F5107" i="4"/>
  <c r="F5106" i="4"/>
  <c r="F5105" i="4"/>
  <c r="F5104" i="4"/>
  <c r="F4959" i="4"/>
  <c r="F4958" i="4"/>
  <c r="F4957" i="4"/>
  <c r="F4956" i="4"/>
  <c r="F4955" i="4"/>
  <c r="F4810" i="4"/>
  <c r="F4809" i="4"/>
  <c r="F4808" i="4"/>
  <c r="F4807" i="4"/>
  <c r="F4806" i="4"/>
  <c r="F4661" i="4"/>
  <c r="F4660" i="4"/>
  <c r="F4659" i="4"/>
  <c r="F4658" i="4"/>
  <c r="F4657" i="4"/>
  <c r="F4511" i="4"/>
  <c r="F4510" i="4"/>
  <c r="F4509" i="4"/>
  <c r="F4508" i="4"/>
  <c r="F4507" i="4"/>
  <c r="F4360" i="4"/>
  <c r="F4359" i="4"/>
  <c r="F4358" i="4"/>
  <c r="F4357" i="4"/>
  <c r="F4356" i="4"/>
  <c r="F4209" i="4"/>
  <c r="F4208" i="4"/>
  <c r="F4207" i="4"/>
  <c r="F4206" i="4"/>
  <c r="F4205" i="4"/>
  <c r="F4058" i="4"/>
  <c r="F4057" i="4"/>
  <c r="F4056" i="4"/>
  <c r="F4055" i="4"/>
  <c r="F3909" i="4"/>
  <c r="F3908" i="4"/>
  <c r="F3907" i="4"/>
  <c r="F3906" i="4"/>
  <c r="F3905" i="4"/>
  <c r="F3760" i="4"/>
  <c r="F3759" i="4"/>
  <c r="F3758" i="4"/>
  <c r="F3757" i="4"/>
  <c r="F3756" i="4"/>
  <c r="F3609" i="4"/>
  <c r="F3608" i="4"/>
  <c r="F3607" i="4"/>
  <c r="F3606" i="4"/>
  <c r="F3605" i="4"/>
  <c r="F3458" i="4"/>
  <c r="F3457" i="4"/>
  <c r="F3456" i="4"/>
  <c r="F3455" i="4"/>
  <c r="F3454" i="4"/>
  <c r="F3307" i="4"/>
  <c r="F3306" i="4"/>
  <c r="F3305" i="4"/>
  <c r="F3304" i="4"/>
  <c r="F3303" i="4"/>
  <c r="F3158" i="4"/>
  <c r="F3157" i="4"/>
  <c r="F3156" i="4"/>
  <c r="F3155" i="4"/>
  <c r="F3154" i="4"/>
  <c r="F3009" i="4"/>
  <c r="F3008" i="4"/>
  <c r="F3007" i="4"/>
  <c r="F3006" i="4"/>
  <c r="F3005" i="4"/>
  <c r="F2860" i="4"/>
  <c r="F2859" i="4"/>
  <c r="F2858" i="4"/>
  <c r="F2857" i="4"/>
  <c r="F2856" i="4"/>
  <c r="F2711" i="4"/>
  <c r="F2710" i="4"/>
  <c r="F2709" i="4"/>
  <c r="F2708" i="4"/>
  <c r="F2707" i="4"/>
  <c r="F2562" i="4"/>
  <c r="F2561" i="4"/>
  <c r="F2560" i="4"/>
  <c r="F2559" i="4"/>
  <c r="F2558" i="4"/>
  <c r="F2413" i="4"/>
  <c r="F2412" i="4"/>
  <c r="F2411" i="4"/>
  <c r="F2410" i="4"/>
  <c r="F2409" i="4"/>
  <c r="F2264" i="4"/>
  <c r="F2263" i="4"/>
  <c r="F2262" i="4"/>
  <c r="F2261" i="4"/>
  <c r="F2260" i="4"/>
  <c r="F2114" i="4"/>
  <c r="F2113" i="4"/>
  <c r="F2112" i="4"/>
  <c r="F2111" i="4"/>
  <c r="F2110" i="4"/>
  <c r="F1965" i="4"/>
  <c r="F1964" i="4"/>
  <c r="F1963" i="4"/>
  <c r="F1962" i="4"/>
  <c r="F1961" i="4"/>
  <c r="F1816" i="4"/>
  <c r="F1815" i="4"/>
  <c r="F1814" i="4"/>
  <c r="F1813" i="4"/>
  <c r="F1812" i="4"/>
  <c r="F1667" i="4"/>
  <c r="F1666" i="4"/>
  <c r="F1665" i="4"/>
  <c r="F1664" i="4"/>
  <c r="F1663" i="4"/>
  <c r="F1518" i="4"/>
  <c r="F1517" i="4"/>
  <c r="F1516" i="4"/>
  <c r="F1515" i="4"/>
  <c r="F1514" i="4"/>
  <c r="F1369" i="4"/>
  <c r="F1368" i="4"/>
  <c r="F1367" i="4"/>
  <c r="F1366" i="4"/>
  <c r="F1365" i="4"/>
  <c r="F1220" i="4"/>
  <c r="F1219" i="4"/>
  <c r="F1218" i="4"/>
  <c r="F1217" i="4"/>
  <c r="F1216" i="4"/>
  <c r="F1070" i="4"/>
  <c r="F1069" i="4"/>
  <c r="F1068" i="4"/>
  <c r="F1067" i="4"/>
  <c r="F1066" i="4"/>
  <c r="F921" i="4"/>
  <c r="F920" i="4"/>
  <c r="F919" i="4"/>
  <c r="F918" i="4"/>
  <c r="F917" i="4"/>
  <c r="F772" i="4"/>
  <c r="F771" i="4"/>
  <c r="F770" i="4"/>
  <c r="F769" i="4"/>
  <c r="F768" i="4"/>
  <c r="F623" i="4"/>
  <c r="F622" i="4"/>
  <c r="F621" i="4"/>
  <c r="F620" i="4"/>
  <c r="F619" i="4"/>
  <c r="F472" i="4"/>
  <c r="F471" i="4"/>
  <c r="F470" i="4"/>
  <c r="F469" i="4"/>
  <c r="F468" i="4"/>
  <c r="F321" i="4"/>
  <c r="F320" i="4"/>
  <c r="F319" i="4"/>
  <c r="F318" i="4"/>
  <c r="F317" i="4"/>
  <c r="F171" i="4"/>
  <c r="F170" i="4"/>
  <c r="F169" i="4"/>
  <c r="F168" i="4"/>
  <c r="F167" i="4"/>
  <c r="F153" i="4"/>
  <c r="F154" i="4"/>
  <c r="F159" i="4"/>
  <c r="F160" i="4"/>
  <c r="K160" i="4" s="1"/>
  <c r="L160" i="4" s="1"/>
  <c r="F121" i="4"/>
  <c r="F47" i="4"/>
  <c r="N6184" i="4"/>
  <c r="N6145" i="4"/>
  <c r="N6035" i="4"/>
  <c r="N5996" i="4"/>
  <c r="N5886" i="4"/>
  <c r="N5847" i="4"/>
  <c r="N5737" i="4"/>
  <c r="N5698" i="4"/>
  <c r="N5588" i="4"/>
  <c r="N5549" i="4"/>
  <c r="N5439" i="4"/>
  <c r="N5400" i="4"/>
  <c r="N5290" i="4"/>
  <c r="N5251" i="4"/>
  <c r="N5141" i="4"/>
  <c r="N5102" i="4"/>
  <c r="N4992" i="4"/>
  <c r="N4953" i="4"/>
  <c r="N4843" i="4"/>
  <c r="N4804" i="4"/>
  <c r="N4694" i="4"/>
  <c r="N4655" i="4"/>
  <c r="N4545" i="4"/>
  <c r="N4505" i="4"/>
  <c r="N4393" i="4"/>
  <c r="N4354" i="4"/>
  <c r="N4242" i="4"/>
  <c r="N4203" i="4"/>
  <c r="N4091" i="4"/>
  <c r="N4052" i="4"/>
  <c r="N3942" i="4"/>
  <c r="N3903" i="4"/>
  <c r="N3793" i="4"/>
  <c r="N3754" i="4"/>
  <c r="N3642" i="4"/>
  <c r="N3603" i="4"/>
  <c r="N3491" i="4"/>
  <c r="N3452" i="4"/>
  <c r="N3340" i="4"/>
  <c r="N3301" i="4"/>
  <c r="N3191" i="4"/>
  <c r="N3152" i="4"/>
  <c r="N3042" i="4"/>
  <c r="N3003" i="4"/>
  <c r="N2893" i="4"/>
  <c r="N2854" i="4"/>
  <c r="N2744" i="4"/>
  <c r="N2705" i="4"/>
  <c r="N2595" i="4"/>
  <c r="N2556" i="4"/>
  <c r="N2446" i="4"/>
  <c r="N2407" i="4"/>
  <c r="N2297" i="4"/>
  <c r="N2258" i="4"/>
  <c r="N2148" i="4"/>
  <c r="N2108" i="4"/>
  <c r="N1998" i="4"/>
  <c r="N1959" i="4"/>
  <c r="N1849" i="4"/>
  <c r="N1810" i="4"/>
  <c r="N1700" i="4"/>
  <c r="N1661" i="4"/>
  <c r="N1551" i="4"/>
  <c r="N1512" i="4"/>
  <c r="N1402" i="4"/>
  <c r="N1363" i="4"/>
  <c r="N1253" i="4"/>
  <c r="N1214" i="4"/>
  <c r="N1103" i="4"/>
  <c r="N1064" i="4"/>
  <c r="N954" i="4"/>
  <c r="N915" i="4"/>
  <c r="N805" i="4"/>
  <c r="N766" i="4"/>
  <c r="N656" i="4"/>
  <c r="N617" i="4"/>
  <c r="N506" i="4"/>
  <c r="N466" i="4"/>
  <c r="N355" i="4"/>
  <c r="N315" i="4"/>
  <c r="N204" i="4"/>
  <c r="N165" i="4"/>
  <c r="S6253" i="4"/>
  <c r="S6104" i="4"/>
  <c r="S5955" i="4"/>
  <c r="S5806" i="4"/>
  <c r="S5657" i="4"/>
  <c r="S5508" i="4"/>
  <c r="S5359" i="4"/>
  <c r="S5210" i="4"/>
  <c r="S5061" i="4"/>
  <c r="S4912" i="4"/>
  <c r="S4763" i="4"/>
  <c r="S4614" i="4"/>
  <c r="S4462" i="4"/>
  <c r="S4311" i="4"/>
  <c r="S4160" i="4"/>
  <c r="S4011" i="4"/>
  <c r="S3862" i="4"/>
  <c r="S3711" i="4"/>
  <c r="S3560" i="4"/>
  <c r="S3409" i="4"/>
  <c r="S3260" i="4"/>
  <c r="S3111" i="4"/>
  <c r="S2962" i="4"/>
  <c r="S2813" i="4"/>
  <c r="S2664" i="4"/>
  <c r="S2515" i="4"/>
  <c r="S2366" i="4"/>
  <c r="S2217" i="4"/>
  <c r="S2067" i="4"/>
  <c r="S1918" i="4"/>
  <c r="S1769" i="4"/>
  <c r="S1620" i="4"/>
  <c r="S1471" i="4"/>
  <c r="S1322" i="4"/>
  <c r="S1172" i="4"/>
  <c r="S1023" i="4"/>
  <c r="S874" i="4"/>
  <c r="S725" i="4"/>
  <c r="S575" i="4"/>
  <c r="S424" i="4"/>
  <c r="S273" i="4"/>
  <c r="S6252" i="4"/>
  <c r="S6103" i="4"/>
  <c r="S5954" i="4"/>
  <c r="S5805" i="4"/>
  <c r="S5656" i="4"/>
  <c r="S5507" i="4"/>
  <c r="S5358" i="4"/>
  <c r="S5209" i="4"/>
  <c r="S5060" i="4"/>
  <c r="S4911" i="4"/>
  <c r="S4762" i="4"/>
  <c r="S4613" i="4"/>
  <c r="S4461" i="4"/>
  <c r="S4310" i="4"/>
  <c r="S4159" i="4"/>
  <c r="S4010" i="4"/>
  <c r="S3861" i="4"/>
  <c r="S3710" i="4"/>
  <c r="S3559" i="4"/>
  <c r="S3408" i="4"/>
  <c r="S3259" i="4"/>
  <c r="S3110" i="4"/>
  <c r="S2961" i="4"/>
  <c r="S2812" i="4"/>
  <c r="S2663" i="4"/>
  <c r="S2514" i="4"/>
  <c r="S2365" i="4"/>
  <c r="S2216" i="4"/>
  <c r="S2066" i="4"/>
  <c r="S1917" i="4"/>
  <c r="S1768" i="4"/>
  <c r="S1619" i="4"/>
  <c r="S1470" i="4"/>
  <c r="S1321" i="4"/>
  <c r="S1171" i="4"/>
  <c r="S1022" i="4"/>
  <c r="S873" i="4"/>
  <c r="S724" i="4"/>
  <c r="S574" i="4"/>
  <c r="S423" i="4"/>
  <c r="S272" i="4"/>
  <c r="S1539" i="4"/>
  <c r="S167" i="4"/>
  <c r="S170" i="4"/>
  <c r="S171" i="4"/>
  <c r="S183" i="4"/>
  <c r="S189" i="4"/>
  <c r="S192" i="4"/>
  <c r="S193" i="4"/>
  <c r="S206" i="4"/>
  <c r="S208" i="4"/>
  <c r="S209" i="4"/>
  <c r="S216" i="4"/>
  <c r="S263" i="4"/>
  <c r="S317" i="4"/>
  <c r="S323" i="4"/>
  <c r="S326" i="4"/>
  <c r="S331" i="4"/>
  <c r="S332" i="4"/>
  <c r="S342" i="4"/>
  <c r="S343" i="4"/>
  <c r="S357" i="4"/>
  <c r="S361" i="4"/>
  <c r="S363" i="4"/>
  <c r="S364" i="4"/>
  <c r="S368" i="4"/>
  <c r="S369" i="4"/>
  <c r="S381" i="4"/>
  <c r="S383" i="4"/>
  <c r="S391" i="4"/>
  <c r="S396" i="4"/>
  <c r="S399" i="4"/>
  <c r="S400" i="4"/>
  <c r="S406" i="4"/>
  <c r="S407" i="4"/>
  <c r="S413" i="4"/>
  <c r="S468" i="4"/>
  <c r="S474" i="4"/>
  <c r="S477" i="4"/>
  <c r="S478" i="4"/>
  <c r="S482" i="4"/>
  <c r="S483" i="4"/>
  <c r="S485" i="4"/>
  <c r="S493" i="4"/>
  <c r="S494" i="4"/>
  <c r="S508" i="4"/>
  <c r="S512" i="4"/>
  <c r="S514" i="4"/>
  <c r="S515" i="4"/>
  <c r="S521" i="4"/>
  <c r="S523" i="4"/>
  <c r="S525" i="4"/>
  <c r="S531" i="4"/>
  <c r="S532" i="4"/>
  <c r="S534" i="4"/>
  <c r="S535" i="4"/>
  <c r="S536" i="4"/>
  <c r="S537" i="4"/>
  <c r="S538" i="4"/>
  <c r="S545" i="4"/>
  <c r="S546" i="4"/>
  <c r="S549" i="4"/>
  <c r="S550" i="4"/>
  <c r="S551" i="4"/>
  <c r="S552" i="4"/>
  <c r="S558" i="4"/>
  <c r="S560" i="4"/>
  <c r="S564" i="4"/>
  <c r="S619" i="4"/>
  <c r="S641" i="4"/>
  <c r="S644" i="4"/>
  <c r="S645" i="4"/>
  <c r="S658" i="4"/>
  <c r="S664" i="4"/>
  <c r="S665" i="4"/>
  <c r="S768" i="4"/>
  <c r="S793" i="4"/>
  <c r="S807" i="4"/>
  <c r="S814" i="4"/>
  <c r="S917" i="4"/>
  <c r="S942" i="4"/>
  <c r="S956" i="4"/>
  <c r="S962" i="4"/>
  <c r="S963" i="4"/>
  <c r="S1066" i="4"/>
  <c r="S1072" i="4"/>
  <c r="S1073" i="4"/>
  <c r="S1091" i="4"/>
  <c r="S1092" i="4"/>
  <c r="S1105" i="4"/>
  <c r="S1109" i="4"/>
  <c r="S1111" i="4"/>
  <c r="S1112" i="4"/>
  <c r="S1118" i="4"/>
  <c r="S1120" i="4"/>
  <c r="S1122" i="4"/>
  <c r="S1127" i="4"/>
  <c r="S1129" i="4"/>
  <c r="S1130" i="4"/>
  <c r="S1134" i="4"/>
  <c r="S1135" i="4"/>
  <c r="S1152" i="4"/>
  <c r="S1161" i="4"/>
  <c r="S1216" i="4"/>
  <c r="S1222" i="4"/>
  <c r="S1241" i="4"/>
  <c r="S1242" i="4"/>
  <c r="S1255" i="4"/>
  <c r="S1262" i="4"/>
  <c r="S1268" i="4"/>
  <c r="S1270" i="4"/>
  <c r="S1272" i="4"/>
  <c r="S1297" i="4"/>
  <c r="S1305" i="4"/>
  <c r="S1311" i="4"/>
  <c r="S1365" i="4"/>
  <c r="S1390" i="4"/>
  <c r="S1404" i="4"/>
  <c r="S1410" i="4"/>
  <c r="S1411" i="4"/>
  <c r="S1451" i="4"/>
  <c r="S1514" i="4"/>
  <c r="S1520" i="4"/>
  <c r="S1521" i="4"/>
  <c r="S1540" i="4"/>
  <c r="S1553" i="4"/>
  <c r="S1559" i="4"/>
  <c r="S1560" i="4"/>
  <c r="S1566" i="4"/>
  <c r="S1568" i="4"/>
  <c r="S1570" i="4"/>
  <c r="S1577" i="4"/>
  <c r="S1578" i="4"/>
  <c r="S1582" i="4"/>
  <c r="S1583" i="4"/>
  <c r="S1595" i="4"/>
  <c r="S1603" i="4"/>
  <c r="S1663" i="4"/>
  <c r="S1669" i="4"/>
  <c r="S1688" i="4"/>
  <c r="S1702" i="4"/>
  <c r="S1708" i="4"/>
  <c r="S1709" i="4"/>
  <c r="S1717" i="4"/>
  <c r="S1731" i="4"/>
  <c r="S1732" i="4"/>
  <c r="S1744" i="4"/>
  <c r="S1758" i="4"/>
  <c r="S1812" i="4"/>
  <c r="S1851" i="4"/>
  <c r="S1857" i="4"/>
  <c r="S1961" i="4"/>
  <c r="S2000" i="4"/>
  <c r="S2006" i="4"/>
  <c r="S2047" i="4"/>
  <c r="S2110" i="4"/>
  <c r="S2116" i="4"/>
  <c r="S2135" i="4"/>
  <c r="S2150" i="4"/>
  <c r="S2156" i="4"/>
  <c r="S2157" i="4"/>
  <c r="S2163" i="4"/>
  <c r="S2165" i="4"/>
  <c r="S2167" i="4"/>
  <c r="S2192" i="4"/>
  <c r="S2206" i="4"/>
  <c r="S2207" i="4"/>
  <c r="S2260" i="4"/>
  <c r="S2299" i="4"/>
  <c r="S2305" i="4"/>
  <c r="S2312" i="4"/>
  <c r="S2316" i="4"/>
  <c r="S2409" i="4"/>
  <c r="S2448" i="4"/>
  <c r="S2454" i="4"/>
  <c r="S2455" i="4"/>
  <c r="S2495" i="4"/>
  <c r="S2558" i="4"/>
  <c r="S2583" i="4"/>
  <c r="S2597" i="4"/>
  <c r="S2603" i="4"/>
  <c r="S2604" i="4"/>
  <c r="S2707" i="4"/>
  <c r="S2746" i="4"/>
  <c r="S2753" i="4"/>
  <c r="S2856" i="4"/>
  <c r="S2862" i="4"/>
  <c r="S2881" i="4"/>
  <c r="S2882" i="4"/>
  <c r="S2895" i="4"/>
  <c r="S2910" i="4"/>
  <c r="S2912" i="4"/>
  <c r="S3005" i="4"/>
  <c r="S3011" i="4"/>
  <c r="S3030" i="4"/>
  <c r="S3044" i="4"/>
  <c r="S3051" i="4"/>
  <c r="S3073" i="4"/>
  <c r="S3074" i="4"/>
  <c r="S3086" i="4"/>
  <c r="S3100" i="4"/>
  <c r="S3154" i="4"/>
  <c r="S3179" i="4"/>
  <c r="S3193" i="4"/>
  <c r="S3199" i="4"/>
  <c r="S3200" i="4"/>
  <c r="S3343" i="4"/>
  <c r="S3465" i="4"/>
  <c r="S3466" i="4"/>
  <c r="S3479" i="4"/>
  <c r="S3494" i="4"/>
  <c r="S3617" i="4"/>
  <c r="S3631" i="4"/>
  <c r="S3756" i="4"/>
  <c r="S3781" i="4"/>
  <c r="S3782" i="4"/>
  <c r="S3905" i="4"/>
  <c r="S3931" i="4"/>
  <c r="S3944" i="4"/>
  <c r="S3950" i="4"/>
  <c r="S3951" i="4"/>
  <c r="S3957" i="4"/>
  <c r="S3959" i="4"/>
  <c r="S3961" i="4"/>
  <c r="S3966" i="4"/>
  <c r="S3991" i="4"/>
  <c r="S4000" i="4"/>
  <c r="S4061" i="4"/>
  <c r="S4066" i="4"/>
  <c r="S4072" i="4"/>
  <c r="S4079" i="4"/>
  <c r="S4080" i="4"/>
  <c r="S4094" i="4"/>
  <c r="S4138" i="4"/>
  <c r="S4212" i="4"/>
  <c r="S4213" i="4"/>
  <c r="S4216" i="4"/>
  <c r="S4217" i="4"/>
  <c r="S4230" i="4"/>
  <c r="S4275" i="4"/>
  <c r="S4276" i="4"/>
  <c r="S4289" i="4"/>
  <c r="S4363" i="4"/>
  <c r="S4368" i="4"/>
  <c r="S4369" i="4"/>
  <c r="S4381" i="4"/>
  <c r="S4507" i="4"/>
  <c r="S4524" i="4"/>
  <c r="S4532" i="4"/>
  <c r="S4533" i="4"/>
  <c r="S4547" i="4"/>
  <c r="S4560" i="4"/>
  <c r="S4561" i="4"/>
  <c r="S4562" i="4"/>
  <c r="S4563" i="4"/>
  <c r="S4564" i="4"/>
  <c r="S4565" i="4"/>
  <c r="S4566" i="4"/>
  <c r="S4567" i="4"/>
  <c r="S4568" i="4"/>
  <c r="S4570" i="4"/>
  <c r="S4597" i="4"/>
  <c r="S4682" i="4"/>
  <c r="S4736" i="4"/>
  <c r="S4751" i="4"/>
  <c r="S4752" i="4"/>
  <c r="S4753" i="4"/>
  <c r="S4845" i="4"/>
  <c r="S4851" i="4"/>
  <c r="S4852" i="4"/>
  <c r="S4892" i="4"/>
  <c r="S4994" i="4"/>
  <c r="S5000" i="4"/>
  <c r="S5001" i="4"/>
  <c r="S5041" i="4"/>
  <c r="S5143" i="4"/>
  <c r="S5149" i="4"/>
  <c r="S5150" i="4"/>
  <c r="S5278" i="4"/>
  <c r="S5292" i="4"/>
  <c r="S5298" i="4"/>
  <c r="S5299" i="4"/>
  <c r="S5488" i="4"/>
  <c r="S5551" i="4"/>
  <c r="S5576" i="4"/>
  <c r="S5596" i="4"/>
  <c r="S5597" i="4"/>
  <c r="S5637" i="4"/>
  <c r="S5725" i="4"/>
  <c r="S5739" i="4"/>
  <c r="S5745" i="4"/>
  <c r="S5888" i="4"/>
  <c r="S5894" i="4"/>
  <c r="S5895" i="4"/>
  <c r="S6043" i="4"/>
  <c r="S6044" i="4"/>
  <c r="S6084" i="4"/>
  <c r="S6186" i="4"/>
  <c r="S6192" i="4"/>
  <c r="S6193" i="4"/>
  <c r="S6233" i="4"/>
  <c r="V3931" i="4"/>
  <c r="G158" i="4"/>
  <c r="I568" i="4" l="1"/>
  <c r="K2116" i="4"/>
  <c r="L2116" i="4" s="1"/>
  <c r="I2116" i="4"/>
  <c r="J2116" i="4" s="1"/>
  <c r="K417" i="4"/>
  <c r="K159" i="4"/>
  <c r="L159" i="4" s="1"/>
  <c r="I4607" i="4"/>
  <c r="J4607" i="4" s="1"/>
  <c r="K5339" i="4"/>
  <c r="L5339" i="4" s="1"/>
  <c r="I1122" i="4"/>
  <c r="J1122" i="4" s="1"/>
  <c r="I536" i="4"/>
  <c r="J536" i="4" s="1"/>
  <c r="K1560" i="4"/>
  <c r="L1560" i="4" s="1"/>
  <c r="I3199" i="4"/>
  <c r="J3199" i="4" s="1"/>
  <c r="I1268" i="4"/>
  <c r="J1268" i="4" s="1"/>
  <c r="I1311" i="4"/>
  <c r="J1311" i="4" s="1"/>
  <c r="K3073" i="4"/>
  <c r="L3073" i="4" s="1"/>
  <c r="K1744" i="4"/>
  <c r="L1744" i="4" s="1"/>
  <c r="I4275" i="4"/>
  <c r="J4275" i="4" s="1"/>
  <c r="K403" i="4"/>
  <c r="L403" i="4" s="1"/>
  <c r="I514" i="4"/>
  <c r="J514" i="4" s="1"/>
  <c r="I665" i="4"/>
  <c r="J665" i="4" s="1"/>
  <c r="K1451" i="4"/>
  <c r="L1451" i="4" s="1"/>
  <c r="K1603" i="4"/>
  <c r="L1603" i="4" s="1"/>
  <c r="K2047" i="4"/>
  <c r="L2047" i="4" s="1"/>
  <c r="K2314" i="4"/>
  <c r="L2314" i="4" s="1"/>
  <c r="I406" i="4"/>
  <c r="J406" i="4" s="1"/>
  <c r="K1858" i="4"/>
  <c r="L1858" i="4" s="1"/>
  <c r="K523" i="4"/>
  <c r="L523" i="4" s="1"/>
  <c r="I1305" i="4"/>
  <c r="J1305" i="4" s="1"/>
  <c r="I407" i="4"/>
  <c r="J407" i="4" s="1"/>
  <c r="I515" i="4"/>
  <c r="J515" i="4" s="1"/>
  <c r="K363" i="4"/>
  <c r="L363" i="4" s="1"/>
  <c r="K1709" i="4"/>
  <c r="L1709" i="4" s="1"/>
  <c r="K2200" i="4"/>
  <c r="L2200" i="4" s="1"/>
  <c r="I6233" i="4"/>
  <c r="J6233" i="4" s="1"/>
  <c r="I3991" i="4"/>
  <c r="J3991" i="4" s="1"/>
  <c r="K529" i="4"/>
  <c r="L529" i="4" s="1"/>
  <c r="K1261" i="4"/>
  <c r="L1261" i="4" s="1"/>
  <c r="I1708" i="4"/>
  <c r="J1708" i="4" s="1"/>
  <c r="I2006" i="4"/>
  <c r="J2006" i="4" s="1"/>
  <c r="I2157" i="4"/>
  <c r="J2157" i="4" s="1"/>
  <c r="K3050" i="4"/>
  <c r="L3050" i="4" s="1"/>
  <c r="K1135" i="4"/>
  <c r="L1135" i="4" s="1"/>
  <c r="K2204" i="4"/>
  <c r="L2204" i="4" s="1"/>
  <c r="K263" i="4"/>
  <c r="L263" i="4" s="1"/>
  <c r="K408" i="4"/>
  <c r="L408" i="4" s="1"/>
  <c r="K4851" i="4"/>
  <c r="L4851" i="4" s="1"/>
  <c r="K1127" i="4"/>
  <c r="L1127" i="4" s="1"/>
  <c r="I369" i="4"/>
  <c r="J369" i="4" s="1"/>
  <c r="K1297" i="4"/>
  <c r="L1297" i="4" s="1"/>
  <c r="K1577" i="4"/>
  <c r="L1577" i="4" s="1"/>
  <c r="I2163" i="4"/>
  <c r="J2163" i="4" s="1"/>
  <c r="I2454" i="4"/>
  <c r="J2454" i="4" s="1"/>
  <c r="K3098" i="4"/>
  <c r="L3098" i="4" s="1"/>
  <c r="I4751" i="4"/>
  <c r="J4751" i="4" s="1"/>
  <c r="I5041" i="4"/>
  <c r="J5041" i="4" s="1"/>
  <c r="K399" i="4"/>
  <c r="L399" i="4" s="1"/>
  <c r="I521" i="4"/>
  <c r="J521" i="4" s="1"/>
  <c r="K530" i="4"/>
  <c r="L530" i="4" s="1"/>
  <c r="I1130" i="4"/>
  <c r="J1130" i="4" s="1"/>
  <c r="K1566" i="4"/>
  <c r="L1566" i="4" s="1"/>
  <c r="I2604" i="4"/>
  <c r="J2604" i="4" s="1"/>
  <c r="I2912" i="4"/>
  <c r="J2912" i="4" s="1"/>
  <c r="K3961" i="4"/>
  <c r="L3961" i="4" s="1"/>
  <c r="I2455" i="4"/>
  <c r="J2455" i="4" s="1"/>
  <c r="I3100" i="4"/>
  <c r="J3100" i="4" s="1"/>
  <c r="K4563" i="4"/>
  <c r="L4563" i="4" s="1"/>
  <c r="I4570" i="4"/>
  <c r="J4570" i="4" s="1"/>
  <c r="K4599" i="4"/>
  <c r="L4599" i="4" s="1"/>
  <c r="I5597" i="4"/>
  <c r="J5597" i="4" s="1"/>
  <c r="I400" i="4"/>
  <c r="J400" i="4" s="1"/>
  <c r="I391" i="4"/>
  <c r="J391" i="4" s="1"/>
  <c r="I413" i="4"/>
  <c r="J413" i="4" s="1"/>
  <c r="K528" i="4"/>
  <c r="L528" i="4" s="1"/>
  <c r="K537" i="4"/>
  <c r="L537" i="4" s="1"/>
  <c r="I4597" i="4"/>
  <c r="J4597" i="4" s="1"/>
  <c r="I5150" i="4"/>
  <c r="J5150" i="4" s="1"/>
  <c r="K5488" i="4"/>
  <c r="L5488" i="4" s="1"/>
  <c r="I4736" i="4"/>
  <c r="J4736" i="4" s="1"/>
  <c r="I6043" i="4"/>
  <c r="J6043" i="4" s="1"/>
  <c r="K368" i="4"/>
  <c r="L368" i="4" s="1"/>
  <c r="I4892" i="4"/>
  <c r="J4892" i="4" s="1"/>
  <c r="I5637" i="4"/>
  <c r="J5637" i="4" s="1"/>
  <c r="I525" i="4"/>
  <c r="J525" i="4" s="1"/>
  <c r="K535" i="4"/>
  <c r="L535" i="4" s="1"/>
  <c r="I558" i="4"/>
  <c r="J558" i="4" s="1"/>
  <c r="I1111" i="4"/>
  <c r="J1111" i="4" s="1"/>
  <c r="I1134" i="4"/>
  <c r="J1134" i="4" s="1"/>
  <c r="K1270" i="4"/>
  <c r="L1270" i="4" s="1"/>
  <c r="K1559" i="4"/>
  <c r="L1559" i="4" s="1"/>
  <c r="I1583" i="4"/>
  <c r="J1583" i="4" s="1"/>
  <c r="K1732" i="4"/>
  <c r="L1732" i="4" s="1"/>
  <c r="K2007" i="4"/>
  <c r="L2007" i="4" s="1"/>
  <c r="K2192" i="4"/>
  <c r="L2192" i="4" s="1"/>
  <c r="I2312" i="4"/>
  <c r="J2312" i="4" s="1"/>
  <c r="K2752" i="4"/>
  <c r="L2752" i="4" s="1"/>
  <c r="K3074" i="4"/>
  <c r="L3074" i="4" s="1"/>
  <c r="K3957" i="4"/>
  <c r="L3957" i="4" s="1"/>
  <c r="I4276" i="4"/>
  <c r="J4276" i="4" s="1"/>
  <c r="I5299" i="4"/>
  <c r="J5299" i="4" s="1"/>
  <c r="I5894" i="4"/>
  <c r="J5894" i="4" s="1"/>
  <c r="K4566" i="4"/>
  <c r="L4566" i="4" s="1"/>
  <c r="I551" i="4"/>
  <c r="J551" i="4" s="1"/>
  <c r="K962" i="4"/>
  <c r="L962" i="4" s="1"/>
  <c r="K1129" i="4"/>
  <c r="L1129" i="4" s="1"/>
  <c r="I1262" i="4"/>
  <c r="J1262" i="4" s="1"/>
  <c r="I1411" i="4"/>
  <c r="J1411" i="4" s="1"/>
  <c r="K1578" i="4"/>
  <c r="L1578" i="4" s="1"/>
  <c r="I1717" i="4"/>
  <c r="J1717" i="4" s="1"/>
  <c r="I1898" i="4"/>
  <c r="J1898" i="4" s="1"/>
  <c r="I2167" i="4"/>
  <c r="J2167" i="4" s="1"/>
  <c r="K2305" i="4"/>
  <c r="L2305" i="4" s="1"/>
  <c r="K2603" i="4"/>
  <c r="L2603" i="4" s="1"/>
  <c r="K3051" i="4"/>
  <c r="L3051" i="4" s="1"/>
  <c r="K3950" i="4"/>
  <c r="L3950" i="4" s="1"/>
  <c r="I4138" i="4"/>
  <c r="J4138" i="4" s="1"/>
  <c r="K4752" i="4"/>
  <c r="L4752" i="4" s="1"/>
  <c r="I5001" i="4"/>
  <c r="J5001" i="4" s="1"/>
  <c r="I549" i="4"/>
  <c r="J549" i="4" s="1"/>
  <c r="I4564" i="4"/>
  <c r="J4564" i="4" s="1"/>
  <c r="I5149" i="4"/>
  <c r="J5149" i="4" s="1"/>
  <c r="I6084" i="4"/>
  <c r="J6084" i="4" s="1"/>
  <c r="I477" i="4"/>
  <c r="J477" i="4" s="1"/>
  <c r="K1072" i="4"/>
  <c r="L1072" i="4" s="1"/>
  <c r="I4524" i="4"/>
  <c r="J4524" i="4" s="1"/>
  <c r="I4369" i="4"/>
  <c r="J4369" i="4" s="1"/>
  <c r="I4368" i="4"/>
  <c r="J4368" i="4" s="1"/>
  <c r="I4217" i="4"/>
  <c r="J4217" i="4" s="1"/>
  <c r="I4216" i="4"/>
  <c r="J4216" i="4" s="1"/>
  <c r="I4213" i="4"/>
  <c r="J4213" i="4" s="1"/>
  <c r="I4061" i="4"/>
  <c r="J4061" i="4" s="1"/>
  <c r="I3617" i="4"/>
  <c r="J3617" i="4" s="1"/>
  <c r="I3466" i="4"/>
  <c r="J3466" i="4" s="1"/>
  <c r="I3465" i="4"/>
  <c r="J3465" i="4" s="1"/>
  <c r="I485" i="4"/>
  <c r="J485" i="4" s="1"/>
  <c r="I483" i="4"/>
  <c r="J483" i="4" s="1"/>
  <c r="I474" i="4"/>
  <c r="J474" i="4" s="1"/>
  <c r="I332" i="4"/>
  <c r="J332" i="4" s="1"/>
  <c r="I326" i="4"/>
  <c r="J326" i="4" s="1"/>
  <c r="I323" i="4"/>
  <c r="J323" i="4" s="1"/>
  <c r="K567" i="4" l="1"/>
  <c r="J568" i="4"/>
  <c r="I567" i="4"/>
  <c r="I416" i="4"/>
  <c r="L417" i="4"/>
  <c r="K416" i="4"/>
  <c r="G48" i="4"/>
  <c r="H48" i="4"/>
  <c r="K24" i="4"/>
  <c r="K22" i="4"/>
  <c r="K21" i="4"/>
  <c r="O166" i="4"/>
  <c r="O316" i="4"/>
  <c r="O467" i="4"/>
  <c r="O618" i="4"/>
  <c r="O767" i="4"/>
  <c r="O916" i="4"/>
  <c r="O1065" i="4"/>
  <c r="O1215" i="4"/>
  <c r="O1364" i="4"/>
  <c r="O1513" i="4"/>
  <c r="O1662" i="4"/>
  <c r="O1811" i="4"/>
  <c r="O1960" i="4"/>
  <c r="O2109" i="4"/>
  <c r="O2259" i="4"/>
  <c r="O2408" i="4"/>
  <c r="O2557" i="4"/>
  <c r="O2706" i="4"/>
  <c r="O2855" i="4"/>
  <c r="O3004" i="4"/>
  <c r="O3153" i="4"/>
  <c r="O3302" i="4"/>
  <c r="O3453" i="4"/>
  <c r="O3604" i="4"/>
  <c r="O3755" i="4"/>
  <c r="O3904" i="4"/>
  <c r="O4053" i="4"/>
  <c r="O4204" i="4"/>
  <c r="O4355" i="4"/>
  <c r="O4506" i="4"/>
  <c r="O4656" i="4"/>
  <c r="O4805" i="4"/>
  <c r="O4954" i="4"/>
  <c r="O5103" i="4"/>
  <c r="O5252" i="4"/>
  <c r="O5401" i="4"/>
  <c r="O5550" i="4"/>
  <c r="O5699" i="4"/>
  <c r="O5848" i="4"/>
  <c r="O5997" i="4"/>
  <c r="O6146" i="4"/>
  <c r="S5746" i="4"/>
  <c r="S530" i="4"/>
  <c r="S529" i="4"/>
  <c r="S4599" i="4"/>
  <c r="S1609" i="4"/>
  <c r="S2951" i="4"/>
  <c r="Q537" i="4" l="1"/>
  <c r="U265" i="4" l="1"/>
  <c r="T265" i="4"/>
  <c r="R265" i="4"/>
  <c r="P265" i="4"/>
  <c r="O265" i="4"/>
  <c r="G265" i="4"/>
  <c r="H265" i="4"/>
  <c r="E265" i="4"/>
  <c r="U1164" i="4"/>
  <c r="T1164" i="4"/>
  <c r="R1164" i="4"/>
  <c r="P1164" i="4"/>
  <c r="O1164" i="4"/>
  <c r="L1164" i="4"/>
  <c r="K1164" i="4"/>
  <c r="J1164" i="4"/>
  <c r="E1164" i="4"/>
  <c r="I1164" i="4"/>
  <c r="H1164" i="4"/>
  <c r="G1164" i="4"/>
  <c r="W10" i="4" l="1"/>
  <c r="U116" i="4"/>
  <c r="T116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K90" i="4"/>
  <c r="K89" i="4"/>
  <c r="K63" i="4"/>
  <c r="I90" i="4"/>
  <c r="I89" i="4"/>
  <c r="I63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F90" i="4"/>
  <c r="F89" i="4"/>
  <c r="F63" i="4"/>
  <c r="M52" i="4"/>
  <c r="H115" i="4"/>
  <c r="H114" i="4"/>
  <c r="G115" i="4"/>
  <c r="G114" i="4"/>
  <c r="F115" i="4"/>
  <c r="F114" i="4"/>
  <c r="E115" i="4"/>
  <c r="E114" i="4"/>
  <c r="F113" i="4"/>
  <c r="G113" i="4"/>
  <c r="H113" i="4"/>
  <c r="E113" i="4"/>
  <c r="G162" i="4"/>
  <c r="H162" i="4"/>
  <c r="E162" i="4"/>
  <c r="G161" i="4"/>
  <c r="H161" i="4"/>
  <c r="E161" i="4"/>
  <c r="H158" i="4"/>
  <c r="G156" i="4"/>
  <c r="H156" i="4"/>
  <c r="G157" i="4"/>
  <c r="H157" i="4"/>
  <c r="E156" i="4"/>
  <c r="E157" i="4"/>
  <c r="H155" i="4"/>
  <c r="H154" i="4"/>
  <c r="H153" i="4"/>
  <c r="H152" i="4"/>
  <c r="H151" i="4"/>
  <c r="H150" i="4"/>
  <c r="H149" i="4"/>
  <c r="H148" i="4"/>
  <c r="H147" i="4"/>
  <c r="G155" i="4"/>
  <c r="G154" i="4"/>
  <c r="G153" i="4"/>
  <c r="G152" i="4"/>
  <c r="G151" i="4"/>
  <c r="G150" i="4"/>
  <c r="G149" i="4"/>
  <c r="G148" i="4"/>
  <c r="G147" i="4"/>
  <c r="E148" i="4"/>
  <c r="E149" i="4"/>
  <c r="E150" i="4"/>
  <c r="E151" i="4"/>
  <c r="E152" i="4"/>
  <c r="E155" i="4"/>
  <c r="E147" i="4"/>
  <c r="H146" i="4"/>
  <c r="G146" i="4"/>
  <c r="E146" i="4"/>
  <c r="H145" i="4"/>
  <c r="H144" i="4"/>
  <c r="H143" i="4"/>
  <c r="H142" i="4"/>
  <c r="G145" i="4"/>
  <c r="G144" i="4"/>
  <c r="G143" i="4"/>
  <c r="G142" i="4"/>
  <c r="E145" i="4"/>
  <c r="E144" i="4"/>
  <c r="E143" i="4"/>
  <c r="E142" i="4"/>
  <c r="G141" i="4"/>
  <c r="H141" i="4"/>
  <c r="E141" i="4"/>
  <c r="H140" i="4"/>
  <c r="G140" i="4"/>
  <c r="E140" i="4"/>
  <c r="H139" i="4"/>
  <c r="G139" i="4"/>
  <c r="E139" i="4"/>
  <c r="G138" i="4"/>
  <c r="H138" i="4"/>
  <c r="E138" i="4"/>
  <c r="H137" i="4"/>
  <c r="G137" i="4"/>
  <c r="E137" i="4"/>
  <c r="E136" i="4"/>
  <c r="H136" i="4"/>
  <c r="G136" i="4"/>
  <c r="H135" i="4"/>
  <c r="G135" i="4"/>
  <c r="H134" i="4"/>
  <c r="G134" i="4"/>
  <c r="E135" i="4"/>
  <c r="E134" i="4"/>
  <c r="G133" i="4"/>
  <c r="H133" i="4"/>
  <c r="E133" i="4"/>
  <c r="H132" i="4"/>
  <c r="G132" i="4"/>
  <c r="E132" i="4"/>
  <c r="G131" i="4"/>
  <c r="H131" i="4"/>
  <c r="E131" i="4"/>
  <c r="G130" i="4"/>
  <c r="H130" i="4"/>
  <c r="E130" i="4"/>
  <c r="H129" i="4"/>
  <c r="G129" i="4"/>
  <c r="E129" i="4"/>
  <c r="E128" i="4"/>
  <c r="H128" i="4"/>
  <c r="G128" i="4"/>
  <c r="H127" i="4"/>
  <c r="G127" i="4"/>
  <c r="E127" i="4"/>
  <c r="H126" i="4"/>
  <c r="G126" i="4"/>
  <c r="E126" i="4"/>
  <c r="H125" i="4"/>
  <c r="G125" i="4"/>
  <c r="E125" i="4"/>
  <c r="H124" i="4"/>
  <c r="G124" i="4"/>
  <c r="E124" i="4"/>
  <c r="H123" i="4"/>
  <c r="G123" i="4"/>
  <c r="E123" i="4"/>
  <c r="H122" i="4"/>
  <c r="G122" i="4"/>
  <c r="E122" i="4"/>
  <c r="H121" i="4"/>
  <c r="G121" i="4"/>
  <c r="H120" i="4"/>
  <c r="G120" i="4"/>
  <c r="E120" i="4"/>
  <c r="U119" i="4"/>
  <c r="T119" i="4"/>
  <c r="R119" i="4"/>
  <c r="H119" i="4"/>
  <c r="G119" i="4"/>
  <c r="E119" i="4"/>
  <c r="H116" i="4"/>
  <c r="G116" i="4"/>
  <c r="H117" i="4"/>
  <c r="G117" i="4"/>
  <c r="E117" i="4"/>
  <c r="G112" i="4"/>
  <c r="H112" i="4"/>
  <c r="E112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60" i="4"/>
  <c r="U58" i="4"/>
  <c r="U57" i="4"/>
  <c r="U56" i="4"/>
  <c r="U55" i="4"/>
  <c r="T58" i="4"/>
  <c r="T57" i="4"/>
  <c r="T56" i="4"/>
  <c r="T55" i="4"/>
  <c r="R58" i="4"/>
  <c r="R57" i="4"/>
  <c r="R56" i="4"/>
  <c r="R55" i="4"/>
  <c r="K58" i="4"/>
  <c r="K57" i="4"/>
  <c r="K56" i="4"/>
  <c r="K55" i="4"/>
  <c r="G55" i="4"/>
  <c r="H55" i="4"/>
  <c r="I55" i="4"/>
  <c r="G56" i="4"/>
  <c r="H56" i="4"/>
  <c r="I56" i="4"/>
  <c r="G57" i="4"/>
  <c r="H57" i="4"/>
  <c r="I57" i="4"/>
  <c r="G58" i="4"/>
  <c r="H58" i="4"/>
  <c r="I58" i="4"/>
  <c r="E58" i="4"/>
  <c r="E57" i="4"/>
  <c r="E56" i="4"/>
  <c r="E55" i="4"/>
  <c r="T54" i="4"/>
  <c r="U54" i="4"/>
  <c r="R54" i="4"/>
  <c r="K54" i="4"/>
  <c r="G54" i="4"/>
  <c r="H54" i="4"/>
  <c r="I54" i="4"/>
  <c r="E54" i="4"/>
  <c r="F50" i="4"/>
  <c r="U37" i="4"/>
  <c r="U36" i="4"/>
  <c r="U35" i="4"/>
  <c r="U34" i="4"/>
  <c r="U33" i="4"/>
  <c r="T37" i="4"/>
  <c r="T36" i="4"/>
  <c r="T35" i="4"/>
  <c r="T34" i="4"/>
  <c r="T33" i="4"/>
  <c r="R37" i="4"/>
  <c r="R36" i="4"/>
  <c r="R35" i="4"/>
  <c r="R34" i="4"/>
  <c r="R33" i="4"/>
  <c r="G33" i="4"/>
  <c r="H33" i="4"/>
  <c r="G34" i="4"/>
  <c r="H34" i="4"/>
  <c r="G35" i="4"/>
  <c r="H35" i="4"/>
  <c r="G36" i="4"/>
  <c r="H36" i="4"/>
  <c r="G37" i="4"/>
  <c r="H37" i="4"/>
  <c r="M11" i="4"/>
  <c r="K154" i="4" l="1"/>
  <c r="L154" i="4" s="1"/>
  <c r="I121" i="4"/>
  <c r="J121" i="4" s="1"/>
  <c r="K153" i="4"/>
  <c r="L153" i="4" s="1"/>
  <c r="I115" i="4"/>
  <c r="K113" i="4"/>
  <c r="I113" i="4"/>
  <c r="I114" i="4"/>
  <c r="K114" i="4"/>
  <c r="K116" i="4"/>
  <c r="L116" i="4" s="1"/>
  <c r="R111" i="4"/>
  <c r="E111" i="4"/>
  <c r="T111" i="4"/>
  <c r="M10" i="4"/>
  <c r="U111" i="4"/>
  <c r="R53" i="4"/>
  <c r="T59" i="4"/>
  <c r="R59" i="4"/>
  <c r="U59" i="4"/>
  <c r="G59" i="4"/>
  <c r="H59" i="4"/>
  <c r="H111" i="4"/>
  <c r="G111" i="4"/>
  <c r="E59" i="4"/>
  <c r="R50" i="4"/>
  <c r="S50" i="4"/>
  <c r="T50" i="4"/>
  <c r="U50" i="4"/>
  <c r="V50" i="4"/>
  <c r="G50" i="4"/>
  <c r="H50" i="4"/>
  <c r="R49" i="4"/>
  <c r="S49" i="4"/>
  <c r="T49" i="4"/>
  <c r="U49" i="4"/>
  <c r="V49" i="4"/>
  <c r="G49" i="4"/>
  <c r="H49" i="4"/>
  <c r="E49" i="4"/>
  <c r="R48" i="4"/>
  <c r="T48" i="4"/>
  <c r="U48" i="4"/>
  <c r="E48" i="4"/>
  <c r="R47" i="4"/>
  <c r="T47" i="4"/>
  <c r="U47" i="4"/>
  <c r="G47" i="4"/>
  <c r="H47" i="4"/>
  <c r="E46" i="4"/>
  <c r="R45" i="4"/>
  <c r="T45" i="4"/>
  <c r="U45" i="4"/>
  <c r="R46" i="4"/>
  <c r="T46" i="4"/>
  <c r="U46" i="4"/>
  <c r="G45" i="4"/>
  <c r="H45" i="4"/>
  <c r="G46" i="4"/>
  <c r="H46" i="4"/>
  <c r="E45" i="4"/>
  <c r="R44" i="4"/>
  <c r="T44" i="4"/>
  <c r="U44" i="4"/>
  <c r="G44" i="4"/>
  <c r="H44" i="4"/>
  <c r="E44" i="4"/>
  <c r="R43" i="4"/>
  <c r="T43" i="4"/>
  <c r="U43" i="4"/>
  <c r="G43" i="4"/>
  <c r="H43" i="4"/>
  <c r="E43" i="4"/>
  <c r="R42" i="4"/>
  <c r="T42" i="4"/>
  <c r="U42" i="4"/>
  <c r="G42" i="4"/>
  <c r="H42" i="4"/>
  <c r="E42" i="4"/>
  <c r="R41" i="4"/>
  <c r="S41" i="4"/>
  <c r="T41" i="4"/>
  <c r="U41" i="4"/>
  <c r="V41" i="4"/>
  <c r="R39" i="4"/>
  <c r="T39" i="4"/>
  <c r="U39" i="4"/>
  <c r="R40" i="4"/>
  <c r="T40" i="4"/>
  <c r="U40" i="4"/>
  <c r="G39" i="4"/>
  <c r="H39" i="4"/>
  <c r="G40" i="4"/>
  <c r="H40" i="4"/>
  <c r="E40" i="4"/>
  <c r="E39" i="4"/>
  <c r="R38" i="4"/>
  <c r="T38" i="4"/>
  <c r="U38" i="4"/>
  <c r="G38" i="4"/>
  <c r="H38" i="4"/>
  <c r="E38" i="4"/>
  <c r="E34" i="4"/>
  <c r="E35" i="4"/>
  <c r="E36" i="4"/>
  <c r="E37" i="4"/>
  <c r="E33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E31" i="4"/>
  <c r="E30" i="4"/>
  <c r="E29" i="4"/>
  <c r="E28" i="4"/>
  <c r="E27" i="4"/>
  <c r="E26" i="4"/>
  <c r="E25" i="4"/>
  <c r="E24" i="4"/>
  <c r="E23" i="4"/>
  <c r="E22" i="4"/>
  <c r="E21" i="4"/>
  <c r="E20" i="4"/>
  <c r="G19" i="4"/>
  <c r="H19" i="4"/>
  <c r="E19" i="4"/>
  <c r="R16" i="4"/>
  <c r="T16" i="4"/>
  <c r="U16" i="4"/>
  <c r="R17" i="4"/>
  <c r="T17" i="4"/>
  <c r="U17" i="4"/>
  <c r="K17" i="4"/>
  <c r="K16" i="4"/>
  <c r="G16" i="4"/>
  <c r="H16" i="4"/>
  <c r="I16" i="4"/>
  <c r="G17" i="4"/>
  <c r="H17" i="4"/>
  <c r="E17" i="4"/>
  <c r="E16" i="4"/>
  <c r="U15" i="4"/>
  <c r="T15" i="4"/>
  <c r="R15" i="4"/>
  <c r="G15" i="4"/>
  <c r="H15" i="4"/>
  <c r="I15" i="4"/>
  <c r="E15" i="4"/>
  <c r="U14" i="4"/>
  <c r="T14" i="4"/>
  <c r="R14" i="4"/>
  <c r="K14" i="4"/>
  <c r="G14" i="4"/>
  <c r="H14" i="4"/>
  <c r="I14" i="4"/>
  <c r="E14" i="4"/>
  <c r="K47" i="4" l="1"/>
  <c r="L47" i="4" s="1"/>
  <c r="K50" i="4"/>
  <c r="L50" i="4" s="1"/>
  <c r="H32" i="4"/>
  <c r="G32" i="4"/>
  <c r="R52" i="4"/>
  <c r="T18" i="4"/>
  <c r="R18" i="4"/>
  <c r="E32" i="4"/>
  <c r="E18" i="4"/>
  <c r="H18" i="4"/>
  <c r="U18" i="4"/>
  <c r="G18" i="4"/>
  <c r="U13" i="4" l="1"/>
  <c r="T13" i="4"/>
  <c r="R13" i="4"/>
  <c r="K13" i="4"/>
  <c r="I13" i="4"/>
  <c r="H13" i="4"/>
  <c r="G13" i="4"/>
  <c r="E13" i="4"/>
  <c r="E12" i="4" s="1"/>
  <c r="E618" i="4" l="1"/>
  <c r="V6292" i="4"/>
  <c r="S6292" i="4"/>
  <c r="Q6292" i="4"/>
  <c r="F6292" i="4"/>
  <c r="F6291" i="4"/>
  <c r="V6290" i="4"/>
  <c r="S6290" i="4"/>
  <c r="Q6290" i="4"/>
  <c r="F6290" i="4"/>
  <c r="V6288" i="4"/>
  <c r="S6288" i="4"/>
  <c r="Q6288" i="4"/>
  <c r="V6287" i="4"/>
  <c r="S6287" i="4"/>
  <c r="Q6287" i="4"/>
  <c r="F6287" i="4"/>
  <c r="V6286" i="4"/>
  <c r="S6286" i="4"/>
  <c r="Q6286" i="4"/>
  <c r="F6286" i="4"/>
  <c r="V6285" i="4"/>
  <c r="S6285" i="4"/>
  <c r="Q6285" i="4"/>
  <c r="F6285" i="4"/>
  <c r="V6284" i="4"/>
  <c r="S6284" i="4"/>
  <c r="Q6284" i="4"/>
  <c r="F6284" i="4"/>
  <c r="V6283" i="4"/>
  <c r="S6283" i="4"/>
  <c r="Q6283" i="4"/>
  <c r="F6283" i="4"/>
  <c r="V6282" i="4"/>
  <c r="S6282" i="4"/>
  <c r="Q6282" i="4"/>
  <c r="F6282" i="4"/>
  <c r="V6281" i="4"/>
  <c r="S6281" i="4"/>
  <c r="Q6281" i="4"/>
  <c r="F6281" i="4"/>
  <c r="V6280" i="4"/>
  <c r="S6280" i="4"/>
  <c r="Q6280" i="4"/>
  <c r="F6280" i="4"/>
  <c r="V6279" i="4"/>
  <c r="S6279" i="4"/>
  <c r="Q6279" i="4"/>
  <c r="F6279" i="4"/>
  <c r="V6278" i="4"/>
  <c r="S6278" i="4"/>
  <c r="Q6278" i="4"/>
  <c r="F6278" i="4"/>
  <c r="V6277" i="4"/>
  <c r="S6277" i="4"/>
  <c r="Q6277" i="4"/>
  <c r="F6277" i="4"/>
  <c r="V6276" i="4"/>
  <c r="S6276" i="4"/>
  <c r="Q6276" i="4"/>
  <c r="F6276" i="4"/>
  <c r="V6275" i="4"/>
  <c r="S6275" i="4"/>
  <c r="Q6275" i="4"/>
  <c r="F6275" i="4"/>
  <c r="V6274" i="4"/>
  <c r="S6274" i="4"/>
  <c r="Q6274" i="4"/>
  <c r="F6274" i="4"/>
  <c r="V6273" i="4"/>
  <c r="S6273" i="4"/>
  <c r="Q6273" i="4"/>
  <c r="F6273" i="4"/>
  <c r="V6272" i="4"/>
  <c r="S6272" i="4"/>
  <c r="Q6272" i="4"/>
  <c r="F6272" i="4"/>
  <c r="V6271" i="4"/>
  <c r="S6271" i="4"/>
  <c r="Q6271" i="4"/>
  <c r="F6271" i="4"/>
  <c r="V6270" i="4"/>
  <c r="S6270" i="4"/>
  <c r="Q6270" i="4"/>
  <c r="F6270" i="4"/>
  <c r="V6269" i="4"/>
  <c r="S6269" i="4"/>
  <c r="Q6269" i="4"/>
  <c r="F6269" i="4"/>
  <c r="V6268" i="4"/>
  <c r="S6268" i="4"/>
  <c r="Q6268" i="4"/>
  <c r="F6268" i="4"/>
  <c r="V6267" i="4"/>
  <c r="S6267" i="4"/>
  <c r="Q6267" i="4"/>
  <c r="F6267" i="4"/>
  <c r="V6266" i="4"/>
  <c r="S6266" i="4"/>
  <c r="Q6266" i="4"/>
  <c r="F6266" i="4"/>
  <c r="V6265" i="4"/>
  <c r="S6265" i="4"/>
  <c r="Q6265" i="4"/>
  <c r="F6265" i="4"/>
  <c r="V6264" i="4"/>
  <c r="S6264" i="4"/>
  <c r="Q6264" i="4"/>
  <c r="F6264" i="4"/>
  <c r="V6263" i="4"/>
  <c r="S6263" i="4"/>
  <c r="Q6263" i="4"/>
  <c r="F6263" i="4"/>
  <c r="V6262" i="4"/>
  <c r="S6262" i="4"/>
  <c r="Q6262" i="4"/>
  <c r="F6262" i="4"/>
  <c r="V6261" i="4"/>
  <c r="S6261" i="4"/>
  <c r="Q6261" i="4"/>
  <c r="F6261" i="4"/>
  <c r="V6260" i="4"/>
  <c r="S6260" i="4"/>
  <c r="Q6260" i="4"/>
  <c r="F6260" i="4"/>
  <c r="V6259" i="4"/>
  <c r="S6259" i="4"/>
  <c r="Q6259" i="4"/>
  <c r="F6259" i="4"/>
  <c r="V6258" i="4"/>
  <c r="S6258" i="4"/>
  <c r="Q6258" i="4"/>
  <c r="F6258" i="4"/>
  <c r="V6257" i="4"/>
  <c r="S6257" i="4"/>
  <c r="Q6257" i="4"/>
  <c r="F6257" i="4"/>
  <c r="V6256" i="4"/>
  <c r="S6256" i="4"/>
  <c r="Q6256" i="4"/>
  <c r="F6256" i="4"/>
  <c r="V6255" i="4"/>
  <c r="S6255" i="4"/>
  <c r="Q6255" i="4"/>
  <c r="V6254" i="4"/>
  <c r="S6254" i="4"/>
  <c r="Q6254" i="4"/>
  <c r="F6254" i="4"/>
  <c r="V6253" i="4"/>
  <c r="Q6253" i="4"/>
  <c r="V6252" i="4"/>
  <c r="Q6252" i="4"/>
  <c r="V6251" i="4"/>
  <c r="S6251" i="4"/>
  <c r="Q6251" i="4"/>
  <c r="F6251" i="4"/>
  <c r="V6250" i="4"/>
  <c r="S6250" i="4"/>
  <c r="Q6250" i="4"/>
  <c r="V6246" i="4"/>
  <c r="S6246" i="4"/>
  <c r="Q6246" i="4"/>
  <c r="U6245" i="4"/>
  <c r="T6245" i="4"/>
  <c r="R6245" i="4"/>
  <c r="P6245" i="4"/>
  <c r="O6245" i="4"/>
  <c r="L6245" i="4"/>
  <c r="K6245" i="4"/>
  <c r="J6245" i="4"/>
  <c r="I6245" i="4"/>
  <c r="H6245" i="4"/>
  <c r="G6245" i="4"/>
  <c r="E6245" i="4"/>
  <c r="V6244" i="4"/>
  <c r="S6244" i="4"/>
  <c r="Q6244" i="4"/>
  <c r="V6243" i="4"/>
  <c r="S6243" i="4"/>
  <c r="Q6243" i="4"/>
  <c r="V6242" i="4"/>
  <c r="S6242" i="4"/>
  <c r="Q6242" i="4"/>
  <c r="V6241" i="4"/>
  <c r="S6241" i="4"/>
  <c r="Q6241" i="4"/>
  <c r="V6240" i="4"/>
  <c r="S6240" i="4"/>
  <c r="Q6240" i="4"/>
  <c r="V6239" i="4"/>
  <c r="S6239" i="4"/>
  <c r="Q6239" i="4"/>
  <c r="V6238" i="4"/>
  <c r="S6238" i="4"/>
  <c r="Q6238" i="4"/>
  <c r="V6237" i="4"/>
  <c r="S6237" i="4"/>
  <c r="Q6237" i="4"/>
  <c r="V6236" i="4"/>
  <c r="S6236" i="4"/>
  <c r="Q6236" i="4"/>
  <c r="V6235" i="4"/>
  <c r="S6235" i="4"/>
  <c r="Q6235" i="4"/>
  <c r="V6234" i="4"/>
  <c r="S6234" i="4"/>
  <c r="Q6234" i="4"/>
  <c r="V6233" i="4"/>
  <c r="Q6233" i="4"/>
  <c r="V6232" i="4"/>
  <c r="S6232" i="4"/>
  <c r="Q6232" i="4"/>
  <c r="V6231" i="4"/>
  <c r="S6231" i="4"/>
  <c r="Q6231" i="4"/>
  <c r="V6230" i="4"/>
  <c r="S6230" i="4"/>
  <c r="Q6230" i="4"/>
  <c r="V6229" i="4"/>
  <c r="S6229" i="4"/>
  <c r="Q6229" i="4"/>
  <c r="V6228" i="4"/>
  <c r="S6228" i="4"/>
  <c r="Q6228" i="4"/>
  <c r="V6227" i="4"/>
  <c r="S6227" i="4"/>
  <c r="Q6227" i="4"/>
  <c r="V6226" i="4"/>
  <c r="S6226" i="4"/>
  <c r="Q6226" i="4"/>
  <c r="V6225" i="4"/>
  <c r="S6225" i="4"/>
  <c r="Q6225" i="4"/>
  <c r="V6224" i="4"/>
  <c r="S6224" i="4"/>
  <c r="Q6224" i="4"/>
  <c r="V6223" i="4"/>
  <c r="S6223" i="4"/>
  <c r="Q6223" i="4"/>
  <c r="V6222" i="4"/>
  <c r="S6222" i="4"/>
  <c r="Q6222" i="4"/>
  <c r="V6221" i="4"/>
  <c r="S6221" i="4"/>
  <c r="Q6221" i="4"/>
  <c r="V6220" i="4"/>
  <c r="S6220" i="4"/>
  <c r="Q6220" i="4"/>
  <c r="V6219" i="4"/>
  <c r="S6219" i="4"/>
  <c r="Q6219" i="4"/>
  <c r="V6218" i="4"/>
  <c r="S6218" i="4"/>
  <c r="Q6218" i="4"/>
  <c r="V6217" i="4"/>
  <c r="S6217" i="4"/>
  <c r="Q6217" i="4"/>
  <c r="V6216" i="4"/>
  <c r="S6216" i="4"/>
  <c r="Q6216" i="4"/>
  <c r="V6215" i="4"/>
  <c r="S6215" i="4"/>
  <c r="Q6215" i="4"/>
  <c r="V6214" i="4"/>
  <c r="S6214" i="4"/>
  <c r="Q6214" i="4"/>
  <c r="V6213" i="4"/>
  <c r="S6213" i="4"/>
  <c r="Q6213" i="4"/>
  <c r="V6212" i="4"/>
  <c r="S6212" i="4"/>
  <c r="Q6212" i="4"/>
  <c r="V6211" i="4"/>
  <c r="S6211" i="4"/>
  <c r="Q6211" i="4"/>
  <c r="V6210" i="4"/>
  <c r="S6210" i="4"/>
  <c r="Q6210" i="4"/>
  <c r="V6209" i="4"/>
  <c r="S6209" i="4"/>
  <c r="Q6209" i="4"/>
  <c r="V6208" i="4"/>
  <c r="S6208" i="4"/>
  <c r="Q6208" i="4"/>
  <c r="V6207" i="4"/>
  <c r="S6207" i="4"/>
  <c r="Q6207" i="4"/>
  <c r="V6206" i="4"/>
  <c r="S6206" i="4"/>
  <c r="Q6206" i="4"/>
  <c r="V6205" i="4"/>
  <c r="S6205" i="4"/>
  <c r="Q6205" i="4"/>
  <c r="V6204" i="4"/>
  <c r="S6204" i="4"/>
  <c r="Q6204" i="4"/>
  <c r="V6203" i="4"/>
  <c r="S6203" i="4"/>
  <c r="Q6203" i="4"/>
  <c r="V6202" i="4"/>
  <c r="S6202" i="4"/>
  <c r="Q6202" i="4"/>
  <c r="V6201" i="4"/>
  <c r="S6201" i="4"/>
  <c r="Q6201" i="4"/>
  <c r="V6200" i="4"/>
  <c r="S6200" i="4"/>
  <c r="Q6200" i="4"/>
  <c r="V6199" i="4"/>
  <c r="S6199" i="4"/>
  <c r="Q6199" i="4"/>
  <c r="V6198" i="4"/>
  <c r="S6198" i="4"/>
  <c r="Q6198" i="4"/>
  <c r="V6197" i="4"/>
  <c r="S6197" i="4"/>
  <c r="Q6197" i="4"/>
  <c r="V6196" i="4"/>
  <c r="S6196" i="4"/>
  <c r="Q6196" i="4"/>
  <c r="V6195" i="4"/>
  <c r="S6195" i="4"/>
  <c r="Q6195" i="4"/>
  <c r="V6194" i="4"/>
  <c r="S6194" i="4"/>
  <c r="Q6194" i="4"/>
  <c r="V6193" i="4"/>
  <c r="Q6193" i="4"/>
  <c r="V6192" i="4"/>
  <c r="Q6192" i="4"/>
  <c r="U6191" i="4"/>
  <c r="T6191" i="4"/>
  <c r="R6191" i="4"/>
  <c r="P6191" i="4"/>
  <c r="O6191" i="4"/>
  <c r="H6191" i="4"/>
  <c r="G6191" i="4"/>
  <c r="E6191" i="4"/>
  <c r="V6190" i="4"/>
  <c r="S6190" i="4"/>
  <c r="Q6190" i="4"/>
  <c r="V6189" i="4"/>
  <c r="S6189" i="4"/>
  <c r="Q6189" i="4"/>
  <c r="V6188" i="4"/>
  <c r="S6188" i="4"/>
  <c r="Q6188" i="4"/>
  <c r="V6187" i="4"/>
  <c r="S6187" i="4"/>
  <c r="Q6187" i="4"/>
  <c r="V6186" i="4"/>
  <c r="Q6186" i="4"/>
  <c r="F6185" i="4"/>
  <c r="U6185" i="4"/>
  <c r="T6185" i="4"/>
  <c r="R6185" i="4"/>
  <c r="P6185" i="4"/>
  <c r="O6185" i="4"/>
  <c r="L6185" i="4"/>
  <c r="K6185" i="4"/>
  <c r="J6185" i="4"/>
  <c r="I6185" i="4"/>
  <c r="H6185" i="4"/>
  <c r="G6185" i="4"/>
  <c r="E6185" i="4"/>
  <c r="V6181" i="4"/>
  <c r="S6181" i="4"/>
  <c r="Q6181" i="4"/>
  <c r="V6180" i="4"/>
  <c r="S6180" i="4"/>
  <c r="Q6180" i="4"/>
  <c r="V6179" i="4"/>
  <c r="S6179" i="4"/>
  <c r="Q6179" i="4"/>
  <c r="V6178" i="4"/>
  <c r="S6178" i="4"/>
  <c r="Q6178" i="4"/>
  <c r="V6177" i="4"/>
  <c r="S6177" i="4"/>
  <c r="Q6177" i="4"/>
  <c r="V6176" i="4"/>
  <c r="S6176" i="4"/>
  <c r="Q6176" i="4"/>
  <c r="V6175" i="4"/>
  <c r="S6175" i="4"/>
  <c r="Q6175" i="4"/>
  <c r="V6174" i="4"/>
  <c r="S6174" i="4"/>
  <c r="Q6174" i="4"/>
  <c r="V6173" i="4"/>
  <c r="S6173" i="4"/>
  <c r="Q6173" i="4"/>
  <c r="V6172" i="4"/>
  <c r="S6172" i="4"/>
  <c r="Q6172" i="4"/>
  <c r="F6166" i="4"/>
  <c r="V6171" i="4"/>
  <c r="S6171" i="4"/>
  <c r="Q6171" i="4"/>
  <c r="V6170" i="4"/>
  <c r="S6170" i="4"/>
  <c r="Q6170" i="4"/>
  <c r="V6169" i="4"/>
  <c r="S6169" i="4"/>
  <c r="Q6169" i="4"/>
  <c r="V6168" i="4"/>
  <c r="S6168" i="4"/>
  <c r="Q6168" i="4"/>
  <c r="V6167" i="4"/>
  <c r="S6167" i="4"/>
  <c r="Q6167" i="4"/>
  <c r="U6166" i="4"/>
  <c r="T6166" i="4"/>
  <c r="R6166" i="4"/>
  <c r="P6166" i="4"/>
  <c r="O6166" i="4"/>
  <c r="L6166" i="4"/>
  <c r="K6166" i="4"/>
  <c r="J6166" i="4"/>
  <c r="I6166" i="4"/>
  <c r="H6166" i="4"/>
  <c r="G6166" i="4"/>
  <c r="E6166" i="4"/>
  <c r="V6165" i="4"/>
  <c r="S6165" i="4"/>
  <c r="Q6165" i="4"/>
  <c r="V6164" i="4"/>
  <c r="S6164" i="4"/>
  <c r="Q6164" i="4"/>
  <c r="V6163" i="4"/>
  <c r="S6163" i="4"/>
  <c r="Q6163" i="4"/>
  <c r="V6162" i="4"/>
  <c r="S6162" i="4"/>
  <c r="Q6162" i="4"/>
  <c r="V6161" i="4"/>
  <c r="S6161" i="4"/>
  <c r="Q6161" i="4"/>
  <c r="V6160" i="4"/>
  <c r="S6160" i="4"/>
  <c r="Q6160" i="4"/>
  <c r="V6159" i="4"/>
  <c r="S6159" i="4"/>
  <c r="Q6159" i="4"/>
  <c r="V6158" i="4"/>
  <c r="S6158" i="4"/>
  <c r="Q6158" i="4"/>
  <c r="V6157" i="4"/>
  <c r="S6157" i="4"/>
  <c r="Q6157" i="4"/>
  <c r="V6156" i="4"/>
  <c r="S6156" i="4"/>
  <c r="Q6156" i="4"/>
  <c r="V6155" i="4"/>
  <c r="S6155" i="4"/>
  <c r="Q6155" i="4"/>
  <c r="V6154" i="4"/>
  <c r="S6154" i="4"/>
  <c r="Q6154" i="4"/>
  <c r="V6153" i="4"/>
  <c r="S6153" i="4"/>
  <c r="Q6153" i="4"/>
  <c r="U6152" i="4"/>
  <c r="T6152" i="4"/>
  <c r="R6152" i="4"/>
  <c r="P6152" i="4"/>
  <c r="O6152" i="4"/>
  <c r="L6152" i="4"/>
  <c r="K6152" i="4"/>
  <c r="J6152" i="4"/>
  <c r="I6152" i="4"/>
  <c r="H6152" i="4"/>
  <c r="G6152" i="4"/>
  <c r="F6152" i="4"/>
  <c r="E6152" i="4"/>
  <c r="V6151" i="4"/>
  <c r="S6151" i="4"/>
  <c r="Q6151" i="4"/>
  <c r="V6150" i="4"/>
  <c r="S6150" i="4"/>
  <c r="Q6150" i="4"/>
  <c r="V6149" i="4"/>
  <c r="S6149" i="4"/>
  <c r="Q6149" i="4"/>
  <c r="V6148" i="4"/>
  <c r="S6148" i="4"/>
  <c r="Q6148" i="4"/>
  <c r="V6147" i="4"/>
  <c r="S6147" i="4"/>
  <c r="Q6147" i="4"/>
  <c r="U6146" i="4"/>
  <c r="T6146" i="4"/>
  <c r="R6146" i="4"/>
  <c r="P6146" i="4"/>
  <c r="L6146" i="4"/>
  <c r="K6146" i="4"/>
  <c r="J6146" i="4"/>
  <c r="I6146" i="4"/>
  <c r="H6146" i="4"/>
  <c r="G6146" i="4"/>
  <c r="E6146" i="4"/>
  <c r="M6144" i="4"/>
  <c r="F6143" i="4"/>
  <c r="F6142" i="4"/>
  <c r="V6141" i="4"/>
  <c r="S6141" i="4"/>
  <c r="Q6141" i="4"/>
  <c r="F6141" i="4"/>
  <c r="V6139" i="4"/>
  <c r="S6139" i="4"/>
  <c r="Q6139" i="4"/>
  <c r="V6138" i="4"/>
  <c r="S6138" i="4"/>
  <c r="Q6138" i="4"/>
  <c r="F6138" i="4"/>
  <c r="V6137" i="4"/>
  <c r="S6137" i="4"/>
  <c r="Q6137" i="4"/>
  <c r="F6137" i="4"/>
  <c r="V6136" i="4"/>
  <c r="S6136" i="4"/>
  <c r="Q6136" i="4"/>
  <c r="F6136" i="4"/>
  <c r="V6135" i="4"/>
  <c r="S6135" i="4"/>
  <c r="Q6135" i="4"/>
  <c r="F6135" i="4"/>
  <c r="V6134" i="4"/>
  <c r="S6134" i="4"/>
  <c r="Q6134" i="4"/>
  <c r="F6134" i="4"/>
  <c r="V6133" i="4"/>
  <c r="S6133" i="4"/>
  <c r="Q6133" i="4"/>
  <c r="F6133" i="4"/>
  <c r="V6132" i="4"/>
  <c r="S6132" i="4"/>
  <c r="Q6132" i="4"/>
  <c r="F6132" i="4"/>
  <c r="V6131" i="4"/>
  <c r="S6131" i="4"/>
  <c r="Q6131" i="4"/>
  <c r="F6131" i="4"/>
  <c r="V6130" i="4"/>
  <c r="S6130" i="4"/>
  <c r="Q6130" i="4"/>
  <c r="F6130" i="4"/>
  <c r="V6129" i="4"/>
  <c r="S6129" i="4"/>
  <c r="Q6129" i="4"/>
  <c r="F6129" i="4"/>
  <c r="V6128" i="4"/>
  <c r="S6128" i="4"/>
  <c r="Q6128" i="4"/>
  <c r="F6128" i="4"/>
  <c r="V6127" i="4"/>
  <c r="S6127" i="4"/>
  <c r="Q6127" i="4"/>
  <c r="F6127" i="4"/>
  <c r="V6126" i="4"/>
  <c r="S6126" i="4"/>
  <c r="Q6126" i="4"/>
  <c r="F6126" i="4"/>
  <c r="V6125" i="4"/>
  <c r="S6125" i="4"/>
  <c r="Q6125" i="4"/>
  <c r="F6125" i="4"/>
  <c r="V6124" i="4"/>
  <c r="S6124" i="4"/>
  <c r="Q6124" i="4"/>
  <c r="F6124" i="4"/>
  <c r="V6123" i="4"/>
  <c r="S6123" i="4"/>
  <c r="Q6123" i="4"/>
  <c r="F6123" i="4"/>
  <c r="V6122" i="4"/>
  <c r="S6122" i="4"/>
  <c r="Q6122" i="4"/>
  <c r="F6122" i="4"/>
  <c r="V6121" i="4"/>
  <c r="S6121" i="4"/>
  <c r="Q6121" i="4"/>
  <c r="F6121" i="4"/>
  <c r="V6120" i="4"/>
  <c r="S6120" i="4"/>
  <c r="Q6120" i="4"/>
  <c r="F6120" i="4"/>
  <c r="V6119" i="4"/>
  <c r="S6119" i="4"/>
  <c r="Q6119" i="4"/>
  <c r="F6119" i="4"/>
  <c r="V6118" i="4"/>
  <c r="S6118" i="4"/>
  <c r="Q6118" i="4"/>
  <c r="F6118" i="4"/>
  <c r="V6117" i="4"/>
  <c r="S6117" i="4"/>
  <c r="Q6117" i="4"/>
  <c r="F6117" i="4"/>
  <c r="V6116" i="4"/>
  <c r="S6116" i="4"/>
  <c r="Q6116" i="4"/>
  <c r="F6116" i="4"/>
  <c r="V6115" i="4"/>
  <c r="S6115" i="4"/>
  <c r="Q6115" i="4"/>
  <c r="F6115" i="4"/>
  <c r="V6114" i="4"/>
  <c r="S6114" i="4"/>
  <c r="Q6114" i="4"/>
  <c r="F6114" i="4"/>
  <c r="V6113" i="4"/>
  <c r="S6113" i="4"/>
  <c r="Q6113" i="4"/>
  <c r="F6113" i="4"/>
  <c r="V6112" i="4"/>
  <c r="S6112" i="4"/>
  <c r="Q6112" i="4"/>
  <c r="F6112" i="4"/>
  <c r="V6111" i="4"/>
  <c r="S6111" i="4"/>
  <c r="Q6111" i="4"/>
  <c r="F6111" i="4"/>
  <c r="V6110" i="4"/>
  <c r="S6110" i="4"/>
  <c r="Q6110" i="4"/>
  <c r="F6110" i="4"/>
  <c r="V6109" i="4"/>
  <c r="S6109" i="4"/>
  <c r="Q6109" i="4"/>
  <c r="F6109" i="4"/>
  <c r="V6108" i="4"/>
  <c r="S6108" i="4"/>
  <c r="Q6108" i="4"/>
  <c r="F6108" i="4"/>
  <c r="V6107" i="4"/>
  <c r="S6107" i="4"/>
  <c r="Q6107" i="4"/>
  <c r="F6107" i="4"/>
  <c r="V6106" i="4"/>
  <c r="S6106" i="4"/>
  <c r="Q6106" i="4"/>
  <c r="V6105" i="4"/>
  <c r="S6105" i="4"/>
  <c r="Q6105" i="4"/>
  <c r="F6105" i="4"/>
  <c r="V6104" i="4"/>
  <c r="Q6104" i="4"/>
  <c r="V6103" i="4"/>
  <c r="Q6103" i="4"/>
  <c r="V6102" i="4"/>
  <c r="S6102" i="4"/>
  <c r="Q6102" i="4"/>
  <c r="F6102" i="4"/>
  <c r="V6101" i="4"/>
  <c r="S6101" i="4"/>
  <c r="Q6101" i="4"/>
  <c r="V6097" i="4"/>
  <c r="S6097" i="4"/>
  <c r="Q6097" i="4"/>
  <c r="U6096" i="4"/>
  <c r="T6096" i="4"/>
  <c r="R6096" i="4"/>
  <c r="P6096" i="4"/>
  <c r="O6096" i="4"/>
  <c r="L6096" i="4"/>
  <c r="K6096" i="4"/>
  <c r="J6096" i="4"/>
  <c r="I6096" i="4"/>
  <c r="H6096" i="4"/>
  <c r="G6096" i="4"/>
  <c r="E6096" i="4"/>
  <c r="V6095" i="4"/>
  <c r="S6095" i="4"/>
  <c r="Q6095" i="4"/>
  <c r="V6094" i="4"/>
  <c r="S6094" i="4"/>
  <c r="Q6094" i="4"/>
  <c r="V6093" i="4"/>
  <c r="S6093" i="4"/>
  <c r="Q6093" i="4"/>
  <c r="V6092" i="4"/>
  <c r="S6092" i="4"/>
  <c r="Q6092" i="4"/>
  <c r="V6091" i="4"/>
  <c r="S6091" i="4"/>
  <c r="Q6091" i="4"/>
  <c r="V6090" i="4"/>
  <c r="S6090" i="4"/>
  <c r="Q6090" i="4"/>
  <c r="V6089" i="4"/>
  <c r="S6089" i="4"/>
  <c r="Q6089" i="4"/>
  <c r="V6088" i="4"/>
  <c r="S6088" i="4"/>
  <c r="Q6088" i="4"/>
  <c r="V6087" i="4"/>
  <c r="S6087" i="4"/>
  <c r="Q6087" i="4"/>
  <c r="V6086" i="4"/>
  <c r="S6086" i="4"/>
  <c r="Q6086" i="4"/>
  <c r="V6085" i="4"/>
  <c r="S6085" i="4"/>
  <c r="Q6085" i="4"/>
  <c r="V6084" i="4"/>
  <c r="Q6084" i="4"/>
  <c r="V6083" i="4"/>
  <c r="S6083" i="4"/>
  <c r="Q6083" i="4"/>
  <c r="V6082" i="4"/>
  <c r="S6082" i="4"/>
  <c r="Q6082" i="4"/>
  <c r="V6081" i="4"/>
  <c r="S6081" i="4"/>
  <c r="Q6081" i="4"/>
  <c r="V6080" i="4"/>
  <c r="S6080" i="4"/>
  <c r="Q6080" i="4"/>
  <c r="V6079" i="4"/>
  <c r="S6079" i="4"/>
  <c r="Q6079" i="4"/>
  <c r="V6078" i="4"/>
  <c r="S6078" i="4"/>
  <c r="Q6078" i="4"/>
  <c r="V6077" i="4"/>
  <c r="S6077" i="4"/>
  <c r="Q6077" i="4"/>
  <c r="V6076" i="4"/>
  <c r="S6076" i="4"/>
  <c r="Q6076" i="4"/>
  <c r="V6075" i="4"/>
  <c r="S6075" i="4"/>
  <c r="Q6075" i="4"/>
  <c r="V6074" i="4"/>
  <c r="S6074" i="4"/>
  <c r="Q6074" i="4"/>
  <c r="V6073" i="4"/>
  <c r="S6073" i="4"/>
  <c r="Q6073" i="4"/>
  <c r="V6072" i="4"/>
  <c r="S6072" i="4"/>
  <c r="Q6072" i="4"/>
  <c r="V6071" i="4"/>
  <c r="S6071" i="4"/>
  <c r="Q6071" i="4"/>
  <c r="V6070" i="4"/>
  <c r="S6070" i="4"/>
  <c r="Q6070" i="4"/>
  <c r="V6069" i="4"/>
  <c r="S6069" i="4"/>
  <c r="Q6069" i="4"/>
  <c r="V6068" i="4"/>
  <c r="S6068" i="4"/>
  <c r="Q6068" i="4"/>
  <c r="V6067" i="4"/>
  <c r="S6067" i="4"/>
  <c r="Q6067" i="4"/>
  <c r="V6066" i="4"/>
  <c r="S6066" i="4"/>
  <c r="Q6066" i="4"/>
  <c r="V6065" i="4"/>
  <c r="S6065" i="4"/>
  <c r="Q6065" i="4"/>
  <c r="V6064" i="4"/>
  <c r="S6064" i="4"/>
  <c r="Q6064" i="4"/>
  <c r="V6063" i="4"/>
  <c r="S6063" i="4"/>
  <c r="Q6063" i="4"/>
  <c r="V6062" i="4"/>
  <c r="S6062" i="4"/>
  <c r="Q6062" i="4"/>
  <c r="V6061" i="4"/>
  <c r="S6061" i="4"/>
  <c r="Q6061" i="4"/>
  <c r="V6060" i="4"/>
  <c r="S6060" i="4"/>
  <c r="Q6060" i="4"/>
  <c r="V6059" i="4"/>
  <c r="S6059" i="4"/>
  <c r="Q6059" i="4"/>
  <c r="V6058" i="4"/>
  <c r="S6058" i="4"/>
  <c r="Q6058" i="4"/>
  <c r="V6057" i="4"/>
  <c r="S6057" i="4"/>
  <c r="Q6057" i="4"/>
  <c r="V6056" i="4"/>
  <c r="S6056" i="4"/>
  <c r="Q6056" i="4"/>
  <c r="V6055" i="4"/>
  <c r="S6055" i="4"/>
  <c r="Q6055" i="4"/>
  <c r="V6054" i="4"/>
  <c r="S6054" i="4"/>
  <c r="Q6054" i="4"/>
  <c r="V6053" i="4"/>
  <c r="S6053" i="4"/>
  <c r="Q6053" i="4"/>
  <c r="V6052" i="4"/>
  <c r="S6052" i="4"/>
  <c r="Q6052" i="4"/>
  <c r="V6051" i="4"/>
  <c r="S6051" i="4"/>
  <c r="Q6051" i="4"/>
  <c r="V6050" i="4"/>
  <c r="S6050" i="4"/>
  <c r="Q6050" i="4"/>
  <c r="V6049" i="4"/>
  <c r="S6049" i="4"/>
  <c r="Q6049" i="4"/>
  <c r="V6048" i="4"/>
  <c r="S6048" i="4"/>
  <c r="Q6048" i="4"/>
  <c r="V6047" i="4"/>
  <c r="S6047" i="4"/>
  <c r="Q6047" i="4"/>
  <c r="V6046" i="4"/>
  <c r="S6046" i="4"/>
  <c r="Q6046" i="4"/>
  <c r="V6045" i="4"/>
  <c r="S6045" i="4"/>
  <c r="Q6045" i="4"/>
  <c r="V6044" i="4"/>
  <c r="Q6044" i="4"/>
  <c r="V6043" i="4"/>
  <c r="Q6043" i="4"/>
  <c r="U6042" i="4"/>
  <c r="T6042" i="4"/>
  <c r="R6042" i="4"/>
  <c r="P6042" i="4"/>
  <c r="O6042" i="4"/>
  <c r="H6042" i="4"/>
  <c r="G6042" i="4"/>
  <c r="E6042" i="4"/>
  <c r="V6041" i="4"/>
  <c r="S6041" i="4"/>
  <c r="Q6041" i="4"/>
  <c r="V6040" i="4"/>
  <c r="S6040" i="4"/>
  <c r="Q6040" i="4"/>
  <c r="V6039" i="4"/>
  <c r="S6039" i="4"/>
  <c r="Q6039" i="4"/>
  <c r="V6038" i="4"/>
  <c r="S6038" i="4"/>
  <c r="Q6038" i="4"/>
  <c r="V6037" i="4"/>
  <c r="S6037" i="4"/>
  <c r="Q6037" i="4"/>
  <c r="U6036" i="4"/>
  <c r="T6036" i="4"/>
  <c r="R6036" i="4"/>
  <c r="P6036" i="4"/>
  <c r="O6036" i="4"/>
  <c r="L6036" i="4"/>
  <c r="K6036" i="4"/>
  <c r="J6036" i="4"/>
  <c r="I6036" i="4"/>
  <c r="H6036" i="4"/>
  <c r="G6036" i="4"/>
  <c r="F6036" i="4"/>
  <c r="E6036" i="4"/>
  <c r="V6032" i="4"/>
  <c r="S6032" i="4"/>
  <c r="Q6032" i="4"/>
  <c r="V6031" i="4"/>
  <c r="S6031" i="4"/>
  <c r="Q6031" i="4"/>
  <c r="V6030" i="4"/>
  <c r="S6030" i="4"/>
  <c r="Q6030" i="4"/>
  <c r="V6029" i="4"/>
  <c r="S6029" i="4"/>
  <c r="Q6029" i="4"/>
  <c r="V6028" i="4"/>
  <c r="S6028" i="4"/>
  <c r="Q6028" i="4"/>
  <c r="V6027" i="4"/>
  <c r="S6027" i="4"/>
  <c r="Q6027" i="4"/>
  <c r="V6026" i="4"/>
  <c r="S6026" i="4"/>
  <c r="Q6026" i="4"/>
  <c r="V6025" i="4"/>
  <c r="S6025" i="4"/>
  <c r="Q6025" i="4"/>
  <c r="V6024" i="4"/>
  <c r="S6024" i="4"/>
  <c r="Q6024" i="4"/>
  <c r="V6023" i="4"/>
  <c r="S6023" i="4"/>
  <c r="Q6023" i="4"/>
  <c r="F6023" i="4"/>
  <c r="F6017" i="4" s="1"/>
  <c r="V6022" i="4"/>
  <c r="S6022" i="4"/>
  <c r="Q6022" i="4"/>
  <c r="V6021" i="4"/>
  <c r="S6021" i="4"/>
  <c r="Q6021" i="4"/>
  <c r="V6020" i="4"/>
  <c r="S6020" i="4"/>
  <c r="Q6020" i="4"/>
  <c r="V6019" i="4"/>
  <c r="S6019" i="4"/>
  <c r="Q6019" i="4"/>
  <c r="V6018" i="4"/>
  <c r="S6018" i="4"/>
  <c r="Q6018" i="4"/>
  <c r="U6017" i="4"/>
  <c r="T6017" i="4"/>
  <c r="R6017" i="4"/>
  <c r="P6017" i="4"/>
  <c r="O6017" i="4"/>
  <c r="L6017" i="4"/>
  <c r="K6017" i="4"/>
  <c r="J6017" i="4"/>
  <c r="I6017" i="4"/>
  <c r="H6017" i="4"/>
  <c r="G6017" i="4"/>
  <c r="E6017" i="4"/>
  <c r="V6016" i="4"/>
  <c r="S6016" i="4"/>
  <c r="Q6016" i="4"/>
  <c r="V6015" i="4"/>
  <c r="S6015" i="4"/>
  <c r="Q6015" i="4"/>
  <c r="V6014" i="4"/>
  <c r="S6014" i="4"/>
  <c r="Q6014" i="4"/>
  <c r="V6013" i="4"/>
  <c r="S6013" i="4"/>
  <c r="Q6013" i="4"/>
  <c r="V6012" i="4"/>
  <c r="S6012" i="4"/>
  <c r="Q6012" i="4"/>
  <c r="V6011" i="4"/>
  <c r="S6011" i="4"/>
  <c r="Q6011" i="4"/>
  <c r="V6010" i="4"/>
  <c r="S6010" i="4"/>
  <c r="Q6010" i="4"/>
  <c r="V6009" i="4"/>
  <c r="S6009" i="4"/>
  <c r="Q6009" i="4"/>
  <c r="V6008" i="4"/>
  <c r="S6008" i="4"/>
  <c r="Q6008" i="4"/>
  <c r="V6007" i="4"/>
  <c r="S6007" i="4"/>
  <c r="Q6007" i="4"/>
  <c r="V6006" i="4"/>
  <c r="S6006" i="4"/>
  <c r="Q6006" i="4"/>
  <c r="V6005" i="4"/>
  <c r="S6005" i="4"/>
  <c r="Q6005" i="4"/>
  <c r="V6004" i="4"/>
  <c r="S6004" i="4"/>
  <c r="Q6004" i="4"/>
  <c r="U6003" i="4"/>
  <c r="T6003" i="4"/>
  <c r="R6003" i="4"/>
  <c r="P6003" i="4"/>
  <c r="O6003" i="4"/>
  <c r="L6003" i="4"/>
  <c r="K6003" i="4"/>
  <c r="J6003" i="4"/>
  <c r="I6003" i="4"/>
  <c r="H6003" i="4"/>
  <c r="G6003" i="4"/>
  <c r="F6003" i="4"/>
  <c r="E6003" i="4"/>
  <c r="V6002" i="4"/>
  <c r="S6002" i="4"/>
  <c r="Q6002" i="4"/>
  <c r="V6001" i="4"/>
  <c r="S6001" i="4"/>
  <c r="Q6001" i="4"/>
  <c r="V6000" i="4"/>
  <c r="S6000" i="4"/>
  <c r="Q6000" i="4"/>
  <c r="V5999" i="4"/>
  <c r="S5999" i="4"/>
  <c r="Q5999" i="4"/>
  <c r="V5998" i="4"/>
  <c r="S5998" i="4"/>
  <c r="Q5998" i="4"/>
  <c r="U5997" i="4"/>
  <c r="T5997" i="4"/>
  <c r="R5997" i="4"/>
  <c r="P5997" i="4"/>
  <c r="L5997" i="4"/>
  <c r="K5997" i="4"/>
  <c r="J5997" i="4"/>
  <c r="I5997" i="4"/>
  <c r="H5997" i="4"/>
  <c r="G5997" i="4"/>
  <c r="E5997" i="4"/>
  <c r="M5995" i="4"/>
  <c r="F5994" i="4"/>
  <c r="F5993" i="4"/>
  <c r="V5992" i="4"/>
  <c r="S5992" i="4"/>
  <c r="Q5992" i="4"/>
  <c r="F5992" i="4"/>
  <c r="V5990" i="4"/>
  <c r="S5990" i="4"/>
  <c r="Q5990" i="4"/>
  <c r="V5989" i="4"/>
  <c r="S5989" i="4"/>
  <c r="Q5989" i="4"/>
  <c r="F5989" i="4"/>
  <c r="V5988" i="4"/>
  <c r="S5988" i="4"/>
  <c r="Q5988" i="4"/>
  <c r="F5988" i="4"/>
  <c r="V5987" i="4"/>
  <c r="S5987" i="4"/>
  <c r="Q5987" i="4"/>
  <c r="F5987" i="4"/>
  <c r="V5986" i="4"/>
  <c r="S5986" i="4"/>
  <c r="Q5986" i="4"/>
  <c r="F5986" i="4"/>
  <c r="V5985" i="4"/>
  <c r="S5985" i="4"/>
  <c r="Q5985" i="4"/>
  <c r="F5985" i="4"/>
  <c r="V5984" i="4"/>
  <c r="S5984" i="4"/>
  <c r="Q5984" i="4"/>
  <c r="F5984" i="4"/>
  <c r="V5983" i="4"/>
  <c r="S5983" i="4"/>
  <c r="Q5983" i="4"/>
  <c r="F5983" i="4"/>
  <c r="V5982" i="4"/>
  <c r="S5982" i="4"/>
  <c r="Q5982" i="4"/>
  <c r="F5982" i="4"/>
  <c r="V5981" i="4"/>
  <c r="S5981" i="4"/>
  <c r="Q5981" i="4"/>
  <c r="F5981" i="4"/>
  <c r="V5980" i="4"/>
  <c r="S5980" i="4"/>
  <c r="Q5980" i="4"/>
  <c r="F5980" i="4"/>
  <c r="V5979" i="4"/>
  <c r="S5979" i="4"/>
  <c r="Q5979" i="4"/>
  <c r="F5979" i="4"/>
  <c r="V5978" i="4"/>
  <c r="S5978" i="4"/>
  <c r="Q5978" i="4"/>
  <c r="F5978" i="4"/>
  <c r="V5977" i="4"/>
  <c r="S5977" i="4"/>
  <c r="Q5977" i="4"/>
  <c r="F5977" i="4"/>
  <c r="V5976" i="4"/>
  <c r="S5976" i="4"/>
  <c r="Q5976" i="4"/>
  <c r="F5976" i="4"/>
  <c r="V5975" i="4"/>
  <c r="S5975" i="4"/>
  <c r="Q5975" i="4"/>
  <c r="F5975" i="4"/>
  <c r="V5974" i="4"/>
  <c r="S5974" i="4"/>
  <c r="Q5974" i="4"/>
  <c r="F5974" i="4"/>
  <c r="V5973" i="4"/>
  <c r="S5973" i="4"/>
  <c r="Q5973" i="4"/>
  <c r="F5973" i="4"/>
  <c r="V5972" i="4"/>
  <c r="S5972" i="4"/>
  <c r="Q5972" i="4"/>
  <c r="F5972" i="4"/>
  <c r="V5971" i="4"/>
  <c r="S5971" i="4"/>
  <c r="Q5971" i="4"/>
  <c r="F5971" i="4"/>
  <c r="V5970" i="4"/>
  <c r="S5970" i="4"/>
  <c r="Q5970" i="4"/>
  <c r="F5970" i="4"/>
  <c r="V5969" i="4"/>
  <c r="S5969" i="4"/>
  <c r="Q5969" i="4"/>
  <c r="F5969" i="4"/>
  <c r="V5968" i="4"/>
  <c r="S5968" i="4"/>
  <c r="Q5968" i="4"/>
  <c r="F5968" i="4"/>
  <c r="V5967" i="4"/>
  <c r="S5967" i="4"/>
  <c r="Q5967" i="4"/>
  <c r="F5967" i="4"/>
  <c r="V5966" i="4"/>
  <c r="S5966" i="4"/>
  <c r="Q5966" i="4"/>
  <c r="F5966" i="4"/>
  <c r="V5965" i="4"/>
  <c r="S5965" i="4"/>
  <c r="Q5965" i="4"/>
  <c r="F5965" i="4"/>
  <c r="V5964" i="4"/>
  <c r="S5964" i="4"/>
  <c r="Q5964" i="4"/>
  <c r="F5964" i="4"/>
  <c r="V5963" i="4"/>
  <c r="S5963" i="4"/>
  <c r="Q5963" i="4"/>
  <c r="F5963" i="4"/>
  <c r="V5962" i="4"/>
  <c r="S5962" i="4"/>
  <c r="Q5962" i="4"/>
  <c r="F5962" i="4"/>
  <c r="V5961" i="4"/>
  <c r="S5961" i="4"/>
  <c r="Q5961" i="4"/>
  <c r="F5961" i="4"/>
  <c r="V5960" i="4"/>
  <c r="S5960" i="4"/>
  <c r="Q5960" i="4"/>
  <c r="F5960" i="4"/>
  <c r="V5959" i="4"/>
  <c r="S5959" i="4"/>
  <c r="Q5959" i="4"/>
  <c r="F5959" i="4"/>
  <c r="V5958" i="4"/>
  <c r="S5958" i="4"/>
  <c r="Q5958" i="4"/>
  <c r="F5958" i="4"/>
  <c r="V5957" i="4"/>
  <c r="S5957" i="4"/>
  <c r="Q5957" i="4"/>
  <c r="V5956" i="4"/>
  <c r="S5956" i="4"/>
  <c r="Q5956" i="4"/>
  <c r="F5956" i="4"/>
  <c r="V5955" i="4"/>
  <c r="Q5955" i="4"/>
  <c r="V5954" i="4"/>
  <c r="Q5954" i="4"/>
  <c r="V5953" i="4"/>
  <c r="S5953" i="4"/>
  <c r="Q5953" i="4"/>
  <c r="F5953" i="4"/>
  <c r="V5952" i="4"/>
  <c r="S5952" i="4"/>
  <c r="Q5952" i="4"/>
  <c r="V5948" i="4"/>
  <c r="S5948" i="4"/>
  <c r="Q5948" i="4"/>
  <c r="U5947" i="4"/>
  <c r="T5947" i="4"/>
  <c r="R5947" i="4"/>
  <c r="P5947" i="4"/>
  <c r="O5947" i="4"/>
  <c r="L5947" i="4"/>
  <c r="K5947" i="4"/>
  <c r="J5947" i="4"/>
  <c r="I5947" i="4"/>
  <c r="H5947" i="4"/>
  <c r="G5947" i="4"/>
  <c r="E5947" i="4"/>
  <c r="V5946" i="4"/>
  <c r="S5946" i="4"/>
  <c r="Q5946" i="4"/>
  <c r="V5945" i="4"/>
  <c r="S5945" i="4"/>
  <c r="Q5945" i="4"/>
  <c r="V5944" i="4"/>
  <c r="S5944" i="4"/>
  <c r="Q5944" i="4"/>
  <c r="V5943" i="4"/>
  <c r="S5943" i="4"/>
  <c r="Q5943" i="4"/>
  <c r="V5942" i="4"/>
  <c r="S5942" i="4"/>
  <c r="Q5942" i="4"/>
  <c r="V5941" i="4"/>
  <c r="S5941" i="4"/>
  <c r="Q5941" i="4"/>
  <c r="V5940" i="4"/>
  <c r="S5940" i="4"/>
  <c r="Q5940" i="4"/>
  <c r="V5939" i="4"/>
  <c r="S5939" i="4"/>
  <c r="Q5939" i="4"/>
  <c r="V5938" i="4"/>
  <c r="S5938" i="4"/>
  <c r="Q5938" i="4"/>
  <c r="V5937" i="4"/>
  <c r="S5937" i="4"/>
  <c r="Q5937" i="4"/>
  <c r="V5936" i="4"/>
  <c r="S5936" i="4"/>
  <c r="Q5936" i="4"/>
  <c r="V5935" i="4"/>
  <c r="S5935" i="4"/>
  <c r="Q5935" i="4"/>
  <c r="V5934" i="4"/>
  <c r="S5934" i="4"/>
  <c r="Q5934" i="4"/>
  <c r="V5933" i="4"/>
  <c r="S5933" i="4"/>
  <c r="Q5933" i="4"/>
  <c r="V5932" i="4"/>
  <c r="S5932" i="4"/>
  <c r="Q5932" i="4"/>
  <c r="V5931" i="4"/>
  <c r="S5931" i="4"/>
  <c r="Q5931" i="4"/>
  <c r="V5930" i="4"/>
  <c r="S5930" i="4"/>
  <c r="Q5930" i="4"/>
  <c r="V5929" i="4"/>
  <c r="S5929" i="4"/>
  <c r="Q5929" i="4"/>
  <c r="V5928" i="4"/>
  <c r="S5928" i="4"/>
  <c r="Q5928" i="4"/>
  <c r="V5927" i="4"/>
  <c r="S5927" i="4"/>
  <c r="Q5927" i="4"/>
  <c r="V5926" i="4"/>
  <c r="S5926" i="4"/>
  <c r="Q5926" i="4"/>
  <c r="V5925" i="4"/>
  <c r="S5925" i="4"/>
  <c r="Q5925" i="4"/>
  <c r="V5924" i="4"/>
  <c r="S5924" i="4"/>
  <c r="Q5924" i="4"/>
  <c r="V5923" i="4"/>
  <c r="S5923" i="4"/>
  <c r="Q5923" i="4"/>
  <c r="V5922" i="4"/>
  <c r="S5922" i="4"/>
  <c r="Q5922" i="4"/>
  <c r="V5921" i="4"/>
  <c r="S5921" i="4"/>
  <c r="Q5921" i="4"/>
  <c r="V5920" i="4"/>
  <c r="S5920" i="4"/>
  <c r="Q5920" i="4"/>
  <c r="V5919" i="4"/>
  <c r="S5919" i="4"/>
  <c r="Q5919" i="4"/>
  <c r="V5918" i="4"/>
  <c r="S5918" i="4"/>
  <c r="Q5918" i="4"/>
  <c r="V5917" i="4"/>
  <c r="S5917" i="4"/>
  <c r="Q5917" i="4"/>
  <c r="V5916" i="4"/>
  <c r="S5916" i="4"/>
  <c r="Q5916" i="4"/>
  <c r="V5915" i="4"/>
  <c r="S5915" i="4"/>
  <c r="Q5915" i="4"/>
  <c r="V5914" i="4"/>
  <c r="S5914" i="4"/>
  <c r="Q5914" i="4"/>
  <c r="V5913" i="4"/>
  <c r="S5913" i="4"/>
  <c r="Q5913" i="4"/>
  <c r="V5912" i="4"/>
  <c r="S5912" i="4"/>
  <c r="Q5912" i="4"/>
  <c r="V5911" i="4"/>
  <c r="S5911" i="4"/>
  <c r="Q5911" i="4"/>
  <c r="V5910" i="4"/>
  <c r="S5910" i="4"/>
  <c r="Q5910" i="4"/>
  <c r="V5909" i="4"/>
  <c r="S5909" i="4"/>
  <c r="Q5909" i="4"/>
  <c r="V5908" i="4"/>
  <c r="S5908" i="4"/>
  <c r="Q5908" i="4"/>
  <c r="V5907" i="4"/>
  <c r="S5907" i="4"/>
  <c r="Q5907" i="4"/>
  <c r="V5906" i="4"/>
  <c r="S5906" i="4"/>
  <c r="Q5906" i="4"/>
  <c r="V5905" i="4"/>
  <c r="S5905" i="4"/>
  <c r="Q5905" i="4"/>
  <c r="V5904" i="4"/>
  <c r="S5904" i="4"/>
  <c r="Q5904" i="4"/>
  <c r="V5903" i="4"/>
  <c r="S5903" i="4"/>
  <c r="Q5903" i="4"/>
  <c r="V5902" i="4"/>
  <c r="S5902" i="4"/>
  <c r="Q5902" i="4"/>
  <c r="V5901" i="4"/>
  <c r="S5901" i="4"/>
  <c r="Q5901" i="4"/>
  <c r="V5900" i="4"/>
  <c r="S5900" i="4"/>
  <c r="Q5900" i="4"/>
  <c r="V5899" i="4"/>
  <c r="S5899" i="4"/>
  <c r="Q5899" i="4"/>
  <c r="V5898" i="4"/>
  <c r="S5898" i="4"/>
  <c r="Q5898" i="4"/>
  <c r="V5897" i="4"/>
  <c r="S5897" i="4"/>
  <c r="Q5897" i="4"/>
  <c r="V5896" i="4"/>
  <c r="S5896" i="4"/>
  <c r="Q5896" i="4"/>
  <c r="V5895" i="4"/>
  <c r="Q5895" i="4"/>
  <c r="V5894" i="4"/>
  <c r="Q5894" i="4"/>
  <c r="U5893" i="4"/>
  <c r="T5893" i="4"/>
  <c r="R5893" i="4"/>
  <c r="P5893" i="4"/>
  <c r="O5893" i="4"/>
  <c r="H5893" i="4"/>
  <c r="G5893" i="4"/>
  <c r="E5893" i="4"/>
  <c r="V5892" i="4"/>
  <c r="S5892" i="4"/>
  <c r="Q5892" i="4"/>
  <c r="V5891" i="4"/>
  <c r="S5891" i="4"/>
  <c r="Q5891" i="4"/>
  <c r="V5890" i="4"/>
  <c r="S5890" i="4"/>
  <c r="Q5890" i="4"/>
  <c r="V5889" i="4"/>
  <c r="S5889" i="4"/>
  <c r="Q5889" i="4"/>
  <c r="V5888" i="4"/>
  <c r="Q5888" i="4"/>
  <c r="F5887" i="4"/>
  <c r="U5887" i="4"/>
  <c r="T5887" i="4"/>
  <c r="R5887" i="4"/>
  <c r="P5887" i="4"/>
  <c r="O5887" i="4"/>
  <c r="L5887" i="4"/>
  <c r="K5887" i="4"/>
  <c r="J5887" i="4"/>
  <c r="I5887" i="4"/>
  <c r="H5887" i="4"/>
  <c r="G5887" i="4"/>
  <c r="E5887" i="4"/>
  <c r="F5884" i="4"/>
  <c r="V5883" i="4"/>
  <c r="S5883" i="4"/>
  <c r="Q5883" i="4"/>
  <c r="V5882" i="4"/>
  <c r="S5882" i="4"/>
  <c r="Q5882" i="4"/>
  <c r="V5881" i="4"/>
  <c r="S5881" i="4"/>
  <c r="Q5881" i="4"/>
  <c r="V5880" i="4"/>
  <c r="S5880" i="4"/>
  <c r="Q5880" i="4"/>
  <c r="V5879" i="4"/>
  <c r="S5879" i="4"/>
  <c r="Q5879" i="4"/>
  <c r="V5878" i="4"/>
  <c r="S5878" i="4"/>
  <c r="Q5878" i="4"/>
  <c r="V5877" i="4"/>
  <c r="S5877" i="4"/>
  <c r="Q5877" i="4"/>
  <c r="V5876" i="4"/>
  <c r="S5876" i="4"/>
  <c r="Q5876" i="4"/>
  <c r="V5875" i="4"/>
  <c r="S5875" i="4"/>
  <c r="Q5875" i="4"/>
  <c r="V5874" i="4"/>
  <c r="S5874" i="4"/>
  <c r="Q5874" i="4"/>
  <c r="F5874" i="4"/>
  <c r="V5873" i="4"/>
  <c r="S5873" i="4"/>
  <c r="Q5873" i="4"/>
  <c r="V5872" i="4"/>
  <c r="S5872" i="4"/>
  <c r="Q5872" i="4"/>
  <c r="V5871" i="4"/>
  <c r="S5871" i="4"/>
  <c r="Q5871" i="4"/>
  <c r="V5870" i="4"/>
  <c r="S5870" i="4"/>
  <c r="Q5870" i="4"/>
  <c r="V5869" i="4"/>
  <c r="S5869" i="4"/>
  <c r="Q5869" i="4"/>
  <c r="U5868" i="4"/>
  <c r="T5868" i="4"/>
  <c r="R5868" i="4"/>
  <c r="P5868" i="4"/>
  <c r="O5868" i="4"/>
  <c r="L5868" i="4"/>
  <c r="K5868" i="4"/>
  <c r="J5868" i="4"/>
  <c r="I5868" i="4"/>
  <c r="H5868" i="4"/>
  <c r="G5868" i="4"/>
  <c r="E5868" i="4"/>
  <c r="V5867" i="4"/>
  <c r="S5867" i="4"/>
  <c r="Q5867" i="4"/>
  <c r="V5866" i="4"/>
  <c r="S5866" i="4"/>
  <c r="Q5866" i="4"/>
  <c r="V5865" i="4"/>
  <c r="S5865" i="4"/>
  <c r="Q5865" i="4"/>
  <c r="V5864" i="4"/>
  <c r="S5864" i="4"/>
  <c r="Q5864" i="4"/>
  <c r="V5863" i="4"/>
  <c r="S5863" i="4"/>
  <c r="Q5863" i="4"/>
  <c r="V5862" i="4"/>
  <c r="S5862" i="4"/>
  <c r="Q5862" i="4"/>
  <c r="V5861" i="4"/>
  <c r="S5861" i="4"/>
  <c r="Q5861" i="4"/>
  <c r="V5860" i="4"/>
  <c r="S5860" i="4"/>
  <c r="Q5860" i="4"/>
  <c r="V5859" i="4"/>
  <c r="S5859" i="4"/>
  <c r="Q5859" i="4"/>
  <c r="V5858" i="4"/>
  <c r="S5858" i="4"/>
  <c r="Q5858" i="4"/>
  <c r="V5857" i="4"/>
  <c r="S5857" i="4"/>
  <c r="Q5857" i="4"/>
  <c r="V5856" i="4"/>
  <c r="S5856" i="4"/>
  <c r="Q5856" i="4"/>
  <c r="V5855" i="4"/>
  <c r="S5855" i="4"/>
  <c r="Q5855" i="4"/>
  <c r="U5854" i="4"/>
  <c r="T5854" i="4"/>
  <c r="R5854" i="4"/>
  <c r="P5854" i="4"/>
  <c r="O5854" i="4"/>
  <c r="L5854" i="4"/>
  <c r="K5854" i="4"/>
  <c r="J5854" i="4"/>
  <c r="I5854" i="4"/>
  <c r="H5854" i="4"/>
  <c r="G5854" i="4"/>
  <c r="F5854" i="4"/>
  <c r="E5854" i="4"/>
  <c r="V5853" i="4"/>
  <c r="S5853" i="4"/>
  <c r="Q5853" i="4"/>
  <c r="V5852" i="4"/>
  <c r="S5852" i="4"/>
  <c r="Q5852" i="4"/>
  <c r="V5851" i="4"/>
  <c r="S5851" i="4"/>
  <c r="Q5851" i="4"/>
  <c r="V5850" i="4"/>
  <c r="S5850" i="4"/>
  <c r="Q5850" i="4"/>
  <c r="V5849" i="4"/>
  <c r="S5849" i="4"/>
  <c r="Q5849" i="4"/>
  <c r="U5848" i="4"/>
  <c r="T5848" i="4"/>
  <c r="R5848" i="4"/>
  <c r="P5848" i="4"/>
  <c r="L5848" i="4"/>
  <c r="K5848" i="4"/>
  <c r="J5848" i="4"/>
  <c r="I5848" i="4"/>
  <c r="H5848" i="4"/>
  <c r="G5848" i="4"/>
  <c r="E5848" i="4"/>
  <c r="M5846" i="4"/>
  <c r="F5845" i="4"/>
  <c r="F5844" i="4"/>
  <c r="V5843" i="4"/>
  <c r="S5843" i="4"/>
  <c r="Q5843" i="4"/>
  <c r="F5843" i="4"/>
  <c r="V5841" i="4"/>
  <c r="S5841" i="4"/>
  <c r="Q5841" i="4"/>
  <c r="V5840" i="4"/>
  <c r="S5840" i="4"/>
  <c r="Q5840" i="4"/>
  <c r="F5840" i="4"/>
  <c r="V5839" i="4"/>
  <c r="S5839" i="4"/>
  <c r="Q5839" i="4"/>
  <c r="F5839" i="4"/>
  <c r="V5838" i="4"/>
  <c r="S5838" i="4"/>
  <c r="Q5838" i="4"/>
  <c r="F5838" i="4"/>
  <c r="V5837" i="4"/>
  <c r="S5837" i="4"/>
  <c r="Q5837" i="4"/>
  <c r="F5837" i="4"/>
  <c r="V5836" i="4"/>
  <c r="S5836" i="4"/>
  <c r="Q5836" i="4"/>
  <c r="F5836" i="4"/>
  <c r="V5835" i="4"/>
  <c r="S5835" i="4"/>
  <c r="Q5835" i="4"/>
  <c r="F5835" i="4"/>
  <c r="V5834" i="4"/>
  <c r="S5834" i="4"/>
  <c r="Q5834" i="4"/>
  <c r="F5834" i="4"/>
  <c r="V5833" i="4"/>
  <c r="S5833" i="4"/>
  <c r="Q5833" i="4"/>
  <c r="F5833" i="4"/>
  <c r="V5832" i="4"/>
  <c r="S5832" i="4"/>
  <c r="Q5832" i="4"/>
  <c r="F5832" i="4"/>
  <c r="V5831" i="4"/>
  <c r="S5831" i="4"/>
  <c r="Q5831" i="4"/>
  <c r="F5831" i="4"/>
  <c r="V5830" i="4"/>
  <c r="S5830" i="4"/>
  <c r="Q5830" i="4"/>
  <c r="F5830" i="4"/>
  <c r="V5829" i="4"/>
  <c r="S5829" i="4"/>
  <c r="Q5829" i="4"/>
  <c r="F5829" i="4"/>
  <c r="V5828" i="4"/>
  <c r="S5828" i="4"/>
  <c r="Q5828" i="4"/>
  <c r="F5828" i="4"/>
  <c r="V5827" i="4"/>
  <c r="S5827" i="4"/>
  <c r="Q5827" i="4"/>
  <c r="F5827" i="4"/>
  <c r="V5826" i="4"/>
  <c r="S5826" i="4"/>
  <c r="Q5826" i="4"/>
  <c r="F5826" i="4"/>
  <c r="V5825" i="4"/>
  <c r="S5825" i="4"/>
  <c r="Q5825" i="4"/>
  <c r="F5825" i="4"/>
  <c r="V5824" i="4"/>
  <c r="S5824" i="4"/>
  <c r="Q5824" i="4"/>
  <c r="F5824" i="4"/>
  <c r="V5823" i="4"/>
  <c r="S5823" i="4"/>
  <c r="Q5823" i="4"/>
  <c r="F5823" i="4"/>
  <c r="V5822" i="4"/>
  <c r="S5822" i="4"/>
  <c r="Q5822" i="4"/>
  <c r="F5822" i="4"/>
  <c r="V5821" i="4"/>
  <c r="S5821" i="4"/>
  <c r="Q5821" i="4"/>
  <c r="F5821" i="4"/>
  <c r="V5820" i="4"/>
  <c r="S5820" i="4"/>
  <c r="Q5820" i="4"/>
  <c r="F5820" i="4"/>
  <c r="V5819" i="4"/>
  <c r="S5819" i="4"/>
  <c r="Q5819" i="4"/>
  <c r="F5819" i="4"/>
  <c r="V5818" i="4"/>
  <c r="S5818" i="4"/>
  <c r="Q5818" i="4"/>
  <c r="F5818" i="4"/>
  <c r="V5817" i="4"/>
  <c r="S5817" i="4"/>
  <c r="Q5817" i="4"/>
  <c r="F5817" i="4"/>
  <c r="V5816" i="4"/>
  <c r="S5816" i="4"/>
  <c r="Q5816" i="4"/>
  <c r="F5816" i="4"/>
  <c r="V5815" i="4"/>
  <c r="S5815" i="4"/>
  <c r="Q5815" i="4"/>
  <c r="F5815" i="4"/>
  <c r="V5814" i="4"/>
  <c r="S5814" i="4"/>
  <c r="Q5814" i="4"/>
  <c r="F5814" i="4"/>
  <c r="V5813" i="4"/>
  <c r="S5813" i="4"/>
  <c r="Q5813" i="4"/>
  <c r="F5813" i="4"/>
  <c r="V5812" i="4"/>
  <c r="S5812" i="4"/>
  <c r="Q5812" i="4"/>
  <c r="F5812" i="4"/>
  <c r="V5811" i="4"/>
  <c r="S5811" i="4"/>
  <c r="Q5811" i="4"/>
  <c r="F5811" i="4"/>
  <c r="V5810" i="4"/>
  <c r="S5810" i="4"/>
  <c r="Q5810" i="4"/>
  <c r="F5810" i="4"/>
  <c r="V5809" i="4"/>
  <c r="S5809" i="4"/>
  <c r="Q5809" i="4"/>
  <c r="F5809" i="4"/>
  <c r="V5808" i="4"/>
  <c r="S5808" i="4"/>
  <c r="Q5808" i="4"/>
  <c r="V5807" i="4"/>
  <c r="S5807" i="4"/>
  <c r="Q5807" i="4"/>
  <c r="F5807" i="4"/>
  <c r="V5806" i="4"/>
  <c r="Q5806" i="4"/>
  <c r="V5805" i="4"/>
  <c r="Q5805" i="4"/>
  <c r="V5804" i="4"/>
  <c r="S5804" i="4"/>
  <c r="Q5804" i="4"/>
  <c r="F5804" i="4"/>
  <c r="V5803" i="4"/>
  <c r="S5803" i="4"/>
  <c r="Q5803" i="4"/>
  <c r="V5799" i="4"/>
  <c r="S5799" i="4"/>
  <c r="Q5799" i="4"/>
  <c r="U5798" i="4"/>
  <c r="T5798" i="4"/>
  <c r="R5798" i="4"/>
  <c r="P5798" i="4"/>
  <c r="O5798" i="4"/>
  <c r="L5798" i="4"/>
  <c r="K5798" i="4"/>
  <c r="J5798" i="4"/>
  <c r="I5798" i="4"/>
  <c r="H5798" i="4"/>
  <c r="G5798" i="4"/>
  <c r="E5798" i="4"/>
  <c r="V5797" i="4"/>
  <c r="S5797" i="4"/>
  <c r="Q5797" i="4"/>
  <c r="V5796" i="4"/>
  <c r="S5796" i="4"/>
  <c r="Q5796" i="4"/>
  <c r="V5795" i="4"/>
  <c r="S5795" i="4"/>
  <c r="Q5795" i="4"/>
  <c r="V5794" i="4"/>
  <c r="S5794" i="4"/>
  <c r="Q5794" i="4"/>
  <c r="V5793" i="4"/>
  <c r="S5793" i="4"/>
  <c r="Q5793" i="4"/>
  <c r="V5792" i="4"/>
  <c r="S5792" i="4"/>
  <c r="Q5792" i="4"/>
  <c r="V5791" i="4"/>
  <c r="S5791" i="4"/>
  <c r="Q5791" i="4"/>
  <c r="V5790" i="4"/>
  <c r="S5790" i="4"/>
  <c r="Q5790" i="4"/>
  <c r="V5789" i="4"/>
  <c r="S5789" i="4"/>
  <c r="Q5789" i="4"/>
  <c r="V5788" i="4"/>
  <c r="S5788" i="4"/>
  <c r="Q5788" i="4"/>
  <c r="V5787" i="4"/>
  <c r="S5787" i="4"/>
  <c r="Q5787" i="4"/>
  <c r="V5786" i="4"/>
  <c r="S5786" i="4"/>
  <c r="Q5786" i="4"/>
  <c r="V5785" i="4"/>
  <c r="S5785" i="4"/>
  <c r="Q5785" i="4"/>
  <c r="V5784" i="4"/>
  <c r="S5784" i="4"/>
  <c r="Q5784" i="4"/>
  <c r="V5783" i="4"/>
  <c r="S5783" i="4"/>
  <c r="Q5783" i="4"/>
  <c r="V5782" i="4"/>
  <c r="S5782" i="4"/>
  <c r="Q5782" i="4"/>
  <c r="V5781" i="4"/>
  <c r="S5781" i="4"/>
  <c r="Q5781" i="4"/>
  <c r="V5780" i="4"/>
  <c r="S5780" i="4"/>
  <c r="Q5780" i="4"/>
  <c r="V5779" i="4"/>
  <c r="S5779" i="4"/>
  <c r="Q5779" i="4"/>
  <c r="V5778" i="4"/>
  <c r="S5778" i="4"/>
  <c r="Q5778" i="4"/>
  <c r="V5777" i="4"/>
  <c r="S5777" i="4"/>
  <c r="Q5777" i="4"/>
  <c r="V5776" i="4"/>
  <c r="S5776" i="4"/>
  <c r="Q5776" i="4"/>
  <c r="V5775" i="4"/>
  <c r="S5775" i="4"/>
  <c r="Q5775" i="4"/>
  <c r="V5774" i="4"/>
  <c r="S5774" i="4"/>
  <c r="Q5774" i="4"/>
  <c r="V5773" i="4"/>
  <c r="S5773" i="4"/>
  <c r="Q5773" i="4"/>
  <c r="V5772" i="4"/>
  <c r="S5772" i="4"/>
  <c r="Q5772" i="4"/>
  <c r="V5771" i="4"/>
  <c r="S5771" i="4"/>
  <c r="Q5771" i="4"/>
  <c r="V5770" i="4"/>
  <c r="S5770" i="4"/>
  <c r="Q5770" i="4"/>
  <c r="V5769" i="4"/>
  <c r="S5769" i="4"/>
  <c r="Q5769" i="4"/>
  <c r="V5768" i="4"/>
  <c r="S5768" i="4"/>
  <c r="Q5768" i="4"/>
  <c r="V5767" i="4"/>
  <c r="S5767" i="4"/>
  <c r="Q5767" i="4"/>
  <c r="V5766" i="4"/>
  <c r="S5766" i="4"/>
  <c r="Q5766" i="4"/>
  <c r="V5765" i="4"/>
  <c r="S5765" i="4"/>
  <c r="Q5765" i="4"/>
  <c r="V5764" i="4"/>
  <c r="S5764" i="4"/>
  <c r="Q5764" i="4"/>
  <c r="V5763" i="4"/>
  <c r="S5763" i="4"/>
  <c r="Q5763" i="4"/>
  <c r="V5762" i="4"/>
  <c r="S5762" i="4"/>
  <c r="Q5762" i="4"/>
  <c r="V5761" i="4"/>
  <c r="S5761" i="4"/>
  <c r="Q5761" i="4"/>
  <c r="V5760" i="4"/>
  <c r="S5760" i="4"/>
  <c r="Q5760" i="4"/>
  <c r="V5759" i="4"/>
  <c r="S5759" i="4"/>
  <c r="Q5759" i="4"/>
  <c r="V5758" i="4"/>
  <c r="S5758" i="4"/>
  <c r="Q5758" i="4"/>
  <c r="V5757" i="4"/>
  <c r="S5757" i="4"/>
  <c r="Q5757" i="4"/>
  <c r="V5756" i="4"/>
  <c r="S5756" i="4"/>
  <c r="Q5756" i="4"/>
  <c r="V5755" i="4"/>
  <c r="S5755" i="4"/>
  <c r="Q5755" i="4"/>
  <c r="V5754" i="4"/>
  <c r="S5754" i="4"/>
  <c r="Q5754" i="4"/>
  <c r="V5753" i="4"/>
  <c r="S5753" i="4"/>
  <c r="Q5753" i="4"/>
  <c r="V5752" i="4"/>
  <c r="S5752" i="4"/>
  <c r="Q5752" i="4"/>
  <c r="V5751" i="4"/>
  <c r="S5751" i="4"/>
  <c r="Q5751" i="4"/>
  <c r="V5750" i="4"/>
  <c r="S5750" i="4"/>
  <c r="Q5750" i="4"/>
  <c r="V5749" i="4"/>
  <c r="S5749" i="4"/>
  <c r="Q5749" i="4"/>
  <c r="V5748" i="4"/>
  <c r="S5748" i="4"/>
  <c r="Q5748" i="4"/>
  <c r="V5747" i="4"/>
  <c r="S5747" i="4"/>
  <c r="Q5747" i="4"/>
  <c r="V5746" i="4"/>
  <c r="Q5746" i="4"/>
  <c r="V5745" i="4"/>
  <c r="Q5745" i="4"/>
  <c r="U5744" i="4"/>
  <c r="T5744" i="4"/>
  <c r="R5744" i="4"/>
  <c r="P5744" i="4"/>
  <c r="O5744" i="4"/>
  <c r="H5744" i="4"/>
  <c r="G5744" i="4"/>
  <c r="E5744" i="4"/>
  <c r="V5743" i="4"/>
  <c r="S5743" i="4"/>
  <c r="Q5743" i="4"/>
  <c r="V5742" i="4"/>
  <c r="S5742" i="4"/>
  <c r="Q5742" i="4"/>
  <c r="V5741" i="4"/>
  <c r="S5741" i="4"/>
  <c r="Q5741" i="4"/>
  <c r="V5740" i="4"/>
  <c r="S5740" i="4"/>
  <c r="Q5740" i="4"/>
  <c r="V5739" i="4"/>
  <c r="Q5739" i="4"/>
  <c r="F5738" i="4"/>
  <c r="U5738" i="4"/>
  <c r="T5738" i="4"/>
  <c r="R5738" i="4"/>
  <c r="P5738" i="4"/>
  <c r="O5738" i="4"/>
  <c r="L5738" i="4"/>
  <c r="K5738" i="4"/>
  <c r="J5738" i="4"/>
  <c r="I5738" i="4"/>
  <c r="H5738" i="4"/>
  <c r="G5738" i="4"/>
  <c r="E5738" i="4"/>
  <c r="V5734" i="4"/>
  <c r="S5734" i="4"/>
  <c r="Q5734" i="4"/>
  <c r="V5733" i="4"/>
  <c r="S5733" i="4"/>
  <c r="Q5733" i="4"/>
  <c r="V5732" i="4"/>
  <c r="S5732" i="4"/>
  <c r="Q5732" i="4"/>
  <c r="V5731" i="4"/>
  <c r="S5731" i="4"/>
  <c r="Q5731" i="4"/>
  <c r="V5730" i="4"/>
  <c r="S5730" i="4"/>
  <c r="Q5730" i="4"/>
  <c r="V5729" i="4"/>
  <c r="S5729" i="4"/>
  <c r="Q5729" i="4"/>
  <c r="V5728" i="4"/>
  <c r="S5728" i="4"/>
  <c r="Q5728" i="4"/>
  <c r="V5727" i="4"/>
  <c r="S5727" i="4"/>
  <c r="Q5727" i="4"/>
  <c r="V5726" i="4"/>
  <c r="S5726" i="4"/>
  <c r="Q5726" i="4"/>
  <c r="V5725" i="4"/>
  <c r="Q5725" i="4"/>
  <c r="F5725" i="4"/>
  <c r="F5719" i="4" s="1"/>
  <c r="V5724" i="4"/>
  <c r="S5724" i="4"/>
  <c r="Q5724" i="4"/>
  <c r="V5723" i="4"/>
  <c r="S5723" i="4"/>
  <c r="Q5723" i="4"/>
  <c r="V5722" i="4"/>
  <c r="S5722" i="4"/>
  <c r="Q5722" i="4"/>
  <c r="V5721" i="4"/>
  <c r="S5721" i="4"/>
  <c r="Q5721" i="4"/>
  <c r="V5720" i="4"/>
  <c r="S5720" i="4"/>
  <c r="Q5720" i="4"/>
  <c r="U5719" i="4"/>
  <c r="T5719" i="4"/>
  <c r="R5719" i="4"/>
  <c r="P5719" i="4"/>
  <c r="O5719" i="4"/>
  <c r="L5719" i="4"/>
  <c r="K5719" i="4"/>
  <c r="J5719" i="4"/>
  <c r="I5719" i="4"/>
  <c r="H5719" i="4"/>
  <c r="G5719" i="4"/>
  <c r="E5719" i="4"/>
  <c r="V5718" i="4"/>
  <c r="S5718" i="4"/>
  <c r="Q5718" i="4"/>
  <c r="V5717" i="4"/>
  <c r="S5717" i="4"/>
  <c r="Q5717" i="4"/>
  <c r="V5716" i="4"/>
  <c r="S5716" i="4"/>
  <c r="Q5716" i="4"/>
  <c r="V5715" i="4"/>
  <c r="S5715" i="4"/>
  <c r="Q5715" i="4"/>
  <c r="V5714" i="4"/>
  <c r="S5714" i="4"/>
  <c r="Q5714" i="4"/>
  <c r="V5713" i="4"/>
  <c r="S5713" i="4"/>
  <c r="Q5713" i="4"/>
  <c r="V5712" i="4"/>
  <c r="S5712" i="4"/>
  <c r="Q5712" i="4"/>
  <c r="V5711" i="4"/>
  <c r="S5711" i="4"/>
  <c r="Q5711" i="4"/>
  <c r="V5710" i="4"/>
  <c r="S5710" i="4"/>
  <c r="Q5710" i="4"/>
  <c r="V5709" i="4"/>
  <c r="S5709" i="4"/>
  <c r="Q5709" i="4"/>
  <c r="V5708" i="4"/>
  <c r="S5708" i="4"/>
  <c r="Q5708" i="4"/>
  <c r="V5707" i="4"/>
  <c r="S5707" i="4"/>
  <c r="Q5707" i="4"/>
  <c r="V5706" i="4"/>
  <c r="S5706" i="4"/>
  <c r="Q5706" i="4"/>
  <c r="U5705" i="4"/>
  <c r="T5705" i="4"/>
  <c r="R5705" i="4"/>
  <c r="P5705" i="4"/>
  <c r="O5705" i="4"/>
  <c r="L5705" i="4"/>
  <c r="K5705" i="4"/>
  <c r="J5705" i="4"/>
  <c r="I5705" i="4"/>
  <c r="H5705" i="4"/>
  <c r="G5705" i="4"/>
  <c r="F5705" i="4"/>
  <c r="E5705" i="4"/>
  <c r="V5704" i="4"/>
  <c r="S5704" i="4"/>
  <c r="Q5704" i="4"/>
  <c r="V5703" i="4"/>
  <c r="S5703" i="4"/>
  <c r="Q5703" i="4"/>
  <c r="V5702" i="4"/>
  <c r="S5702" i="4"/>
  <c r="Q5702" i="4"/>
  <c r="V5701" i="4"/>
  <c r="S5701" i="4"/>
  <c r="Q5701" i="4"/>
  <c r="V5700" i="4"/>
  <c r="S5700" i="4"/>
  <c r="Q5700" i="4"/>
  <c r="U5699" i="4"/>
  <c r="T5699" i="4"/>
  <c r="R5699" i="4"/>
  <c r="P5699" i="4"/>
  <c r="L5699" i="4"/>
  <c r="K5699" i="4"/>
  <c r="J5699" i="4"/>
  <c r="I5699" i="4"/>
  <c r="H5699" i="4"/>
  <c r="G5699" i="4"/>
  <c r="E5699" i="4"/>
  <c r="M5697" i="4"/>
  <c r="F5696" i="4"/>
  <c r="F5695" i="4"/>
  <c r="V5694" i="4"/>
  <c r="S5694" i="4"/>
  <c r="Q5694" i="4"/>
  <c r="F5694" i="4"/>
  <c r="F5693" i="4"/>
  <c r="V5692" i="4"/>
  <c r="S5692" i="4"/>
  <c r="Q5692" i="4"/>
  <c r="V5691" i="4"/>
  <c r="S5691" i="4"/>
  <c r="Q5691" i="4"/>
  <c r="F5691" i="4"/>
  <c r="V5690" i="4"/>
  <c r="S5690" i="4"/>
  <c r="Q5690" i="4"/>
  <c r="F5690" i="4"/>
  <c r="V5689" i="4"/>
  <c r="S5689" i="4"/>
  <c r="Q5689" i="4"/>
  <c r="F5689" i="4"/>
  <c r="V5688" i="4"/>
  <c r="S5688" i="4"/>
  <c r="Q5688" i="4"/>
  <c r="F5688" i="4"/>
  <c r="V5687" i="4"/>
  <c r="S5687" i="4"/>
  <c r="Q5687" i="4"/>
  <c r="F5687" i="4"/>
  <c r="V5686" i="4"/>
  <c r="S5686" i="4"/>
  <c r="Q5686" i="4"/>
  <c r="F5686" i="4"/>
  <c r="V5685" i="4"/>
  <c r="S5685" i="4"/>
  <c r="Q5685" i="4"/>
  <c r="F5685" i="4"/>
  <c r="V5684" i="4"/>
  <c r="S5684" i="4"/>
  <c r="Q5684" i="4"/>
  <c r="F5684" i="4"/>
  <c r="V5683" i="4"/>
  <c r="S5683" i="4"/>
  <c r="Q5683" i="4"/>
  <c r="F5683" i="4"/>
  <c r="V5682" i="4"/>
  <c r="S5682" i="4"/>
  <c r="Q5682" i="4"/>
  <c r="F5682" i="4"/>
  <c r="V5681" i="4"/>
  <c r="S5681" i="4"/>
  <c r="Q5681" i="4"/>
  <c r="F5681" i="4"/>
  <c r="V5680" i="4"/>
  <c r="S5680" i="4"/>
  <c r="Q5680" i="4"/>
  <c r="F5680" i="4"/>
  <c r="V5679" i="4"/>
  <c r="S5679" i="4"/>
  <c r="Q5679" i="4"/>
  <c r="F5679" i="4"/>
  <c r="V5678" i="4"/>
  <c r="S5678" i="4"/>
  <c r="Q5678" i="4"/>
  <c r="F5678" i="4"/>
  <c r="V5677" i="4"/>
  <c r="S5677" i="4"/>
  <c r="Q5677" i="4"/>
  <c r="V5676" i="4"/>
  <c r="S5676" i="4"/>
  <c r="Q5676" i="4"/>
  <c r="F5676" i="4"/>
  <c r="V5675" i="4"/>
  <c r="S5675" i="4"/>
  <c r="Q5675" i="4"/>
  <c r="F5675" i="4"/>
  <c r="V5674" i="4"/>
  <c r="S5674" i="4"/>
  <c r="Q5674" i="4"/>
  <c r="F5674" i="4"/>
  <c r="V5673" i="4"/>
  <c r="S5673" i="4"/>
  <c r="Q5673" i="4"/>
  <c r="F5673" i="4"/>
  <c r="V5672" i="4"/>
  <c r="S5672" i="4"/>
  <c r="Q5672" i="4"/>
  <c r="F5672" i="4"/>
  <c r="V5671" i="4"/>
  <c r="S5671" i="4"/>
  <c r="Q5671" i="4"/>
  <c r="F5671" i="4"/>
  <c r="V5670" i="4"/>
  <c r="S5670" i="4"/>
  <c r="Q5670" i="4"/>
  <c r="F5670" i="4"/>
  <c r="V5669" i="4"/>
  <c r="S5669" i="4"/>
  <c r="Q5669" i="4"/>
  <c r="F5669" i="4"/>
  <c r="V5668" i="4"/>
  <c r="S5668" i="4"/>
  <c r="Q5668" i="4"/>
  <c r="F5668" i="4"/>
  <c r="V5667" i="4"/>
  <c r="S5667" i="4"/>
  <c r="Q5667" i="4"/>
  <c r="F5667" i="4"/>
  <c r="V5666" i="4"/>
  <c r="S5666" i="4"/>
  <c r="Q5666" i="4"/>
  <c r="F5666" i="4"/>
  <c r="V5665" i="4"/>
  <c r="S5665" i="4"/>
  <c r="Q5665" i="4"/>
  <c r="F5665" i="4"/>
  <c r="V5664" i="4"/>
  <c r="S5664" i="4"/>
  <c r="Q5664" i="4"/>
  <c r="F5664" i="4"/>
  <c r="V5663" i="4"/>
  <c r="S5663" i="4"/>
  <c r="Q5663" i="4"/>
  <c r="F5663" i="4"/>
  <c r="V5662" i="4"/>
  <c r="S5662" i="4"/>
  <c r="Q5662" i="4"/>
  <c r="F5662" i="4"/>
  <c r="V5661" i="4"/>
  <c r="S5661" i="4"/>
  <c r="Q5661" i="4"/>
  <c r="F5661" i="4"/>
  <c r="V5660" i="4"/>
  <c r="S5660" i="4"/>
  <c r="Q5660" i="4"/>
  <c r="V5659" i="4"/>
  <c r="S5659" i="4"/>
  <c r="Q5659" i="4"/>
  <c r="V5658" i="4"/>
  <c r="S5658" i="4"/>
  <c r="Q5658" i="4"/>
  <c r="F5658" i="4"/>
  <c r="V5657" i="4"/>
  <c r="Q5657" i="4"/>
  <c r="V5656" i="4"/>
  <c r="Q5656" i="4"/>
  <c r="V5655" i="4"/>
  <c r="S5655" i="4"/>
  <c r="Q5655" i="4"/>
  <c r="F5655" i="4"/>
  <c r="V5654" i="4"/>
  <c r="S5654" i="4"/>
  <c r="Q5654" i="4"/>
  <c r="V5650" i="4"/>
  <c r="S5650" i="4"/>
  <c r="Q5650" i="4"/>
  <c r="U5649" i="4"/>
  <c r="T5649" i="4"/>
  <c r="R5649" i="4"/>
  <c r="P5649" i="4"/>
  <c r="O5649" i="4"/>
  <c r="L5649" i="4"/>
  <c r="K5649" i="4"/>
  <c r="J5649" i="4"/>
  <c r="I5649" i="4"/>
  <c r="H5649" i="4"/>
  <c r="G5649" i="4"/>
  <c r="E5649" i="4"/>
  <c r="V5648" i="4"/>
  <c r="S5648" i="4"/>
  <c r="Q5648" i="4"/>
  <c r="V5647" i="4"/>
  <c r="S5647" i="4"/>
  <c r="Q5647" i="4"/>
  <c r="V5646" i="4"/>
  <c r="S5646" i="4"/>
  <c r="Q5646" i="4"/>
  <c r="V5645" i="4"/>
  <c r="S5645" i="4"/>
  <c r="Q5645" i="4"/>
  <c r="V5644" i="4"/>
  <c r="S5644" i="4"/>
  <c r="Q5644" i="4"/>
  <c r="V5643" i="4"/>
  <c r="S5643" i="4"/>
  <c r="Q5643" i="4"/>
  <c r="V5642" i="4"/>
  <c r="S5642" i="4"/>
  <c r="Q5642" i="4"/>
  <c r="V5641" i="4"/>
  <c r="S5641" i="4"/>
  <c r="Q5641" i="4"/>
  <c r="V5640" i="4"/>
  <c r="S5640" i="4"/>
  <c r="Q5640" i="4"/>
  <c r="V5639" i="4"/>
  <c r="S5639" i="4"/>
  <c r="Q5639" i="4"/>
  <c r="V5638" i="4"/>
  <c r="S5638" i="4"/>
  <c r="Q5638" i="4"/>
  <c r="V5637" i="4"/>
  <c r="Q5637" i="4"/>
  <c r="V5636" i="4"/>
  <c r="S5636" i="4"/>
  <c r="Q5636" i="4"/>
  <c r="V5635" i="4"/>
  <c r="S5635" i="4"/>
  <c r="Q5635" i="4"/>
  <c r="V5634" i="4"/>
  <c r="S5634" i="4"/>
  <c r="Q5634" i="4"/>
  <c r="V5633" i="4"/>
  <c r="S5633" i="4"/>
  <c r="Q5633" i="4"/>
  <c r="V5632" i="4"/>
  <c r="S5632" i="4"/>
  <c r="Q5632" i="4"/>
  <c r="V5631" i="4"/>
  <c r="S5631" i="4"/>
  <c r="Q5631" i="4"/>
  <c r="V5630" i="4"/>
  <c r="S5630" i="4"/>
  <c r="Q5630" i="4"/>
  <c r="V5629" i="4"/>
  <c r="S5629" i="4"/>
  <c r="Q5629" i="4"/>
  <c r="V5628" i="4"/>
  <c r="S5628" i="4"/>
  <c r="Q5628" i="4"/>
  <c r="V5627" i="4"/>
  <c r="S5627" i="4"/>
  <c r="Q5627" i="4"/>
  <c r="V5626" i="4"/>
  <c r="S5626" i="4"/>
  <c r="Q5626" i="4"/>
  <c r="V5625" i="4"/>
  <c r="S5625" i="4"/>
  <c r="Q5625" i="4"/>
  <c r="V5624" i="4"/>
  <c r="S5624" i="4"/>
  <c r="Q5624" i="4"/>
  <c r="V5623" i="4"/>
  <c r="S5623" i="4"/>
  <c r="Q5623" i="4"/>
  <c r="V5622" i="4"/>
  <c r="S5622" i="4"/>
  <c r="Q5622" i="4"/>
  <c r="V5621" i="4"/>
  <c r="S5621" i="4"/>
  <c r="Q5621" i="4"/>
  <c r="V5620" i="4"/>
  <c r="S5620" i="4"/>
  <c r="Q5620" i="4"/>
  <c r="V5619" i="4"/>
  <c r="S5619" i="4"/>
  <c r="Q5619" i="4"/>
  <c r="V5618" i="4"/>
  <c r="S5618" i="4"/>
  <c r="Q5618" i="4"/>
  <c r="V5617" i="4"/>
  <c r="S5617" i="4"/>
  <c r="Q5617" i="4"/>
  <c r="V5616" i="4"/>
  <c r="S5616" i="4"/>
  <c r="Q5616" i="4"/>
  <c r="V5615" i="4"/>
  <c r="S5615" i="4"/>
  <c r="Q5615" i="4"/>
  <c r="V5614" i="4"/>
  <c r="S5614" i="4"/>
  <c r="Q5614" i="4"/>
  <c r="V5613" i="4"/>
  <c r="S5613" i="4"/>
  <c r="Q5613" i="4"/>
  <c r="V5612" i="4"/>
  <c r="S5612" i="4"/>
  <c r="Q5612" i="4"/>
  <c r="V5611" i="4"/>
  <c r="S5611" i="4"/>
  <c r="Q5611" i="4"/>
  <c r="V5610" i="4"/>
  <c r="S5610" i="4"/>
  <c r="Q5610" i="4"/>
  <c r="V5609" i="4"/>
  <c r="S5609" i="4"/>
  <c r="Q5609" i="4"/>
  <c r="V5608" i="4"/>
  <c r="S5608" i="4"/>
  <c r="Q5608" i="4"/>
  <c r="V5607" i="4"/>
  <c r="S5607" i="4"/>
  <c r="Q5607" i="4"/>
  <c r="V5606" i="4"/>
  <c r="S5606" i="4"/>
  <c r="Q5606" i="4"/>
  <c r="V5605" i="4"/>
  <c r="S5605" i="4"/>
  <c r="Q5605" i="4"/>
  <c r="V5604" i="4"/>
  <c r="S5604" i="4"/>
  <c r="Q5604" i="4"/>
  <c r="V5603" i="4"/>
  <c r="S5603" i="4"/>
  <c r="Q5603" i="4"/>
  <c r="V5602" i="4"/>
  <c r="S5602" i="4"/>
  <c r="Q5602" i="4"/>
  <c r="V5601" i="4"/>
  <c r="S5601" i="4"/>
  <c r="Q5601" i="4"/>
  <c r="V5600" i="4"/>
  <c r="S5600" i="4"/>
  <c r="Q5600" i="4"/>
  <c r="V5599" i="4"/>
  <c r="S5599" i="4"/>
  <c r="Q5599" i="4"/>
  <c r="V5598" i="4"/>
  <c r="S5598" i="4"/>
  <c r="Q5598" i="4"/>
  <c r="V5597" i="4"/>
  <c r="Q5597" i="4"/>
  <c r="V5596" i="4"/>
  <c r="Q5596" i="4"/>
  <c r="U5595" i="4"/>
  <c r="T5595" i="4"/>
  <c r="R5595" i="4"/>
  <c r="P5595" i="4"/>
  <c r="O5595" i="4"/>
  <c r="H5595" i="4"/>
  <c r="G5595" i="4"/>
  <c r="E5595" i="4"/>
  <c r="V5594" i="4"/>
  <c r="S5594" i="4"/>
  <c r="Q5594" i="4"/>
  <c r="V5593" i="4"/>
  <c r="S5593" i="4"/>
  <c r="Q5593" i="4"/>
  <c r="V5592" i="4"/>
  <c r="S5592" i="4"/>
  <c r="Q5592" i="4"/>
  <c r="V5591" i="4"/>
  <c r="S5591" i="4"/>
  <c r="Q5591" i="4"/>
  <c r="V5590" i="4"/>
  <c r="S5590" i="4"/>
  <c r="Q5590" i="4"/>
  <c r="U5589" i="4"/>
  <c r="T5589" i="4"/>
  <c r="R5589" i="4"/>
  <c r="P5589" i="4"/>
  <c r="O5589" i="4"/>
  <c r="L5589" i="4"/>
  <c r="K5589" i="4"/>
  <c r="J5589" i="4"/>
  <c r="I5589" i="4"/>
  <c r="H5589" i="4"/>
  <c r="G5589" i="4"/>
  <c r="F5589" i="4"/>
  <c r="E5589" i="4"/>
  <c r="F5586" i="4"/>
  <c r="V5585" i="4"/>
  <c r="S5585" i="4"/>
  <c r="Q5585" i="4"/>
  <c r="V5584" i="4"/>
  <c r="S5584" i="4"/>
  <c r="Q5584" i="4"/>
  <c r="V5583" i="4"/>
  <c r="S5583" i="4"/>
  <c r="Q5583" i="4"/>
  <c r="V5582" i="4"/>
  <c r="S5582" i="4"/>
  <c r="Q5582" i="4"/>
  <c r="V5581" i="4"/>
  <c r="S5581" i="4"/>
  <c r="Q5581" i="4"/>
  <c r="V5580" i="4"/>
  <c r="S5580" i="4"/>
  <c r="Q5580" i="4"/>
  <c r="F5580" i="4"/>
  <c r="V5579" i="4"/>
  <c r="S5579" i="4"/>
  <c r="Q5579" i="4"/>
  <c r="V5578" i="4"/>
  <c r="S5578" i="4"/>
  <c r="Q5578" i="4"/>
  <c r="V5577" i="4"/>
  <c r="S5577" i="4"/>
  <c r="Q5577" i="4"/>
  <c r="V5576" i="4"/>
  <c r="Q5576" i="4"/>
  <c r="F5576" i="4"/>
  <c r="V5575" i="4"/>
  <c r="S5575" i="4"/>
  <c r="Q5575" i="4"/>
  <c r="V5574" i="4"/>
  <c r="S5574" i="4"/>
  <c r="Q5574" i="4"/>
  <c r="V5573" i="4"/>
  <c r="S5573" i="4"/>
  <c r="Q5573" i="4"/>
  <c r="V5572" i="4"/>
  <c r="S5572" i="4"/>
  <c r="Q5572" i="4"/>
  <c r="V5571" i="4"/>
  <c r="S5571" i="4"/>
  <c r="Q5571" i="4"/>
  <c r="U5570" i="4"/>
  <c r="T5570" i="4"/>
  <c r="R5570" i="4"/>
  <c r="P5570" i="4"/>
  <c r="O5570" i="4"/>
  <c r="L5570" i="4"/>
  <c r="K5570" i="4"/>
  <c r="J5570" i="4"/>
  <c r="I5570" i="4"/>
  <c r="H5570" i="4"/>
  <c r="G5570" i="4"/>
  <c r="E5570" i="4"/>
  <c r="V5569" i="4"/>
  <c r="S5569" i="4"/>
  <c r="Q5569" i="4"/>
  <c r="V5568" i="4"/>
  <c r="S5568" i="4"/>
  <c r="Q5568" i="4"/>
  <c r="V5567" i="4"/>
  <c r="S5567" i="4"/>
  <c r="Q5567" i="4"/>
  <c r="V5566" i="4"/>
  <c r="S5566" i="4"/>
  <c r="Q5566" i="4"/>
  <c r="V5565" i="4"/>
  <c r="S5565" i="4"/>
  <c r="Q5565" i="4"/>
  <c r="V5564" i="4"/>
  <c r="S5564" i="4"/>
  <c r="Q5564" i="4"/>
  <c r="V5563" i="4"/>
  <c r="S5563" i="4"/>
  <c r="Q5563" i="4"/>
  <c r="V5562" i="4"/>
  <c r="S5562" i="4"/>
  <c r="Q5562" i="4"/>
  <c r="V5561" i="4"/>
  <c r="S5561" i="4"/>
  <c r="Q5561" i="4"/>
  <c r="V5560" i="4"/>
  <c r="S5560" i="4"/>
  <c r="Q5560" i="4"/>
  <c r="V5559" i="4"/>
  <c r="S5559" i="4"/>
  <c r="Q5559" i="4"/>
  <c r="V5558" i="4"/>
  <c r="S5558" i="4"/>
  <c r="Q5558" i="4"/>
  <c r="V5557" i="4"/>
  <c r="S5557" i="4"/>
  <c r="Q5557" i="4"/>
  <c r="U5556" i="4"/>
  <c r="T5556" i="4"/>
  <c r="R5556" i="4"/>
  <c r="P5556" i="4"/>
  <c r="O5556" i="4"/>
  <c r="L5556" i="4"/>
  <c r="K5556" i="4"/>
  <c r="J5556" i="4"/>
  <c r="I5556" i="4"/>
  <c r="H5556" i="4"/>
  <c r="G5556" i="4"/>
  <c r="F5556" i="4"/>
  <c r="E5556" i="4"/>
  <c r="V5555" i="4"/>
  <c r="S5555" i="4"/>
  <c r="Q5555" i="4"/>
  <c r="V5554" i="4"/>
  <c r="S5554" i="4"/>
  <c r="Q5554" i="4"/>
  <c r="V5553" i="4"/>
  <c r="S5553" i="4"/>
  <c r="Q5553" i="4"/>
  <c r="V5552" i="4"/>
  <c r="S5552" i="4"/>
  <c r="Q5552" i="4"/>
  <c r="V5551" i="4"/>
  <c r="Q5551" i="4"/>
  <c r="U5550" i="4"/>
  <c r="T5550" i="4"/>
  <c r="R5550" i="4"/>
  <c r="P5550" i="4"/>
  <c r="L5550" i="4"/>
  <c r="K5550" i="4"/>
  <c r="J5550" i="4"/>
  <c r="I5550" i="4"/>
  <c r="H5550" i="4"/>
  <c r="G5550" i="4"/>
  <c r="E5550" i="4"/>
  <c r="M5548" i="4"/>
  <c r="F5547" i="4"/>
  <c r="F5546" i="4"/>
  <c r="V5545" i="4"/>
  <c r="S5545" i="4"/>
  <c r="Q5545" i="4"/>
  <c r="F5545" i="4"/>
  <c r="V5543" i="4"/>
  <c r="S5543" i="4"/>
  <c r="Q5543" i="4"/>
  <c r="V5542" i="4"/>
  <c r="S5542" i="4"/>
  <c r="Q5542" i="4"/>
  <c r="F5542" i="4"/>
  <c r="V5541" i="4"/>
  <c r="S5541" i="4"/>
  <c r="Q5541" i="4"/>
  <c r="F5541" i="4"/>
  <c r="V5540" i="4"/>
  <c r="S5540" i="4"/>
  <c r="Q5540" i="4"/>
  <c r="F5540" i="4"/>
  <c r="V5539" i="4"/>
  <c r="S5539" i="4"/>
  <c r="Q5539" i="4"/>
  <c r="F5539" i="4"/>
  <c r="V5538" i="4"/>
  <c r="S5538" i="4"/>
  <c r="Q5538" i="4"/>
  <c r="F5538" i="4"/>
  <c r="V5537" i="4"/>
  <c r="S5537" i="4"/>
  <c r="Q5537" i="4"/>
  <c r="F5537" i="4"/>
  <c r="V5536" i="4"/>
  <c r="S5536" i="4"/>
  <c r="Q5536" i="4"/>
  <c r="F5536" i="4"/>
  <c r="V5535" i="4"/>
  <c r="S5535" i="4"/>
  <c r="Q5535" i="4"/>
  <c r="F5535" i="4"/>
  <c r="V5534" i="4"/>
  <c r="S5534" i="4"/>
  <c r="Q5534" i="4"/>
  <c r="F5534" i="4"/>
  <c r="V5533" i="4"/>
  <c r="S5533" i="4"/>
  <c r="Q5533" i="4"/>
  <c r="F5533" i="4"/>
  <c r="V5532" i="4"/>
  <c r="S5532" i="4"/>
  <c r="Q5532" i="4"/>
  <c r="F5532" i="4"/>
  <c r="V5531" i="4"/>
  <c r="S5531" i="4"/>
  <c r="Q5531" i="4"/>
  <c r="F5531" i="4"/>
  <c r="V5530" i="4"/>
  <c r="S5530" i="4"/>
  <c r="Q5530" i="4"/>
  <c r="F5530" i="4"/>
  <c r="V5529" i="4"/>
  <c r="S5529" i="4"/>
  <c r="Q5529" i="4"/>
  <c r="F5529" i="4"/>
  <c r="V5528" i="4"/>
  <c r="S5528" i="4"/>
  <c r="Q5528" i="4"/>
  <c r="F5528" i="4"/>
  <c r="V5527" i="4"/>
  <c r="S5527" i="4"/>
  <c r="Q5527" i="4"/>
  <c r="F5527" i="4"/>
  <c r="V5526" i="4"/>
  <c r="S5526" i="4"/>
  <c r="Q5526" i="4"/>
  <c r="F5526" i="4"/>
  <c r="V5525" i="4"/>
  <c r="S5525" i="4"/>
  <c r="Q5525" i="4"/>
  <c r="F5525" i="4"/>
  <c r="V5524" i="4"/>
  <c r="S5524" i="4"/>
  <c r="Q5524" i="4"/>
  <c r="F5524" i="4"/>
  <c r="V5523" i="4"/>
  <c r="S5523" i="4"/>
  <c r="Q5523" i="4"/>
  <c r="F5523" i="4"/>
  <c r="V5522" i="4"/>
  <c r="S5522" i="4"/>
  <c r="Q5522" i="4"/>
  <c r="F5522" i="4"/>
  <c r="V5521" i="4"/>
  <c r="S5521" i="4"/>
  <c r="Q5521" i="4"/>
  <c r="F5521" i="4"/>
  <c r="V5520" i="4"/>
  <c r="S5520" i="4"/>
  <c r="Q5520" i="4"/>
  <c r="V5519" i="4"/>
  <c r="S5519" i="4"/>
  <c r="Q5519" i="4"/>
  <c r="F5519" i="4"/>
  <c r="V5518" i="4"/>
  <c r="S5518" i="4"/>
  <c r="Q5518" i="4"/>
  <c r="F5518" i="4"/>
  <c r="V5517" i="4"/>
  <c r="S5517" i="4"/>
  <c r="Q5517" i="4"/>
  <c r="F5517" i="4"/>
  <c r="V5516" i="4"/>
  <c r="S5516" i="4"/>
  <c r="Q5516" i="4"/>
  <c r="F5516" i="4"/>
  <c r="V5515" i="4"/>
  <c r="S5515" i="4"/>
  <c r="Q5515" i="4"/>
  <c r="F5515" i="4"/>
  <c r="V5514" i="4"/>
  <c r="S5514" i="4"/>
  <c r="Q5514" i="4"/>
  <c r="F5514" i="4"/>
  <c r="V5513" i="4"/>
  <c r="S5513" i="4"/>
  <c r="Q5513" i="4"/>
  <c r="F5513" i="4"/>
  <c r="V5512" i="4"/>
  <c r="S5512" i="4"/>
  <c r="Q5512" i="4"/>
  <c r="F5512" i="4"/>
  <c r="V5511" i="4"/>
  <c r="S5511" i="4"/>
  <c r="Q5511" i="4"/>
  <c r="F5511" i="4"/>
  <c r="V5510" i="4"/>
  <c r="S5510" i="4"/>
  <c r="Q5510" i="4"/>
  <c r="V5509" i="4"/>
  <c r="S5509" i="4"/>
  <c r="Q5509" i="4"/>
  <c r="F5509" i="4"/>
  <c r="V5508" i="4"/>
  <c r="Q5508" i="4"/>
  <c r="V5507" i="4"/>
  <c r="Q5507" i="4"/>
  <c r="V5506" i="4"/>
  <c r="S5506" i="4"/>
  <c r="Q5506" i="4"/>
  <c r="F5506" i="4"/>
  <c r="V5505" i="4"/>
  <c r="S5505" i="4"/>
  <c r="Q5505" i="4"/>
  <c r="V5501" i="4"/>
  <c r="S5501" i="4"/>
  <c r="Q5501" i="4"/>
  <c r="U5500" i="4"/>
  <c r="T5500" i="4"/>
  <c r="R5500" i="4"/>
  <c r="P5500" i="4"/>
  <c r="O5500" i="4"/>
  <c r="L5500" i="4"/>
  <c r="K5500" i="4"/>
  <c r="J5500" i="4"/>
  <c r="I5500" i="4"/>
  <c r="H5500" i="4"/>
  <c r="G5500" i="4"/>
  <c r="E5500" i="4"/>
  <c r="V5499" i="4"/>
  <c r="S5499" i="4"/>
  <c r="Q5499" i="4"/>
  <c r="V5498" i="4"/>
  <c r="S5498" i="4"/>
  <c r="Q5498" i="4"/>
  <c r="V5497" i="4"/>
  <c r="S5497" i="4"/>
  <c r="Q5497" i="4"/>
  <c r="V5496" i="4"/>
  <c r="S5496" i="4"/>
  <c r="Q5496" i="4"/>
  <c r="V5495" i="4"/>
  <c r="S5495" i="4"/>
  <c r="Q5495" i="4"/>
  <c r="V5494" i="4"/>
  <c r="S5494" i="4"/>
  <c r="Q5494" i="4"/>
  <c r="V5493" i="4"/>
  <c r="S5493" i="4"/>
  <c r="Q5493" i="4"/>
  <c r="V5492" i="4"/>
  <c r="S5492" i="4"/>
  <c r="Q5492" i="4"/>
  <c r="V5491" i="4"/>
  <c r="S5491" i="4"/>
  <c r="Q5491" i="4"/>
  <c r="V5490" i="4"/>
  <c r="S5490" i="4"/>
  <c r="Q5490" i="4"/>
  <c r="V5489" i="4"/>
  <c r="S5489" i="4"/>
  <c r="Q5489" i="4"/>
  <c r="V5488" i="4"/>
  <c r="Q5488" i="4"/>
  <c r="F5446" i="4"/>
  <c r="V5487" i="4"/>
  <c r="S5487" i="4"/>
  <c r="Q5487" i="4"/>
  <c r="V5486" i="4"/>
  <c r="S5486" i="4"/>
  <c r="Q5486" i="4"/>
  <c r="V5485" i="4"/>
  <c r="S5485" i="4"/>
  <c r="Q5485" i="4"/>
  <c r="V5484" i="4"/>
  <c r="S5484" i="4"/>
  <c r="Q5484" i="4"/>
  <c r="V5483" i="4"/>
  <c r="S5483" i="4"/>
  <c r="Q5483" i="4"/>
  <c r="V5482" i="4"/>
  <c r="S5482" i="4"/>
  <c r="Q5482" i="4"/>
  <c r="V5481" i="4"/>
  <c r="S5481" i="4"/>
  <c r="Q5481" i="4"/>
  <c r="V5480" i="4"/>
  <c r="S5480" i="4"/>
  <c r="Q5480" i="4"/>
  <c r="V5479" i="4"/>
  <c r="S5479" i="4"/>
  <c r="Q5479" i="4"/>
  <c r="V5478" i="4"/>
  <c r="S5478" i="4"/>
  <c r="Q5478" i="4"/>
  <c r="V5477" i="4"/>
  <c r="S5477" i="4"/>
  <c r="Q5477" i="4"/>
  <c r="V5476" i="4"/>
  <c r="S5476" i="4"/>
  <c r="Q5476" i="4"/>
  <c r="V5475" i="4"/>
  <c r="S5475" i="4"/>
  <c r="Q5475" i="4"/>
  <c r="V5474" i="4"/>
  <c r="S5474" i="4"/>
  <c r="Q5474" i="4"/>
  <c r="V5473" i="4"/>
  <c r="S5473" i="4"/>
  <c r="Q5473" i="4"/>
  <c r="V5472" i="4"/>
  <c r="S5472" i="4"/>
  <c r="Q5472" i="4"/>
  <c r="V5471" i="4"/>
  <c r="S5471" i="4"/>
  <c r="Q5471" i="4"/>
  <c r="V5470" i="4"/>
  <c r="S5470" i="4"/>
  <c r="Q5470" i="4"/>
  <c r="V5469" i="4"/>
  <c r="S5469" i="4"/>
  <c r="Q5469" i="4"/>
  <c r="V5468" i="4"/>
  <c r="S5468" i="4"/>
  <c r="Q5468" i="4"/>
  <c r="V5467" i="4"/>
  <c r="S5467" i="4"/>
  <c r="Q5467" i="4"/>
  <c r="V5466" i="4"/>
  <c r="S5466" i="4"/>
  <c r="Q5466" i="4"/>
  <c r="V5465" i="4"/>
  <c r="S5465" i="4"/>
  <c r="Q5465" i="4"/>
  <c r="V5464" i="4"/>
  <c r="S5464" i="4"/>
  <c r="Q5464" i="4"/>
  <c r="V5463" i="4"/>
  <c r="S5463" i="4"/>
  <c r="Q5463" i="4"/>
  <c r="V5462" i="4"/>
  <c r="S5462" i="4"/>
  <c r="Q5462" i="4"/>
  <c r="V5461" i="4"/>
  <c r="S5461" i="4"/>
  <c r="Q5461" i="4"/>
  <c r="V5460" i="4"/>
  <c r="S5460" i="4"/>
  <c r="Q5460" i="4"/>
  <c r="V5459" i="4"/>
  <c r="S5459" i="4"/>
  <c r="Q5459" i="4"/>
  <c r="V5458" i="4"/>
  <c r="S5458" i="4"/>
  <c r="Q5458" i="4"/>
  <c r="V5457" i="4"/>
  <c r="S5457" i="4"/>
  <c r="Q5457" i="4"/>
  <c r="V5456" i="4"/>
  <c r="S5456" i="4"/>
  <c r="Q5456" i="4"/>
  <c r="V5455" i="4"/>
  <c r="S5455" i="4"/>
  <c r="Q5455" i="4"/>
  <c r="V5454" i="4"/>
  <c r="S5454" i="4"/>
  <c r="Q5454" i="4"/>
  <c r="V5453" i="4"/>
  <c r="S5453" i="4"/>
  <c r="Q5453" i="4"/>
  <c r="V5452" i="4"/>
  <c r="S5452" i="4"/>
  <c r="Q5452" i="4"/>
  <c r="V5451" i="4"/>
  <c r="S5451" i="4"/>
  <c r="Q5451" i="4"/>
  <c r="V5450" i="4"/>
  <c r="S5450" i="4"/>
  <c r="Q5450" i="4"/>
  <c r="V5449" i="4"/>
  <c r="S5449" i="4"/>
  <c r="Q5449" i="4"/>
  <c r="V5448" i="4"/>
  <c r="S5448" i="4"/>
  <c r="Q5448" i="4"/>
  <c r="V5447" i="4"/>
  <c r="S5447" i="4"/>
  <c r="Q5447" i="4"/>
  <c r="U5446" i="4"/>
  <c r="T5446" i="4"/>
  <c r="R5446" i="4"/>
  <c r="P5446" i="4"/>
  <c r="O5446" i="4"/>
  <c r="H5446" i="4"/>
  <c r="G5446" i="4"/>
  <c r="E5446" i="4"/>
  <c r="V5445" i="4"/>
  <c r="S5445" i="4"/>
  <c r="Q5445" i="4"/>
  <c r="V5444" i="4"/>
  <c r="S5444" i="4"/>
  <c r="Q5444" i="4"/>
  <c r="V5443" i="4"/>
  <c r="S5443" i="4"/>
  <c r="Q5443" i="4"/>
  <c r="V5442" i="4"/>
  <c r="S5442" i="4"/>
  <c r="Q5442" i="4"/>
  <c r="V5441" i="4"/>
  <c r="S5441" i="4"/>
  <c r="Q5441" i="4"/>
  <c r="U5440" i="4"/>
  <c r="T5440" i="4"/>
  <c r="R5440" i="4"/>
  <c r="P5440" i="4"/>
  <c r="O5440" i="4"/>
  <c r="L5440" i="4"/>
  <c r="K5440" i="4"/>
  <c r="J5440" i="4"/>
  <c r="I5440" i="4"/>
  <c r="H5440" i="4"/>
  <c r="G5440" i="4"/>
  <c r="F5440" i="4"/>
  <c r="E5440" i="4"/>
  <c r="V5436" i="4"/>
  <c r="S5436" i="4"/>
  <c r="Q5436" i="4"/>
  <c r="V5435" i="4"/>
  <c r="S5435" i="4"/>
  <c r="Q5435" i="4"/>
  <c r="V5434" i="4"/>
  <c r="S5434" i="4"/>
  <c r="Q5434" i="4"/>
  <c r="V5433" i="4"/>
  <c r="S5433" i="4"/>
  <c r="Q5433" i="4"/>
  <c r="V5432" i="4"/>
  <c r="S5432" i="4"/>
  <c r="Q5432" i="4"/>
  <c r="V5431" i="4"/>
  <c r="S5431" i="4"/>
  <c r="Q5431" i="4"/>
  <c r="V5430" i="4"/>
  <c r="S5430" i="4"/>
  <c r="Q5430" i="4"/>
  <c r="V5429" i="4"/>
  <c r="S5429" i="4"/>
  <c r="Q5429" i="4"/>
  <c r="V5428" i="4"/>
  <c r="S5428" i="4"/>
  <c r="Q5428" i="4"/>
  <c r="V5427" i="4"/>
  <c r="S5427" i="4"/>
  <c r="Q5427" i="4"/>
  <c r="F5427" i="4"/>
  <c r="F5421" i="4" s="1"/>
  <c r="V5426" i="4"/>
  <c r="S5426" i="4"/>
  <c r="Q5426" i="4"/>
  <c r="V5425" i="4"/>
  <c r="S5425" i="4"/>
  <c r="Q5425" i="4"/>
  <c r="V5424" i="4"/>
  <c r="S5424" i="4"/>
  <c r="Q5424" i="4"/>
  <c r="V5423" i="4"/>
  <c r="S5423" i="4"/>
  <c r="Q5423" i="4"/>
  <c r="V5422" i="4"/>
  <c r="S5422" i="4"/>
  <c r="Q5422" i="4"/>
  <c r="U5421" i="4"/>
  <c r="T5421" i="4"/>
  <c r="R5421" i="4"/>
  <c r="P5421" i="4"/>
  <c r="O5421" i="4"/>
  <c r="L5421" i="4"/>
  <c r="K5421" i="4"/>
  <c r="J5421" i="4"/>
  <c r="I5421" i="4"/>
  <c r="H5421" i="4"/>
  <c r="G5421" i="4"/>
  <c r="E5421" i="4"/>
  <c r="V5420" i="4"/>
  <c r="S5420" i="4"/>
  <c r="Q5420" i="4"/>
  <c r="V5419" i="4"/>
  <c r="S5419" i="4"/>
  <c r="Q5419" i="4"/>
  <c r="V5418" i="4"/>
  <c r="S5418" i="4"/>
  <c r="Q5418" i="4"/>
  <c r="V5417" i="4"/>
  <c r="S5417" i="4"/>
  <c r="Q5417" i="4"/>
  <c r="V5416" i="4"/>
  <c r="S5416" i="4"/>
  <c r="Q5416" i="4"/>
  <c r="V5415" i="4"/>
  <c r="S5415" i="4"/>
  <c r="Q5415" i="4"/>
  <c r="V5414" i="4"/>
  <c r="S5414" i="4"/>
  <c r="Q5414" i="4"/>
  <c r="V5413" i="4"/>
  <c r="S5413" i="4"/>
  <c r="Q5413" i="4"/>
  <c r="V5412" i="4"/>
  <c r="S5412" i="4"/>
  <c r="Q5412" i="4"/>
  <c r="V5411" i="4"/>
  <c r="S5411" i="4"/>
  <c r="Q5411" i="4"/>
  <c r="V5410" i="4"/>
  <c r="S5410" i="4"/>
  <c r="Q5410" i="4"/>
  <c r="V5409" i="4"/>
  <c r="S5409" i="4"/>
  <c r="Q5409" i="4"/>
  <c r="V5408" i="4"/>
  <c r="S5408" i="4"/>
  <c r="Q5408" i="4"/>
  <c r="U5407" i="4"/>
  <c r="T5407" i="4"/>
  <c r="R5407" i="4"/>
  <c r="P5407" i="4"/>
  <c r="O5407" i="4"/>
  <c r="L5407" i="4"/>
  <c r="K5407" i="4"/>
  <c r="J5407" i="4"/>
  <c r="I5407" i="4"/>
  <c r="H5407" i="4"/>
  <c r="G5407" i="4"/>
  <c r="F5407" i="4"/>
  <c r="E5407" i="4"/>
  <c r="V5406" i="4"/>
  <c r="S5406" i="4"/>
  <c r="Q5406" i="4"/>
  <c r="V5405" i="4"/>
  <c r="S5405" i="4"/>
  <c r="Q5405" i="4"/>
  <c r="V5404" i="4"/>
  <c r="S5404" i="4"/>
  <c r="Q5404" i="4"/>
  <c r="V5403" i="4"/>
  <c r="S5403" i="4"/>
  <c r="Q5403" i="4"/>
  <c r="V5402" i="4"/>
  <c r="S5402" i="4"/>
  <c r="Q5402" i="4"/>
  <c r="U5401" i="4"/>
  <c r="T5401" i="4"/>
  <c r="R5401" i="4"/>
  <c r="P5401" i="4"/>
  <c r="L5401" i="4"/>
  <c r="K5401" i="4"/>
  <c r="J5401" i="4"/>
  <c r="I5401" i="4"/>
  <c r="H5401" i="4"/>
  <c r="G5401" i="4"/>
  <c r="E5401" i="4"/>
  <c r="M5399" i="4"/>
  <c r="F5398" i="4"/>
  <c r="F5397" i="4"/>
  <c r="V5396" i="4"/>
  <c r="S5396" i="4"/>
  <c r="Q5396" i="4"/>
  <c r="F5396" i="4"/>
  <c r="V5394" i="4"/>
  <c r="S5394" i="4"/>
  <c r="Q5394" i="4"/>
  <c r="V5393" i="4"/>
  <c r="S5393" i="4"/>
  <c r="Q5393" i="4"/>
  <c r="F5393" i="4"/>
  <c r="V5392" i="4"/>
  <c r="S5392" i="4"/>
  <c r="Q5392" i="4"/>
  <c r="F5392" i="4"/>
  <c r="V5391" i="4"/>
  <c r="S5391" i="4"/>
  <c r="Q5391" i="4"/>
  <c r="F5391" i="4"/>
  <c r="V5390" i="4"/>
  <c r="S5390" i="4"/>
  <c r="Q5390" i="4"/>
  <c r="F5390" i="4"/>
  <c r="V5389" i="4"/>
  <c r="S5389" i="4"/>
  <c r="Q5389" i="4"/>
  <c r="F5389" i="4"/>
  <c r="V5388" i="4"/>
  <c r="S5388" i="4"/>
  <c r="Q5388" i="4"/>
  <c r="F5388" i="4"/>
  <c r="V5387" i="4"/>
  <c r="S5387" i="4"/>
  <c r="Q5387" i="4"/>
  <c r="F5387" i="4"/>
  <c r="V5386" i="4"/>
  <c r="S5386" i="4"/>
  <c r="Q5386" i="4"/>
  <c r="F5386" i="4"/>
  <c r="V5385" i="4"/>
  <c r="S5385" i="4"/>
  <c r="Q5385" i="4"/>
  <c r="F5385" i="4"/>
  <c r="V5384" i="4"/>
  <c r="S5384" i="4"/>
  <c r="Q5384" i="4"/>
  <c r="F5384" i="4"/>
  <c r="V5383" i="4"/>
  <c r="S5383" i="4"/>
  <c r="Q5383" i="4"/>
  <c r="F5383" i="4"/>
  <c r="V5382" i="4"/>
  <c r="S5382" i="4"/>
  <c r="Q5382" i="4"/>
  <c r="F5382" i="4"/>
  <c r="V5381" i="4"/>
  <c r="S5381" i="4"/>
  <c r="Q5381" i="4"/>
  <c r="F5381" i="4"/>
  <c r="V5380" i="4"/>
  <c r="S5380" i="4"/>
  <c r="Q5380" i="4"/>
  <c r="F5380" i="4"/>
  <c r="V5379" i="4"/>
  <c r="S5379" i="4"/>
  <c r="Q5379" i="4"/>
  <c r="F5379" i="4"/>
  <c r="V5378" i="4"/>
  <c r="S5378" i="4"/>
  <c r="Q5378" i="4"/>
  <c r="F5378" i="4"/>
  <c r="V5377" i="4"/>
  <c r="S5377" i="4"/>
  <c r="Q5377" i="4"/>
  <c r="F5377" i="4"/>
  <c r="V5376" i="4"/>
  <c r="S5376" i="4"/>
  <c r="Q5376" i="4"/>
  <c r="F5376" i="4"/>
  <c r="V5375" i="4"/>
  <c r="S5375" i="4"/>
  <c r="Q5375" i="4"/>
  <c r="F5375" i="4"/>
  <c r="V5374" i="4"/>
  <c r="S5374" i="4"/>
  <c r="Q5374" i="4"/>
  <c r="F5374" i="4"/>
  <c r="V5373" i="4"/>
  <c r="S5373" i="4"/>
  <c r="Q5373" i="4"/>
  <c r="F5373" i="4"/>
  <c r="V5372" i="4"/>
  <c r="S5372" i="4"/>
  <c r="Q5372" i="4"/>
  <c r="F5372" i="4"/>
  <c r="V5371" i="4"/>
  <c r="S5371" i="4"/>
  <c r="Q5371" i="4"/>
  <c r="F5371" i="4"/>
  <c r="V5370" i="4"/>
  <c r="S5370" i="4"/>
  <c r="Q5370" i="4"/>
  <c r="F5370" i="4"/>
  <c r="V5369" i="4"/>
  <c r="S5369" i="4"/>
  <c r="Q5369" i="4"/>
  <c r="F5369" i="4"/>
  <c r="V5368" i="4"/>
  <c r="S5368" i="4"/>
  <c r="Q5368" i="4"/>
  <c r="F5368" i="4"/>
  <c r="V5367" i="4"/>
  <c r="S5367" i="4"/>
  <c r="Q5367" i="4"/>
  <c r="F5367" i="4"/>
  <c r="V5366" i="4"/>
  <c r="S5366" i="4"/>
  <c r="Q5366" i="4"/>
  <c r="F5366" i="4"/>
  <c r="V5365" i="4"/>
  <c r="S5365" i="4"/>
  <c r="Q5365" i="4"/>
  <c r="F5365" i="4"/>
  <c r="V5364" i="4"/>
  <c r="S5364" i="4"/>
  <c r="Q5364" i="4"/>
  <c r="F5364" i="4"/>
  <c r="V5363" i="4"/>
  <c r="S5363" i="4"/>
  <c r="Q5363" i="4"/>
  <c r="F5363" i="4"/>
  <c r="V5362" i="4"/>
  <c r="S5362" i="4"/>
  <c r="Q5362" i="4"/>
  <c r="V5361" i="4"/>
  <c r="S5361" i="4"/>
  <c r="Q5361" i="4"/>
  <c r="V5360" i="4"/>
  <c r="S5360" i="4"/>
  <c r="Q5360" i="4"/>
  <c r="F5360" i="4"/>
  <c r="V5359" i="4"/>
  <c r="Q5359" i="4"/>
  <c r="V5358" i="4"/>
  <c r="Q5358" i="4"/>
  <c r="V5357" i="4"/>
  <c r="S5357" i="4"/>
  <c r="Q5357" i="4"/>
  <c r="F5357" i="4"/>
  <c r="V5356" i="4"/>
  <c r="S5356" i="4"/>
  <c r="Q5356" i="4"/>
  <c r="V5352" i="4"/>
  <c r="S5352" i="4"/>
  <c r="Q5352" i="4"/>
  <c r="U5351" i="4"/>
  <c r="T5351" i="4"/>
  <c r="R5351" i="4"/>
  <c r="P5351" i="4"/>
  <c r="O5351" i="4"/>
  <c r="L5351" i="4"/>
  <c r="K5351" i="4"/>
  <c r="J5351" i="4"/>
  <c r="I5351" i="4"/>
  <c r="H5351" i="4"/>
  <c r="G5351" i="4"/>
  <c r="E5351" i="4"/>
  <c r="V5350" i="4"/>
  <c r="S5350" i="4"/>
  <c r="Q5350" i="4"/>
  <c r="V5349" i="4"/>
  <c r="S5349" i="4"/>
  <c r="Q5349" i="4"/>
  <c r="V5348" i="4"/>
  <c r="S5348" i="4"/>
  <c r="Q5348" i="4"/>
  <c r="V5347" i="4"/>
  <c r="S5347" i="4"/>
  <c r="Q5347" i="4"/>
  <c r="V5346" i="4"/>
  <c r="S5346" i="4"/>
  <c r="Q5346" i="4"/>
  <c r="V5345" i="4"/>
  <c r="S5345" i="4"/>
  <c r="Q5345" i="4"/>
  <c r="V5344" i="4"/>
  <c r="S5344" i="4"/>
  <c r="Q5344" i="4"/>
  <c r="V5343" i="4"/>
  <c r="S5343" i="4"/>
  <c r="Q5343" i="4"/>
  <c r="V5342" i="4"/>
  <c r="S5342" i="4"/>
  <c r="Q5342" i="4"/>
  <c r="V5341" i="4"/>
  <c r="S5341" i="4"/>
  <c r="Q5341" i="4"/>
  <c r="V5340" i="4"/>
  <c r="S5340" i="4"/>
  <c r="Q5340" i="4"/>
  <c r="V5339" i="4"/>
  <c r="S5339" i="4"/>
  <c r="Q5339" i="4"/>
  <c r="V5338" i="4"/>
  <c r="S5338" i="4"/>
  <c r="Q5338" i="4"/>
  <c r="V5337" i="4"/>
  <c r="S5337" i="4"/>
  <c r="Q5337" i="4"/>
  <c r="V5336" i="4"/>
  <c r="S5336" i="4"/>
  <c r="Q5336" i="4"/>
  <c r="V5335" i="4"/>
  <c r="S5335" i="4"/>
  <c r="Q5335" i="4"/>
  <c r="V5334" i="4"/>
  <c r="S5334" i="4"/>
  <c r="Q5334" i="4"/>
  <c r="V5333" i="4"/>
  <c r="S5333" i="4"/>
  <c r="Q5333" i="4"/>
  <c r="V5332" i="4"/>
  <c r="S5332" i="4"/>
  <c r="Q5332" i="4"/>
  <c r="V5331" i="4"/>
  <c r="S5331" i="4"/>
  <c r="Q5331" i="4"/>
  <c r="V5330" i="4"/>
  <c r="S5330" i="4"/>
  <c r="Q5330" i="4"/>
  <c r="V5329" i="4"/>
  <c r="S5329" i="4"/>
  <c r="Q5329" i="4"/>
  <c r="V5328" i="4"/>
  <c r="S5328" i="4"/>
  <c r="Q5328" i="4"/>
  <c r="V5327" i="4"/>
  <c r="S5327" i="4"/>
  <c r="Q5327" i="4"/>
  <c r="V5326" i="4"/>
  <c r="S5326" i="4"/>
  <c r="Q5326" i="4"/>
  <c r="V5325" i="4"/>
  <c r="S5325" i="4"/>
  <c r="Q5325" i="4"/>
  <c r="V5324" i="4"/>
  <c r="S5324" i="4"/>
  <c r="Q5324" i="4"/>
  <c r="V5323" i="4"/>
  <c r="S5323" i="4"/>
  <c r="Q5323" i="4"/>
  <c r="V5322" i="4"/>
  <c r="S5322" i="4"/>
  <c r="Q5322" i="4"/>
  <c r="V5321" i="4"/>
  <c r="S5321" i="4"/>
  <c r="Q5321" i="4"/>
  <c r="V5320" i="4"/>
  <c r="S5320" i="4"/>
  <c r="Q5320" i="4"/>
  <c r="V5319" i="4"/>
  <c r="S5319" i="4"/>
  <c r="Q5319" i="4"/>
  <c r="V5318" i="4"/>
  <c r="S5318" i="4"/>
  <c r="Q5318" i="4"/>
  <c r="V5317" i="4"/>
  <c r="S5317" i="4"/>
  <c r="Q5317" i="4"/>
  <c r="V5316" i="4"/>
  <c r="S5316" i="4"/>
  <c r="Q5316" i="4"/>
  <c r="V5315" i="4"/>
  <c r="S5315" i="4"/>
  <c r="Q5315" i="4"/>
  <c r="V5314" i="4"/>
  <c r="S5314" i="4"/>
  <c r="Q5314" i="4"/>
  <c r="V5313" i="4"/>
  <c r="S5313" i="4"/>
  <c r="Q5313" i="4"/>
  <c r="V5312" i="4"/>
  <c r="S5312" i="4"/>
  <c r="Q5312" i="4"/>
  <c r="V5311" i="4"/>
  <c r="S5311" i="4"/>
  <c r="Q5311" i="4"/>
  <c r="V5310" i="4"/>
  <c r="S5310" i="4"/>
  <c r="Q5310" i="4"/>
  <c r="V5309" i="4"/>
  <c r="S5309" i="4"/>
  <c r="Q5309" i="4"/>
  <c r="V5308" i="4"/>
  <c r="S5308" i="4"/>
  <c r="Q5308" i="4"/>
  <c r="V5307" i="4"/>
  <c r="S5307" i="4"/>
  <c r="Q5307" i="4"/>
  <c r="V5306" i="4"/>
  <c r="S5306" i="4"/>
  <c r="Q5306" i="4"/>
  <c r="V5305" i="4"/>
  <c r="S5305" i="4"/>
  <c r="Q5305" i="4"/>
  <c r="V5304" i="4"/>
  <c r="S5304" i="4"/>
  <c r="Q5304" i="4"/>
  <c r="V5303" i="4"/>
  <c r="S5303" i="4"/>
  <c r="Q5303" i="4"/>
  <c r="V5302" i="4"/>
  <c r="S5302" i="4"/>
  <c r="Q5302" i="4"/>
  <c r="V5301" i="4"/>
  <c r="S5301" i="4"/>
  <c r="Q5301" i="4"/>
  <c r="V5300" i="4"/>
  <c r="S5300" i="4"/>
  <c r="Q5300" i="4"/>
  <c r="V5299" i="4"/>
  <c r="Q5299" i="4"/>
  <c r="V5298" i="4"/>
  <c r="Q5298" i="4"/>
  <c r="U5297" i="4"/>
  <c r="T5297" i="4"/>
  <c r="R5297" i="4"/>
  <c r="P5297" i="4"/>
  <c r="O5297" i="4"/>
  <c r="H5297" i="4"/>
  <c r="G5297" i="4"/>
  <c r="E5297" i="4"/>
  <c r="V5296" i="4"/>
  <c r="S5296" i="4"/>
  <c r="Q5296" i="4"/>
  <c r="V5295" i="4"/>
  <c r="S5295" i="4"/>
  <c r="Q5295" i="4"/>
  <c r="V5294" i="4"/>
  <c r="S5294" i="4"/>
  <c r="Q5294" i="4"/>
  <c r="V5293" i="4"/>
  <c r="S5293" i="4"/>
  <c r="Q5293" i="4"/>
  <c r="V5292" i="4"/>
  <c r="Q5292" i="4"/>
  <c r="F5291" i="4"/>
  <c r="U5291" i="4"/>
  <c r="T5291" i="4"/>
  <c r="R5291" i="4"/>
  <c r="P5291" i="4"/>
  <c r="O5291" i="4"/>
  <c r="L5291" i="4"/>
  <c r="K5291" i="4"/>
  <c r="J5291" i="4"/>
  <c r="I5291" i="4"/>
  <c r="H5291" i="4"/>
  <c r="G5291" i="4"/>
  <c r="E5291" i="4"/>
  <c r="V5287" i="4"/>
  <c r="S5287" i="4"/>
  <c r="Q5287" i="4"/>
  <c r="V5286" i="4"/>
  <c r="S5286" i="4"/>
  <c r="Q5286" i="4"/>
  <c r="V5285" i="4"/>
  <c r="S5285" i="4"/>
  <c r="Q5285" i="4"/>
  <c r="V5284" i="4"/>
  <c r="S5284" i="4"/>
  <c r="Q5284" i="4"/>
  <c r="V5283" i="4"/>
  <c r="S5283" i="4"/>
  <c r="Q5283" i="4"/>
  <c r="V5282" i="4"/>
  <c r="S5282" i="4"/>
  <c r="Q5282" i="4"/>
  <c r="V5281" i="4"/>
  <c r="S5281" i="4"/>
  <c r="Q5281" i="4"/>
  <c r="F5281" i="4"/>
  <c r="V5280" i="4"/>
  <c r="S5280" i="4"/>
  <c r="Q5280" i="4"/>
  <c r="F5280" i="4"/>
  <c r="V5279" i="4"/>
  <c r="S5279" i="4"/>
  <c r="Q5279" i="4"/>
  <c r="V5278" i="4"/>
  <c r="Q5278" i="4"/>
  <c r="F5278" i="4"/>
  <c r="V5277" i="4"/>
  <c r="S5277" i="4"/>
  <c r="Q5277" i="4"/>
  <c r="V5276" i="4"/>
  <c r="S5276" i="4"/>
  <c r="Q5276" i="4"/>
  <c r="V5275" i="4"/>
  <c r="S5275" i="4"/>
  <c r="Q5275" i="4"/>
  <c r="V5274" i="4"/>
  <c r="S5274" i="4"/>
  <c r="Q5274" i="4"/>
  <c r="V5273" i="4"/>
  <c r="S5273" i="4"/>
  <c r="Q5273" i="4"/>
  <c r="U5272" i="4"/>
  <c r="T5272" i="4"/>
  <c r="R5272" i="4"/>
  <c r="P5272" i="4"/>
  <c r="O5272" i="4"/>
  <c r="L5272" i="4"/>
  <c r="K5272" i="4"/>
  <c r="J5272" i="4"/>
  <c r="I5272" i="4"/>
  <c r="H5272" i="4"/>
  <c r="G5272" i="4"/>
  <c r="E5272" i="4"/>
  <c r="V5271" i="4"/>
  <c r="S5271" i="4"/>
  <c r="Q5271" i="4"/>
  <c r="V5270" i="4"/>
  <c r="S5270" i="4"/>
  <c r="Q5270" i="4"/>
  <c r="V5269" i="4"/>
  <c r="S5269" i="4"/>
  <c r="Q5269" i="4"/>
  <c r="V5268" i="4"/>
  <c r="S5268" i="4"/>
  <c r="Q5268" i="4"/>
  <c r="V5267" i="4"/>
  <c r="S5267" i="4"/>
  <c r="Q5267" i="4"/>
  <c r="V5266" i="4"/>
  <c r="S5266" i="4"/>
  <c r="Q5266" i="4"/>
  <c r="V5265" i="4"/>
  <c r="S5265" i="4"/>
  <c r="Q5265" i="4"/>
  <c r="V5264" i="4"/>
  <c r="S5264" i="4"/>
  <c r="Q5264" i="4"/>
  <c r="V5263" i="4"/>
  <c r="S5263" i="4"/>
  <c r="Q5263" i="4"/>
  <c r="V5262" i="4"/>
  <c r="S5262" i="4"/>
  <c r="Q5262" i="4"/>
  <c r="V5261" i="4"/>
  <c r="S5261" i="4"/>
  <c r="Q5261" i="4"/>
  <c r="V5260" i="4"/>
  <c r="S5260" i="4"/>
  <c r="Q5260" i="4"/>
  <c r="V5259" i="4"/>
  <c r="S5259" i="4"/>
  <c r="Q5259" i="4"/>
  <c r="U5258" i="4"/>
  <c r="T5258" i="4"/>
  <c r="R5258" i="4"/>
  <c r="P5258" i="4"/>
  <c r="O5258" i="4"/>
  <c r="L5258" i="4"/>
  <c r="K5258" i="4"/>
  <c r="J5258" i="4"/>
  <c r="I5258" i="4"/>
  <c r="H5258" i="4"/>
  <c r="G5258" i="4"/>
  <c r="F5258" i="4"/>
  <c r="E5258" i="4"/>
  <c r="V5257" i="4"/>
  <c r="S5257" i="4"/>
  <c r="Q5257" i="4"/>
  <c r="V5256" i="4"/>
  <c r="S5256" i="4"/>
  <c r="Q5256" i="4"/>
  <c r="V5255" i="4"/>
  <c r="S5255" i="4"/>
  <c r="Q5255" i="4"/>
  <c r="V5254" i="4"/>
  <c r="S5254" i="4"/>
  <c r="Q5254" i="4"/>
  <c r="V5253" i="4"/>
  <c r="S5253" i="4"/>
  <c r="Q5253" i="4"/>
  <c r="U5252" i="4"/>
  <c r="T5252" i="4"/>
  <c r="R5252" i="4"/>
  <c r="P5252" i="4"/>
  <c r="L5252" i="4"/>
  <c r="K5252" i="4"/>
  <c r="J5252" i="4"/>
  <c r="I5252" i="4"/>
  <c r="H5252" i="4"/>
  <c r="G5252" i="4"/>
  <c r="E5252" i="4"/>
  <c r="M5250" i="4"/>
  <c r="F5249" i="4"/>
  <c r="F5248" i="4"/>
  <c r="V5247" i="4"/>
  <c r="S5247" i="4"/>
  <c r="Q5247" i="4"/>
  <c r="F5247" i="4"/>
  <c r="V5245" i="4"/>
  <c r="S5245" i="4"/>
  <c r="Q5245" i="4"/>
  <c r="V5244" i="4"/>
  <c r="S5244" i="4"/>
  <c r="Q5244" i="4"/>
  <c r="F5244" i="4"/>
  <c r="V5243" i="4"/>
  <c r="S5243" i="4"/>
  <c r="Q5243" i="4"/>
  <c r="F5243" i="4"/>
  <c r="V5242" i="4"/>
  <c r="S5242" i="4"/>
  <c r="Q5242" i="4"/>
  <c r="F5242" i="4"/>
  <c r="V5241" i="4"/>
  <c r="S5241" i="4"/>
  <c r="Q5241" i="4"/>
  <c r="F5241" i="4"/>
  <c r="V5240" i="4"/>
  <c r="S5240" i="4"/>
  <c r="Q5240" i="4"/>
  <c r="F5240" i="4"/>
  <c r="V5239" i="4"/>
  <c r="S5239" i="4"/>
  <c r="Q5239" i="4"/>
  <c r="F5239" i="4"/>
  <c r="V5238" i="4"/>
  <c r="S5238" i="4"/>
  <c r="Q5238" i="4"/>
  <c r="F5238" i="4"/>
  <c r="V5237" i="4"/>
  <c r="S5237" i="4"/>
  <c r="Q5237" i="4"/>
  <c r="F5237" i="4"/>
  <c r="V5236" i="4"/>
  <c r="S5236" i="4"/>
  <c r="Q5236" i="4"/>
  <c r="F5236" i="4"/>
  <c r="V5235" i="4"/>
  <c r="S5235" i="4"/>
  <c r="Q5235" i="4"/>
  <c r="F5235" i="4"/>
  <c r="V5234" i="4"/>
  <c r="S5234" i="4"/>
  <c r="Q5234" i="4"/>
  <c r="F5234" i="4"/>
  <c r="V5233" i="4"/>
  <c r="S5233" i="4"/>
  <c r="Q5233" i="4"/>
  <c r="F5233" i="4"/>
  <c r="V5232" i="4"/>
  <c r="S5232" i="4"/>
  <c r="Q5232" i="4"/>
  <c r="F5232" i="4"/>
  <c r="V5231" i="4"/>
  <c r="S5231" i="4"/>
  <c r="Q5231" i="4"/>
  <c r="F5231" i="4"/>
  <c r="V5230" i="4"/>
  <c r="S5230" i="4"/>
  <c r="Q5230" i="4"/>
  <c r="F5230" i="4"/>
  <c r="V5229" i="4"/>
  <c r="S5229" i="4"/>
  <c r="Q5229" i="4"/>
  <c r="F5229" i="4"/>
  <c r="V5228" i="4"/>
  <c r="S5228" i="4"/>
  <c r="Q5228" i="4"/>
  <c r="F5228" i="4"/>
  <c r="V5227" i="4"/>
  <c r="S5227" i="4"/>
  <c r="Q5227" i="4"/>
  <c r="F5227" i="4"/>
  <c r="V5226" i="4"/>
  <c r="S5226" i="4"/>
  <c r="Q5226" i="4"/>
  <c r="F5226" i="4"/>
  <c r="V5225" i="4"/>
  <c r="S5225" i="4"/>
  <c r="Q5225" i="4"/>
  <c r="F5225" i="4"/>
  <c r="V5224" i="4"/>
  <c r="S5224" i="4"/>
  <c r="Q5224" i="4"/>
  <c r="F5224" i="4"/>
  <c r="V5223" i="4"/>
  <c r="S5223" i="4"/>
  <c r="Q5223" i="4"/>
  <c r="F5223" i="4"/>
  <c r="V5222" i="4"/>
  <c r="S5222" i="4"/>
  <c r="Q5222" i="4"/>
  <c r="F5222" i="4"/>
  <c r="V5221" i="4"/>
  <c r="S5221" i="4"/>
  <c r="Q5221" i="4"/>
  <c r="F5221" i="4"/>
  <c r="V5220" i="4"/>
  <c r="S5220" i="4"/>
  <c r="Q5220" i="4"/>
  <c r="F5220" i="4"/>
  <c r="V5219" i="4"/>
  <c r="S5219" i="4"/>
  <c r="Q5219" i="4"/>
  <c r="F5219" i="4"/>
  <c r="V5218" i="4"/>
  <c r="S5218" i="4"/>
  <c r="Q5218" i="4"/>
  <c r="F5218" i="4"/>
  <c r="V5217" i="4"/>
  <c r="S5217" i="4"/>
  <c r="Q5217" i="4"/>
  <c r="F5217" i="4"/>
  <c r="V5216" i="4"/>
  <c r="S5216" i="4"/>
  <c r="Q5216" i="4"/>
  <c r="F5216" i="4"/>
  <c r="V5215" i="4"/>
  <c r="S5215" i="4"/>
  <c r="Q5215" i="4"/>
  <c r="F5215" i="4"/>
  <c r="V5214" i="4"/>
  <c r="S5214" i="4"/>
  <c r="Q5214" i="4"/>
  <c r="F5214" i="4"/>
  <c r="V5213" i="4"/>
  <c r="S5213" i="4"/>
  <c r="Q5213" i="4"/>
  <c r="F5213" i="4"/>
  <c r="V5212" i="4"/>
  <c r="S5212" i="4"/>
  <c r="Q5212" i="4"/>
  <c r="V5211" i="4"/>
  <c r="S5211" i="4"/>
  <c r="Q5211" i="4"/>
  <c r="F5211" i="4"/>
  <c r="V5210" i="4"/>
  <c r="Q5210" i="4"/>
  <c r="V5209" i="4"/>
  <c r="Q5209" i="4"/>
  <c r="V5208" i="4"/>
  <c r="S5208" i="4"/>
  <c r="Q5208" i="4"/>
  <c r="F5208" i="4"/>
  <c r="V5207" i="4"/>
  <c r="S5207" i="4"/>
  <c r="Q5207" i="4"/>
  <c r="V5203" i="4"/>
  <c r="S5203" i="4"/>
  <c r="Q5203" i="4"/>
  <c r="U5202" i="4"/>
  <c r="T5202" i="4"/>
  <c r="R5202" i="4"/>
  <c r="P5202" i="4"/>
  <c r="O5202" i="4"/>
  <c r="L5202" i="4"/>
  <c r="K5202" i="4"/>
  <c r="J5202" i="4"/>
  <c r="I5202" i="4"/>
  <c r="H5202" i="4"/>
  <c r="G5202" i="4"/>
  <c r="E5202" i="4"/>
  <c r="V5201" i="4"/>
  <c r="S5201" i="4"/>
  <c r="Q5201" i="4"/>
  <c r="V5200" i="4"/>
  <c r="S5200" i="4"/>
  <c r="Q5200" i="4"/>
  <c r="V5199" i="4"/>
  <c r="S5199" i="4"/>
  <c r="Q5199" i="4"/>
  <c r="V5198" i="4"/>
  <c r="S5198" i="4"/>
  <c r="Q5198" i="4"/>
  <c r="V5197" i="4"/>
  <c r="S5197" i="4"/>
  <c r="Q5197" i="4"/>
  <c r="V5196" i="4"/>
  <c r="S5196" i="4"/>
  <c r="Q5196" i="4"/>
  <c r="V5195" i="4"/>
  <c r="S5195" i="4"/>
  <c r="Q5195" i="4"/>
  <c r="V5194" i="4"/>
  <c r="S5194" i="4"/>
  <c r="Q5194" i="4"/>
  <c r="V5193" i="4"/>
  <c r="S5193" i="4"/>
  <c r="Q5193" i="4"/>
  <c r="V5192" i="4"/>
  <c r="S5192" i="4"/>
  <c r="Q5192" i="4"/>
  <c r="V5191" i="4"/>
  <c r="S5191" i="4"/>
  <c r="Q5191" i="4"/>
  <c r="V5190" i="4"/>
  <c r="S5190" i="4"/>
  <c r="Q5190" i="4"/>
  <c r="V5189" i="4"/>
  <c r="S5189" i="4"/>
  <c r="Q5189" i="4"/>
  <c r="V5188" i="4"/>
  <c r="S5188" i="4"/>
  <c r="Q5188" i="4"/>
  <c r="V5187" i="4"/>
  <c r="S5187" i="4"/>
  <c r="Q5187" i="4"/>
  <c r="V5186" i="4"/>
  <c r="S5186" i="4"/>
  <c r="Q5186" i="4"/>
  <c r="V5185" i="4"/>
  <c r="S5185" i="4"/>
  <c r="Q5185" i="4"/>
  <c r="V5184" i="4"/>
  <c r="S5184" i="4"/>
  <c r="Q5184" i="4"/>
  <c r="V5183" i="4"/>
  <c r="S5183" i="4"/>
  <c r="Q5183" i="4"/>
  <c r="V5182" i="4"/>
  <c r="S5182" i="4"/>
  <c r="Q5182" i="4"/>
  <c r="V5181" i="4"/>
  <c r="S5181" i="4"/>
  <c r="Q5181" i="4"/>
  <c r="V5180" i="4"/>
  <c r="S5180" i="4"/>
  <c r="Q5180" i="4"/>
  <c r="V5179" i="4"/>
  <c r="S5179" i="4"/>
  <c r="Q5179" i="4"/>
  <c r="V5178" i="4"/>
  <c r="S5178" i="4"/>
  <c r="Q5178" i="4"/>
  <c r="V5177" i="4"/>
  <c r="S5177" i="4"/>
  <c r="Q5177" i="4"/>
  <c r="V5176" i="4"/>
  <c r="S5176" i="4"/>
  <c r="Q5176" i="4"/>
  <c r="V5175" i="4"/>
  <c r="S5175" i="4"/>
  <c r="Q5175" i="4"/>
  <c r="V5174" i="4"/>
  <c r="S5174" i="4"/>
  <c r="Q5174" i="4"/>
  <c r="V5173" i="4"/>
  <c r="S5173" i="4"/>
  <c r="Q5173" i="4"/>
  <c r="V5172" i="4"/>
  <c r="S5172" i="4"/>
  <c r="Q5172" i="4"/>
  <c r="V5171" i="4"/>
  <c r="S5171" i="4"/>
  <c r="Q5171" i="4"/>
  <c r="V5170" i="4"/>
  <c r="S5170" i="4"/>
  <c r="Q5170" i="4"/>
  <c r="V5169" i="4"/>
  <c r="S5169" i="4"/>
  <c r="Q5169" i="4"/>
  <c r="V5168" i="4"/>
  <c r="S5168" i="4"/>
  <c r="Q5168" i="4"/>
  <c r="V5167" i="4"/>
  <c r="S5167" i="4"/>
  <c r="Q5167" i="4"/>
  <c r="V5166" i="4"/>
  <c r="S5166" i="4"/>
  <c r="Q5166" i="4"/>
  <c r="V5165" i="4"/>
  <c r="S5165" i="4"/>
  <c r="Q5165" i="4"/>
  <c r="V5164" i="4"/>
  <c r="S5164" i="4"/>
  <c r="Q5164" i="4"/>
  <c r="V5163" i="4"/>
  <c r="S5163" i="4"/>
  <c r="Q5163" i="4"/>
  <c r="V5162" i="4"/>
  <c r="S5162" i="4"/>
  <c r="Q5162" i="4"/>
  <c r="V5161" i="4"/>
  <c r="S5161" i="4"/>
  <c r="Q5161" i="4"/>
  <c r="V5160" i="4"/>
  <c r="S5160" i="4"/>
  <c r="Q5160" i="4"/>
  <c r="V5159" i="4"/>
  <c r="S5159" i="4"/>
  <c r="Q5159" i="4"/>
  <c r="V5158" i="4"/>
  <c r="S5158" i="4"/>
  <c r="Q5158" i="4"/>
  <c r="V5157" i="4"/>
  <c r="S5157" i="4"/>
  <c r="Q5157" i="4"/>
  <c r="V5156" i="4"/>
  <c r="S5156" i="4"/>
  <c r="Q5156" i="4"/>
  <c r="V5155" i="4"/>
  <c r="S5155" i="4"/>
  <c r="Q5155" i="4"/>
  <c r="V5154" i="4"/>
  <c r="S5154" i="4"/>
  <c r="Q5154" i="4"/>
  <c r="V5153" i="4"/>
  <c r="S5153" i="4"/>
  <c r="Q5153" i="4"/>
  <c r="V5152" i="4"/>
  <c r="S5152" i="4"/>
  <c r="Q5152" i="4"/>
  <c r="V5151" i="4"/>
  <c r="S5151" i="4"/>
  <c r="Q5151" i="4"/>
  <c r="V5150" i="4"/>
  <c r="Q5150" i="4"/>
  <c r="V5149" i="4"/>
  <c r="Q5149" i="4"/>
  <c r="U5148" i="4"/>
  <c r="T5148" i="4"/>
  <c r="R5148" i="4"/>
  <c r="P5148" i="4"/>
  <c r="O5148" i="4"/>
  <c r="H5148" i="4"/>
  <c r="G5148" i="4"/>
  <c r="E5148" i="4"/>
  <c r="V5147" i="4"/>
  <c r="S5147" i="4"/>
  <c r="Q5147" i="4"/>
  <c r="V5146" i="4"/>
  <c r="S5146" i="4"/>
  <c r="Q5146" i="4"/>
  <c r="V5145" i="4"/>
  <c r="S5145" i="4"/>
  <c r="Q5145" i="4"/>
  <c r="V5144" i="4"/>
  <c r="S5144" i="4"/>
  <c r="Q5144" i="4"/>
  <c r="V5143" i="4"/>
  <c r="Q5143" i="4"/>
  <c r="F5142" i="4"/>
  <c r="U5142" i="4"/>
  <c r="T5142" i="4"/>
  <c r="R5142" i="4"/>
  <c r="P5142" i="4"/>
  <c r="O5142" i="4"/>
  <c r="L5142" i="4"/>
  <c r="K5142" i="4"/>
  <c r="J5142" i="4"/>
  <c r="I5142" i="4"/>
  <c r="H5142" i="4"/>
  <c r="G5142" i="4"/>
  <c r="E5142" i="4"/>
  <c r="V5138" i="4"/>
  <c r="S5138" i="4"/>
  <c r="Q5138" i="4"/>
  <c r="I5138" i="4"/>
  <c r="I48" i="4" s="1"/>
  <c r="V5137" i="4"/>
  <c r="S5137" i="4"/>
  <c r="Q5137" i="4"/>
  <c r="I5137" i="4"/>
  <c r="V5136" i="4"/>
  <c r="S5136" i="4"/>
  <c r="Q5136" i="4"/>
  <c r="V5135" i="4"/>
  <c r="S5135" i="4"/>
  <c r="Q5135" i="4"/>
  <c r="V5134" i="4"/>
  <c r="S5134" i="4"/>
  <c r="Q5134" i="4"/>
  <c r="V5133" i="4"/>
  <c r="S5133" i="4"/>
  <c r="Q5133" i="4"/>
  <c r="V5132" i="4"/>
  <c r="S5132" i="4"/>
  <c r="Q5132" i="4"/>
  <c r="V5131" i="4"/>
  <c r="S5131" i="4"/>
  <c r="Q5131" i="4"/>
  <c r="V5130" i="4"/>
  <c r="S5130" i="4"/>
  <c r="Q5130" i="4"/>
  <c r="I5130" i="4"/>
  <c r="V5129" i="4"/>
  <c r="S5129" i="4"/>
  <c r="Q5129" i="4"/>
  <c r="F5129" i="4"/>
  <c r="F5123" i="4" s="1"/>
  <c r="V5128" i="4"/>
  <c r="S5128" i="4"/>
  <c r="Q5128" i="4"/>
  <c r="V5127" i="4"/>
  <c r="S5127" i="4"/>
  <c r="Q5127" i="4"/>
  <c r="V5126" i="4"/>
  <c r="S5126" i="4"/>
  <c r="Q5126" i="4"/>
  <c r="V5125" i="4"/>
  <c r="S5125" i="4"/>
  <c r="Q5125" i="4"/>
  <c r="V5124" i="4"/>
  <c r="S5124" i="4"/>
  <c r="Q5124" i="4"/>
  <c r="U5123" i="4"/>
  <c r="T5123" i="4"/>
  <c r="R5123" i="4"/>
  <c r="P5123" i="4"/>
  <c r="O5123" i="4"/>
  <c r="L5123" i="4"/>
  <c r="K5123" i="4"/>
  <c r="J5123" i="4"/>
  <c r="H5123" i="4"/>
  <c r="G5123" i="4"/>
  <c r="E5123" i="4"/>
  <c r="V5122" i="4"/>
  <c r="S5122" i="4"/>
  <c r="Q5122" i="4"/>
  <c r="I5122" i="4"/>
  <c r="V5121" i="4"/>
  <c r="S5121" i="4"/>
  <c r="Q5121" i="4"/>
  <c r="I5121" i="4"/>
  <c r="V5120" i="4"/>
  <c r="S5120" i="4"/>
  <c r="Q5120" i="4"/>
  <c r="I5120" i="4"/>
  <c r="V5119" i="4"/>
  <c r="S5119" i="4"/>
  <c r="Q5119" i="4"/>
  <c r="I5119" i="4"/>
  <c r="V5118" i="4"/>
  <c r="S5118" i="4"/>
  <c r="Q5118" i="4"/>
  <c r="I5118" i="4"/>
  <c r="V5117" i="4"/>
  <c r="S5117" i="4"/>
  <c r="Q5117" i="4"/>
  <c r="I5117" i="4"/>
  <c r="V5116" i="4"/>
  <c r="S5116" i="4"/>
  <c r="Q5116" i="4"/>
  <c r="I5116" i="4"/>
  <c r="V5115" i="4"/>
  <c r="S5115" i="4"/>
  <c r="Q5115" i="4"/>
  <c r="I5115" i="4"/>
  <c r="V5114" i="4"/>
  <c r="S5114" i="4"/>
  <c r="Q5114" i="4"/>
  <c r="I5114" i="4"/>
  <c r="I23" i="4" s="1"/>
  <c r="V5113" i="4"/>
  <c r="S5113" i="4"/>
  <c r="Q5113" i="4"/>
  <c r="I5113" i="4"/>
  <c r="V5112" i="4"/>
  <c r="S5112" i="4"/>
  <c r="Q5112" i="4"/>
  <c r="I5112" i="4"/>
  <c r="V5111" i="4"/>
  <c r="S5111" i="4"/>
  <c r="Q5111" i="4"/>
  <c r="I5111" i="4"/>
  <c r="V5110" i="4"/>
  <c r="S5110" i="4"/>
  <c r="Q5110" i="4"/>
  <c r="I5110" i="4"/>
  <c r="U5109" i="4"/>
  <c r="T5109" i="4"/>
  <c r="R5109" i="4"/>
  <c r="P5109" i="4"/>
  <c r="O5109" i="4"/>
  <c r="L5109" i="4"/>
  <c r="K5109" i="4"/>
  <c r="J5109" i="4"/>
  <c r="H5109" i="4"/>
  <c r="G5109" i="4"/>
  <c r="F5109" i="4"/>
  <c r="E5109" i="4"/>
  <c r="V5108" i="4"/>
  <c r="S5108" i="4"/>
  <c r="Q5108" i="4"/>
  <c r="V5107" i="4"/>
  <c r="S5107" i="4"/>
  <c r="Q5107" i="4"/>
  <c r="V5106" i="4"/>
  <c r="S5106" i="4"/>
  <c r="Q5106" i="4"/>
  <c r="V5105" i="4"/>
  <c r="S5105" i="4"/>
  <c r="Q5105" i="4"/>
  <c r="V5104" i="4"/>
  <c r="S5104" i="4"/>
  <c r="Q5104" i="4"/>
  <c r="U5103" i="4"/>
  <c r="T5103" i="4"/>
  <c r="R5103" i="4"/>
  <c r="P5103" i="4"/>
  <c r="L5103" i="4"/>
  <c r="K5103" i="4"/>
  <c r="J5103" i="4"/>
  <c r="I5103" i="4"/>
  <c r="H5103" i="4"/>
  <c r="G5103" i="4"/>
  <c r="E5103" i="4"/>
  <c r="M5101" i="4"/>
  <c r="F5100" i="4"/>
  <c r="F5099" i="4"/>
  <c r="V5098" i="4"/>
  <c r="S5098" i="4"/>
  <c r="Q5098" i="4"/>
  <c r="F5098" i="4"/>
  <c r="V5096" i="4"/>
  <c r="S5096" i="4"/>
  <c r="Q5096" i="4"/>
  <c r="V5095" i="4"/>
  <c r="S5095" i="4"/>
  <c r="Q5095" i="4"/>
  <c r="F5095" i="4"/>
  <c r="V5094" i="4"/>
  <c r="S5094" i="4"/>
  <c r="Q5094" i="4"/>
  <c r="F5094" i="4"/>
  <c r="V5093" i="4"/>
  <c r="S5093" i="4"/>
  <c r="Q5093" i="4"/>
  <c r="F5093" i="4"/>
  <c r="V5092" i="4"/>
  <c r="S5092" i="4"/>
  <c r="Q5092" i="4"/>
  <c r="F5092" i="4"/>
  <c r="V5091" i="4"/>
  <c r="S5091" i="4"/>
  <c r="Q5091" i="4"/>
  <c r="F5091" i="4"/>
  <c r="V5090" i="4"/>
  <c r="S5090" i="4"/>
  <c r="Q5090" i="4"/>
  <c r="F5090" i="4"/>
  <c r="V5089" i="4"/>
  <c r="S5089" i="4"/>
  <c r="Q5089" i="4"/>
  <c r="F5089" i="4"/>
  <c r="V5088" i="4"/>
  <c r="S5088" i="4"/>
  <c r="Q5088" i="4"/>
  <c r="F5088" i="4"/>
  <c r="V5087" i="4"/>
  <c r="S5087" i="4"/>
  <c r="Q5087" i="4"/>
  <c r="F5087" i="4"/>
  <c r="V5086" i="4"/>
  <c r="S5086" i="4"/>
  <c r="Q5086" i="4"/>
  <c r="F5086" i="4"/>
  <c r="V5085" i="4"/>
  <c r="S5085" i="4"/>
  <c r="Q5085" i="4"/>
  <c r="F5085" i="4"/>
  <c r="V5084" i="4"/>
  <c r="S5084" i="4"/>
  <c r="Q5084" i="4"/>
  <c r="F5084" i="4"/>
  <c r="V5083" i="4"/>
  <c r="S5083" i="4"/>
  <c r="Q5083" i="4"/>
  <c r="F5083" i="4"/>
  <c r="V5082" i="4"/>
  <c r="S5082" i="4"/>
  <c r="Q5082" i="4"/>
  <c r="F5082" i="4"/>
  <c r="V5081" i="4"/>
  <c r="S5081" i="4"/>
  <c r="Q5081" i="4"/>
  <c r="F5081" i="4"/>
  <c r="V5080" i="4"/>
  <c r="S5080" i="4"/>
  <c r="Q5080" i="4"/>
  <c r="F5080" i="4"/>
  <c r="V5079" i="4"/>
  <c r="S5079" i="4"/>
  <c r="Q5079" i="4"/>
  <c r="F5079" i="4"/>
  <c r="V5078" i="4"/>
  <c r="S5078" i="4"/>
  <c r="Q5078" i="4"/>
  <c r="F5078" i="4"/>
  <c r="V5077" i="4"/>
  <c r="S5077" i="4"/>
  <c r="Q5077" i="4"/>
  <c r="F5077" i="4"/>
  <c r="V5076" i="4"/>
  <c r="S5076" i="4"/>
  <c r="Q5076" i="4"/>
  <c r="F5076" i="4"/>
  <c r="V5075" i="4"/>
  <c r="S5075" i="4"/>
  <c r="Q5075" i="4"/>
  <c r="F5075" i="4"/>
  <c r="V5074" i="4"/>
  <c r="S5074" i="4"/>
  <c r="Q5074" i="4"/>
  <c r="F5074" i="4"/>
  <c r="V5073" i="4"/>
  <c r="S5073" i="4"/>
  <c r="Q5073" i="4"/>
  <c r="F5073" i="4"/>
  <c r="V5072" i="4"/>
  <c r="S5072" i="4"/>
  <c r="Q5072" i="4"/>
  <c r="F5072" i="4"/>
  <c r="V5071" i="4"/>
  <c r="S5071" i="4"/>
  <c r="Q5071" i="4"/>
  <c r="F5071" i="4"/>
  <c r="V5070" i="4"/>
  <c r="S5070" i="4"/>
  <c r="Q5070" i="4"/>
  <c r="F5070" i="4"/>
  <c r="V5069" i="4"/>
  <c r="S5069" i="4"/>
  <c r="Q5069" i="4"/>
  <c r="F5069" i="4"/>
  <c r="V5068" i="4"/>
  <c r="S5068" i="4"/>
  <c r="Q5068" i="4"/>
  <c r="F5068" i="4"/>
  <c r="V5067" i="4"/>
  <c r="S5067" i="4"/>
  <c r="Q5067" i="4"/>
  <c r="F5067" i="4"/>
  <c r="V5066" i="4"/>
  <c r="S5066" i="4"/>
  <c r="Q5066" i="4"/>
  <c r="F5066" i="4"/>
  <c r="V5065" i="4"/>
  <c r="S5065" i="4"/>
  <c r="Q5065" i="4"/>
  <c r="F5065" i="4"/>
  <c r="V5064" i="4"/>
  <c r="S5064" i="4"/>
  <c r="Q5064" i="4"/>
  <c r="V5063" i="4"/>
  <c r="S5063" i="4"/>
  <c r="Q5063" i="4"/>
  <c r="V5062" i="4"/>
  <c r="S5062" i="4"/>
  <c r="Q5062" i="4"/>
  <c r="F5062" i="4"/>
  <c r="V5061" i="4"/>
  <c r="Q5061" i="4"/>
  <c r="V5060" i="4"/>
  <c r="Q5060" i="4"/>
  <c r="V5059" i="4"/>
  <c r="S5059" i="4"/>
  <c r="Q5059" i="4"/>
  <c r="F5059" i="4"/>
  <c r="V5058" i="4"/>
  <c r="S5058" i="4"/>
  <c r="Q5058" i="4"/>
  <c r="V5054" i="4"/>
  <c r="S5054" i="4"/>
  <c r="Q5054" i="4"/>
  <c r="U5053" i="4"/>
  <c r="T5053" i="4"/>
  <c r="R5053" i="4"/>
  <c r="P5053" i="4"/>
  <c r="O5053" i="4"/>
  <c r="L5053" i="4"/>
  <c r="K5053" i="4"/>
  <c r="J5053" i="4"/>
  <c r="I5053" i="4"/>
  <c r="H5053" i="4"/>
  <c r="G5053" i="4"/>
  <c r="E5053" i="4"/>
  <c r="V5052" i="4"/>
  <c r="S5052" i="4"/>
  <c r="Q5052" i="4"/>
  <c r="V5051" i="4"/>
  <c r="S5051" i="4"/>
  <c r="Q5051" i="4"/>
  <c r="V5050" i="4"/>
  <c r="S5050" i="4"/>
  <c r="Q5050" i="4"/>
  <c r="V5049" i="4"/>
  <c r="S5049" i="4"/>
  <c r="Q5049" i="4"/>
  <c r="V5048" i="4"/>
  <c r="S5048" i="4"/>
  <c r="Q5048" i="4"/>
  <c r="V5047" i="4"/>
  <c r="S5047" i="4"/>
  <c r="Q5047" i="4"/>
  <c r="V5046" i="4"/>
  <c r="S5046" i="4"/>
  <c r="Q5046" i="4"/>
  <c r="V5045" i="4"/>
  <c r="S5045" i="4"/>
  <c r="Q5045" i="4"/>
  <c r="V5044" i="4"/>
  <c r="S5044" i="4"/>
  <c r="Q5044" i="4"/>
  <c r="V5043" i="4"/>
  <c r="S5043" i="4"/>
  <c r="Q5043" i="4"/>
  <c r="V5042" i="4"/>
  <c r="S5042" i="4"/>
  <c r="Q5042" i="4"/>
  <c r="V5041" i="4"/>
  <c r="Q5041" i="4"/>
  <c r="V5040" i="4"/>
  <c r="S5040" i="4"/>
  <c r="Q5040" i="4"/>
  <c r="V5039" i="4"/>
  <c r="S5039" i="4"/>
  <c r="Q5039" i="4"/>
  <c r="V5038" i="4"/>
  <c r="S5038" i="4"/>
  <c r="Q5038" i="4"/>
  <c r="V5037" i="4"/>
  <c r="S5037" i="4"/>
  <c r="Q5037" i="4"/>
  <c r="V5036" i="4"/>
  <c r="S5036" i="4"/>
  <c r="Q5036" i="4"/>
  <c r="V5035" i="4"/>
  <c r="S5035" i="4"/>
  <c r="Q5035" i="4"/>
  <c r="V5034" i="4"/>
  <c r="S5034" i="4"/>
  <c r="Q5034" i="4"/>
  <c r="V5033" i="4"/>
  <c r="S5033" i="4"/>
  <c r="Q5033" i="4"/>
  <c r="V5032" i="4"/>
  <c r="S5032" i="4"/>
  <c r="Q5032" i="4"/>
  <c r="V5031" i="4"/>
  <c r="S5031" i="4"/>
  <c r="Q5031" i="4"/>
  <c r="V5030" i="4"/>
  <c r="S5030" i="4"/>
  <c r="Q5030" i="4"/>
  <c r="V5029" i="4"/>
  <c r="S5029" i="4"/>
  <c r="Q5029" i="4"/>
  <c r="V5028" i="4"/>
  <c r="S5028" i="4"/>
  <c r="Q5028" i="4"/>
  <c r="V5027" i="4"/>
  <c r="S5027" i="4"/>
  <c r="Q5027" i="4"/>
  <c r="V5026" i="4"/>
  <c r="S5026" i="4"/>
  <c r="Q5026" i="4"/>
  <c r="V5025" i="4"/>
  <c r="S5025" i="4"/>
  <c r="Q5025" i="4"/>
  <c r="V5024" i="4"/>
  <c r="S5024" i="4"/>
  <c r="Q5024" i="4"/>
  <c r="V5023" i="4"/>
  <c r="S5023" i="4"/>
  <c r="Q5023" i="4"/>
  <c r="V5022" i="4"/>
  <c r="S5022" i="4"/>
  <c r="Q5022" i="4"/>
  <c r="V5021" i="4"/>
  <c r="S5021" i="4"/>
  <c r="Q5021" i="4"/>
  <c r="V5020" i="4"/>
  <c r="S5020" i="4"/>
  <c r="Q5020" i="4"/>
  <c r="V5019" i="4"/>
  <c r="S5019" i="4"/>
  <c r="Q5019" i="4"/>
  <c r="V5018" i="4"/>
  <c r="S5018" i="4"/>
  <c r="Q5018" i="4"/>
  <c r="V5017" i="4"/>
  <c r="S5017" i="4"/>
  <c r="Q5017" i="4"/>
  <c r="V5016" i="4"/>
  <c r="S5016" i="4"/>
  <c r="Q5016" i="4"/>
  <c r="V5015" i="4"/>
  <c r="S5015" i="4"/>
  <c r="Q5015" i="4"/>
  <c r="V5014" i="4"/>
  <c r="S5014" i="4"/>
  <c r="Q5014" i="4"/>
  <c r="V5013" i="4"/>
  <c r="S5013" i="4"/>
  <c r="Q5013" i="4"/>
  <c r="V5012" i="4"/>
  <c r="S5012" i="4"/>
  <c r="Q5012" i="4"/>
  <c r="V5011" i="4"/>
  <c r="S5011" i="4"/>
  <c r="Q5011" i="4"/>
  <c r="V5010" i="4"/>
  <c r="S5010" i="4"/>
  <c r="Q5010" i="4"/>
  <c r="V5009" i="4"/>
  <c r="S5009" i="4"/>
  <c r="Q5009" i="4"/>
  <c r="V5008" i="4"/>
  <c r="S5008" i="4"/>
  <c r="Q5008" i="4"/>
  <c r="V5007" i="4"/>
  <c r="S5007" i="4"/>
  <c r="Q5007" i="4"/>
  <c r="V5006" i="4"/>
  <c r="S5006" i="4"/>
  <c r="Q5006" i="4"/>
  <c r="V5005" i="4"/>
  <c r="S5005" i="4"/>
  <c r="Q5005" i="4"/>
  <c r="V5004" i="4"/>
  <c r="S5004" i="4"/>
  <c r="Q5004" i="4"/>
  <c r="V5003" i="4"/>
  <c r="S5003" i="4"/>
  <c r="Q5003" i="4"/>
  <c r="V5002" i="4"/>
  <c r="S5002" i="4"/>
  <c r="Q5002" i="4"/>
  <c r="V5001" i="4"/>
  <c r="Q5001" i="4"/>
  <c r="V5000" i="4"/>
  <c r="Q5000" i="4"/>
  <c r="U4999" i="4"/>
  <c r="T4999" i="4"/>
  <c r="R4999" i="4"/>
  <c r="P4999" i="4"/>
  <c r="O4999" i="4"/>
  <c r="H4999" i="4"/>
  <c r="G4999" i="4"/>
  <c r="E4999" i="4"/>
  <c r="V4998" i="4"/>
  <c r="S4998" i="4"/>
  <c r="Q4998" i="4"/>
  <c r="V4997" i="4"/>
  <c r="S4997" i="4"/>
  <c r="Q4997" i="4"/>
  <c r="V4996" i="4"/>
  <c r="S4996" i="4"/>
  <c r="Q4996" i="4"/>
  <c r="V4995" i="4"/>
  <c r="S4995" i="4"/>
  <c r="Q4995" i="4"/>
  <c r="V4994" i="4"/>
  <c r="Q4994" i="4"/>
  <c r="F4993" i="4"/>
  <c r="U4993" i="4"/>
  <c r="T4993" i="4"/>
  <c r="R4993" i="4"/>
  <c r="P4993" i="4"/>
  <c r="O4993" i="4"/>
  <c r="L4993" i="4"/>
  <c r="K4993" i="4"/>
  <c r="J4993" i="4"/>
  <c r="I4993" i="4"/>
  <c r="H4993" i="4"/>
  <c r="G4993" i="4"/>
  <c r="E4993" i="4"/>
  <c r="V4989" i="4"/>
  <c r="S4989" i="4"/>
  <c r="Q4989" i="4"/>
  <c r="V4988" i="4"/>
  <c r="S4988" i="4"/>
  <c r="Q4988" i="4"/>
  <c r="V4987" i="4"/>
  <c r="S4987" i="4"/>
  <c r="Q4987" i="4"/>
  <c r="V4986" i="4"/>
  <c r="S4986" i="4"/>
  <c r="Q4986" i="4"/>
  <c r="V4985" i="4"/>
  <c r="S4985" i="4"/>
  <c r="Q4985" i="4"/>
  <c r="V4984" i="4"/>
  <c r="S4984" i="4"/>
  <c r="Q4984" i="4"/>
  <c r="V4983" i="4"/>
  <c r="S4983" i="4"/>
  <c r="Q4983" i="4"/>
  <c r="F4983" i="4"/>
  <c r="V4982" i="4"/>
  <c r="S4982" i="4"/>
  <c r="Q4982" i="4"/>
  <c r="F4982" i="4"/>
  <c r="V4981" i="4"/>
  <c r="S4981" i="4"/>
  <c r="Q4981" i="4"/>
  <c r="V4980" i="4"/>
  <c r="S4980" i="4"/>
  <c r="Q4980" i="4"/>
  <c r="F4980" i="4"/>
  <c r="V4979" i="4"/>
  <c r="S4979" i="4"/>
  <c r="Q4979" i="4"/>
  <c r="V4978" i="4"/>
  <c r="S4978" i="4"/>
  <c r="Q4978" i="4"/>
  <c r="V4977" i="4"/>
  <c r="S4977" i="4"/>
  <c r="Q4977" i="4"/>
  <c r="V4976" i="4"/>
  <c r="S4976" i="4"/>
  <c r="Q4976" i="4"/>
  <c r="V4975" i="4"/>
  <c r="S4975" i="4"/>
  <c r="Q4975" i="4"/>
  <c r="U4974" i="4"/>
  <c r="T4974" i="4"/>
  <c r="R4974" i="4"/>
  <c r="P4974" i="4"/>
  <c r="O4974" i="4"/>
  <c r="L4974" i="4"/>
  <c r="K4974" i="4"/>
  <c r="J4974" i="4"/>
  <c r="I4974" i="4"/>
  <c r="H4974" i="4"/>
  <c r="G4974" i="4"/>
  <c r="E4974" i="4"/>
  <c r="V4973" i="4"/>
  <c r="S4973" i="4"/>
  <c r="Q4973" i="4"/>
  <c r="V4972" i="4"/>
  <c r="S4972" i="4"/>
  <c r="Q4972" i="4"/>
  <c r="V4971" i="4"/>
  <c r="S4971" i="4"/>
  <c r="Q4971" i="4"/>
  <c r="V4970" i="4"/>
  <c r="S4970" i="4"/>
  <c r="Q4970" i="4"/>
  <c r="V4969" i="4"/>
  <c r="S4969" i="4"/>
  <c r="Q4969" i="4"/>
  <c r="V4968" i="4"/>
  <c r="S4968" i="4"/>
  <c r="Q4968" i="4"/>
  <c r="V4967" i="4"/>
  <c r="S4967" i="4"/>
  <c r="Q4967" i="4"/>
  <c r="V4966" i="4"/>
  <c r="S4966" i="4"/>
  <c r="Q4966" i="4"/>
  <c r="V4965" i="4"/>
  <c r="S4965" i="4"/>
  <c r="Q4965" i="4"/>
  <c r="V4964" i="4"/>
  <c r="S4964" i="4"/>
  <c r="Q4964" i="4"/>
  <c r="V4963" i="4"/>
  <c r="S4963" i="4"/>
  <c r="Q4963" i="4"/>
  <c r="V4962" i="4"/>
  <c r="S4962" i="4"/>
  <c r="Q4962" i="4"/>
  <c r="V4961" i="4"/>
  <c r="S4961" i="4"/>
  <c r="Q4961" i="4"/>
  <c r="U4960" i="4"/>
  <c r="T4960" i="4"/>
  <c r="R4960" i="4"/>
  <c r="P4960" i="4"/>
  <c r="O4960" i="4"/>
  <c r="L4960" i="4"/>
  <c r="K4960" i="4"/>
  <c r="J4960" i="4"/>
  <c r="I4960" i="4"/>
  <c r="H4960" i="4"/>
  <c r="G4960" i="4"/>
  <c r="F4960" i="4"/>
  <c r="E4960" i="4"/>
  <c r="V4959" i="4"/>
  <c r="S4959" i="4"/>
  <c r="Q4959" i="4"/>
  <c r="V4958" i="4"/>
  <c r="S4958" i="4"/>
  <c r="Q4958" i="4"/>
  <c r="V4957" i="4"/>
  <c r="S4957" i="4"/>
  <c r="Q4957" i="4"/>
  <c r="V4956" i="4"/>
  <c r="S4956" i="4"/>
  <c r="Q4956" i="4"/>
  <c r="V4955" i="4"/>
  <c r="S4955" i="4"/>
  <c r="Q4955" i="4"/>
  <c r="U4954" i="4"/>
  <c r="T4954" i="4"/>
  <c r="R4954" i="4"/>
  <c r="P4954" i="4"/>
  <c r="L4954" i="4"/>
  <c r="K4954" i="4"/>
  <c r="J4954" i="4"/>
  <c r="I4954" i="4"/>
  <c r="H4954" i="4"/>
  <c r="G4954" i="4"/>
  <c r="E4954" i="4"/>
  <c r="M4952" i="4"/>
  <c r="F4951" i="4"/>
  <c r="F4950" i="4"/>
  <c r="V4949" i="4"/>
  <c r="S4949" i="4"/>
  <c r="Q4949" i="4"/>
  <c r="F4949" i="4"/>
  <c r="V4947" i="4"/>
  <c r="S4947" i="4"/>
  <c r="Q4947" i="4"/>
  <c r="V4946" i="4"/>
  <c r="S4946" i="4"/>
  <c r="Q4946" i="4"/>
  <c r="F4946" i="4"/>
  <c r="V4945" i="4"/>
  <c r="S4945" i="4"/>
  <c r="Q4945" i="4"/>
  <c r="F4945" i="4"/>
  <c r="V4944" i="4"/>
  <c r="S4944" i="4"/>
  <c r="Q4944" i="4"/>
  <c r="F4944" i="4"/>
  <c r="V4943" i="4"/>
  <c r="S4943" i="4"/>
  <c r="Q4943" i="4"/>
  <c r="F4943" i="4"/>
  <c r="V4942" i="4"/>
  <c r="S4942" i="4"/>
  <c r="Q4942" i="4"/>
  <c r="F4942" i="4"/>
  <c r="V4941" i="4"/>
  <c r="S4941" i="4"/>
  <c r="Q4941" i="4"/>
  <c r="F4941" i="4"/>
  <c r="V4940" i="4"/>
  <c r="S4940" i="4"/>
  <c r="Q4940" i="4"/>
  <c r="F4940" i="4"/>
  <c r="V4939" i="4"/>
  <c r="S4939" i="4"/>
  <c r="Q4939" i="4"/>
  <c r="F4939" i="4"/>
  <c r="V4938" i="4"/>
  <c r="S4938" i="4"/>
  <c r="Q4938" i="4"/>
  <c r="F4938" i="4"/>
  <c r="V4937" i="4"/>
  <c r="S4937" i="4"/>
  <c r="Q4937" i="4"/>
  <c r="F4937" i="4"/>
  <c r="V4936" i="4"/>
  <c r="S4936" i="4"/>
  <c r="Q4936" i="4"/>
  <c r="F4936" i="4"/>
  <c r="V4935" i="4"/>
  <c r="S4935" i="4"/>
  <c r="Q4935" i="4"/>
  <c r="F4935" i="4"/>
  <c r="V4934" i="4"/>
  <c r="S4934" i="4"/>
  <c r="Q4934" i="4"/>
  <c r="F4934" i="4"/>
  <c r="V4933" i="4"/>
  <c r="S4933" i="4"/>
  <c r="Q4933" i="4"/>
  <c r="F4933" i="4"/>
  <c r="V4932" i="4"/>
  <c r="S4932" i="4"/>
  <c r="Q4932" i="4"/>
  <c r="F4932" i="4"/>
  <c r="V4931" i="4"/>
  <c r="S4931" i="4"/>
  <c r="Q4931" i="4"/>
  <c r="F4931" i="4"/>
  <c r="V4930" i="4"/>
  <c r="S4930" i="4"/>
  <c r="Q4930" i="4"/>
  <c r="F4930" i="4"/>
  <c r="V4929" i="4"/>
  <c r="S4929" i="4"/>
  <c r="Q4929" i="4"/>
  <c r="F4929" i="4"/>
  <c r="V4928" i="4"/>
  <c r="S4928" i="4"/>
  <c r="Q4928" i="4"/>
  <c r="F4928" i="4"/>
  <c r="V4927" i="4"/>
  <c r="S4927" i="4"/>
  <c r="Q4927" i="4"/>
  <c r="F4927" i="4"/>
  <c r="V4926" i="4"/>
  <c r="S4926" i="4"/>
  <c r="Q4926" i="4"/>
  <c r="F4926" i="4"/>
  <c r="V4925" i="4"/>
  <c r="S4925" i="4"/>
  <c r="Q4925" i="4"/>
  <c r="F4925" i="4"/>
  <c r="V4924" i="4"/>
  <c r="S4924" i="4"/>
  <c r="Q4924" i="4"/>
  <c r="F4924" i="4"/>
  <c r="V4923" i="4"/>
  <c r="S4923" i="4"/>
  <c r="Q4923" i="4"/>
  <c r="F4923" i="4"/>
  <c r="V4922" i="4"/>
  <c r="S4922" i="4"/>
  <c r="Q4922" i="4"/>
  <c r="F4922" i="4"/>
  <c r="V4921" i="4"/>
  <c r="S4921" i="4"/>
  <c r="Q4921" i="4"/>
  <c r="F4921" i="4"/>
  <c r="V4920" i="4"/>
  <c r="S4920" i="4"/>
  <c r="Q4920" i="4"/>
  <c r="F4920" i="4"/>
  <c r="V4919" i="4"/>
  <c r="S4919" i="4"/>
  <c r="Q4919" i="4"/>
  <c r="F4919" i="4"/>
  <c r="V4918" i="4"/>
  <c r="S4918" i="4"/>
  <c r="Q4918" i="4"/>
  <c r="F4918" i="4"/>
  <c r="V4917" i="4"/>
  <c r="S4917" i="4"/>
  <c r="Q4917" i="4"/>
  <c r="F4917" i="4"/>
  <c r="V4916" i="4"/>
  <c r="S4916" i="4"/>
  <c r="Q4916" i="4"/>
  <c r="F4916" i="4"/>
  <c r="V4915" i="4"/>
  <c r="S4915" i="4"/>
  <c r="Q4915" i="4"/>
  <c r="V4914" i="4"/>
  <c r="S4914" i="4"/>
  <c r="Q4914" i="4"/>
  <c r="V4913" i="4"/>
  <c r="S4913" i="4"/>
  <c r="Q4913" i="4"/>
  <c r="F4913" i="4"/>
  <c r="V4912" i="4"/>
  <c r="Q4912" i="4"/>
  <c r="V4911" i="4"/>
  <c r="Q4911" i="4"/>
  <c r="V4910" i="4"/>
  <c r="S4910" i="4"/>
  <c r="Q4910" i="4"/>
  <c r="F4910" i="4"/>
  <c r="V4909" i="4"/>
  <c r="S4909" i="4"/>
  <c r="Q4909" i="4"/>
  <c r="V4905" i="4"/>
  <c r="S4905" i="4"/>
  <c r="Q4905" i="4"/>
  <c r="U4904" i="4"/>
  <c r="T4904" i="4"/>
  <c r="R4904" i="4"/>
  <c r="P4904" i="4"/>
  <c r="O4904" i="4"/>
  <c r="L4904" i="4"/>
  <c r="K4904" i="4"/>
  <c r="J4904" i="4"/>
  <c r="I4904" i="4"/>
  <c r="H4904" i="4"/>
  <c r="G4904" i="4"/>
  <c r="E4904" i="4"/>
  <c r="V4903" i="4"/>
  <c r="S4903" i="4"/>
  <c r="Q4903" i="4"/>
  <c r="V4902" i="4"/>
  <c r="S4902" i="4"/>
  <c r="Q4902" i="4"/>
  <c r="V4901" i="4"/>
  <c r="S4901" i="4"/>
  <c r="Q4901" i="4"/>
  <c r="V4900" i="4"/>
  <c r="S4900" i="4"/>
  <c r="Q4900" i="4"/>
  <c r="V4899" i="4"/>
  <c r="S4899" i="4"/>
  <c r="Q4899" i="4"/>
  <c r="V4898" i="4"/>
  <c r="S4898" i="4"/>
  <c r="Q4898" i="4"/>
  <c r="V4897" i="4"/>
  <c r="S4897" i="4"/>
  <c r="Q4897" i="4"/>
  <c r="V4896" i="4"/>
  <c r="S4896" i="4"/>
  <c r="Q4896" i="4"/>
  <c r="V4895" i="4"/>
  <c r="S4895" i="4"/>
  <c r="Q4895" i="4"/>
  <c r="V4894" i="4"/>
  <c r="S4894" i="4"/>
  <c r="Q4894" i="4"/>
  <c r="V4893" i="4"/>
  <c r="S4893" i="4"/>
  <c r="Q4893" i="4"/>
  <c r="V4892" i="4"/>
  <c r="Q4892" i="4"/>
  <c r="V4891" i="4"/>
  <c r="S4891" i="4"/>
  <c r="Q4891" i="4"/>
  <c r="V4890" i="4"/>
  <c r="S4890" i="4"/>
  <c r="Q4890" i="4"/>
  <c r="V4889" i="4"/>
  <c r="S4889" i="4"/>
  <c r="Q4889" i="4"/>
  <c r="V4888" i="4"/>
  <c r="S4888" i="4"/>
  <c r="Q4888" i="4"/>
  <c r="V4887" i="4"/>
  <c r="S4887" i="4"/>
  <c r="Q4887" i="4"/>
  <c r="V4886" i="4"/>
  <c r="S4886" i="4"/>
  <c r="Q4886" i="4"/>
  <c r="V4885" i="4"/>
  <c r="S4885" i="4"/>
  <c r="Q4885" i="4"/>
  <c r="V4884" i="4"/>
  <c r="S4884" i="4"/>
  <c r="Q4884" i="4"/>
  <c r="V4883" i="4"/>
  <c r="S4883" i="4"/>
  <c r="Q4883" i="4"/>
  <c r="V4882" i="4"/>
  <c r="S4882" i="4"/>
  <c r="Q4882" i="4"/>
  <c r="V4881" i="4"/>
  <c r="S4881" i="4"/>
  <c r="Q4881" i="4"/>
  <c r="V4880" i="4"/>
  <c r="S4880" i="4"/>
  <c r="Q4880" i="4"/>
  <c r="V4879" i="4"/>
  <c r="S4879" i="4"/>
  <c r="Q4879" i="4"/>
  <c r="V4878" i="4"/>
  <c r="S4878" i="4"/>
  <c r="Q4878" i="4"/>
  <c r="V4877" i="4"/>
  <c r="S4877" i="4"/>
  <c r="Q4877" i="4"/>
  <c r="V4876" i="4"/>
  <c r="S4876" i="4"/>
  <c r="Q4876" i="4"/>
  <c r="V4875" i="4"/>
  <c r="S4875" i="4"/>
  <c r="Q4875" i="4"/>
  <c r="V4874" i="4"/>
  <c r="S4874" i="4"/>
  <c r="Q4874" i="4"/>
  <c r="V4873" i="4"/>
  <c r="S4873" i="4"/>
  <c r="Q4873" i="4"/>
  <c r="V4872" i="4"/>
  <c r="S4872" i="4"/>
  <c r="Q4872" i="4"/>
  <c r="V4871" i="4"/>
  <c r="S4871" i="4"/>
  <c r="Q4871" i="4"/>
  <c r="V4870" i="4"/>
  <c r="S4870" i="4"/>
  <c r="Q4870" i="4"/>
  <c r="V4869" i="4"/>
  <c r="S4869" i="4"/>
  <c r="Q4869" i="4"/>
  <c r="V4868" i="4"/>
  <c r="S4868" i="4"/>
  <c r="Q4868" i="4"/>
  <c r="V4867" i="4"/>
  <c r="S4867" i="4"/>
  <c r="Q4867" i="4"/>
  <c r="V4866" i="4"/>
  <c r="S4866" i="4"/>
  <c r="Q4866" i="4"/>
  <c r="V4865" i="4"/>
  <c r="S4865" i="4"/>
  <c r="Q4865" i="4"/>
  <c r="V4864" i="4"/>
  <c r="S4864" i="4"/>
  <c r="Q4864" i="4"/>
  <c r="V4863" i="4"/>
  <c r="S4863" i="4"/>
  <c r="Q4863" i="4"/>
  <c r="V4862" i="4"/>
  <c r="S4862" i="4"/>
  <c r="Q4862" i="4"/>
  <c r="V4861" i="4"/>
  <c r="S4861" i="4"/>
  <c r="Q4861" i="4"/>
  <c r="V4860" i="4"/>
  <c r="S4860" i="4"/>
  <c r="Q4860" i="4"/>
  <c r="V4859" i="4"/>
  <c r="S4859" i="4"/>
  <c r="Q4859" i="4"/>
  <c r="V4858" i="4"/>
  <c r="S4858" i="4"/>
  <c r="Q4858" i="4"/>
  <c r="V4857" i="4"/>
  <c r="S4857" i="4"/>
  <c r="Q4857" i="4"/>
  <c r="V4856" i="4"/>
  <c r="S4856" i="4"/>
  <c r="Q4856" i="4"/>
  <c r="V4855" i="4"/>
  <c r="S4855" i="4"/>
  <c r="Q4855" i="4"/>
  <c r="V4854" i="4"/>
  <c r="S4854" i="4"/>
  <c r="Q4854" i="4"/>
  <c r="V4853" i="4"/>
  <c r="S4853" i="4"/>
  <c r="Q4853" i="4"/>
  <c r="V4852" i="4"/>
  <c r="Q4852" i="4"/>
  <c r="V4851" i="4"/>
  <c r="Q4851" i="4"/>
  <c r="U4850" i="4"/>
  <c r="T4850" i="4"/>
  <c r="R4850" i="4"/>
  <c r="P4850" i="4"/>
  <c r="O4850" i="4"/>
  <c r="H4850" i="4"/>
  <c r="G4850" i="4"/>
  <c r="E4850" i="4"/>
  <c r="V4849" i="4"/>
  <c r="S4849" i="4"/>
  <c r="Q4849" i="4"/>
  <c r="V4848" i="4"/>
  <c r="S4848" i="4"/>
  <c r="Q4848" i="4"/>
  <c r="V4847" i="4"/>
  <c r="S4847" i="4"/>
  <c r="Q4847" i="4"/>
  <c r="V4846" i="4"/>
  <c r="S4846" i="4"/>
  <c r="Q4846" i="4"/>
  <c r="V4845" i="4"/>
  <c r="Q4845" i="4"/>
  <c r="F4844" i="4"/>
  <c r="U4844" i="4"/>
  <c r="T4844" i="4"/>
  <c r="R4844" i="4"/>
  <c r="P4844" i="4"/>
  <c r="O4844" i="4"/>
  <c r="L4844" i="4"/>
  <c r="K4844" i="4"/>
  <c r="J4844" i="4"/>
  <c r="I4844" i="4"/>
  <c r="H4844" i="4"/>
  <c r="G4844" i="4"/>
  <c r="E4844" i="4"/>
  <c r="V4840" i="4"/>
  <c r="S4840" i="4"/>
  <c r="Q4840" i="4"/>
  <c r="V4839" i="4"/>
  <c r="S4839" i="4"/>
  <c r="Q4839" i="4"/>
  <c r="V4838" i="4"/>
  <c r="S4838" i="4"/>
  <c r="Q4838" i="4"/>
  <c r="V4837" i="4"/>
  <c r="S4837" i="4"/>
  <c r="Q4837" i="4"/>
  <c r="V4836" i="4"/>
  <c r="S4836" i="4"/>
  <c r="Q4836" i="4"/>
  <c r="V4835" i="4"/>
  <c r="S4835" i="4"/>
  <c r="Q4835" i="4"/>
  <c r="V4834" i="4"/>
  <c r="S4834" i="4"/>
  <c r="Q4834" i="4"/>
  <c r="V4833" i="4"/>
  <c r="S4833" i="4"/>
  <c r="Q4833" i="4"/>
  <c r="F4833" i="4"/>
  <c r="V4832" i="4"/>
  <c r="S4832" i="4"/>
  <c r="Q4832" i="4"/>
  <c r="V4831" i="4"/>
  <c r="S4831" i="4"/>
  <c r="Q4831" i="4"/>
  <c r="F4831" i="4"/>
  <c r="V4830" i="4"/>
  <c r="S4830" i="4"/>
  <c r="Q4830" i="4"/>
  <c r="V4829" i="4"/>
  <c r="S4829" i="4"/>
  <c r="Q4829" i="4"/>
  <c r="V4828" i="4"/>
  <c r="S4828" i="4"/>
  <c r="Q4828" i="4"/>
  <c r="V4827" i="4"/>
  <c r="S4827" i="4"/>
  <c r="Q4827" i="4"/>
  <c r="V4826" i="4"/>
  <c r="S4826" i="4"/>
  <c r="Q4826" i="4"/>
  <c r="U4825" i="4"/>
  <c r="T4825" i="4"/>
  <c r="R4825" i="4"/>
  <c r="P4825" i="4"/>
  <c r="O4825" i="4"/>
  <c r="L4825" i="4"/>
  <c r="K4825" i="4"/>
  <c r="J4825" i="4"/>
  <c r="I4825" i="4"/>
  <c r="H4825" i="4"/>
  <c r="G4825" i="4"/>
  <c r="E4825" i="4"/>
  <c r="V4824" i="4"/>
  <c r="S4824" i="4"/>
  <c r="Q4824" i="4"/>
  <c r="V4823" i="4"/>
  <c r="S4823" i="4"/>
  <c r="Q4823" i="4"/>
  <c r="V4822" i="4"/>
  <c r="S4822" i="4"/>
  <c r="Q4822" i="4"/>
  <c r="V4821" i="4"/>
  <c r="S4821" i="4"/>
  <c r="Q4821" i="4"/>
  <c r="V4820" i="4"/>
  <c r="S4820" i="4"/>
  <c r="Q4820" i="4"/>
  <c r="V4819" i="4"/>
  <c r="S4819" i="4"/>
  <c r="Q4819" i="4"/>
  <c r="V4818" i="4"/>
  <c r="S4818" i="4"/>
  <c r="Q4818" i="4"/>
  <c r="V4817" i="4"/>
  <c r="S4817" i="4"/>
  <c r="Q4817" i="4"/>
  <c r="V4816" i="4"/>
  <c r="S4816" i="4"/>
  <c r="Q4816" i="4"/>
  <c r="V4815" i="4"/>
  <c r="S4815" i="4"/>
  <c r="Q4815" i="4"/>
  <c r="V4814" i="4"/>
  <c r="S4814" i="4"/>
  <c r="Q4814" i="4"/>
  <c r="V4813" i="4"/>
  <c r="S4813" i="4"/>
  <c r="Q4813" i="4"/>
  <c r="V4812" i="4"/>
  <c r="S4812" i="4"/>
  <c r="Q4812" i="4"/>
  <c r="U4811" i="4"/>
  <c r="T4811" i="4"/>
  <c r="R4811" i="4"/>
  <c r="P4811" i="4"/>
  <c r="O4811" i="4"/>
  <c r="L4811" i="4"/>
  <c r="K4811" i="4"/>
  <c r="J4811" i="4"/>
  <c r="I4811" i="4"/>
  <c r="H4811" i="4"/>
  <c r="G4811" i="4"/>
  <c r="F4811" i="4"/>
  <c r="E4811" i="4"/>
  <c r="V4810" i="4"/>
  <c r="S4810" i="4"/>
  <c r="Q4810" i="4"/>
  <c r="V4809" i="4"/>
  <c r="S4809" i="4"/>
  <c r="Q4809" i="4"/>
  <c r="V4808" i="4"/>
  <c r="S4808" i="4"/>
  <c r="Q4808" i="4"/>
  <c r="V4807" i="4"/>
  <c r="S4807" i="4"/>
  <c r="Q4807" i="4"/>
  <c r="V4806" i="4"/>
  <c r="S4806" i="4"/>
  <c r="Q4806" i="4"/>
  <c r="U4805" i="4"/>
  <c r="T4805" i="4"/>
  <c r="R4805" i="4"/>
  <c r="P4805" i="4"/>
  <c r="L4805" i="4"/>
  <c r="K4805" i="4"/>
  <c r="J4805" i="4"/>
  <c r="I4805" i="4"/>
  <c r="H4805" i="4"/>
  <c r="G4805" i="4"/>
  <c r="E4805" i="4"/>
  <c r="M4803" i="4"/>
  <c r="F4802" i="4"/>
  <c r="F4801" i="4"/>
  <c r="V4800" i="4"/>
  <c r="S4800" i="4"/>
  <c r="Q4800" i="4"/>
  <c r="F4800" i="4"/>
  <c r="V4798" i="4"/>
  <c r="S4798" i="4"/>
  <c r="Q4798" i="4"/>
  <c r="V4797" i="4"/>
  <c r="S4797" i="4"/>
  <c r="Q4797" i="4"/>
  <c r="F4797" i="4"/>
  <c r="V4796" i="4"/>
  <c r="S4796" i="4"/>
  <c r="Q4796" i="4"/>
  <c r="F4796" i="4"/>
  <c r="V4795" i="4"/>
  <c r="S4795" i="4"/>
  <c r="Q4795" i="4"/>
  <c r="F4795" i="4"/>
  <c r="V4794" i="4"/>
  <c r="S4794" i="4"/>
  <c r="Q4794" i="4"/>
  <c r="F4794" i="4"/>
  <c r="V4793" i="4"/>
  <c r="S4793" i="4"/>
  <c r="Q4793" i="4"/>
  <c r="F4793" i="4"/>
  <c r="V4792" i="4"/>
  <c r="S4792" i="4"/>
  <c r="Q4792" i="4"/>
  <c r="F4792" i="4"/>
  <c r="V4791" i="4"/>
  <c r="S4791" i="4"/>
  <c r="Q4791" i="4"/>
  <c r="F4791" i="4"/>
  <c r="V4790" i="4"/>
  <c r="S4790" i="4"/>
  <c r="Q4790" i="4"/>
  <c r="F4790" i="4"/>
  <c r="V4789" i="4"/>
  <c r="S4789" i="4"/>
  <c r="Q4789" i="4"/>
  <c r="F4789" i="4"/>
  <c r="V4788" i="4"/>
  <c r="S4788" i="4"/>
  <c r="Q4788" i="4"/>
  <c r="F4788" i="4"/>
  <c r="V4787" i="4"/>
  <c r="S4787" i="4"/>
  <c r="Q4787" i="4"/>
  <c r="F4787" i="4"/>
  <c r="V4786" i="4"/>
  <c r="S4786" i="4"/>
  <c r="Q4786" i="4"/>
  <c r="F4786" i="4"/>
  <c r="V4785" i="4"/>
  <c r="S4785" i="4"/>
  <c r="Q4785" i="4"/>
  <c r="F4785" i="4"/>
  <c r="V4784" i="4"/>
  <c r="S4784" i="4"/>
  <c r="Q4784" i="4"/>
  <c r="F4784" i="4"/>
  <c r="V4783" i="4"/>
  <c r="S4783" i="4"/>
  <c r="Q4783" i="4"/>
  <c r="F4783" i="4"/>
  <c r="V4782" i="4"/>
  <c r="S4782" i="4"/>
  <c r="Q4782" i="4"/>
  <c r="F4782" i="4"/>
  <c r="V4781" i="4"/>
  <c r="S4781" i="4"/>
  <c r="Q4781" i="4"/>
  <c r="F4781" i="4"/>
  <c r="V4780" i="4"/>
  <c r="S4780" i="4"/>
  <c r="Q4780" i="4"/>
  <c r="F4780" i="4"/>
  <c r="V4779" i="4"/>
  <c r="S4779" i="4"/>
  <c r="Q4779" i="4"/>
  <c r="F4779" i="4"/>
  <c r="V4778" i="4"/>
  <c r="S4778" i="4"/>
  <c r="Q4778" i="4"/>
  <c r="F4778" i="4"/>
  <c r="V4777" i="4"/>
  <c r="S4777" i="4"/>
  <c r="Q4777" i="4"/>
  <c r="F4777" i="4"/>
  <c r="V4776" i="4"/>
  <c r="S4776" i="4"/>
  <c r="Q4776" i="4"/>
  <c r="F4776" i="4"/>
  <c r="V4775" i="4"/>
  <c r="S4775" i="4"/>
  <c r="Q4775" i="4"/>
  <c r="F4775" i="4"/>
  <c r="V4774" i="4"/>
  <c r="S4774" i="4"/>
  <c r="Q4774" i="4"/>
  <c r="F4774" i="4"/>
  <c r="V4773" i="4"/>
  <c r="S4773" i="4"/>
  <c r="Q4773" i="4"/>
  <c r="F4773" i="4"/>
  <c r="V4772" i="4"/>
  <c r="S4772" i="4"/>
  <c r="Q4772" i="4"/>
  <c r="F4772" i="4"/>
  <c r="V4771" i="4"/>
  <c r="S4771" i="4"/>
  <c r="Q4771" i="4"/>
  <c r="F4771" i="4"/>
  <c r="V4770" i="4"/>
  <c r="S4770" i="4"/>
  <c r="Q4770" i="4"/>
  <c r="F4770" i="4"/>
  <c r="V4769" i="4"/>
  <c r="S4769" i="4"/>
  <c r="Q4769" i="4"/>
  <c r="F4769" i="4"/>
  <c r="V4768" i="4"/>
  <c r="S4768" i="4"/>
  <c r="Q4768" i="4"/>
  <c r="F4768" i="4"/>
  <c r="V4767" i="4"/>
  <c r="S4767" i="4"/>
  <c r="Q4767" i="4"/>
  <c r="F4767" i="4"/>
  <c r="V4766" i="4"/>
  <c r="S4766" i="4"/>
  <c r="Q4766" i="4"/>
  <c r="F4766" i="4"/>
  <c r="V4765" i="4"/>
  <c r="S4765" i="4"/>
  <c r="Q4765" i="4"/>
  <c r="V4764" i="4"/>
  <c r="S4764" i="4"/>
  <c r="Q4764" i="4"/>
  <c r="F4764" i="4"/>
  <c r="V4763" i="4"/>
  <c r="Q4763" i="4"/>
  <c r="V4762" i="4"/>
  <c r="Q4762" i="4"/>
  <c r="V4761" i="4"/>
  <c r="S4761" i="4"/>
  <c r="Q4761" i="4"/>
  <c r="V4760" i="4"/>
  <c r="S4760" i="4"/>
  <c r="Q4760" i="4"/>
  <c r="V4756" i="4"/>
  <c r="S4756" i="4"/>
  <c r="Q4756" i="4"/>
  <c r="U4755" i="4"/>
  <c r="T4755" i="4"/>
  <c r="R4755" i="4"/>
  <c r="P4755" i="4"/>
  <c r="O4755" i="4"/>
  <c r="L4755" i="4"/>
  <c r="K4755" i="4"/>
  <c r="J4755" i="4"/>
  <c r="I4755" i="4"/>
  <c r="H4755" i="4"/>
  <c r="G4755" i="4"/>
  <c r="E4755" i="4"/>
  <c r="V4754" i="4"/>
  <c r="S4754" i="4"/>
  <c r="Q4754" i="4"/>
  <c r="V4753" i="4"/>
  <c r="Q4753" i="4"/>
  <c r="V4752" i="4"/>
  <c r="Q4752" i="4"/>
  <c r="V4751" i="4"/>
  <c r="Q4751" i="4"/>
  <c r="V4750" i="4"/>
  <c r="S4750" i="4"/>
  <c r="Q4750" i="4"/>
  <c r="V4749" i="4"/>
  <c r="S4749" i="4"/>
  <c r="Q4749" i="4"/>
  <c r="V4748" i="4"/>
  <c r="S4748" i="4"/>
  <c r="Q4748" i="4"/>
  <c r="V4747" i="4"/>
  <c r="S4747" i="4"/>
  <c r="Q4747" i="4"/>
  <c r="V4746" i="4"/>
  <c r="S4746" i="4"/>
  <c r="Q4746" i="4"/>
  <c r="V4745" i="4"/>
  <c r="S4745" i="4"/>
  <c r="Q4745" i="4"/>
  <c r="V4744" i="4"/>
  <c r="S4744" i="4"/>
  <c r="Q4744" i="4"/>
  <c r="V4743" i="4"/>
  <c r="S4743" i="4"/>
  <c r="Q4743" i="4"/>
  <c r="V4742" i="4"/>
  <c r="S4742" i="4"/>
  <c r="Q4742" i="4"/>
  <c r="V4741" i="4"/>
  <c r="S4741" i="4"/>
  <c r="Q4741" i="4"/>
  <c r="V4740" i="4"/>
  <c r="S4740" i="4"/>
  <c r="Q4740" i="4"/>
  <c r="V4739" i="4"/>
  <c r="S4739" i="4"/>
  <c r="Q4739" i="4"/>
  <c r="V4738" i="4"/>
  <c r="S4738" i="4"/>
  <c r="Q4738" i="4"/>
  <c r="V4737" i="4"/>
  <c r="S4737" i="4"/>
  <c r="Q4737" i="4"/>
  <c r="V4736" i="4"/>
  <c r="Q4736" i="4"/>
  <c r="V4735" i="4"/>
  <c r="S4735" i="4"/>
  <c r="Q4735" i="4"/>
  <c r="V4734" i="4"/>
  <c r="S4734" i="4"/>
  <c r="Q4734" i="4"/>
  <c r="V4733" i="4"/>
  <c r="S4733" i="4"/>
  <c r="Q4733" i="4"/>
  <c r="V4732" i="4"/>
  <c r="S4732" i="4"/>
  <c r="Q4732" i="4"/>
  <c r="V4731" i="4"/>
  <c r="S4731" i="4"/>
  <c r="Q4731" i="4"/>
  <c r="V4730" i="4"/>
  <c r="S4730" i="4"/>
  <c r="Q4730" i="4"/>
  <c r="V4729" i="4"/>
  <c r="S4729" i="4"/>
  <c r="Q4729" i="4"/>
  <c r="V4728" i="4"/>
  <c r="S4728" i="4"/>
  <c r="Q4728" i="4"/>
  <c r="V4727" i="4"/>
  <c r="S4727" i="4"/>
  <c r="Q4727" i="4"/>
  <c r="V4726" i="4"/>
  <c r="S4726" i="4"/>
  <c r="Q4726" i="4"/>
  <c r="V4725" i="4"/>
  <c r="S4725" i="4"/>
  <c r="Q4725" i="4"/>
  <c r="V4724" i="4"/>
  <c r="S4724" i="4"/>
  <c r="Q4724" i="4"/>
  <c r="V4723" i="4"/>
  <c r="S4723" i="4"/>
  <c r="Q4723" i="4"/>
  <c r="V4722" i="4"/>
  <c r="S4722" i="4"/>
  <c r="Q4722" i="4"/>
  <c r="V4721" i="4"/>
  <c r="S4721" i="4"/>
  <c r="Q4721" i="4"/>
  <c r="V4720" i="4"/>
  <c r="S4720" i="4"/>
  <c r="Q4720" i="4"/>
  <c r="V4719" i="4"/>
  <c r="S4719" i="4"/>
  <c r="Q4719" i="4"/>
  <c r="V4718" i="4"/>
  <c r="S4718" i="4"/>
  <c r="Q4718" i="4"/>
  <c r="V4717" i="4"/>
  <c r="S4717" i="4"/>
  <c r="Q4717" i="4"/>
  <c r="V4716" i="4"/>
  <c r="S4716" i="4"/>
  <c r="Q4716" i="4"/>
  <c r="V4715" i="4"/>
  <c r="S4715" i="4"/>
  <c r="Q4715" i="4"/>
  <c r="V4714" i="4"/>
  <c r="S4714" i="4"/>
  <c r="Q4714" i="4"/>
  <c r="V4713" i="4"/>
  <c r="S4713" i="4"/>
  <c r="Q4713" i="4"/>
  <c r="V4712" i="4"/>
  <c r="S4712" i="4"/>
  <c r="Q4712" i="4"/>
  <c r="V4711" i="4"/>
  <c r="S4711" i="4"/>
  <c r="Q4711" i="4"/>
  <c r="V4710" i="4"/>
  <c r="S4710" i="4"/>
  <c r="Q4710" i="4"/>
  <c r="V4709" i="4"/>
  <c r="S4709" i="4"/>
  <c r="Q4709" i="4"/>
  <c r="V4708" i="4"/>
  <c r="S4708" i="4"/>
  <c r="Q4708" i="4"/>
  <c r="V4707" i="4"/>
  <c r="S4707" i="4"/>
  <c r="Q4707" i="4"/>
  <c r="V4706" i="4"/>
  <c r="S4706" i="4"/>
  <c r="Q4706" i="4"/>
  <c r="V4705" i="4"/>
  <c r="S4705" i="4"/>
  <c r="Q4705" i="4"/>
  <c r="V4704" i="4"/>
  <c r="S4704" i="4"/>
  <c r="Q4704" i="4"/>
  <c r="V4703" i="4"/>
  <c r="S4703" i="4"/>
  <c r="Q4703" i="4"/>
  <c r="V4702" i="4"/>
  <c r="S4702" i="4"/>
  <c r="Q4702" i="4"/>
  <c r="U4701" i="4"/>
  <c r="T4701" i="4"/>
  <c r="R4701" i="4"/>
  <c r="P4701" i="4"/>
  <c r="O4701" i="4"/>
  <c r="H4701" i="4"/>
  <c r="G4701" i="4"/>
  <c r="E4701" i="4"/>
  <c r="V4700" i="4"/>
  <c r="S4700" i="4"/>
  <c r="Q4700" i="4"/>
  <c r="V4699" i="4"/>
  <c r="S4699" i="4"/>
  <c r="Q4699" i="4"/>
  <c r="V4698" i="4"/>
  <c r="S4698" i="4"/>
  <c r="Q4698" i="4"/>
  <c r="V4697" i="4"/>
  <c r="S4697" i="4"/>
  <c r="Q4697" i="4"/>
  <c r="V4696" i="4"/>
  <c r="S4696" i="4"/>
  <c r="Q4696" i="4"/>
  <c r="U4695" i="4"/>
  <c r="T4695" i="4"/>
  <c r="R4695" i="4"/>
  <c r="P4695" i="4"/>
  <c r="O4695" i="4"/>
  <c r="L4695" i="4"/>
  <c r="K4695" i="4"/>
  <c r="J4695" i="4"/>
  <c r="I4695" i="4"/>
  <c r="H4695" i="4"/>
  <c r="G4695" i="4"/>
  <c r="F4695" i="4"/>
  <c r="E4695" i="4"/>
  <c r="F4692" i="4"/>
  <c r="V4691" i="4"/>
  <c r="S4691" i="4"/>
  <c r="Q4691" i="4"/>
  <c r="V4690" i="4"/>
  <c r="S4690" i="4"/>
  <c r="Q4690" i="4"/>
  <c r="V4689" i="4"/>
  <c r="S4689" i="4"/>
  <c r="Q4689" i="4"/>
  <c r="V4688" i="4"/>
  <c r="S4688" i="4"/>
  <c r="Q4688" i="4"/>
  <c r="V4687" i="4"/>
  <c r="S4687" i="4"/>
  <c r="Q4687" i="4"/>
  <c r="V4686" i="4"/>
  <c r="S4686" i="4"/>
  <c r="Q4686" i="4"/>
  <c r="V4685" i="4"/>
  <c r="S4685" i="4"/>
  <c r="Q4685" i="4"/>
  <c r="V4684" i="4"/>
  <c r="S4684" i="4"/>
  <c r="Q4684" i="4"/>
  <c r="V4683" i="4"/>
  <c r="S4683" i="4"/>
  <c r="Q4683" i="4"/>
  <c r="V4682" i="4"/>
  <c r="Q4682" i="4"/>
  <c r="F4682" i="4"/>
  <c r="V4681" i="4"/>
  <c r="S4681" i="4"/>
  <c r="Q4681" i="4"/>
  <c r="V4680" i="4"/>
  <c r="S4680" i="4"/>
  <c r="Q4680" i="4"/>
  <c r="V4679" i="4"/>
  <c r="S4679" i="4"/>
  <c r="Q4679" i="4"/>
  <c r="V4678" i="4"/>
  <c r="S4678" i="4"/>
  <c r="Q4678" i="4"/>
  <c r="V4677" i="4"/>
  <c r="S4677" i="4"/>
  <c r="Q4677" i="4"/>
  <c r="U4676" i="4"/>
  <c r="T4676" i="4"/>
  <c r="R4676" i="4"/>
  <c r="P4676" i="4"/>
  <c r="O4676" i="4"/>
  <c r="L4676" i="4"/>
  <c r="K4676" i="4"/>
  <c r="J4676" i="4"/>
  <c r="I4676" i="4"/>
  <c r="H4676" i="4"/>
  <c r="G4676" i="4"/>
  <c r="E4676" i="4"/>
  <c r="V4675" i="4"/>
  <c r="S4675" i="4"/>
  <c r="Q4675" i="4"/>
  <c r="V4674" i="4"/>
  <c r="S4674" i="4"/>
  <c r="Q4674" i="4"/>
  <c r="V4673" i="4"/>
  <c r="S4673" i="4"/>
  <c r="Q4673" i="4"/>
  <c r="V4672" i="4"/>
  <c r="S4672" i="4"/>
  <c r="Q4672" i="4"/>
  <c r="V4671" i="4"/>
  <c r="S4671" i="4"/>
  <c r="Q4671" i="4"/>
  <c r="V4670" i="4"/>
  <c r="S4670" i="4"/>
  <c r="Q4670" i="4"/>
  <c r="V4669" i="4"/>
  <c r="S4669" i="4"/>
  <c r="Q4669" i="4"/>
  <c r="V4668" i="4"/>
  <c r="S4668" i="4"/>
  <c r="Q4668" i="4"/>
  <c r="V4667" i="4"/>
  <c r="S4667" i="4"/>
  <c r="Q4667" i="4"/>
  <c r="V4666" i="4"/>
  <c r="S4666" i="4"/>
  <c r="Q4666" i="4"/>
  <c r="V4665" i="4"/>
  <c r="S4665" i="4"/>
  <c r="Q4665" i="4"/>
  <c r="V4664" i="4"/>
  <c r="S4664" i="4"/>
  <c r="Q4664" i="4"/>
  <c r="V4663" i="4"/>
  <c r="S4663" i="4"/>
  <c r="Q4663" i="4"/>
  <c r="U4662" i="4"/>
  <c r="T4662" i="4"/>
  <c r="R4662" i="4"/>
  <c r="P4662" i="4"/>
  <c r="O4662" i="4"/>
  <c r="L4662" i="4"/>
  <c r="K4662" i="4"/>
  <c r="J4662" i="4"/>
  <c r="I4662" i="4"/>
  <c r="H4662" i="4"/>
  <c r="G4662" i="4"/>
  <c r="F4662" i="4"/>
  <c r="E4662" i="4"/>
  <c r="V4661" i="4"/>
  <c r="S4661" i="4"/>
  <c r="Q4661" i="4"/>
  <c r="V4660" i="4"/>
  <c r="S4660" i="4"/>
  <c r="Q4660" i="4"/>
  <c r="V4659" i="4"/>
  <c r="S4659" i="4"/>
  <c r="Q4659" i="4"/>
  <c r="V4658" i="4"/>
  <c r="S4658" i="4"/>
  <c r="Q4658" i="4"/>
  <c r="V4657" i="4"/>
  <c r="S4657" i="4"/>
  <c r="Q4657" i="4"/>
  <c r="U4656" i="4"/>
  <c r="T4656" i="4"/>
  <c r="R4656" i="4"/>
  <c r="P4656" i="4"/>
  <c r="L4656" i="4"/>
  <c r="K4656" i="4"/>
  <c r="J4656" i="4"/>
  <c r="I4656" i="4"/>
  <c r="H4656" i="4"/>
  <c r="G4656" i="4"/>
  <c r="E4656" i="4"/>
  <c r="M4654" i="4"/>
  <c r="F4653" i="4"/>
  <c r="F4652" i="4"/>
  <c r="V4651" i="4"/>
  <c r="S4651" i="4"/>
  <c r="Q4651" i="4"/>
  <c r="F4651" i="4"/>
  <c r="V4649" i="4"/>
  <c r="S4649" i="4"/>
  <c r="Q4649" i="4"/>
  <c r="V4648" i="4"/>
  <c r="S4648" i="4"/>
  <c r="Q4648" i="4"/>
  <c r="F4648" i="4"/>
  <c r="V4647" i="4"/>
  <c r="S4647" i="4"/>
  <c r="Q4647" i="4"/>
  <c r="F4647" i="4"/>
  <c r="V4646" i="4"/>
  <c r="S4646" i="4"/>
  <c r="Q4646" i="4"/>
  <c r="F4646" i="4"/>
  <c r="V4645" i="4"/>
  <c r="S4645" i="4"/>
  <c r="Q4645" i="4"/>
  <c r="V4644" i="4"/>
  <c r="S4644" i="4"/>
  <c r="Q4644" i="4"/>
  <c r="F4644" i="4"/>
  <c r="V4643" i="4"/>
  <c r="S4643" i="4"/>
  <c r="Q4643" i="4"/>
  <c r="F4643" i="4"/>
  <c r="V4642" i="4"/>
  <c r="S4642" i="4"/>
  <c r="Q4642" i="4"/>
  <c r="F4642" i="4"/>
  <c r="V4641" i="4"/>
  <c r="S4641" i="4"/>
  <c r="Q4641" i="4"/>
  <c r="F4641" i="4"/>
  <c r="V4640" i="4"/>
  <c r="S4640" i="4"/>
  <c r="Q4640" i="4"/>
  <c r="F4640" i="4"/>
  <c r="V4639" i="4"/>
  <c r="S4639" i="4"/>
  <c r="Q4639" i="4"/>
  <c r="F4639" i="4"/>
  <c r="V4638" i="4"/>
  <c r="S4638" i="4"/>
  <c r="Q4638" i="4"/>
  <c r="F4638" i="4"/>
  <c r="V4637" i="4"/>
  <c r="S4637" i="4"/>
  <c r="Q4637" i="4"/>
  <c r="F4637" i="4"/>
  <c r="V4636" i="4"/>
  <c r="S4636" i="4"/>
  <c r="Q4636" i="4"/>
  <c r="F4636" i="4"/>
  <c r="V4635" i="4"/>
  <c r="S4635" i="4"/>
  <c r="Q4635" i="4"/>
  <c r="F4635" i="4"/>
  <c r="V4634" i="4"/>
  <c r="S4634" i="4"/>
  <c r="Q4634" i="4"/>
  <c r="F4634" i="4"/>
  <c r="V4633" i="4"/>
  <c r="S4633" i="4"/>
  <c r="Q4633" i="4"/>
  <c r="F4633" i="4"/>
  <c r="V4632" i="4"/>
  <c r="S4632" i="4"/>
  <c r="Q4632" i="4"/>
  <c r="F4632" i="4"/>
  <c r="V4631" i="4"/>
  <c r="S4631" i="4"/>
  <c r="Q4631" i="4"/>
  <c r="F4631" i="4"/>
  <c r="V4630" i="4"/>
  <c r="S4630" i="4"/>
  <c r="Q4630" i="4"/>
  <c r="F4630" i="4"/>
  <c r="V4629" i="4"/>
  <c r="S4629" i="4"/>
  <c r="Q4629" i="4"/>
  <c r="F4629" i="4"/>
  <c r="V4628" i="4"/>
  <c r="S4628" i="4"/>
  <c r="Q4628" i="4"/>
  <c r="F4628" i="4"/>
  <c r="V4627" i="4"/>
  <c r="S4627" i="4"/>
  <c r="Q4627" i="4"/>
  <c r="F4627" i="4"/>
  <c r="V4626" i="4"/>
  <c r="S4626" i="4"/>
  <c r="Q4626" i="4"/>
  <c r="V4625" i="4"/>
  <c r="S4625" i="4"/>
  <c r="Q4625" i="4"/>
  <c r="F4625" i="4"/>
  <c r="V4624" i="4"/>
  <c r="S4624" i="4"/>
  <c r="Q4624" i="4"/>
  <c r="F4624" i="4"/>
  <c r="V4623" i="4"/>
  <c r="S4623" i="4"/>
  <c r="Q4623" i="4"/>
  <c r="F4623" i="4"/>
  <c r="V4622" i="4"/>
  <c r="S4622" i="4"/>
  <c r="Q4622" i="4"/>
  <c r="F4622" i="4"/>
  <c r="V4621" i="4"/>
  <c r="S4621" i="4"/>
  <c r="Q4621" i="4"/>
  <c r="V4620" i="4"/>
  <c r="S4620" i="4"/>
  <c r="Q4620" i="4"/>
  <c r="F4620" i="4"/>
  <c r="V4619" i="4"/>
  <c r="S4619" i="4"/>
  <c r="Q4619" i="4"/>
  <c r="V4618" i="4"/>
  <c r="S4618" i="4"/>
  <c r="Q4618" i="4"/>
  <c r="F4618" i="4"/>
  <c r="V4617" i="4"/>
  <c r="S4617" i="4"/>
  <c r="Q4617" i="4"/>
  <c r="V4616" i="4"/>
  <c r="S4616" i="4"/>
  <c r="Q4616" i="4"/>
  <c r="V4615" i="4"/>
  <c r="S4615" i="4"/>
  <c r="Q4615" i="4"/>
  <c r="V4614" i="4"/>
  <c r="Q4614" i="4"/>
  <c r="V4613" i="4"/>
  <c r="Q4613" i="4"/>
  <c r="V4612" i="4"/>
  <c r="S4612" i="4"/>
  <c r="Q4612" i="4"/>
  <c r="V4611" i="4"/>
  <c r="S4611" i="4"/>
  <c r="Q4611" i="4"/>
  <c r="V4607" i="4"/>
  <c r="S4607" i="4"/>
  <c r="Q4607" i="4"/>
  <c r="J4606" i="4"/>
  <c r="U4606" i="4"/>
  <c r="T4606" i="4"/>
  <c r="R4606" i="4"/>
  <c r="P4606" i="4"/>
  <c r="O4606" i="4"/>
  <c r="H4606" i="4"/>
  <c r="G4606" i="4"/>
  <c r="E4606" i="4"/>
  <c r="V4605" i="4"/>
  <c r="S4605" i="4"/>
  <c r="Q4605" i="4"/>
  <c r="V4604" i="4"/>
  <c r="S4604" i="4"/>
  <c r="Q4604" i="4"/>
  <c r="V4603" i="4"/>
  <c r="S4603" i="4"/>
  <c r="Q4603" i="4"/>
  <c r="V4602" i="4"/>
  <c r="S4602" i="4"/>
  <c r="Q4602" i="4"/>
  <c r="V4601" i="4"/>
  <c r="S4601" i="4"/>
  <c r="Q4601" i="4"/>
  <c r="V4600" i="4"/>
  <c r="S4600" i="4"/>
  <c r="Q4600" i="4"/>
  <c r="V4599" i="4"/>
  <c r="Q4599" i="4"/>
  <c r="V4598" i="4"/>
  <c r="S4598" i="4"/>
  <c r="Q4598" i="4"/>
  <c r="V4597" i="4"/>
  <c r="Q4597" i="4"/>
  <c r="V4596" i="4"/>
  <c r="S4596" i="4"/>
  <c r="Q4596" i="4"/>
  <c r="V4595" i="4"/>
  <c r="S4595" i="4"/>
  <c r="Q4595" i="4"/>
  <c r="V4594" i="4"/>
  <c r="S4594" i="4"/>
  <c r="Q4594" i="4"/>
  <c r="V4593" i="4"/>
  <c r="S4593" i="4"/>
  <c r="Q4593" i="4"/>
  <c r="V4592" i="4"/>
  <c r="S4592" i="4"/>
  <c r="Q4592" i="4"/>
  <c r="V4591" i="4"/>
  <c r="S4591" i="4"/>
  <c r="Q4591" i="4"/>
  <c r="V4590" i="4"/>
  <c r="S4590" i="4"/>
  <c r="Q4590" i="4"/>
  <c r="V4589" i="4"/>
  <c r="S4589" i="4"/>
  <c r="Q4589" i="4"/>
  <c r="V4588" i="4"/>
  <c r="S4588" i="4"/>
  <c r="Q4588" i="4"/>
  <c r="V4587" i="4"/>
  <c r="S4587" i="4"/>
  <c r="Q4587" i="4"/>
  <c r="V4586" i="4"/>
  <c r="S4586" i="4"/>
  <c r="Q4586" i="4"/>
  <c r="V4585" i="4"/>
  <c r="S4585" i="4"/>
  <c r="Q4585" i="4"/>
  <c r="V4584" i="4"/>
  <c r="S4584" i="4"/>
  <c r="Q4584" i="4"/>
  <c r="V4583" i="4"/>
  <c r="S4583" i="4"/>
  <c r="Q4583" i="4"/>
  <c r="V4582" i="4"/>
  <c r="S4582" i="4"/>
  <c r="Q4582" i="4"/>
  <c r="V4581" i="4"/>
  <c r="S4581" i="4"/>
  <c r="Q4581" i="4"/>
  <c r="V4580" i="4"/>
  <c r="S4580" i="4"/>
  <c r="Q4580" i="4"/>
  <c r="V4579" i="4"/>
  <c r="S4579" i="4"/>
  <c r="Q4579" i="4"/>
  <c r="V4578" i="4"/>
  <c r="S4578" i="4"/>
  <c r="Q4578" i="4"/>
  <c r="V4577" i="4"/>
  <c r="S4577" i="4"/>
  <c r="Q4577" i="4"/>
  <c r="V4576" i="4"/>
  <c r="S4576" i="4"/>
  <c r="Q4576" i="4"/>
  <c r="V4575" i="4"/>
  <c r="S4575" i="4"/>
  <c r="Q4575" i="4"/>
  <c r="V4574" i="4"/>
  <c r="S4574" i="4"/>
  <c r="Q4574" i="4"/>
  <c r="V4573" i="4"/>
  <c r="S4573" i="4"/>
  <c r="Q4573" i="4"/>
  <c r="V4572" i="4"/>
  <c r="S4572" i="4"/>
  <c r="Q4572" i="4"/>
  <c r="V4571" i="4"/>
  <c r="S4571" i="4"/>
  <c r="Q4571" i="4"/>
  <c r="V4570" i="4"/>
  <c r="Q4570" i="4"/>
  <c r="V4569" i="4"/>
  <c r="S4569" i="4"/>
  <c r="Q4569" i="4"/>
  <c r="V4568" i="4"/>
  <c r="Q4568" i="4"/>
  <c r="V4567" i="4"/>
  <c r="Q4567" i="4"/>
  <c r="V4566" i="4"/>
  <c r="Q4566" i="4"/>
  <c r="V4565" i="4"/>
  <c r="Q4565" i="4"/>
  <c r="V4564" i="4"/>
  <c r="Q4564" i="4"/>
  <c r="V4563" i="4"/>
  <c r="Q4563" i="4"/>
  <c r="V4562" i="4"/>
  <c r="Q4562" i="4"/>
  <c r="V4561" i="4"/>
  <c r="Q4561" i="4"/>
  <c r="V4560" i="4"/>
  <c r="Q4560" i="4"/>
  <c r="V4559" i="4"/>
  <c r="S4559" i="4"/>
  <c r="Q4559" i="4"/>
  <c r="V4558" i="4"/>
  <c r="S4558" i="4"/>
  <c r="Q4558" i="4"/>
  <c r="V4557" i="4"/>
  <c r="S4557" i="4"/>
  <c r="Q4557" i="4"/>
  <c r="V4556" i="4"/>
  <c r="S4556" i="4"/>
  <c r="Q4556" i="4"/>
  <c r="V4555" i="4"/>
  <c r="S4555" i="4"/>
  <c r="Q4555" i="4"/>
  <c r="V4554" i="4"/>
  <c r="S4554" i="4"/>
  <c r="Q4554" i="4"/>
  <c r="V4553" i="4"/>
  <c r="S4553" i="4"/>
  <c r="Q4553" i="4"/>
  <c r="U4552" i="4"/>
  <c r="T4552" i="4"/>
  <c r="R4552" i="4"/>
  <c r="P4552" i="4"/>
  <c r="O4552" i="4"/>
  <c r="H4552" i="4"/>
  <c r="G4552" i="4"/>
  <c r="E4552" i="4"/>
  <c r="V4551" i="4"/>
  <c r="S4551" i="4"/>
  <c r="Q4551" i="4"/>
  <c r="V4550" i="4"/>
  <c r="S4550" i="4"/>
  <c r="Q4550" i="4"/>
  <c r="V4549" i="4"/>
  <c r="S4549" i="4"/>
  <c r="Q4549" i="4"/>
  <c r="V4548" i="4"/>
  <c r="S4548" i="4"/>
  <c r="Q4548" i="4"/>
  <c r="V4547" i="4"/>
  <c r="Q4547" i="4"/>
  <c r="F4546" i="4"/>
  <c r="U4546" i="4"/>
  <c r="T4546" i="4"/>
  <c r="R4546" i="4"/>
  <c r="P4546" i="4"/>
  <c r="O4546" i="4"/>
  <c r="L4546" i="4"/>
  <c r="K4546" i="4"/>
  <c r="J4546" i="4"/>
  <c r="I4546" i="4"/>
  <c r="H4546" i="4"/>
  <c r="G4546" i="4"/>
  <c r="E4546" i="4"/>
  <c r="F4543" i="4"/>
  <c r="V4542" i="4"/>
  <c r="S4542" i="4"/>
  <c r="Q4542" i="4"/>
  <c r="V4541" i="4"/>
  <c r="S4541" i="4"/>
  <c r="Q4541" i="4"/>
  <c r="V4540" i="4"/>
  <c r="S4540" i="4"/>
  <c r="Q4540" i="4"/>
  <c r="V4539" i="4"/>
  <c r="S4539" i="4"/>
  <c r="Q4539" i="4"/>
  <c r="V4538" i="4"/>
  <c r="S4538" i="4"/>
  <c r="Q4538" i="4"/>
  <c r="V4537" i="4"/>
  <c r="S4537" i="4"/>
  <c r="Q4537" i="4"/>
  <c r="V4536" i="4"/>
  <c r="S4536" i="4"/>
  <c r="Q4536" i="4"/>
  <c r="V4534" i="4"/>
  <c r="S4534" i="4"/>
  <c r="Q4534" i="4"/>
  <c r="V4533" i="4"/>
  <c r="Q4533" i="4"/>
  <c r="V4532" i="4"/>
  <c r="Q4532" i="4"/>
  <c r="F4532" i="4"/>
  <c r="V4531" i="4"/>
  <c r="S4531" i="4"/>
  <c r="Q4531" i="4"/>
  <c r="V4530" i="4"/>
  <c r="S4530" i="4"/>
  <c r="Q4530" i="4"/>
  <c r="V4529" i="4"/>
  <c r="S4529" i="4"/>
  <c r="Q4529" i="4"/>
  <c r="V4528" i="4"/>
  <c r="S4528" i="4"/>
  <c r="Q4528" i="4"/>
  <c r="V4527" i="4"/>
  <c r="S4527" i="4"/>
  <c r="Q4527" i="4"/>
  <c r="U4526" i="4"/>
  <c r="T4526" i="4"/>
  <c r="R4526" i="4"/>
  <c r="P4526" i="4"/>
  <c r="O4526" i="4"/>
  <c r="L4526" i="4"/>
  <c r="K4526" i="4"/>
  <c r="J4526" i="4"/>
  <c r="I4526" i="4"/>
  <c r="H4526" i="4"/>
  <c r="G4526" i="4"/>
  <c r="E4526" i="4"/>
  <c r="V4525" i="4"/>
  <c r="S4525" i="4"/>
  <c r="Q4525" i="4"/>
  <c r="V4524" i="4"/>
  <c r="Q4524" i="4"/>
  <c r="V4523" i="4"/>
  <c r="S4523" i="4"/>
  <c r="Q4523" i="4"/>
  <c r="V4522" i="4"/>
  <c r="S4522" i="4"/>
  <c r="Q4522" i="4"/>
  <c r="V4521" i="4"/>
  <c r="S4521" i="4"/>
  <c r="Q4521" i="4"/>
  <c r="V4520" i="4"/>
  <c r="S4520" i="4"/>
  <c r="Q4520" i="4"/>
  <c r="V4519" i="4"/>
  <c r="S4519" i="4"/>
  <c r="Q4519" i="4"/>
  <c r="V4518" i="4"/>
  <c r="S4518" i="4"/>
  <c r="Q4518" i="4"/>
  <c r="V4517" i="4"/>
  <c r="S4517" i="4"/>
  <c r="Q4517" i="4"/>
  <c r="V4516" i="4"/>
  <c r="S4516" i="4"/>
  <c r="Q4516" i="4"/>
  <c r="V4515" i="4"/>
  <c r="S4515" i="4"/>
  <c r="Q4515" i="4"/>
  <c r="V4514" i="4"/>
  <c r="S4514" i="4"/>
  <c r="Q4514" i="4"/>
  <c r="V4513" i="4"/>
  <c r="S4513" i="4"/>
  <c r="Q4513" i="4"/>
  <c r="U4512" i="4"/>
  <c r="T4512" i="4"/>
  <c r="R4512" i="4"/>
  <c r="P4512" i="4"/>
  <c r="O4512" i="4"/>
  <c r="H4512" i="4"/>
  <c r="G4512" i="4"/>
  <c r="E4512" i="4"/>
  <c r="V4511" i="4"/>
  <c r="S4511" i="4"/>
  <c r="Q4511" i="4"/>
  <c r="V4510" i="4"/>
  <c r="S4510" i="4"/>
  <c r="Q4510" i="4"/>
  <c r="V4509" i="4"/>
  <c r="S4509" i="4"/>
  <c r="Q4509" i="4"/>
  <c r="V4508" i="4"/>
  <c r="S4508" i="4"/>
  <c r="Q4508" i="4"/>
  <c r="V4507" i="4"/>
  <c r="Q4507" i="4"/>
  <c r="U4506" i="4"/>
  <c r="T4506" i="4"/>
  <c r="R4506" i="4"/>
  <c r="P4506" i="4"/>
  <c r="L4506" i="4"/>
  <c r="K4506" i="4"/>
  <c r="J4506" i="4"/>
  <c r="I4506" i="4"/>
  <c r="H4506" i="4"/>
  <c r="G4506" i="4"/>
  <c r="E4506" i="4"/>
  <c r="M4504" i="4"/>
  <c r="F4501" i="4"/>
  <c r="F4500" i="4"/>
  <c r="V4499" i="4"/>
  <c r="S4499" i="4"/>
  <c r="Q4499" i="4"/>
  <c r="F4499" i="4"/>
  <c r="V4497" i="4"/>
  <c r="S4497" i="4"/>
  <c r="Q4497" i="4"/>
  <c r="V4496" i="4"/>
  <c r="S4496" i="4"/>
  <c r="Q4496" i="4"/>
  <c r="F4496" i="4"/>
  <c r="V4495" i="4"/>
  <c r="S4495" i="4"/>
  <c r="Q4495" i="4"/>
  <c r="F4495" i="4"/>
  <c r="V4494" i="4"/>
  <c r="S4494" i="4"/>
  <c r="Q4494" i="4"/>
  <c r="F4494" i="4"/>
  <c r="V4493" i="4"/>
  <c r="S4493" i="4"/>
  <c r="Q4493" i="4"/>
  <c r="F4493" i="4"/>
  <c r="V4492" i="4"/>
  <c r="S4492" i="4"/>
  <c r="Q4492" i="4"/>
  <c r="F4492" i="4"/>
  <c r="V4491" i="4"/>
  <c r="S4491" i="4"/>
  <c r="Q4491" i="4"/>
  <c r="F4491" i="4"/>
  <c r="V4490" i="4"/>
  <c r="S4490" i="4"/>
  <c r="Q4490" i="4"/>
  <c r="F4490" i="4"/>
  <c r="V4489" i="4"/>
  <c r="S4489" i="4"/>
  <c r="Q4489" i="4"/>
  <c r="F4489" i="4"/>
  <c r="V4488" i="4"/>
  <c r="S4488" i="4"/>
  <c r="Q4488" i="4"/>
  <c r="F4488" i="4"/>
  <c r="V4487" i="4"/>
  <c r="S4487" i="4"/>
  <c r="Q4487" i="4"/>
  <c r="V4486" i="4"/>
  <c r="S4486" i="4"/>
  <c r="Q4486" i="4"/>
  <c r="F4486" i="4"/>
  <c r="V4485" i="4"/>
  <c r="S4485" i="4"/>
  <c r="Q4485" i="4"/>
  <c r="F4485" i="4"/>
  <c r="V4484" i="4"/>
  <c r="S4484" i="4"/>
  <c r="Q4484" i="4"/>
  <c r="F4484" i="4"/>
  <c r="V4483" i="4"/>
  <c r="S4483" i="4"/>
  <c r="Q4483" i="4"/>
  <c r="F4483" i="4"/>
  <c r="V4482" i="4"/>
  <c r="S4482" i="4"/>
  <c r="Q4482" i="4"/>
  <c r="F4482" i="4"/>
  <c r="V4481" i="4"/>
  <c r="S4481" i="4"/>
  <c r="Q4481" i="4"/>
  <c r="F4481" i="4"/>
  <c r="V4480" i="4"/>
  <c r="S4480" i="4"/>
  <c r="Q4480" i="4"/>
  <c r="F4480" i="4"/>
  <c r="V4479" i="4"/>
  <c r="S4479" i="4"/>
  <c r="Q4479" i="4"/>
  <c r="F4479" i="4"/>
  <c r="V4478" i="4"/>
  <c r="S4478" i="4"/>
  <c r="Q4478" i="4"/>
  <c r="F4478" i="4"/>
  <c r="V4477" i="4"/>
  <c r="S4477" i="4"/>
  <c r="Q4477" i="4"/>
  <c r="F4477" i="4"/>
  <c r="V4476" i="4"/>
  <c r="S4476" i="4"/>
  <c r="Q4476" i="4"/>
  <c r="F4476" i="4"/>
  <c r="V4475" i="4"/>
  <c r="S4475" i="4"/>
  <c r="Q4475" i="4"/>
  <c r="F4475" i="4"/>
  <c r="V4474" i="4"/>
  <c r="S4474" i="4"/>
  <c r="Q4474" i="4"/>
  <c r="F4474" i="4"/>
  <c r="V4473" i="4"/>
  <c r="S4473" i="4"/>
  <c r="Q4473" i="4"/>
  <c r="F4473" i="4"/>
  <c r="V4472" i="4"/>
  <c r="S4472" i="4"/>
  <c r="Q4472" i="4"/>
  <c r="F4472" i="4"/>
  <c r="V4471" i="4"/>
  <c r="S4471" i="4"/>
  <c r="Q4471" i="4"/>
  <c r="F4471" i="4"/>
  <c r="V4470" i="4"/>
  <c r="S4470" i="4"/>
  <c r="Q4470" i="4"/>
  <c r="F4470" i="4"/>
  <c r="V4469" i="4"/>
  <c r="S4469" i="4"/>
  <c r="Q4469" i="4"/>
  <c r="F4469" i="4"/>
  <c r="V4468" i="4"/>
  <c r="S4468" i="4"/>
  <c r="Q4468" i="4"/>
  <c r="F4468" i="4"/>
  <c r="V4467" i="4"/>
  <c r="S4467" i="4"/>
  <c r="Q4467" i="4"/>
  <c r="F4467" i="4"/>
  <c r="V4466" i="4"/>
  <c r="S4466" i="4"/>
  <c r="Q4466" i="4"/>
  <c r="F4466" i="4"/>
  <c r="V4465" i="4"/>
  <c r="S4465" i="4"/>
  <c r="Q4465" i="4"/>
  <c r="F4465" i="4"/>
  <c r="V4464" i="4"/>
  <c r="S4464" i="4"/>
  <c r="Q4464" i="4"/>
  <c r="V4463" i="4"/>
  <c r="S4463" i="4"/>
  <c r="Q4463" i="4"/>
  <c r="F4463" i="4"/>
  <c r="V4462" i="4"/>
  <c r="Q4462" i="4"/>
  <c r="V4461" i="4"/>
  <c r="Q4461" i="4"/>
  <c r="V4460" i="4"/>
  <c r="S4460" i="4"/>
  <c r="Q4460" i="4"/>
  <c r="F4460" i="4"/>
  <c r="V4459" i="4"/>
  <c r="S4459" i="4"/>
  <c r="Q4459" i="4"/>
  <c r="V4455" i="4"/>
  <c r="S4455" i="4"/>
  <c r="Q4455" i="4"/>
  <c r="U4454" i="4"/>
  <c r="T4454" i="4"/>
  <c r="R4454" i="4"/>
  <c r="P4454" i="4"/>
  <c r="O4454" i="4"/>
  <c r="L4454" i="4"/>
  <c r="K4454" i="4"/>
  <c r="J4454" i="4"/>
  <c r="I4454" i="4"/>
  <c r="H4454" i="4"/>
  <c r="G4454" i="4"/>
  <c r="E4454" i="4"/>
  <c r="V4453" i="4"/>
  <c r="S4453" i="4"/>
  <c r="Q4453" i="4"/>
  <c r="V4452" i="4"/>
  <c r="S4452" i="4"/>
  <c r="Q4452" i="4"/>
  <c r="V4451" i="4"/>
  <c r="S4451" i="4"/>
  <c r="Q4451" i="4"/>
  <c r="V4450" i="4"/>
  <c r="S4450" i="4"/>
  <c r="Q4450" i="4"/>
  <c r="V4449" i="4"/>
  <c r="S4449" i="4"/>
  <c r="Q4449" i="4"/>
  <c r="V4448" i="4"/>
  <c r="S4448" i="4"/>
  <c r="Q4448" i="4"/>
  <c r="V4447" i="4"/>
  <c r="S4447" i="4"/>
  <c r="Q4447" i="4"/>
  <c r="V4446" i="4"/>
  <c r="S4446" i="4"/>
  <c r="Q4446" i="4"/>
  <c r="V4445" i="4"/>
  <c r="S4445" i="4"/>
  <c r="Q4445" i="4"/>
  <c r="V4444" i="4"/>
  <c r="S4444" i="4"/>
  <c r="Q4444" i="4"/>
  <c r="V4443" i="4"/>
  <c r="S4443" i="4"/>
  <c r="Q4443" i="4"/>
  <c r="V4442" i="4"/>
  <c r="S4442" i="4"/>
  <c r="Q4442" i="4"/>
  <c r="V4441" i="4"/>
  <c r="S4441" i="4"/>
  <c r="Q4441" i="4"/>
  <c r="V4440" i="4"/>
  <c r="S4440" i="4"/>
  <c r="Q4440" i="4"/>
  <c r="V4439" i="4"/>
  <c r="S4439" i="4"/>
  <c r="Q4439" i="4"/>
  <c r="V4438" i="4"/>
  <c r="S4438" i="4"/>
  <c r="Q4438" i="4"/>
  <c r="V4437" i="4"/>
  <c r="S4437" i="4"/>
  <c r="Q4437" i="4"/>
  <c r="V4436" i="4"/>
  <c r="S4436" i="4"/>
  <c r="Q4436" i="4"/>
  <c r="V4435" i="4"/>
  <c r="S4435" i="4"/>
  <c r="Q4435" i="4"/>
  <c r="V4434" i="4"/>
  <c r="S4434" i="4"/>
  <c r="Q4434" i="4"/>
  <c r="V4433" i="4"/>
  <c r="S4433" i="4"/>
  <c r="Q4433" i="4"/>
  <c r="V4432" i="4"/>
  <c r="S4432" i="4"/>
  <c r="Q4432" i="4"/>
  <c r="V4431" i="4"/>
  <c r="S4431" i="4"/>
  <c r="Q4431" i="4"/>
  <c r="V4430" i="4"/>
  <c r="S4430" i="4"/>
  <c r="Q4430" i="4"/>
  <c r="V4429" i="4"/>
  <c r="S4429" i="4"/>
  <c r="Q4429" i="4"/>
  <c r="V4428" i="4"/>
  <c r="S4428" i="4"/>
  <c r="Q4428" i="4"/>
  <c r="V4427" i="4"/>
  <c r="S4427" i="4"/>
  <c r="Q4427" i="4"/>
  <c r="V4426" i="4"/>
  <c r="S4426" i="4"/>
  <c r="Q4426" i="4"/>
  <c r="V4425" i="4"/>
  <c r="S4425" i="4"/>
  <c r="Q4425" i="4"/>
  <c r="V4424" i="4"/>
  <c r="S4424" i="4"/>
  <c r="Q4424" i="4"/>
  <c r="V4423" i="4"/>
  <c r="S4423" i="4"/>
  <c r="Q4423" i="4"/>
  <c r="V4422" i="4"/>
  <c r="S4422" i="4"/>
  <c r="Q4422" i="4"/>
  <c r="V4421" i="4"/>
  <c r="S4421" i="4"/>
  <c r="Q4421" i="4"/>
  <c r="V4420" i="4"/>
  <c r="S4420" i="4"/>
  <c r="Q4420" i="4"/>
  <c r="V4419" i="4"/>
  <c r="S4419" i="4"/>
  <c r="Q4419" i="4"/>
  <c r="V4418" i="4"/>
  <c r="S4418" i="4"/>
  <c r="Q4418" i="4"/>
  <c r="V4417" i="4"/>
  <c r="S4417" i="4"/>
  <c r="Q4417" i="4"/>
  <c r="V4416" i="4"/>
  <c r="S4416" i="4"/>
  <c r="Q4416" i="4"/>
  <c r="V4415" i="4"/>
  <c r="S4415" i="4"/>
  <c r="Q4415" i="4"/>
  <c r="V4414" i="4"/>
  <c r="S4414" i="4"/>
  <c r="Q4414" i="4"/>
  <c r="V4413" i="4"/>
  <c r="S4413" i="4"/>
  <c r="Q4413" i="4"/>
  <c r="V4412" i="4"/>
  <c r="S4412" i="4"/>
  <c r="Q4412" i="4"/>
  <c r="V4411" i="4"/>
  <c r="S4411" i="4"/>
  <c r="Q4411" i="4"/>
  <c r="V4410" i="4"/>
  <c r="S4410" i="4"/>
  <c r="Q4410" i="4"/>
  <c r="V4409" i="4"/>
  <c r="S4409" i="4"/>
  <c r="Q4409" i="4"/>
  <c r="V4408" i="4"/>
  <c r="S4408" i="4"/>
  <c r="Q4408" i="4"/>
  <c r="V4407" i="4"/>
  <c r="S4407" i="4"/>
  <c r="Q4407" i="4"/>
  <c r="V4406" i="4"/>
  <c r="S4406" i="4"/>
  <c r="Q4406" i="4"/>
  <c r="V4405" i="4"/>
  <c r="S4405" i="4"/>
  <c r="Q4405" i="4"/>
  <c r="V4404" i="4"/>
  <c r="S4404" i="4"/>
  <c r="Q4404" i="4"/>
  <c r="V4403" i="4"/>
  <c r="S4403" i="4"/>
  <c r="Q4403" i="4"/>
  <c r="V4402" i="4"/>
  <c r="S4402" i="4"/>
  <c r="Q4402" i="4"/>
  <c r="V4401" i="4"/>
  <c r="S4401" i="4"/>
  <c r="Q4401" i="4"/>
  <c r="U4400" i="4"/>
  <c r="T4400" i="4"/>
  <c r="R4400" i="4"/>
  <c r="P4400" i="4"/>
  <c r="O4400" i="4"/>
  <c r="L4400" i="4"/>
  <c r="K4400" i="4"/>
  <c r="J4400" i="4"/>
  <c r="I4400" i="4"/>
  <c r="H4400" i="4"/>
  <c r="G4400" i="4"/>
  <c r="F4400" i="4"/>
  <c r="E4400" i="4"/>
  <c r="V4399" i="4"/>
  <c r="S4399" i="4"/>
  <c r="Q4399" i="4"/>
  <c r="V4398" i="4"/>
  <c r="S4398" i="4"/>
  <c r="Q4398" i="4"/>
  <c r="V4397" i="4"/>
  <c r="S4397" i="4"/>
  <c r="Q4397" i="4"/>
  <c r="V4396" i="4"/>
  <c r="S4396" i="4"/>
  <c r="Q4396" i="4"/>
  <c r="V4395" i="4"/>
  <c r="S4395" i="4"/>
  <c r="Q4395" i="4"/>
  <c r="U4394" i="4"/>
  <c r="T4394" i="4"/>
  <c r="R4394" i="4"/>
  <c r="P4394" i="4"/>
  <c r="O4394" i="4"/>
  <c r="L4394" i="4"/>
  <c r="K4394" i="4"/>
  <c r="J4394" i="4"/>
  <c r="I4394" i="4"/>
  <c r="H4394" i="4"/>
  <c r="G4394" i="4"/>
  <c r="F4394" i="4"/>
  <c r="E4394" i="4"/>
  <c r="F4391" i="4"/>
  <c r="V4390" i="4"/>
  <c r="S4390" i="4"/>
  <c r="Q4390" i="4"/>
  <c r="V4389" i="4"/>
  <c r="S4389" i="4"/>
  <c r="Q4389" i="4"/>
  <c r="V4388" i="4"/>
  <c r="S4388" i="4"/>
  <c r="Q4388" i="4"/>
  <c r="V4387" i="4"/>
  <c r="S4387" i="4"/>
  <c r="Q4387" i="4"/>
  <c r="V4386" i="4"/>
  <c r="S4386" i="4"/>
  <c r="Q4386" i="4"/>
  <c r="V4385" i="4"/>
  <c r="S4385" i="4"/>
  <c r="Q4385" i="4"/>
  <c r="V4384" i="4"/>
  <c r="S4384" i="4"/>
  <c r="Q4384" i="4"/>
  <c r="F4384" i="4"/>
  <c r="V4383" i="4"/>
  <c r="S4383" i="4"/>
  <c r="Q4383" i="4"/>
  <c r="F4383" i="4"/>
  <c r="V4382" i="4"/>
  <c r="S4382" i="4"/>
  <c r="Q4382" i="4"/>
  <c r="V4381" i="4"/>
  <c r="Q4381" i="4"/>
  <c r="F4381" i="4"/>
  <c r="V4380" i="4"/>
  <c r="S4380" i="4"/>
  <c r="Q4380" i="4"/>
  <c r="V4379" i="4"/>
  <c r="S4379" i="4"/>
  <c r="Q4379" i="4"/>
  <c r="V4378" i="4"/>
  <c r="S4378" i="4"/>
  <c r="Q4378" i="4"/>
  <c r="V4377" i="4"/>
  <c r="S4377" i="4"/>
  <c r="Q4377" i="4"/>
  <c r="V4376" i="4"/>
  <c r="S4376" i="4"/>
  <c r="Q4376" i="4"/>
  <c r="U4375" i="4"/>
  <c r="T4375" i="4"/>
  <c r="R4375" i="4"/>
  <c r="P4375" i="4"/>
  <c r="O4375" i="4"/>
  <c r="L4375" i="4"/>
  <c r="K4375" i="4"/>
  <c r="J4375" i="4"/>
  <c r="I4375" i="4"/>
  <c r="H4375" i="4"/>
  <c r="G4375" i="4"/>
  <c r="E4375" i="4"/>
  <c r="V4374" i="4"/>
  <c r="S4374" i="4"/>
  <c r="Q4374" i="4"/>
  <c r="V4373" i="4"/>
  <c r="S4373" i="4"/>
  <c r="Q4373" i="4"/>
  <c r="V4372" i="4"/>
  <c r="S4372" i="4"/>
  <c r="Q4372" i="4"/>
  <c r="V4371" i="4"/>
  <c r="S4371" i="4"/>
  <c r="Q4371" i="4"/>
  <c r="V4370" i="4"/>
  <c r="S4370" i="4"/>
  <c r="Q4370" i="4"/>
  <c r="V4369" i="4"/>
  <c r="Q4369" i="4"/>
  <c r="V4368" i="4"/>
  <c r="Q4368" i="4"/>
  <c r="V4367" i="4"/>
  <c r="S4367" i="4"/>
  <c r="Q4367" i="4"/>
  <c r="V4366" i="4"/>
  <c r="S4366" i="4"/>
  <c r="Q4366" i="4"/>
  <c r="V4365" i="4"/>
  <c r="S4365" i="4"/>
  <c r="Q4365" i="4"/>
  <c r="V4364" i="4"/>
  <c r="S4364" i="4"/>
  <c r="Q4364" i="4"/>
  <c r="V4363" i="4"/>
  <c r="Q4363" i="4"/>
  <c r="V4362" i="4"/>
  <c r="S4362" i="4"/>
  <c r="Q4362" i="4"/>
  <c r="U4361" i="4"/>
  <c r="T4361" i="4"/>
  <c r="R4361" i="4"/>
  <c r="P4361" i="4"/>
  <c r="O4361" i="4"/>
  <c r="H4361" i="4"/>
  <c r="G4361" i="4"/>
  <c r="E4361" i="4"/>
  <c r="V4360" i="4"/>
  <c r="S4360" i="4"/>
  <c r="Q4360" i="4"/>
  <c r="V4359" i="4"/>
  <c r="S4359" i="4"/>
  <c r="Q4359" i="4"/>
  <c r="V4358" i="4"/>
  <c r="S4358" i="4"/>
  <c r="Q4358" i="4"/>
  <c r="V4357" i="4"/>
  <c r="S4357" i="4"/>
  <c r="Q4357" i="4"/>
  <c r="V4356" i="4"/>
  <c r="S4356" i="4"/>
  <c r="Q4356" i="4"/>
  <c r="U4355" i="4"/>
  <c r="T4355" i="4"/>
  <c r="R4355" i="4"/>
  <c r="P4355" i="4"/>
  <c r="L4355" i="4"/>
  <c r="K4355" i="4"/>
  <c r="J4355" i="4"/>
  <c r="I4355" i="4"/>
  <c r="H4355" i="4"/>
  <c r="G4355" i="4"/>
  <c r="E4355" i="4"/>
  <c r="M4353" i="4"/>
  <c r="F4350" i="4"/>
  <c r="F4349" i="4"/>
  <c r="V4348" i="4"/>
  <c r="S4348" i="4"/>
  <c r="Q4348" i="4"/>
  <c r="F4348" i="4"/>
  <c r="V4346" i="4"/>
  <c r="S4346" i="4"/>
  <c r="Q4346" i="4"/>
  <c r="V4345" i="4"/>
  <c r="S4345" i="4"/>
  <c r="Q4345" i="4"/>
  <c r="F4345" i="4"/>
  <c r="V4344" i="4"/>
  <c r="S4344" i="4"/>
  <c r="Q4344" i="4"/>
  <c r="F4344" i="4"/>
  <c r="V4343" i="4"/>
  <c r="S4343" i="4"/>
  <c r="Q4343" i="4"/>
  <c r="F4343" i="4"/>
  <c r="V4342" i="4"/>
  <c r="S4342" i="4"/>
  <c r="Q4342" i="4"/>
  <c r="F4342" i="4"/>
  <c r="V4341" i="4"/>
  <c r="S4341" i="4"/>
  <c r="Q4341" i="4"/>
  <c r="F4341" i="4"/>
  <c r="V4340" i="4"/>
  <c r="S4340" i="4"/>
  <c r="Q4340" i="4"/>
  <c r="F4340" i="4"/>
  <c r="V4339" i="4"/>
  <c r="S4339" i="4"/>
  <c r="Q4339" i="4"/>
  <c r="F4339" i="4"/>
  <c r="V4338" i="4"/>
  <c r="S4338" i="4"/>
  <c r="Q4338" i="4"/>
  <c r="F4338" i="4"/>
  <c r="V4337" i="4"/>
  <c r="S4337" i="4"/>
  <c r="Q4337" i="4"/>
  <c r="F4337" i="4"/>
  <c r="V4336" i="4"/>
  <c r="S4336" i="4"/>
  <c r="Q4336" i="4"/>
  <c r="F4336" i="4"/>
  <c r="V4335" i="4"/>
  <c r="S4335" i="4"/>
  <c r="Q4335" i="4"/>
  <c r="F4335" i="4"/>
  <c r="V4334" i="4"/>
  <c r="S4334" i="4"/>
  <c r="Q4334" i="4"/>
  <c r="F4334" i="4"/>
  <c r="V4333" i="4"/>
  <c r="S4333" i="4"/>
  <c r="Q4333" i="4"/>
  <c r="F4333" i="4"/>
  <c r="V4332" i="4"/>
  <c r="S4332" i="4"/>
  <c r="Q4332" i="4"/>
  <c r="F4332" i="4"/>
  <c r="V4331" i="4"/>
  <c r="S4331" i="4"/>
  <c r="Q4331" i="4"/>
  <c r="F4331" i="4"/>
  <c r="V4330" i="4"/>
  <c r="S4330" i="4"/>
  <c r="Q4330" i="4"/>
  <c r="F4330" i="4"/>
  <c r="V4329" i="4"/>
  <c r="S4329" i="4"/>
  <c r="Q4329" i="4"/>
  <c r="F4329" i="4"/>
  <c r="V4328" i="4"/>
  <c r="S4328" i="4"/>
  <c r="Q4328" i="4"/>
  <c r="F4328" i="4"/>
  <c r="V4327" i="4"/>
  <c r="S4327" i="4"/>
  <c r="Q4327" i="4"/>
  <c r="F4327" i="4"/>
  <c r="V4326" i="4"/>
  <c r="S4326" i="4"/>
  <c r="Q4326" i="4"/>
  <c r="F4326" i="4"/>
  <c r="V4325" i="4"/>
  <c r="S4325" i="4"/>
  <c r="Q4325" i="4"/>
  <c r="F4325" i="4"/>
  <c r="V4324" i="4"/>
  <c r="S4324" i="4"/>
  <c r="Q4324" i="4"/>
  <c r="F4324" i="4"/>
  <c r="V4323" i="4"/>
  <c r="S4323" i="4"/>
  <c r="Q4323" i="4"/>
  <c r="F4323" i="4"/>
  <c r="V4322" i="4"/>
  <c r="S4322" i="4"/>
  <c r="Q4322" i="4"/>
  <c r="F4322" i="4"/>
  <c r="V4321" i="4"/>
  <c r="S4321" i="4"/>
  <c r="Q4321" i="4"/>
  <c r="F4321" i="4"/>
  <c r="V4320" i="4"/>
  <c r="S4320" i="4"/>
  <c r="Q4320" i="4"/>
  <c r="F4320" i="4"/>
  <c r="V4319" i="4"/>
  <c r="S4319" i="4"/>
  <c r="Q4319" i="4"/>
  <c r="F4319" i="4"/>
  <c r="V4318" i="4"/>
  <c r="S4318" i="4"/>
  <c r="Q4318" i="4"/>
  <c r="F4318" i="4"/>
  <c r="V4317" i="4"/>
  <c r="S4317" i="4"/>
  <c r="Q4317" i="4"/>
  <c r="F4317" i="4"/>
  <c r="V4316" i="4"/>
  <c r="S4316" i="4"/>
  <c r="Q4316" i="4"/>
  <c r="F4316" i="4"/>
  <c r="V4315" i="4"/>
  <c r="S4315" i="4"/>
  <c r="Q4315" i="4"/>
  <c r="F4315" i="4"/>
  <c r="V4314" i="4"/>
  <c r="S4314" i="4"/>
  <c r="Q4314" i="4"/>
  <c r="F4314" i="4"/>
  <c r="V4313" i="4"/>
  <c r="S4313" i="4"/>
  <c r="Q4313" i="4"/>
  <c r="V4312" i="4"/>
  <c r="S4312" i="4"/>
  <c r="Q4312" i="4"/>
  <c r="F4312" i="4"/>
  <c r="V4311" i="4"/>
  <c r="Q4311" i="4"/>
  <c r="V4310" i="4"/>
  <c r="Q4310" i="4"/>
  <c r="V4309" i="4"/>
  <c r="S4309" i="4"/>
  <c r="Q4309" i="4"/>
  <c r="V4308" i="4"/>
  <c r="S4308" i="4"/>
  <c r="Q4308" i="4"/>
  <c r="V4304" i="4"/>
  <c r="S4304" i="4"/>
  <c r="Q4304" i="4"/>
  <c r="U4303" i="4"/>
  <c r="T4303" i="4"/>
  <c r="R4303" i="4"/>
  <c r="P4303" i="4"/>
  <c r="O4303" i="4"/>
  <c r="L4303" i="4"/>
  <c r="K4303" i="4"/>
  <c r="J4303" i="4"/>
  <c r="I4303" i="4"/>
  <c r="H4303" i="4"/>
  <c r="G4303" i="4"/>
  <c r="E4303" i="4"/>
  <c r="V4302" i="4"/>
  <c r="S4302" i="4"/>
  <c r="Q4302" i="4"/>
  <c r="V4301" i="4"/>
  <c r="S4301" i="4"/>
  <c r="Q4301" i="4"/>
  <c r="V4300" i="4"/>
  <c r="S4300" i="4"/>
  <c r="Q4300" i="4"/>
  <c r="V4299" i="4"/>
  <c r="S4299" i="4"/>
  <c r="Q4299" i="4"/>
  <c r="V4298" i="4"/>
  <c r="S4298" i="4"/>
  <c r="Q4298" i="4"/>
  <c r="V4297" i="4"/>
  <c r="S4297" i="4"/>
  <c r="Q4297" i="4"/>
  <c r="V4296" i="4"/>
  <c r="S4296" i="4"/>
  <c r="Q4296" i="4"/>
  <c r="V4295" i="4"/>
  <c r="S4295" i="4"/>
  <c r="Q4295" i="4"/>
  <c r="V4294" i="4"/>
  <c r="S4294" i="4"/>
  <c r="Q4294" i="4"/>
  <c r="V4293" i="4"/>
  <c r="S4293" i="4"/>
  <c r="Q4293" i="4"/>
  <c r="V4292" i="4"/>
  <c r="S4292" i="4"/>
  <c r="Q4292" i="4"/>
  <c r="V4291" i="4"/>
  <c r="S4291" i="4"/>
  <c r="Q4291" i="4"/>
  <c r="V4290" i="4"/>
  <c r="S4290" i="4"/>
  <c r="Q4290" i="4"/>
  <c r="V4289" i="4"/>
  <c r="Q4289" i="4"/>
  <c r="V4288" i="4"/>
  <c r="S4288" i="4"/>
  <c r="Q4288" i="4"/>
  <c r="V4287" i="4"/>
  <c r="S4287" i="4"/>
  <c r="Q4287" i="4"/>
  <c r="V4286" i="4"/>
  <c r="S4286" i="4"/>
  <c r="Q4286" i="4"/>
  <c r="V4285" i="4"/>
  <c r="S4285" i="4"/>
  <c r="Q4285" i="4"/>
  <c r="V4284" i="4"/>
  <c r="S4284" i="4"/>
  <c r="Q4284" i="4"/>
  <c r="V4283" i="4"/>
  <c r="S4283" i="4"/>
  <c r="Q4283" i="4"/>
  <c r="V4282" i="4"/>
  <c r="S4282" i="4"/>
  <c r="Q4282" i="4"/>
  <c r="V4281" i="4"/>
  <c r="S4281" i="4"/>
  <c r="Q4281" i="4"/>
  <c r="V4280" i="4"/>
  <c r="S4280" i="4"/>
  <c r="Q4280" i="4"/>
  <c r="V4279" i="4"/>
  <c r="S4279" i="4"/>
  <c r="Q4279" i="4"/>
  <c r="V4278" i="4"/>
  <c r="S4278" i="4"/>
  <c r="Q4278" i="4"/>
  <c r="V4277" i="4"/>
  <c r="S4277" i="4"/>
  <c r="Q4277" i="4"/>
  <c r="V4276" i="4"/>
  <c r="Q4276" i="4"/>
  <c r="F86" i="4"/>
  <c r="V4275" i="4"/>
  <c r="Q4275" i="4"/>
  <c r="V4274" i="4"/>
  <c r="S4274" i="4"/>
  <c r="Q4274" i="4"/>
  <c r="V4273" i="4"/>
  <c r="S4273" i="4"/>
  <c r="Q4273" i="4"/>
  <c r="V4272" i="4"/>
  <c r="S4272" i="4"/>
  <c r="Q4272" i="4"/>
  <c r="V4271" i="4"/>
  <c r="S4271" i="4"/>
  <c r="Q4271" i="4"/>
  <c r="V4270" i="4"/>
  <c r="S4270" i="4"/>
  <c r="Q4270" i="4"/>
  <c r="V4269" i="4"/>
  <c r="S4269" i="4"/>
  <c r="Q4269" i="4"/>
  <c r="V4268" i="4"/>
  <c r="S4268" i="4"/>
  <c r="Q4268" i="4"/>
  <c r="V4267" i="4"/>
  <c r="S4267" i="4"/>
  <c r="Q4267" i="4"/>
  <c r="V4266" i="4"/>
  <c r="S4266" i="4"/>
  <c r="Q4266" i="4"/>
  <c r="V4265" i="4"/>
  <c r="S4265" i="4"/>
  <c r="Q4265" i="4"/>
  <c r="V4264" i="4"/>
  <c r="S4264" i="4"/>
  <c r="Q4264" i="4"/>
  <c r="V4263" i="4"/>
  <c r="S4263" i="4"/>
  <c r="Q4263" i="4"/>
  <c r="V4262" i="4"/>
  <c r="S4262" i="4"/>
  <c r="Q4262" i="4"/>
  <c r="V4261" i="4"/>
  <c r="S4261" i="4"/>
  <c r="Q4261" i="4"/>
  <c r="V4260" i="4"/>
  <c r="S4260" i="4"/>
  <c r="Q4260" i="4"/>
  <c r="V4259" i="4"/>
  <c r="S4259" i="4"/>
  <c r="Q4259" i="4"/>
  <c r="V4258" i="4"/>
  <c r="S4258" i="4"/>
  <c r="Q4258" i="4"/>
  <c r="V4257" i="4"/>
  <c r="S4257" i="4"/>
  <c r="Q4257" i="4"/>
  <c r="V4256" i="4"/>
  <c r="S4256" i="4"/>
  <c r="Q4256" i="4"/>
  <c r="V4255" i="4"/>
  <c r="S4255" i="4"/>
  <c r="Q4255" i="4"/>
  <c r="V4254" i="4"/>
  <c r="S4254" i="4"/>
  <c r="Q4254" i="4"/>
  <c r="V4253" i="4"/>
  <c r="S4253" i="4"/>
  <c r="Q4253" i="4"/>
  <c r="V4252" i="4"/>
  <c r="S4252" i="4"/>
  <c r="Q4252" i="4"/>
  <c r="V4251" i="4"/>
  <c r="S4251" i="4"/>
  <c r="Q4251" i="4"/>
  <c r="V4250" i="4"/>
  <c r="S4250" i="4"/>
  <c r="Q4250" i="4"/>
  <c r="U4249" i="4"/>
  <c r="T4249" i="4"/>
  <c r="R4249" i="4"/>
  <c r="P4249" i="4"/>
  <c r="O4249" i="4"/>
  <c r="H4249" i="4"/>
  <c r="G4249" i="4"/>
  <c r="E4249" i="4"/>
  <c r="V4248" i="4"/>
  <c r="S4248" i="4"/>
  <c r="Q4248" i="4"/>
  <c r="V4247" i="4"/>
  <c r="S4247" i="4"/>
  <c r="Q4247" i="4"/>
  <c r="V4246" i="4"/>
  <c r="S4246" i="4"/>
  <c r="Q4246" i="4"/>
  <c r="V4245" i="4"/>
  <c r="S4245" i="4"/>
  <c r="Q4245" i="4"/>
  <c r="V4244" i="4"/>
  <c r="S4244" i="4"/>
  <c r="Q4244" i="4"/>
  <c r="U4243" i="4"/>
  <c r="T4243" i="4"/>
  <c r="R4243" i="4"/>
  <c r="P4243" i="4"/>
  <c r="O4243" i="4"/>
  <c r="L4243" i="4"/>
  <c r="K4243" i="4"/>
  <c r="J4243" i="4"/>
  <c r="I4243" i="4"/>
  <c r="H4243" i="4"/>
  <c r="G4243" i="4"/>
  <c r="F4243" i="4"/>
  <c r="E4243" i="4"/>
  <c r="F4240" i="4"/>
  <c r="V4239" i="4"/>
  <c r="S4239" i="4"/>
  <c r="Q4239" i="4"/>
  <c r="V4238" i="4"/>
  <c r="S4238" i="4"/>
  <c r="Q4238" i="4"/>
  <c r="V4237" i="4"/>
  <c r="S4237" i="4"/>
  <c r="Q4237" i="4"/>
  <c r="V4236" i="4"/>
  <c r="S4236" i="4"/>
  <c r="Q4236" i="4"/>
  <c r="V4235" i="4"/>
  <c r="S4235" i="4"/>
  <c r="Q4235" i="4"/>
  <c r="V4234" i="4"/>
  <c r="S4234" i="4"/>
  <c r="Q4234" i="4"/>
  <c r="V4233" i="4"/>
  <c r="S4233" i="4"/>
  <c r="Q4233" i="4"/>
  <c r="V4232" i="4"/>
  <c r="S4232" i="4"/>
  <c r="Q4232" i="4"/>
  <c r="V4231" i="4"/>
  <c r="S4231" i="4"/>
  <c r="Q4231" i="4"/>
  <c r="V4230" i="4"/>
  <c r="Q4230" i="4"/>
  <c r="F4230" i="4"/>
  <c r="V4229" i="4"/>
  <c r="S4229" i="4"/>
  <c r="Q4229" i="4"/>
  <c r="V4228" i="4"/>
  <c r="S4228" i="4"/>
  <c r="Q4228" i="4"/>
  <c r="V4227" i="4"/>
  <c r="S4227" i="4"/>
  <c r="Q4227" i="4"/>
  <c r="V4226" i="4"/>
  <c r="S4226" i="4"/>
  <c r="Q4226" i="4"/>
  <c r="V4225" i="4"/>
  <c r="S4225" i="4"/>
  <c r="Q4225" i="4"/>
  <c r="U4224" i="4"/>
  <c r="T4224" i="4"/>
  <c r="R4224" i="4"/>
  <c r="P4224" i="4"/>
  <c r="O4224" i="4"/>
  <c r="L4224" i="4"/>
  <c r="K4224" i="4"/>
  <c r="J4224" i="4"/>
  <c r="I4224" i="4"/>
  <c r="H4224" i="4"/>
  <c r="G4224" i="4"/>
  <c r="E4224" i="4"/>
  <c r="V4223" i="4"/>
  <c r="S4223" i="4"/>
  <c r="Q4223" i="4"/>
  <c r="V4222" i="4"/>
  <c r="S4222" i="4"/>
  <c r="Q4222" i="4"/>
  <c r="V4221" i="4"/>
  <c r="S4221" i="4"/>
  <c r="Q4221" i="4"/>
  <c r="V4220" i="4"/>
  <c r="S4220" i="4"/>
  <c r="Q4220" i="4"/>
  <c r="V4219" i="4"/>
  <c r="S4219" i="4"/>
  <c r="Q4219" i="4"/>
  <c r="V4218" i="4"/>
  <c r="S4218" i="4"/>
  <c r="Q4218" i="4"/>
  <c r="V4217" i="4"/>
  <c r="Q4217" i="4"/>
  <c r="V4216" i="4"/>
  <c r="Q4216" i="4"/>
  <c r="V4215" i="4"/>
  <c r="S4215" i="4"/>
  <c r="Q4215" i="4"/>
  <c r="V4214" i="4"/>
  <c r="S4214" i="4"/>
  <c r="Q4214" i="4"/>
  <c r="V4213" i="4"/>
  <c r="Q4213" i="4"/>
  <c r="V4212" i="4"/>
  <c r="Q4212" i="4"/>
  <c r="V4211" i="4"/>
  <c r="S4211" i="4"/>
  <c r="Q4211" i="4"/>
  <c r="U4210" i="4"/>
  <c r="T4210" i="4"/>
  <c r="R4210" i="4"/>
  <c r="P4210" i="4"/>
  <c r="O4210" i="4"/>
  <c r="H4210" i="4"/>
  <c r="G4210" i="4"/>
  <c r="E4210" i="4"/>
  <c r="V4209" i="4"/>
  <c r="S4209" i="4"/>
  <c r="Q4209" i="4"/>
  <c r="V4208" i="4"/>
  <c r="S4208" i="4"/>
  <c r="Q4208" i="4"/>
  <c r="V4207" i="4"/>
  <c r="S4207" i="4"/>
  <c r="Q4207" i="4"/>
  <c r="V4206" i="4"/>
  <c r="S4206" i="4"/>
  <c r="Q4206" i="4"/>
  <c r="V4205" i="4"/>
  <c r="S4205" i="4"/>
  <c r="Q4205" i="4"/>
  <c r="U4204" i="4"/>
  <c r="T4204" i="4"/>
  <c r="R4204" i="4"/>
  <c r="P4204" i="4"/>
  <c r="L4204" i="4"/>
  <c r="K4204" i="4"/>
  <c r="J4204" i="4"/>
  <c r="I4204" i="4"/>
  <c r="H4204" i="4"/>
  <c r="G4204" i="4"/>
  <c r="E4204" i="4"/>
  <c r="M4202" i="4"/>
  <c r="F4199" i="4"/>
  <c r="F4198" i="4"/>
  <c r="V4197" i="4"/>
  <c r="S4197" i="4"/>
  <c r="Q4197" i="4"/>
  <c r="F4197" i="4"/>
  <c r="V4195" i="4"/>
  <c r="S4195" i="4"/>
  <c r="Q4195" i="4"/>
  <c r="V4194" i="4"/>
  <c r="S4194" i="4"/>
  <c r="Q4194" i="4"/>
  <c r="F4194" i="4"/>
  <c r="V4193" i="4"/>
  <c r="S4193" i="4"/>
  <c r="Q4193" i="4"/>
  <c r="F4193" i="4"/>
  <c r="V4192" i="4"/>
  <c r="S4192" i="4"/>
  <c r="Q4192" i="4"/>
  <c r="F4192" i="4"/>
  <c r="V4191" i="4"/>
  <c r="S4191" i="4"/>
  <c r="Q4191" i="4"/>
  <c r="F4191" i="4"/>
  <c r="V4190" i="4"/>
  <c r="S4190" i="4"/>
  <c r="Q4190" i="4"/>
  <c r="F4190" i="4"/>
  <c r="V4189" i="4"/>
  <c r="S4189" i="4"/>
  <c r="Q4189" i="4"/>
  <c r="F4189" i="4"/>
  <c r="V4188" i="4"/>
  <c r="S4188" i="4"/>
  <c r="Q4188" i="4"/>
  <c r="F4188" i="4"/>
  <c r="V4187" i="4"/>
  <c r="S4187" i="4"/>
  <c r="Q4187" i="4"/>
  <c r="F4187" i="4"/>
  <c r="V4186" i="4"/>
  <c r="S4186" i="4"/>
  <c r="Q4186" i="4"/>
  <c r="F4186" i="4"/>
  <c r="V4185" i="4"/>
  <c r="S4185" i="4"/>
  <c r="Q4185" i="4"/>
  <c r="F4185" i="4"/>
  <c r="V4184" i="4"/>
  <c r="S4184" i="4"/>
  <c r="Q4184" i="4"/>
  <c r="F4184" i="4"/>
  <c r="V4183" i="4"/>
  <c r="S4183" i="4"/>
  <c r="Q4183" i="4"/>
  <c r="F4183" i="4"/>
  <c r="V4182" i="4"/>
  <c r="S4182" i="4"/>
  <c r="Q4182" i="4"/>
  <c r="F4182" i="4"/>
  <c r="V4181" i="4"/>
  <c r="S4181" i="4"/>
  <c r="Q4181" i="4"/>
  <c r="F4181" i="4"/>
  <c r="V4180" i="4"/>
  <c r="S4180" i="4"/>
  <c r="Q4180" i="4"/>
  <c r="F4180" i="4"/>
  <c r="V4179" i="4"/>
  <c r="S4179" i="4"/>
  <c r="Q4179" i="4"/>
  <c r="F4179" i="4"/>
  <c r="V4178" i="4"/>
  <c r="S4178" i="4"/>
  <c r="Q4178" i="4"/>
  <c r="F4178" i="4"/>
  <c r="V4177" i="4"/>
  <c r="S4177" i="4"/>
  <c r="Q4177" i="4"/>
  <c r="F4177" i="4"/>
  <c r="V4176" i="4"/>
  <c r="S4176" i="4"/>
  <c r="Q4176" i="4"/>
  <c r="F4176" i="4"/>
  <c r="V4175" i="4"/>
  <c r="S4175" i="4"/>
  <c r="Q4175" i="4"/>
  <c r="F4175" i="4"/>
  <c r="V4174" i="4"/>
  <c r="S4174" i="4"/>
  <c r="Q4174" i="4"/>
  <c r="F4174" i="4"/>
  <c r="V4173" i="4"/>
  <c r="S4173" i="4"/>
  <c r="Q4173" i="4"/>
  <c r="F4173" i="4"/>
  <c r="V4172" i="4"/>
  <c r="S4172" i="4"/>
  <c r="Q4172" i="4"/>
  <c r="F4172" i="4"/>
  <c r="V4171" i="4"/>
  <c r="S4171" i="4"/>
  <c r="Q4171" i="4"/>
  <c r="F4171" i="4"/>
  <c r="V4170" i="4"/>
  <c r="S4170" i="4"/>
  <c r="Q4170" i="4"/>
  <c r="F4170" i="4"/>
  <c r="V4169" i="4"/>
  <c r="S4169" i="4"/>
  <c r="Q4169" i="4"/>
  <c r="F4169" i="4"/>
  <c r="V4168" i="4"/>
  <c r="S4168" i="4"/>
  <c r="Q4168" i="4"/>
  <c r="F4168" i="4"/>
  <c r="V4167" i="4"/>
  <c r="S4167" i="4"/>
  <c r="Q4167" i="4"/>
  <c r="F4167" i="4"/>
  <c r="V4166" i="4"/>
  <c r="S4166" i="4"/>
  <c r="Q4166" i="4"/>
  <c r="F4166" i="4"/>
  <c r="V4165" i="4"/>
  <c r="S4165" i="4"/>
  <c r="Q4165" i="4"/>
  <c r="F4165" i="4"/>
  <c r="V4164" i="4"/>
  <c r="S4164" i="4"/>
  <c r="Q4164" i="4"/>
  <c r="F4164" i="4"/>
  <c r="V4163" i="4"/>
  <c r="S4163" i="4"/>
  <c r="Q4163" i="4"/>
  <c r="F4163" i="4"/>
  <c r="V4162" i="4"/>
  <c r="S4162" i="4"/>
  <c r="Q4162" i="4"/>
  <c r="V4161" i="4"/>
  <c r="S4161" i="4"/>
  <c r="Q4161" i="4"/>
  <c r="F4161" i="4"/>
  <c r="V4160" i="4"/>
  <c r="Q4160" i="4"/>
  <c r="V4159" i="4"/>
  <c r="Q4159" i="4"/>
  <c r="V4158" i="4"/>
  <c r="S4158" i="4"/>
  <c r="Q4158" i="4"/>
  <c r="F4158" i="4"/>
  <c r="V4157" i="4"/>
  <c r="S4157" i="4"/>
  <c r="Q4157" i="4"/>
  <c r="V4153" i="4"/>
  <c r="S4153" i="4"/>
  <c r="Q4153" i="4"/>
  <c r="U4152" i="4"/>
  <c r="T4152" i="4"/>
  <c r="R4152" i="4"/>
  <c r="P4152" i="4"/>
  <c r="O4152" i="4"/>
  <c r="L4152" i="4"/>
  <c r="K4152" i="4"/>
  <c r="J4152" i="4"/>
  <c r="I4152" i="4"/>
  <c r="H4152" i="4"/>
  <c r="G4152" i="4"/>
  <c r="E4152" i="4"/>
  <c r="V4151" i="4"/>
  <c r="S4151" i="4"/>
  <c r="Q4151" i="4"/>
  <c r="V4150" i="4"/>
  <c r="S4150" i="4"/>
  <c r="Q4150" i="4"/>
  <c r="V4149" i="4"/>
  <c r="S4149" i="4"/>
  <c r="Q4149" i="4"/>
  <c r="V4148" i="4"/>
  <c r="S4148" i="4"/>
  <c r="Q4148" i="4"/>
  <c r="V4147" i="4"/>
  <c r="S4147" i="4"/>
  <c r="Q4147" i="4"/>
  <c r="V4146" i="4"/>
  <c r="S4146" i="4"/>
  <c r="Q4146" i="4"/>
  <c r="V4145" i="4"/>
  <c r="S4145" i="4"/>
  <c r="Q4145" i="4"/>
  <c r="V4144" i="4"/>
  <c r="S4144" i="4"/>
  <c r="Q4144" i="4"/>
  <c r="V4143" i="4"/>
  <c r="S4143" i="4"/>
  <c r="Q4143" i="4"/>
  <c r="V4142" i="4"/>
  <c r="S4142" i="4"/>
  <c r="Q4142" i="4"/>
  <c r="V4141" i="4"/>
  <c r="S4141" i="4"/>
  <c r="Q4141" i="4"/>
  <c r="V4140" i="4"/>
  <c r="S4140" i="4"/>
  <c r="Q4140" i="4"/>
  <c r="V4139" i="4"/>
  <c r="S4139" i="4"/>
  <c r="Q4139" i="4"/>
  <c r="V4138" i="4"/>
  <c r="Q4138" i="4"/>
  <c r="V4137" i="4"/>
  <c r="S4137" i="4"/>
  <c r="Q4137" i="4"/>
  <c r="V4136" i="4"/>
  <c r="S4136" i="4"/>
  <c r="Q4136" i="4"/>
  <c r="V4135" i="4"/>
  <c r="S4135" i="4"/>
  <c r="Q4135" i="4"/>
  <c r="V4134" i="4"/>
  <c r="S4134" i="4"/>
  <c r="Q4134" i="4"/>
  <c r="V4133" i="4"/>
  <c r="S4133" i="4"/>
  <c r="Q4133" i="4"/>
  <c r="V4132" i="4"/>
  <c r="S4132" i="4"/>
  <c r="Q4132" i="4"/>
  <c r="V4131" i="4"/>
  <c r="S4131" i="4"/>
  <c r="Q4131" i="4"/>
  <c r="V4130" i="4"/>
  <c r="S4130" i="4"/>
  <c r="Q4130" i="4"/>
  <c r="V4129" i="4"/>
  <c r="S4129" i="4"/>
  <c r="Q4129" i="4"/>
  <c r="V4128" i="4"/>
  <c r="S4128" i="4"/>
  <c r="Q4128" i="4"/>
  <c r="V4127" i="4"/>
  <c r="S4127" i="4"/>
  <c r="Q4127" i="4"/>
  <c r="V4126" i="4"/>
  <c r="S4126" i="4"/>
  <c r="Q4126" i="4"/>
  <c r="V4125" i="4"/>
  <c r="S4125" i="4"/>
  <c r="Q4125" i="4"/>
  <c r="V4124" i="4"/>
  <c r="S4124" i="4"/>
  <c r="Q4124" i="4"/>
  <c r="V4123" i="4"/>
  <c r="S4123" i="4"/>
  <c r="Q4123" i="4"/>
  <c r="V4122" i="4"/>
  <c r="S4122" i="4"/>
  <c r="Q4122" i="4"/>
  <c r="V4121" i="4"/>
  <c r="S4121" i="4"/>
  <c r="Q4121" i="4"/>
  <c r="V4120" i="4"/>
  <c r="S4120" i="4"/>
  <c r="Q4120" i="4"/>
  <c r="V4119" i="4"/>
  <c r="S4119" i="4"/>
  <c r="Q4119" i="4"/>
  <c r="V4118" i="4"/>
  <c r="S4118" i="4"/>
  <c r="Q4118" i="4"/>
  <c r="V4117" i="4"/>
  <c r="S4117" i="4"/>
  <c r="Q4117" i="4"/>
  <c r="V4116" i="4"/>
  <c r="S4116" i="4"/>
  <c r="Q4116" i="4"/>
  <c r="V4115" i="4"/>
  <c r="S4115" i="4"/>
  <c r="Q4115" i="4"/>
  <c r="V4114" i="4"/>
  <c r="S4114" i="4"/>
  <c r="Q4114" i="4"/>
  <c r="V4113" i="4"/>
  <c r="S4113" i="4"/>
  <c r="Q4113" i="4"/>
  <c r="V4112" i="4"/>
  <c r="S4112" i="4"/>
  <c r="Q4112" i="4"/>
  <c r="V4111" i="4"/>
  <c r="S4111" i="4"/>
  <c r="Q4111" i="4"/>
  <c r="V4110" i="4"/>
  <c r="S4110" i="4"/>
  <c r="Q4110" i="4"/>
  <c r="V4109" i="4"/>
  <c r="S4109" i="4"/>
  <c r="Q4109" i="4"/>
  <c r="V4108" i="4"/>
  <c r="S4108" i="4"/>
  <c r="Q4108" i="4"/>
  <c r="V4107" i="4"/>
  <c r="S4107" i="4"/>
  <c r="Q4107" i="4"/>
  <c r="V4106" i="4"/>
  <c r="S4106" i="4"/>
  <c r="Q4106" i="4"/>
  <c r="V4105" i="4"/>
  <c r="S4105" i="4"/>
  <c r="Q4105" i="4"/>
  <c r="V4104" i="4"/>
  <c r="S4104" i="4"/>
  <c r="Q4104" i="4"/>
  <c r="V4103" i="4"/>
  <c r="S4103" i="4"/>
  <c r="Q4103" i="4"/>
  <c r="V4102" i="4"/>
  <c r="S4102" i="4"/>
  <c r="Q4102" i="4"/>
  <c r="V4101" i="4"/>
  <c r="S4101" i="4"/>
  <c r="Q4101" i="4"/>
  <c r="V4100" i="4"/>
  <c r="S4100" i="4"/>
  <c r="Q4100" i="4"/>
  <c r="V4099" i="4"/>
  <c r="S4099" i="4"/>
  <c r="Q4099" i="4"/>
  <c r="U4098" i="4"/>
  <c r="T4098" i="4"/>
  <c r="R4098" i="4"/>
  <c r="P4098" i="4"/>
  <c r="O4098" i="4"/>
  <c r="H4098" i="4"/>
  <c r="G4098" i="4"/>
  <c r="E4098" i="4"/>
  <c r="V4097" i="4"/>
  <c r="S4097" i="4"/>
  <c r="Q4097" i="4"/>
  <c r="V4096" i="4"/>
  <c r="S4096" i="4"/>
  <c r="Q4096" i="4"/>
  <c r="V4095" i="4"/>
  <c r="S4095" i="4"/>
  <c r="Q4095" i="4"/>
  <c r="V4094" i="4"/>
  <c r="Q4094" i="4"/>
  <c r="F4092" i="4"/>
  <c r="V4093" i="4"/>
  <c r="S4093" i="4"/>
  <c r="Q4093" i="4"/>
  <c r="U4092" i="4"/>
  <c r="T4092" i="4"/>
  <c r="R4092" i="4"/>
  <c r="P4092" i="4"/>
  <c r="O4092" i="4"/>
  <c r="L4092" i="4"/>
  <c r="K4092" i="4"/>
  <c r="J4092" i="4"/>
  <c r="I4092" i="4"/>
  <c r="H4092" i="4"/>
  <c r="G4092" i="4"/>
  <c r="E4092" i="4"/>
  <c r="F4089" i="4"/>
  <c r="V4088" i="4"/>
  <c r="S4088" i="4"/>
  <c r="Q4088" i="4"/>
  <c r="V4087" i="4"/>
  <c r="S4087" i="4"/>
  <c r="Q4087" i="4"/>
  <c r="V4086" i="4"/>
  <c r="S4086" i="4"/>
  <c r="Q4086" i="4"/>
  <c r="V4085" i="4"/>
  <c r="S4085" i="4"/>
  <c r="Q4085" i="4"/>
  <c r="V4084" i="4"/>
  <c r="S4084" i="4"/>
  <c r="Q4084" i="4"/>
  <c r="V4083" i="4"/>
  <c r="S4083" i="4"/>
  <c r="Q4083" i="4"/>
  <c r="V4082" i="4"/>
  <c r="S4082" i="4"/>
  <c r="Q4082" i="4"/>
  <c r="V4081" i="4"/>
  <c r="S4081" i="4"/>
  <c r="Q4081" i="4"/>
  <c r="V4080" i="4"/>
  <c r="Q4080" i="4"/>
  <c r="V4079" i="4"/>
  <c r="Q4079" i="4"/>
  <c r="F4079" i="4"/>
  <c r="V4078" i="4"/>
  <c r="S4078" i="4"/>
  <c r="Q4078" i="4"/>
  <c r="V4077" i="4"/>
  <c r="S4077" i="4"/>
  <c r="Q4077" i="4"/>
  <c r="V4076" i="4"/>
  <c r="S4076" i="4"/>
  <c r="Q4076" i="4"/>
  <c r="V4075" i="4"/>
  <c r="S4075" i="4"/>
  <c r="Q4075" i="4"/>
  <c r="V4074" i="4"/>
  <c r="S4074" i="4"/>
  <c r="Q4074" i="4"/>
  <c r="U4073" i="4"/>
  <c r="T4073" i="4"/>
  <c r="R4073" i="4"/>
  <c r="P4073" i="4"/>
  <c r="O4073" i="4"/>
  <c r="L4073" i="4"/>
  <c r="K4073" i="4"/>
  <c r="J4073" i="4"/>
  <c r="I4073" i="4"/>
  <c r="H4073" i="4"/>
  <c r="G4073" i="4"/>
  <c r="E4073" i="4"/>
  <c r="V4072" i="4"/>
  <c r="Q4072" i="4"/>
  <c r="V4071" i="4"/>
  <c r="S4071" i="4"/>
  <c r="Q4071" i="4"/>
  <c r="V4070" i="4"/>
  <c r="S4070" i="4"/>
  <c r="Q4070" i="4"/>
  <c r="V4069" i="4"/>
  <c r="S4069" i="4"/>
  <c r="Q4069" i="4"/>
  <c r="V4068" i="4"/>
  <c r="S4068" i="4"/>
  <c r="Q4068" i="4"/>
  <c r="V4067" i="4"/>
  <c r="S4067" i="4"/>
  <c r="Q4067" i="4"/>
  <c r="V4066" i="4"/>
  <c r="Q4066" i="4"/>
  <c r="V4065" i="4"/>
  <c r="S4065" i="4"/>
  <c r="Q4065" i="4"/>
  <c r="V4064" i="4"/>
  <c r="S4064" i="4"/>
  <c r="Q4064" i="4"/>
  <c r="V4063" i="4"/>
  <c r="S4063" i="4"/>
  <c r="Q4063" i="4"/>
  <c r="V4062" i="4"/>
  <c r="S4062" i="4"/>
  <c r="Q4062" i="4"/>
  <c r="V4061" i="4"/>
  <c r="Q4061" i="4"/>
  <c r="V4060" i="4"/>
  <c r="S4060" i="4"/>
  <c r="Q4060" i="4"/>
  <c r="U4059" i="4"/>
  <c r="T4059" i="4"/>
  <c r="R4059" i="4"/>
  <c r="P4059" i="4"/>
  <c r="O4059" i="4"/>
  <c r="H4059" i="4"/>
  <c r="G4059" i="4"/>
  <c r="E4059" i="4"/>
  <c r="V4058" i="4"/>
  <c r="S4058" i="4"/>
  <c r="Q4058" i="4"/>
  <c r="V4057" i="4"/>
  <c r="S4057" i="4"/>
  <c r="Q4057" i="4"/>
  <c r="V4056" i="4"/>
  <c r="S4056" i="4"/>
  <c r="Q4056" i="4"/>
  <c r="V4055" i="4"/>
  <c r="S4055" i="4"/>
  <c r="Q4055" i="4"/>
  <c r="V4054" i="4"/>
  <c r="S4054" i="4"/>
  <c r="Q4054" i="4"/>
  <c r="U4053" i="4"/>
  <c r="T4053" i="4"/>
  <c r="R4053" i="4"/>
  <c r="P4053" i="4"/>
  <c r="L4053" i="4"/>
  <c r="K4053" i="4"/>
  <c r="J4053" i="4"/>
  <c r="I4053" i="4"/>
  <c r="H4053" i="4"/>
  <c r="G4053" i="4"/>
  <c r="E4053" i="4"/>
  <c r="M4051" i="4"/>
  <c r="F4050" i="4"/>
  <c r="F4049" i="4"/>
  <c r="V4048" i="4"/>
  <c r="S4048" i="4"/>
  <c r="Q4048" i="4"/>
  <c r="F4048" i="4"/>
  <c r="V4046" i="4"/>
  <c r="S4046" i="4"/>
  <c r="Q4046" i="4"/>
  <c r="V4045" i="4"/>
  <c r="S4045" i="4"/>
  <c r="Q4045" i="4"/>
  <c r="F4045" i="4"/>
  <c r="V4044" i="4"/>
  <c r="S4044" i="4"/>
  <c r="Q4044" i="4"/>
  <c r="F4044" i="4"/>
  <c r="V4043" i="4"/>
  <c r="S4043" i="4"/>
  <c r="Q4043" i="4"/>
  <c r="F4043" i="4"/>
  <c r="V4042" i="4"/>
  <c r="S4042" i="4"/>
  <c r="Q4042" i="4"/>
  <c r="F4042" i="4"/>
  <c r="V4041" i="4"/>
  <c r="S4041" i="4"/>
  <c r="Q4041" i="4"/>
  <c r="F4041" i="4"/>
  <c r="V4040" i="4"/>
  <c r="S4040" i="4"/>
  <c r="Q4040" i="4"/>
  <c r="F4040" i="4"/>
  <c r="V4039" i="4"/>
  <c r="S4039" i="4"/>
  <c r="Q4039" i="4"/>
  <c r="F4039" i="4"/>
  <c r="V4038" i="4"/>
  <c r="S4038" i="4"/>
  <c r="Q4038" i="4"/>
  <c r="F4038" i="4"/>
  <c r="V4037" i="4"/>
  <c r="S4037" i="4"/>
  <c r="Q4037" i="4"/>
  <c r="F4037" i="4"/>
  <c r="V4036" i="4"/>
  <c r="S4036" i="4"/>
  <c r="Q4036" i="4"/>
  <c r="F4036" i="4"/>
  <c r="V4035" i="4"/>
  <c r="S4035" i="4"/>
  <c r="Q4035" i="4"/>
  <c r="F4035" i="4"/>
  <c r="V4034" i="4"/>
  <c r="S4034" i="4"/>
  <c r="Q4034" i="4"/>
  <c r="F4034" i="4"/>
  <c r="V4033" i="4"/>
  <c r="S4033" i="4"/>
  <c r="Q4033" i="4"/>
  <c r="F4033" i="4"/>
  <c r="V4032" i="4"/>
  <c r="S4032" i="4"/>
  <c r="Q4032" i="4"/>
  <c r="F4032" i="4"/>
  <c r="V4031" i="4"/>
  <c r="S4031" i="4"/>
  <c r="Q4031" i="4"/>
  <c r="F4031" i="4"/>
  <c r="V4030" i="4"/>
  <c r="S4030" i="4"/>
  <c r="Q4030" i="4"/>
  <c r="F4030" i="4"/>
  <c r="V4029" i="4"/>
  <c r="S4029" i="4"/>
  <c r="Q4029" i="4"/>
  <c r="F4029" i="4"/>
  <c r="V4028" i="4"/>
  <c r="S4028" i="4"/>
  <c r="Q4028" i="4"/>
  <c r="F4028" i="4"/>
  <c r="V4027" i="4"/>
  <c r="S4027" i="4"/>
  <c r="Q4027" i="4"/>
  <c r="F4027" i="4"/>
  <c r="V4026" i="4"/>
  <c r="S4026" i="4"/>
  <c r="Q4026" i="4"/>
  <c r="F4026" i="4"/>
  <c r="V4025" i="4"/>
  <c r="S4025" i="4"/>
  <c r="Q4025" i="4"/>
  <c r="F4025" i="4"/>
  <c r="V4024" i="4"/>
  <c r="S4024" i="4"/>
  <c r="Q4024" i="4"/>
  <c r="F4024" i="4"/>
  <c r="V4023" i="4"/>
  <c r="S4023" i="4"/>
  <c r="Q4023" i="4"/>
  <c r="F4023" i="4"/>
  <c r="V4022" i="4"/>
  <c r="S4022" i="4"/>
  <c r="Q4022" i="4"/>
  <c r="F4022" i="4"/>
  <c r="V4021" i="4"/>
  <c r="S4021" i="4"/>
  <c r="Q4021" i="4"/>
  <c r="F4021" i="4"/>
  <c r="V4020" i="4"/>
  <c r="S4020" i="4"/>
  <c r="Q4020" i="4"/>
  <c r="F4020" i="4"/>
  <c r="V4019" i="4"/>
  <c r="S4019" i="4"/>
  <c r="Q4019" i="4"/>
  <c r="F4019" i="4"/>
  <c r="V4018" i="4"/>
  <c r="S4018" i="4"/>
  <c r="Q4018" i="4"/>
  <c r="F4018" i="4"/>
  <c r="V4017" i="4"/>
  <c r="S4017" i="4"/>
  <c r="Q4017" i="4"/>
  <c r="F4017" i="4"/>
  <c r="V4016" i="4"/>
  <c r="S4016" i="4"/>
  <c r="Q4016" i="4"/>
  <c r="F4016" i="4"/>
  <c r="V4015" i="4"/>
  <c r="S4015" i="4"/>
  <c r="Q4015" i="4"/>
  <c r="F4015" i="4"/>
  <c r="V4014" i="4"/>
  <c r="S4014" i="4"/>
  <c r="Q4014" i="4"/>
  <c r="V4013" i="4"/>
  <c r="S4013" i="4"/>
  <c r="Q4013" i="4"/>
  <c r="V4012" i="4"/>
  <c r="S4012" i="4"/>
  <c r="Q4012" i="4"/>
  <c r="F4012" i="4"/>
  <c r="V4011" i="4"/>
  <c r="Q4011" i="4"/>
  <c r="V4010" i="4"/>
  <c r="Q4010" i="4"/>
  <c r="V4009" i="4"/>
  <c r="S4009" i="4"/>
  <c r="Q4009" i="4"/>
  <c r="F4009" i="4"/>
  <c r="V4008" i="4"/>
  <c r="S4008" i="4"/>
  <c r="Q4008" i="4"/>
  <c r="V4004" i="4"/>
  <c r="S4004" i="4"/>
  <c r="Q4004" i="4"/>
  <c r="U4003" i="4"/>
  <c r="T4003" i="4"/>
  <c r="R4003" i="4"/>
  <c r="P4003" i="4"/>
  <c r="O4003" i="4"/>
  <c r="L4003" i="4"/>
  <c r="K4003" i="4"/>
  <c r="J4003" i="4"/>
  <c r="I4003" i="4"/>
  <c r="H4003" i="4"/>
  <c r="G4003" i="4"/>
  <c r="E4003" i="4"/>
  <c r="V4002" i="4"/>
  <c r="S4002" i="4"/>
  <c r="Q4002" i="4"/>
  <c r="V4001" i="4"/>
  <c r="S4001" i="4"/>
  <c r="Q4001" i="4"/>
  <c r="V4000" i="4"/>
  <c r="Q4000" i="4"/>
  <c r="V3999" i="4"/>
  <c r="S3999" i="4"/>
  <c r="Q3999" i="4"/>
  <c r="V3998" i="4"/>
  <c r="S3998" i="4"/>
  <c r="Q3998" i="4"/>
  <c r="V3997" i="4"/>
  <c r="S3997" i="4"/>
  <c r="Q3997" i="4"/>
  <c r="V3996" i="4"/>
  <c r="S3996" i="4"/>
  <c r="Q3996" i="4"/>
  <c r="V3995" i="4"/>
  <c r="S3995" i="4"/>
  <c r="Q3995" i="4"/>
  <c r="V3994" i="4"/>
  <c r="S3994" i="4"/>
  <c r="Q3994" i="4"/>
  <c r="V3993" i="4"/>
  <c r="S3993" i="4"/>
  <c r="Q3993" i="4"/>
  <c r="V3992" i="4"/>
  <c r="S3992" i="4"/>
  <c r="Q3992" i="4"/>
  <c r="V3991" i="4"/>
  <c r="Q3991" i="4"/>
  <c r="V3990" i="4"/>
  <c r="S3990" i="4"/>
  <c r="Q3990" i="4"/>
  <c r="V3989" i="4"/>
  <c r="S3989" i="4"/>
  <c r="Q3989" i="4"/>
  <c r="V3988" i="4"/>
  <c r="S3988" i="4"/>
  <c r="Q3988" i="4"/>
  <c r="V3987" i="4"/>
  <c r="S3987" i="4"/>
  <c r="Q3987" i="4"/>
  <c r="V3986" i="4"/>
  <c r="S3986" i="4"/>
  <c r="Q3986" i="4"/>
  <c r="V3985" i="4"/>
  <c r="S3985" i="4"/>
  <c r="Q3985" i="4"/>
  <c r="V3984" i="4"/>
  <c r="S3984" i="4"/>
  <c r="Q3984" i="4"/>
  <c r="V3983" i="4"/>
  <c r="S3983" i="4"/>
  <c r="Q3983" i="4"/>
  <c r="V3982" i="4"/>
  <c r="S3982" i="4"/>
  <c r="Q3982" i="4"/>
  <c r="V3981" i="4"/>
  <c r="S3981" i="4"/>
  <c r="Q3981" i="4"/>
  <c r="V3980" i="4"/>
  <c r="S3980" i="4"/>
  <c r="Q3980" i="4"/>
  <c r="V3979" i="4"/>
  <c r="S3979" i="4"/>
  <c r="Q3979" i="4"/>
  <c r="V3978" i="4"/>
  <c r="S3978" i="4"/>
  <c r="Q3978" i="4"/>
  <c r="V3977" i="4"/>
  <c r="S3977" i="4"/>
  <c r="Q3977" i="4"/>
  <c r="V3976" i="4"/>
  <c r="S3976" i="4"/>
  <c r="Q3976" i="4"/>
  <c r="V3975" i="4"/>
  <c r="S3975" i="4"/>
  <c r="Q3975" i="4"/>
  <c r="V3974" i="4"/>
  <c r="S3974" i="4"/>
  <c r="Q3974" i="4"/>
  <c r="V3973" i="4"/>
  <c r="S3973" i="4"/>
  <c r="Q3973" i="4"/>
  <c r="V3972" i="4"/>
  <c r="S3972" i="4"/>
  <c r="Q3972" i="4"/>
  <c r="V3971" i="4"/>
  <c r="S3971" i="4"/>
  <c r="Q3971" i="4"/>
  <c r="V3970" i="4"/>
  <c r="S3970" i="4"/>
  <c r="Q3970" i="4"/>
  <c r="V3969" i="4"/>
  <c r="S3969" i="4"/>
  <c r="Q3969" i="4"/>
  <c r="V3968" i="4"/>
  <c r="S3968" i="4"/>
  <c r="Q3968" i="4"/>
  <c r="V3967" i="4"/>
  <c r="S3967" i="4"/>
  <c r="Q3967" i="4"/>
  <c r="V3966" i="4"/>
  <c r="Q3966" i="4"/>
  <c r="V3965" i="4"/>
  <c r="S3965" i="4"/>
  <c r="Q3965" i="4"/>
  <c r="V3964" i="4"/>
  <c r="S3964" i="4"/>
  <c r="Q3964" i="4"/>
  <c r="V3963" i="4"/>
  <c r="S3963" i="4"/>
  <c r="Q3963" i="4"/>
  <c r="V3962" i="4"/>
  <c r="S3962" i="4"/>
  <c r="Q3962" i="4"/>
  <c r="V3961" i="4"/>
  <c r="Q3961" i="4"/>
  <c r="V3960" i="4"/>
  <c r="S3960" i="4"/>
  <c r="Q3960" i="4"/>
  <c r="V3959" i="4"/>
  <c r="Q3959" i="4"/>
  <c r="V3958" i="4"/>
  <c r="S3958" i="4"/>
  <c r="Q3958" i="4"/>
  <c r="V3957" i="4"/>
  <c r="Q3957" i="4"/>
  <c r="V3956" i="4"/>
  <c r="S3956" i="4"/>
  <c r="Q3956" i="4"/>
  <c r="V3955" i="4"/>
  <c r="S3955" i="4"/>
  <c r="Q3955" i="4"/>
  <c r="V3954" i="4"/>
  <c r="S3954" i="4"/>
  <c r="Q3954" i="4"/>
  <c r="V3953" i="4"/>
  <c r="S3953" i="4"/>
  <c r="Q3953" i="4"/>
  <c r="V3952" i="4"/>
  <c r="S3952" i="4"/>
  <c r="Q3952" i="4"/>
  <c r="V3951" i="4"/>
  <c r="Q3951" i="4"/>
  <c r="V3950" i="4"/>
  <c r="Q3950" i="4"/>
  <c r="U3949" i="4"/>
  <c r="T3949" i="4"/>
  <c r="R3949" i="4"/>
  <c r="P3949" i="4"/>
  <c r="O3949" i="4"/>
  <c r="H3949" i="4"/>
  <c r="G3949" i="4"/>
  <c r="E3949" i="4"/>
  <c r="V3948" i="4"/>
  <c r="S3948" i="4"/>
  <c r="Q3948" i="4"/>
  <c r="V3947" i="4"/>
  <c r="S3947" i="4"/>
  <c r="Q3947" i="4"/>
  <c r="V3946" i="4"/>
  <c r="S3946" i="4"/>
  <c r="Q3946" i="4"/>
  <c r="V3945" i="4"/>
  <c r="S3945" i="4"/>
  <c r="Q3945" i="4"/>
  <c r="V3944" i="4"/>
  <c r="Q3944" i="4"/>
  <c r="F3943" i="4"/>
  <c r="U3943" i="4"/>
  <c r="T3943" i="4"/>
  <c r="R3943" i="4"/>
  <c r="P3943" i="4"/>
  <c r="O3943" i="4"/>
  <c r="L3943" i="4"/>
  <c r="K3943" i="4"/>
  <c r="J3943" i="4"/>
  <c r="I3943" i="4"/>
  <c r="H3943" i="4"/>
  <c r="G3943" i="4"/>
  <c r="E3943" i="4"/>
  <c r="F3940" i="4"/>
  <c r="V3939" i="4"/>
  <c r="S3939" i="4"/>
  <c r="Q3939" i="4"/>
  <c r="V3938" i="4"/>
  <c r="S3938" i="4"/>
  <c r="Q3938" i="4"/>
  <c r="V3937" i="4"/>
  <c r="S3937" i="4"/>
  <c r="Q3937" i="4"/>
  <c r="V3936" i="4"/>
  <c r="S3936" i="4"/>
  <c r="Q3936" i="4"/>
  <c r="V3935" i="4"/>
  <c r="S3935" i="4"/>
  <c r="Q3935" i="4"/>
  <c r="V3934" i="4"/>
  <c r="S3934" i="4"/>
  <c r="Q3934" i="4"/>
  <c r="V3933" i="4"/>
  <c r="S3933" i="4"/>
  <c r="Q3933" i="4"/>
  <c r="V3932" i="4"/>
  <c r="S3932" i="4"/>
  <c r="Q3932" i="4"/>
  <c r="Q3931" i="4"/>
  <c r="V3930" i="4"/>
  <c r="S3930" i="4"/>
  <c r="Q3930" i="4"/>
  <c r="F3930" i="4"/>
  <c r="V3929" i="4"/>
  <c r="S3929" i="4"/>
  <c r="Q3929" i="4"/>
  <c r="V3928" i="4"/>
  <c r="S3928" i="4"/>
  <c r="Q3928" i="4"/>
  <c r="V3927" i="4"/>
  <c r="S3927" i="4"/>
  <c r="Q3927" i="4"/>
  <c r="V3926" i="4"/>
  <c r="S3926" i="4"/>
  <c r="Q3926" i="4"/>
  <c r="V3925" i="4"/>
  <c r="S3925" i="4"/>
  <c r="Q3925" i="4"/>
  <c r="U3924" i="4"/>
  <c r="T3924" i="4"/>
  <c r="R3924" i="4"/>
  <c r="P3924" i="4"/>
  <c r="O3924" i="4"/>
  <c r="L3924" i="4"/>
  <c r="K3924" i="4"/>
  <c r="J3924" i="4"/>
  <c r="I3924" i="4"/>
  <c r="H3924" i="4"/>
  <c r="G3924" i="4"/>
  <c r="E3924" i="4"/>
  <c r="V3923" i="4"/>
  <c r="S3923" i="4"/>
  <c r="Q3923" i="4"/>
  <c r="V3922" i="4"/>
  <c r="S3922" i="4"/>
  <c r="Q3922" i="4"/>
  <c r="V3921" i="4"/>
  <c r="S3921" i="4"/>
  <c r="Q3921" i="4"/>
  <c r="V3920" i="4"/>
  <c r="S3920" i="4"/>
  <c r="Q3920" i="4"/>
  <c r="V3919" i="4"/>
  <c r="S3919" i="4"/>
  <c r="Q3919" i="4"/>
  <c r="V3918" i="4"/>
  <c r="S3918" i="4"/>
  <c r="Q3918" i="4"/>
  <c r="V3917" i="4"/>
  <c r="S3917" i="4"/>
  <c r="Q3917" i="4"/>
  <c r="V3916" i="4"/>
  <c r="S3916" i="4"/>
  <c r="Q3916" i="4"/>
  <c r="V3915" i="4"/>
  <c r="S3915" i="4"/>
  <c r="Q3915" i="4"/>
  <c r="V3914" i="4"/>
  <c r="S3914" i="4"/>
  <c r="Q3914" i="4"/>
  <c r="V3913" i="4"/>
  <c r="S3913" i="4"/>
  <c r="Q3913" i="4"/>
  <c r="V3912" i="4"/>
  <c r="S3912" i="4"/>
  <c r="Q3912" i="4"/>
  <c r="V3911" i="4"/>
  <c r="S3911" i="4"/>
  <c r="Q3911" i="4"/>
  <c r="U3910" i="4"/>
  <c r="T3910" i="4"/>
  <c r="R3910" i="4"/>
  <c r="P3910" i="4"/>
  <c r="O3910" i="4"/>
  <c r="L3910" i="4"/>
  <c r="K3910" i="4"/>
  <c r="J3910" i="4"/>
  <c r="I3910" i="4"/>
  <c r="H3910" i="4"/>
  <c r="G3910" i="4"/>
  <c r="F3910" i="4"/>
  <c r="E3910" i="4"/>
  <c r="V3909" i="4"/>
  <c r="S3909" i="4"/>
  <c r="Q3909" i="4"/>
  <c r="V3908" i="4"/>
  <c r="S3908" i="4"/>
  <c r="Q3908" i="4"/>
  <c r="V3907" i="4"/>
  <c r="S3907" i="4"/>
  <c r="Q3907" i="4"/>
  <c r="V3906" i="4"/>
  <c r="S3906" i="4"/>
  <c r="Q3906" i="4"/>
  <c r="V3905" i="4"/>
  <c r="Q3905" i="4"/>
  <c r="U3904" i="4"/>
  <c r="T3904" i="4"/>
  <c r="R3904" i="4"/>
  <c r="P3904" i="4"/>
  <c r="L3904" i="4"/>
  <c r="K3904" i="4"/>
  <c r="J3904" i="4"/>
  <c r="I3904" i="4"/>
  <c r="H3904" i="4"/>
  <c r="G3904" i="4"/>
  <c r="E3904" i="4"/>
  <c r="M3902" i="4"/>
  <c r="F3901" i="4"/>
  <c r="F3900" i="4"/>
  <c r="V3899" i="4"/>
  <c r="S3899" i="4"/>
  <c r="Q3899" i="4"/>
  <c r="F3899" i="4"/>
  <c r="F3898" i="4"/>
  <c r="V3897" i="4"/>
  <c r="S3897" i="4"/>
  <c r="Q3897" i="4"/>
  <c r="V3896" i="4"/>
  <c r="S3896" i="4"/>
  <c r="Q3896" i="4"/>
  <c r="F3896" i="4"/>
  <c r="V3895" i="4"/>
  <c r="S3895" i="4"/>
  <c r="Q3895" i="4"/>
  <c r="F3895" i="4"/>
  <c r="V3894" i="4"/>
  <c r="S3894" i="4"/>
  <c r="Q3894" i="4"/>
  <c r="F3894" i="4"/>
  <c r="V3893" i="4"/>
  <c r="S3893" i="4"/>
  <c r="Q3893" i="4"/>
  <c r="F3893" i="4"/>
  <c r="V3892" i="4"/>
  <c r="S3892" i="4"/>
  <c r="Q3892" i="4"/>
  <c r="F3892" i="4"/>
  <c r="V3891" i="4"/>
  <c r="S3891" i="4"/>
  <c r="Q3891" i="4"/>
  <c r="F3891" i="4"/>
  <c r="V3890" i="4"/>
  <c r="S3890" i="4"/>
  <c r="Q3890" i="4"/>
  <c r="F3890" i="4"/>
  <c r="V3889" i="4"/>
  <c r="S3889" i="4"/>
  <c r="Q3889" i="4"/>
  <c r="F3889" i="4"/>
  <c r="V3888" i="4"/>
  <c r="S3888" i="4"/>
  <c r="Q3888" i="4"/>
  <c r="F3888" i="4"/>
  <c r="V3887" i="4"/>
  <c r="S3887" i="4"/>
  <c r="Q3887" i="4"/>
  <c r="F3887" i="4"/>
  <c r="V3886" i="4"/>
  <c r="S3886" i="4"/>
  <c r="Q3886" i="4"/>
  <c r="F3886" i="4"/>
  <c r="V3885" i="4"/>
  <c r="S3885" i="4"/>
  <c r="Q3885" i="4"/>
  <c r="F3885" i="4"/>
  <c r="V3884" i="4"/>
  <c r="S3884" i="4"/>
  <c r="Q3884" i="4"/>
  <c r="F3884" i="4"/>
  <c r="V3883" i="4"/>
  <c r="S3883" i="4"/>
  <c r="Q3883" i="4"/>
  <c r="F3883" i="4"/>
  <c r="V3882" i="4"/>
  <c r="S3882" i="4"/>
  <c r="Q3882" i="4"/>
  <c r="F3882" i="4"/>
  <c r="V3881" i="4"/>
  <c r="S3881" i="4"/>
  <c r="Q3881" i="4"/>
  <c r="F3881" i="4"/>
  <c r="V3880" i="4"/>
  <c r="S3880" i="4"/>
  <c r="Q3880" i="4"/>
  <c r="F3880" i="4"/>
  <c r="V3879" i="4"/>
  <c r="S3879" i="4"/>
  <c r="Q3879" i="4"/>
  <c r="F3879" i="4"/>
  <c r="V3878" i="4"/>
  <c r="S3878" i="4"/>
  <c r="Q3878" i="4"/>
  <c r="F3878" i="4"/>
  <c r="V3877" i="4"/>
  <c r="S3877" i="4"/>
  <c r="Q3877" i="4"/>
  <c r="F3877" i="4"/>
  <c r="V3876" i="4"/>
  <c r="S3876" i="4"/>
  <c r="Q3876" i="4"/>
  <c r="F3876" i="4"/>
  <c r="V3875" i="4"/>
  <c r="S3875" i="4"/>
  <c r="Q3875" i="4"/>
  <c r="F3875" i="4"/>
  <c r="V3874" i="4"/>
  <c r="S3874" i="4"/>
  <c r="Q3874" i="4"/>
  <c r="F3874" i="4"/>
  <c r="V3873" i="4"/>
  <c r="S3873" i="4"/>
  <c r="Q3873" i="4"/>
  <c r="F3873" i="4"/>
  <c r="V3872" i="4"/>
  <c r="S3872" i="4"/>
  <c r="Q3872" i="4"/>
  <c r="F3872" i="4"/>
  <c r="V3871" i="4"/>
  <c r="S3871" i="4"/>
  <c r="Q3871" i="4"/>
  <c r="F3871" i="4"/>
  <c r="V3870" i="4"/>
  <c r="S3870" i="4"/>
  <c r="Q3870" i="4"/>
  <c r="F3870" i="4"/>
  <c r="V3869" i="4"/>
  <c r="S3869" i="4"/>
  <c r="Q3869" i="4"/>
  <c r="F3869" i="4"/>
  <c r="V3868" i="4"/>
  <c r="S3868" i="4"/>
  <c r="Q3868" i="4"/>
  <c r="F3868" i="4"/>
  <c r="V3867" i="4"/>
  <c r="S3867" i="4"/>
  <c r="Q3867" i="4"/>
  <c r="F3867" i="4"/>
  <c r="V3866" i="4"/>
  <c r="S3866" i="4"/>
  <c r="Q3866" i="4"/>
  <c r="F3866" i="4"/>
  <c r="V3865" i="4"/>
  <c r="S3865" i="4"/>
  <c r="Q3865" i="4"/>
  <c r="F3865" i="4"/>
  <c r="V3864" i="4"/>
  <c r="S3864" i="4"/>
  <c r="Q3864" i="4"/>
  <c r="V3863" i="4"/>
  <c r="S3863" i="4"/>
  <c r="Q3863" i="4"/>
  <c r="F3863" i="4"/>
  <c r="V3862" i="4"/>
  <c r="Q3862" i="4"/>
  <c r="V3861" i="4"/>
  <c r="Q3861" i="4"/>
  <c r="V3860" i="4"/>
  <c r="S3860" i="4"/>
  <c r="Q3860" i="4"/>
  <c r="F3860" i="4"/>
  <c r="V3859" i="4"/>
  <c r="S3859" i="4"/>
  <c r="Q3859" i="4"/>
  <c r="V3855" i="4"/>
  <c r="S3855" i="4"/>
  <c r="Q3855" i="4"/>
  <c r="U3854" i="4"/>
  <c r="T3854" i="4"/>
  <c r="R3854" i="4"/>
  <c r="P3854" i="4"/>
  <c r="O3854" i="4"/>
  <c r="L3854" i="4"/>
  <c r="K3854" i="4"/>
  <c r="J3854" i="4"/>
  <c r="I3854" i="4"/>
  <c r="H3854" i="4"/>
  <c r="G3854" i="4"/>
  <c r="E3854" i="4"/>
  <c r="V3853" i="4"/>
  <c r="S3853" i="4"/>
  <c r="Q3853" i="4"/>
  <c r="V3852" i="4"/>
  <c r="S3852" i="4"/>
  <c r="Q3852" i="4"/>
  <c r="V3851" i="4"/>
  <c r="S3851" i="4"/>
  <c r="Q3851" i="4"/>
  <c r="V3850" i="4"/>
  <c r="S3850" i="4"/>
  <c r="Q3850" i="4"/>
  <c r="V3849" i="4"/>
  <c r="S3849" i="4"/>
  <c r="Q3849" i="4"/>
  <c r="V3848" i="4"/>
  <c r="S3848" i="4"/>
  <c r="Q3848" i="4"/>
  <c r="V3847" i="4"/>
  <c r="S3847" i="4"/>
  <c r="Q3847" i="4"/>
  <c r="V3846" i="4"/>
  <c r="S3846" i="4"/>
  <c r="Q3846" i="4"/>
  <c r="V3845" i="4"/>
  <c r="S3845" i="4"/>
  <c r="Q3845" i="4"/>
  <c r="V3844" i="4"/>
  <c r="S3844" i="4"/>
  <c r="Q3844" i="4"/>
  <c r="V3843" i="4"/>
  <c r="S3843" i="4"/>
  <c r="Q3843" i="4"/>
  <c r="V3842" i="4"/>
  <c r="S3842" i="4"/>
  <c r="Q3842" i="4"/>
  <c r="V3841" i="4"/>
  <c r="S3841" i="4"/>
  <c r="Q3841" i="4"/>
  <c r="V3840" i="4"/>
  <c r="S3840" i="4"/>
  <c r="Q3840" i="4"/>
  <c r="V3839" i="4"/>
  <c r="S3839" i="4"/>
  <c r="Q3839" i="4"/>
  <c r="V3838" i="4"/>
  <c r="S3838" i="4"/>
  <c r="Q3838" i="4"/>
  <c r="V3837" i="4"/>
  <c r="S3837" i="4"/>
  <c r="Q3837" i="4"/>
  <c r="V3836" i="4"/>
  <c r="S3836" i="4"/>
  <c r="Q3836" i="4"/>
  <c r="V3835" i="4"/>
  <c r="S3835" i="4"/>
  <c r="Q3835" i="4"/>
  <c r="V3834" i="4"/>
  <c r="S3834" i="4"/>
  <c r="Q3834" i="4"/>
  <c r="V3833" i="4"/>
  <c r="S3833" i="4"/>
  <c r="Q3833" i="4"/>
  <c r="V3832" i="4"/>
  <c r="S3832" i="4"/>
  <c r="Q3832" i="4"/>
  <c r="V3831" i="4"/>
  <c r="S3831" i="4"/>
  <c r="Q3831" i="4"/>
  <c r="V3830" i="4"/>
  <c r="S3830" i="4"/>
  <c r="Q3830" i="4"/>
  <c r="V3829" i="4"/>
  <c r="S3829" i="4"/>
  <c r="Q3829" i="4"/>
  <c r="V3828" i="4"/>
  <c r="S3828" i="4"/>
  <c r="Q3828" i="4"/>
  <c r="V3827" i="4"/>
  <c r="S3827" i="4"/>
  <c r="Q3827" i="4"/>
  <c r="V3826" i="4"/>
  <c r="S3826" i="4"/>
  <c r="Q3826" i="4"/>
  <c r="V3825" i="4"/>
  <c r="S3825" i="4"/>
  <c r="Q3825" i="4"/>
  <c r="V3824" i="4"/>
  <c r="S3824" i="4"/>
  <c r="Q3824" i="4"/>
  <c r="V3823" i="4"/>
  <c r="S3823" i="4"/>
  <c r="Q3823" i="4"/>
  <c r="V3822" i="4"/>
  <c r="S3822" i="4"/>
  <c r="Q3822" i="4"/>
  <c r="V3821" i="4"/>
  <c r="S3821" i="4"/>
  <c r="Q3821" i="4"/>
  <c r="V3820" i="4"/>
  <c r="S3820" i="4"/>
  <c r="Q3820" i="4"/>
  <c r="V3819" i="4"/>
  <c r="S3819" i="4"/>
  <c r="Q3819" i="4"/>
  <c r="V3818" i="4"/>
  <c r="S3818" i="4"/>
  <c r="Q3818" i="4"/>
  <c r="V3817" i="4"/>
  <c r="S3817" i="4"/>
  <c r="Q3817" i="4"/>
  <c r="V3816" i="4"/>
  <c r="S3816" i="4"/>
  <c r="Q3816" i="4"/>
  <c r="V3815" i="4"/>
  <c r="S3815" i="4"/>
  <c r="Q3815" i="4"/>
  <c r="V3814" i="4"/>
  <c r="S3814" i="4"/>
  <c r="Q3814" i="4"/>
  <c r="V3813" i="4"/>
  <c r="S3813" i="4"/>
  <c r="Q3813" i="4"/>
  <c r="V3812" i="4"/>
  <c r="S3812" i="4"/>
  <c r="Q3812" i="4"/>
  <c r="V3811" i="4"/>
  <c r="S3811" i="4"/>
  <c r="Q3811" i="4"/>
  <c r="V3810" i="4"/>
  <c r="S3810" i="4"/>
  <c r="Q3810" i="4"/>
  <c r="V3809" i="4"/>
  <c r="S3809" i="4"/>
  <c r="Q3809" i="4"/>
  <c r="V3808" i="4"/>
  <c r="S3808" i="4"/>
  <c r="Q3808" i="4"/>
  <c r="V3807" i="4"/>
  <c r="S3807" i="4"/>
  <c r="Q3807" i="4"/>
  <c r="V3806" i="4"/>
  <c r="S3806" i="4"/>
  <c r="Q3806" i="4"/>
  <c r="V3805" i="4"/>
  <c r="S3805" i="4"/>
  <c r="Q3805" i="4"/>
  <c r="V3804" i="4"/>
  <c r="S3804" i="4"/>
  <c r="Q3804" i="4"/>
  <c r="V3803" i="4"/>
  <c r="S3803" i="4"/>
  <c r="Q3803" i="4"/>
  <c r="V3802" i="4"/>
  <c r="S3802" i="4"/>
  <c r="Q3802" i="4"/>
  <c r="V3801" i="4"/>
  <c r="S3801" i="4"/>
  <c r="Q3801" i="4"/>
  <c r="U3800" i="4"/>
  <c r="T3800" i="4"/>
  <c r="R3800" i="4"/>
  <c r="P3800" i="4"/>
  <c r="O3800" i="4"/>
  <c r="L3800" i="4"/>
  <c r="K3800" i="4"/>
  <c r="J3800" i="4"/>
  <c r="I3800" i="4"/>
  <c r="H3800" i="4"/>
  <c r="G3800" i="4"/>
  <c r="F3800" i="4"/>
  <c r="E3800" i="4"/>
  <c r="V3799" i="4"/>
  <c r="S3799" i="4"/>
  <c r="Q3799" i="4"/>
  <c r="V3798" i="4"/>
  <c r="S3798" i="4"/>
  <c r="Q3798" i="4"/>
  <c r="V3797" i="4"/>
  <c r="S3797" i="4"/>
  <c r="Q3797" i="4"/>
  <c r="V3796" i="4"/>
  <c r="S3796" i="4"/>
  <c r="Q3796" i="4"/>
  <c r="V3795" i="4"/>
  <c r="S3795" i="4"/>
  <c r="Q3795" i="4"/>
  <c r="U3794" i="4"/>
  <c r="T3794" i="4"/>
  <c r="R3794" i="4"/>
  <c r="P3794" i="4"/>
  <c r="O3794" i="4"/>
  <c r="L3794" i="4"/>
  <c r="K3794" i="4"/>
  <c r="J3794" i="4"/>
  <c r="I3794" i="4"/>
  <c r="H3794" i="4"/>
  <c r="G3794" i="4"/>
  <c r="F3794" i="4"/>
  <c r="E3794" i="4"/>
  <c r="F3791" i="4"/>
  <c r="V3790" i="4"/>
  <c r="S3790" i="4"/>
  <c r="Q3790" i="4"/>
  <c r="V3789" i="4"/>
  <c r="S3789" i="4"/>
  <c r="Q3789" i="4"/>
  <c r="V3788" i="4"/>
  <c r="S3788" i="4"/>
  <c r="Q3788" i="4"/>
  <c r="V3787" i="4"/>
  <c r="S3787" i="4"/>
  <c r="Q3787" i="4"/>
  <c r="V3786" i="4"/>
  <c r="S3786" i="4"/>
  <c r="Q3786" i="4"/>
  <c r="V3785" i="4"/>
  <c r="S3785" i="4"/>
  <c r="Q3785" i="4"/>
  <c r="F3785" i="4"/>
  <c r="V3784" i="4"/>
  <c r="S3784" i="4"/>
  <c r="Q3784" i="4"/>
  <c r="V3783" i="4"/>
  <c r="S3783" i="4"/>
  <c r="Q3783" i="4"/>
  <c r="V3782" i="4"/>
  <c r="Q3782" i="4"/>
  <c r="V3781" i="4"/>
  <c r="Q3781" i="4"/>
  <c r="F3781" i="4"/>
  <c r="V3780" i="4"/>
  <c r="S3780" i="4"/>
  <c r="Q3780" i="4"/>
  <c r="V3779" i="4"/>
  <c r="S3779" i="4"/>
  <c r="Q3779" i="4"/>
  <c r="V3778" i="4"/>
  <c r="S3778" i="4"/>
  <c r="Q3778" i="4"/>
  <c r="V3777" i="4"/>
  <c r="S3777" i="4"/>
  <c r="Q3777" i="4"/>
  <c r="V3776" i="4"/>
  <c r="S3776" i="4"/>
  <c r="Q3776" i="4"/>
  <c r="U3775" i="4"/>
  <c r="T3775" i="4"/>
  <c r="R3775" i="4"/>
  <c r="P3775" i="4"/>
  <c r="O3775" i="4"/>
  <c r="L3775" i="4"/>
  <c r="K3775" i="4"/>
  <c r="J3775" i="4"/>
  <c r="I3775" i="4"/>
  <c r="H3775" i="4"/>
  <c r="G3775" i="4"/>
  <c r="E3775" i="4"/>
  <c r="V3774" i="4"/>
  <c r="S3774" i="4"/>
  <c r="Q3774" i="4"/>
  <c r="V3773" i="4"/>
  <c r="S3773" i="4"/>
  <c r="Q3773" i="4"/>
  <c r="V3772" i="4"/>
  <c r="S3772" i="4"/>
  <c r="Q3772" i="4"/>
  <c r="V3771" i="4"/>
  <c r="S3771" i="4"/>
  <c r="Q3771" i="4"/>
  <c r="V3770" i="4"/>
  <c r="S3770" i="4"/>
  <c r="Q3770" i="4"/>
  <c r="V3769" i="4"/>
  <c r="S3769" i="4"/>
  <c r="Q3769" i="4"/>
  <c r="V3768" i="4"/>
  <c r="S3768" i="4"/>
  <c r="Q3768" i="4"/>
  <c r="V3767" i="4"/>
  <c r="S3767" i="4"/>
  <c r="Q3767" i="4"/>
  <c r="V3766" i="4"/>
  <c r="S3766" i="4"/>
  <c r="Q3766" i="4"/>
  <c r="V3765" i="4"/>
  <c r="S3765" i="4"/>
  <c r="Q3765" i="4"/>
  <c r="V3764" i="4"/>
  <c r="S3764" i="4"/>
  <c r="Q3764" i="4"/>
  <c r="V3763" i="4"/>
  <c r="S3763" i="4"/>
  <c r="Q3763" i="4"/>
  <c r="V3762" i="4"/>
  <c r="S3762" i="4"/>
  <c r="Q3762" i="4"/>
  <c r="U3761" i="4"/>
  <c r="T3761" i="4"/>
  <c r="R3761" i="4"/>
  <c r="P3761" i="4"/>
  <c r="O3761" i="4"/>
  <c r="L3761" i="4"/>
  <c r="K3761" i="4"/>
  <c r="J3761" i="4"/>
  <c r="I3761" i="4"/>
  <c r="H3761" i="4"/>
  <c r="G3761" i="4"/>
  <c r="F3761" i="4"/>
  <c r="E3761" i="4"/>
  <c r="V3760" i="4"/>
  <c r="S3760" i="4"/>
  <c r="Q3760" i="4"/>
  <c r="V3759" i="4"/>
  <c r="S3759" i="4"/>
  <c r="Q3759" i="4"/>
  <c r="V3758" i="4"/>
  <c r="S3758" i="4"/>
  <c r="Q3758" i="4"/>
  <c r="V3757" i="4"/>
  <c r="S3757" i="4"/>
  <c r="Q3757" i="4"/>
  <c r="V3756" i="4"/>
  <c r="Q3756" i="4"/>
  <c r="U3755" i="4"/>
  <c r="T3755" i="4"/>
  <c r="R3755" i="4"/>
  <c r="P3755" i="4"/>
  <c r="L3755" i="4"/>
  <c r="K3755" i="4"/>
  <c r="J3755" i="4"/>
  <c r="I3755" i="4"/>
  <c r="H3755" i="4"/>
  <c r="G3755" i="4"/>
  <c r="E3755" i="4"/>
  <c r="M3753" i="4"/>
  <c r="F3750" i="4"/>
  <c r="F3749" i="4"/>
  <c r="V3748" i="4"/>
  <c r="S3748" i="4"/>
  <c r="Q3748" i="4"/>
  <c r="F3748" i="4"/>
  <c r="F3747" i="4"/>
  <c r="V3746" i="4"/>
  <c r="S3746" i="4"/>
  <c r="Q3746" i="4"/>
  <c r="V3745" i="4"/>
  <c r="S3745" i="4"/>
  <c r="Q3745" i="4"/>
  <c r="F3745" i="4"/>
  <c r="V3744" i="4"/>
  <c r="S3744" i="4"/>
  <c r="Q3744" i="4"/>
  <c r="F3744" i="4"/>
  <c r="V3743" i="4"/>
  <c r="S3743" i="4"/>
  <c r="Q3743" i="4"/>
  <c r="F3743" i="4"/>
  <c r="V3742" i="4"/>
  <c r="S3742" i="4"/>
  <c r="Q3742" i="4"/>
  <c r="F3742" i="4"/>
  <c r="V3741" i="4"/>
  <c r="S3741" i="4"/>
  <c r="Q3741" i="4"/>
  <c r="F3741" i="4"/>
  <c r="V3740" i="4"/>
  <c r="S3740" i="4"/>
  <c r="Q3740" i="4"/>
  <c r="F3740" i="4"/>
  <c r="V3739" i="4"/>
  <c r="S3739" i="4"/>
  <c r="Q3739" i="4"/>
  <c r="F3739" i="4"/>
  <c r="V3738" i="4"/>
  <c r="S3738" i="4"/>
  <c r="Q3738" i="4"/>
  <c r="F3738" i="4"/>
  <c r="V3737" i="4"/>
  <c r="S3737" i="4"/>
  <c r="Q3737" i="4"/>
  <c r="F3737" i="4"/>
  <c r="V3736" i="4"/>
  <c r="S3736" i="4"/>
  <c r="Q3736" i="4"/>
  <c r="F3736" i="4"/>
  <c r="V3735" i="4"/>
  <c r="S3735" i="4"/>
  <c r="Q3735" i="4"/>
  <c r="F3735" i="4"/>
  <c r="V3734" i="4"/>
  <c r="S3734" i="4"/>
  <c r="Q3734" i="4"/>
  <c r="F3734" i="4"/>
  <c r="V3733" i="4"/>
  <c r="S3733" i="4"/>
  <c r="Q3733" i="4"/>
  <c r="F3733" i="4"/>
  <c r="V3732" i="4"/>
  <c r="S3732" i="4"/>
  <c r="Q3732" i="4"/>
  <c r="F3732" i="4"/>
  <c r="V3731" i="4"/>
  <c r="S3731" i="4"/>
  <c r="Q3731" i="4"/>
  <c r="F3731" i="4"/>
  <c r="V3730" i="4"/>
  <c r="S3730" i="4"/>
  <c r="Q3730" i="4"/>
  <c r="F3730" i="4"/>
  <c r="V3729" i="4"/>
  <c r="S3729" i="4"/>
  <c r="Q3729" i="4"/>
  <c r="F3729" i="4"/>
  <c r="V3728" i="4"/>
  <c r="S3728" i="4"/>
  <c r="Q3728" i="4"/>
  <c r="F3728" i="4"/>
  <c r="V3727" i="4"/>
  <c r="S3727" i="4"/>
  <c r="Q3727" i="4"/>
  <c r="F3727" i="4"/>
  <c r="V3726" i="4"/>
  <c r="S3726" i="4"/>
  <c r="Q3726" i="4"/>
  <c r="F3726" i="4"/>
  <c r="V3725" i="4"/>
  <c r="S3725" i="4"/>
  <c r="Q3725" i="4"/>
  <c r="F3725" i="4"/>
  <c r="V3724" i="4"/>
  <c r="S3724" i="4"/>
  <c r="Q3724" i="4"/>
  <c r="F3724" i="4"/>
  <c r="V3723" i="4"/>
  <c r="S3723" i="4"/>
  <c r="Q3723" i="4"/>
  <c r="F3723" i="4"/>
  <c r="V3722" i="4"/>
  <c r="S3722" i="4"/>
  <c r="Q3722" i="4"/>
  <c r="F3722" i="4"/>
  <c r="V3721" i="4"/>
  <c r="S3721" i="4"/>
  <c r="Q3721" i="4"/>
  <c r="F3721" i="4"/>
  <c r="V3720" i="4"/>
  <c r="S3720" i="4"/>
  <c r="Q3720" i="4"/>
  <c r="F3720" i="4"/>
  <c r="V3719" i="4"/>
  <c r="S3719" i="4"/>
  <c r="Q3719" i="4"/>
  <c r="F3719" i="4"/>
  <c r="V3718" i="4"/>
  <c r="S3718" i="4"/>
  <c r="Q3718" i="4"/>
  <c r="F3718" i="4"/>
  <c r="V3717" i="4"/>
  <c r="S3717" i="4"/>
  <c r="Q3717" i="4"/>
  <c r="F3717" i="4"/>
  <c r="V3716" i="4"/>
  <c r="S3716" i="4"/>
  <c r="Q3716" i="4"/>
  <c r="F3716" i="4"/>
  <c r="V3715" i="4"/>
  <c r="S3715" i="4"/>
  <c r="Q3715" i="4"/>
  <c r="F3715" i="4"/>
  <c r="V3714" i="4"/>
  <c r="S3714" i="4"/>
  <c r="Q3714" i="4"/>
  <c r="F3714" i="4"/>
  <c r="V3713" i="4"/>
  <c r="S3713" i="4"/>
  <c r="Q3713" i="4"/>
  <c r="V3712" i="4"/>
  <c r="S3712" i="4"/>
  <c r="Q3712" i="4"/>
  <c r="F3712" i="4"/>
  <c r="V3711" i="4"/>
  <c r="Q3711" i="4"/>
  <c r="V3710" i="4"/>
  <c r="Q3710" i="4"/>
  <c r="V3709" i="4"/>
  <c r="S3709" i="4"/>
  <c r="Q3709" i="4"/>
  <c r="F3709" i="4"/>
  <c r="V3708" i="4"/>
  <c r="S3708" i="4"/>
  <c r="Q3708" i="4"/>
  <c r="V3704" i="4"/>
  <c r="S3704" i="4"/>
  <c r="Q3704" i="4"/>
  <c r="U3703" i="4"/>
  <c r="T3703" i="4"/>
  <c r="R3703" i="4"/>
  <c r="P3703" i="4"/>
  <c r="O3703" i="4"/>
  <c r="L3703" i="4"/>
  <c r="K3703" i="4"/>
  <c r="J3703" i="4"/>
  <c r="I3703" i="4"/>
  <c r="H3703" i="4"/>
  <c r="G3703" i="4"/>
  <c r="E3703" i="4"/>
  <c r="V3702" i="4"/>
  <c r="S3702" i="4"/>
  <c r="Q3702" i="4"/>
  <c r="V3701" i="4"/>
  <c r="S3701" i="4"/>
  <c r="Q3701" i="4"/>
  <c r="V3700" i="4"/>
  <c r="S3700" i="4"/>
  <c r="Q3700" i="4"/>
  <c r="V3699" i="4"/>
  <c r="S3699" i="4"/>
  <c r="Q3699" i="4"/>
  <c r="V3698" i="4"/>
  <c r="S3698" i="4"/>
  <c r="Q3698" i="4"/>
  <c r="V3697" i="4"/>
  <c r="S3697" i="4"/>
  <c r="Q3697" i="4"/>
  <c r="V3696" i="4"/>
  <c r="S3696" i="4"/>
  <c r="Q3696" i="4"/>
  <c r="V3695" i="4"/>
  <c r="S3695" i="4"/>
  <c r="Q3695" i="4"/>
  <c r="V3694" i="4"/>
  <c r="S3694" i="4"/>
  <c r="Q3694" i="4"/>
  <c r="V3693" i="4"/>
  <c r="S3693" i="4"/>
  <c r="Q3693" i="4"/>
  <c r="V3692" i="4"/>
  <c r="S3692" i="4"/>
  <c r="Q3692" i="4"/>
  <c r="V3691" i="4"/>
  <c r="S3691" i="4"/>
  <c r="Q3691" i="4"/>
  <c r="V3690" i="4"/>
  <c r="S3690" i="4"/>
  <c r="Q3690" i="4"/>
  <c r="V3689" i="4"/>
  <c r="S3689" i="4"/>
  <c r="Q3689" i="4"/>
  <c r="V3688" i="4"/>
  <c r="S3688" i="4"/>
  <c r="Q3688" i="4"/>
  <c r="V3687" i="4"/>
  <c r="S3687" i="4"/>
  <c r="Q3687" i="4"/>
  <c r="V3686" i="4"/>
  <c r="S3686" i="4"/>
  <c r="Q3686" i="4"/>
  <c r="V3685" i="4"/>
  <c r="S3685" i="4"/>
  <c r="Q3685" i="4"/>
  <c r="V3684" i="4"/>
  <c r="S3684" i="4"/>
  <c r="Q3684" i="4"/>
  <c r="V3683" i="4"/>
  <c r="S3683" i="4"/>
  <c r="Q3683" i="4"/>
  <c r="V3682" i="4"/>
  <c r="S3682" i="4"/>
  <c r="Q3682" i="4"/>
  <c r="V3681" i="4"/>
  <c r="S3681" i="4"/>
  <c r="Q3681" i="4"/>
  <c r="V3680" i="4"/>
  <c r="S3680" i="4"/>
  <c r="Q3680" i="4"/>
  <c r="V3679" i="4"/>
  <c r="S3679" i="4"/>
  <c r="Q3679" i="4"/>
  <c r="V3678" i="4"/>
  <c r="S3678" i="4"/>
  <c r="Q3678" i="4"/>
  <c r="V3677" i="4"/>
  <c r="S3677" i="4"/>
  <c r="Q3677" i="4"/>
  <c r="V3676" i="4"/>
  <c r="S3676" i="4"/>
  <c r="Q3676" i="4"/>
  <c r="V3675" i="4"/>
  <c r="S3675" i="4"/>
  <c r="Q3675" i="4"/>
  <c r="V3674" i="4"/>
  <c r="S3674" i="4"/>
  <c r="Q3674" i="4"/>
  <c r="V3673" i="4"/>
  <c r="S3673" i="4"/>
  <c r="Q3673" i="4"/>
  <c r="V3672" i="4"/>
  <c r="S3672" i="4"/>
  <c r="Q3672" i="4"/>
  <c r="V3671" i="4"/>
  <c r="S3671" i="4"/>
  <c r="Q3671" i="4"/>
  <c r="V3670" i="4"/>
  <c r="S3670" i="4"/>
  <c r="Q3670" i="4"/>
  <c r="V3669" i="4"/>
  <c r="S3669" i="4"/>
  <c r="Q3669" i="4"/>
  <c r="V3668" i="4"/>
  <c r="S3668" i="4"/>
  <c r="Q3668" i="4"/>
  <c r="V3667" i="4"/>
  <c r="S3667" i="4"/>
  <c r="Q3667" i="4"/>
  <c r="V3666" i="4"/>
  <c r="S3666" i="4"/>
  <c r="Q3666" i="4"/>
  <c r="V3665" i="4"/>
  <c r="S3665" i="4"/>
  <c r="Q3665" i="4"/>
  <c r="V3664" i="4"/>
  <c r="S3664" i="4"/>
  <c r="Q3664" i="4"/>
  <c r="V3663" i="4"/>
  <c r="S3663" i="4"/>
  <c r="Q3663" i="4"/>
  <c r="V3662" i="4"/>
  <c r="S3662" i="4"/>
  <c r="Q3662" i="4"/>
  <c r="V3661" i="4"/>
  <c r="S3661" i="4"/>
  <c r="Q3661" i="4"/>
  <c r="V3660" i="4"/>
  <c r="S3660" i="4"/>
  <c r="Q3660" i="4"/>
  <c r="V3659" i="4"/>
  <c r="S3659" i="4"/>
  <c r="Q3659" i="4"/>
  <c r="V3658" i="4"/>
  <c r="S3658" i="4"/>
  <c r="Q3658" i="4"/>
  <c r="V3657" i="4"/>
  <c r="S3657" i="4"/>
  <c r="Q3657" i="4"/>
  <c r="V3656" i="4"/>
  <c r="S3656" i="4"/>
  <c r="Q3656" i="4"/>
  <c r="V3655" i="4"/>
  <c r="S3655" i="4"/>
  <c r="Q3655" i="4"/>
  <c r="V3654" i="4"/>
  <c r="S3654" i="4"/>
  <c r="Q3654" i="4"/>
  <c r="V3653" i="4"/>
  <c r="S3653" i="4"/>
  <c r="Q3653" i="4"/>
  <c r="V3652" i="4"/>
  <c r="S3652" i="4"/>
  <c r="Q3652" i="4"/>
  <c r="V3651" i="4"/>
  <c r="S3651" i="4"/>
  <c r="Q3651" i="4"/>
  <c r="V3650" i="4"/>
  <c r="S3650" i="4"/>
  <c r="Q3650" i="4"/>
  <c r="U3649" i="4"/>
  <c r="T3649" i="4"/>
  <c r="R3649" i="4"/>
  <c r="P3649" i="4"/>
  <c r="O3649" i="4"/>
  <c r="L3649" i="4"/>
  <c r="K3649" i="4"/>
  <c r="J3649" i="4"/>
  <c r="I3649" i="4"/>
  <c r="H3649" i="4"/>
  <c r="G3649" i="4"/>
  <c r="F3649" i="4"/>
  <c r="E3649" i="4"/>
  <c r="V3648" i="4"/>
  <c r="S3648" i="4"/>
  <c r="Q3648" i="4"/>
  <c r="V3647" i="4"/>
  <c r="S3647" i="4"/>
  <c r="Q3647" i="4"/>
  <c r="V3646" i="4"/>
  <c r="S3646" i="4"/>
  <c r="Q3646" i="4"/>
  <c r="V3645" i="4"/>
  <c r="S3645" i="4"/>
  <c r="Q3645" i="4"/>
  <c r="V3644" i="4"/>
  <c r="S3644" i="4"/>
  <c r="Q3644" i="4"/>
  <c r="U3643" i="4"/>
  <c r="T3643" i="4"/>
  <c r="R3643" i="4"/>
  <c r="P3643" i="4"/>
  <c r="O3643" i="4"/>
  <c r="L3643" i="4"/>
  <c r="K3643" i="4"/>
  <c r="J3643" i="4"/>
  <c r="I3643" i="4"/>
  <c r="H3643" i="4"/>
  <c r="G3643" i="4"/>
  <c r="F3643" i="4"/>
  <c r="E3643" i="4"/>
  <c r="F3640" i="4"/>
  <c r="V3639" i="4"/>
  <c r="S3639" i="4"/>
  <c r="Q3639" i="4"/>
  <c r="V3638" i="4"/>
  <c r="S3638" i="4"/>
  <c r="Q3638" i="4"/>
  <c r="V3637" i="4"/>
  <c r="S3637" i="4"/>
  <c r="Q3637" i="4"/>
  <c r="V3636" i="4"/>
  <c r="S3636" i="4"/>
  <c r="Q3636" i="4"/>
  <c r="V3635" i="4"/>
  <c r="S3635" i="4"/>
  <c r="Q3635" i="4"/>
  <c r="V3634" i="4"/>
  <c r="S3634" i="4"/>
  <c r="Q3634" i="4"/>
  <c r="V3633" i="4"/>
  <c r="S3633" i="4"/>
  <c r="Q3633" i="4"/>
  <c r="V3632" i="4"/>
  <c r="S3632" i="4"/>
  <c r="Q3632" i="4"/>
  <c r="V3631" i="4"/>
  <c r="Q3631" i="4"/>
  <c r="V3630" i="4"/>
  <c r="S3630" i="4"/>
  <c r="Q3630" i="4"/>
  <c r="F3630" i="4"/>
  <c r="V3629" i="4"/>
  <c r="S3629" i="4"/>
  <c r="Q3629" i="4"/>
  <c r="V3628" i="4"/>
  <c r="S3628" i="4"/>
  <c r="Q3628" i="4"/>
  <c r="V3627" i="4"/>
  <c r="S3627" i="4"/>
  <c r="Q3627" i="4"/>
  <c r="V3626" i="4"/>
  <c r="S3626" i="4"/>
  <c r="Q3626" i="4"/>
  <c r="V3625" i="4"/>
  <c r="S3625" i="4"/>
  <c r="Q3625" i="4"/>
  <c r="U3624" i="4"/>
  <c r="T3624" i="4"/>
  <c r="R3624" i="4"/>
  <c r="P3624" i="4"/>
  <c r="O3624" i="4"/>
  <c r="L3624" i="4"/>
  <c r="K3624" i="4"/>
  <c r="J3624" i="4"/>
  <c r="I3624" i="4"/>
  <c r="H3624" i="4"/>
  <c r="G3624" i="4"/>
  <c r="E3624" i="4"/>
  <c r="V3623" i="4"/>
  <c r="S3623" i="4"/>
  <c r="Q3623" i="4"/>
  <c r="V3622" i="4"/>
  <c r="S3622" i="4"/>
  <c r="Q3622" i="4"/>
  <c r="V3621" i="4"/>
  <c r="S3621" i="4"/>
  <c r="Q3621" i="4"/>
  <c r="V3620" i="4"/>
  <c r="S3620" i="4"/>
  <c r="Q3620" i="4"/>
  <c r="V3619" i="4"/>
  <c r="S3619" i="4"/>
  <c r="Q3619" i="4"/>
  <c r="V3618" i="4"/>
  <c r="S3618" i="4"/>
  <c r="Q3618" i="4"/>
  <c r="V3617" i="4"/>
  <c r="Q3617" i="4"/>
  <c r="V3616" i="4"/>
  <c r="S3616" i="4"/>
  <c r="Q3616" i="4"/>
  <c r="V3615" i="4"/>
  <c r="S3615" i="4"/>
  <c r="Q3615" i="4"/>
  <c r="V3614" i="4"/>
  <c r="S3614" i="4"/>
  <c r="Q3614" i="4"/>
  <c r="V3613" i="4"/>
  <c r="S3613" i="4"/>
  <c r="Q3613" i="4"/>
  <c r="V3612" i="4"/>
  <c r="S3612" i="4"/>
  <c r="Q3612" i="4"/>
  <c r="V3611" i="4"/>
  <c r="S3611" i="4"/>
  <c r="Q3611" i="4"/>
  <c r="U3610" i="4"/>
  <c r="T3610" i="4"/>
  <c r="R3610" i="4"/>
  <c r="P3610" i="4"/>
  <c r="O3610" i="4"/>
  <c r="H3610" i="4"/>
  <c r="G3610" i="4"/>
  <c r="E3610" i="4"/>
  <c r="V3609" i="4"/>
  <c r="S3609" i="4"/>
  <c r="Q3609" i="4"/>
  <c r="V3608" i="4"/>
  <c r="S3608" i="4"/>
  <c r="Q3608" i="4"/>
  <c r="V3607" i="4"/>
  <c r="S3607" i="4"/>
  <c r="Q3607" i="4"/>
  <c r="V3606" i="4"/>
  <c r="S3606" i="4"/>
  <c r="Q3606" i="4"/>
  <c r="V3605" i="4"/>
  <c r="S3605" i="4"/>
  <c r="Q3605" i="4"/>
  <c r="U3604" i="4"/>
  <c r="T3604" i="4"/>
  <c r="R3604" i="4"/>
  <c r="P3604" i="4"/>
  <c r="L3604" i="4"/>
  <c r="K3604" i="4"/>
  <c r="J3604" i="4"/>
  <c r="I3604" i="4"/>
  <c r="H3604" i="4"/>
  <c r="G3604" i="4"/>
  <c r="E3604" i="4"/>
  <c r="M3602" i="4"/>
  <c r="F3599" i="4"/>
  <c r="F3598" i="4"/>
  <c r="V3597" i="4"/>
  <c r="S3597" i="4"/>
  <c r="Q3597" i="4"/>
  <c r="F3597" i="4"/>
  <c r="F3596" i="4"/>
  <c r="V3595" i="4"/>
  <c r="S3595" i="4"/>
  <c r="Q3595" i="4"/>
  <c r="V3594" i="4"/>
  <c r="S3594" i="4"/>
  <c r="Q3594" i="4"/>
  <c r="F3594" i="4"/>
  <c r="V3593" i="4"/>
  <c r="S3593" i="4"/>
  <c r="Q3593" i="4"/>
  <c r="F3593" i="4"/>
  <c r="V3592" i="4"/>
  <c r="S3592" i="4"/>
  <c r="Q3592" i="4"/>
  <c r="F3592" i="4"/>
  <c r="V3591" i="4"/>
  <c r="S3591" i="4"/>
  <c r="Q3591" i="4"/>
  <c r="F3591" i="4"/>
  <c r="V3590" i="4"/>
  <c r="S3590" i="4"/>
  <c r="Q3590" i="4"/>
  <c r="F3590" i="4"/>
  <c r="V3589" i="4"/>
  <c r="S3589" i="4"/>
  <c r="Q3589" i="4"/>
  <c r="F3589" i="4"/>
  <c r="V3588" i="4"/>
  <c r="S3588" i="4"/>
  <c r="Q3588" i="4"/>
  <c r="F3588" i="4"/>
  <c r="V3587" i="4"/>
  <c r="S3587" i="4"/>
  <c r="Q3587" i="4"/>
  <c r="F3587" i="4"/>
  <c r="V3586" i="4"/>
  <c r="S3586" i="4"/>
  <c r="Q3586" i="4"/>
  <c r="F3586" i="4"/>
  <c r="V3585" i="4"/>
  <c r="S3585" i="4"/>
  <c r="Q3585" i="4"/>
  <c r="F3585" i="4"/>
  <c r="V3584" i="4"/>
  <c r="S3584" i="4"/>
  <c r="Q3584" i="4"/>
  <c r="F3584" i="4"/>
  <c r="V3583" i="4"/>
  <c r="S3583" i="4"/>
  <c r="Q3583" i="4"/>
  <c r="F3583" i="4"/>
  <c r="V3582" i="4"/>
  <c r="S3582" i="4"/>
  <c r="Q3582" i="4"/>
  <c r="F3582" i="4"/>
  <c r="V3581" i="4"/>
  <c r="S3581" i="4"/>
  <c r="Q3581" i="4"/>
  <c r="F3581" i="4"/>
  <c r="V3580" i="4"/>
  <c r="S3580" i="4"/>
  <c r="Q3580" i="4"/>
  <c r="F3580" i="4"/>
  <c r="V3579" i="4"/>
  <c r="S3579" i="4"/>
  <c r="Q3579" i="4"/>
  <c r="F3579" i="4"/>
  <c r="V3578" i="4"/>
  <c r="S3578" i="4"/>
  <c r="Q3578" i="4"/>
  <c r="F3578" i="4"/>
  <c r="V3577" i="4"/>
  <c r="S3577" i="4"/>
  <c r="Q3577" i="4"/>
  <c r="F3577" i="4"/>
  <c r="V3576" i="4"/>
  <c r="S3576" i="4"/>
  <c r="Q3576" i="4"/>
  <c r="F3576" i="4"/>
  <c r="V3575" i="4"/>
  <c r="S3575" i="4"/>
  <c r="Q3575" i="4"/>
  <c r="F3575" i="4"/>
  <c r="V3574" i="4"/>
  <c r="S3574" i="4"/>
  <c r="Q3574" i="4"/>
  <c r="F3574" i="4"/>
  <c r="V3573" i="4"/>
  <c r="S3573" i="4"/>
  <c r="Q3573" i="4"/>
  <c r="F3573" i="4"/>
  <c r="V3572" i="4"/>
  <c r="S3572" i="4"/>
  <c r="Q3572" i="4"/>
  <c r="F3572" i="4"/>
  <c r="V3571" i="4"/>
  <c r="S3571" i="4"/>
  <c r="Q3571" i="4"/>
  <c r="F3571" i="4"/>
  <c r="V3570" i="4"/>
  <c r="S3570" i="4"/>
  <c r="Q3570" i="4"/>
  <c r="F3570" i="4"/>
  <c r="V3569" i="4"/>
  <c r="S3569" i="4"/>
  <c r="Q3569" i="4"/>
  <c r="F3569" i="4"/>
  <c r="V3568" i="4"/>
  <c r="S3568" i="4"/>
  <c r="Q3568" i="4"/>
  <c r="F3568" i="4"/>
  <c r="V3567" i="4"/>
  <c r="S3567" i="4"/>
  <c r="Q3567" i="4"/>
  <c r="F3567" i="4"/>
  <c r="V3566" i="4"/>
  <c r="S3566" i="4"/>
  <c r="Q3566" i="4"/>
  <c r="F3566" i="4"/>
  <c r="V3565" i="4"/>
  <c r="S3565" i="4"/>
  <c r="Q3565" i="4"/>
  <c r="F3565" i="4"/>
  <c r="V3564" i="4"/>
  <c r="S3564" i="4"/>
  <c r="Q3564" i="4"/>
  <c r="F3564" i="4"/>
  <c r="V3563" i="4"/>
  <c r="S3563" i="4"/>
  <c r="Q3563" i="4"/>
  <c r="F3563" i="4"/>
  <c r="V3562" i="4"/>
  <c r="S3562" i="4"/>
  <c r="Q3562" i="4"/>
  <c r="V3561" i="4"/>
  <c r="S3561" i="4"/>
  <c r="Q3561" i="4"/>
  <c r="F3561" i="4"/>
  <c r="V3560" i="4"/>
  <c r="Q3560" i="4"/>
  <c r="V3559" i="4"/>
  <c r="Q3559" i="4"/>
  <c r="V3558" i="4"/>
  <c r="S3558" i="4"/>
  <c r="Q3558" i="4"/>
  <c r="F3558" i="4"/>
  <c r="V3557" i="4"/>
  <c r="S3557" i="4"/>
  <c r="Q3557" i="4"/>
  <c r="V3553" i="4"/>
  <c r="S3553" i="4"/>
  <c r="Q3553" i="4"/>
  <c r="U3552" i="4"/>
  <c r="T3552" i="4"/>
  <c r="R3552" i="4"/>
  <c r="P3552" i="4"/>
  <c r="O3552" i="4"/>
  <c r="N3552" i="4"/>
  <c r="M3552" i="4"/>
  <c r="L3552" i="4"/>
  <c r="K3552" i="4"/>
  <c r="J3552" i="4"/>
  <c r="I3552" i="4"/>
  <c r="H3552" i="4"/>
  <c r="G3552" i="4"/>
  <c r="E3552" i="4"/>
  <c r="V3551" i="4"/>
  <c r="S3551" i="4"/>
  <c r="Q3551" i="4"/>
  <c r="V3550" i="4"/>
  <c r="S3550" i="4"/>
  <c r="Q3550" i="4"/>
  <c r="V3549" i="4"/>
  <c r="S3549" i="4"/>
  <c r="Q3549" i="4"/>
  <c r="V3548" i="4"/>
  <c r="S3548" i="4"/>
  <c r="Q3548" i="4"/>
  <c r="V3547" i="4"/>
  <c r="S3547" i="4"/>
  <c r="Q3547" i="4"/>
  <c r="V3546" i="4"/>
  <c r="S3546" i="4"/>
  <c r="Q3546" i="4"/>
  <c r="V3545" i="4"/>
  <c r="S3545" i="4"/>
  <c r="Q3545" i="4"/>
  <c r="V3544" i="4"/>
  <c r="S3544" i="4"/>
  <c r="Q3544" i="4"/>
  <c r="V3543" i="4"/>
  <c r="S3543" i="4"/>
  <c r="Q3543" i="4"/>
  <c r="V3542" i="4"/>
  <c r="S3542" i="4"/>
  <c r="Q3542" i="4"/>
  <c r="V3541" i="4"/>
  <c r="S3541" i="4"/>
  <c r="Q3541" i="4"/>
  <c r="V3540" i="4"/>
  <c r="S3540" i="4"/>
  <c r="Q3540" i="4"/>
  <c r="V3539" i="4"/>
  <c r="S3539" i="4"/>
  <c r="Q3539" i="4"/>
  <c r="V3538" i="4"/>
  <c r="S3538" i="4"/>
  <c r="Q3538" i="4"/>
  <c r="V3537" i="4"/>
  <c r="S3537" i="4"/>
  <c r="Q3537" i="4"/>
  <c r="V3536" i="4"/>
  <c r="S3536" i="4"/>
  <c r="Q3536" i="4"/>
  <c r="V3535" i="4"/>
  <c r="S3535" i="4"/>
  <c r="Q3535" i="4"/>
  <c r="V3534" i="4"/>
  <c r="S3534" i="4"/>
  <c r="Q3534" i="4"/>
  <c r="V3533" i="4"/>
  <c r="S3533" i="4"/>
  <c r="Q3533" i="4"/>
  <c r="V3532" i="4"/>
  <c r="S3532" i="4"/>
  <c r="Q3532" i="4"/>
  <c r="V3531" i="4"/>
  <c r="S3531" i="4"/>
  <c r="Q3531" i="4"/>
  <c r="V3530" i="4"/>
  <c r="S3530" i="4"/>
  <c r="Q3530" i="4"/>
  <c r="V3529" i="4"/>
  <c r="S3529" i="4"/>
  <c r="Q3529" i="4"/>
  <c r="V3528" i="4"/>
  <c r="S3528" i="4"/>
  <c r="Q3528" i="4"/>
  <c r="V3527" i="4"/>
  <c r="S3527" i="4"/>
  <c r="Q3527" i="4"/>
  <c r="V3526" i="4"/>
  <c r="S3526" i="4"/>
  <c r="Q3526" i="4"/>
  <c r="V3525" i="4"/>
  <c r="S3525" i="4"/>
  <c r="Q3525" i="4"/>
  <c r="V3524" i="4"/>
  <c r="S3524" i="4"/>
  <c r="Q3524" i="4"/>
  <c r="V3523" i="4"/>
  <c r="S3523" i="4"/>
  <c r="Q3523" i="4"/>
  <c r="V3522" i="4"/>
  <c r="S3522" i="4"/>
  <c r="Q3522" i="4"/>
  <c r="V3521" i="4"/>
  <c r="S3521" i="4"/>
  <c r="Q3521" i="4"/>
  <c r="V3520" i="4"/>
  <c r="S3520" i="4"/>
  <c r="Q3520" i="4"/>
  <c r="V3519" i="4"/>
  <c r="S3519" i="4"/>
  <c r="Q3519" i="4"/>
  <c r="V3518" i="4"/>
  <c r="S3518" i="4"/>
  <c r="Q3518" i="4"/>
  <c r="V3517" i="4"/>
  <c r="S3517" i="4"/>
  <c r="Q3517" i="4"/>
  <c r="V3516" i="4"/>
  <c r="S3516" i="4"/>
  <c r="Q3516" i="4"/>
  <c r="V3515" i="4"/>
  <c r="S3515" i="4"/>
  <c r="Q3515" i="4"/>
  <c r="V3514" i="4"/>
  <c r="S3514" i="4"/>
  <c r="Q3514" i="4"/>
  <c r="V3513" i="4"/>
  <c r="S3513" i="4"/>
  <c r="Q3513" i="4"/>
  <c r="V3512" i="4"/>
  <c r="S3512" i="4"/>
  <c r="Q3512" i="4"/>
  <c r="V3511" i="4"/>
  <c r="S3511" i="4"/>
  <c r="Q3511" i="4"/>
  <c r="V3510" i="4"/>
  <c r="S3510" i="4"/>
  <c r="Q3510" i="4"/>
  <c r="V3509" i="4"/>
  <c r="S3509" i="4"/>
  <c r="Q3509" i="4"/>
  <c r="V3508" i="4"/>
  <c r="S3508" i="4"/>
  <c r="Q3508" i="4"/>
  <c r="V3507" i="4"/>
  <c r="S3507" i="4"/>
  <c r="Q3507" i="4"/>
  <c r="V3506" i="4"/>
  <c r="S3506" i="4"/>
  <c r="Q3506" i="4"/>
  <c r="V3505" i="4"/>
  <c r="S3505" i="4"/>
  <c r="Q3505" i="4"/>
  <c r="V3504" i="4"/>
  <c r="S3504" i="4"/>
  <c r="Q3504" i="4"/>
  <c r="V3503" i="4"/>
  <c r="S3503" i="4"/>
  <c r="Q3503" i="4"/>
  <c r="V3502" i="4"/>
  <c r="S3502" i="4"/>
  <c r="Q3502" i="4"/>
  <c r="V3501" i="4"/>
  <c r="S3501" i="4"/>
  <c r="Q3501" i="4"/>
  <c r="V3500" i="4"/>
  <c r="S3500" i="4"/>
  <c r="Q3500" i="4"/>
  <c r="V3499" i="4"/>
  <c r="S3499" i="4"/>
  <c r="Q3499" i="4"/>
  <c r="U3498" i="4"/>
  <c r="T3498" i="4"/>
  <c r="R3498" i="4"/>
  <c r="P3498" i="4"/>
  <c r="O3498" i="4"/>
  <c r="L3498" i="4"/>
  <c r="K3498" i="4"/>
  <c r="J3498" i="4"/>
  <c r="I3498" i="4"/>
  <c r="H3498" i="4"/>
  <c r="G3498" i="4"/>
  <c r="F3498" i="4"/>
  <c r="E3498" i="4"/>
  <c r="V3497" i="4"/>
  <c r="S3497" i="4"/>
  <c r="Q3497" i="4"/>
  <c r="V3496" i="4"/>
  <c r="S3496" i="4"/>
  <c r="Q3496" i="4"/>
  <c r="V3495" i="4"/>
  <c r="S3495" i="4"/>
  <c r="Q3495" i="4"/>
  <c r="V3494" i="4"/>
  <c r="Q3494" i="4"/>
  <c r="F3492" i="4"/>
  <c r="V3493" i="4"/>
  <c r="S3493" i="4"/>
  <c r="Q3493" i="4"/>
  <c r="U3492" i="4"/>
  <c r="T3492" i="4"/>
  <c r="R3492" i="4"/>
  <c r="P3492" i="4"/>
  <c r="O3492" i="4"/>
  <c r="L3492" i="4"/>
  <c r="K3492" i="4"/>
  <c r="J3492" i="4"/>
  <c r="I3492" i="4"/>
  <c r="H3492" i="4"/>
  <c r="G3492" i="4"/>
  <c r="E3492" i="4"/>
  <c r="F3489" i="4"/>
  <c r="V3488" i="4"/>
  <c r="S3488" i="4"/>
  <c r="Q3488" i="4"/>
  <c r="V3487" i="4"/>
  <c r="S3487" i="4"/>
  <c r="Q3487" i="4"/>
  <c r="V3486" i="4"/>
  <c r="S3486" i="4"/>
  <c r="Q3486" i="4"/>
  <c r="V3485" i="4"/>
  <c r="S3485" i="4"/>
  <c r="Q3485" i="4"/>
  <c r="V3484" i="4"/>
  <c r="S3484" i="4"/>
  <c r="Q3484" i="4"/>
  <c r="V3483" i="4"/>
  <c r="S3483" i="4"/>
  <c r="Q3483" i="4"/>
  <c r="V3482" i="4"/>
  <c r="S3482" i="4"/>
  <c r="Q3482" i="4"/>
  <c r="V3481" i="4"/>
  <c r="S3481" i="4"/>
  <c r="Q3481" i="4"/>
  <c r="V3480" i="4"/>
  <c r="S3480" i="4"/>
  <c r="Q3480" i="4"/>
  <c r="V3479" i="4"/>
  <c r="Q3479" i="4"/>
  <c r="F3479" i="4"/>
  <c r="V3478" i="4"/>
  <c r="S3478" i="4"/>
  <c r="Q3478" i="4"/>
  <c r="V3477" i="4"/>
  <c r="S3477" i="4"/>
  <c r="Q3477" i="4"/>
  <c r="V3476" i="4"/>
  <c r="S3476" i="4"/>
  <c r="Q3476" i="4"/>
  <c r="V3475" i="4"/>
  <c r="S3475" i="4"/>
  <c r="Q3475" i="4"/>
  <c r="V3474" i="4"/>
  <c r="S3474" i="4"/>
  <c r="Q3474" i="4"/>
  <c r="U3473" i="4"/>
  <c r="T3473" i="4"/>
  <c r="R3473" i="4"/>
  <c r="P3473" i="4"/>
  <c r="O3473" i="4"/>
  <c r="L3473" i="4"/>
  <c r="K3473" i="4"/>
  <c r="J3473" i="4"/>
  <c r="I3473" i="4"/>
  <c r="H3473" i="4"/>
  <c r="G3473" i="4"/>
  <c r="E3473" i="4"/>
  <c r="V3472" i="4"/>
  <c r="S3472" i="4"/>
  <c r="Q3472" i="4"/>
  <c r="V3471" i="4"/>
  <c r="S3471" i="4"/>
  <c r="Q3471" i="4"/>
  <c r="V3470" i="4"/>
  <c r="S3470" i="4"/>
  <c r="Q3470" i="4"/>
  <c r="V3469" i="4"/>
  <c r="S3469" i="4"/>
  <c r="Q3469" i="4"/>
  <c r="V3468" i="4"/>
  <c r="S3468" i="4"/>
  <c r="Q3468" i="4"/>
  <c r="V3467" i="4"/>
  <c r="S3467" i="4"/>
  <c r="Q3467" i="4"/>
  <c r="V3466" i="4"/>
  <c r="Q3466" i="4"/>
  <c r="V3465" i="4"/>
  <c r="Q3465" i="4"/>
  <c r="V3464" i="4"/>
  <c r="S3464" i="4"/>
  <c r="Q3464" i="4"/>
  <c r="V3463" i="4"/>
  <c r="S3463" i="4"/>
  <c r="Q3463" i="4"/>
  <c r="V3462" i="4"/>
  <c r="S3462" i="4"/>
  <c r="Q3462" i="4"/>
  <c r="V3461" i="4"/>
  <c r="S3461" i="4"/>
  <c r="Q3461" i="4"/>
  <c r="V3460" i="4"/>
  <c r="S3460" i="4"/>
  <c r="Q3460" i="4"/>
  <c r="U3459" i="4"/>
  <c r="T3459" i="4"/>
  <c r="R3459" i="4"/>
  <c r="P3459" i="4"/>
  <c r="O3459" i="4"/>
  <c r="H3459" i="4"/>
  <c r="G3459" i="4"/>
  <c r="E3459" i="4"/>
  <c r="V3458" i="4"/>
  <c r="S3458" i="4"/>
  <c r="Q3458" i="4"/>
  <c r="I3458" i="4"/>
  <c r="V3457" i="4"/>
  <c r="S3457" i="4"/>
  <c r="Q3457" i="4"/>
  <c r="V3456" i="4"/>
  <c r="S3456" i="4"/>
  <c r="Q3456" i="4"/>
  <c r="V3455" i="4"/>
  <c r="S3455" i="4"/>
  <c r="Q3455" i="4"/>
  <c r="V3454" i="4"/>
  <c r="S3454" i="4"/>
  <c r="Q3454" i="4"/>
  <c r="U3453" i="4"/>
  <c r="T3453" i="4"/>
  <c r="R3453" i="4"/>
  <c r="P3453" i="4"/>
  <c r="L3453" i="4"/>
  <c r="K3453" i="4"/>
  <c r="J3453" i="4"/>
  <c r="H3453" i="4"/>
  <c r="G3453" i="4"/>
  <c r="E3453" i="4"/>
  <c r="M3451" i="4"/>
  <c r="F3448" i="4"/>
  <c r="F3447" i="4"/>
  <c r="V3446" i="4"/>
  <c r="S3446" i="4"/>
  <c r="Q3446" i="4"/>
  <c r="F3446" i="4"/>
  <c r="F3445" i="4"/>
  <c r="V3444" i="4"/>
  <c r="S3444" i="4"/>
  <c r="Q3444" i="4"/>
  <c r="V3443" i="4"/>
  <c r="S3443" i="4"/>
  <c r="Q3443" i="4"/>
  <c r="F3443" i="4"/>
  <c r="V3442" i="4"/>
  <c r="S3442" i="4"/>
  <c r="Q3442" i="4"/>
  <c r="F3442" i="4"/>
  <c r="V3441" i="4"/>
  <c r="S3441" i="4"/>
  <c r="Q3441" i="4"/>
  <c r="F3441" i="4"/>
  <c r="V3440" i="4"/>
  <c r="S3440" i="4"/>
  <c r="Q3440" i="4"/>
  <c r="F3440" i="4"/>
  <c r="V3439" i="4"/>
  <c r="S3439" i="4"/>
  <c r="Q3439" i="4"/>
  <c r="F3439" i="4"/>
  <c r="V3438" i="4"/>
  <c r="S3438" i="4"/>
  <c r="Q3438" i="4"/>
  <c r="F3438" i="4"/>
  <c r="V3437" i="4"/>
  <c r="S3437" i="4"/>
  <c r="Q3437" i="4"/>
  <c r="F3437" i="4"/>
  <c r="V3436" i="4"/>
  <c r="S3436" i="4"/>
  <c r="Q3436" i="4"/>
  <c r="F3436" i="4"/>
  <c r="V3435" i="4"/>
  <c r="S3435" i="4"/>
  <c r="Q3435" i="4"/>
  <c r="F3435" i="4"/>
  <c r="V3434" i="4"/>
  <c r="S3434" i="4"/>
  <c r="Q3434" i="4"/>
  <c r="F3434" i="4"/>
  <c r="V3433" i="4"/>
  <c r="S3433" i="4"/>
  <c r="Q3433" i="4"/>
  <c r="F3433" i="4"/>
  <c r="V3432" i="4"/>
  <c r="S3432" i="4"/>
  <c r="Q3432" i="4"/>
  <c r="F3432" i="4"/>
  <c r="V3431" i="4"/>
  <c r="S3431" i="4"/>
  <c r="Q3431" i="4"/>
  <c r="F3431" i="4"/>
  <c r="V3430" i="4"/>
  <c r="S3430" i="4"/>
  <c r="Q3430" i="4"/>
  <c r="F3430" i="4"/>
  <c r="V3429" i="4"/>
  <c r="S3429" i="4"/>
  <c r="Q3429" i="4"/>
  <c r="F3429" i="4"/>
  <c r="V3428" i="4"/>
  <c r="S3428" i="4"/>
  <c r="Q3428" i="4"/>
  <c r="F3428" i="4"/>
  <c r="V3427" i="4"/>
  <c r="S3427" i="4"/>
  <c r="Q3427" i="4"/>
  <c r="F3427" i="4"/>
  <c r="V3426" i="4"/>
  <c r="S3426" i="4"/>
  <c r="Q3426" i="4"/>
  <c r="F3426" i="4"/>
  <c r="V3425" i="4"/>
  <c r="S3425" i="4"/>
  <c r="Q3425" i="4"/>
  <c r="F3425" i="4"/>
  <c r="V3424" i="4"/>
  <c r="S3424" i="4"/>
  <c r="Q3424" i="4"/>
  <c r="F3424" i="4"/>
  <c r="V3423" i="4"/>
  <c r="S3423" i="4"/>
  <c r="Q3423" i="4"/>
  <c r="F3423" i="4"/>
  <c r="V3422" i="4"/>
  <c r="S3422" i="4"/>
  <c r="Q3422" i="4"/>
  <c r="F3422" i="4"/>
  <c r="V3421" i="4"/>
  <c r="S3421" i="4"/>
  <c r="Q3421" i="4"/>
  <c r="F3421" i="4"/>
  <c r="V3420" i="4"/>
  <c r="S3420" i="4"/>
  <c r="Q3420" i="4"/>
  <c r="F3420" i="4"/>
  <c r="V3419" i="4"/>
  <c r="S3419" i="4"/>
  <c r="Q3419" i="4"/>
  <c r="F3419" i="4"/>
  <c r="V3418" i="4"/>
  <c r="S3418" i="4"/>
  <c r="Q3418" i="4"/>
  <c r="F3418" i="4"/>
  <c r="V3417" i="4"/>
  <c r="S3417" i="4"/>
  <c r="Q3417" i="4"/>
  <c r="F3417" i="4"/>
  <c r="V3416" i="4"/>
  <c r="S3416" i="4"/>
  <c r="Q3416" i="4"/>
  <c r="F3416" i="4"/>
  <c r="V3415" i="4"/>
  <c r="S3415" i="4"/>
  <c r="Q3415" i="4"/>
  <c r="F3415" i="4"/>
  <c r="V3414" i="4"/>
  <c r="S3414" i="4"/>
  <c r="Q3414" i="4"/>
  <c r="F3414" i="4"/>
  <c r="V3413" i="4"/>
  <c r="S3413" i="4"/>
  <c r="Q3413" i="4"/>
  <c r="F3413" i="4"/>
  <c r="V3412" i="4"/>
  <c r="S3412" i="4"/>
  <c r="Q3412" i="4"/>
  <c r="F3412" i="4"/>
  <c r="V3411" i="4"/>
  <c r="S3411" i="4"/>
  <c r="Q3411" i="4"/>
  <c r="V3410" i="4"/>
  <c r="S3410" i="4"/>
  <c r="Q3410" i="4"/>
  <c r="F3410" i="4"/>
  <c r="V3409" i="4"/>
  <c r="Q3409" i="4"/>
  <c r="V3408" i="4"/>
  <c r="Q3408" i="4"/>
  <c r="V3407" i="4"/>
  <c r="S3407" i="4"/>
  <c r="Q3407" i="4"/>
  <c r="F3407" i="4"/>
  <c r="V3406" i="4"/>
  <c r="S3406" i="4"/>
  <c r="Q3406" i="4"/>
  <c r="V3402" i="4"/>
  <c r="S3402" i="4"/>
  <c r="Q3402" i="4"/>
  <c r="U3401" i="4"/>
  <c r="T3401" i="4"/>
  <c r="R3401" i="4"/>
  <c r="P3401" i="4"/>
  <c r="O3401" i="4"/>
  <c r="L3401" i="4"/>
  <c r="K3401" i="4"/>
  <c r="J3401" i="4"/>
  <c r="I3401" i="4"/>
  <c r="H3401" i="4"/>
  <c r="G3401" i="4"/>
  <c r="E3401" i="4"/>
  <c r="V3400" i="4"/>
  <c r="S3400" i="4"/>
  <c r="Q3400" i="4"/>
  <c r="V3399" i="4"/>
  <c r="S3399" i="4"/>
  <c r="Q3399" i="4"/>
  <c r="V3398" i="4"/>
  <c r="S3398" i="4"/>
  <c r="Q3398" i="4"/>
  <c r="V3397" i="4"/>
  <c r="S3397" i="4"/>
  <c r="Q3397" i="4"/>
  <c r="V3396" i="4"/>
  <c r="S3396" i="4"/>
  <c r="Q3396" i="4"/>
  <c r="V3395" i="4"/>
  <c r="S3395" i="4"/>
  <c r="Q3395" i="4"/>
  <c r="V3394" i="4"/>
  <c r="S3394" i="4"/>
  <c r="Q3394" i="4"/>
  <c r="V3393" i="4"/>
  <c r="S3393" i="4"/>
  <c r="Q3393" i="4"/>
  <c r="V3392" i="4"/>
  <c r="S3392" i="4"/>
  <c r="Q3392" i="4"/>
  <c r="V3391" i="4"/>
  <c r="S3391" i="4"/>
  <c r="Q3391" i="4"/>
  <c r="V3390" i="4"/>
  <c r="S3390" i="4"/>
  <c r="Q3390" i="4"/>
  <c r="V3389" i="4"/>
  <c r="S3389" i="4"/>
  <c r="Q3389" i="4"/>
  <c r="V3388" i="4"/>
  <c r="S3388" i="4"/>
  <c r="Q3388" i="4"/>
  <c r="V3387" i="4"/>
  <c r="S3387" i="4"/>
  <c r="Q3387" i="4"/>
  <c r="V3386" i="4"/>
  <c r="S3386" i="4"/>
  <c r="Q3386" i="4"/>
  <c r="V3385" i="4"/>
  <c r="S3385" i="4"/>
  <c r="Q3385" i="4"/>
  <c r="V3384" i="4"/>
  <c r="S3384" i="4"/>
  <c r="Q3384" i="4"/>
  <c r="V3383" i="4"/>
  <c r="S3383" i="4"/>
  <c r="Q3383" i="4"/>
  <c r="V3382" i="4"/>
  <c r="S3382" i="4"/>
  <c r="Q3382" i="4"/>
  <c r="V3381" i="4"/>
  <c r="S3381" i="4"/>
  <c r="Q3381" i="4"/>
  <c r="V3380" i="4"/>
  <c r="S3380" i="4"/>
  <c r="Q3380" i="4"/>
  <c r="V3379" i="4"/>
  <c r="S3379" i="4"/>
  <c r="Q3379" i="4"/>
  <c r="V3378" i="4"/>
  <c r="S3378" i="4"/>
  <c r="Q3378" i="4"/>
  <c r="V3377" i="4"/>
  <c r="S3377" i="4"/>
  <c r="Q3377" i="4"/>
  <c r="V3376" i="4"/>
  <c r="S3376" i="4"/>
  <c r="Q3376" i="4"/>
  <c r="V3375" i="4"/>
  <c r="S3375" i="4"/>
  <c r="Q3375" i="4"/>
  <c r="V3374" i="4"/>
  <c r="S3374" i="4"/>
  <c r="Q3374" i="4"/>
  <c r="V3373" i="4"/>
  <c r="S3373" i="4"/>
  <c r="Q3373" i="4"/>
  <c r="V3372" i="4"/>
  <c r="S3372" i="4"/>
  <c r="Q3372" i="4"/>
  <c r="V3371" i="4"/>
  <c r="S3371" i="4"/>
  <c r="Q3371" i="4"/>
  <c r="V3370" i="4"/>
  <c r="S3370" i="4"/>
  <c r="Q3370" i="4"/>
  <c r="V3369" i="4"/>
  <c r="S3369" i="4"/>
  <c r="Q3369" i="4"/>
  <c r="V3368" i="4"/>
  <c r="S3368" i="4"/>
  <c r="Q3368" i="4"/>
  <c r="V3367" i="4"/>
  <c r="S3367" i="4"/>
  <c r="Q3367" i="4"/>
  <c r="V3366" i="4"/>
  <c r="S3366" i="4"/>
  <c r="Q3366" i="4"/>
  <c r="V3365" i="4"/>
  <c r="S3365" i="4"/>
  <c r="Q3365" i="4"/>
  <c r="V3364" i="4"/>
  <c r="S3364" i="4"/>
  <c r="Q3364" i="4"/>
  <c r="V3363" i="4"/>
  <c r="S3363" i="4"/>
  <c r="Q3363" i="4"/>
  <c r="V3362" i="4"/>
  <c r="S3362" i="4"/>
  <c r="Q3362" i="4"/>
  <c r="V3361" i="4"/>
  <c r="S3361" i="4"/>
  <c r="Q3361" i="4"/>
  <c r="V3360" i="4"/>
  <c r="S3360" i="4"/>
  <c r="Q3360" i="4"/>
  <c r="V3359" i="4"/>
  <c r="S3359" i="4"/>
  <c r="Q3359" i="4"/>
  <c r="V3358" i="4"/>
  <c r="S3358" i="4"/>
  <c r="Q3358" i="4"/>
  <c r="V3357" i="4"/>
  <c r="S3357" i="4"/>
  <c r="Q3357" i="4"/>
  <c r="V3356" i="4"/>
  <c r="S3356" i="4"/>
  <c r="Q3356" i="4"/>
  <c r="V3355" i="4"/>
  <c r="S3355" i="4"/>
  <c r="Q3355" i="4"/>
  <c r="V3354" i="4"/>
  <c r="S3354" i="4"/>
  <c r="Q3354" i="4"/>
  <c r="V3353" i="4"/>
  <c r="S3353" i="4"/>
  <c r="Q3353" i="4"/>
  <c r="V3352" i="4"/>
  <c r="S3352" i="4"/>
  <c r="Q3352" i="4"/>
  <c r="V3351" i="4"/>
  <c r="S3351" i="4"/>
  <c r="Q3351" i="4"/>
  <c r="V3350" i="4"/>
  <c r="S3350" i="4"/>
  <c r="Q3350" i="4"/>
  <c r="V3349" i="4"/>
  <c r="S3349" i="4"/>
  <c r="Q3349" i="4"/>
  <c r="V3348" i="4"/>
  <c r="S3348" i="4"/>
  <c r="Q3348" i="4"/>
  <c r="U3347" i="4"/>
  <c r="T3347" i="4"/>
  <c r="R3347" i="4"/>
  <c r="P3347" i="4"/>
  <c r="O3347" i="4"/>
  <c r="L3347" i="4"/>
  <c r="K3347" i="4"/>
  <c r="J3347" i="4"/>
  <c r="I3347" i="4"/>
  <c r="H3347" i="4"/>
  <c r="G3347" i="4"/>
  <c r="F3347" i="4"/>
  <c r="E3347" i="4"/>
  <c r="V3346" i="4"/>
  <c r="S3346" i="4"/>
  <c r="Q3346" i="4"/>
  <c r="V3345" i="4"/>
  <c r="S3345" i="4"/>
  <c r="Q3345" i="4"/>
  <c r="V3344" i="4"/>
  <c r="S3344" i="4"/>
  <c r="Q3344" i="4"/>
  <c r="V3343" i="4"/>
  <c r="Q3343" i="4"/>
  <c r="V3342" i="4"/>
  <c r="S3342" i="4"/>
  <c r="Q3342" i="4"/>
  <c r="U3341" i="4"/>
  <c r="T3341" i="4"/>
  <c r="R3341" i="4"/>
  <c r="P3341" i="4"/>
  <c r="O3341" i="4"/>
  <c r="L3341" i="4"/>
  <c r="K3341" i="4"/>
  <c r="J3341" i="4"/>
  <c r="I3341" i="4"/>
  <c r="H3341" i="4"/>
  <c r="G3341" i="4"/>
  <c r="E3341" i="4"/>
  <c r="V3337" i="4"/>
  <c r="S3337" i="4"/>
  <c r="Q3337" i="4"/>
  <c r="V3336" i="4"/>
  <c r="S3336" i="4"/>
  <c r="Q3336" i="4"/>
  <c r="V3335" i="4"/>
  <c r="S3335" i="4"/>
  <c r="Q3335" i="4"/>
  <c r="V3334" i="4"/>
  <c r="S3334" i="4"/>
  <c r="Q3334" i="4"/>
  <c r="V3333" i="4"/>
  <c r="S3333" i="4"/>
  <c r="Q3333" i="4"/>
  <c r="V3332" i="4"/>
  <c r="S3332" i="4"/>
  <c r="Q3332" i="4"/>
  <c r="V3331" i="4"/>
  <c r="S3331" i="4"/>
  <c r="Q3331" i="4"/>
  <c r="V3330" i="4"/>
  <c r="S3330" i="4"/>
  <c r="Q3330" i="4"/>
  <c r="V3329" i="4"/>
  <c r="S3329" i="4"/>
  <c r="Q3329" i="4"/>
  <c r="V3328" i="4"/>
  <c r="S3328" i="4"/>
  <c r="Q3328" i="4"/>
  <c r="F3328" i="4"/>
  <c r="V3327" i="4"/>
  <c r="S3327" i="4"/>
  <c r="Q3327" i="4"/>
  <c r="V3326" i="4"/>
  <c r="S3326" i="4"/>
  <c r="Q3326" i="4"/>
  <c r="V3325" i="4"/>
  <c r="S3325" i="4"/>
  <c r="Q3325" i="4"/>
  <c r="V3324" i="4"/>
  <c r="S3324" i="4"/>
  <c r="Q3324" i="4"/>
  <c r="V3323" i="4"/>
  <c r="S3323" i="4"/>
  <c r="Q3323" i="4"/>
  <c r="U3322" i="4"/>
  <c r="T3322" i="4"/>
  <c r="R3322" i="4"/>
  <c r="P3322" i="4"/>
  <c r="O3322" i="4"/>
  <c r="L3322" i="4"/>
  <c r="K3322" i="4"/>
  <c r="J3322" i="4"/>
  <c r="I3322" i="4"/>
  <c r="H3322" i="4"/>
  <c r="G3322" i="4"/>
  <c r="E3322" i="4"/>
  <c r="V3321" i="4"/>
  <c r="S3321" i="4"/>
  <c r="Q3321" i="4"/>
  <c r="V3320" i="4"/>
  <c r="S3320" i="4"/>
  <c r="Q3320" i="4"/>
  <c r="V3319" i="4"/>
  <c r="S3319" i="4"/>
  <c r="Q3319" i="4"/>
  <c r="V3318" i="4"/>
  <c r="S3318" i="4"/>
  <c r="Q3318" i="4"/>
  <c r="V3317" i="4"/>
  <c r="S3317" i="4"/>
  <c r="Q3317" i="4"/>
  <c r="V3316" i="4"/>
  <c r="S3316" i="4"/>
  <c r="Q3316" i="4"/>
  <c r="V3315" i="4"/>
  <c r="S3315" i="4"/>
  <c r="Q3315" i="4"/>
  <c r="V3314" i="4"/>
  <c r="S3314" i="4"/>
  <c r="Q3314" i="4"/>
  <c r="V3313" i="4"/>
  <c r="S3313" i="4"/>
  <c r="Q3313" i="4"/>
  <c r="V3312" i="4"/>
  <c r="S3312" i="4"/>
  <c r="Q3312" i="4"/>
  <c r="V3311" i="4"/>
  <c r="S3311" i="4"/>
  <c r="Q3311" i="4"/>
  <c r="V3310" i="4"/>
  <c r="S3310" i="4"/>
  <c r="Q3310" i="4"/>
  <c r="V3309" i="4"/>
  <c r="S3309" i="4"/>
  <c r="Q3309" i="4"/>
  <c r="U3308" i="4"/>
  <c r="T3308" i="4"/>
  <c r="R3308" i="4"/>
  <c r="P3308" i="4"/>
  <c r="O3308" i="4"/>
  <c r="L3308" i="4"/>
  <c r="K3308" i="4"/>
  <c r="J3308" i="4"/>
  <c r="I3308" i="4"/>
  <c r="H3308" i="4"/>
  <c r="G3308" i="4"/>
  <c r="F3308" i="4"/>
  <c r="E3308" i="4"/>
  <c r="V3307" i="4"/>
  <c r="S3307" i="4"/>
  <c r="Q3307" i="4"/>
  <c r="V3306" i="4"/>
  <c r="S3306" i="4"/>
  <c r="Q3306" i="4"/>
  <c r="V3305" i="4"/>
  <c r="S3305" i="4"/>
  <c r="Q3305" i="4"/>
  <c r="V3304" i="4"/>
  <c r="S3304" i="4"/>
  <c r="Q3304" i="4"/>
  <c r="V3303" i="4"/>
  <c r="S3303" i="4"/>
  <c r="Q3303" i="4"/>
  <c r="U3302" i="4"/>
  <c r="T3302" i="4"/>
  <c r="R3302" i="4"/>
  <c r="P3302" i="4"/>
  <c r="L3302" i="4"/>
  <c r="K3302" i="4"/>
  <c r="J3302" i="4"/>
  <c r="I3302" i="4"/>
  <c r="H3302" i="4"/>
  <c r="G3302" i="4"/>
  <c r="E3302" i="4"/>
  <c r="M3300" i="4"/>
  <c r="F3299" i="4"/>
  <c r="F3298" i="4"/>
  <c r="V3297" i="4"/>
  <c r="S3297" i="4"/>
  <c r="Q3297" i="4"/>
  <c r="F3297" i="4"/>
  <c r="F3296" i="4"/>
  <c r="V3295" i="4"/>
  <c r="S3295" i="4"/>
  <c r="Q3295" i="4"/>
  <c r="V3294" i="4"/>
  <c r="S3294" i="4"/>
  <c r="Q3294" i="4"/>
  <c r="F3294" i="4"/>
  <c r="V3293" i="4"/>
  <c r="S3293" i="4"/>
  <c r="Q3293" i="4"/>
  <c r="F3293" i="4"/>
  <c r="V3292" i="4"/>
  <c r="S3292" i="4"/>
  <c r="Q3292" i="4"/>
  <c r="F3292" i="4"/>
  <c r="V3291" i="4"/>
  <c r="S3291" i="4"/>
  <c r="Q3291" i="4"/>
  <c r="F3291" i="4"/>
  <c r="V3290" i="4"/>
  <c r="S3290" i="4"/>
  <c r="Q3290" i="4"/>
  <c r="F3290" i="4"/>
  <c r="V3289" i="4"/>
  <c r="S3289" i="4"/>
  <c r="Q3289" i="4"/>
  <c r="F3289" i="4"/>
  <c r="V3288" i="4"/>
  <c r="S3288" i="4"/>
  <c r="Q3288" i="4"/>
  <c r="F3288" i="4"/>
  <c r="V3287" i="4"/>
  <c r="S3287" i="4"/>
  <c r="Q3287" i="4"/>
  <c r="F3287" i="4"/>
  <c r="V3286" i="4"/>
  <c r="S3286" i="4"/>
  <c r="Q3286" i="4"/>
  <c r="F3286" i="4"/>
  <c r="V3285" i="4"/>
  <c r="S3285" i="4"/>
  <c r="Q3285" i="4"/>
  <c r="F3285" i="4"/>
  <c r="V3284" i="4"/>
  <c r="S3284" i="4"/>
  <c r="Q3284" i="4"/>
  <c r="F3284" i="4"/>
  <c r="V3283" i="4"/>
  <c r="S3283" i="4"/>
  <c r="Q3283" i="4"/>
  <c r="F3283" i="4"/>
  <c r="V3282" i="4"/>
  <c r="S3282" i="4"/>
  <c r="Q3282" i="4"/>
  <c r="F3282" i="4"/>
  <c r="V3281" i="4"/>
  <c r="S3281" i="4"/>
  <c r="Q3281" i="4"/>
  <c r="F3281" i="4"/>
  <c r="V3280" i="4"/>
  <c r="S3280" i="4"/>
  <c r="Q3280" i="4"/>
  <c r="F3280" i="4"/>
  <c r="V3279" i="4"/>
  <c r="S3279" i="4"/>
  <c r="Q3279" i="4"/>
  <c r="F3279" i="4"/>
  <c r="V3278" i="4"/>
  <c r="S3278" i="4"/>
  <c r="Q3278" i="4"/>
  <c r="F3278" i="4"/>
  <c r="V3277" i="4"/>
  <c r="S3277" i="4"/>
  <c r="Q3277" i="4"/>
  <c r="F3277" i="4"/>
  <c r="V3276" i="4"/>
  <c r="S3276" i="4"/>
  <c r="Q3276" i="4"/>
  <c r="F3276" i="4"/>
  <c r="V3275" i="4"/>
  <c r="S3275" i="4"/>
  <c r="Q3275" i="4"/>
  <c r="F3275" i="4"/>
  <c r="V3274" i="4"/>
  <c r="S3274" i="4"/>
  <c r="Q3274" i="4"/>
  <c r="F3274" i="4"/>
  <c r="V3273" i="4"/>
  <c r="S3273" i="4"/>
  <c r="Q3273" i="4"/>
  <c r="F3273" i="4"/>
  <c r="V3272" i="4"/>
  <c r="S3272" i="4"/>
  <c r="Q3272" i="4"/>
  <c r="V3271" i="4"/>
  <c r="S3271" i="4"/>
  <c r="Q3271" i="4"/>
  <c r="F3271" i="4"/>
  <c r="V3270" i="4"/>
  <c r="S3270" i="4"/>
  <c r="Q3270" i="4"/>
  <c r="F3270" i="4"/>
  <c r="V3269" i="4"/>
  <c r="S3269" i="4"/>
  <c r="Q3269" i="4"/>
  <c r="F3269" i="4"/>
  <c r="V3268" i="4"/>
  <c r="S3268" i="4"/>
  <c r="Q3268" i="4"/>
  <c r="F3268" i="4"/>
  <c r="V3267" i="4"/>
  <c r="S3267" i="4"/>
  <c r="Q3267" i="4"/>
  <c r="F3267" i="4"/>
  <c r="V3266" i="4"/>
  <c r="S3266" i="4"/>
  <c r="Q3266" i="4"/>
  <c r="F3266" i="4"/>
  <c r="V3265" i="4"/>
  <c r="S3265" i="4"/>
  <c r="Q3265" i="4"/>
  <c r="F3265" i="4"/>
  <c r="V3264" i="4"/>
  <c r="S3264" i="4"/>
  <c r="Q3264" i="4"/>
  <c r="F3264" i="4"/>
  <c r="V3263" i="4"/>
  <c r="S3263" i="4"/>
  <c r="Q3263" i="4"/>
  <c r="V3262" i="4"/>
  <c r="S3262" i="4"/>
  <c r="Q3262" i="4"/>
  <c r="V3261" i="4"/>
  <c r="S3261" i="4"/>
  <c r="Q3261" i="4"/>
  <c r="F3261" i="4"/>
  <c r="V3260" i="4"/>
  <c r="Q3260" i="4"/>
  <c r="V3259" i="4"/>
  <c r="Q3259" i="4"/>
  <c r="V3258" i="4"/>
  <c r="S3258" i="4"/>
  <c r="Q3258" i="4"/>
  <c r="F3258" i="4"/>
  <c r="V3257" i="4"/>
  <c r="S3257" i="4"/>
  <c r="Q3257" i="4"/>
  <c r="V3253" i="4"/>
  <c r="S3253" i="4"/>
  <c r="Q3253" i="4"/>
  <c r="U3252" i="4"/>
  <c r="T3252" i="4"/>
  <c r="R3252" i="4"/>
  <c r="P3252" i="4"/>
  <c r="O3252" i="4"/>
  <c r="L3252" i="4"/>
  <c r="K3252" i="4"/>
  <c r="J3252" i="4"/>
  <c r="I3252" i="4"/>
  <c r="H3252" i="4"/>
  <c r="G3252" i="4"/>
  <c r="E3252" i="4"/>
  <c r="V3251" i="4"/>
  <c r="S3251" i="4"/>
  <c r="Q3251" i="4"/>
  <c r="V3250" i="4"/>
  <c r="S3250" i="4"/>
  <c r="Q3250" i="4"/>
  <c r="V3249" i="4"/>
  <c r="S3249" i="4"/>
  <c r="Q3249" i="4"/>
  <c r="V3248" i="4"/>
  <c r="S3248" i="4"/>
  <c r="Q3248" i="4"/>
  <c r="V3247" i="4"/>
  <c r="S3247" i="4"/>
  <c r="Q3247" i="4"/>
  <c r="V3246" i="4"/>
  <c r="S3246" i="4"/>
  <c r="Q3246" i="4"/>
  <c r="V3245" i="4"/>
  <c r="S3245" i="4"/>
  <c r="Q3245" i="4"/>
  <c r="V3244" i="4"/>
  <c r="S3244" i="4"/>
  <c r="Q3244" i="4"/>
  <c r="V3243" i="4"/>
  <c r="S3243" i="4"/>
  <c r="Q3243" i="4"/>
  <c r="V3242" i="4"/>
  <c r="S3242" i="4"/>
  <c r="Q3242" i="4"/>
  <c r="V3241" i="4"/>
  <c r="S3241" i="4"/>
  <c r="Q3241" i="4"/>
  <c r="V3240" i="4"/>
  <c r="S3240" i="4"/>
  <c r="Q3240" i="4"/>
  <c r="V3239" i="4"/>
  <c r="S3239" i="4"/>
  <c r="Q3239" i="4"/>
  <c r="V3238" i="4"/>
  <c r="S3238" i="4"/>
  <c r="Q3238" i="4"/>
  <c r="V3237" i="4"/>
  <c r="S3237" i="4"/>
  <c r="Q3237" i="4"/>
  <c r="V3236" i="4"/>
  <c r="S3236" i="4"/>
  <c r="Q3236" i="4"/>
  <c r="V3235" i="4"/>
  <c r="S3235" i="4"/>
  <c r="Q3235" i="4"/>
  <c r="V3234" i="4"/>
  <c r="S3234" i="4"/>
  <c r="Q3234" i="4"/>
  <c r="V3233" i="4"/>
  <c r="S3233" i="4"/>
  <c r="Q3233" i="4"/>
  <c r="V3232" i="4"/>
  <c r="S3232" i="4"/>
  <c r="Q3232" i="4"/>
  <c r="V3231" i="4"/>
  <c r="S3231" i="4"/>
  <c r="Q3231" i="4"/>
  <c r="V3230" i="4"/>
  <c r="S3230" i="4"/>
  <c r="Q3230" i="4"/>
  <c r="V3229" i="4"/>
  <c r="S3229" i="4"/>
  <c r="Q3229" i="4"/>
  <c r="V3228" i="4"/>
  <c r="S3228" i="4"/>
  <c r="Q3228" i="4"/>
  <c r="V3227" i="4"/>
  <c r="S3227" i="4"/>
  <c r="Q3227" i="4"/>
  <c r="V3226" i="4"/>
  <c r="S3226" i="4"/>
  <c r="Q3226" i="4"/>
  <c r="V3225" i="4"/>
  <c r="S3225" i="4"/>
  <c r="Q3225" i="4"/>
  <c r="V3224" i="4"/>
  <c r="S3224" i="4"/>
  <c r="Q3224" i="4"/>
  <c r="V3223" i="4"/>
  <c r="S3223" i="4"/>
  <c r="Q3223" i="4"/>
  <c r="V3222" i="4"/>
  <c r="S3222" i="4"/>
  <c r="Q3222" i="4"/>
  <c r="V3221" i="4"/>
  <c r="S3221" i="4"/>
  <c r="Q3221" i="4"/>
  <c r="V3220" i="4"/>
  <c r="S3220" i="4"/>
  <c r="Q3220" i="4"/>
  <c r="V3219" i="4"/>
  <c r="S3219" i="4"/>
  <c r="Q3219" i="4"/>
  <c r="V3218" i="4"/>
  <c r="S3218" i="4"/>
  <c r="Q3218" i="4"/>
  <c r="V3217" i="4"/>
  <c r="S3217" i="4"/>
  <c r="Q3217" i="4"/>
  <c r="V3216" i="4"/>
  <c r="S3216" i="4"/>
  <c r="Q3216" i="4"/>
  <c r="V3215" i="4"/>
  <c r="S3215" i="4"/>
  <c r="Q3215" i="4"/>
  <c r="V3214" i="4"/>
  <c r="S3214" i="4"/>
  <c r="Q3214" i="4"/>
  <c r="V3213" i="4"/>
  <c r="S3213" i="4"/>
  <c r="Q3213" i="4"/>
  <c r="V3212" i="4"/>
  <c r="S3212" i="4"/>
  <c r="Q3212" i="4"/>
  <c r="V3211" i="4"/>
  <c r="S3211" i="4"/>
  <c r="Q3211" i="4"/>
  <c r="V3210" i="4"/>
  <c r="S3210" i="4"/>
  <c r="Q3210" i="4"/>
  <c r="V3209" i="4"/>
  <c r="S3209" i="4"/>
  <c r="Q3209" i="4"/>
  <c r="V3208" i="4"/>
  <c r="S3208" i="4"/>
  <c r="Q3208" i="4"/>
  <c r="V3207" i="4"/>
  <c r="S3207" i="4"/>
  <c r="Q3207" i="4"/>
  <c r="V3206" i="4"/>
  <c r="S3206" i="4"/>
  <c r="Q3206" i="4"/>
  <c r="V3205" i="4"/>
  <c r="S3205" i="4"/>
  <c r="Q3205" i="4"/>
  <c r="V3204" i="4"/>
  <c r="S3204" i="4"/>
  <c r="Q3204" i="4"/>
  <c r="V3203" i="4"/>
  <c r="S3203" i="4"/>
  <c r="Q3203" i="4"/>
  <c r="V3202" i="4"/>
  <c r="S3202" i="4"/>
  <c r="Q3202" i="4"/>
  <c r="V3201" i="4"/>
  <c r="S3201" i="4"/>
  <c r="Q3201" i="4"/>
  <c r="V3200" i="4"/>
  <c r="Q3200" i="4"/>
  <c r="V3199" i="4"/>
  <c r="Q3199" i="4"/>
  <c r="U3198" i="4"/>
  <c r="T3198" i="4"/>
  <c r="R3198" i="4"/>
  <c r="P3198" i="4"/>
  <c r="O3198" i="4"/>
  <c r="H3198" i="4"/>
  <c r="G3198" i="4"/>
  <c r="E3198" i="4"/>
  <c r="V3197" i="4"/>
  <c r="S3197" i="4"/>
  <c r="Q3197" i="4"/>
  <c r="V3196" i="4"/>
  <c r="S3196" i="4"/>
  <c r="Q3196" i="4"/>
  <c r="V3195" i="4"/>
  <c r="S3195" i="4"/>
  <c r="Q3195" i="4"/>
  <c r="V3194" i="4"/>
  <c r="S3194" i="4"/>
  <c r="Q3194" i="4"/>
  <c r="V3193" i="4"/>
  <c r="Q3193" i="4"/>
  <c r="F3192" i="4"/>
  <c r="U3192" i="4"/>
  <c r="T3192" i="4"/>
  <c r="R3192" i="4"/>
  <c r="P3192" i="4"/>
  <c r="O3192" i="4"/>
  <c r="K3192" i="4"/>
  <c r="I3192" i="4"/>
  <c r="H3192" i="4"/>
  <c r="G3192" i="4"/>
  <c r="E3192" i="4"/>
  <c r="F3189" i="4"/>
  <c r="V3188" i="4"/>
  <c r="S3188" i="4"/>
  <c r="Q3188" i="4"/>
  <c r="V3187" i="4"/>
  <c r="S3187" i="4"/>
  <c r="Q3187" i="4"/>
  <c r="V3186" i="4"/>
  <c r="S3186" i="4"/>
  <c r="Q3186" i="4"/>
  <c r="V3185" i="4"/>
  <c r="S3185" i="4"/>
  <c r="Q3185" i="4"/>
  <c r="V3184" i="4"/>
  <c r="S3184" i="4"/>
  <c r="Q3184" i="4"/>
  <c r="V3183" i="4"/>
  <c r="S3183" i="4"/>
  <c r="Q3183" i="4"/>
  <c r="F3183" i="4"/>
  <c r="V3182" i="4"/>
  <c r="S3182" i="4"/>
  <c r="Q3182" i="4"/>
  <c r="V3181" i="4"/>
  <c r="S3181" i="4"/>
  <c r="Q3181" i="4"/>
  <c r="F3181" i="4"/>
  <c r="V3180" i="4"/>
  <c r="S3180" i="4"/>
  <c r="Q3180" i="4"/>
  <c r="V3179" i="4"/>
  <c r="Q3179" i="4"/>
  <c r="F3179" i="4"/>
  <c r="V3178" i="4"/>
  <c r="S3178" i="4"/>
  <c r="Q3178" i="4"/>
  <c r="V3177" i="4"/>
  <c r="S3177" i="4"/>
  <c r="Q3177" i="4"/>
  <c r="V3176" i="4"/>
  <c r="S3176" i="4"/>
  <c r="Q3176" i="4"/>
  <c r="V3175" i="4"/>
  <c r="S3175" i="4"/>
  <c r="Q3175" i="4"/>
  <c r="V3174" i="4"/>
  <c r="S3174" i="4"/>
  <c r="Q3174" i="4"/>
  <c r="U3173" i="4"/>
  <c r="T3173" i="4"/>
  <c r="R3173" i="4"/>
  <c r="P3173" i="4"/>
  <c r="O3173" i="4"/>
  <c r="L3173" i="4"/>
  <c r="K3173" i="4"/>
  <c r="J3173" i="4"/>
  <c r="I3173" i="4"/>
  <c r="H3173" i="4"/>
  <c r="G3173" i="4"/>
  <c r="E3173" i="4"/>
  <c r="V3172" i="4"/>
  <c r="S3172" i="4"/>
  <c r="Q3172" i="4"/>
  <c r="V3171" i="4"/>
  <c r="S3171" i="4"/>
  <c r="Q3171" i="4"/>
  <c r="V3170" i="4"/>
  <c r="S3170" i="4"/>
  <c r="Q3170" i="4"/>
  <c r="V3169" i="4"/>
  <c r="S3169" i="4"/>
  <c r="Q3169" i="4"/>
  <c r="V3168" i="4"/>
  <c r="S3168" i="4"/>
  <c r="Q3168" i="4"/>
  <c r="V3167" i="4"/>
  <c r="S3167" i="4"/>
  <c r="Q3167" i="4"/>
  <c r="V3166" i="4"/>
  <c r="S3166" i="4"/>
  <c r="Q3166" i="4"/>
  <c r="V3165" i="4"/>
  <c r="S3165" i="4"/>
  <c r="Q3165" i="4"/>
  <c r="V3164" i="4"/>
  <c r="S3164" i="4"/>
  <c r="Q3164" i="4"/>
  <c r="V3163" i="4"/>
  <c r="S3163" i="4"/>
  <c r="Q3163" i="4"/>
  <c r="V3162" i="4"/>
  <c r="S3162" i="4"/>
  <c r="Q3162" i="4"/>
  <c r="V3161" i="4"/>
  <c r="S3161" i="4"/>
  <c r="Q3161" i="4"/>
  <c r="V3160" i="4"/>
  <c r="S3160" i="4"/>
  <c r="Q3160" i="4"/>
  <c r="U3159" i="4"/>
  <c r="T3159" i="4"/>
  <c r="R3159" i="4"/>
  <c r="P3159" i="4"/>
  <c r="O3159" i="4"/>
  <c r="L3159" i="4"/>
  <c r="K3159" i="4"/>
  <c r="J3159" i="4"/>
  <c r="I3159" i="4"/>
  <c r="H3159" i="4"/>
  <c r="G3159" i="4"/>
  <c r="F3159" i="4"/>
  <c r="E3159" i="4"/>
  <c r="V3158" i="4"/>
  <c r="S3158" i="4"/>
  <c r="Q3158" i="4"/>
  <c r="V3157" i="4"/>
  <c r="S3157" i="4"/>
  <c r="Q3157" i="4"/>
  <c r="V3156" i="4"/>
  <c r="S3156" i="4"/>
  <c r="Q3156" i="4"/>
  <c r="V3155" i="4"/>
  <c r="S3155" i="4"/>
  <c r="Q3155" i="4"/>
  <c r="V3154" i="4"/>
  <c r="Q3154" i="4"/>
  <c r="U3153" i="4"/>
  <c r="T3153" i="4"/>
  <c r="R3153" i="4"/>
  <c r="P3153" i="4"/>
  <c r="L3153" i="4"/>
  <c r="K3153" i="4"/>
  <c r="J3153" i="4"/>
  <c r="I3153" i="4"/>
  <c r="H3153" i="4"/>
  <c r="G3153" i="4"/>
  <c r="E3153" i="4"/>
  <c r="M3151" i="4"/>
  <c r="F3150" i="4"/>
  <c r="F3149" i="4"/>
  <c r="V3148" i="4"/>
  <c r="S3148" i="4"/>
  <c r="Q3148" i="4"/>
  <c r="F3148" i="4"/>
  <c r="F3147" i="4"/>
  <c r="V3146" i="4"/>
  <c r="S3146" i="4"/>
  <c r="Q3146" i="4"/>
  <c r="V3145" i="4"/>
  <c r="S3145" i="4"/>
  <c r="Q3145" i="4"/>
  <c r="F3145" i="4"/>
  <c r="V3144" i="4"/>
  <c r="S3144" i="4"/>
  <c r="Q3144" i="4"/>
  <c r="F3144" i="4"/>
  <c r="V3143" i="4"/>
  <c r="S3143" i="4"/>
  <c r="Q3143" i="4"/>
  <c r="F3143" i="4"/>
  <c r="V3142" i="4"/>
  <c r="S3142" i="4"/>
  <c r="Q3142" i="4"/>
  <c r="F3142" i="4"/>
  <c r="V3141" i="4"/>
  <c r="S3141" i="4"/>
  <c r="Q3141" i="4"/>
  <c r="F3141" i="4"/>
  <c r="V3140" i="4"/>
  <c r="S3140" i="4"/>
  <c r="Q3140" i="4"/>
  <c r="F3140" i="4"/>
  <c r="V3139" i="4"/>
  <c r="S3139" i="4"/>
  <c r="Q3139" i="4"/>
  <c r="F3139" i="4"/>
  <c r="V3138" i="4"/>
  <c r="S3138" i="4"/>
  <c r="Q3138" i="4"/>
  <c r="F3138" i="4"/>
  <c r="V3137" i="4"/>
  <c r="S3137" i="4"/>
  <c r="Q3137" i="4"/>
  <c r="F3137" i="4"/>
  <c r="V3136" i="4"/>
  <c r="S3136" i="4"/>
  <c r="Q3136" i="4"/>
  <c r="F3136" i="4"/>
  <c r="V3135" i="4"/>
  <c r="S3135" i="4"/>
  <c r="Q3135" i="4"/>
  <c r="F3135" i="4"/>
  <c r="V3134" i="4"/>
  <c r="S3134" i="4"/>
  <c r="Q3134" i="4"/>
  <c r="F3134" i="4"/>
  <c r="V3133" i="4"/>
  <c r="S3133" i="4"/>
  <c r="Q3133" i="4"/>
  <c r="F3133" i="4"/>
  <c r="V3132" i="4"/>
  <c r="S3132" i="4"/>
  <c r="Q3132" i="4"/>
  <c r="F3132" i="4"/>
  <c r="V3131" i="4"/>
  <c r="S3131" i="4"/>
  <c r="Q3131" i="4"/>
  <c r="F3131" i="4"/>
  <c r="V3130" i="4"/>
  <c r="S3130" i="4"/>
  <c r="Q3130" i="4"/>
  <c r="F3130" i="4"/>
  <c r="V3129" i="4"/>
  <c r="S3129" i="4"/>
  <c r="Q3129" i="4"/>
  <c r="F3129" i="4"/>
  <c r="V3128" i="4"/>
  <c r="S3128" i="4"/>
  <c r="Q3128" i="4"/>
  <c r="F3128" i="4"/>
  <c r="V3127" i="4"/>
  <c r="S3127" i="4"/>
  <c r="Q3127" i="4"/>
  <c r="F3127" i="4"/>
  <c r="V3126" i="4"/>
  <c r="S3126" i="4"/>
  <c r="Q3126" i="4"/>
  <c r="F3126" i="4"/>
  <c r="V3125" i="4"/>
  <c r="S3125" i="4"/>
  <c r="Q3125" i="4"/>
  <c r="F3125" i="4"/>
  <c r="V3124" i="4"/>
  <c r="S3124" i="4"/>
  <c r="Q3124" i="4"/>
  <c r="F3124" i="4"/>
  <c r="V3123" i="4"/>
  <c r="S3123" i="4"/>
  <c r="Q3123" i="4"/>
  <c r="V3122" i="4"/>
  <c r="S3122" i="4"/>
  <c r="Q3122" i="4"/>
  <c r="F3122" i="4"/>
  <c r="V3121" i="4"/>
  <c r="S3121" i="4"/>
  <c r="Q3121" i="4"/>
  <c r="F3121" i="4"/>
  <c r="V3120" i="4"/>
  <c r="S3120" i="4"/>
  <c r="Q3120" i="4"/>
  <c r="F3120" i="4"/>
  <c r="V3119" i="4"/>
  <c r="S3119" i="4"/>
  <c r="Q3119" i="4"/>
  <c r="F3119" i="4"/>
  <c r="V3118" i="4"/>
  <c r="S3118" i="4"/>
  <c r="Q3118" i="4"/>
  <c r="F3118" i="4"/>
  <c r="V3117" i="4"/>
  <c r="S3117" i="4"/>
  <c r="Q3117" i="4"/>
  <c r="F3117" i="4"/>
  <c r="V3116" i="4"/>
  <c r="S3116" i="4"/>
  <c r="Q3116" i="4"/>
  <c r="F3116" i="4"/>
  <c r="V3115" i="4"/>
  <c r="S3115" i="4"/>
  <c r="Q3115" i="4"/>
  <c r="F3115" i="4"/>
  <c r="V3114" i="4"/>
  <c r="S3114" i="4"/>
  <c r="Q3114" i="4"/>
  <c r="V3113" i="4"/>
  <c r="S3113" i="4"/>
  <c r="Q3113" i="4"/>
  <c r="V3112" i="4"/>
  <c r="S3112" i="4"/>
  <c r="Q3112" i="4"/>
  <c r="F3112" i="4"/>
  <c r="V3111" i="4"/>
  <c r="Q3111" i="4"/>
  <c r="V3110" i="4"/>
  <c r="Q3110" i="4"/>
  <c r="V3109" i="4"/>
  <c r="S3109" i="4"/>
  <c r="Q3109" i="4"/>
  <c r="V3108" i="4"/>
  <c r="S3108" i="4"/>
  <c r="Q3108" i="4"/>
  <c r="V3104" i="4"/>
  <c r="S3104" i="4"/>
  <c r="Q3104" i="4"/>
  <c r="U3103" i="4"/>
  <c r="T3103" i="4"/>
  <c r="R3103" i="4"/>
  <c r="P3103" i="4"/>
  <c r="O3103" i="4"/>
  <c r="L3103" i="4"/>
  <c r="K3103" i="4"/>
  <c r="J3103" i="4"/>
  <c r="I3103" i="4"/>
  <c r="H3103" i="4"/>
  <c r="G3103" i="4"/>
  <c r="E3103" i="4"/>
  <c r="V3102" i="4"/>
  <c r="Q3102" i="4"/>
  <c r="F3102" i="4"/>
  <c r="I3102" i="4" s="1"/>
  <c r="J3102" i="4" s="1"/>
  <c r="V3101" i="4"/>
  <c r="S3101" i="4"/>
  <c r="Q3101" i="4"/>
  <c r="F3101" i="4"/>
  <c r="V3100" i="4"/>
  <c r="Q3100" i="4"/>
  <c r="V3099" i="4"/>
  <c r="S3099" i="4"/>
  <c r="Q3099" i="4"/>
  <c r="V3098" i="4"/>
  <c r="S3098" i="4"/>
  <c r="Q3098" i="4"/>
  <c r="V3097" i="4"/>
  <c r="S3097" i="4"/>
  <c r="Q3097" i="4"/>
  <c r="V3096" i="4"/>
  <c r="S3096" i="4"/>
  <c r="Q3096" i="4"/>
  <c r="V3095" i="4"/>
  <c r="S3095" i="4"/>
  <c r="Q3095" i="4"/>
  <c r="V3094" i="4"/>
  <c r="S3094" i="4"/>
  <c r="Q3094" i="4"/>
  <c r="V3093" i="4"/>
  <c r="S3093" i="4"/>
  <c r="Q3093" i="4"/>
  <c r="V3092" i="4"/>
  <c r="S3092" i="4"/>
  <c r="Q3092" i="4"/>
  <c r="V3091" i="4"/>
  <c r="S3091" i="4"/>
  <c r="Q3091" i="4"/>
  <c r="V3090" i="4"/>
  <c r="S3090" i="4"/>
  <c r="Q3090" i="4"/>
  <c r="V3089" i="4"/>
  <c r="S3089" i="4"/>
  <c r="Q3089" i="4"/>
  <c r="V3088" i="4"/>
  <c r="S3088" i="4"/>
  <c r="Q3088" i="4"/>
  <c r="V3087" i="4"/>
  <c r="S3087" i="4"/>
  <c r="Q3087" i="4"/>
  <c r="V3086" i="4"/>
  <c r="Q3086" i="4"/>
  <c r="V3085" i="4"/>
  <c r="S3085" i="4"/>
  <c r="Q3085" i="4"/>
  <c r="V3084" i="4"/>
  <c r="S3084" i="4"/>
  <c r="Q3084" i="4"/>
  <c r="V3083" i="4"/>
  <c r="S3083" i="4"/>
  <c r="Q3083" i="4"/>
  <c r="V3082" i="4"/>
  <c r="S3082" i="4"/>
  <c r="Q3082" i="4"/>
  <c r="V3081" i="4"/>
  <c r="S3081" i="4"/>
  <c r="Q3081" i="4"/>
  <c r="V3080" i="4"/>
  <c r="S3080" i="4"/>
  <c r="Q3080" i="4"/>
  <c r="V3079" i="4"/>
  <c r="S3079" i="4"/>
  <c r="Q3079" i="4"/>
  <c r="V3078" i="4"/>
  <c r="S3078" i="4"/>
  <c r="Q3078" i="4"/>
  <c r="V3077" i="4"/>
  <c r="S3077" i="4"/>
  <c r="Q3077" i="4"/>
  <c r="V3076" i="4"/>
  <c r="S3076" i="4"/>
  <c r="Q3076" i="4"/>
  <c r="V3075" i="4"/>
  <c r="S3075" i="4"/>
  <c r="Q3075" i="4"/>
  <c r="V3074" i="4"/>
  <c r="Q3074" i="4"/>
  <c r="V3073" i="4"/>
  <c r="Q3073" i="4"/>
  <c r="V3072" i="4"/>
  <c r="S3072" i="4"/>
  <c r="Q3072" i="4"/>
  <c r="V3071" i="4"/>
  <c r="S3071" i="4"/>
  <c r="Q3071" i="4"/>
  <c r="V3070" i="4"/>
  <c r="S3070" i="4"/>
  <c r="Q3070" i="4"/>
  <c r="V3069" i="4"/>
  <c r="S3069" i="4"/>
  <c r="Q3069" i="4"/>
  <c r="V3068" i="4"/>
  <c r="S3068" i="4"/>
  <c r="Q3068" i="4"/>
  <c r="V3067" i="4"/>
  <c r="S3067" i="4"/>
  <c r="Q3067" i="4"/>
  <c r="V3066" i="4"/>
  <c r="S3066" i="4"/>
  <c r="Q3066" i="4"/>
  <c r="V3065" i="4"/>
  <c r="S3065" i="4"/>
  <c r="Q3065" i="4"/>
  <c r="V3064" i="4"/>
  <c r="S3064" i="4"/>
  <c r="Q3064" i="4"/>
  <c r="V3063" i="4"/>
  <c r="S3063" i="4"/>
  <c r="Q3063" i="4"/>
  <c r="V3062" i="4"/>
  <c r="S3062" i="4"/>
  <c r="Q3062" i="4"/>
  <c r="V3061" i="4"/>
  <c r="S3061" i="4"/>
  <c r="Q3061" i="4"/>
  <c r="V3060" i="4"/>
  <c r="S3060" i="4"/>
  <c r="Q3060" i="4"/>
  <c r="V3059" i="4"/>
  <c r="S3059" i="4"/>
  <c r="Q3059" i="4"/>
  <c r="V3058" i="4"/>
  <c r="S3058" i="4"/>
  <c r="Q3058" i="4"/>
  <c r="V3057" i="4"/>
  <c r="S3057" i="4"/>
  <c r="Q3057" i="4"/>
  <c r="V3056" i="4"/>
  <c r="S3056" i="4"/>
  <c r="Q3056" i="4"/>
  <c r="V3055" i="4"/>
  <c r="S3055" i="4"/>
  <c r="Q3055" i="4"/>
  <c r="V3054" i="4"/>
  <c r="S3054" i="4"/>
  <c r="Q3054" i="4"/>
  <c r="V3053" i="4"/>
  <c r="S3053" i="4"/>
  <c r="Q3053" i="4"/>
  <c r="V3052" i="4"/>
  <c r="S3052" i="4"/>
  <c r="Q3052" i="4"/>
  <c r="V3051" i="4"/>
  <c r="Q3051" i="4"/>
  <c r="V3050" i="4"/>
  <c r="S3050" i="4"/>
  <c r="Q3050" i="4"/>
  <c r="U3049" i="4"/>
  <c r="T3049" i="4"/>
  <c r="R3049" i="4"/>
  <c r="P3049" i="4"/>
  <c r="O3049" i="4"/>
  <c r="H3049" i="4"/>
  <c r="G3049" i="4"/>
  <c r="E3049" i="4"/>
  <c r="V3048" i="4"/>
  <c r="S3048" i="4"/>
  <c r="Q3048" i="4"/>
  <c r="V3047" i="4"/>
  <c r="S3047" i="4"/>
  <c r="Q3047" i="4"/>
  <c r="V3046" i="4"/>
  <c r="S3046" i="4"/>
  <c r="Q3046" i="4"/>
  <c r="V3045" i="4"/>
  <c r="S3045" i="4"/>
  <c r="Q3045" i="4"/>
  <c r="V3044" i="4"/>
  <c r="Q3044" i="4"/>
  <c r="F3043" i="4"/>
  <c r="U3043" i="4"/>
  <c r="T3043" i="4"/>
  <c r="R3043" i="4"/>
  <c r="P3043" i="4"/>
  <c r="O3043" i="4"/>
  <c r="L3043" i="4"/>
  <c r="K3043" i="4"/>
  <c r="J3043" i="4"/>
  <c r="I3043" i="4"/>
  <c r="H3043" i="4"/>
  <c r="G3043" i="4"/>
  <c r="E3043" i="4"/>
  <c r="F3040" i="4"/>
  <c r="V3039" i="4"/>
  <c r="S3039" i="4"/>
  <c r="Q3039" i="4"/>
  <c r="V3038" i="4"/>
  <c r="S3038" i="4"/>
  <c r="Q3038" i="4"/>
  <c r="V3037" i="4"/>
  <c r="S3037" i="4"/>
  <c r="Q3037" i="4"/>
  <c r="V3036" i="4"/>
  <c r="S3036" i="4"/>
  <c r="Q3036" i="4"/>
  <c r="V3035" i="4"/>
  <c r="S3035" i="4"/>
  <c r="Q3035" i="4"/>
  <c r="V3034" i="4"/>
  <c r="S3034" i="4"/>
  <c r="Q3034" i="4"/>
  <c r="F3034" i="4"/>
  <c r="V3033" i="4"/>
  <c r="S3033" i="4"/>
  <c r="Q3033" i="4"/>
  <c r="V3032" i="4"/>
  <c r="S3032" i="4"/>
  <c r="Q3032" i="4"/>
  <c r="F3032" i="4"/>
  <c r="V3031" i="4"/>
  <c r="S3031" i="4"/>
  <c r="Q3031" i="4"/>
  <c r="V3030" i="4"/>
  <c r="Q3030" i="4"/>
  <c r="F3030" i="4"/>
  <c r="V3029" i="4"/>
  <c r="S3029" i="4"/>
  <c r="Q3029" i="4"/>
  <c r="V3028" i="4"/>
  <c r="S3028" i="4"/>
  <c r="Q3028" i="4"/>
  <c r="F3028" i="4"/>
  <c r="V3027" i="4"/>
  <c r="S3027" i="4"/>
  <c r="Q3027" i="4"/>
  <c r="V3026" i="4"/>
  <c r="S3026" i="4"/>
  <c r="Q3026" i="4"/>
  <c r="V3025" i="4"/>
  <c r="S3025" i="4"/>
  <c r="Q3025" i="4"/>
  <c r="U3024" i="4"/>
  <c r="T3024" i="4"/>
  <c r="R3024" i="4"/>
  <c r="P3024" i="4"/>
  <c r="O3024" i="4"/>
  <c r="L3024" i="4"/>
  <c r="K3024" i="4"/>
  <c r="J3024" i="4"/>
  <c r="I3024" i="4"/>
  <c r="H3024" i="4"/>
  <c r="G3024" i="4"/>
  <c r="E3024" i="4"/>
  <c r="V3023" i="4"/>
  <c r="S3023" i="4"/>
  <c r="Q3023" i="4"/>
  <c r="V3022" i="4"/>
  <c r="S3022" i="4"/>
  <c r="Q3022" i="4"/>
  <c r="V3021" i="4"/>
  <c r="S3021" i="4"/>
  <c r="Q3021" i="4"/>
  <c r="V3020" i="4"/>
  <c r="S3020" i="4"/>
  <c r="Q3020" i="4"/>
  <c r="V3019" i="4"/>
  <c r="S3019" i="4"/>
  <c r="Q3019" i="4"/>
  <c r="V3018" i="4"/>
  <c r="S3018" i="4"/>
  <c r="Q3018" i="4"/>
  <c r="V3017" i="4"/>
  <c r="S3017" i="4"/>
  <c r="Q3017" i="4"/>
  <c r="V3016" i="4"/>
  <c r="S3016" i="4"/>
  <c r="Q3016" i="4"/>
  <c r="V3015" i="4"/>
  <c r="S3015" i="4"/>
  <c r="Q3015" i="4"/>
  <c r="V3014" i="4"/>
  <c r="S3014" i="4"/>
  <c r="Q3014" i="4"/>
  <c r="V3013" i="4"/>
  <c r="S3013" i="4"/>
  <c r="Q3013" i="4"/>
  <c r="V3012" i="4"/>
  <c r="S3012" i="4"/>
  <c r="Q3012" i="4"/>
  <c r="V3011" i="4"/>
  <c r="Q3011" i="4"/>
  <c r="U3010" i="4"/>
  <c r="T3010" i="4"/>
  <c r="R3010" i="4"/>
  <c r="P3010" i="4"/>
  <c r="O3010" i="4"/>
  <c r="H3010" i="4"/>
  <c r="G3010" i="4"/>
  <c r="E3010" i="4"/>
  <c r="V3009" i="4"/>
  <c r="S3009" i="4"/>
  <c r="Q3009" i="4"/>
  <c r="V3008" i="4"/>
  <c r="S3008" i="4"/>
  <c r="Q3008" i="4"/>
  <c r="V3007" i="4"/>
  <c r="S3007" i="4"/>
  <c r="Q3007" i="4"/>
  <c r="V3006" i="4"/>
  <c r="S3006" i="4"/>
  <c r="Q3006" i="4"/>
  <c r="V3005" i="4"/>
  <c r="Q3005" i="4"/>
  <c r="U3004" i="4"/>
  <c r="T3004" i="4"/>
  <c r="R3004" i="4"/>
  <c r="P3004" i="4"/>
  <c r="L3004" i="4"/>
  <c r="K3004" i="4"/>
  <c r="J3004" i="4"/>
  <c r="I3004" i="4"/>
  <c r="H3004" i="4"/>
  <c r="G3004" i="4"/>
  <c r="E3004" i="4"/>
  <c r="M3002" i="4"/>
  <c r="F3001" i="4"/>
  <c r="F3000" i="4"/>
  <c r="V2999" i="4"/>
  <c r="S2999" i="4"/>
  <c r="Q2999" i="4"/>
  <c r="F2999" i="4"/>
  <c r="F2998" i="4"/>
  <c r="V2997" i="4"/>
  <c r="S2997" i="4"/>
  <c r="Q2997" i="4"/>
  <c r="V2996" i="4"/>
  <c r="S2996" i="4"/>
  <c r="Q2996" i="4"/>
  <c r="F2996" i="4"/>
  <c r="V2995" i="4"/>
  <c r="S2995" i="4"/>
  <c r="Q2995" i="4"/>
  <c r="F2995" i="4"/>
  <c r="V2994" i="4"/>
  <c r="S2994" i="4"/>
  <c r="Q2994" i="4"/>
  <c r="F2994" i="4"/>
  <c r="V2993" i="4"/>
  <c r="S2993" i="4"/>
  <c r="Q2993" i="4"/>
  <c r="F2993" i="4"/>
  <c r="V2992" i="4"/>
  <c r="S2992" i="4"/>
  <c r="Q2992" i="4"/>
  <c r="F2992" i="4"/>
  <c r="V2991" i="4"/>
  <c r="S2991" i="4"/>
  <c r="Q2991" i="4"/>
  <c r="F2991" i="4"/>
  <c r="V2990" i="4"/>
  <c r="S2990" i="4"/>
  <c r="Q2990" i="4"/>
  <c r="F2990" i="4"/>
  <c r="V2989" i="4"/>
  <c r="S2989" i="4"/>
  <c r="Q2989" i="4"/>
  <c r="F2989" i="4"/>
  <c r="V2988" i="4"/>
  <c r="S2988" i="4"/>
  <c r="Q2988" i="4"/>
  <c r="F2988" i="4"/>
  <c r="V2987" i="4"/>
  <c r="S2987" i="4"/>
  <c r="Q2987" i="4"/>
  <c r="F2987" i="4"/>
  <c r="V2986" i="4"/>
  <c r="S2986" i="4"/>
  <c r="Q2986" i="4"/>
  <c r="F2986" i="4"/>
  <c r="V2985" i="4"/>
  <c r="S2985" i="4"/>
  <c r="Q2985" i="4"/>
  <c r="F2985" i="4"/>
  <c r="V2984" i="4"/>
  <c r="S2984" i="4"/>
  <c r="Q2984" i="4"/>
  <c r="F2984" i="4"/>
  <c r="V2983" i="4"/>
  <c r="S2983" i="4"/>
  <c r="Q2983" i="4"/>
  <c r="F2983" i="4"/>
  <c r="V2982" i="4"/>
  <c r="S2982" i="4"/>
  <c r="Q2982" i="4"/>
  <c r="F2982" i="4"/>
  <c r="V2981" i="4"/>
  <c r="S2981" i="4"/>
  <c r="Q2981" i="4"/>
  <c r="F2981" i="4"/>
  <c r="V2980" i="4"/>
  <c r="S2980" i="4"/>
  <c r="Q2980" i="4"/>
  <c r="F2980" i="4"/>
  <c r="V2979" i="4"/>
  <c r="S2979" i="4"/>
  <c r="Q2979" i="4"/>
  <c r="F2979" i="4"/>
  <c r="V2978" i="4"/>
  <c r="S2978" i="4"/>
  <c r="Q2978" i="4"/>
  <c r="F2978" i="4"/>
  <c r="V2977" i="4"/>
  <c r="S2977" i="4"/>
  <c r="Q2977" i="4"/>
  <c r="F2977" i="4"/>
  <c r="V2976" i="4"/>
  <c r="S2976" i="4"/>
  <c r="Q2976" i="4"/>
  <c r="F2976" i="4"/>
  <c r="V2975" i="4"/>
  <c r="S2975" i="4"/>
  <c r="Q2975" i="4"/>
  <c r="F2975" i="4"/>
  <c r="V2974" i="4"/>
  <c r="S2974" i="4"/>
  <c r="Q2974" i="4"/>
  <c r="V2973" i="4"/>
  <c r="S2973" i="4"/>
  <c r="Q2973" i="4"/>
  <c r="F2973" i="4"/>
  <c r="V2972" i="4"/>
  <c r="S2972" i="4"/>
  <c r="Q2972" i="4"/>
  <c r="F2972" i="4"/>
  <c r="V2971" i="4"/>
  <c r="S2971" i="4"/>
  <c r="Q2971" i="4"/>
  <c r="F2971" i="4"/>
  <c r="V2970" i="4"/>
  <c r="S2970" i="4"/>
  <c r="Q2970" i="4"/>
  <c r="F2970" i="4"/>
  <c r="V2969" i="4"/>
  <c r="S2969" i="4"/>
  <c r="Q2969" i="4"/>
  <c r="F2969" i="4"/>
  <c r="V2968" i="4"/>
  <c r="S2968" i="4"/>
  <c r="Q2968" i="4"/>
  <c r="F2968" i="4"/>
  <c r="V2967" i="4"/>
  <c r="S2967" i="4"/>
  <c r="Q2967" i="4"/>
  <c r="F2967" i="4"/>
  <c r="V2966" i="4"/>
  <c r="S2966" i="4"/>
  <c r="Q2966" i="4"/>
  <c r="F2966" i="4"/>
  <c r="V2965" i="4"/>
  <c r="S2965" i="4"/>
  <c r="Q2965" i="4"/>
  <c r="V2964" i="4"/>
  <c r="S2964" i="4"/>
  <c r="Q2964" i="4"/>
  <c r="V2963" i="4"/>
  <c r="S2963" i="4"/>
  <c r="Q2963" i="4"/>
  <c r="F2963" i="4"/>
  <c r="V2962" i="4"/>
  <c r="Q2962" i="4"/>
  <c r="V2961" i="4"/>
  <c r="Q2961" i="4"/>
  <c r="V2960" i="4"/>
  <c r="S2960" i="4"/>
  <c r="Q2960" i="4"/>
  <c r="V2959" i="4"/>
  <c r="S2959" i="4"/>
  <c r="Q2959" i="4"/>
  <c r="V2955" i="4"/>
  <c r="S2955" i="4"/>
  <c r="Q2955" i="4"/>
  <c r="U2954" i="4"/>
  <c r="T2954" i="4"/>
  <c r="R2954" i="4"/>
  <c r="P2954" i="4"/>
  <c r="O2954" i="4"/>
  <c r="L2954" i="4"/>
  <c r="K2954" i="4"/>
  <c r="J2954" i="4"/>
  <c r="I2954" i="4"/>
  <c r="H2954" i="4"/>
  <c r="G2954" i="4"/>
  <c r="E2954" i="4"/>
  <c r="V2953" i="4"/>
  <c r="S2953" i="4"/>
  <c r="Q2953" i="4"/>
  <c r="V2952" i="4"/>
  <c r="S2952" i="4"/>
  <c r="Q2952" i="4"/>
  <c r="V2951" i="4"/>
  <c r="Q2951" i="4"/>
  <c r="V2950" i="4"/>
  <c r="S2950" i="4"/>
  <c r="Q2950" i="4"/>
  <c r="V2949" i="4"/>
  <c r="S2949" i="4"/>
  <c r="Q2949" i="4"/>
  <c r="V2948" i="4"/>
  <c r="S2948" i="4"/>
  <c r="Q2948" i="4"/>
  <c r="V2947" i="4"/>
  <c r="S2947" i="4"/>
  <c r="Q2947" i="4"/>
  <c r="V2946" i="4"/>
  <c r="S2946" i="4"/>
  <c r="Q2946" i="4"/>
  <c r="V2945" i="4"/>
  <c r="S2945" i="4"/>
  <c r="Q2945" i="4"/>
  <c r="V2944" i="4"/>
  <c r="S2944" i="4"/>
  <c r="Q2944" i="4"/>
  <c r="V2943" i="4"/>
  <c r="S2943" i="4"/>
  <c r="Q2943" i="4"/>
  <c r="V2942" i="4"/>
  <c r="S2942" i="4"/>
  <c r="Q2942" i="4"/>
  <c r="V2941" i="4"/>
  <c r="S2941" i="4"/>
  <c r="Q2941" i="4"/>
  <c r="V2940" i="4"/>
  <c r="S2940" i="4"/>
  <c r="Q2940" i="4"/>
  <c r="V2939" i="4"/>
  <c r="S2939" i="4"/>
  <c r="Q2939" i="4"/>
  <c r="V2938" i="4"/>
  <c r="S2938" i="4"/>
  <c r="Q2938" i="4"/>
  <c r="V2937" i="4"/>
  <c r="S2937" i="4"/>
  <c r="Q2937" i="4"/>
  <c r="V2936" i="4"/>
  <c r="S2936" i="4"/>
  <c r="Q2936" i="4"/>
  <c r="V2935" i="4"/>
  <c r="S2935" i="4"/>
  <c r="Q2935" i="4"/>
  <c r="V2934" i="4"/>
  <c r="S2934" i="4"/>
  <c r="Q2934" i="4"/>
  <c r="V2933" i="4"/>
  <c r="S2933" i="4"/>
  <c r="Q2933" i="4"/>
  <c r="V2932" i="4"/>
  <c r="S2932" i="4"/>
  <c r="Q2932" i="4"/>
  <c r="V2931" i="4"/>
  <c r="S2931" i="4"/>
  <c r="Q2931" i="4"/>
  <c r="V2930" i="4"/>
  <c r="S2930" i="4"/>
  <c r="Q2930" i="4"/>
  <c r="V2929" i="4"/>
  <c r="S2929" i="4"/>
  <c r="Q2929" i="4"/>
  <c r="V2928" i="4"/>
  <c r="S2928" i="4"/>
  <c r="Q2928" i="4"/>
  <c r="V2927" i="4"/>
  <c r="S2927" i="4"/>
  <c r="Q2927" i="4"/>
  <c r="V2926" i="4"/>
  <c r="S2926" i="4"/>
  <c r="Q2926" i="4"/>
  <c r="V2925" i="4"/>
  <c r="S2925" i="4"/>
  <c r="Q2925" i="4"/>
  <c r="V2924" i="4"/>
  <c r="S2924" i="4"/>
  <c r="Q2924" i="4"/>
  <c r="V2923" i="4"/>
  <c r="S2923" i="4"/>
  <c r="Q2923" i="4"/>
  <c r="V2922" i="4"/>
  <c r="S2922" i="4"/>
  <c r="Q2922" i="4"/>
  <c r="V2921" i="4"/>
  <c r="S2921" i="4"/>
  <c r="Q2921" i="4"/>
  <c r="V2920" i="4"/>
  <c r="S2920" i="4"/>
  <c r="Q2920" i="4"/>
  <c r="V2919" i="4"/>
  <c r="S2919" i="4"/>
  <c r="Q2919" i="4"/>
  <c r="V2918" i="4"/>
  <c r="S2918" i="4"/>
  <c r="Q2918" i="4"/>
  <c r="V2917" i="4"/>
  <c r="S2917" i="4"/>
  <c r="Q2917" i="4"/>
  <c r="V2916" i="4"/>
  <c r="S2916" i="4"/>
  <c r="Q2916" i="4"/>
  <c r="V2915" i="4"/>
  <c r="S2915" i="4"/>
  <c r="Q2915" i="4"/>
  <c r="V2914" i="4"/>
  <c r="S2914" i="4"/>
  <c r="Q2914" i="4"/>
  <c r="V2913" i="4"/>
  <c r="S2913" i="4"/>
  <c r="Q2913" i="4"/>
  <c r="V2912" i="4"/>
  <c r="Q2912" i="4"/>
  <c r="V2911" i="4"/>
  <c r="S2911" i="4"/>
  <c r="Q2911" i="4"/>
  <c r="V2910" i="4"/>
  <c r="Q2910" i="4"/>
  <c r="V2909" i="4"/>
  <c r="S2909" i="4"/>
  <c r="Q2909" i="4"/>
  <c r="V2908" i="4"/>
  <c r="S2908" i="4"/>
  <c r="Q2908" i="4"/>
  <c r="V2907" i="4"/>
  <c r="S2907" i="4"/>
  <c r="Q2907" i="4"/>
  <c r="V2906" i="4"/>
  <c r="S2906" i="4"/>
  <c r="Q2906" i="4"/>
  <c r="V2905" i="4"/>
  <c r="S2905" i="4"/>
  <c r="Q2905" i="4"/>
  <c r="V2904" i="4"/>
  <c r="S2904" i="4"/>
  <c r="Q2904" i="4"/>
  <c r="V2903" i="4"/>
  <c r="S2903" i="4"/>
  <c r="Q2903" i="4"/>
  <c r="V2902" i="4"/>
  <c r="Q2902" i="4"/>
  <c r="V2901" i="4"/>
  <c r="S2901" i="4"/>
  <c r="Q2901" i="4"/>
  <c r="U2900" i="4"/>
  <c r="T2900" i="4"/>
  <c r="R2900" i="4"/>
  <c r="P2900" i="4"/>
  <c r="O2900" i="4"/>
  <c r="H2900" i="4"/>
  <c r="G2900" i="4"/>
  <c r="E2900" i="4"/>
  <c r="V2899" i="4"/>
  <c r="S2899" i="4"/>
  <c r="Q2899" i="4"/>
  <c r="V2898" i="4"/>
  <c r="S2898" i="4"/>
  <c r="Q2898" i="4"/>
  <c r="V2897" i="4"/>
  <c r="S2897" i="4"/>
  <c r="Q2897" i="4"/>
  <c r="V2896" i="4"/>
  <c r="S2896" i="4"/>
  <c r="Q2896" i="4"/>
  <c r="V2895" i="4"/>
  <c r="Q2895" i="4"/>
  <c r="F2894" i="4"/>
  <c r="U2894" i="4"/>
  <c r="T2894" i="4"/>
  <c r="R2894" i="4"/>
  <c r="P2894" i="4"/>
  <c r="O2894" i="4"/>
  <c r="K2894" i="4"/>
  <c r="I2894" i="4"/>
  <c r="H2894" i="4"/>
  <c r="G2894" i="4"/>
  <c r="E2894" i="4"/>
  <c r="F2891" i="4"/>
  <c r="V2890" i="4"/>
  <c r="S2890" i="4"/>
  <c r="Q2890" i="4"/>
  <c r="V2889" i="4"/>
  <c r="S2889" i="4"/>
  <c r="Q2889" i="4"/>
  <c r="V2888" i="4"/>
  <c r="S2888" i="4"/>
  <c r="Q2888" i="4"/>
  <c r="V2887" i="4"/>
  <c r="S2887" i="4"/>
  <c r="Q2887" i="4"/>
  <c r="V2886" i="4"/>
  <c r="S2886" i="4"/>
  <c r="Q2886" i="4"/>
  <c r="V2885" i="4"/>
  <c r="S2885" i="4"/>
  <c r="Q2885" i="4"/>
  <c r="F2885" i="4"/>
  <c r="V2884" i="4"/>
  <c r="S2884" i="4"/>
  <c r="Q2884" i="4"/>
  <c r="V2883" i="4"/>
  <c r="S2883" i="4"/>
  <c r="Q2883" i="4"/>
  <c r="F2883" i="4"/>
  <c r="V2882" i="4"/>
  <c r="Q2882" i="4"/>
  <c r="V2881" i="4"/>
  <c r="Q2881" i="4"/>
  <c r="F2881" i="4"/>
  <c r="V2880" i="4"/>
  <c r="S2880" i="4"/>
  <c r="Q2880" i="4"/>
  <c r="V2879" i="4"/>
  <c r="S2879" i="4"/>
  <c r="Q2879" i="4"/>
  <c r="V2878" i="4"/>
  <c r="S2878" i="4"/>
  <c r="Q2878" i="4"/>
  <c r="V2877" i="4"/>
  <c r="S2877" i="4"/>
  <c r="Q2877" i="4"/>
  <c r="V2876" i="4"/>
  <c r="S2876" i="4"/>
  <c r="Q2876" i="4"/>
  <c r="U2875" i="4"/>
  <c r="T2875" i="4"/>
  <c r="R2875" i="4"/>
  <c r="P2875" i="4"/>
  <c r="O2875" i="4"/>
  <c r="L2875" i="4"/>
  <c r="K2875" i="4"/>
  <c r="J2875" i="4"/>
  <c r="I2875" i="4"/>
  <c r="H2875" i="4"/>
  <c r="G2875" i="4"/>
  <c r="E2875" i="4"/>
  <c r="V2874" i="4"/>
  <c r="S2874" i="4"/>
  <c r="Q2874" i="4"/>
  <c r="V2873" i="4"/>
  <c r="S2873" i="4"/>
  <c r="Q2873" i="4"/>
  <c r="V2872" i="4"/>
  <c r="S2872" i="4"/>
  <c r="Q2872" i="4"/>
  <c r="V2871" i="4"/>
  <c r="S2871" i="4"/>
  <c r="Q2871" i="4"/>
  <c r="V2870" i="4"/>
  <c r="S2870" i="4"/>
  <c r="Q2870" i="4"/>
  <c r="V2869" i="4"/>
  <c r="S2869" i="4"/>
  <c r="Q2869" i="4"/>
  <c r="V2868" i="4"/>
  <c r="S2868" i="4"/>
  <c r="Q2868" i="4"/>
  <c r="V2867" i="4"/>
  <c r="S2867" i="4"/>
  <c r="Q2867" i="4"/>
  <c r="V2866" i="4"/>
  <c r="S2866" i="4"/>
  <c r="Q2866" i="4"/>
  <c r="V2865" i="4"/>
  <c r="S2865" i="4"/>
  <c r="Q2865" i="4"/>
  <c r="V2864" i="4"/>
  <c r="S2864" i="4"/>
  <c r="Q2864" i="4"/>
  <c r="V2863" i="4"/>
  <c r="S2863" i="4"/>
  <c r="Q2863" i="4"/>
  <c r="V2862" i="4"/>
  <c r="Q2862" i="4"/>
  <c r="U2861" i="4"/>
  <c r="T2861" i="4"/>
  <c r="R2861" i="4"/>
  <c r="P2861" i="4"/>
  <c r="O2861" i="4"/>
  <c r="H2861" i="4"/>
  <c r="G2861" i="4"/>
  <c r="E2861" i="4"/>
  <c r="V2860" i="4"/>
  <c r="S2860" i="4"/>
  <c r="Q2860" i="4"/>
  <c r="V2859" i="4"/>
  <c r="S2859" i="4"/>
  <c r="Q2859" i="4"/>
  <c r="V2858" i="4"/>
  <c r="S2858" i="4"/>
  <c r="Q2858" i="4"/>
  <c r="V2857" i="4"/>
  <c r="S2857" i="4"/>
  <c r="Q2857" i="4"/>
  <c r="V2856" i="4"/>
  <c r="Q2856" i="4"/>
  <c r="U2855" i="4"/>
  <c r="T2855" i="4"/>
  <c r="R2855" i="4"/>
  <c r="P2855" i="4"/>
  <c r="L2855" i="4"/>
  <c r="K2855" i="4"/>
  <c r="J2855" i="4"/>
  <c r="I2855" i="4"/>
  <c r="H2855" i="4"/>
  <c r="G2855" i="4"/>
  <c r="E2855" i="4"/>
  <c r="M2853" i="4"/>
  <c r="F2852" i="4"/>
  <c r="V2850" i="4"/>
  <c r="S2850" i="4"/>
  <c r="Q2850" i="4"/>
  <c r="F2850" i="4"/>
  <c r="F2849" i="4"/>
  <c r="V2848" i="4"/>
  <c r="S2848" i="4"/>
  <c r="Q2848" i="4"/>
  <c r="V2847" i="4"/>
  <c r="S2847" i="4"/>
  <c r="Q2847" i="4"/>
  <c r="F2847" i="4"/>
  <c r="V2846" i="4"/>
  <c r="S2846" i="4"/>
  <c r="Q2846" i="4"/>
  <c r="F2846" i="4"/>
  <c r="V2845" i="4"/>
  <c r="S2845" i="4"/>
  <c r="Q2845" i="4"/>
  <c r="F2845" i="4"/>
  <c r="V2844" i="4"/>
  <c r="S2844" i="4"/>
  <c r="Q2844" i="4"/>
  <c r="F2844" i="4"/>
  <c r="V2843" i="4"/>
  <c r="S2843" i="4"/>
  <c r="Q2843" i="4"/>
  <c r="F2843" i="4"/>
  <c r="V2842" i="4"/>
  <c r="S2842" i="4"/>
  <c r="Q2842" i="4"/>
  <c r="F2842" i="4"/>
  <c r="V2841" i="4"/>
  <c r="S2841" i="4"/>
  <c r="Q2841" i="4"/>
  <c r="F2841" i="4"/>
  <c r="V2840" i="4"/>
  <c r="S2840" i="4"/>
  <c r="Q2840" i="4"/>
  <c r="F2840" i="4"/>
  <c r="V2839" i="4"/>
  <c r="S2839" i="4"/>
  <c r="Q2839" i="4"/>
  <c r="F2839" i="4"/>
  <c r="V2838" i="4"/>
  <c r="S2838" i="4"/>
  <c r="Q2838" i="4"/>
  <c r="F2838" i="4"/>
  <c r="V2837" i="4"/>
  <c r="S2837" i="4"/>
  <c r="Q2837" i="4"/>
  <c r="F2837" i="4"/>
  <c r="V2836" i="4"/>
  <c r="S2836" i="4"/>
  <c r="Q2836" i="4"/>
  <c r="F2836" i="4"/>
  <c r="V2835" i="4"/>
  <c r="S2835" i="4"/>
  <c r="Q2835" i="4"/>
  <c r="F2835" i="4"/>
  <c r="V2834" i="4"/>
  <c r="S2834" i="4"/>
  <c r="Q2834" i="4"/>
  <c r="F2834" i="4"/>
  <c r="V2833" i="4"/>
  <c r="S2833" i="4"/>
  <c r="Q2833" i="4"/>
  <c r="F2833" i="4"/>
  <c r="V2832" i="4"/>
  <c r="S2832" i="4"/>
  <c r="Q2832" i="4"/>
  <c r="F2832" i="4"/>
  <c r="V2831" i="4"/>
  <c r="S2831" i="4"/>
  <c r="Q2831" i="4"/>
  <c r="F2831" i="4"/>
  <c r="V2830" i="4"/>
  <c r="S2830" i="4"/>
  <c r="Q2830" i="4"/>
  <c r="F2830" i="4"/>
  <c r="V2829" i="4"/>
  <c r="S2829" i="4"/>
  <c r="Q2829" i="4"/>
  <c r="F2829" i="4"/>
  <c r="V2828" i="4"/>
  <c r="S2828" i="4"/>
  <c r="Q2828" i="4"/>
  <c r="F2828" i="4"/>
  <c r="V2827" i="4"/>
  <c r="S2827" i="4"/>
  <c r="Q2827" i="4"/>
  <c r="F2827" i="4"/>
  <c r="V2826" i="4"/>
  <c r="S2826" i="4"/>
  <c r="Q2826" i="4"/>
  <c r="F2826" i="4"/>
  <c r="V2825" i="4"/>
  <c r="S2825" i="4"/>
  <c r="Q2825" i="4"/>
  <c r="F2825" i="4"/>
  <c r="V2824" i="4"/>
  <c r="S2824" i="4"/>
  <c r="Q2824" i="4"/>
  <c r="F2824" i="4"/>
  <c r="V2823" i="4"/>
  <c r="S2823" i="4"/>
  <c r="Q2823" i="4"/>
  <c r="F2823" i="4"/>
  <c r="V2822" i="4"/>
  <c r="S2822" i="4"/>
  <c r="Q2822" i="4"/>
  <c r="F2822" i="4"/>
  <c r="V2821" i="4"/>
  <c r="S2821" i="4"/>
  <c r="Q2821" i="4"/>
  <c r="F2821" i="4"/>
  <c r="V2820" i="4"/>
  <c r="S2820" i="4"/>
  <c r="Q2820" i="4"/>
  <c r="F2820" i="4"/>
  <c r="V2819" i="4"/>
  <c r="S2819" i="4"/>
  <c r="Q2819" i="4"/>
  <c r="F2819" i="4"/>
  <c r="V2818" i="4"/>
  <c r="S2818" i="4"/>
  <c r="Q2818" i="4"/>
  <c r="F2818" i="4"/>
  <c r="V2817" i="4"/>
  <c r="S2817" i="4"/>
  <c r="Q2817" i="4"/>
  <c r="F2817" i="4"/>
  <c r="V2816" i="4"/>
  <c r="S2816" i="4"/>
  <c r="Q2816" i="4"/>
  <c r="V2815" i="4"/>
  <c r="S2815" i="4"/>
  <c r="Q2815" i="4"/>
  <c r="V2814" i="4"/>
  <c r="S2814" i="4"/>
  <c r="Q2814" i="4"/>
  <c r="F2814" i="4"/>
  <c r="V2813" i="4"/>
  <c r="Q2813" i="4"/>
  <c r="V2812" i="4"/>
  <c r="Q2812" i="4"/>
  <c r="V2811" i="4"/>
  <c r="S2811" i="4"/>
  <c r="Q2811" i="4"/>
  <c r="V2810" i="4"/>
  <c r="S2810" i="4"/>
  <c r="Q2810" i="4"/>
  <c r="V2806" i="4"/>
  <c r="S2806" i="4"/>
  <c r="Q2806" i="4"/>
  <c r="U2805" i="4"/>
  <c r="T2805" i="4"/>
  <c r="R2805" i="4"/>
  <c r="P2805" i="4"/>
  <c r="O2805" i="4"/>
  <c r="L2805" i="4"/>
  <c r="K2805" i="4"/>
  <c r="J2805" i="4"/>
  <c r="I2805" i="4"/>
  <c r="H2805" i="4"/>
  <c r="G2805" i="4"/>
  <c r="E2805" i="4"/>
  <c r="V2804" i="4"/>
  <c r="S2804" i="4"/>
  <c r="Q2804" i="4"/>
  <c r="V2803" i="4"/>
  <c r="S2803" i="4"/>
  <c r="Q2803" i="4"/>
  <c r="V2802" i="4"/>
  <c r="S2802" i="4"/>
  <c r="Q2802" i="4"/>
  <c r="V2801" i="4"/>
  <c r="S2801" i="4"/>
  <c r="Q2801" i="4"/>
  <c r="V2800" i="4"/>
  <c r="S2800" i="4"/>
  <c r="Q2800" i="4"/>
  <c r="V2799" i="4"/>
  <c r="S2799" i="4"/>
  <c r="Q2799" i="4"/>
  <c r="V2798" i="4"/>
  <c r="S2798" i="4"/>
  <c r="Q2798" i="4"/>
  <c r="V2797" i="4"/>
  <c r="S2797" i="4"/>
  <c r="Q2797" i="4"/>
  <c r="V2796" i="4"/>
  <c r="S2796" i="4"/>
  <c r="Q2796" i="4"/>
  <c r="V2795" i="4"/>
  <c r="S2795" i="4"/>
  <c r="Q2795" i="4"/>
  <c r="V2794" i="4"/>
  <c r="S2794" i="4"/>
  <c r="Q2794" i="4"/>
  <c r="V2793" i="4"/>
  <c r="S2793" i="4"/>
  <c r="Q2793" i="4"/>
  <c r="V2792" i="4"/>
  <c r="S2792" i="4"/>
  <c r="Q2792" i="4"/>
  <c r="V2791" i="4"/>
  <c r="S2791" i="4"/>
  <c r="Q2791" i="4"/>
  <c r="V2790" i="4"/>
  <c r="S2790" i="4"/>
  <c r="Q2790" i="4"/>
  <c r="V2789" i="4"/>
  <c r="S2789" i="4"/>
  <c r="Q2789" i="4"/>
  <c r="V2788" i="4"/>
  <c r="S2788" i="4"/>
  <c r="Q2788" i="4"/>
  <c r="V2787" i="4"/>
  <c r="S2787" i="4"/>
  <c r="Q2787" i="4"/>
  <c r="V2786" i="4"/>
  <c r="S2786" i="4"/>
  <c r="Q2786" i="4"/>
  <c r="V2785" i="4"/>
  <c r="S2785" i="4"/>
  <c r="Q2785" i="4"/>
  <c r="V2784" i="4"/>
  <c r="S2784" i="4"/>
  <c r="Q2784" i="4"/>
  <c r="V2783" i="4"/>
  <c r="S2783" i="4"/>
  <c r="Q2783" i="4"/>
  <c r="V2782" i="4"/>
  <c r="S2782" i="4"/>
  <c r="Q2782" i="4"/>
  <c r="V2781" i="4"/>
  <c r="S2781" i="4"/>
  <c r="Q2781" i="4"/>
  <c r="V2780" i="4"/>
  <c r="S2780" i="4"/>
  <c r="Q2780" i="4"/>
  <c r="V2779" i="4"/>
  <c r="S2779" i="4"/>
  <c r="Q2779" i="4"/>
  <c r="V2778" i="4"/>
  <c r="S2778" i="4"/>
  <c r="Q2778" i="4"/>
  <c r="V2777" i="4"/>
  <c r="S2777" i="4"/>
  <c r="Q2777" i="4"/>
  <c r="V2776" i="4"/>
  <c r="S2776" i="4"/>
  <c r="Q2776" i="4"/>
  <c r="V2775" i="4"/>
  <c r="S2775" i="4"/>
  <c r="Q2775" i="4"/>
  <c r="V2774" i="4"/>
  <c r="S2774" i="4"/>
  <c r="Q2774" i="4"/>
  <c r="V2773" i="4"/>
  <c r="S2773" i="4"/>
  <c r="Q2773" i="4"/>
  <c r="V2772" i="4"/>
  <c r="S2772" i="4"/>
  <c r="Q2772" i="4"/>
  <c r="V2771" i="4"/>
  <c r="S2771" i="4"/>
  <c r="Q2771" i="4"/>
  <c r="V2770" i="4"/>
  <c r="S2770" i="4"/>
  <c r="Q2770" i="4"/>
  <c r="V2769" i="4"/>
  <c r="S2769" i="4"/>
  <c r="Q2769" i="4"/>
  <c r="V2768" i="4"/>
  <c r="S2768" i="4"/>
  <c r="Q2768" i="4"/>
  <c r="V2767" i="4"/>
  <c r="S2767" i="4"/>
  <c r="Q2767" i="4"/>
  <c r="V2766" i="4"/>
  <c r="S2766" i="4"/>
  <c r="Q2766" i="4"/>
  <c r="V2765" i="4"/>
  <c r="S2765" i="4"/>
  <c r="Q2765" i="4"/>
  <c r="V2764" i="4"/>
  <c r="S2764" i="4"/>
  <c r="Q2764" i="4"/>
  <c r="V2763" i="4"/>
  <c r="S2763" i="4"/>
  <c r="Q2763" i="4"/>
  <c r="V2762" i="4"/>
  <c r="S2762" i="4"/>
  <c r="Q2762" i="4"/>
  <c r="V2761" i="4"/>
  <c r="S2761" i="4"/>
  <c r="Q2761" i="4"/>
  <c r="V2760" i="4"/>
  <c r="S2760" i="4"/>
  <c r="Q2760" i="4"/>
  <c r="V2759" i="4"/>
  <c r="S2759" i="4"/>
  <c r="Q2759" i="4"/>
  <c r="V2758" i="4"/>
  <c r="S2758" i="4"/>
  <c r="Q2758" i="4"/>
  <c r="V2757" i="4"/>
  <c r="S2757" i="4"/>
  <c r="Q2757" i="4"/>
  <c r="V2756" i="4"/>
  <c r="S2756" i="4"/>
  <c r="Q2756" i="4"/>
  <c r="V2755" i="4"/>
  <c r="S2755" i="4"/>
  <c r="Q2755" i="4"/>
  <c r="V2754" i="4"/>
  <c r="S2754" i="4"/>
  <c r="Q2754" i="4"/>
  <c r="V2753" i="4"/>
  <c r="Q2753" i="4"/>
  <c r="V2752" i="4"/>
  <c r="S2752" i="4"/>
  <c r="Q2752" i="4"/>
  <c r="U2751" i="4"/>
  <c r="T2751" i="4"/>
  <c r="R2751" i="4"/>
  <c r="P2751" i="4"/>
  <c r="O2751" i="4"/>
  <c r="H2751" i="4"/>
  <c r="G2751" i="4"/>
  <c r="E2751" i="4"/>
  <c r="V2750" i="4"/>
  <c r="S2750" i="4"/>
  <c r="Q2750" i="4"/>
  <c r="V2749" i="4"/>
  <c r="S2749" i="4"/>
  <c r="Q2749" i="4"/>
  <c r="V2748" i="4"/>
  <c r="S2748" i="4"/>
  <c r="Q2748" i="4"/>
  <c r="V2747" i="4"/>
  <c r="S2747" i="4"/>
  <c r="Q2747" i="4"/>
  <c r="V2746" i="4"/>
  <c r="Q2746" i="4"/>
  <c r="F2745" i="4"/>
  <c r="U2745" i="4"/>
  <c r="T2745" i="4"/>
  <c r="R2745" i="4"/>
  <c r="P2745" i="4"/>
  <c r="O2745" i="4"/>
  <c r="L2745" i="4"/>
  <c r="K2745" i="4"/>
  <c r="J2745" i="4"/>
  <c r="I2745" i="4"/>
  <c r="H2745" i="4"/>
  <c r="G2745" i="4"/>
  <c r="E2745" i="4"/>
  <c r="F2742" i="4"/>
  <c r="V2741" i="4"/>
  <c r="S2741" i="4"/>
  <c r="Q2741" i="4"/>
  <c r="V2740" i="4"/>
  <c r="S2740" i="4"/>
  <c r="Q2740" i="4"/>
  <c r="V2739" i="4"/>
  <c r="S2739" i="4"/>
  <c r="Q2739" i="4"/>
  <c r="V2738" i="4"/>
  <c r="S2738" i="4"/>
  <c r="Q2738" i="4"/>
  <c r="V2737" i="4"/>
  <c r="S2737" i="4"/>
  <c r="Q2737" i="4"/>
  <c r="V2736" i="4"/>
  <c r="S2736" i="4"/>
  <c r="Q2736" i="4"/>
  <c r="V2735" i="4"/>
  <c r="S2735" i="4"/>
  <c r="Q2735" i="4"/>
  <c r="V2734" i="4"/>
  <c r="S2734" i="4"/>
  <c r="Q2734" i="4"/>
  <c r="F2734" i="4"/>
  <c r="V2733" i="4"/>
  <c r="S2733" i="4"/>
  <c r="Q2733" i="4"/>
  <c r="V2732" i="4"/>
  <c r="S2732" i="4"/>
  <c r="Q2732" i="4"/>
  <c r="F2732" i="4"/>
  <c r="V2731" i="4"/>
  <c r="S2731" i="4"/>
  <c r="Q2731" i="4"/>
  <c r="V2730" i="4"/>
  <c r="S2730" i="4"/>
  <c r="Q2730" i="4"/>
  <c r="V2729" i="4"/>
  <c r="S2729" i="4"/>
  <c r="Q2729" i="4"/>
  <c r="V2728" i="4"/>
  <c r="S2728" i="4"/>
  <c r="Q2728" i="4"/>
  <c r="V2727" i="4"/>
  <c r="S2727" i="4"/>
  <c r="Q2727" i="4"/>
  <c r="U2726" i="4"/>
  <c r="T2726" i="4"/>
  <c r="R2726" i="4"/>
  <c r="P2726" i="4"/>
  <c r="O2726" i="4"/>
  <c r="L2726" i="4"/>
  <c r="K2726" i="4"/>
  <c r="J2726" i="4"/>
  <c r="I2726" i="4"/>
  <c r="H2726" i="4"/>
  <c r="G2726" i="4"/>
  <c r="E2726" i="4"/>
  <c r="V2725" i="4"/>
  <c r="S2725" i="4"/>
  <c r="Q2725" i="4"/>
  <c r="V2724" i="4"/>
  <c r="S2724" i="4"/>
  <c r="Q2724" i="4"/>
  <c r="V2723" i="4"/>
  <c r="S2723" i="4"/>
  <c r="Q2723" i="4"/>
  <c r="V2722" i="4"/>
  <c r="S2722" i="4"/>
  <c r="Q2722" i="4"/>
  <c r="V2721" i="4"/>
  <c r="S2721" i="4"/>
  <c r="Q2721" i="4"/>
  <c r="V2720" i="4"/>
  <c r="S2720" i="4"/>
  <c r="Q2720" i="4"/>
  <c r="V2719" i="4"/>
  <c r="S2719" i="4"/>
  <c r="Q2719" i="4"/>
  <c r="V2718" i="4"/>
  <c r="S2718" i="4"/>
  <c r="Q2718" i="4"/>
  <c r="V2717" i="4"/>
  <c r="S2717" i="4"/>
  <c r="Q2717" i="4"/>
  <c r="V2716" i="4"/>
  <c r="S2716" i="4"/>
  <c r="Q2716" i="4"/>
  <c r="V2715" i="4"/>
  <c r="S2715" i="4"/>
  <c r="Q2715" i="4"/>
  <c r="V2714" i="4"/>
  <c r="S2714" i="4"/>
  <c r="Q2714" i="4"/>
  <c r="V2713" i="4"/>
  <c r="S2713" i="4"/>
  <c r="Q2713" i="4"/>
  <c r="U2712" i="4"/>
  <c r="T2712" i="4"/>
  <c r="R2712" i="4"/>
  <c r="P2712" i="4"/>
  <c r="O2712" i="4"/>
  <c r="L2712" i="4"/>
  <c r="K2712" i="4"/>
  <c r="J2712" i="4"/>
  <c r="I2712" i="4"/>
  <c r="H2712" i="4"/>
  <c r="G2712" i="4"/>
  <c r="F2712" i="4"/>
  <c r="E2712" i="4"/>
  <c r="V2711" i="4"/>
  <c r="S2711" i="4"/>
  <c r="Q2711" i="4"/>
  <c r="V2710" i="4"/>
  <c r="S2710" i="4"/>
  <c r="Q2710" i="4"/>
  <c r="V2709" i="4"/>
  <c r="S2709" i="4"/>
  <c r="Q2709" i="4"/>
  <c r="V2708" i="4"/>
  <c r="S2708" i="4"/>
  <c r="Q2708" i="4"/>
  <c r="V2707" i="4"/>
  <c r="Q2707" i="4"/>
  <c r="U2706" i="4"/>
  <c r="T2706" i="4"/>
  <c r="R2706" i="4"/>
  <c r="P2706" i="4"/>
  <c r="L2706" i="4"/>
  <c r="K2706" i="4"/>
  <c r="J2706" i="4"/>
  <c r="I2706" i="4"/>
  <c r="H2706" i="4"/>
  <c r="G2706" i="4"/>
  <c r="E2706" i="4"/>
  <c r="M2704" i="4"/>
  <c r="F2703" i="4"/>
  <c r="V2701" i="4"/>
  <c r="S2701" i="4"/>
  <c r="Q2701" i="4"/>
  <c r="F2701" i="4"/>
  <c r="F2700" i="4"/>
  <c r="V2699" i="4"/>
  <c r="S2699" i="4"/>
  <c r="Q2699" i="4"/>
  <c r="V2698" i="4"/>
  <c r="S2698" i="4"/>
  <c r="Q2698" i="4"/>
  <c r="F2698" i="4"/>
  <c r="V2697" i="4"/>
  <c r="S2697" i="4"/>
  <c r="Q2697" i="4"/>
  <c r="F2697" i="4"/>
  <c r="V2696" i="4"/>
  <c r="S2696" i="4"/>
  <c r="Q2696" i="4"/>
  <c r="F2696" i="4"/>
  <c r="V2695" i="4"/>
  <c r="S2695" i="4"/>
  <c r="Q2695" i="4"/>
  <c r="F2695" i="4"/>
  <c r="V2694" i="4"/>
  <c r="S2694" i="4"/>
  <c r="Q2694" i="4"/>
  <c r="F2694" i="4"/>
  <c r="V2693" i="4"/>
  <c r="S2693" i="4"/>
  <c r="Q2693" i="4"/>
  <c r="F2693" i="4"/>
  <c r="V2692" i="4"/>
  <c r="S2692" i="4"/>
  <c r="Q2692" i="4"/>
  <c r="F2692" i="4"/>
  <c r="V2691" i="4"/>
  <c r="S2691" i="4"/>
  <c r="Q2691" i="4"/>
  <c r="F2691" i="4"/>
  <c r="V2690" i="4"/>
  <c r="S2690" i="4"/>
  <c r="Q2690" i="4"/>
  <c r="F2690" i="4"/>
  <c r="V2689" i="4"/>
  <c r="S2689" i="4"/>
  <c r="Q2689" i="4"/>
  <c r="F2689" i="4"/>
  <c r="V2688" i="4"/>
  <c r="S2688" i="4"/>
  <c r="Q2688" i="4"/>
  <c r="F2688" i="4"/>
  <c r="V2687" i="4"/>
  <c r="S2687" i="4"/>
  <c r="Q2687" i="4"/>
  <c r="F2687" i="4"/>
  <c r="V2686" i="4"/>
  <c r="S2686" i="4"/>
  <c r="Q2686" i="4"/>
  <c r="F2686" i="4"/>
  <c r="V2685" i="4"/>
  <c r="S2685" i="4"/>
  <c r="Q2685" i="4"/>
  <c r="F2685" i="4"/>
  <c r="V2684" i="4"/>
  <c r="S2684" i="4"/>
  <c r="Q2684" i="4"/>
  <c r="F2684" i="4"/>
  <c r="V2683" i="4"/>
  <c r="S2683" i="4"/>
  <c r="Q2683" i="4"/>
  <c r="F2683" i="4"/>
  <c r="V2682" i="4"/>
  <c r="S2682" i="4"/>
  <c r="Q2682" i="4"/>
  <c r="F2682" i="4"/>
  <c r="V2681" i="4"/>
  <c r="S2681" i="4"/>
  <c r="Q2681" i="4"/>
  <c r="F2681" i="4"/>
  <c r="V2680" i="4"/>
  <c r="S2680" i="4"/>
  <c r="Q2680" i="4"/>
  <c r="F2680" i="4"/>
  <c r="V2679" i="4"/>
  <c r="S2679" i="4"/>
  <c r="Q2679" i="4"/>
  <c r="F2679" i="4"/>
  <c r="V2678" i="4"/>
  <c r="S2678" i="4"/>
  <c r="Q2678" i="4"/>
  <c r="F2678" i="4"/>
  <c r="V2677" i="4"/>
  <c r="S2677" i="4"/>
  <c r="Q2677" i="4"/>
  <c r="F2677" i="4"/>
  <c r="V2676" i="4"/>
  <c r="S2676" i="4"/>
  <c r="Q2676" i="4"/>
  <c r="F2676" i="4"/>
  <c r="V2675" i="4"/>
  <c r="S2675" i="4"/>
  <c r="Q2675" i="4"/>
  <c r="F2675" i="4"/>
  <c r="V2674" i="4"/>
  <c r="S2674" i="4"/>
  <c r="Q2674" i="4"/>
  <c r="F2674" i="4"/>
  <c r="V2673" i="4"/>
  <c r="S2673" i="4"/>
  <c r="Q2673" i="4"/>
  <c r="F2673" i="4"/>
  <c r="V2672" i="4"/>
  <c r="S2672" i="4"/>
  <c r="Q2672" i="4"/>
  <c r="F2672" i="4"/>
  <c r="V2671" i="4"/>
  <c r="S2671" i="4"/>
  <c r="Q2671" i="4"/>
  <c r="F2671" i="4"/>
  <c r="V2670" i="4"/>
  <c r="S2670" i="4"/>
  <c r="Q2670" i="4"/>
  <c r="F2670" i="4"/>
  <c r="V2669" i="4"/>
  <c r="S2669" i="4"/>
  <c r="Q2669" i="4"/>
  <c r="F2669" i="4"/>
  <c r="V2668" i="4"/>
  <c r="S2668" i="4"/>
  <c r="Q2668" i="4"/>
  <c r="F2668" i="4"/>
  <c r="V2667" i="4"/>
  <c r="S2667" i="4"/>
  <c r="Q2667" i="4"/>
  <c r="V2666" i="4"/>
  <c r="S2666" i="4"/>
  <c r="Q2666" i="4"/>
  <c r="V2665" i="4"/>
  <c r="S2665" i="4"/>
  <c r="Q2665" i="4"/>
  <c r="F2665" i="4"/>
  <c r="V2664" i="4"/>
  <c r="Q2664" i="4"/>
  <c r="V2663" i="4"/>
  <c r="Q2663" i="4"/>
  <c r="V2662" i="4"/>
  <c r="S2662" i="4"/>
  <c r="Q2662" i="4"/>
  <c r="V2661" i="4"/>
  <c r="S2661" i="4"/>
  <c r="Q2661" i="4"/>
  <c r="V2657" i="4"/>
  <c r="S2657" i="4"/>
  <c r="Q2657" i="4"/>
  <c r="U2656" i="4"/>
  <c r="T2656" i="4"/>
  <c r="R2656" i="4"/>
  <c r="P2656" i="4"/>
  <c r="O2656" i="4"/>
  <c r="L2656" i="4"/>
  <c r="K2656" i="4"/>
  <c r="J2656" i="4"/>
  <c r="I2656" i="4"/>
  <c r="H2656" i="4"/>
  <c r="G2656" i="4"/>
  <c r="E2656" i="4"/>
  <c r="V2655" i="4"/>
  <c r="S2655" i="4"/>
  <c r="Q2655" i="4"/>
  <c r="V2654" i="4"/>
  <c r="S2654" i="4"/>
  <c r="Q2654" i="4"/>
  <c r="V2653" i="4"/>
  <c r="S2653" i="4"/>
  <c r="Q2653" i="4"/>
  <c r="V2652" i="4"/>
  <c r="S2652" i="4"/>
  <c r="Q2652" i="4"/>
  <c r="V2651" i="4"/>
  <c r="S2651" i="4"/>
  <c r="Q2651" i="4"/>
  <c r="V2650" i="4"/>
  <c r="S2650" i="4"/>
  <c r="Q2650" i="4"/>
  <c r="V2649" i="4"/>
  <c r="S2649" i="4"/>
  <c r="Q2649" i="4"/>
  <c r="V2648" i="4"/>
  <c r="S2648" i="4"/>
  <c r="Q2648" i="4"/>
  <c r="V2647" i="4"/>
  <c r="S2647" i="4"/>
  <c r="Q2647" i="4"/>
  <c r="V2646" i="4"/>
  <c r="S2646" i="4"/>
  <c r="Q2646" i="4"/>
  <c r="V2645" i="4"/>
  <c r="S2645" i="4"/>
  <c r="Q2645" i="4"/>
  <c r="V2644" i="4"/>
  <c r="S2644" i="4"/>
  <c r="Q2644" i="4"/>
  <c r="V2643" i="4"/>
  <c r="S2643" i="4"/>
  <c r="Q2643" i="4"/>
  <c r="V2642" i="4"/>
  <c r="S2642" i="4"/>
  <c r="Q2642" i="4"/>
  <c r="V2641" i="4"/>
  <c r="S2641" i="4"/>
  <c r="Q2641" i="4"/>
  <c r="V2640" i="4"/>
  <c r="S2640" i="4"/>
  <c r="Q2640" i="4"/>
  <c r="V2639" i="4"/>
  <c r="S2639" i="4"/>
  <c r="Q2639" i="4"/>
  <c r="V2638" i="4"/>
  <c r="S2638" i="4"/>
  <c r="Q2638" i="4"/>
  <c r="V2637" i="4"/>
  <c r="S2637" i="4"/>
  <c r="Q2637" i="4"/>
  <c r="V2636" i="4"/>
  <c r="S2636" i="4"/>
  <c r="Q2636" i="4"/>
  <c r="V2635" i="4"/>
  <c r="S2635" i="4"/>
  <c r="Q2635" i="4"/>
  <c r="V2634" i="4"/>
  <c r="S2634" i="4"/>
  <c r="Q2634" i="4"/>
  <c r="V2633" i="4"/>
  <c r="S2633" i="4"/>
  <c r="Q2633" i="4"/>
  <c r="V2632" i="4"/>
  <c r="S2632" i="4"/>
  <c r="Q2632" i="4"/>
  <c r="V2631" i="4"/>
  <c r="S2631" i="4"/>
  <c r="Q2631" i="4"/>
  <c r="V2630" i="4"/>
  <c r="S2630" i="4"/>
  <c r="Q2630" i="4"/>
  <c r="V2629" i="4"/>
  <c r="S2629" i="4"/>
  <c r="Q2629" i="4"/>
  <c r="V2628" i="4"/>
  <c r="S2628" i="4"/>
  <c r="Q2628" i="4"/>
  <c r="V2627" i="4"/>
  <c r="S2627" i="4"/>
  <c r="Q2627" i="4"/>
  <c r="V2626" i="4"/>
  <c r="S2626" i="4"/>
  <c r="Q2626" i="4"/>
  <c r="V2625" i="4"/>
  <c r="S2625" i="4"/>
  <c r="Q2625" i="4"/>
  <c r="V2624" i="4"/>
  <c r="S2624" i="4"/>
  <c r="Q2624" i="4"/>
  <c r="V2623" i="4"/>
  <c r="S2623" i="4"/>
  <c r="Q2623" i="4"/>
  <c r="V2622" i="4"/>
  <c r="S2622" i="4"/>
  <c r="Q2622" i="4"/>
  <c r="V2621" i="4"/>
  <c r="S2621" i="4"/>
  <c r="Q2621" i="4"/>
  <c r="V2620" i="4"/>
  <c r="S2620" i="4"/>
  <c r="Q2620" i="4"/>
  <c r="V2619" i="4"/>
  <c r="S2619" i="4"/>
  <c r="Q2619" i="4"/>
  <c r="V2618" i="4"/>
  <c r="S2618" i="4"/>
  <c r="Q2618" i="4"/>
  <c r="V2617" i="4"/>
  <c r="S2617" i="4"/>
  <c r="Q2617" i="4"/>
  <c r="V2616" i="4"/>
  <c r="S2616" i="4"/>
  <c r="Q2616" i="4"/>
  <c r="V2615" i="4"/>
  <c r="S2615" i="4"/>
  <c r="Q2615" i="4"/>
  <c r="V2614" i="4"/>
  <c r="S2614" i="4"/>
  <c r="Q2614" i="4"/>
  <c r="V2613" i="4"/>
  <c r="S2613" i="4"/>
  <c r="Q2613" i="4"/>
  <c r="V2612" i="4"/>
  <c r="S2612" i="4"/>
  <c r="Q2612" i="4"/>
  <c r="V2611" i="4"/>
  <c r="S2611" i="4"/>
  <c r="Q2611" i="4"/>
  <c r="V2610" i="4"/>
  <c r="S2610" i="4"/>
  <c r="Q2610" i="4"/>
  <c r="V2609" i="4"/>
  <c r="S2609" i="4"/>
  <c r="Q2609" i="4"/>
  <c r="V2608" i="4"/>
  <c r="S2608" i="4"/>
  <c r="Q2608" i="4"/>
  <c r="V2607" i="4"/>
  <c r="S2607" i="4"/>
  <c r="Q2607" i="4"/>
  <c r="V2606" i="4"/>
  <c r="S2606" i="4"/>
  <c r="Q2606" i="4"/>
  <c r="V2605" i="4"/>
  <c r="S2605" i="4"/>
  <c r="Q2605" i="4"/>
  <c r="V2604" i="4"/>
  <c r="Q2604" i="4"/>
  <c r="V2603" i="4"/>
  <c r="Q2603" i="4"/>
  <c r="U2602" i="4"/>
  <c r="T2602" i="4"/>
  <c r="R2602" i="4"/>
  <c r="P2602" i="4"/>
  <c r="O2602" i="4"/>
  <c r="H2602" i="4"/>
  <c r="G2602" i="4"/>
  <c r="E2602" i="4"/>
  <c r="V2601" i="4"/>
  <c r="S2601" i="4"/>
  <c r="Q2601" i="4"/>
  <c r="V2600" i="4"/>
  <c r="S2600" i="4"/>
  <c r="Q2600" i="4"/>
  <c r="V2599" i="4"/>
  <c r="S2599" i="4"/>
  <c r="Q2599" i="4"/>
  <c r="V2598" i="4"/>
  <c r="S2598" i="4"/>
  <c r="Q2598" i="4"/>
  <c r="V2597" i="4"/>
  <c r="Q2597" i="4"/>
  <c r="F2596" i="4"/>
  <c r="U2596" i="4"/>
  <c r="T2596" i="4"/>
  <c r="R2596" i="4"/>
  <c r="P2596" i="4"/>
  <c r="O2596" i="4"/>
  <c r="L2596" i="4"/>
  <c r="K2596" i="4"/>
  <c r="J2596" i="4"/>
  <c r="I2596" i="4"/>
  <c r="H2596" i="4"/>
  <c r="G2596" i="4"/>
  <c r="E2596" i="4"/>
  <c r="F2593" i="4"/>
  <c r="V2592" i="4"/>
  <c r="S2592" i="4"/>
  <c r="Q2592" i="4"/>
  <c r="V2591" i="4"/>
  <c r="S2591" i="4"/>
  <c r="Q2591" i="4"/>
  <c r="V2590" i="4"/>
  <c r="S2590" i="4"/>
  <c r="Q2590" i="4"/>
  <c r="V2589" i="4"/>
  <c r="S2589" i="4"/>
  <c r="Q2589" i="4"/>
  <c r="V2588" i="4"/>
  <c r="S2588" i="4"/>
  <c r="Q2588" i="4"/>
  <c r="V2587" i="4"/>
  <c r="S2587" i="4"/>
  <c r="Q2587" i="4"/>
  <c r="V2586" i="4"/>
  <c r="S2586" i="4"/>
  <c r="Q2586" i="4"/>
  <c r="F2586" i="4"/>
  <c r="V2585" i="4"/>
  <c r="S2585" i="4"/>
  <c r="Q2585" i="4"/>
  <c r="F2585" i="4"/>
  <c r="V2584" i="4"/>
  <c r="S2584" i="4"/>
  <c r="Q2584" i="4"/>
  <c r="V2583" i="4"/>
  <c r="Q2583" i="4"/>
  <c r="F2583" i="4"/>
  <c r="V2582" i="4"/>
  <c r="S2582" i="4"/>
  <c r="Q2582" i="4"/>
  <c r="V2581" i="4"/>
  <c r="S2581" i="4"/>
  <c r="Q2581" i="4"/>
  <c r="V2580" i="4"/>
  <c r="S2580" i="4"/>
  <c r="Q2580" i="4"/>
  <c r="V2579" i="4"/>
  <c r="S2579" i="4"/>
  <c r="Q2579" i="4"/>
  <c r="V2578" i="4"/>
  <c r="S2578" i="4"/>
  <c r="Q2578" i="4"/>
  <c r="U2577" i="4"/>
  <c r="T2577" i="4"/>
  <c r="R2577" i="4"/>
  <c r="P2577" i="4"/>
  <c r="O2577" i="4"/>
  <c r="L2577" i="4"/>
  <c r="K2577" i="4"/>
  <c r="J2577" i="4"/>
  <c r="I2577" i="4"/>
  <c r="H2577" i="4"/>
  <c r="G2577" i="4"/>
  <c r="E2577" i="4"/>
  <c r="V2576" i="4"/>
  <c r="S2576" i="4"/>
  <c r="Q2576" i="4"/>
  <c r="V2575" i="4"/>
  <c r="S2575" i="4"/>
  <c r="Q2575" i="4"/>
  <c r="V2574" i="4"/>
  <c r="S2574" i="4"/>
  <c r="Q2574" i="4"/>
  <c r="V2573" i="4"/>
  <c r="S2573" i="4"/>
  <c r="Q2573" i="4"/>
  <c r="V2572" i="4"/>
  <c r="S2572" i="4"/>
  <c r="Q2572" i="4"/>
  <c r="V2571" i="4"/>
  <c r="S2571" i="4"/>
  <c r="Q2571" i="4"/>
  <c r="V2570" i="4"/>
  <c r="S2570" i="4"/>
  <c r="Q2570" i="4"/>
  <c r="V2569" i="4"/>
  <c r="S2569" i="4"/>
  <c r="Q2569" i="4"/>
  <c r="V2568" i="4"/>
  <c r="S2568" i="4"/>
  <c r="Q2568" i="4"/>
  <c r="V2567" i="4"/>
  <c r="S2567" i="4"/>
  <c r="Q2567" i="4"/>
  <c r="V2566" i="4"/>
  <c r="S2566" i="4"/>
  <c r="Q2566" i="4"/>
  <c r="V2565" i="4"/>
  <c r="S2565" i="4"/>
  <c r="Q2565" i="4"/>
  <c r="V2564" i="4"/>
  <c r="S2564" i="4"/>
  <c r="Q2564" i="4"/>
  <c r="U2563" i="4"/>
  <c r="T2563" i="4"/>
  <c r="R2563" i="4"/>
  <c r="P2563" i="4"/>
  <c r="O2563" i="4"/>
  <c r="L2563" i="4"/>
  <c r="K2563" i="4"/>
  <c r="J2563" i="4"/>
  <c r="I2563" i="4"/>
  <c r="H2563" i="4"/>
  <c r="G2563" i="4"/>
  <c r="F2563" i="4"/>
  <c r="E2563" i="4"/>
  <c r="V2562" i="4"/>
  <c r="S2562" i="4"/>
  <c r="Q2562" i="4"/>
  <c r="V2561" i="4"/>
  <c r="S2561" i="4"/>
  <c r="Q2561" i="4"/>
  <c r="V2560" i="4"/>
  <c r="S2560" i="4"/>
  <c r="Q2560" i="4"/>
  <c r="V2559" i="4"/>
  <c r="S2559" i="4"/>
  <c r="Q2559" i="4"/>
  <c r="V2558" i="4"/>
  <c r="Q2558" i="4"/>
  <c r="U2557" i="4"/>
  <c r="T2557" i="4"/>
  <c r="R2557" i="4"/>
  <c r="P2557" i="4"/>
  <c r="L2557" i="4"/>
  <c r="K2557" i="4"/>
  <c r="J2557" i="4"/>
  <c r="I2557" i="4"/>
  <c r="H2557" i="4"/>
  <c r="G2557" i="4"/>
  <c r="E2557" i="4"/>
  <c r="M2555" i="4"/>
  <c r="F2554" i="4"/>
  <c r="F2553" i="4"/>
  <c r="V2552" i="4"/>
  <c r="S2552" i="4"/>
  <c r="Q2552" i="4"/>
  <c r="F2552" i="4"/>
  <c r="F2551" i="4"/>
  <c r="V2550" i="4"/>
  <c r="S2550" i="4"/>
  <c r="Q2550" i="4"/>
  <c r="V2549" i="4"/>
  <c r="S2549" i="4"/>
  <c r="Q2549" i="4"/>
  <c r="F2549" i="4"/>
  <c r="V2548" i="4"/>
  <c r="S2548" i="4"/>
  <c r="Q2548" i="4"/>
  <c r="F2548" i="4"/>
  <c r="V2547" i="4"/>
  <c r="S2547" i="4"/>
  <c r="Q2547" i="4"/>
  <c r="F2547" i="4"/>
  <c r="V2546" i="4"/>
  <c r="S2546" i="4"/>
  <c r="Q2546" i="4"/>
  <c r="F2546" i="4"/>
  <c r="V2545" i="4"/>
  <c r="S2545" i="4"/>
  <c r="Q2545" i="4"/>
  <c r="F2545" i="4"/>
  <c r="V2544" i="4"/>
  <c r="S2544" i="4"/>
  <c r="Q2544" i="4"/>
  <c r="F2544" i="4"/>
  <c r="V2543" i="4"/>
  <c r="S2543" i="4"/>
  <c r="Q2543" i="4"/>
  <c r="F2543" i="4"/>
  <c r="V2542" i="4"/>
  <c r="S2542" i="4"/>
  <c r="Q2542" i="4"/>
  <c r="F2542" i="4"/>
  <c r="V2541" i="4"/>
  <c r="S2541" i="4"/>
  <c r="Q2541" i="4"/>
  <c r="F2541" i="4"/>
  <c r="V2540" i="4"/>
  <c r="S2540" i="4"/>
  <c r="Q2540" i="4"/>
  <c r="F2540" i="4"/>
  <c r="V2539" i="4"/>
  <c r="S2539" i="4"/>
  <c r="Q2539" i="4"/>
  <c r="F2539" i="4"/>
  <c r="V2538" i="4"/>
  <c r="S2538" i="4"/>
  <c r="Q2538" i="4"/>
  <c r="F2538" i="4"/>
  <c r="V2537" i="4"/>
  <c r="S2537" i="4"/>
  <c r="Q2537" i="4"/>
  <c r="F2537" i="4"/>
  <c r="V2536" i="4"/>
  <c r="S2536" i="4"/>
  <c r="Q2536" i="4"/>
  <c r="F2536" i="4"/>
  <c r="V2535" i="4"/>
  <c r="S2535" i="4"/>
  <c r="Q2535" i="4"/>
  <c r="F2535" i="4"/>
  <c r="V2534" i="4"/>
  <c r="S2534" i="4"/>
  <c r="Q2534" i="4"/>
  <c r="F2534" i="4"/>
  <c r="V2533" i="4"/>
  <c r="S2533" i="4"/>
  <c r="Q2533" i="4"/>
  <c r="F2533" i="4"/>
  <c r="V2532" i="4"/>
  <c r="S2532" i="4"/>
  <c r="Q2532" i="4"/>
  <c r="F2532" i="4"/>
  <c r="V2531" i="4"/>
  <c r="S2531" i="4"/>
  <c r="Q2531" i="4"/>
  <c r="F2531" i="4"/>
  <c r="V2530" i="4"/>
  <c r="S2530" i="4"/>
  <c r="Q2530" i="4"/>
  <c r="F2530" i="4"/>
  <c r="V2529" i="4"/>
  <c r="S2529" i="4"/>
  <c r="Q2529" i="4"/>
  <c r="F2529" i="4"/>
  <c r="V2528" i="4"/>
  <c r="S2528" i="4"/>
  <c r="Q2528" i="4"/>
  <c r="F2528" i="4"/>
  <c r="V2527" i="4"/>
  <c r="S2527" i="4"/>
  <c r="Q2527" i="4"/>
  <c r="V2526" i="4"/>
  <c r="S2526" i="4"/>
  <c r="Q2526" i="4"/>
  <c r="F2526" i="4"/>
  <c r="V2525" i="4"/>
  <c r="S2525" i="4"/>
  <c r="Q2525" i="4"/>
  <c r="F2525" i="4"/>
  <c r="V2524" i="4"/>
  <c r="S2524" i="4"/>
  <c r="Q2524" i="4"/>
  <c r="F2524" i="4"/>
  <c r="V2523" i="4"/>
  <c r="S2523" i="4"/>
  <c r="Q2523" i="4"/>
  <c r="F2523" i="4"/>
  <c r="V2522" i="4"/>
  <c r="S2522" i="4"/>
  <c r="Q2522" i="4"/>
  <c r="F2522" i="4"/>
  <c r="V2521" i="4"/>
  <c r="S2521" i="4"/>
  <c r="Q2521" i="4"/>
  <c r="F2521" i="4"/>
  <c r="V2520" i="4"/>
  <c r="S2520" i="4"/>
  <c r="Q2520" i="4"/>
  <c r="F2520" i="4"/>
  <c r="V2519" i="4"/>
  <c r="S2519" i="4"/>
  <c r="Q2519" i="4"/>
  <c r="F2519" i="4"/>
  <c r="V2518" i="4"/>
  <c r="S2518" i="4"/>
  <c r="Q2518" i="4"/>
  <c r="V2517" i="4"/>
  <c r="S2517" i="4"/>
  <c r="Q2517" i="4"/>
  <c r="V2516" i="4"/>
  <c r="S2516" i="4"/>
  <c r="Q2516" i="4"/>
  <c r="F2516" i="4"/>
  <c r="V2515" i="4"/>
  <c r="Q2515" i="4"/>
  <c r="V2514" i="4"/>
  <c r="Q2514" i="4"/>
  <c r="V2513" i="4"/>
  <c r="S2513" i="4"/>
  <c r="Q2513" i="4"/>
  <c r="V2512" i="4"/>
  <c r="S2512" i="4"/>
  <c r="Q2512" i="4"/>
  <c r="V2508" i="4"/>
  <c r="S2508" i="4"/>
  <c r="Q2508" i="4"/>
  <c r="U2507" i="4"/>
  <c r="T2507" i="4"/>
  <c r="R2507" i="4"/>
  <c r="P2507" i="4"/>
  <c r="O2507" i="4"/>
  <c r="L2507" i="4"/>
  <c r="K2507" i="4"/>
  <c r="J2507" i="4"/>
  <c r="I2507" i="4"/>
  <c r="H2507" i="4"/>
  <c r="G2507" i="4"/>
  <c r="E2507" i="4"/>
  <c r="V2506" i="4"/>
  <c r="S2506" i="4"/>
  <c r="Q2506" i="4"/>
  <c r="V2505" i="4"/>
  <c r="S2505" i="4"/>
  <c r="Q2505" i="4"/>
  <c r="V2504" i="4"/>
  <c r="S2504" i="4"/>
  <c r="Q2504" i="4"/>
  <c r="V2503" i="4"/>
  <c r="S2503" i="4"/>
  <c r="Q2503" i="4"/>
  <c r="V2502" i="4"/>
  <c r="S2502" i="4"/>
  <c r="Q2502" i="4"/>
  <c r="V2501" i="4"/>
  <c r="S2501" i="4"/>
  <c r="Q2501" i="4"/>
  <c r="V2500" i="4"/>
  <c r="S2500" i="4"/>
  <c r="Q2500" i="4"/>
  <c r="V2499" i="4"/>
  <c r="S2499" i="4"/>
  <c r="Q2499" i="4"/>
  <c r="V2498" i="4"/>
  <c r="S2498" i="4"/>
  <c r="Q2498" i="4"/>
  <c r="V2497" i="4"/>
  <c r="S2497" i="4"/>
  <c r="Q2497" i="4"/>
  <c r="V2496" i="4"/>
  <c r="S2496" i="4"/>
  <c r="Q2496" i="4"/>
  <c r="V2495" i="4"/>
  <c r="Q2495" i="4"/>
  <c r="V2494" i="4"/>
  <c r="S2494" i="4"/>
  <c r="Q2494" i="4"/>
  <c r="V2493" i="4"/>
  <c r="S2493" i="4"/>
  <c r="Q2493" i="4"/>
  <c r="V2492" i="4"/>
  <c r="S2492" i="4"/>
  <c r="Q2492" i="4"/>
  <c r="V2491" i="4"/>
  <c r="S2491" i="4"/>
  <c r="Q2491" i="4"/>
  <c r="V2490" i="4"/>
  <c r="S2490" i="4"/>
  <c r="Q2490" i="4"/>
  <c r="V2489" i="4"/>
  <c r="S2489" i="4"/>
  <c r="Q2489" i="4"/>
  <c r="V2488" i="4"/>
  <c r="S2488" i="4"/>
  <c r="Q2488" i="4"/>
  <c r="V2487" i="4"/>
  <c r="S2487" i="4"/>
  <c r="Q2487" i="4"/>
  <c r="V2486" i="4"/>
  <c r="S2486" i="4"/>
  <c r="Q2486" i="4"/>
  <c r="V2485" i="4"/>
  <c r="S2485" i="4"/>
  <c r="Q2485" i="4"/>
  <c r="V2484" i="4"/>
  <c r="S2484" i="4"/>
  <c r="Q2484" i="4"/>
  <c r="V2483" i="4"/>
  <c r="S2483" i="4"/>
  <c r="Q2483" i="4"/>
  <c r="V2482" i="4"/>
  <c r="S2482" i="4"/>
  <c r="Q2482" i="4"/>
  <c r="V2481" i="4"/>
  <c r="S2481" i="4"/>
  <c r="Q2481" i="4"/>
  <c r="V2480" i="4"/>
  <c r="S2480" i="4"/>
  <c r="Q2480" i="4"/>
  <c r="V2479" i="4"/>
  <c r="S2479" i="4"/>
  <c r="Q2479" i="4"/>
  <c r="V2478" i="4"/>
  <c r="S2478" i="4"/>
  <c r="Q2478" i="4"/>
  <c r="V2477" i="4"/>
  <c r="S2477" i="4"/>
  <c r="Q2477" i="4"/>
  <c r="V2476" i="4"/>
  <c r="S2476" i="4"/>
  <c r="Q2476" i="4"/>
  <c r="V2475" i="4"/>
  <c r="S2475" i="4"/>
  <c r="Q2475" i="4"/>
  <c r="V2474" i="4"/>
  <c r="S2474" i="4"/>
  <c r="Q2474" i="4"/>
  <c r="V2473" i="4"/>
  <c r="S2473" i="4"/>
  <c r="Q2473" i="4"/>
  <c r="V2472" i="4"/>
  <c r="S2472" i="4"/>
  <c r="Q2472" i="4"/>
  <c r="V2471" i="4"/>
  <c r="S2471" i="4"/>
  <c r="Q2471" i="4"/>
  <c r="V2470" i="4"/>
  <c r="S2470" i="4"/>
  <c r="Q2470" i="4"/>
  <c r="V2469" i="4"/>
  <c r="S2469" i="4"/>
  <c r="Q2469" i="4"/>
  <c r="V2468" i="4"/>
  <c r="S2468" i="4"/>
  <c r="Q2468" i="4"/>
  <c r="V2467" i="4"/>
  <c r="S2467" i="4"/>
  <c r="Q2467" i="4"/>
  <c r="V2466" i="4"/>
  <c r="S2466" i="4"/>
  <c r="Q2466" i="4"/>
  <c r="V2465" i="4"/>
  <c r="S2465" i="4"/>
  <c r="Q2465" i="4"/>
  <c r="V2464" i="4"/>
  <c r="S2464" i="4"/>
  <c r="Q2464" i="4"/>
  <c r="V2463" i="4"/>
  <c r="S2463" i="4"/>
  <c r="Q2463" i="4"/>
  <c r="V2462" i="4"/>
  <c r="S2462" i="4"/>
  <c r="Q2462" i="4"/>
  <c r="V2461" i="4"/>
  <c r="S2461" i="4"/>
  <c r="Q2461" i="4"/>
  <c r="V2460" i="4"/>
  <c r="S2460" i="4"/>
  <c r="Q2460" i="4"/>
  <c r="V2459" i="4"/>
  <c r="S2459" i="4"/>
  <c r="Q2459" i="4"/>
  <c r="V2458" i="4"/>
  <c r="S2458" i="4"/>
  <c r="Q2458" i="4"/>
  <c r="V2457" i="4"/>
  <c r="S2457" i="4"/>
  <c r="Q2457" i="4"/>
  <c r="V2456" i="4"/>
  <c r="S2456" i="4"/>
  <c r="Q2456" i="4"/>
  <c r="V2455" i="4"/>
  <c r="Q2455" i="4"/>
  <c r="V2454" i="4"/>
  <c r="Q2454" i="4"/>
  <c r="U2453" i="4"/>
  <c r="T2453" i="4"/>
  <c r="R2453" i="4"/>
  <c r="P2453" i="4"/>
  <c r="O2453" i="4"/>
  <c r="H2453" i="4"/>
  <c r="G2453" i="4"/>
  <c r="E2453" i="4"/>
  <c r="V2452" i="4"/>
  <c r="S2452" i="4"/>
  <c r="Q2452" i="4"/>
  <c r="V2451" i="4"/>
  <c r="S2451" i="4"/>
  <c r="Q2451" i="4"/>
  <c r="V2450" i="4"/>
  <c r="S2450" i="4"/>
  <c r="Q2450" i="4"/>
  <c r="V2449" i="4"/>
  <c r="S2449" i="4"/>
  <c r="Q2449" i="4"/>
  <c r="V2448" i="4"/>
  <c r="Q2448" i="4"/>
  <c r="F2447" i="4"/>
  <c r="U2447" i="4"/>
  <c r="T2447" i="4"/>
  <c r="R2447" i="4"/>
  <c r="P2447" i="4"/>
  <c r="O2447" i="4"/>
  <c r="L2447" i="4"/>
  <c r="K2447" i="4"/>
  <c r="J2447" i="4"/>
  <c r="I2447" i="4"/>
  <c r="H2447" i="4"/>
  <c r="G2447" i="4"/>
  <c r="E2447" i="4"/>
  <c r="F2444" i="4"/>
  <c r="V2443" i="4"/>
  <c r="S2443" i="4"/>
  <c r="Q2443" i="4"/>
  <c r="V2442" i="4"/>
  <c r="S2442" i="4"/>
  <c r="Q2442" i="4"/>
  <c r="V2441" i="4"/>
  <c r="S2441" i="4"/>
  <c r="Q2441" i="4"/>
  <c r="V2440" i="4"/>
  <c r="S2440" i="4"/>
  <c r="Q2440" i="4"/>
  <c r="V2439" i="4"/>
  <c r="S2439" i="4"/>
  <c r="Q2439" i="4"/>
  <c r="V2438" i="4"/>
  <c r="S2438" i="4"/>
  <c r="Q2438" i="4"/>
  <c r="V2437" i="4"/>
  <c r="S2437" i="4"/>
  <c r="Q2437" i="4"/>
  <c r="V2436" i="4"/>
  <c r="S2436" i="4"/>
  <c r="Q2436" i="4"/>
  <c r="F2436" i="4"/>
  <c r="V2435" i="4"/>
  <c r="S2435" i="4"/>
  <c r="Q2435" i="4"/>
  <c r="V2434" i="4"/>
  <c r="S2434" i="4"/>
  <c r="Q2434" i="4"/>
  <c r="F2434" i="4"/>
  <c r="V2433" i="4"/>
  <c r="S2433" i="4"/>
  <c r="Q2433" i="4"/>
  <c r="V2432" i="4"/>
  <c r="S2432" i="4"/>
  <c r="Q2432" i="4"/>
  <c r="V2431" i="4"/>
  <c r="S2431" i="4"/>
  <c r="Q2431" i="4"/>
  <c r="V2430" i="4"/>
  <c r="S2430" i="4"/>
  <c r="Q2430" i="4"/>
  <c r="V2429" i="4"/>
  <c r="S2429" i="4"/>
  <c r="Q2429" i="4"/>
  <c r="U2428" i="4"/>
  <c r="T2428" i="4"/>
  <c r="R2428" i="4"/>
  <c r="P2428" i="4"/>
  <c r="O2428" i="4"/>
  <c r="L2428" i="4"/>
  <c r="K2428" i="4"/>
  <c r="J2428" i="4"/>
  <c r="I2428" i="4"/>
  <c r="H2428" i="4"/>
  <c r="G2428" i="4"/>
  <c r="E2428" i="4"/>
  <c r="V2427" i="4"/>
  <c r="S2427" i="4"/>
  <c r="Q2427" i="4"/>
  <c r="V2426" i="4"/>
  <c r="S2426" i="4"/>
  <c r="Q2426" i="4"/>
  <c r="V2425" i="4"/>
  <c r="S2425" i="4"/>
  <c r="Q2425" i="4"/>
  <c r="V2424" i="4"/>
  <c r="S2424" i="4"/>
  <c r="Q2424" i="4"/>
  <c r="V2423" i="4"/>
  <c r="S2423" i="4"/>
  <c r="Q2423" i="4"/>
  <c r="V2422" i="4"/>
  <c r="S2422" i="4"/>
  <c r="Q2422" i="4"/>
  <c r="V2421" i="4"/>
  <c r="S2421" i="4"/>
  <c r="Q2421" i="4"/>
  <c r="V2420" i="4"/>
  <c r="S2420" i="4"/>
  <c r="Q2420" i="4"/>
  <c r="V2419" i="4"/>
  <c r="S2419" i="4"/>
  <c r="Q2419" i="4"/>
  <c r="V2418" i="4"/>
  <c r="S2418" i="4"/>
  <c r="Q2418" i="4"/>
  <c r="V2417" i="4"/>
  <c r="S2417" i="4"/>
  <c r="Q2417" i="4"/>
  <c r="V2416" i="4"/>
  <c r="S2416" i="4"/>
  <c r="Q2416" i="4"/>
  <c r="V2415" i="4"/>
  <c r="S2415" i="4"/>
  <c r="Q2415" i="4"/>
  <c r="U2414" i="4"/>
  <c r="T2414" i="4"/>
  <c r="R2414" i="4"/>
  <c r="P2414" i="4"/>
  <c r="O2414" i="4"/>
  <c r="L2414" i="4"/>
  <c r="K2414" i="4"/>
  <c r="J2414" i="4"/>
  <c r="I2414" i="4"/>
  <c r="H2414" i="4"/>
  <c r="G2414" i="4"/>
  <c r="F2414" i="4"/>
  <c r="E2414" i="4"/>
  <c r="V2413" i="4"/>
  <c r="S2413" i="4"/>
  <c r="Q2413" i="4"/>
  <c r="V2412" i="4"/>
  <c r="S2412" i="4"/>
  <c r="Q2412" i="4"/>
  <c r="V2411" i="4"/>
  <c r="S2411" i="4"/>
  <c r="Q2411" i="4"/>
  <c r="V2410" i="4"/>
  <c r="S2410" i="4"/>
  <c r="Q2410" i="4"/>
  <c r="V2409" i="4"/>
  <c r="Q2409" i="4"/>
  <c r="U2408" i="4"/>
  <c r="T2408" i="4"/>
  <c r="R2408" i="4"/>
  <c r="P2408" i="4"/>
  <c r="L2408" i="4"/>
  <c r="K2408" i="4"/>
  <c r="J2408" i="4"/>
  <c r="I2408" i="4"/>
  <c r="H2408" i="4"/>
  <c r="G2408" i="4"/>
  <c r="E2408" i="4"/>
  <c r="M2406" i="4"/>
  <c r="F2405" i="4"/>
  <c r="F2404" i="4"/>
  <c r="V2403" i="4"/>
  <c r="S2403" i="4"/>
  <c r="Q2403" i="4"/>
  <c r="F2403" i="4"/>
  <c r="F2402" i="4"/>
  <c r="V2401" i="4"/>
  <c r="S2401" i="4"/>
  <c r="Q2401" i="4"/>
  <c r="V2400" i="4"/>
  <c r="S2400" i="4"/>
  <c r="Q2400" i="4"/>
  <c r="F2400" i="4"/>
  <c r="V2399" i="4"/>
  <c r="S2399" i="4"/>
  <c r="Q2399" i="4"/>
  <c r="F2399" i="4"/>
  <c r="V2398" i="4"/>
  <c r="S2398" i="4"/>
  <c r="Q2398" i="4"/>
  <c r="F2398" i="4"/>
  <c r="V2397" i="4"/>
  <c r="S2397" i="4"/>
  <c r="Q2397" i="4"/>
  <c r="F2397" i="4"/>
  <c r="V2396" i="4"/>
  <c r="S2396" i="4"/>
  <c r="Q2396" i="4"/>
  <c r="F2396" i="4"/>
  <c r="V2395" i="4"/>
  <c r="S2395" i="4"/>
  <c r="Q2395" i="4"/>
  <c r="F2395" i="4"/>
  <c r="V2394" i="4"/>
  <c r="S2394" i="4"/>
  <c r="Q2394" i="4"/>
  <c r="F2394" i="4"/>
  <c r="V2393" i="4"/>
  <c r="S2393" i="4"/>
  <c r="Q2393" i="4"/>
  <c r="F2393" i="4"/>
  <c r="V2392" i="4"/>
  <c r="S2392" i="4"/>
  <c r="Q2392" i="4"/>
  <c r="F2392" i="4"/>
  <c r="V2391" i="4"/>
  <c r="S2391" i="4"/>
  <c r="Q2391" i="4"/>
  <c r="F2391" i="4"/>
  <c r="V2390" i="4"/>
  <c r="S2390" i="4"/>
  <c r="Q2390" i="4"/>
  <c r="F2390" i="4"/>
  <c r="V2389" i="4"/>
  <c r="S2389" i="4"/>
  <c r="Q2389" i="4"/>
  <c r="F2389" i="4"/>
  <c r="V2388" i="4"/>
  <c r="S2388" i="4"/>
  <c r="Q2388" i="4"/>
  <c r="F2388" i="4"/>
  <c r="V2387" i="4"/>
  <c r="S2387" i="4"/>
  <c r="Q2387" i="4"/>
  <c r="F2387" i="4"/>
  <c r="V2386" i="4"/>
  <c r="S2386" i="4"/>
  <c r="Q2386" i="4"/>
  <c r="F2386" i="4"/>
  <c r="V2385" i="4"/>
  <c r="S2385" i="4"/>
  <c r="Q2385" i="4"/>
  <c r="F2385" i="4"/>
  <c r="V2384" i="4"/>
  <c r="S2384" i="4"/>
  <c r="Q2384" i="4"/>
  <c r="F2384" i="4"/>
  <c r="V2383" i="4"/>
  <c r="S2383" i="4"/>
  <c r="Q2383" i="4"/>
  <c r="F2383" i="4"/>
  <c r="V2382" i="4"/>
  <c r="S2382" i="4"/>
  <c r="Q2382" i="4"/>
  <c r="F2382" i="4"/>
  <c r="V2381" i="4"/>
  <c r="S2381" i="4"/>
  <c r="Q2381" i="4"/>
  <c r="F2381" i="4"/>
  <c r="V2380" i="4"/>
  <c r="S2380" i="4"/>
  <c r="Q2380" i="4"/>
  <c r="F2380" i="4"/>
  <c r="V2379" i="4"/>
  <c r="S2379" i="4"/>
  <c r="Q2379" i="4"/>
  <c r="F2379" i="4"/>
  <c r="V2378" i="4"/>
  <c r="S2378" i="4"/>
  <c r="Q2378" i="4"/>
  <c r="F2378" i="4"/>
  <c r="V2377" i="4"/>
  <c r="S2377" i="4"/>
  <c r="Q2377" i="4"/>
  <c r="F2377" i="4"/>
  <c r="V2376" i="4"/>
  <c r="S2376" i="4"/>
  <c r="Q2376" i="4"/>
  <c r="F2376" i="4"/>
  <c r="V2375" i="4"/>
  <c r="S2375" i="4"/>
  <c r="Q2375" i="4"/>
  <c r="F2375" i="4"/>
  <c r="V2374" i="4"/>
  <c r="S2374" i="4"/>
  <c r="Q2374" i="4"/>
  <c r="F2374" i="4"/>
  <c r="V2373" i="4"/>
  <c r="S2373" i="4"/>
  <c r="Q2373" i="4"/>
  <c r="F2373" i="4"/>
  <c r="V2372" i="4"/>
  <c r="S2372" i="4"/>
  <c r="Q2372" i="4"/>
  <c r="F2372" i="4"/>
  <c r="V2371" i="4"/>
  <c r="S2371" i="4"/>
  <c r="Q2371" i="4"/>
  <c r="F2371" i="4"/>
  <c r="V2370" i="4"/>
  <c r="S2370" i="4"/>
  <c r="Q2370" i="4"/>
  <c r="F2370" i="4"/>
  <c r="V2369" i="4"/>
  <c r="S2369" i="4"/>
  <c r="Q2369" i="4"/>
  <c r="V2368" i="4"/>
  <c r="S2368" i="4"/>
  <c r="Q2368" i="4"/>
  <c r="V2367" i="4"/>
  <c r="S2367" i="4"/>
  <c r="Q2367" i="4"/>
  <c r="F2367" i="4"/>
  <c r="V2366" i="4"/>
  <c r="Q2366" i="4"/>
  <c r="V2365" i="4"/>
  <c r="Q2365" i="4"/>
  <c r="V2364" i="4"/>
  <c r="S2364" i="4"/>
  <c r="Q2364" i="4"/>
  <c r="V2363" i="4"/>
  <c r="S2363" i="4"/>
  <c r="Q2363" i="4"/>
  <c r="V2359" i="4"/>
  <c r="S2359" i="4"/>
  <c r="Q2359" i="4"/>
  <c r="U2358" i="4"/>
  <c r="T2358" i="4"/>
  <c r="R2358" i="4"/>
  <c r="P2358" i="4"/>
  <c r="O2358" i="4"/>
  <c r="L2358" i="4"/>
  <c r="K2358" i="4"/>
  <c r="J2358" i="4"/>
  <c r="I2358" i="4"/>
  <c r="H2358" i="4"/>
  <c r="G2358" i="4"/>
  <c r="E2358" i="4"/>
  <c r="V2357" i="4"/>
  <c r="S2357" i="4"/>
  <c r="Q2357" i="4"/>
  <c r="V2356" i="4"/>
  <c r="S2356" i="4"/>
  <c r="Q2356" i="4"/>
  <c r="V2355" i="4"/>
  <c r="S2355" i="4"/>
  <c r="Q2355" i="4"/>
  <c r="V2354" i="4"/>
  <c r="S2354" i="4"/>
  <c r="Q2354" i="4"/>
  <c r="V2353" i="4"/>
  <c r="S2353" i="4"/>
  <c r="Q2353" i="4"/>
  <c r="V2352" i="4"/>
  <c r="S2352" i="4"/>
  <c r="Q2352" i="4"/>
  <c r="V2351" i="4"/>
  <c r="S2351" i="4"/>
  <c r="Q2351" i="4"/>
  <c r="V2350" i="4"/>
  <c r="S2350" i="4"/>
  <c r="Q2350" i="4"/>
  <c r="V2349" i="4"/>
  <c r="S2349" i="4"/>
  <c r="Q2349" i="4"/>
  <c r="V2348" i="4"/>
  <c r="S2348" i="4"/>
  <c r="Q2348" i="4"/>
  <c r="V2347" i="4"/>
  <c r="S2347" i="4"/>
  <c r="Q2347" i="4"/>
  <c r="V2346" i="4"/>
  <c r="S2346" i="4"/>
  <c r="Q2346" i="4"/>
  <c r="V2345" i="4"/>
  <c r="S2345" i="4"/>
  <c r="Q2345" i="4"/>
  <c r="V2344" i="4"/>
  <c r="S2344" i="4"/>
  <c r="Q2344" i="4"/>
  <c r="V2343" i="4"/>
  <c r="S2343" i="4"/>
  <c r="Q2343" i="4"/>
  <c r="V2342" i="4"/>
  <c r="S2342" i="4"/>
  <c r="Q2342" i="4"/>
  <c r="V2341" i="4"/>
  <c r="S2341" i="4"/>
  <c r="Q2341" i="4"/>
  <c r="V2340" i="4"/>
  <c r="S2340" i="4"/>
  <c r="Q2340" i="4"/>
  <c r="V2339" i="4"/>
  <c r="S2339" i="4"/>
  <c r="Q2339" i="4"/>
  <c r="V2338" i="4"/>
  <c r="S2338" i="4"/>
  <c r="Q2338" i="4"/>
  <c r="V2337" i="4"/>
  <c r="S2337" i="4"/>
  <c r="Q2337" i="4"/>
  <c r="V2336" i="4"/>
  <c r="S2336" i="4"/>
  <c r="Q2336" i="4"/>
  <c r="V2335" i="4"/>
  <c r="S2335" i="4"/>
  <c r="Q2335" i="4"/>
  <c r="V2334" i="4"/>
  <c r="S2334" i="4"/>
  <c r="Q2334" i="4"/>
  <c r="V2333" i="4"/>
  <c r="S2333" i="4"/>
  <c r="Q2333" i="4"/>
  <c r="V2332" i="4"/>
  <c r="S2332" i="4"/>
  <c r="Q2332" i="4"/>
  <c r="V2331" i="4"/>
  <c r="S2331" i="4"/>
  <c r="Q2331" i="4"/>
  <c r="V2330" i="4"/>
  <c r="S2330" i="4"/>
  <c r="Q2330" i="4"/>
  <c r="V2329" i="4"/>
  <c r="S2329" i="4"/>
  <c r="Q2329" i="4"/>
  <c r="V2328" i="4"/>
  <c r="S2328" i="4"/>
  <c r="Q2328" i="4"/>
  <c r="V2327" i="4"/>
  <c r="S2327" i="4"/>
  <c r="Q2327" i="4"/>
  <c r="V2326" i="4"/>
  <c r="S2326" i="4"/>
  <c r="Q2326" i="4"/>
  <c r="V2325" i="4"/>
  <c r="S2325" i="4"/>
  <c r="Q2325" i="4"/>
  <c r="V2324" i="4"/>
  <c r="S2324" i="4"/>
  <c r="Q2324" i="4"/>
  <c r="V2323" i="4"/>
  <c r="S2323" i="4"/>
  <c r="Q2323" i="4"/>
  <c r="V2322" i="4"/>
  <c r="S2322" i="4"/>
  <c r="Q2322" i="4"/>
  <c r="V2321" i="4"/>
  <c r="S2321" i="4"/>
  <c r="Q2321" i="4"/>
  <c r="V2320" i="4"/>
  <c r="S2320" i="4"/>
  <c r="Q2320" i="4"/>
  <c r="V2319" i="4"/>
  <c r="S2319" i="4"/>
  <c r="Q2319" i="4"/>
  <c r="V2318" i="4"/>
  <c r="S2318" i="4"/>
  <c r="Q2318" i="4"/>
  <c r="V2317" i="4"/>
  <c r="S2317" i="4"/>
  <c r="Q2317" i="4"/>
  <c r="V2316" i="4"/>
  <c r="Q2316" i="4"/>
  <c r="V2315" i="4"/>
  <c r="S2315" i="4"/>
  <c r="Q2315" i="4"/>
  <c r="V2314" i="4"/>
  <c r="S2314" i="4"/>
  <c r="Q2314" i="4"/>
  <c r="V2313" i="4"/>
  <c r="S2313" i="4"/>
  <c r="Q2313" i="4"/>
  <c r="V2312" i="4"/>
  <c r="Q2312" i="4"/>
  <c r="V2311" i="4"/>
  <c r="S2311" i="4"/>
  <c r="Q2311" i="4"/>
  <c r="V2310" i="4"/>
  <c r="S2310" i="4"/>
  <c r="Q2310" i="4"/>
  <c r="V2309" i="4"/>
  <c r="S2309" i="4"/>
  <c r="Q2309" i="4"/>
  <c r="V2308" i="4"/>
  <c r="S2308" i="4"/>
  <c r="Q2308" i="4"/>
  <c r="V2307" i="4"/>
  <c r="S2307" i="4"/>
  <c r="Q2307" i="4"/>
  <c r="V2306" i="4"/>
  <c r="S2306" i="4"/>
  <c r="Q2306" i="4"/>
  <c r="V2305" i="4"/>
  <c r="Q2305" i="4"/>
  <c r="U2304" i="4"/>
  <c r="T2304" i="4"/>
  <c r="R2304" i="4"/>
  <c r="P2304" i="4"/>
  <c r="O2304" i="4"/>
  <c r="H2304" i="4"/>
  <c r="G2304" i="4"/>
  <c r="E2304" i="4"/>
  <c r="V2303" i="4"/>
  <c r="S2303" i="4"/>
  <c r="Q2303" i="4"/>
  <c r="V2302" i="4"/>
  <c r="S2302" i="4"/>
  <c r="Q2302" i="4"/>
  <c r="V2301" i="4"/>
  <c r="S2301" i="4"/>
  <c r="Q2301" i="4"/>
  <c r="V2300" i="4"/>
  <c r="S2300" i="4"/>
  <c r="Q2300" i="4"/>
  <c r="V2299" i="4"/>
  <c r="Q2299" i="4"/>
  <c r="F2298" i="4"/>
  <c r="U2298" i="4"/>
  <c r="T2298" i="4"/>
  <c r="R2298" i="4"/>
  <c r="P2298" i="4"/>
  <c r="O2298" i="4"/>
  <c r="L2298" i="4"/>
  <c r="K2298" i="4"/>
  <c r="J2298" i="4"/>
  <c r="I2298" i="4"/>
  <c r="H2298" i="4"/>
  <c r="G2298" i="4"/>
  <c r="E2298" i="4"/>
  <c r="F2295" i="4"/>
  <c r="V2294" i="4"/>
  <c r="S2294" i="4"/>
  <c r="Q2294" i="4"/>
  <c r="V2293" i="4"/>
  <c r="S2293" i="4"/>
  <c r="Q2293" i="4"/>
  <c r="V2292" i="4"/>
  <c r="S2292" i="4"/>
  <c r="Q2292" i="4"/>
  <c r="V2291" i="4"/>
  <c r="S2291" i="4"/>
  <c r="Q2291" i="4"/>
  <c r="V2290" i="4"/>
  <c r="S2290" i="4"/>
  <c r="Q2290" i="4"/>
  <c r="V2289" i="4"/>
  <c r="S2289" i="4"/>
  <c r="Q2289" i="4"/>
  <c r="F2289" i="4"/>
  <c r="V2288" i="4"/>
  <c r="S2288" i="4"/>
  <c r="Q2288" i="4"/>
  <c r="V2287" i="4"/>
  <c r="S2287" i="4"/>
  <c r="Q2287" i="4"/>
  <c r="F2287" i="4"/>
  <c r="V2286" i="4"/>
  <c r="S2286" i="4"/>
  <c r="Q2286" i="4"/>
  <c r="V2285" i="4"/>
  <c r="S2285" i="4"/>
  <c r="Q2285" i="4"/>
  <c r="F2285" i="4"/>
  <c r="V2284" i="4"/>
  <c r="S2284" i="4"/>
  <c r="Q2284" i="4"/>
  <c r="V2283" i="4"/>
  <c r="S2283" i="4"/>
  <c r="Q2283" i="4"/>
  <c r="V2282" i="4"/>
  <c r="S2282" i="4"/>
  <c r="Q2282" i="4"/>
  <c r="V2281" i="4"/>
  <c r="S2281" i="4"/>
  <c r="Q2281" i="4"/>
  <c r="V2280" i="4"/>
  <c r="S2280" i="4"/>
  <c r="Q2280" i="4"/>
  <c r="S2279" i="4"/>
  <c r="P2279" i="4"/>
  <c r="O2279" i="4"/>
  <c r="L2279" i="4"/>
  <c r="K2279" i="4"/>
  <c r="J2279" i="4"/>
  <c r="I2279" i="4"/>
  <c r="H2279" i="4"/>
  <c r="G2279" i="4"/>
  <c r="E2279" i="4"/>
  <c r="V2278" i="4"/>
  <c r="S2278" i="4"/>
  <c r="Q2278" i="4"/>
  <c r="V2277" i="4"/>
  <c r="S2277" i="4"/>
  <c r="Q2277" i="4"/>
  <c r="V2276" i="4"/>
  <c r="S2276" i="4"/>
  <c r="Q2276" i="4"/>
  <c r="V2275" i="4"/>
  <c r="S2275" i="4"/>
  <c r="Q2275" i="4"/>
  <c r="V2274" i="4"/>
  <c r="S2274" i="4"/>
  <c r="Q2274" i="4"/>
  <c r="V2273" i="4"/>
  <c r="S2273" i="4"/>
  <c r="Q2273" i="4"/>
  <c r="V2272" i="4"/>
  <c r="S2272" i="4"/>
  <c r="Q2272" i="4"/>
  <c r="V2271" i="4"/>
  <c r="S2271" i="4"/>
  <c r="Q2271" i="4"/>
  <c r="V2270" i="4"/>
  <c r="S2270" i="4"/>
  <c r="Q2270" i="4"/>
  <c r="V2269" i="4"/>
  <c r="S2269" i="4"/>
  <c r="Q2269" i="4"/>
  <c r="V2268" i="4"/>
  <c r="S2268" i="4"/>
  <c r="Q2268" i="4"/>
  <c r="V2267" i="4"/>
  <c r="S2267" i="4"/>
  <c r="Q2267" i="4"/>
  <c r="V2266" i="4"/>
  <c r="S2266" i="4"/>
  <c r="Q2266" i="4"/>
  <c r="U2265" i="4"/>
  <c r="T2265" i="4"/>
  <c r="R2265" i="4"/>
  <c r="P2265" i="4"/>
  <c r="O2265" i="4"/>
  <c r="L2265" i="4"/>
  <c r="K2265" i="4"/>
  <c r="J2265" i="4"/>
  <c r="I2265" i="4"/>
  <c r="H2265" i="4"/>
  <c r="G2265" i="4"/>
  <c r="F2265" i="4"/>
  <c r="E2265" i="4"/>
  <c r="V2264" i="4"/>
  <c r="S2264" i="4"/>
  <c r="Q2264" i="4"/>
  <c r="V2263" i="4"/>
  <c r="S2263" i="4"/>
  <c r="Q2263" i="4"/>
  <c r="V2262" i="4"/>
  <c r="S2262" i="4"/>
  <c r="Q2262" i="4"/>
  <c r="V2261" i="4"/>
  <c r="S2261" i="4"/>
  <c r="Q2261" i="4"/>
  <c r="V2260" i="4"/>
  <c r="Q2260" i="4"/>
  <c r="U2259" i="4"/>
  <c r="T2259" i="4"/>
  <c r="R2259" i="4"/>
  <c r="P2259" i="4"/>
  <c r="L2259" i="4"/>
  <c r="K2259" i="4"/>
  <c r="J2259" i="4"/>
  <c r="I2259" i="4"/>
  <c r="H2259" i="4"/>
  <c r="G2259" i="4"/>
  <c r="E2259" i="4"/>
  <c r="M2257" i="4"/>
  <c r="F2256" i="4"/>
  <c r="F2255" i="4"/>
  <c r="V2254" i="4"/>
  <c r="S2254" i="4"/>
  <c r="Q2254" i="4"/>
  <c r="F2254" i="4"/>
  <c r="F2253" i="4"/>
  <c r="V2252" i="4"/>
  <c r="S2252" i="4"/>
  <c r="Q2252" i="4"/>
  <c r="V2251" i="4"/>
  <c r="S2251" i="4"/>
  <c r="Q2251" i="4"/>
  <c r="F2251" i="4"/>
  <c r="V2250" i="4"/>
  <c r="S2250" i="4"/>
  <c r="Q2250" i="4"/>
  <c r="F2250" i="4"/>
  <c r="V2249" i="4"/>
  <c r="S2249" i="4"/>
  <c r="Q2249" i="4"/>
  <c r="F2249" i="4"/>
  <c r="V2248" i="4"/>
  <c r="S2248" i="4"/>
  <c r="Q2248" i="4"/>
  <c r="F2248" i="4"/>
  <c r="V2247" i="4"/>
  <c r="S2247" i="4"/>
  <c r="Q2247" i="4"/>
  <c r="F2247" i="4"/>
  <c r="V2246" i="4"/>
  <c r="S2246" i="4"/>
  <c r="Q2246" i="4"/>
  <c r="F2246" i="4"/>
  <c r="V2245" i="4"/>
  <c r="S2245" i="4"/>
  <c r="Q2245" i="4"/>
  <c r="F2245" i="4"/>
  <c r="V2244" i="4"/>
  <c r="S2244" i="4"/>
  <c r="Q2244" i="4"/>
  <c r="F2244" i="4"/>
  <c r="V2243" i="4"/>
  <c r="S2243" i="4"/>
  <c r="Q2243" i="4"/>
  <c r="F2243" i="4"/>
  <c r="V2242" i="4"/>
  <c r="S2242" i="4"/>
  <c r="Q2242" i="4"/>
  <c r="F2242" i="4"/>
  <c r="V2241" i="4"/>
  <c r="S2241" i="4"/>
  <c r="Q2241" i="4"/>
  <c r="F2241" i="4"/>
  <c r="V2240" i="4"/>
  <c r="S2240" i="4"/>
  <c r="Q2240" i="4"/>
  <c r="F2240" i="4"/>
  <c r="V2239" i="4"/>
  <c r="S2239" i="4"/>
  <c r="Q2239" i="4"/>
  <c r="F2239" i="4"/>
  <c r="V2238" i="4"/>
  <c r="S2238" i="4"/>
  <c r="Q2238" i="4"/>
  <c r="F2238" i="4"/>
  <c r="V2237" i="4"/>
  <c r="S2237" i="4"/>
  <c r="Q2237" i="4"/>
  <c r="F2237" i="4"/>
  <c r="V2236" i="4"/>
  <c r="S2236" i="4"/>
  <c r="Q2236" i="4"/>
  <c r="F2236" i="4"/>
  <c r="V2235" i="4"/>
  <c r="S2235" i="4"/>
  <c r="Q2235" i="4"/>
  <c r="F2235" i="4"/>
  <c r="V2234" i="4"/>
  <c r="S2234" i="4"/>
  <c r="Q2234" i="4"/>
  <c r="F2234" i="4"/>
  <c r="V2233" i="4"/>
  <c r="S2233" i="4"/>
  <c r="Q2233" i="4"/>
  <c r="F2233" i="4"/>
  <c r="V2232" i="4"/>
  <c r="S2232" i="4"/>
  <c r="Q2232" i="4"/>
  <c r="F2232" i="4"/>
  <c r="V2231" i="4"/>
  <c r="S2231" i="4"/>
  <c r="Q2231" i="4"/>
  <c r="F2231" i="4"/>
  <c r="V2230" i="4"/>
  <c r="S2230" i="4"/>
  <c r="Q2230" i="4"/>
  <c r="V2229" i="4"/>
  <c r="S2229" i="4"/>
  <c r="Q2229" i="4"/>
  <c r="V2228" i="4"/>
  <c r="S2228" i="4"/>
  <c r="Q2228" i="4"/>
  <c r="F2228" i="4"/>
  <c r="V2227" i="4"/>
  <c r="S2227" i="4"/>
  <c r="Q2227" i="4"/>
  <c r="F2227" i="4"/>
  <c r="V2226" i="4"/>
  <c r="S2226" i="4"/>
  <c r="Q2226" i="4"/>
  <c r="F2226" i="4"/>
  <c r="V2225" i="4"/>
  <c r="S2225" i="4"/>
  <c r="Q2225" i="4"/>
  <c r="F2225" i="4"/>
  <c r="V2224" i="4"/>
  <c r="S2224" i="4"/>
  <c r="Q2224" i="4"/>
  <c r="F2224" i="4"/>
  <c r="V2223" i="4"/>
  <c r="S2223" i="4"/>
  <c r="Q2223" i="4"/>
  <c r="F2223" i="4"/>
  <c r="V2222" i="4"/>
  <c r="S2222" i="4"/>
  <c r="Q2222" i="4"/>
  <c r="F2222" i="4"/>
  <c r="V2221" i="4"/>
  <c r="S2221" i="4"/>
  <c r="Q2221" i="4"/>
  <c r="F2221" i="4"/>
  <c r="V2220" i="4"/>
  <c r="S2220" i="4"/>
  <c r="Q2220" i="4"/>
  <c r="V2219" i="4"/>
  <c r="S2219" i="4"/>
  <c r="Q2219" i="4"/>
  <c r="V2218" i="4"/>
  <c r="S2218" i="4"/>
  <c r="Q2218" i="4"/>
  <c r="V2217" i="4"/>
  <c r="Q2217" i="4"/>
  <c r="V2216" i="4"/>
  <c r="Q2216" i="4"/>
  <c r="V2215" i="4"/>
  <c r="S2215" i="4"/>
  <c r="Q2215" i="4"/>
  <c r="V2214" i="4"/>
  <c r="S2214" i="4"/>
  <c r="Q2214" i="4"/>
  <c r="V2210" i="4"/>
  <c r="S2210" i="4"/>
  <c r="Q2210" i="4"/>
  <c r="U2209" i="4"/>
  <c r="T2209" i="4"/>
  <c r="R2209" i="4"/>
  <c r="P2209" i="4"/>
  <c r="O2209" i="4"/>
  <c r="L2209" i="4"/>
  <c r="K2209" i="4"/>
  <c r="J2209" i="4"/>
  <c r="I2209" i="4"/>
  <c r="H2209" i="4"/>
  <c r="G2209" i="4"/>
  <c r="E2209" i="4"/>
  <c r="V2208" i="4"/>
  <c r="S2208" i="4"/>
  <c r="Q2208" i="4"/>
  <c r="V2207" i="4"/>
  <c r="Q2207" i="4"/>
  <c r="V2206" i="4"/>
  <c r="Q2206" i="4"/>
  <c r="V2205" i="4"/>
  <c r="S2205" i="4"/>
  <c r="Q2205" i="4"/>
  <c r="V2204" i="4"/>
  <c r="S2204" i="4"/>
  <c r="Q2204" i="4"/>
  <c r="V2203" i="4"/>
  <c r="S2203" i="4"/>
  <c r="Q2203" i="4"/>
  <c r="V2202" i="4"/>
  <c r="S2202" i="4"/>
  <c r="Q2202" i="4"/>
  <c r="V2201" i="4"/>
  <c r="S2201" i="4"/>
  <c r="Q2201" i="4"/>
  <c r="V2200" i="4"/>
  <c r="S2200" i="4"/>
  <c r="Q2200" i="4"/>
  <c r="V2199" i="4"/>
  <c r="S2199" i="4"/>
  <c r="Q2199" i="4"/>
  <c r="V2198" i="4"/>
  <c r="S2198" i="4"/>
  <c r="Q2198" i="4"/>
  <c r="V2197" i="4"/>
  <c r="S2197" i="4"/>
  <c r="Q2197" i="4"/>
  <c r="V2196" i="4"/>
  <c r="S2196" i="4"/>
  <c r="Q2196" i="4"/>
  <c r="V2195" i="4"/>
  <c r="S2195" i="4"/>
  <c r="Q2195" i="4"/>
  <c r="V2194" i="4"/>
  <c r="S2194" i="4"/>
  <c r="Q2194" i="4"/>
  <c r="V2193" i="4"/>
  <c r="S2193" i="4"/>
  <c r="Q2193" i="4"/>
  <c r="V2192" i="4"/>
  <c r="Q2192" i="4"/>
  <c r="V2191" i="4"/>
  <c r="S2191" i="4"/>
  <c r="Q2191" i="4"/>
  <c r="V2190" i="4"/>
  <c r="S2190" i="4"/>
  <c r="Q2190" i="4"/>
  <c r="V2189" i="4"/>
  <c r="S2189" i="4"/>
  <c r="Q2189" i="4"/>
  <c r="V2188" i="4"/>
  <c r="S2188" i="4"/>
  <c r="Q2188" i="4"/>
  <c r="V2187" i="4"/>
  <c r="S2187" i="4"/>
  <c r="Q2187" i="4"/>
  <c r="V2186" i="4"/>
  <c r="S2186" i="4"/>
  <c r="Q2186" i="4"/>
  <c r="V2185" i="4"/>
  <c r="S2185" i="4"/>
  <c r="Q2185" i="4"/>
  <c r="V2184" i="4"/>
  <c r="S2184" i="4"/>
  <c r="Q2184" i="4"/>
  <c r="V2183" i="4"/>
  <c r="S2183" i="4"/>
  <c r="Q2183" i="4"/>
  <c r="V2182" i="4"/>
  <c r="S2182" i="4"/>
  <c r="Q2182" i="4"/>
  <c r="V2181" i="4"/>
  <c r="S2181" i="4"/>
  <c r="Q2181" i="4"/>
  <c r="V2180" i="4"/>
  <c r="S2180" i="4"/>
  <c r="Q2180" i="4"/>
  <c r="V2179" i="4"/>
  <c r="S2179" i="4"/>
  <c r="Q2179" i="4"/>
  <c r="V2178" i="4"/>
  <c r="S2178" i="4"/>
  <c r="Q2178" i="4"/>
  <c r="V2177" i="4"/>
  <c r="S2177" i="4"/>
  <c r="Q2177" i="4"/>
  <c r="V2176" i="4"/>
  <c r="S2176" i="4"/>
  <c r="Q2176" i="4"/>
  <c r="V2175" i="4"/>
  <c r="S2175" i="4"/>
  <c r="Q2175" i="4"/>
  <c r="V2174" i="4"/>
  <c r="S2174" i="4"/>
  <c r="Q2174" i="4"/>
  <c r="V2173" i="4"/>
  <c r="S2173" i="4"/>
  <c r="Q2173" i="4"/>
  <c r="V2172" i="4"/>
  <c r="S2172" i="4"/>
  <c r="Q2172" i="4"/>
  <c r="V2171" i="4"/>
  <c r="S2171" i="4"/>
  <c r="Q2171" i="4"/>
  <c r="V2170" i="4"/>
  <c r="S2170" i="4"/>
  <c r="Q2170" i="4"/>
  <c r="V2169" i="4"/>
  <c r="S2169" i="4"/>
  <c r="Q2169" i="4"/>
  <c r="V2168" i="4"/>
  <c r="S2168" i="4"/>
  <c r="Q2168" i="4"/>
  <c r="V2167" i="4"/>
  <c r="Q2167" i="4"/>
  <c r="V2166" i="4"/>
  <c r="S2166" i="4"/>
  <c r="Q2166" i="4"/>
  <c r="V2165" i="4"/>
  <c r="Q2165" i="4"/>
  <c r="V2164" i="4"/>
  <c r="S2164" i="4"/>
  <c r="Q2164" i="4"/>
  <c r="V2163" i="4"/>
  <c r="Q2163" i="4"/>
  <c r="V2162" i="4"/>
  <c r="S2162" i="4"/>
  <c r="Q2162" i="4"/>
  <c r="V2161" i="4"/>
  <c r="S2161" i="4"/>
  <c r="Q2161" i="4"/>
  <c r="V2160" i="4"/>
  <c r="S2160" i="4"/>
  <c r="Q2160" i="4"/>
  <c r="V2159" i="4"/>
  <c r="S2159" i="4"/>
  <c r="Q2159" i="4"/>
  <c r="V2158" i="4"/>
  <c r="S2158" i="4"/>
  <c r="Q2158" i="4"/>
  <c r="V2157" i="4"/>
  <c r="Q2157" i="4"/>
  <c r="V2156" i="4"/>
  <c r="Q2156" i="4"/>
  <c r="U2155" i="4"/>
  <c r="T2155" i="4"/>
  <c r="R2155" i="4"/>
  <c r="P2155" i="4"/>
  <c r="O2155" i="4"/>
  <c r="H2155" i="4"/>
  <c r="G2155" i="4"/>
  <c r="E2155" i="4"/>
  <c r="V2154" i="4"/>
  <c r="S2154" i="4"/>
  <c r="Q2154" i="4"/>
  <c r="V2153" i="4"/>
  <c r="S2153" i="4"/>
  <c r="Q2153" i="4"/>
  <c r="V2152" i="4"/>
  <c r="S2152" i="4"/>
  <c r="Q2152" i="4"/>
  <c r="V2151" i="4"/>
  <c r="S2151" i="4"/>
  <c r="Q2151" i="4"/>
  <c r="V2150" i="4"/>
  <c r="Q2150" i="4"/>
  <c r="F2149" i="4"/>
  <c r="U2149" i="4"/>
  <c r="T2149" i="4"/>
  <c r="R2149" i="4"/>
  <c r="P2149" i="4"/>
  <c r="O2149" i="4"/>
  <c r="L2149" i="4"/>
  <c r="K2149" i="4"/>
  <c r="J2149" i="4"/>
  <c r="I2149" i="4"/>
  <c r="H2149" i="4"/>
  <c r="G2149" i="4"/>
  <c r="E2149" i="4"/>
  <c r="F2146" i="4"/>
  <c r="V2145" i="4"/>
  <c r="S2145" i="4"/>
  <c r="Q2145" i="4"/>
  <c r="V2144" i="4"/>
  <c r="S2144" i="4"/>
  <c r="Q2144" i="4"/>
  <c r="V2143" i="4"/>
  <c r="S2143" i="4"/>
  <c r="Q2143" i="4"/>
  <c r="V2142" i="4"/>
  <c r="S2142" i="4"/>
  <c r="Q2142" i="4"/>
  <c r="V2141" i="4"/>
  <c r="S2141" i="4"/>
  <c r="Q2141" i="4"/>
  <c r="V2140" i="4"/>
  <c r="S2140" i="4"/>
  <c r="Q2140" i="4"/>
  <c r="F2140" i="4"/>
  <c r="V2139" i="4"/>
  <c r="S2139" i="4"/>
  <c r="Q2139" i="4"/>
  <c r="F2138" i="4"/>
  <c r="V2137" i="4"/>
  <c r="S2137" i="4"/>
  <c r="Q2137" i="4"/>
  <c r="V2136" i="4"/>
  <c r="S2136" i="4"/>
  <c r="Q2136" i="4"/>
  <c r="V2135" i="4"/>
  <c r="Q2135" i="4"/>
  <c r="F2135" i="4"/>
  <c r="V2134" i="4"/>
  <c r="S2134" i="4"/>
  <c r="Q2134" i="4"/>
  <c r="V2133" i="4"/>
  <c r="S2133" i="4"/>
  <c r="Q2133" i="4"/>
  <c r="V2132" i="4"/>
  <c r="S2132" i="4"/>
  <c r="Q2132" i="4"/>
  <c r="V2131" i="4"/>
  <c r="S2131" i="4"/>
  <c r="Q2131" i="4"/>
  <c r="V2130" i="4"/>
  <c r="S2130" i="4"/>
  <c r="Q2130" i="4"/>
  <c r="U2129" i="4"/>
  <c r="T2129" i="4"/>
  <c r="R2129" i="4"/>
  <c r="P2129" i="4"/>
  <c r="O2129" i="4"/>
  <c r="L2129" i="4"/>
  <c r="K2129" i="4"/>
  <c r="J2129" i="4"/>
  <c r="I2129" i="4"/>
  <c r="H2129" i="4"/>
  <c r="G2129" i="4"/>
  <c r="E2129" i="4"/>
  <c r="V2128" i="4"/>
  <c r="S2128" i="4"/>
  <c r="Q2128" i="4"/>
  <c r="V2127" i="4"/>
  <c r="S2127" i="4"/>
  <c r="Q2127" i="4"/>
  <c r="V2126" i="4"/>
  <c r="S2126" i="4"/>
  <c r="Q2126" i="4"/>
  <c r="V2125" i="4"/>
  <c r="S2125" i="4"/>
  <c r="Q2125" i="4"/>
  <c r="V2124" i="4"/>
  <c r="S2124" i="4"/>
  <c r="Q2124" i="4"/>
  <c r="V2123" i="4"/>
  <c r="S2123" i="4"/>
  <c r="Q2123" i="4"/>
  <c r="V2122" i="4"/>
  <c r="S2122" i="4"/>
  <c r="Q2122" i="4"/>
  <c r="V2121" i="4"/>
  <c r="S2121" i="4"/>
  <c r="Q2121" i="4"/>
  <c r="V2120" i="4"/>
  <c r="S2120" i="4"/>
  <c r="Q2120" i="4"/>
  <c r="V2119" i="4"/>
  <c r="S2119" i="4"/>
  <c r="Q2119" i="4"/>
  <c r="V2118" i="4"/>
  <c r="S2118" i="4"/>
  <c r="Q2118" i="4"/>
  <c r="V2117" i="4"/>
  <c r="S2117" i="4"/>
  <c r="Q2117" i="4"/>
  <c r="V2116" i="4"/>
  <c r="Q2116" i="4"/>
  <c r="U2115" i="4"/>
  <c r="T2115" i="4"/>
  <c r="R2115" i="4"/>
  <c r="P2115" i="4"/>
  <c r="O2115" i="4"/>
  <c r="H2115" i="4"/>
  <c r="G2115" i="4"/>
  <c r="E2115" i="4"/>
  <c r="V2114" i="4"/>
  <c r="S2114" i="4"/>
  <c r="Q2114" i="4"/>
  <c r="V2113" i="4"/>
  <c r="S2113" i="4"/>
  <c r="Q2113" i="4"/>
  <c r="V2112" i="4"/>
  <c r="S2112" i="4"/>
  <c r="Q2112" i="4"/>
  <c r="V2111" i="4"/>
  <c r="S2111" i="4"/>
  <c r="Q2111" i="4"/>
  <c r="V2110" i="4"/>
  <c r="Q2110" i="4"/>
  <c r="U2109" i="4"/>
  <c r="T2109" i="4"/>
  <c r="R2109" i="4"/>
  <c r="P2109" i="4"/>
  <c r="L2109" i="4"/>
  <c r="K2109" i="4"/>
  <c r="J2109" i="4"/>
  <c r="I2109" i="4"/>
  <c r="H2109" i="4"/>
  <c r="G2109" i="4"/>
  <c r="E2109" i="4"/>
  <c r="M2107" i="4"/>
  <c r="F2106" i="4"/>
  <c r="F2105" i="4"/>
  <c r="V2104" i="4"/>
  <c r="S2104" i="4"/>
  <c r="Q2104" i="4"/>
  <c r="F2104" i="4"/>
  <c r="F2103" i="4"/>
  <c r="V2102" i="4"/>
  <c r="S2102" i="4"/>
  <c r="Q2102" i="4"/>
  <c r="V2101" i="4"/>
  <c r="S2101" i="4"/>
  <c r="Q2101" i="4"/>
  <c r="F2101" i="4"/>
  <c r="V2100" i="4"/>
  <c r="S2100" i="4"/>
  <c r="Q2100" i="4"/>
  <c r="F2100" i="4"/>
  <c r="V2099" i="4"/>
  <c r="S2099" i="4"/>
  <c r="Q2099" i="4"/>
  <c r="F2099" i="4"/>
  <c r="V2098" i="4"/>
  <c r="S2098" i="4"/>
  <c r="Q2098" i="4"/>
  <c r="F2098" i="4"/>
  <c r="V2097" i="4"/>
  <c r="S2097" i="4"/>
  <c r="Q2097" i="4"/>
  <c r="F2097" i="4"/>
  <c r="V2096" i="4"/>
  <c r="S2096" i="4"/>
  <c r="Q2096" i="4"/>
  <c r="F2096" i="4"/>
  <c r="V2095" i="4"/>
  <c r="S2095" i="4"/>
  <c r="Q2095" i="4"/>
  <c r="F2095" i="4"/>
  <c r="V2094" i="4"/>
  <c r="S2094" i="4"/>
  <c r="Q2094" i="4"/>
  <c r="F2094" i="4"/>
  <c r="V2093" i="4"/>
  <c r="S2093" i="4"/>
  <c r="Q2093" i="4"/>
  <c r="F2093" i="4"/>
  <c r="V2092" i="4"/>
  <c r="S2092" i="4"/>
  <c r="Q2092" i="4"/>
  <c r="F2092" i="4"/>
  <c r="V2091" i="4"/>
  <c r="S2091" i="4"/>
  <c r="Q2091" i="4"/>
  <c r="F2091" i="4"/>
  <c r="V2090" i="4"/>
  <c r="S2090" i="4"/>
  <c r="Q2090" i="4"/>
  <c r="F2090" i="4"/>
  <c r="V2089" i="4"/>
  <c r="S2089" i="4"/>
  <c r="Q2089" i="4"/>
  <c r="F2089" i="4"/>
  <c r="V2088" i="4"/>
  <c r="S2088" i="4"/>
  <c r="Q2088" i="4"/>
  <c r="F2088" i="4"/>
  <c r="V2087" i="4"/>
  <c r="S2087" i="4"/>
  <c r="Q2087" i="4"/>
  <c r="F2087" i="4"/>
  <c r="V2086" i="4"/>
  <c r="S2086" i="4"/>
  <c r="Q2086" i="4"/>
  <c r="F2086" i="4"/>
  <c r="V2085" i="4"/>
  <c r="S2085" i="4"/>
  <c r="Q2085" i="4"/>
  <c r="F2085" i="4"/>
  <c r="V2084" i="4"/>
  <c r="S2084" i="4"/>
  <c r="Q2084" i="4"/>
  <c r="F2084" i="4"/>
  <c r="V2083" i="4"/>
  <c r="S2083" i="4"/>
  <c r="Q2083" i="4"/>
  <c r="F2083" i="4"/>
  <c r="V2082" i="4"/>
  <c r="S2082" i="4"/>
  <c r="Q2082" i="4"/>
  <c r="F2082" i="4"/>
  <c r="V2081" i="4"/>
  <c r="S2081" i="4"/>
  <c r="Q2081" i="4"/>
  <c r="F2081" i="4"/>
  <c r="V2080" i="4"/>
  <c r="S2080" i="4"/>
  <c r="Q2080" i="4"/>
  <c r="F2080" i="4"/>
  <c r="V2079" i="4"/>
  <c r="S2079" i="4"/>
  <c r="Q2079" i="4"/>
  <c r="F2079" i="4"/>
  <c r="V2078" i="4"/>
  <c r="S2078" i="4"/>
  <c r="Q2078" i="4"/>
  <c r="F2078" i="4"/>
  <c r="V2077" i="4"/>
  <c r="S2077" i="4"/>
  <c r="Q2077" i="4"/>
  <c r="F2077" i="4"/>
  <c r="V2076" i="4"/>
  <c r="S2076" i="4"/>
  <c r="Q2076" i="4"/>
  <c r="F2076" i="4"/>
  <c r="V2075" i="4"/>
  <c r="S2075" i="4"/>
  <c r="Q2075" i="4"/>
  <c r="F2075" i="4"/>
  <c r="V2074" i="4"/>
  <c r="S2074" i="4"/>
  <c r="Q2074" i="4"/>
  <c r="F2074" i="4"/>
  <c r="V2073" i="4"/>
  <c r="S2073" i="4"/>
  <c r="Q2073" i="4"/>
  <c r="F2073" i="4"/>
  <c r="V2072" i="4"/>
  <c r="S2072" i="4"/>
  <c r="Q2072" i="4"/>
  <c r="F2072" i="4"/>
  <c r="V2071" i="4"/>
  <c r="S2071" i="4"/>
  <c r="Q2071" i="4"/>
  <c r="F2071" i="4"/>
  <c r="V2070" i="4"/>
  <c r="S2070" i="4"/>
  <c r="Q2070" i="4"/>
  <c r="F2070" i="4"/>
  <c r="V2069" i="4"/>
  <c r="S2069" i="4"/>
  <c r="Q2069" i="4"/>
  <c r="V2068" i="4"/>
  <c r="S2068" i="4"/>
  <c r="Q2068" i="4"/>
  <c r="F2068" i="4"/>
  <c r="V2067" i="4"/>
  <c r="Q2067" i="4"/>
  <c r="V2066" i="4"/>
  <c r="Q2066" i="4"/>
  <c r="V2065" i="4"/>
  <c r="S2065" i="4"/>
  <c r="Q2065" i="4"/>
  <c r="F2065" i="4"/>
  <c r="V2064" i="4"/>
  <c r="S2064" i="4"/>
  <c r="Q2064" i="4"/>
  <c r="V2060" i="4"/>
  <c r="S2060" i="4"/>
  <c r="Q2060" i="4"/>
  <c r="U2059" i="4"/>
  <c r="T2059" i="4"/>
  <c r="R2059" i="4"/>
  <c r="P2059" i="4"/>
  <c r="O2059" i="4"/>
  <c r="L2059" i="4"/>
  <c r="K2059" i="4"/>
  <c r="J2059" i="4"/>
  <c r="I2059" i="4"/>
  <c r="H2059" i="4"/>
  <c r="G2059" i="4"/>
  <c r="E2059" i="4"/>
  <c r="V2058" i="4"/>
  <c r="S2058" i="4"/>
  <c r="Q2058" i="4"/>
  <c r="V2057" i="4"/>
  <c r="S2057" i="4"/>
  <c r="Q2057" i="4"/>
  <c r="V2056" i="4"/>
  <c r="S2056" i="4"/>
  <c r="Q2056" i="4"/>
  <c r="V2055" i="4"/>
  <c r="S2055" i="4"/>
  <c r="Q2055" i="4"/>
  <c r="V2054" i="4"/>
  <c r="S2054" i="4"/>
  <c r="Q2054" i="4"/>
  <c r="V2053" i="4"/>
  <c r="S2053" i="4"/>
  <c r="Q2053" i="4"/>
  <c r="V2052" i="4"/>
  <c r="S2052" i="4"/>
  <c r="Q2052" i="4"/>
  <c r="V2051" i="4"/>
  <c r="S2051" i="4"/>
  <c r="Q2051" i="4"/>
  <c r="V2050" i="4"/>
  <c r="S2050" i="4"/>
  <c r="Q2050" i="4"/>
  <c r="V2049" i="4"/>
  <c r="S2049" i="4"/>
  <c r="Q2049" i="4"/>
  <c r="V2048" i="4"/>
  <c r="S2048" i="4"/>
  <c r="Q2048" i="4"/>
  <c r="V2047" i="4"/>
  <c r="Q2047" i="4"/>
  <c r="V2046" i="4"/>
  <c r="S2046" i="4"/>
  <c r="Q2046" i="4"/>
  <c r="V2045" i="4"/>
  <c r="S2045" i="4"/>
  <c r="Q2045" i="4"/>
  <c r="V2044" i="4"/>
  <c r="S2044" i="4"/>
  <c r="Q2044" i="4"/>
  <c r="V2043" i="4"/>
  <c r="S2043" i="4"/>
  <c r="Q2043" i="4"/>
  <c r="V2042" i="4"/>
  <c r="S2042" i="4"/>
  <c r="Q2042" i="4"/>
  <c r="V2041" i="4"/>
  <c r="S2041" i="4"/>
  <c r="Q2041" i="4"/>
  <c r="V2040" i="4"/>
  <c r="S2040" i="4"/>
  <c r="Q2040" i="4"/>
  <c r="V2039" i="4"/>
  <c r="S2039" i="4"/>
  <c r="Q2039" i="4"/>
  <c r="V2038" i="4"/>
  <c r="S2038" i="4"/>
  <c r="Q2038" i="4"/>
  <c r="V2037" i="4"/>
  <c r="S2037" i="4"/>
  <c r="Q2037" i="4"/>
  <c r="V2036" i="4"/>
  <c r="S2036" i="4"/>
  <c r="Q2036" i="4"/>
  <c r="V2035" i="4"/>
  <c r="S2035" i="4"/>
  <c r="Q2035" i="4"/>
  <c r="V2034" i="4"/>
  <c r="S2034" i="4"/>
  <c r="Q2034" i="4"/>
  <c r="V2033" i="4"/>
  <c r="S2033" i="4"/>
  <c r="Q2033" i="4"/>
  <c r="V2032" i="4"/>
  <c r="S2032" i="4"/>
  <c r="Q2032" i="4"/>
  <c r="V2031" i="4"/>
  <c r="S2031" i="4"/>
  <c r="Q2031" i="4"/>
  <c r="V2030" i="4"/>
  <c r="S2030" i="4"/>
  <c r="Q2030" i="4"/>
  <c r="V2029" i="4"/>
  <c r="S2029" i="4"/>
  <c r="Q2029" i="4"/>
  <c r="V2028" i="4"/>
  <c r="S2028" i="4"/>
  <c r="Q2028" i="4"/>
  <c r="V2027" i="4"/>
  <c r="S2027" i="4"/>
  <c r="Q2027" i="4"/>
  <c r="V2026" i="4"/>
  <c r="S2026" i="4"/>
  <c r="Q2026" i="4"/>
  <c r="V2025" i="4"/>
  <c r="S2025" i="4"/>
  <c r="Q2025" i="4"/>
  <c r="V2024" i="4"/>
  <c r="S2024" i="4"/>
  <c r="Q2024" i="4"/>
  <c r="V2023" i="4"/>
  <c r="S2023" i="4"/>
  <c r="Q2023" i="4"/>
  <c r="V2022" i="4"/>
  <c r="S2022" i="4"/>
  <c r="Q2022" i="4"/>
  <c r="V2021" i="4"/>
  <c r="S2021" i="4"/>
  <c r="Q2021" i="4"/>
  <c r="V2020" i="4"/>
  <c r="S2020" i="4"/>
  <c r="Q2020" i="4"/>
  <c r="V2019" i="4"/>
  <c r="S2019" i="4"/>
  <c r="Q2019" i="4"/>
  <c r="V2018" i="4"/>
  <c r="S2018" i="4"/>
  <c r="Q2018" i="4"/>
  <c r="V2017" i="4"/>
  <c r="S2017" i="4"/>
  <c r="Q2017" i="4"/>
  <c r="V2016" i="4"/>
  <c r="S2016" i="4"/>
  <c r="Q2016" i="4"/>
  <c r="V2015" i="4"/>
  <c r="S2015" i="4"/>
  <c r="Q2015" i="4"/>
  <c r="V2014" i="4"/>
  <c r="S2014" i="4"/>
  <c r="Q2014" i="4"/>
  <c r="V2013" i="4"/>
  <c r="S2013" i="4"/>
  <c r="Q2013" i="4"/>
  <c r="V2012" i="4"/>
  <c r="S2012" i="4"/>
  <c r="Q2012" i="4"/>
  <c r="V2011" i="4"/>
  <c r="S2011" i="4"/>
  <c r="Q2011" i="4"/>
  <c r="V2010" i="4"/>
  <c r="S2010" i="4"/>
  <c r="Q2010" i="4"/>
  <c r="V2009" i="4"/>
  <c r="S2009" i="4"/>
  <c r="Q2009" i="4"/>
  <c r="V2008" i="4"/>
  <c r="S2008" i="4"/>
  <c r="Q2008" i="4"/>
  <c r="V2007" i="4"/>
  <c r="S2007" i="4"/>
  <c r="Q2007" i="4"/>
  <c r="V2006" i="4"/>
  <c r="Q2006" i="4"/>
  <c r="U2005" i="4"/>
  <c r="T2005" i="4"/>
  <c r="R2005" i="4"/>
  <c r="P2005" i="4"/>
  <c r="O2005" i="4"/>
  <c r="H2005" i="4"/>
  <c r="G2005" i="4"/>
  <c r="E2005" i="4"/>
  <c r="V2004" i="4"/>
  <c r="S2004" i="4"/>
  <c r="Q2004" i="4"/>
  <c r="V2003" i="4"/>
  <c r="S2003" i="4"/>
  <c r="Q2003" i="4"/>
  <c r="V2002" i="4"/>
  <c r="S2002" i="4"/>
  <c r="Q2002" i="4"/>
  <c r="V2001" i="4"/>
  <c r="S2001" i="4"/>
  <c r="Q2001" i="4"/>
  <c r="V2000" i="4"/>
  <c r="Q2000" i="4"/>
  <c r="F1999" i="4"/>
  <c r="U1999" i="4"/>
  <c r="T1999" i="4"/>
  <c r="R1999" i="4"/>
  <c r="P1999" i="4"/>
  <c r="O1999" i="4"/>
  <c r="L1999" i="4"/>
  <c r="K1999" i="4"/>
  <c r="J1999" i="4"/>
  <c r="I1999" i="4"/>
  <c r="H1999" i="4"/>
  <c r="G1999" i="4"/>
  <c r="E1999" i="4"/>
  <c r="F1996" i="4"/>
  <c r="V1995" i="4"/>
  <c r="S1995" i="4"/>
  <c r="Q1995" i="4"/>
  <c r="V1994" i="4"/>
  <c r="S1994" i="4"/>
  <c r="Q1994" i="4"/>
  <c r="V1993" i="4"/>
  <c r="S1993" i="4"/>
  <c r="Q1993" i="4"/>
  <c r="V1992" i="4"/>
  <c r="S1992" i="4"/>
  <c r="Q1992" i="4"/>
  <c r="V1991" i="4"/>
  <c r="S1991" i="4"/>
  <c r="Q1991" i="4"/>
  <c r="V1990" i="4"/>
  <c r="S1990" i="4"/>
  <c r="Q1990" i="4"/>
  <c r="V1989" i="4"/>
  <c r="S1989" i="4"/>
  <c r="Q1989" i="4"/>
  <c r="V1988" i="4"/>
  <c r="S1988" i="4"/>
  <c r="Q1988" i="4"/>
  <c r="V1987" i="4"/>
  <c r="S1987" i="4"/>
  <c r="Q1987" i="4"/>
  <c r="V1986" i="4"/>
  <c r="S1986" i="4"/>
  <c r="Q1986" i="4"/>
  <c r="F1986" i="4"/>
  <c r="V1985" i="4"/>
  <c r="S1985" i="4"/>
  <c r="Q1985" i="4"/>
  <c r="V1984" i="4"/>
  <c r="S1984" i="4"/>
  <c r="Q1984" i="4"/>
  <c r="V1983" i="4"/>
  <c r="S1983" i="4"/>
  <c r="Q1983" i="4"/>
  <c r="V1982" i="4"/>
  <c r="S1982" i="4"/>
  <c r="Q1982" i="4"/>
  <c r="V1981" i="4"/>
  <c r="S1981" i="4"/>
  <c r="Q1981" i="4"/>
  <c r="U1980" i="4"/>
  <c r="T1980" i="4"/>
  <c r="R1980" i="4"/>
  <c r="P1980" i="4"/>
  <c r="O1980" i="4"/>
  <c r="L1980" i="4"/>
  <c r="K1980" i="4"/>
  <c r="J1980" i="4"/>
  <c r="I1980" i="4"/>
  <c r="H1980" i="4"/>
  <c r="G1980" i="4"/>
  <c r="E1980" i="4"/>
  <c r="V1979" i="4"/>
  <c r="S1979" i="4"/>
  <c r="Q1979" i="4"/>
  <c r="V1978" i="4"/>
  <c r="S1978" i="4"/>
  <c r="Q1978" i="4"/>
  <c r="V1977" i="4"/>
  <c r="S1977" i="4"/>
  <c r="Q1977" i="4"/>
  <c r="V1976" i="4"/>
  <c r="S1976" i="4"/>
  <c r="Q1976" i="4"/>
  <c r="V1975" i="4"/>
  <c r="S1975" i="4"/>
  <c r="Q1975" i="4"/>
  <c r="V1974" i="4"/>
  <c r="S1974" i="4"/>
  <c r="Q1974" i="4"/>
  <c r="V1973" i="4"/>
  <c r="S1973" i="4"/>
  <c r="Q1973" i="4"/>
  <c r="V1972" i="4"/>
  <c r="S1972" i="4"/>
  <c r="Q1972" i="4"/>
  <c r="V1971" i="4"/>
  <c r="S1971" i="4"/>
  <c r="Q1971" i="4"/>
  <c r="V1970" i="4"/>
  <c r="S1970" i="4"/>
  <c r="Q1970" i="4"/>
  <c r="V1969" i="4"/>
  <c r="S1969" i="4"/>
  <c r="Q1969" i="4"/>
  <c r="V1968" i="4"/>
  <c r="S1968" i="4"/>
  <c r="Q1968" i="4"/>
  <c r="V1967" i="4"/>
  <c r="S1967" i="4"/>
  <c r="Q1967" i="4"/>
  <c r="U1966" i="4"/>
  <c r="T1966" i="4"/>
  <c r="R1966" i="4"/>
  <c r="P1966" i="4"/>
  <c r="O1966" i="4"/>
  <c r="L1966" i="4"/>
  <c r="K1966" i="4"/>
  <c r="J1966" i="4"/>
  <c r="I1966" i="4"/>
  <c r="H1966" i="4"/>
  <c r="G1966" i="4"/>
  <c r="F1966" i="4"/>
  <c r="E1966" i="4"/>
  <c r="V1965" i="4"/>
  <c r="S1965" i="4"/>
  <c r="Q1965" i="4"/>
  <c r="V1964" i="4"/>
  <c r="S1964" i="4"/>
  <c r="Q1964" i="4"/>
  <c r="V1963" i="4"/>
  <c r="S1963" i="4"/>
  <c r="Q1963" i="4"/>
  <c r="V1962" i="4"/>
  <c r="S1962" i="4"/>
  <c r="Q1962" i="4"/>
  <c r="V1961" i="4"/>
  <c r="Q1961" i="4"/>
  <c r="U1960" i="4"/>
  <c r="T1960" i="4"/>
  <c r="R1960" i="4"/>
  <c r="P1960" i="4"/>
  <c r="L1960" i="4"/>
  <c r="K1960" i="4"/>
  <c r="J1960" i="4"/>
  <c r="I1960" i="4"/>
  <c r="H1960" i="4"/>
  <c r="G1960" i="4"/>
  <c r="E1960" i="4"/>
  <c r="M1958" i="4"/>
  <c r="F1957" i="4"/>
  <c r="V1955" i="4"/>
  <c r="S1955" i="4"/>
  <c r="Q1955" i="4"/>
  <c r="F1955" i="4"/>
  <c r="F1954" i="4"/>
  <c r="V1953" i="4"/>
  <c r="S1953" i="4"/>
  <c r="Q1953" i="4"/>
  <c r="V1952" i="4"/>
  <c r="S1952" i="4"/>
  <c r="Q1952" i="4"/>
  <c r="F1952" i="4"/>
  <c r="V1951" i="4"/>
  <c r="S1951" i="4"/>
  <c r="Q1951" i="4"/>
  <c r="F1951" i="4"/>
  <c r="V1950" i="4"/>
  <c r="S1950" i="4"/>
  <c r="Q1950" i="4"/>
  <c r="F1950" i="4"/>
  <c r="V1949" i="4"/>
  <c r="S1949" i="4"/>
  <c r="Q1949" i="4"/>
  <c r="F1949" i="4"/>
  <c r="V1948" i="4"/>
  <c r="S1948" i="4"/>
  <c r="Q1948" i="4"/>
  <c r="F1948" i="4"/>
  <c r="V1947" i="4"/>
  <c r="S1947" i="4"/>
  <c r="Q1947" i="4"/>
  <c r="F1947" i="4"/>
  <c r="V1946" i="4"/>
  <c r="S1946" i="4"/>
  <c r="Q1946" i="4"/>
  <c r="F1946" i="4"/>
  <c r="V1945" i="4"/>
  <c r="S1945" i="4"/>
  <c r="Q1945" i="4"/>
  <c r="F1945" i="4"/>
  <c r="V1944" i="4"/>
  <c r="S1944" i="4"/>
  <c r="Q1944" i="4"/>
  <c r="F1944" i="4"/>
  <c r="V1943" i="4"/>
  <c r="S1943" i="4"/>
  <c r="Q1943" i="4"/>
  <c r="F1943" i="4"/>
  <c r="V1942" i="4"/>
  <c r="S1942" i="4"/>
  <c r="Q1942" i="4"/>
  <c r="F1942" i="4"/>
  <c r="V1941" i="4"/>
  <c r="S1941" i="4"/>
  <c r="Q1941" i="4"/>
  <c r="F1941" i="4"/>
  <c r="V1940" i="4"/>
  <c r="S1940" i="4"/>
  <c r="Q1940" i="4"/>
  <c r="F1940" i="4"/>
  <c r="V1939" i="4"/>
  <c r="S1939" i="4"/>
  <c r="Q1939" i="4"/>
  <c r="F1939" i="4"/>
  <c r="V1938" i="4"/>
  <c r="S1938" i="4"/>
  <c r="Q1938" i="4"/>
  <c r="F1938" i="4"/>
  <c r="V1937" i="4"/>
  <c r="S1937" i="4"/>
  <c r="Q1937" i="4"/>
  <c r="F1937" i="4"/>
  <c r="V1936" i="4"/>
  <c r="S1936" i="4"/>
  <c r="Q1936" i="4"/>
  <c r="F1936" i="4"/>
  <c r="V1935" i="4"/>
  <c r="S1935" i="4"/>
  <c r="Q1935" i="4"/>
  <c r="F1935" i="4"/>
  <c r="V1934" i="4"/>
  <c r="S1934" i="4"/>
  <c r="Q1934" i="4"/>
  <c r="F1934" i="4"/>
  <c r="V1933" i="4"/>
  <c r="S1933" i="4"/>
  <c r="Q1933" i="4"/>
  <c r="F1933" i="4"/>
  <c r="V1932" i="4"/>
  <c r="S1932" i="4"/>
  <c r="Q1932" i="4"/>
  <c r="F1932" i="4"/>
  <c r="V1931" i="4"/>
  <c r="S1931" i="4"/>
  <c r="Q1931" i="4"/>
  <c r="F1931" i="4"/>
  <c r="V1930" i="4"/>
  <c r="S1930" i="4"/>
  <c r="Q1930" i="4"/>
  <c r="F1930" i="4"/>
  <c r="V1929" i="4"/>
  <c r="S1929" i="4"/>
  <c r="Q1929" i="4"/>
  <c r="F1929" i="4"/>
  <c r="V1928" i="4"/>
  <c r="S1928" i="4"/>
  <c r="Q1928" i="4"/>
  <c r="F1928" i="4"/>
  <c r="V1927" i="4"/>
  <c r="S1927" i="4"/>
  <c r="Q1927" i="4"/>
  <c r="F1927" i="4"/>
  <c r="V1926" i="4"/>
  <c r="S1926" i="4"/>
  <c r="Q1926" i="4"/>
  <c r="F1926" i="4"/>
  <c r="V1925" i="4"/>
  <c r="S1925" i="4"/>
  <c r="Q1925" i="4"/>
  <c r="F1925" i="4"/>
  <c r="V1924" i="4"/>
  <c r="S1924" i="4"/>
  <c r="Q1924" i="4"/>
  <c r="F1924" i="4"/>
  <c r="V1923" i="4"/>
  <c r="S1923" i="4"/>
  <c r="Q1923" i="4"/>
  <c r="F1923" i="4"/>
  <c r="V1922" i="4"/>
  <c r="S1922" i="4"/>
  <c r="Q1922" i="4"/>
  <c r="F1922" i="4"/>
  <c r="V1921" i="4"/>
  <c r="S1921" i="4"/>
  <c r="Q1921" i="4"/>
  <c r="V1920" i="4"/>
  <c r="S1920" i="4"/>
  <c r="Q1920" i="4"/>
  <c r="V1919" i="4"/>
  <c r="S1919" i="4"/>
  <c r="Q1919" i="4"/>
  <c r="F1919" i="4"/>
  <c r="V1918" i="4"/>
  <c r="Q1918" i="4"/>
  <c r="V1917" i="4"/>
  <c r="Q1917" i="4"/>
  <c r="V1916" i="4"/>
  <c r="S1916" i="4"/>
  <c r="Q1916" i="4"/>
  <c r="F1916" i="4"/>
  <c r="V1915" i="4"/>
  <c r="S1915" i="4"/>
  <c r="Q1915" i="4"/>
  <c r="V1911" i="4"/>
  <c r="S1911" i="4"/>
  <c r="Q1911" i="4"/>
  <c r="U1910" i="4"/>
  <c r="T1910" i="4"/>
  <c r="R1910" i="4"/>
  <c r="P1910" i="4"/>
  <c r="O1910" i="4"/>
  <c r="L1910" i="4"/>
  <c r="K1910" i="4"/>
  <c r="J1910" i="4"/>
  <c r="I1910" i="4"/>
  <c r="H1910" i="4"/>
  <c r="G1910" i="4"/>
  <c r="E1910" i="4"/>
  <c r="V1909" i="4"/>
  <c r="S1909" i="4"/>
  <c r="Q1909" i="4"/>
  <c r="V1908" i="4"/>
  <c r="S1908" i="4"/>
  <c r="Q1908" i="4"/>
  <c r="V1907" i="4"/>
  <c r="S1907" i="4"/>
  <c r="Q1907" i="4"/>
  <c r="V1906" i="4"/>
  <c r="S1906" i="4"/>
  <c r="Q1906" i="4"/>
  <c r="V1905" i="4"/>
  <c r="S1905" i="4"/>
  <c r="Q1905" i="4"/>
  <c r="V1904" i="4"/>
  <c r="S1904" i="4"/>
  <c r="Q1904" i="4"/>
  <c r="V1903" i="4"/>
  <c r="S1903" i="4"/>
  <c r="Q1903" i="4"/>
  <c r="V1902" i="4"/>
  <c r="S1902" i="4"/>
  <c r="Q1902" i="4"/>
  <c r="V1901" i="4"/>
  <c r="S1901" i="4"/>
  <c r="Q1901" i="4"/>
  <c r="V1900" i="4"/>
  <c r="S1900" i="4"/>
  <c r="Q1900" i="4"/>
  <c r="V1899" i="4"/>
  <c r="S1899" i="4"/>
  <c r="Q1899" i="4"/>
  <c r="V1898" i="4"/>
  <c r="S1898" i="4"/>
  <c r="Q1898" i="4"/>
  <c r="V1897" i="4"/>
  <c r="S1897" i="4"/>
  <c r="Q1897" i="4"/>
  <c r="V1896" i="4"/>
  <c r="S1896" i="4"/>
  <c r="Q1896" i="4"/>
  <c r="V1895" i="4"/>
  <c r="S1895" i="4"/>
  <c r="Q1895" i="4"/>
  <c r="V1894" i="4"/>
  <c r="S1894" i="4"/>
  <c r="Q1894" i="4"/>
  <c r="V1893" i="4"/>
  <c r="S1893" i="4"/>
  <c r="Q1893" i="4"/>
  <c r="V1892" i="4"/>
  <c r="S1892" i="4"/>
  <c r="Q1892" i="4"/>
  <c r="V1891" i="4"/>
  <c r="S1891" i="4"/>
  <c r="Q1891" i="4"/>
  <c r="V1890" i="4"/>
  <c r="S1890" i="4"/>
  <c r="Q1890" i="4"/>
  <c r="V1889" i="4"/>
  <c r="S1889" i="4"/>
  <c r="Q1889" i="4"/>
  <c r="V1888" i="4"/>
  <c r="S1888" i="4"/>
  <c r="Q1888" i="4"/>
  <c r="V1887" i="4"/>
  <c r="S1887" i="4"/>
  <c r="Q1887" i="4"/>
  <c r="V1886" i="4"/>
  <c r="S1886" i="4"/>
  <c r="Q1886" i="4"/>
  <c r="V1885" i="4"/>
  <c r="S1885" i="4"/>
  <c r="Q1885" i="4"/>
  <c r="V1884" i="4"/>
  <c r="S1884" i="4"/>
  <c r="Q1884" i="4"/>
  <c r="V1883" i="4"/>
  <c r="S1883" i="4"/>
  <c r="Q1883" i="4"/>
  <c r="V1882" i="4"/>
  <c r="S1882" i="4"/>
  <c r="Q1882" i="4"/>
  <c r="V1881" i="4"/>
  <c r="S1881" i="4"/>
  <c r="Q1881" i="4"/>
  <c r="V1880" i="4"/>
  <c r="S1880" i="4"/>
  <c r="Q1880" i="4"/>
  <c r="V1879" i="4"/>
  <c r="S1879" i="4"/>
  <c r="Q1879" i="4"/>
  <c r="V1878" i="4"/>
  <c r="S1878" i="4"/>
  <c r="Q1878" i="4"/>
  <c r="V1877" i="4"/>
  <c r="S1877" i="4"/>
  <c r="Q1877" i="4"/>
  <c r="V1876" i="4"/>
  <c r="S1876" i="4"/>
  <c r="Q1876" i="4"/>
  <c r="V1875" i="4"/>
  <c r="S1875" i="4"/>
  <c r="Q1875" i="4"/>
  <c r="V1874" i="4"/>
  <c r="S1874" i="4"/>
  <c r="Q1874" i="4"/>
  <c r="V1873" i="4"/>
  <c r="S1873" i="4"/>
  <c r="Q1873" i="4"/>
  <c r="V1872" i="4"/>
  <c r="S1872" i="4"/>
  <c r="Q1872" i="4"/>
  <c r="V1871" i="4"/>
  <c r="S1871" i="4"/>
  <c r="Q1871" i="4"/>
  <c r="V1870" i="4"/>
  <c r="S1870" i="4"/>
  <c r="Q1870" i="4"/>
  <c r="V1869" i="4"/>
  <c r="S1869" i="4"/>
  <c r="Q1869" i="4"/>
  <c r="V1868" i="4"/>
  <c r="S1868" i="4"/>
  <c r="Q1868" i="4"/>
  <c r="V1867" i="4"/>
  <c r="S1867" i="4"/>
  <c r="Q1867" i="4"/>
  <c r="V1866" i="4"/>
  <c r="S1866" i="4"/>
  <c r="Q1866" i="4"/>
  <c r="V1865" i="4"/>
  <c r="S1865" i="4"/>
  <c r="Q1865" i="4"/>
  <c r="V1864" i="4"/>
  <c r="S1864" i="4"/>
  <c r="Q1864" i="4"/>
  <c r="V1863" i="4"/>
  <c r="S1863" i="4"/>
  <c r="Q1863" i="4"/>
  <c r="V1862" i="4"/>
  <c r="S1862" i="4"/>
  <c r="Q1862" i="4"/>
  <c r="V1861" i="4"/>
  <c r="S1861" i="4"/>
  <c r="Q1861" i="4"/>
  <c r="V1860" i="4"/>
  <c r="S1860" i="4"/>
  <c r="Q1860" i="4"/>
  <c r="V1859" i="4"/>
  <c r="S1859" i="4"/>
  <c r="Q1859" i="4"/>
  <c r="V1858" i="4"/>
  <c r="S1858" i="4"/>
  <c r="Q1858" i="4"/>
  <c r="V1857" i="4"/>
  <c r="Q1857" i="4"/>
  <c r="U1856" i="4"/>
  <c r="T1856" i="4"/>
  <c r="R1856" i="4"/>
  <c r="P1856" i="4"/>
  <c r="O1856" i="4"/>
  <c r="H1856" i="4"/>
  <c r="G1856" i="4"/>
  <c r="E1856" i="4"/>
  <c r="V1855" i="4"/>
  <c r="S1855" i="4"/>
  <c r="Q1855" i="4"/>
  <c r="V1854" i="4"/>
  <c r="S1854" i="4"/>
  <c r="Q1854" i="4"/>
  <c r="V1853" i="4"/>
  <c r="S1853" i="4"/>
  <c r="Q1853" i="4"/>
  <c r="V1852" i="4"/>
  <c r="S1852" i="4"/>
  <c r="Q1852" i="4"/>
  <c r="V1851" i="4"/>
  <c r="Q1851" i="4"/>
  <c r="F1850" i="4"/>
  <c r="U1850" i="4"/>
  <c r="T1850" i="4"/>
  <c r="R1850" i="4"/>
  <c r="P1850" i="4"/>
  <c r="O1850" i="4"/>
  <c r="L1850" i="4"/>
  <c r="K1850" i="4"/>
  <c r="I1850" i="4"/>
  <c r="H1850" i="4"/>
  <c r="G1850" i="4"/>
  <c r="E1850" i="4"/>
  <c r="F1847" i="4"/>
  <c r="V1846" i="4"/>
  <c r="S1846" i="4"/>
  <c r="Q1846" i="4"/>
  <c r="V1845" i="4"/>
  <c r="S1845" i="4"/>
  <c r="Q1845" i="4"/>
  <c r="V1844" i="4"/>
  <c r="S1844" i="4"/>
  <c r="Q1844" i="4"/>
  <c r="V1843" i="4"/>
  <c r="S1843" i="4"/>
  <c r="Q1843" i="4"/>
  <c r="V1842" i="4"/>
  <c r="S1842" i="4"/>
  <c r="Q1842" i="4"/>
  <c r="V1841" i="4"/>
  <c r="S1841" i="4"/>
  <c r="Q1841" i="4"/>
  <c r="F1841" i="4"/>
  <c r="V1840" i="4"/>
  <c r="S1840" i="4"/>
  <c r="Q1840" i="4"/>
  <c r="F1840" i="4"/>
  <c r="V1839" i="4"/>
  <c r="S1839" i="4"/>
  <c r="Q1839" i="4"/>
  <c r="V1838" i="4"/>
  <c r="S1838" i="4"/>
  <c r="Q1838" i="4"/>
  <c r="V1837" i="4"/>
  <c r="S1837" i="4"/>
  <c r="Q1837" i="4"/>
  <c r="F1837" i="4"/>
  <c r="V1836" i="4"/>
  <c r="S1836" i="4"/>
  <c r="Q1836" i="4"/>
  <c r="V1835" i="4"/>
  <c r="S1835" i="4"/>
  <c r="Q1835" i="4"/>
  <c r="V1834" i="4"/>
  <c r="S1834" i="4"/>
  <c r="Q1834" i="4"/>
  <c r="V1833" i="4"/>
  <c r="S1833" i="4"/>
  <c r="Q1833" i="4"/>
  <c r="V1832" i="4"/>
  <c r="S1832" i="4"/>
  <c r="Q1832" i="4"/>
  <c r="U1831" i="4"/>
  <c r="T1831" i="4"/>
  <c r="R1831" i="4"/>
  <c r="P1831" i="4"/>
  <c r="O1831" i="4"/>
  <c r="L1831" i="4"/>
  <c r="K1831" i="4"/>
  <c r="J1831" i="4"/>
  <c r="I1831" i="4"/>
  <c r="H1831" i="4"/>
  <c r="G1831" i="4"/>
  <c r="E1831" i="4"/>
  <c r="V1830" i="4"/>
  <c r="S1830" i="4"/>
  <c r="Q1830" i="4"/>
  <c r="V1829" i="4"/>
  <c r="S1829" i="4"/>
  <c r="Q1829" i="4"/>
  <c r="V1828" i="4"/>
  <c r="S1828" i="4"/>
  <c r="Q1828" i="4"/>
  <c r="V1827" i="4"/>
  <c r="S1827" i="4"/>
  <c r="Q1827" i="4"/>
  <c r="V1826" i="4"/>
  <c r="S1826" i="4"/>
  <c r="Q1826" i="4"/>
  <c r="V1825" i="4"/>
  <c r="S1825" i="4"/>
  <c r="Q1825" i="4"/>
  <c r="V1824" i="4"/>
  <c r="S1824" i="4"/>
  <c r="Q1824" i="4"/>
  <c r="V1823" i="4"/>
  <c r="S1823" i="4"/>
  <c r="Q1823" i="4"/>
  <c r="V1822" i="4"/>
  <c r="S1822" i="4"/>
  <c r="Q1822" i="4"/>
  <c r="V1821" i="4"/>
  <c r="S1821" i="4"/>
  <c r="Q1821" i="4"/>
  <c r="V1820" i="4"/>
  <c r="S1820" i="4"/>
  <c r="Q1820" i="4"/>
  <c r="V1819" i="4"/>
  <c r="S1819" i="4"/>
  <c r="Q1819" i="4"/>
  <c r="V1818" i="4"/>
  <c r="S1818" i="4"/>
  <c r="Q1818" i="4"/>
  <c r="U1817" i="4"/>
  <c r="T1817" i="4"/>
  <c r="R1817" i="4"/>
  <c r="P1817" i="4"/>
  <c r="O1817" i="4"/>
  <c r="L1817" i="4"/>
  <c r="K1817" i="4"/>
  <c r="J1817" i="4"/>
  <c r="I1817" i="4"/>
  <c r="H1817" i="4"/>
  <c r="G1817" i="4"/>
  <c r="F1817" i="4"/>
  <c r="E1817" i="4"/>
  <c r="V1816" i="4"/>
  <c r="S1816" i="4"/>
  <c r="Q1816" i="4"/>
  <c r="V1815" i="4"/>
  <c r="S1815" i="4"/>
  <c r="Q1815" i="4"/>
  <c r="V1814" i="4"/>
  <c r="S1814" i="4"/>
  <c r="Q1814" i="4"/>
  <c r="V1813" i="4"/>
  <c r="S1813" i="4"/>
  <c r="Q1813" i="4"/>
  <c r="V1812" i="4"/>
  <c r="Q1812" i="4"/>
  <c r="U1811" i="4"/>
  <c r="T1811" i="4"/>
  <c r="R1811" i="4"/>
  <c r="P1811" i="4"/>
  <c r="L1811" i="4"/>
  <c r="K1811" i="4"/>
  <c r="J1811" i="4"/>
  <c r="I1811" i="4"/>
  <c r="H1811" i="4"/>
  <c r="G1811" i="4"/>
  <c r="E1811" i="4"/>
  <c r="M1809" i="4"/>
  <c r="F1808" i="4"/>
  <c r="F1807" i="4"/>
  <c r="V1806" i="4"/>
  <c r="S1806" i="4"/>
  <c r="Q1806" i="4"/>
  <c r="F1806" i="4"/>
  <c r="F1805" i="4"/>
  <c r="V1804" i="4"/>
  <c r="S1804" i="4"/>
  <c r="Q1804" i="4"/>
  <c r="V1803" i="4"/>
  <c r="S1803" i="4"/>
  <c r="Q1803" i="4"/>
  <c r="F1803" i="4"/>
  <c r="V1802" i="4"/>
  <c r="S1802" i="4"/>
  <c r="Q1802" i="4"/>
  <c r="F1802" i="4"/>
  <c r="V1801" i="4"/>
  <c r="S1801" i="4"/>
  <c r="Q1801" i="4"/>
  <c r="F1801" i="4"/>
  <c r="V1800" i="4"/>
  <c r="S1800" i="4"/>
  <c r="Q1800" i="4"/>
  <c r="F1800" i="4"/>
  <c r="V1799" i="4"/>
  <c r="S1799" i="4"/>
  <c r="Q1799" i="4"/>
  <c r="F1799" i="4"/>
  <c r="V1798" i="4"/>
  <c r="S1798" i="4"/>
  <c r="Q1798" i="4"/>
  <c r="F1798" i="4"/>
  <c r="V1797" i="4"/>
  <c r="S1797" i="4"/>
  <c r="Q1797" i="4"/>
  <c r="F1797" i="4"/>
  <c r="V1796" i="4"/>
  <c r="S1796" i="4"/>
  <c r="Q1796" i="4"/>
  <c r="F1796" i="4"/>
  <c r="V1795" i="4"/>
  <c r="S1795" i="4"/>
  <c r="Q1795" i="4"/>
  <c r="F1795" i="4"/>
  <c r="V1794" i="4"/>
  <c r="S1794" i="4"/>
  <c r="Q1794" i="4"/>
  <c r="F1794" i="4"/>
  <c r="V1793" i="4"/>
  <c r="S1793" i="4"/>
  <c r="Q1793" i="4"/>
  <c r="F1793" i="4"/>
  <c r="V1792" i="4"/>
  <c r="S1792" i="4"/>
  <c r="Q1792" i="4"/>
  <c r="F1792" i="4"/>
  <c r="V1791" i="4"/>
  <c r="S1791" i="4"/>
  <c r="Q1791" i="4"/>
  <c r="F1791" i="4"/>
  <c r="V1790" i="4"/>
  <c r="S1790" i="4"/>
  <c r="Q1790" i="4"/>
  <c r="F1790" i="4"/>
  <c r="V1789" i="4"/>
  <c r="S1789" i="4"/>
  <c r="Q1789" i="4"/>
  <c r="F1789" i="4"/>
  <c r="V1788" i="4"/>
  <c r="S1788" i="4"/>
  <c r="Q1788" i="4"/>
  <c r="V1787" i="4"/>
  <c r="S1787" i="4"/>
  <c r="Q1787" i="4"/>
  <c r="F1787" i="4"/>
  <c r="V1786" i="4"/>
  <c r="S1786" i="4"/>
  <c r="Q1786" i="4"/>
  <c r="F1786" i="4"/>
  <c r="V1785" i="4"/>
  <c r="S1785" i="4"/>
  <c r="Q1785" i="4"/>
  <c r="F1785" i="4"/>
  <c r="V1784" i="4"/>
  <c r="S1784" i="4"/>
  <c r="Q1784" i="4"/>
  <c r="F1784" i="4"/>
  <c r="V1783" i="4"/>
  <c r="S1783" i="4"/>
  <c r="Q1783" i="4"/>
  <c r="F1783" i="4"/>
  <c r="V1782" i="4"/>
  <c r="S1782" i="4"/>
  <c r="Q1782" i="4"/>
  <c r="F1782" i="4"/>
  <c r="V1781" i="4"/>
  <c r="S1781" i="4"/>
  <c r="Q1781" i="4"/>
  <c r="F1781" i="4"/>
  <c r="V1780" i="4"/>
  <c r="S1780" i="4"/>
  <c r="Q1780" i="4"/>
  <c r="F1780" i="4"/>
  <c r="V1779" i="4"/>
  <c r="S1779" i="4"/>
  <c r="Q1779" i="4"/>
  <c r="F1779" i="4"/>
  <c r="V1778" i="4"/>
  <c r="S1778" i="4"/>
  <c r="Q1778" i="4"/>
  <c r="F1778" i="4"/>
  <c r="V1777" i="4"/>
  <c r="S1777" i="4"/>
  <c r="Q1777" i="4"/>
  <c r="F1777" i="4"/>
  <c r="V1776" i="4"/>
  <c r="S1776" i="4"/>
  <c r="Q1776" i="4"/>
  <c r="F1776" i="4"/>
  <c r="V1775" i="4"/>
  <c r="S1775" i="4"/>
  <c r="Q1775" i="4"/>
  <c r="F1775" i="4"/>
  <c r="V1774" i="4"/>
  <c r="S1774" i="4"/>
  <c r="Q1774" i="4"/>
  <c r="F1774" i="4"/>
  <c r="V1773" i="4"/>
  <c r="S1773" i="4"/>
  <c r="Q1773" i="4"/>
  <c r="F1773" i="4"/>
  <c r="V1772" i="4"/>
  <c r="S1772" i="4"/>
  <c r="Q1772" i="4"/>
  <c r="V1771" i="4"/>
  <c r="S1771" i="4"/>
  <c r="Q1771" i="4"/>
  <c r="V1770" i="4"/>
  <c r="S1770" i="4"/>
  <c r="Q1770" i="4"/>
  <c r="F1770" i="4"/>
  <c r="V1769" i="4"/>
  <c r="Q1769" i="4"/>
  <c r="V1768" i="4"/>
  <c r="Q1768" i="4"/>
  <c r="V1767" i="4"/>
  <c r="S1767" i="4"/>
  <c r="Q1767" i="4"/>
  <c r="V1766" i="4"/>
  <c r="S1766" i="4"/>
  <c r="Q1766" i="4"/>
  <c r="V1762" i="4"/>
  <c r="S1762" i="4"/>
  <c r="Q1762" i="4"/>
  <c r="U1761" i="4"/>
  <c r="T1761" i="4"/>
  <c r="R1761" i="4"/>
  <c r="P1761" i="4"/>
  <c r="O1761" i="4"/>
  <c r="L1761" i="4"/>
  <c r="K1761" i="4"/>
  <c r="J1761" i="4"/>
  <c r="I1761" i="4"/>
  <c r="H1761" i="4"/>
  <c r="G1761" i="4"/>
  <c r="E1761" i="4"/>
  <c r="V1760" i="4"/>
  <c r="S1760" i="4"/>
  <c r="Q1760" i="4"/>
  <c r="V1759" i="4"/>
  <c r="S1759" i="4"/>
  <c r="Q1759" i="4"/>
  <c r="V1758" i="4"/>
  <c r="Q1758" i="4"/>
  <c r="V1757" i="4"/>
  <c r="S1757" i="4"/>
  <c r="Q1757" i="4"/>
  <c r="V1756" i="4"/>
  <c r="S1756" i="4"/>
  <c r="Q1756" i="4"/>
  <c r="V1755" i="4"/>
  <c r="S1755" i="4"/>
  <c r="Q1755" i="4"/>
  <c r="V1754" i="4"/>
  <c r="S1754" i="4"/>
  <c r="Q1754" i="4"/>
  <c r="V1753" i="4"/>
  <c r="S1753" i="4"/>
  <c r="Q1753" i="4"/>
  <c r="V1752" i="4"/>
  <c r="S1752" i="4"/>
  <c r="Q1752" i="4"/>
  <c r="V1751" i="4"/>
  <c r="S1751" i="4"/>
  <c r="Q1751" i="4"/>
  <c r="V1750" i="4"/>
  <c r="S1750" i="4"/>
  <c r="Q1750" i="4"/>
  <c r="V1749" i="4"/>
  <c r="S1749" i="4"/>
  <c r="Q1749" i="4"/>
  <c r="V1748" i="4"/>
  <c r="S1748" i="4"/>
  <c r="Q1748" i="4"/>
  <c r="V1747" i="4"/>
  <c r="S1747" i="4"/>
  <c r="Q1747" i="4"/>
  <c r="V1746" i="4"/>
  <c r="S1746" i="4"/>
  <c r="Q1746" i="4"/>
  <c r="V1745" i="4"/>
  <c r="S1745" i="4"/>
  <c r="Q1745" i="4"/>
  <c r="V1744" i="4"/>
  <c r="Q1744" i="4"/>
  <c r="V1743" i="4"/>
  <c r="S1743" i="4"/>
  <c r="Q1743" i="4"/>
  <c r="V1742" i="4"/>
  <c r="S1742" i="4"/>
  <c r="Q1742" i="4"/>
  <c r="V1741" i="4"/>
  <c r="S1741" i="4"/>
  <c r="Q1741" i="4"/>
  <c r="V1740" i="4"/>
  <c r="S1740" i="4"/>
  <c r="Q1740" i="4"/>
  <c r="V1739" i="4"/>
  <c r="S1739" i="4"/>
  <c r="Q1739" i="4"/>
  <c r="V1738" i="4"/>
  <c r="S1738" i="4"/>
  <c r="Q1738" i="4"/>
  <c r="V1737" i="4"/>
  <c r="S1737" i="4"/>
  <c r="Q1737" i="4"/>
  <c r="V1736" i="4"/>
  <c r="S1736" i="4"/>
  <c r="Q1736" i="4"/>
  <c r="V1735" i="4"/>
  <c r="S1735" i="4"/>
  <c r="Q1735" i="4"/>
  <c r="V1734" i="4"/>
  <c r="S1734" i="4"/>
  <c r="Q1734" i="4"/>
  <c r="V1733" i="4"/>
  <c r="S1733" i="4"/>
  <c r="Q1733" i="4"/>
  <c r="V1732" i="4"/>
  <c r="Q1732" i="4"/>
  <c r="V1731" i="4"/>
  <c r="Q1731" i="4"/>
  <c r="V1730" i="4"/>
  <c r="S1730" i="4"/>
  <c r="Q1730" i="4"/>
  <c r="V1729" i="4"/>
  <c r="S1729" i="4"/>
  <c r="Q1729" i="4"/>
  <c r="V1728" i="4"/>
  <c r="S1728" i="4"/>
  <c r="Q1728" i="4"/>
  <c r="V1727" i="4"/>
  <c r="S1727" i="4"/>
  <c r="Q1727" i="4"/>
  <c r="V1726" i="4"/>
  <c r="S1726" i="4"/>
  <c r="Q1726" i="4"/>
  <c r="V1725" i="4"/>
  <c r="S1725" i="4"/>
  <c r="Q1725" i="4"/>
  <c r="V1724" i="4"/>
  <c r="S1724" i="4"/>
  <c r="Q1724" i="4"/>
  <c r="V1723" i="4"/>
  <c r="S1723" i="4"/>
  <c r="Q1723" i="4"/>
  <c r="V1722" i="4"/>
  <c r="S1722" i="4"/>
  <c r="Q1722" i="4"/>
  <c r="V1721" i="4"/>
  <c r="S1721" i="4"/>
  <c r="Q1721" i="4"/>
  <c r="V1720" i="4"/>
  <c r="S1720" i="4"/>
  <c r="Q1720" i="4"/>
  <c r="V1719" i="4"/>
  <c r="S1719" i="4"/>
  <c r="Q1719" i="4"/>
  <c r="V1718" i="4"/>
  <c r="S1718" i="4"/>
  <c r="Q1718" i="4"/>
  <c r="V1717" i="4"/>
  <c r="Q1717" i="4"/>
  <c r="V1716" i="4"/>
  <c r="S1716" i="4"/>
  <c r="Q1716" i="4"/>
  <c r="V1715" i="4"/>
  <c r="S1715" i="4"/>
  <c r="Q1715" i="4"/>
  <c r="V1714" i="4"/>
  <c r="S1714" i="4"/>
  <c r="Q1714" i="4"/>
  <c r="V1713" i="4"/>
  <c r="S1713" i="4"/>
  <c r="Q1713" i="4"/>
  <c r="V1712" i="4"/>
  <c r="S1712" i="4"/>
  <c r="Q1712" i="4"/>
  <c r="V1711" i="4"/>
  <c r="S1711" i="4"/>
  <c r="Q1711" i="4"/>
  <c r="V1710" i="4"/>
  <c r="S1710" i="4"/>
  <c r="Q1710" i="4"/>
  <c r="V1709" i="4"/>
  <c r="Q1709" i="4"/>
  <c r="V1708" i="4"/>
  <c r="Q1708" i="4"/>
  <c r="U1707" i="4"/>
  <c r="T1707" i="4"/>
  <c r="R1707" i="4"/>
  <c r="P1707" i="4"/>
  <c r="O1707" i="4"/>
  <c r="H1707" i="4"/>
  <c r="G1707" i="4"/>
  <c r="E1707" i="4"/>
  <c r="V1706" i="4"/>
  <c r="S1706" i="4"/>
  <c r="Q1706" i="4"/>
  <c r="V1705" i="4"/>
  <c r="S1705" i="4"/>
  <c r="Q1705" i="4"/>
  <c r="V1704" i="4"/>
  <c r="S1704" i="4"/>
  <c r="Q1704" i="4"/>
  <c r="V1703" i="4"/>
  <c r="S1703" i="4"/>
  <c r="Q1703" i="4"/>
  <c r="V1702" i="4"/>
  <c r="Q1702" i="4"/>
  <c r="F1701" i="4"/>
  <c r="U1701" i="4"/>
  <c r="T1701" i="4"/>
  <c r="R1701" i="4"/>
  <c r="P1701" i="4"/>
  <c r="O1701" i="4"/>
  <c r="L1701" i="4"/>
  <c r="K1701" i="4"/>
  <c r="J1701" i="4"/>
  <c r="I1701" i="4"/>
  <c r="H1701" i="4"/>
  <c r="G1701" i="4"/>
  <c r="E1701" i="4"/>
  <c r="F1698" i="4"/>
  <c r="V1697" i="4"/>
  <c r="S1697" i="4"/>
  <c r="Q1697" i="4"/>
  <c r="V1696" i="4"/>
  <c r="S1696" i="4"/>
  <c r="Q1696" i="4"/>
  <c r="V1695" i="4"/>
  <c r="S1695" i="4"/>
  <c r="Q1695" i="4"/>
  <c r="V1694" i="4"/>
  <c r="S1694" i="4"/>
  <c r="Q1694" i="4"/>
  <c r="V1693" i="4"/>
  <c r="S1693" i="4"/>
  <c r="Q1693" i="4"/>
  <c r="V1692" i="4"/>
  <c r="S1692" i="4"/>
  <c r="Q1692" i="4"/>
  <c r="F1692" i="4"/>
  <c r="V1691" i="4"/>
  <c r="S1691" i="4"/>
  <c r="Q1691" i="4"/>
  <c r="V1690" i="4"/>
  <c r="S1690" i="4"/>
  <c r="Q1690" i="4"/>
  <c r="F1690" i="4"/>
  <c r="V1689" i="4"/>
  <c r="S1689" i="4"/>
  <c r="Q1689" i="4"/>
  <c r="F1689" i="4"/>
  <c r="F39" i="4" s="1"/>
  <c r="V1688" i="4"/>
  <c r="Q1688" i="4"/>
  <c r="F1688" i="4"/>
  <c r="V1687" i="4"/>
  <c r="S1687" i="4"/>
  <c r="Q1687" i="4"/>
  <c r="V1686" i="4"/>
  <c r="S1686" i="4"/>
  <c r="Q1686" i="4"/>
  <c r="V1685" i="4"/>
  <c r="S1685" i="4"/>
  <c r="Q1685" i="4"/>
  <c r="F1685" i="4"/>
  <c r="V1684" i="4"/>
  <c r="S1684" i="4"/>
  <c r="Q1684" i="4"/>
  <c r="V1683" i="4"/>
  <c r="S1683" i="4"/>
  <c r="Q1683" i="4"/>
  <c r="U1682" i="4"/>
  <c r="T1682" i="4"/>
  <c r="R1682" i="4"/>
  <c r="P1682" i="4"/>
  <c r="O1682" i="4"/>
  <c r="L1682" i="4"/>
  <c r="K1682" i="4"/>
  <c r="J1682" i="4"/>
  <c r="I1682" i="4"/>
  <c r="H1682" i="4"/>
  <c r="G1682" i="4"/>
  <c r="E1682" i="4"/>
  <c r="V1681" i="4"/>
  <c r="S1681" i="4"/>
  <c r="Q1681" i="4"/>
  <c r="V1680" i="4"/>
  <c r="S1680" i="4"/>
  <c r="Q1680" i="4"/>
  <c r="V1679" i="4"/>
  <c r="S1679" i="4"/>
  <c r="Q1679" i="4"/>
  <c r="V1678" i="4"/>
  <c r="S1678" i="4"/>
  <c r="Q1678" i="4"/>
  <c r="V1677" i="4"/>
  <c r="S1677" i="4"/>
  <c r="Q1677" i="4"/>
  <c r="V1676" i="4"/>
  <c r="S1676" i="4"/>
  <c r="Q1676" i="4"/>
  <c r="V1675" i="4"/>
  <c r="S1675" i="4"/>
  <c r="Q1675" i="4"/>
  <c r="V1674" i="4"/>
  <c r="S1674" i="4"/>
  <c r="Q1674" i="4"/>
  <c r="V1673" i="4"/>
  <c r="S1673" i="4"/>
  <c r="Q1673" i="4"/>
  <c r="V1672" i="4"/>
  <c r="S1672" i="4"/>
  <c r="Q1672" i="4"/>
  <c r="V1671" i="4"/>
  <c r="S1671" i="4"/>
  <c r="Q1671" i="4"/>
  <c r="V1670" i="4"/>
  <c r="S1670" i="4"/>
  <c r="Q1670" i="4"/>
  <c r="V1669" i="4"/>
  <c r="Q1669" i="4"/>
  <c r="U1668" i="4"/>
  <c r="T1668" i="4"/>
  <c r="R1668" i="4"/>
  <c r="P1668" i="4"/>
  <c r="O1668" i="4"/>
  <c r="H1668" i="4"/>
  <c r="G1668" i="4"/>
  <c r="E1668" i="4"/>
  <c r="V1667" i="4"/>
  <c r="S1667" i="4"/>
  <c r="Q1667" i="4"/>
  <c r="V1666" i="4"/>
  <c r="S1666" i="4"/>
  <c r="Q1666" i="4"/>
  <c r="V1665" i="4"/>
  <c r="S1665" i="4"/>
  <c r="Q1665" i="4"/>
  <c r="V1664" i="4"/>
  <c r="S1664" i="4"/>
  <c r="Q1664" i="4"/>
  <c r="V1663" i="4"/>
  <c r="Q1663" i="4"/>
  <c r="U1662" i="4"/>
  <c r="T1662" i="4"/>
  <c r="R1662" i="4"/>
  <c r="P1662" i="4"/>
  <c r="L1662" i="4"/>
  <c r="K1662" i="4"/>
  <c r="J1662" i="4"/>
  <c r="I1662" i="4"/>
  <c r="H1662" i="4"/>
  <c r="G1662" i="4"/>
  <c r="E1662" i="4"/>
  <c r="M1660" i="4"/>
  <c r="F1659" i="4"/>
  <c r="F1658" i="4"/>
  <c r="V1657" i="4"/>
  <c r="S1657" i="4"/>
  <c r="Q1657" i="4"/>
  <c r="F1657" i="4"/>
  <c r="F1656" i="4"/>
  <c r="V1655" i="4"/>
  <c r="S1655" i="4"/>
  <c r="Q1655" i="4"/>
  <c r="V1654" i="4"/>
  <c r="S1654" i="4"/>
  <c r="Q1654" i="4"/>
  <c r="F1654" i="4"/>
  <c r="V1653" i="4"/>
  <c r="S1653" i="4"/>
  <c r="Q1653" i="4"/>
  <c r="F1653" i="4"/>
  <c r="V1652" i="4"/>
  <c r="S1652" i="4"/>
  <c r="Q1652" i="4"/>
  <c r="F1652" i="4"/>
  <c r="V1651" i="4"/>
  <c r="S1651" i="4"/>
  <c r="Q1651" i="4"/>
  <c r="F1651" i="4"/>
  <c r="V1650" i="4"/>
  <c r="S1650" i="4"/>
  <c r="Q1650" i="4"/>
  <c r="F1650" i="4"/>
  <c r="V1649" i="4"/>
  <c r="S1649" i="4"/>
  <c r="Q1649" i="4"/>
  <c r="F1649" i="4"/>
  <c r="V1648" i="4"/>
  <c r="S1648" i="4"/>
  <c r="Q1648" i="4"/>
  <c r="V1647" i="4"/>
  <c r="S1647" i="4"/>
  <c r="Q1647" i="4"/>
  <c r="F1647" i="4"/>
  <c r="V1646" i="4"/>
  <c r="S1646" i="4"/>
  <c r="Q1646" i="4"/>
  <c r="F1646" i="4"/>
  <c r="V1645" i="4"/>
  <c r="S1645" i="4"/>
  <c r="Q1645" i="4"/>
  <c r="F1645" i="4"/>
  <c r="V1644" i="4"/>
  <c r="S1644" i="4"/>
  <c r="Q1644" i="4"/>
  <c r="F1644" i="4"/>
  <c r="V1643" i="4"/>
  <c r="S1643" i="4"/>
  <c r="Q1643" i="4"/>
  <c r="F1643" i="4"/>
  <c r="V1642" i="4"/>
  <c r="S1642" i="4"/>
  <c r="Q1642" i="4"/>
  <c r="F1642" i="4"/>
  <c r="V1641" i="4"/>
  <c r="S1641" i="4"/>
  <c r="Q1641" i="4"/>
  <c r="F1641" i="4"/>
  <c r="V1640" i="4"/>
  <c r="S1640" i="4"/>
  <c r="Q1640" i="4"/>
  <c r="F1640" i="4"/>
  <c r="V1639" i="4"/>
  <c r="S1639" i="4"/>
  <c r="Q1639" i="4"/>
  <c r="V1638" i="4"/>
  <c r="S1638" i="4"/>
  <c r="Q1638" i="4"/>
  <c r="F1638" i="4"/>
  <c r="V1637" i="4"/>
  <c r="S1637" i="4"/>
  <c r="Q1637" i="4"/>
  <c r="F1637" i="4"/>
  <c r="V1636" i="4"/>
  <c r="S1636" i="4"/>
  <c r="Q1636" i="4"/>
  <c r="V1635" i="4"/>
  <c r="S1635" i="4"/>
  <c r="Q1635" i="4"/>
  <c r="F1635" i="4"/>
  <c r="V1634" i="4"/>
  <c r="S1634" i="4"/>
  <c r="Q1634" i="4"/>
  <c r="F1634" i="4"/>
  <c r="V1633" i="4"/>
  <c r="S1633" i="4"/>
  <c r="Q1633" i="4"/>
  <c r="F1633" i="4"/>
  <c r="V1632" i="4"/>
  <c r="S1632" i="4"/>
  <c r="Q1632" i="4"/>
  <c r="V1631" i="4"/>
  <c r="S1631" i="4"/>
  <c r="Q1631" i="4"/>
  <c r="F1631" i="4"/>
  <c r="V1630" i="4"/>
  <c r="S1630" i="4"/>
  <c r="Q1630" i="4"/>
  <c r="F1630" i="4"/>
  <c r="V1629" i="4"/>
  <c r="S1629" i="4"/>
  <c r="Q1629" i="4"/>
  <c r="F1629" i="4"/>
  <c r="V1628" i="4"/>
  <c r="S1628" i="4"/>
  <c r="Q1628" i="4"/>
  <c r="F1628" i="4"/>
  <c r="V1627" i="4"/>
  <c r="S1627" i="4"/>
  <c r="Q1627" i="4"/>
  <c r="F1627" i="4"/>
  <c r="V1626" i="4"/>
  <c r="S1626" i="4"/>
  <c r="Q1626" i="4"/>
  <c r="F1626" i="4"/>
  <c r="V1625" i="4"/>
  <c r="S1625" i="4"/>
  <c r="Q1625" i="4"/>
  <c r="F1625" i="4"/>
  <c r="V1624" i="4"/>
  <c r="S1624" i="4"/>
  <c r="Q1624" i="4"/>
  <c r="F1624" i="4"/>
  <c r="V1623" i="4"/>
  <c r="S1623" i="4"/>
  <c r="Q1623" i="4"/>
  <c r="V1622" i="4"/>
  <c r="S1622" i="4"/>
  <c r="Q1622" i="4"/>
  <c r="V1621" i="4"/>
  <c r="S1621" i="4"/>
  <c r="Q1621" i="4"/>
  <c r="V1620" i="4"/>
  <c r="Q1620" i="4"/>
  <c r="V1619" i="4"/>
  <c r="Q1619" i="4"/>
  <c r="V1618" i="4"/>
  <c r="S1618" i="4"/>
  <c r="Q1618" i="4"/>
  <c r="V1617" i="4"/>
  <c r="S1617" i="4"/>
  <c r="Q1617" i="4"/>
  <c r="V1613" i="4"/>
  <c r="S1613" i="4"/>
  <c r="Q1613" i="4"/>
  <c r="U1612" i="4"/>
  <c r="T1612" i="4"/>
  <c r="R1612" i="4"/>
  <c r="P1612" i="4"/>
  <c r="O1612" i="4"/>
  <c r="L1612" i="4"/>
  <c r="K1612" i="4"/>
  <c r="J1612" i="4"/>
  <c r="I1612" i="4"/>
  <c r="H1612" i="4"/>
  <c r="G1612" i="4"/>
  <c r="E1612" i="4"/>
  <c r="V1611" i="4"/>
  <c r="S1611" i="4"/>
  <c r="Q1611" i="4"/>
  <c r="V1610" i="4"/>
  <c r="S1610" i="4"/>
  <c r="Q1610" i="4"/>
  <c r="V1609" i="4"/>
  <c r="Q1609" i="4"/>
  <c r="V1608" i="4"/>
  <c r="S1608" i="4"/>
  <c r="Q1608" i="4"/>
  <c r="V1607" i="4"/>
  <c r="S1607" i="4"/>
  <c r="Q1607" i="4"/>
  <c r="V1606" i="4"/>
  <c r="S1606" i="4"/>
  <c r="Q1606" i="4"/>
  <c r="V1605" i="4"/>
  <c r="S1605" i="4"/>
  <c r="Q1605" i="4"/>
  <c r="V1604" i="4"/>
  <c r="S1604" i="4"/>
  <c r="Q1604" i="4"/>
  <c r="V1603" i="4"/>
  <c r="Q1603" i="4"/>
  <c r="V1602" i="4"/>
  <c r="S1602" i="4"/>
  <c r="Q1602" i="4"/>
  <c r="V1601" i="4"/>
  <c r="S1601" i="4"/>
  <c r="Q1601" i="4"/>
  <c r="V1600" i="4"/>
  <c r="S1600" i="4"/>
  <c r="Q1600" i="4"/>
  <c r="F1600" i="4"/>
  <c r="V1599" i="4"/>
  <c r="S1599" i="4"/>
  <c r="Q1599" i="4"/>
  <c r="V1598" i="4"/>
  <c r="S1598" i="4"/>
  <c r="Q1598" i="4"/>
  <c r="V1597" i="4"/>
  <c r="S1597" i="4"/>
  <c r="Q1597" i="4"/>
  <c r="V1596" i="4"/>
  <c r="S1596" i="4"/>
  <c r="Q1596" i="4"/>
  <c r="V1595" i="4"/>
  <c r="Q1595" i="4"/>
  <c r="V1594" i="4"/>
  <c r="S1594" i="4"/>
  <c r="Q1594" i="4"/>
  <c r="V1593" i="4"/>
  <c r="S1593" i="4"/>
  <c r="Q1593" i="4"/>
  <c r="V1592" i="4"/>
  <c r="S1592" i="4"/>
  <c r="Q1592" i="4"/>
  <c r="V1591" i="4"/>
  <c r="S1591" i="4"/>
  <c r="Q1591" i="4"/>
  <c r="V1590" i="4"/>
  <c r="S1590" i="4"/>
  <c r="Q1590" i="4"/>
  <c r="V1589" i="4"/>
  <c r="S1589" i="4"/>
  <c r="Q1589" i="4"/>
  <c r="V1588" i="4"/>
  <c r="S1588" i="4"/>
  <c r="Q1588" i="4"/>
  <c r="V1587" i="4"/>
  <c r="S1587" i="4"/>
  <c r="Q1587" i="4"/>
  <c r="V1586" i="4"/>
  <c r="S1586" i="4"/>
  <c r="Q1586" i="4"/>
  <c r="V1585" i="4"/>
  <c r="S1585" i="4"/>
  <c r="Q1585" i="4"/>
  <c r="V1584" i="4"/>
  <c r="S1584" i="4"/>
  <c r="Q1584" i="4"/>
  <c r="V1583" i="4"/>
  <c r="Q1583" i="4"/>
  <c r="V1582" i="4"/>
  <c r="Q1582" i="4"/>
  <c r="V1581" i="4"/>
  <c r="S1581" i="4"/>
  <c r="Q1581" i="4"/>
  <c r="V1580" i="4"/>
  <c r="S1580" i="4"/>
  <c r="Q1580" i="4"/>
  <c r="V1579" i="4"/>
  <c r="S1579" i="4"/>
  <c r="Q1579" i="4"/>
  <c r="V1578" i="4"/>
  <c r="Q1578" i="4"/>
  <c r="V1577" i="4"/>
  <c r="Q1577" i="4"/>
  <c r="V1576" i="4"/>
  <c r="S1576" i="4"/>
  <c r="Q1576" i="4"/>
  <c r="V1575" i="4"/>
  <c r="S1575" i="4"/>
  <c r="Q1575" i="4"/>
  <c r="V1574" i="4"/>
  <c r="S1574" i="4"/>
  <c r="Q1574" i="4"/>
  <c r="V1573" i="4"/>
  <c r="S1573" i="4"/>
  <c r="Q1573" i="4"/>
  <c r="V1572" i="4"/>
  <c r="S1572" i="4"/>
  <c r="Q1572" i="4"/>
  <c r="V1571" i="4"/>
  <c r="S1571" i="4"/>
  <c r="Q1571" i="4"/>
  <c r="V1570" i="4"/>
  <c r="Q1570" i="4"/>
  <c r="V1569" i="4"/>
  <c r="S1569" i="4"/>
  <c r="Q1569" i="4"/>
  <c r="V1568" i="4"/>
  <c r="Q1568" i="4"/>
  <c r="V1567" i="4"/>
  <c r="S1567" i="4"/>
  <c r="Q1567" i="4"/>
  <c r="V1566" i="4"/>
  <c r="Q1566" i="4"/>
  <c r="V1565" i="4"/>
  <c r="S1565" i="4"/>
  <c r="Q1565" i="4"/>
  <c r="V1564" i="4"/>
  <c r="S1564" i="4"/>
  <c r="Q1564" i="4"/>
  <c r="V1563" i="4"/>
  <c r="S1563" i="4"/>
  <c r="Q1563" i="4"/>
  <c r="V1562" i="4"/>
  <c r="S1562" i="4"/>
  <c r="Q1562" i="4"/>
  <c r="V1561" i="4"/>
  <c r="S1561" i="4"/>
  <c r="Q1561" i="4"/>
  <c r="V1560" i="4"/>
  <c r="Q1560" i="4"/>
  <c r="V1559" i="4"/>
  <c r="Q1559" i="4"/>
  <c r="U1558" i="4"/>
  <c r="T1558" i="4"/>
  <c r="R1558" i="4"/>
  <c r="P1558" i="4"/>
  <c r="O1558" i="4"/>
  <c r="H1558" i="4"/>
  <c r="G1558" i="4"/>
  <c r="E1558" i="4"/>
  <c r="V1557" i="4"/>
  <c r="S1557" i="4"/>
  <c r="Q1557" i="4"/>
  <c r="V1556" i="4"/>
  <c r="S1556" i="4"/>
  <c r="Q1556" i="4"/>
  <c r="V1555" i="4"/>
  <c r="S1555" i="4"/>
  <c r="Q1555" i="4"/>
  <c r="V1554" i="4"/>
  <c r="S1554" i="4"/>
  <c r="Q1554" i="4"/>
  <c r="V1553" i="4"/>
  <c r="Q1553" i="4"/>
  <c r="U1552" i="4"/>
  <c r="T1552" i="4"/>
  <c r="R1552" i="4"/>
  <c r="P1552" i="4"/>
  <c r="O1552" i="4"/>
  <c r="L1552" i="4"/>
  <c r="K1552" i="4"/>
  <c r="J1552" i="4"/>
  <c r="I1552" i="4"/>
  <c r="H1552" i="4"/>
  <c r="G1552" i="4"/>
  <c r="E1552" i="4"/>
  <c r="F1549" i="4"/>
  <c r="V1548" i="4"/>
  <c r="S1548" i="4"/>
  <c r="Q1548" i="4"/>
  <c r="V1547" i="4"/>
  <c r="S1547" i="4"/>
  <c r="Q1547" i="4"/>
  <c r="V1546" i="4"/>
  <c r="S1546" i="4"/>
  <c r="Q1546" i="4"/>
  <c r="V1545" i="4"/>
  <c r="S1545" i="4"/>
  <c r="Q1545" i="4"/>
  <c r="V1544" i="4"/>
  <c r="S1544" i="4"/>
  <c r="Q1544" i="4"/>
  <c r="V1543" i="4"/>
  <c r="S1543" i="4"/>
  <c r="Q1543" i="4"/>
  <c r="F1543" i="4"/>
  <c r="V1542" i="4"/>
  <c r="S1542" i="4"/>
  <c r="Q1542" i="4"/>
  <c r="V1541" i="4"/>
  <c r="S1541" i="4"/>
  <c r="Q1541" i="4"/>
  <c r="V1540" i="4"/>
  <c r="Q1540" i="4"/>
  <c r="V1539" i="4"/>
  <c r="Q1539" i="4"/>
  <c r="F1539" i="4"/>
  <c r="V1538" i="4"/>
  <c r="S1538" i="4"/>
  <c r="Q1538" i="4"/>
  <c r="V1537" i="4"/>
  <c r="S1537" i="4"/>
  <c r="Q1537" i="4"/>
  <c r="V1536" i="4"/>
  <c r="S1536" i="4"/>
  <c r="Q1536" i="4"/>
  <c r="V1535" i="4"/>
  <c r="S1535" i="4"/>
  <c r="Q1535" i="4"/>
  <c r="V1534" i="4"/>
  <c r="S1534" i="4"/>
  <c r="Q1534" i="4"/>
  <c r="U1533" i="4"/>
  <c r="T1533" i="4"/>
  <c r="R1533" i="4"/>
  <c r="P1533" i="4"/>
  <c r="O1533" i="4"/>
  <c r="L1533" i="4"/>
  <c r="K1533" i="4"/>
  <c r="J1533" i="4"/>
  <c r="I1533" i="4"/>
  <c r="H1533" i="4"/>
  <c r="G1533" i="4"/>
  <c r="E1533" i="4"/>
  <c r="V1532" i="4"/>
  <c r="S1532" i="4"/>
  <c r="Q1532" i="4"/>
  <c r="V1531" i="4"/>
  <c r="S1531" i="4"/>
  <c r="Q1531" i="4"/>
  <c r="V1530" i="4"/>
  <c r="S1530" i="4"/>
  <c r="Q1530" i="4"/>
  <c r="V1529" i="4"/>
  <c r="S1529" i="4"/>
  <c r="Q1529" i="4"/>
  <c r="V1528" i="4"/>
  <c r="S1528" i="4"/>
  <c r="Q1528" i="4"/>
  <c r="V1527" i="4"/>
  <c r="S1527" i="4"/>
  <c r="Q1527" i="4"/>
  <c r="V1526" i="4"/>
  <c r="S1526" i="4"/>
  <c r="Q1526" i="4"/>
  <c r="V1525" i="4"/>
  <c r="S1525" i="4"/>
  <c r="Q1525" i="4"/>
  <c r="V1524" i="4"/>
  <c r="S1524" i="4"/>
  <c r="Q1524" i="4"/>
  <c r="V1523" i="4"/>
  <c r="S1523" i="4"/>
  <c r="Q1523" i="4"/>
  <c r="V1522" i="4"/>
  <c r="S1522" i="4"/>
  <c r="Q1522" i="4"/>
  <c r="V1521" i="4"/>
  <c r="Q1521" i="4"/>
  <c r="V1520" i="4"/>
  <c r="Q1520" i="4"/>
  <c r="U1519" i="4"/>
  <c r="T1519" i="4"/>
  <c r="R1519" i="4"/>
  <c r="P1519" i="4"/>
  <c r="O1519" i="4"/>
  <c r="H1519" i="4"/>
  <c r="G1519" i="4"/>
  <c r="E1519" i="4"/>
  <c r="V1518" i="4"/>
  <c r="S1518" i="4"/>
  <c r="Q1518" i="4"/>
  <c r="V1517" i="4"/>
  <c r="S1517" i="4"/>
  <c r="Q1517" i="4"/>
  <c r="V1516" i="4"/>
  <c r="S1516" i="4"/>
  <c r="Q1516" i="4"/>
  <c r="V1515" i="4"/>
  <c r="S1515" i="4"/>
  <c r="Q1515" i="4"/>
  <c r="V1514" i="4"/>
  <c r="Q1514" i="4"/>
  <c r="U1513" i="4"/>
  <c r="T1513" i="4"/>
  <c r="R1513" i="4"/>
  <c r="P1513" i="4"/>
  <c r="L1513" i="4"/>
  <c r="K1513" i="4"/>
  <c r="J1513" i="4"/>
  <c r="I1513" i="4"/>
  <c r="H1513" i="4"/>
  <c r="G1513" i="4"/>
  <c r="E1513" i="4"/>
  <c r="M1511" i="4"/>
  <c r="F1510" i="4"/>
  <c r="F1509" i="4"/>
  <c r="V1508" i="4"/>
  <c r="S1508" i="4"/>
  <c r="Q1508" i="4"/>
  <c r="F1508" i="4"/>
  <c r="F1507" i="4"/>
  <c r="V1506" i="4"/>
  <c r="S1506" i="4"/>
  <c r="Q1506" i="4"/>
  <c r="V1505" i="4"/>
  <c r="S1505" i="4"/>
  <c r="Q1505" i="4"/>
  <c r="F1505" i="4"/>
  <c r="V1504" i="4"/>
  <c r="S1504" i="4"/>
  <c r="Q1504" i="4"/>
  <c r="F1504" i="4"/>
  <c r="V1503" i="4"/>
  <c r="S1503" i="4"/>
  <c r="Q1503" i="4"/>
  <c r="F1503" i="4"/>
  <c r="V1502" i="4"/>
  <c r="S1502" i="4"/>
  <c r="Q1502" i="4"/>
  <c r="F1502" i="4"/>
  <c r="V1501" i="4"/>
  <c r="S1501" i="4"/>
  <c r="Q1501" i="4"/>
  <c r="F1501" i="4"/>
  <c r="V1500" i="4"/>
  <c r="S1500" i="4"/>
  <c r="Q1500" i="4"/>
  <c r="F1500" i="4"/>
  <c r="V1499" i="4"/>
  <c r="S1499" i="4"/>
  <c r="Q1499" i="4"/>
  <c r="F1499" i="4"/>
  <c r="V1498" i="4"/>
  <c r="S1498" i="4"/>
  <c r="Q1498" i="4"/>
  <c r="F1498" i="4"/>
  <c r="V1497" i="4"/>
  <c r="S1497" i="4"/>
  <c r="Q1497" i="4"/>
  <c r="F1497" i="4"/>
  <c r="V1496" i="4"/>
  <c r="S1496" i="4"/>
  <c r="Q1496" i="4"/>
  <c r="F1496" i="4"/>
  <c r="V1495" i="4"/>
  <c r="S1495" i="4"/>
  <c r="Q1495" i="4"/>
  <c r="F1495" i="4"/>
  <c r="V1494" i="4"/>
  <c r="S1494" i="4"/>
  <c r="Q1494" i="4"/>
  <c r="F1494" i="4"/>
  <c r="V1493" i="4"/>
  <c r="S1493" i="4"/>
  <c r="Q1493" i="4"/>
  <c r="F1493" i="4"/>
  <c r="V1492" i="4"/>
  <c r="S1492" i="4"/>
  <c r="Q1492" i="4"/>
  <c r="F1492" i="4"/>
  <c r="V1491" i="4"/>
  <c r="S1491" i="4"/>
  <c r="Q1491" i="4"/>
  <c r="F1491" i="4"/>
  <c r="V1490" i="4"/>
  <c r="S1490" i="4"/>
  <c r="Q1490" i="4"/>
  <c r="F1490" i="4"/>
  <c r="V1489" i="4"/>
  <c r="S1489" i="4"/>
  <c r="Q1489" i="4"/>
  <c r="F1489" i="4"/>
  <c r="V1488" i="4"/>
  <c r="S1488" i="4"/>
  <c r="Q1488" i="4"/>
  <c r="F1488" i="4"/>
  <c r="V1487" i="4"/>
  <c r="S1487" i="4"/>
  <c r="Q1487" i="4"/>
  <c r="F1487" i="4"/>
  <c r="V1486" i="4"/>
  <c r="S1486" i="4"/>
  <c r="Q1486" i="4"/>
  <c r="F1486" i="4"/>
  <c r="V1485" i="4"/>
  <c r="S1485" i="4"/>
  <c r="Q1485" i="4"/>
  <c r="F1485" i="4"/>
  <c r="V1484" i="4"/>
  <c r="S1484" i="4"/>
  <c r="Q1484" i="4"/>
  <c r="F1484" i="4"/>
  <c r="V1483" i="4"/>
  <c r="S1483" i="4"/>
  <c r="Q1483" i="4"/>
  <c r="F1483" i="4"/>
  <c r="V1482" i="4"/>
  <c r="S1482" i="4"/>
  <c r="Q1482" i="4"/>
  <c r="F1482" i="4"/>
  <c r="V1481" i="4"/>
  <c r="S1481" i="4"/>
  <c r="Q1481" i="4"/>
  <c r="F1481" i="4"/>
  <c r="V1480" i="4"/>
  <c r="S1480" i="4"/>
  <c r="Q1480" i="4"/>
  <c r="F1480" i="4"/>
  <c r="V1479" i="4"/>
  <c r="S1479" i="4"/>
  <c r="Q1479" i="4"/>
  <c r="F1479" i="4"/>
  <c r="V1478" i="4"/>
  <c r="S1478" i="4"/>
  <c r="Q1478" i="4"/>
  <c r="F1478" i="4"/>
  <c r="V1477" i="4"/>
  <c r="S1477" i="4"/>
  <c r="Q1477" i="4"/>
  <c r="F1477" i="4"/>
  <c r="V1476" i="4"/>
  <c r="S1476" i="4"/>
  <c r="Q1476" i="4"/>
  <c r="F1476" i="4"/>
  <c r="V1475" i="4"/>
  <c r="S1475" i="4"/>
  <c r="Q1475" i="4"/>
  <c r="F1475" i="4"/>
  <c r="V1474" i="4"/>
  <c r="S1474" i="4"/>
  <c r="Q1474" i="4"/>
  <c r="V1473" i="4"/>
  <c r="S1473" i="4"/>
  <c r="Q1473" i="4"/>
  <c r="V1472" i="4"/>
  <c r="S1472" i="4"/>
  <c r="Q1472" i="4"/>
  <c r="F1472" i="4"/>
  <c r="V1471" i="4"/>
  <c r="Q1471" i="4"/>
  <c r="V1470" i="4"/>
  <c r="Q1470" i="4"/>
  <c r="V1469" i="4"/>
  <c r="S1469" i="4"/>
  <c r="Q1469" i="4"/>
  <c r="V1468" i="4"/>
  <c r="S1468" i="4"/>
  <c r="Q1468" i="4"/>
  <c r="V1464" i="4"/>
  <c r="S1464" i="4"/>
  <c r="Q1464" i="4"/>
  <c r="U1463" i="4"/>
  <c r="T1463" i="4"/>
  <c r="R1463" i="4"/>
  <c r="P1463" i="4"/>
  <c r="O1463" i="4"/>
  <c r="L1463" i="4"/>
  <c r="K1463" i="4"/>
  <c r="J1463" i="4"/>
  <c r="I1463" i="4"/>
  <c r="H1463" i="4"/>
  <c r="G1463" i="4"/>
  <c r="E1463" i="4"/>
  <c r="V1462" i="4"/>
  <c r="S1462" i="4"/>
  <c r="Q1462" i="4"/>
  <c r="V1461" i="4"/>
  <c r="S1461" i="4"/>
  <c r="Q1461" i="4"/>
  <c r="V1460" i="4"/>
  <c r="S1460" i="4"/>
  <c r="Q1460" i="4"/>
  <c r="V1459" i="4"/>
  <c r="S1459" i="4"/>
  <c r="Q1459" i="4"/>
  <c r="V1458" i="4"/>
  <c r="S1458" i="4"/>
  <c r="Q1458" i="4"/>
  <c r="V1457" i="4"/>
  <c r="S1457" i="4"/>
  <c r="Q1457" i="4"/>
  <c r="V1456" i="4"/>
  <c r="S1456" i="4"/>
  <c r="Q1456" i="4"/>
  <c r="V1455" i="4"/>
  <c r="S1455" i="4"/>
  <c r="Q1455" i="4"/>
  <c r="V1454" i="4"/>
  <c r="S1454" i="4"/>
  <c r="Q1454" i="4"/>
  <c r="V1453" i="4"/>
  <c r="S1453" i="4"/>
  <c r="Q1453" i="4"/>
  <c r="V1452" i="4"/>
  <c r="S1452" i="4"/>
  <c r="Q1452" i="4"/>
  <c r="V1451" i="4"/>
  <c r="Q1451" i="4"/>
  <c r="V1450" i="4"/>
  <c r="S1450" i="4"/>
  <c r="Q1450" i="4"/>
  <c r="V1449" i="4"/>
  <c r="S1449" i="4"/>
  <c r="Q1449" i="4"/>
  <c r="V1448" i="4"/>
  <c r="S1448" i="4"/>
  <c r="Q1448" i="4"/>
  <c r="V1447" i="4"/>
  <c r="S1447" i="4"/>
  <c r="Q1447" i="4"/>
  <c r="V1446" i="4"/>
  <c r="S1446" i="4"/>
  <c r="Q1446" i="4"/>
  <c r="V1445" i="4"/>
  <c r="S1445" i="4"/>
  <c r="Q1445" i="4"/>
  <c r="V1444" i="4"/>
  <c r="S1444" i="4"/>
  <c r="Q1444" i="4"/>
  <c r="V1443" i="4"/>
  <c r="S1443" i="4"/>
  <c r="Q1443" i="4"/>
  <c r="V1442" i="4"/>
  <c r="S1442" i="4"/>
  <c r="Q1442" i="4"/>
  <c r="V1441" i="4"/>
  <c r="S1441" i="4"/>
  <c r="Q1441" i="4"/>
  <c r="V1440" i="4"/>
  <c r="S1440" i="4"/>
  <c r="Q1440" i="4"/>
  <c r="V1439" i="4"/>
  <c r="S1439" i="4"/>
  <c r="Q1439" i="4"/>
  <c r="V1438" i="4"/>
  <c r="S1438" i="4"/>
  <c r="Q1438" i="4"/>
  <c r="V1437" i="4"/>
  <c r="S1437" i="4"/>
  <c r="Q1437" i="4"/>
  <c r="V1436" i="4"/>
  <c r="S1436" i="4"/>
  <c r="Q1436" i="4"/>
  <c r="V1435" i="4"/>
  <c r="S1435" i="4"/>
  <c r="Q1435" i="4"/>
  <c r="V1434" i="4"/>
  <c r="S1434" i="4"/>
  <c r="Q1434" i="4"/>
  <c r="V1433" i="4"/>
  <c r="S1433" i="4"/>
  <c r="Q1433" i="4"/>
  <c r="V1432" i="4"/>
  <c r="S1432" i="4"/>
  <c r="Q1432" i="4"/>
  <c r="V1431" i="4"/>
  <c r="S1431" i="4"/>
  <c r="Q1431" i="4"/>
  <c r="V1430" i="4"/>
  <c r="S1430" i="4"/>
  <c r="Q1430" i="4"/>
  <c r="V1429" i="4"/>
  <c r="S1429" i="4"/>
  <c r="Q1429" i="4"/>
  <c r="V1428" i="4"/>
  <c r="S1428" i="4"/>
  <c r="Q1428" i="4"/>
  <c r="V1427" i="4"/>
  <c r="S1427" i="4"/>
  <c r="Q1427" i="4"/>
  <c r="V1426" i="4"/>
  <c r="S1426" i="4"/>
  <c r="Q1426" i="4"/>
  <c r="V1425" i="4"/>
  <c r="S1425" i="4"/>
  <c r="Q1425" i="4"/>
  <c r="V1424" i="4"/>
  <c r="S1424" i="4"/>
  <c r="Q1424" i="4"/>
  <c r="V1423" i="4"/>
  <c r="S1423" i="4"/>
  <c r="Q1423" i="4"/>
  <c r="V1422" i="4"/>
  <c r="S1422" i="4"/>
  <c r="Q1422" i="4"/>
  <c r="V1421" i="4"/>
  <c r="S1421" i="4"/>
  <c r="Q1421" i="4"/>
  <c r="V1420" i="4"/>
  <c r="S1420" i="4"/>
  <c r="Q1420" i="4"/>
  <c r="V1419" i="4"/>
  <c r="S1419" i="4"/>
  <c r="Q1419" i="4"/>
  <c r="V1418" i="4"/>
  <c r="S1418" i="4"/>
  <c r="Q1418" i="4"/>
  <c r="V1417" i="4"/>
  <c r="S1417" i="4"/>
  <c r="Q1417" i="4"/>
  <c r="V1416" i="4"/>
  <c r="S1416" i="4"/>
  <c r="Q1416" i="4"/>
  <c r="V1415" i="4"/>
  <c r="S1415" i="4"/>
  <c r="Q1415" i="4"/>
  <c r="V1414" i="4"/>
  <c r="S1414" i="4"/>
  <c r="Q1414" i="4"/>
  <c r="V1413" i="4"/>
  <c r="S1413" i="4"/>
  <c r="Q1413" i="4"/>
  <c r="V1412" i="4"/>
  <c r="S1412" i="4"/>
  <c r="Q1412" i="4"/>
  <c r="V1411" i="4"/>
  <c r="Q1411" i="4"/>
  <c r="V1410" i="4"/>
  <c r="Q1410" i="4"/>
  <c r="U1409" i="4"/>
  <c r="T1409" i="4"/>
  <c r="R1409" i="4"/>
  <c r="P1409" i="4"/>
  <c r="O1409" i="4"/>
  <c r="H1409" i="4"/>
  <c r="G1409" i="4"/>
  <c r="E1409" i="4"/>
  <c r="V1408" i="4"/>
  <c r="S1408" i="4"/>
  <c r="Q1408" i="4"/>
  <c r="V1407" i="4"/>
  <c r="S1407" i="4"/>
  <c r="Q1407" i="4"/>
  <c r="V1406" i="4"/>
  <c r="S1406" i="4"/>
  <c r="Q1406" i="4"/>
  <c r="V1405" i="4"/>
  <c r="S1405" i="4"/>
  <c r="Q1405" i="4"/>
  <c r="V1404" i="4"/>
  <c r="Q1404" i="4"/>
  <c r="F1403" i="4"/>
  <c r="U1403" i="4"/>
  <c r="T1403" i="4"/>
  <c r="R1403" i="4"/>
  <c r="P1403" i="4"/>
  <c r="O1403" i="4"/>
  <c r="L1403" i="4"/>
  <c r="K1403" i="4"/>
  <c r="J1403" i="4"/>
  <c r="I1403" i="4"/>
  <c r="H1403" i="4"/>
  <c r="G1403" i="4"/>
  <c r="E1403" i="4"/>
  <c r="F1400" i="4"/>
  <c r="V1399" i="4"/>
  <c r="S1399" i="4"/>
  <c r="Q1399" i="4"/>
  <c r="V1398" i="4"/>
  <c r="S1398" i="4"/>
  <c r="Q1398" i="4"/>
  <c r="V1397" i="4"/>
  <c r="S1397" i="4"/>
  <c r="Q1397" i="4"/>
  <c r="V1396" i="4"/>
  <c r="S1396" i="4"/>
  <c r="Q1396" i="4"/>
  <c r="V1395" i="4"/>
  <c r="S1395" i="4"/>
  <c r="Q1395" i="4"/>
  <c r="V1394" i="4"/>
  <c r="S1394" i="4"/>
  <c r="Q1394" i="4"/>
  <c r="F1394" i="4"/>
  <c r="V1393" i="4"/>
  <c r="S1393" i="4"/>
  <c r="Q1393" i="4"/>
  <c r="V1392" i="4"/>
  <c r="S1392" i="4"/>
  <c r="Q1392" i="4"/>
  <c r="F1392" i="4"/>
  <c r="V1391" i="4"/>
  <c r="S1391" i="4"/>
  <c r="Q1391" i="4"/>
  <c r="V1390" i="4"/>
  <c r="Q1390" i="4"/>
  <c r="F1390" i="4"/>
  <c r="V1389" i="4"/>
  <c r="S1389" i="4"/>
  <c r="Q1389" i="4"/>
  <c r="V1388" i="4"/>
  <c r="S1388" i="4"/>
  <c r="Q1388" i="4"/>
  <c r="V1387" i="4"/>
  <c r="S1387" i="4"/>
  <c r="Q1387" i="4"/>
  <c r="V1386" i="4"/>
  <c r="S1386" i="4"/>
  <c r="Q1386" i="4"/>
  <c r="V1385" i="4"/>
  <c r="S1385" i="4"/>
  <c r="Q1385" i="4"/>
  <c r="U1384" i="4"/>
  <c r="T1384" i="4"/>
  <c r="R1384" i="4"/>
  <c r="P1384" i="4"/>
  <c r="O1384" i="4"/>
  <c r="L1384" i="4"/>
  <c r="K1384" i="4"/>
  <c r="J1384" i="4"/>
  <c r="I1384" i="4"/>
  <c r="H1384" i="4"/>
  <c r="G1384" i="4"/>
  <c r="E1384" i="4"/>
  <c r="V1383" i="4"/>
  <c r="S1383" i="4"/>
  <c r="Q1383" i="4"/>
  <c r="V1382" i="4"/>
  <c r="S1382" i="4"/>
  <c r="Q1382" i="4"/>
  <c r="V1381" i="4"/>
  <c r="S1381" i="4"/>
  <c r="Q1381" i="4"/>
  <c r="V1380" i="4"/>
  <c r="S1380" i="4"/>
  <c r="Q1380" i="4"/>
  <c r="V1379" i="4"/>
  <c r="S1379" i="4"/>
  <c r="Q1379" i="4"/>
  <c r="V1378" i="4"/>
  <c r="S1378" i="4"/>
  <c r="Q1378" i="4"/>
  <c r="V1377" i="4"/>
  <c r="S1377" i="4"/>
  <c r="Q1377" i="4"/>
  <c r="V1376" i="4"/>
  <c r="S1376" i="4"/>
  <c r="Q1376" i="4"/>
  <c r="V1375" i="4"/>
  <c r="S1375" i="4"/>
  <c r="Q1375" i="4"/>
  <c r="V1374" i="4"/>
  <c r="S1374" i="4"/>
  <c r="Q1374" i="4"/>
  <c r="V1373" i="4"/>
  <c r="S1373" i="4"/>
  <c r="Q1373" i="4"/>
  <c r="V1372" i="4"/>
  <c r="S1372" i="4"/>
  <c r="Q1372" i="4"/>
  <c r="V1371" i="4"/>
  <c r="S1371" i="4"/>
  <c r="Q1371" i="4"/>
  <c r="U1370" i="4"/>
  <c r="T1370" i="4"/>
  <c r="R1370" i="4"/>
  <c r="P1370" i="4"/>
  <c r="O1370" i="4"/>
  <c r="L1370" i="4"/>
  <c r="K1370" i="4"/>
  <c r="J1370" i="4"/>
  <c r="I1370" i="4"/>
  <c r="H1370" i="4"/>
  <c r="G1370" i="4"/>
  <c r="F1370" i="4"/>
  <c r="E1370" i="4"/>
  <c r="V1369" i="4"/>
  <c r="S1369" i="4"/>
  <c r="Q1369" i="4"/>
  <c r="V1368" i="4"/>
  <c r="S1368" i="4"/>
  <c r="Q1368" i="4"/>
  <c r="V1367" i="4"/>
  <c r="S1367" i="4"/>
  <c r="Q1367" i="4"/>
  <c r="V1366" i="4"/>
  <c r="S1366" i="4"/>
  <c r="Q1366" i="4"/>
  <c r="V1365" i="4"/>
  <c r="Q1365" i="4"/>
  <c r="U1364" i="4"/>
  <c r="T1364" i="4"/>
  <c r="R1364" i="4"/>
  <c r="P1364" i="4"/>
  <c r="L1364" i="4"/>
  <c r="K1364" i="4"/>
  <c r="J1364" i="4"/>
  <c r="I1364" i="4"/>
  <c r="H1364" i="4"/>
  <c r="G1364" i="4"/>
  <c r="E1364" i="4"/>
  <c r="M1362" i="4"/>
  <c r="F1361" i="4"/>
  <c r="F1360" i="4"/>
  <c r="V1359" i="4"/>
  <c r="S1359" i="4"/>
  <c r="Q1359" i="4"/>
  <c r="F1359" i="4"/>
  <c r="F1358" i="4"/>
  <c r="V1357" i="4"/>
  <c r="S1357" i="4"/>
  <c r="Q1357" i="4"/>
  <c r="V1356" i="4"/>
  <c r="S1356" i="4"/>
  <c r="Q1356" i="4"/>
  <c r="F1356" i="4"/>
  <c r="V1355" i="4"/>
  <c r="S1355" i="4"/>
  <c r="Q1355" i="4"/>
  <c r="F1355" i="4"/>
  <c r="V1354" i="4"/>
  <c r="S1354" i="4"/>
  <c r="Q1354" i="4"/>
  <c r="F1354" i="4"/>
  <c r="V1353" i="4"/>
  <c r="S1353" i="4"/>
  <c r="Q1353" i="4"/>
  <c r="F1353" i="4"/>
  <c r="V1352" i="4"/>
  <c r="S1352" i="4"/>
  <c r="Q1352" i="4"/>
  <c r="F1352" i="4"/>
  <c r="V1351" i="4"/>
  <c r="S1351" i="4"/>
  <c r="Q1351" i="4"/>
  <c r="F1351" i="4"/>
  <c r="V1350" i="4"/>
  <c r="S1350" i="4"/>
  <c r="Q1350" i="4"/>
  <c r="F1350" i="4"/>
  <c r="V1349" i="4"/>
  <c r="S1349" i="4"/>
  <c r="Q1349" i="4"/>
  <c r="F1349" i="4"/>
  <c r="V1348" i="4"/>
  <c r="S1348" i="4"/>
  <c r="Q1348" i="4"/>
  <c r="F1348" i="4"/>
  <c r="V1347" i="4"/>
  <c r="S1347" i="4"/>
  <c r="Q1347" i="4"/>
  <c r="F1347" i="4"/>
  <c r="V1346" i="4"/>
  <c r="S1346" i="4"/>
  <c r="Q1346" i="4"/>
  <c r="F1346" i="4"/>
  <c r="V1345" i="4"/>
  <c r="S1345" i="4"/>
  <c r="Q1345" i="4"/>
  <c r="F1345" i="4"/>
  <c r="V1344" i="4"/>
  <c r="S1344" i="4"/>
  <c r="Q1344" i="4"/>
  <c r="F1344" i="4"/>
  <c r="V1343" i="4"/>
  <c r="S1343" i="4"/>
  <c r="Q1343" i="4"/>
  <c r="F1343" i="4"/>
  <c r="V1342" i="4"/>
  <c r="S1342" i="4"/>
  <c r="Q1342" i="4"/>
  <c r="F1342" i="4"/>
  <c r="V1341" i="4"/>
  <c r="S1341" i="4"/>
  <c r="Q1341" i="4"/>
  <c r="F1341" i="4"/>
  <c r="V1340" i="4"/>
  <c r="S1340" i="4"/>
  <c r="Q1340" i="4"/>
  <c r="F1340" i="4"/>
  <c r="V1339" i="4"/>
  <c r="S1339" i="4"/>
  <c r="Q1339" i="4"/>
  <c r="F1339" i="4"/>
  <c r="V1338" i="4"/>
  <c r="S1338" i="4"/>
  <c r="Q1338" i="4"/>
  <c r="F1338" i="4"/>
  <c r="V1337" i="4"/>
  <c r="S1337" i="4"/>
  <c r="Q1337" i="4"/>
  <c r="F1337" i="4"/>
  <c r="V1336" i="4"/>
  <c r="S1336" i="4"/>
  <c r="Q1336" i="4"/>
  <c r="F1336" i="4"/>
  <c r="V1335" i="4"/>
  <c r="S1335" i="4"/>
  <c r="Q1335" i="4"/>
  <c r="F1335" i="4"/>
  <c r="V1334" i="4"/>
  <c r="S1334" i="4"/>
  <c r="Q1334" i="4"/>
  <c r="F1334" i="4"/>
  <c r="V1333" i="4"/>
  <c r="S1333" i="4"/>
  <c r="Q1333" i="4"/>
  <c r="F1333" i="4"/>
  <c r="V1332" i="4"/>
  <c r="S1332" i="4"/>
  <c r="Q1332" i="4"/>
  <c r="F1332" i="4"/>
  <c r="V1331" i="4"/>
  <c r="S1331" i="4"/>
  <c r="Q1331" i="4"/>
  <c r="F1331" i="4"/>
  <c r="V1330" i="4"/>
  <c r="S1330" i="4"/>
  <c r="Q1330" i="4"/>
  <c r="F1330" i="4"/>
  <c r="V1329" i="4"/>
  <c r="S1329" i="4"/>
  <c r="Q1329" i="4"/>
  <c r="F1329" i="4"/>
  <c r="V1328" i="4"/>
  <c r="S1328" i="4"/>
  <c r="Q1328" i="4"/>
  <c r="F1328" i="4"/>
  <c r="V1327" i="4"/>
  <c r="S1327" i="4"/>
  <c r="Q1327" i="4"/>
  <c r="F1327" i="4"/>
  <c r="V1326" i="4"/>
  <c r="S1326" i="4"/>
  <c r="Q1326" i="4"/>
  <c r="F1326" i="4"/>
  <c r="V1325" i="4"/>
  <c r="S1325" i="4"/>
  <c r="Q1325" i="4"/>
  <c r="V1324" i="4"/>
  <c r="S1324" i="4"/>
  <c r="Q1324" i="4"/>
  <c r="V1323" i="4"/>
  <c r="S1323" i="4"/>
  <c r="Q1323" i="4"/>
  <c r="F1323" i="4"/>
  <c r="V1322" i="4"/>
  <c r="Q1322" i="4"/>
  <c r="V1321" i="4"/>
  <c r="Q1321" i="4"/>
  <c r="V1320" i="4"/>
  <c r="S1320" i="4"/>
  <c r="Q1320" i="4"/>
  <c r="V1319" i="4"/>
  <c r="S1319" i="4"/>
  <c r="Q1319" i="4"/>
  <c r="V1315" i="4"/>
  <c r="S1315" i="4"/>
  <c r="Q1315" i="4"/>
  <c r="U1314" i="4"/>
  <c r="T1314" i="4"/>
  <c r="R1314" i="4"/>
  <c r="P1314" i="4"/>
  <c r="O1314" i="4"/>
  <c r="L1314" i="4"/>
  <c r="K1314" i="4"/>
  <c r="J1314" i="4"/>
  <c r="I1314" i="4"/>
  <c r="H1314" i="4"/>
  <c r="G1314" i="4"/>
  <c r="E1314" i="4"/>
  <c r="V1313" i="4"/>
  <c r="S1313" i="4"/>
  <c r="Q1313" i="4"/>
  <c r="V1312" i="4"/>
  <c r="S1312" i="4"/>
  <c r="Q1312" i="4"/>
  <c r="F1312" i="4"/>
  <c r="K1312" i="4" s="1"/>
  <c r="L1312" i="4" s="1"/>
  <c r="V1311" i="4"/>
  <c r="Q1311" i="4"/>
  <c r="V1310" i="4"/>
  <c r="S1310" i="4"/>
  <c r="Q1310" i="4"/>
  <c r="V1309" i="4"/>
  <c r="S1309" i="4"/>
  <c r="Q1309" i="4"/>
  <c r="V1308" i="4"/>
  <c r="S1308" i="4"/>
  <c r="Q1308" i="4"/>
  <c r="V1307" i="4"/>
  <c r="S1307" i="4"/>
  <c r="Q1307" i="4"/>
  <c r="V1306" i="4"/>
  <c r="S1306" i="4"/>
  <c r="Q1306" i="4"/>
  <c r="V1305" i="4"/>
  <c r="Q1305" i="4"/>
  <c r="V1304" i="4"/>
  <c r="S1304" i="4"/>
  <c r="Q1304" i="4"/>
  <c r="V1303" i="4"/>
  <c r="S1303" i="4"/>
  <c r="Q1303" i="4"/>
  <c r="V1302" i="4"/>
  <c r="S1302" i="4"/>
  <c r="Q1302" i="4"/>
  <c r="V1301" i="4"/>
  <c r="S1301" i="4"/>
  <c r="Q1301" i="4"/>
  <c r="V1300" i="4"/>
  <c r="S1300" i="4"/>
  <c r="Q1300" i="4"/>
  <c r="V1299" i="4"/>
  <c r="S1299" i="4"/>
  <c r="Q1299" i="4"/>
  <c r="V1298" i="4"/>
  <c r="S1298" i="4"/>
  <c r="Q1298" i="4"/>
  <c r="V1297" i="4"/>
  <c r="Q1297" i="4"/>
  <c r="V1296" i="4"/>
  <c r="S1296" i="4"/>
  <c r="Q1296" i="4"/>
  <c r="V1295" i="4"/>
  <c r="S1295" i="4"/>
  <c r="Q1295" i="4"/>
  <c r="V1294" i="4"/>
  <c r="S1294" i="4"/>
  <c r="Q1294" i="4"/>
  <c r="V1293" i="4"/>
  <c r="S1293" i="4"/>
  <c r="Q1293" i="4"/>
  <c r="V1292" i="4"/>
  <c r="S1292" i="4"/>
  <c r="Q1292" i="4"/>
  <c r="V1291" i="4"/>
  <c r="S1291" i="4"/>
  <c r="Q1291" i="4"/>
  <c r="V1290" i="4"/>
  <c r="S1290" i="4"/>
  <c r="Q1290" i="4"/>
  <c r="V1289" i="4"/>
  <c r="S1289" i="4"/>
  <c r="Q1289" i="4"/>
  <c r="V1288" i="4"/>
  <c r="S1288" i="4"/>
  <c r="Q1288" i="4"/>
  <c r="V1287" i="4"/>
  <c r="S1287" i="4"/>
  <c r="Q1287" i="4"/>
  <c r="V1286" i="4"/>
  <c r="S1286" i="4"/>
  <c r="Q1286" i="4"/>
  <c r="V1285" i="4"/>
  <c r="S1285" i="4"/>
  <c r="Q1285" i="4"/>
  <c r="V1284" i="4"/>
  <c r="S1284" i="4"/>
  <c r="Q1284" i="4"/>
  <c r="V1283" i="4"/>
  <c r="S1283" i="4"/>
  <c r="Q1283" i="4"/>
  <c r="V1282" i="4"/>
  <c r="S1282" i="4"/>
  <c r="Q1282" i="4"/>
  <c r="V1281" i="4"/>
  <c r="S1281" i="4"/>
  <c r="Q1281" i="4"/>
  <c r="V1280" i="4"/>
  <c r="S1280" i="4"/>
  <c r="Q1280" i="4"/>
  <c r="V1279" i="4"/>
  <c r="S1279" i="4"/>
  <c r="Q1279" i="4"/>
  <c r="V1278" i="4"/>
  <c r="S1278" i="4"/>
  <c r="Q1278" i="4"/>
  <c r="V1277" i="4"/>
  <c r="S1277" i="4"/>
  <c r="Q1277" i="4"/>
  <c r="V1276" i="4"/>
  <c r="S1276" i="4"/>
  <c r="Q1276" i="4"/>
  <c r="V1275" i="4"/>
  <c r="S1275" i="4"/>
  <c r="Q1275" i="4"/>
  <c r="V1274" i="4"/>
  <c r="S1274" i="4"/>
  <c r="Q1274" i="4"/>
  <c r="V1273" i="4"/>
  <c r="S1273" i="4"/>
  <c r="Q1273" i="4"/>
  <c r="V1272" i="4"/>
  <c r="Q1272" i="4"/>
  <c r="V1271" i="4"/>
  <c r="S1271" i="4"/>
  <c r="Q1271" i="4"/>
  <c r="V1270" i="4"/>
  <c r="Q1270" i="4"/>
  <c r="V1269" i="4"/>
  <c r="S1269" i="4"/>
  <c r="Q1269" i="4"/>
  <c r="V1268" i="4"/>
  <c r="Q1268" i="4"/>
  <c r="V1267" i="4"/>
  <c r="S1267" i="4"/>
  <c r="Q1267" i="4"/>
  <c r="V1266" i="4"/>
  <c r="S1266" i="4"/>
  <c r="Q1266" i="4"/>
  <c r="V1265" i="4"/>
  <c r="S1265" i="4"/>
  <c r="Q1265" i="4"/>
  <c r="V1264" i="4"/>
  <c r="S1264" i="4"/>
  <c r="Q1264" i="4"/>
  <c r="V1263" i="4"/>
  <c r="S1263" i="4"/>
  <c r="Q1263" i="4"/>
  <c r="V1262" i="4"/>
  <c r="Q1262" i="4"/>
  <c r="V1261" i="4"/>
  <c r="S1261" i="4"/>
  <c r="Q1261" i="4"/>
  <c r="U1260" i="4"/>
  <c r="T1260" i="4"/>
  <c r="R1260" i="4"/>
  <c r="P1260" i="4"/>
  <c r="O1260" i="4"/>
  <c r="H1260" i="4"/>
  <c r="G1260" i="4"/>
  <c r="E1260" i="4"/>
  <c r="V1259" i="4"/>
  <c r="S1259" i="4"/>
  <c r="Q1259" i="4"/>
  <c r="V1258" i="4"/>
  <c r="S1258" i="4"/>
  <c r="Q1258" i="4"/>
  <c r="V1257" i="4"/>
  <c r="S1257" i="4"/>
  <c r="Q1257" i="4"/>
  <c r="V1256" i="4"/>
  <c r="S1256" i="4"/>
  <c r="Q1256" i="4"/>
  <c r="V1255" i="4"/>
  <c r="Q1255" i="4"/>
  <c r="F1254" i="4"/>
  <c r="U1254" i="4"/>
  <c r="T1254" i="4"/>
  <c r="R1254" i="4"/>
  <c r="P1254" i="4"/>
  <c r="O1254" i="4"/>
  <c r="L1254" i="4"/>
  <c r="K1254" i="4"/>
  <c r="J1254" i="4"/>
  <c r="I1254" i="4"/>
  <c r="H1254" i="4"/>
  <c r="G1254" i="4"/>
  <c r="E1254" i="4"/>
  <c r="F1251" i="4"/>
  <c r="V1250" i="4"/>
  <c r="S1250" i="4"/>
  <c r="Q1250" i="4"/>
  <c r="V1249" i="4"/>
  <c r="S1249" i="4"/>
  <c r="Q1249" i="4"/>
  <c r="V1248" i="4"/>
  <c r="S1248" i="4"/>
  <c r="Q1248" i="4"/>
  <c r="V1247" i="4"/>
  <c r="S1247" i="4"/>
  <c r="Q1247" i="4"/>
  <c r="V1246" i="4"/>
  <c r="S1246" i="4"/>
  <c r="Q1246" i="4"/>
  <c r="V1245" i="4"/>
  <c r="S1245" i="4"/>
  <c r="Q1245" i="4"/>
  <c r="F1245" i="4"/>
  <c r="V1244" i="4"/>
  <c r="S1244" i="4"/>
  <c r="Q1244" i="4"/>
  <c r="V1243" i="4"/>
  <c r="S1243" i="4"/>
  <c r="Q1243" i="4"/>
  <c r="F1243" i="4"/>
  <c r="V1242" i="4"/>
  <c r="Q1242" i="4"/>
  <c r="V1241" i="4"/>
  <c r="Q1241" i="4"/>
  <c r="F1241" i="4"/>
  <c r="V1240" i="4"/>
  <c r="S1240" i="4"/>
  <c r="Q1240" i="4"/>
  <c r="V1239" i="4"/>
  <c r="S1239" i="4"/>
  <c r="Q1239" i="4"/>
  <c r="V1238" i="4"/>
  <c r="S1238" i="4"/>
  <c r="Q1238" i="4"/>
  <c r="V1237" i="4"/>
  <c r="S1237" i="4"/>
  <c r="Q1237" i="4"/>
  <c r="V1236" i="4"/>
  <c r="S1236" i="4"/>
  <c r="Q1236" i="4"/>
  <c r="U1235" i="4"/>
  <c r="T1235" i="4"/>
  <c r="R1235" i="4"/>
  <c r="P1235" i="4"/>
  <c r="O1235" i="4"/>
  <c r="L1235" i="4"/>
  <c r="K1235" i="4"/>
  <c r="J1235" i="4"/>
  <c r="I1235" i="4"/>
  <c r="H1235" i="4"/>
  <c r="G1235" i="4"/>
  <c r="E1235" i="4"/>
  <c r="V1234" i="4"/>
  <c r="S1234" i="4"/>
  <c r="Q1234" i="4"/>
  <c r="V1233" i="4"/>
  <c r="S1233" i="4"/>
  <c r="Q1233" i="4"/>
  <c r="V1232" i="4"/>
  <c r="S1232" i="4"/>
  <c r="Q1232" i="4"/>
  <c r="V1231" i="4"/>
  <c r="S1231" i="4"/>
  <c r="Q1231" i="4"/>
  <c r="V1230" i="4"/>
  <c r="S1230" i="4"/>
  <c r="Q1230" i="4"/>
  <c r="V1229" i="4"/>
  <c r="S1229" i="4"/>
  <c r="Q1229" i="4"/>
  <c r="V1228" i="4"/>
  <c r="S1228" i="4"/>
  <c r="Q1228" i="4"/>
  <c r="V1227" i="4"/>
  <c r="S1227" i="4"/>
  <c r="Q1227" i="4"/>
  <c r="V1226" i="4"/>
  <c r="S1226" i="4"/>
  <c r="Q1226" i="4"/>
  <c r="V1225" i="4"/>
  <c r="S1225" i="4"/>
  <c r="Q1225" i="4"/>
  <c r="V1224" i="4"/>
  <c r="S1224" i="4"/>
  <c r="Q1224" i="4"/>
  <c r="V1223" i="4"/>
  <c r="S1223" i="4"/>
  <c r="Q1223" i="4"/>
  <c r="V1222" i="4"/>
  <c r="Q1222" i="4"/>
  <c r="U1221" i="4"/>
  <c r="T1221" i="4"/>
  <c r="R1221" i="4"/>
  <c r="P1221" i="4"/>
  <c r="O1221" i="4"/>
  <c r="H1221" i="4"/>
  <c r="G1221" i="4"/>
  <c r="E1221" i="4"/>
  <c r="V1220" i="4"/>
  <c r="S1220" i="4"/>
  <c r="Q1220" i="4"/>
  <c r="V1219" i="4"/>
  <c r="S1219" i="4"/>
  <c r="Q1219" i="4"/>
  <c r="V1218" i="4"/>
  <c r="S1218" i="4"/>
  <c r="Q1218" i="4"/>
  <c r="V1217" i="4"/>
  <c r="S1217" i="4"/>
  <c r="Q1217" i="4"/>
  <c r="V1216" i="4"/>
  <c r="Q1216" i="4"/>
  <c r="U1215" i="4"/>
  <c r="T1215" i="4"/>
  <c r="R1215" i="4"/>
  <c r="P1215" i="4"/>
  <c r="L1215" i="4"/>
  <c r="K1215" i="4"/>
  <c r="J1215" i="4"/>
  <c r="I1215" i="4"/>
  <c r="H1215" i="4"/>
  <c r="G1215" i="4"/>
  <c r="E1215" i="4"/>
  <c r="M1213" i="4"/>
  <c r="F1211" i="4"/>
  <c r="F1210" i="4"/>
  <c r="V1209" i="4"/>
  <c r="S1209" i="4"/>
  <c r="Q1209" i="4"/>
  <c r="F1209" i="4"/>
  <c r="F1208" i="4"/>
  <c r="V1207" i="4"/>
  <c r="S1207" i="4"/>
  <c r="Q1207" i="4"/>
  <c r="V1206" i="4"/>
  <c r="S1206" i="4"/>
  <c r="Q1206" i="4"/>
  <c r="F1206" i="4"/>
  <c r="V1205" i="4"/>
  <c r="S1205" i="4"/>
  <c r="Q1205" i="4"/>
  <c r="F1205" i="4"/>
  <c r="V1204" i="4"/>
  <c r="S1204" i="4"/>
  <c r="Q1204" i="4"/>
  <c r="F1204" i="4"/>
  <c r="V1203" i="4"/>
  <c r="S1203" i="4"/>
  <c r="Q1203" i="4"/>
  <c r="F1203" i="4"/>
  <c r="V1202" i="4"/>
  <c r="S1202" i="4"/>
  <c r="Q1202" i="4"/>
  <c r="F1202" i="4"/>
  <c r="V1201" i="4"/>
  <c r="S1201" i="4"/>
  <c r="Q1201" i="4"/>
  <c r="V1200" i="4"/>
  <c r="S1200" i="4"/>
  <c r="Q1200" i="4"/>
  <c r="V1199" i="4"/>
  <c r="S1199" i="4"/>
  <c r="Q1199" i="4"/>
  <c r="F1199" i="4"/>
  <c r="V1198" i="4"/>
  <c r="S1198" i="4"/>
  <c r="Q1198" i="4"/>
  <c r="F1198" i="4"/>
  <c r="V1197" i="4"/>
  <c r="S1197" i="4"/>
  <c r="Q1197" i="4"/>
  <c r="F1197" i="4"/>
  <c r="V1196" i="4"/>
  <c r="S1196" i="4"/>
  <c r="Q1196" i="4"/>
  <c r="F1196" i="4"/>
  <c r="V1195" i="4"/>
  <c r="S1195" i="4"/>
  <c r="Q1195" i="4"/>
  <c r="F1195" i="4"/>
  <c r="V1194" i="4"/>
  <c r="S1194" i="4"/>
  <c r="Q1194" i="4"/>
  <c r="F1194" i="4"/>
  <c r="V1193" i="4"/>
  <c r="S1193" i="4"/>
  <c r="Q1193" i="4"/>
  <c r="F1193" i="4"/>
  <c r="V1192" i="4"/>
  <c r="S1192" i="4"/>
  <c r="Q1192" i="4"/>
  <c r="F1192" i="4"/>
  <c r="V1191" i="4"/>
  <c r="S1191" i="4"/>
  <c r="Q1191" i="4"/>
  <c r="V1190" i="4"/>
  <c r="S1190" i="4"/>
  <c r="Q1190" i="4"/>
  <c r="F1190" i="4"/>
  <c r="V1189" i="4"/>
  <c r="S1189" i="4"/>
  <c r="Q1189" i="4"/>
  <c r="F1189" i="4"/>
  <c r="V1188" i="4"/>
  <c r="S1188" i="4"/>
  <c r="Q1188" i="4"/>
  <c r="V1187" i="4"/>
  <c r="S1187" i="4"/>
  <c r="Q1187" i="4"/>
  <c r="F1187" i="4"/>
  <c r="V1186" i="4"/>
  <c r="S1186" i="4"/>
  <c r="Q1186" i="4"/>
  <c r="F1186" i="4"/>
  <c r="V1185" i="4"/>
  <c r="S1185" i="4"/>
  <c r="Q1185" i="4"/>
  <c r="V1184" i="4"/>
  <c r="S1184" i="4"/>
  <c r="Q1184" i="4"/>
  <c r="V1183" i="4"/>
  <c r="S1183" i="4"/>
  <c r="Q1183" i="4"/>
  <c r="F1183" i="4"/>
  <c r="V1182" i="4"/>
  <c r="S1182" i="4"/>
  <c r="Q1182" i="4"/>
  <c r="F1182" i="4"/>
  <c r="V1181" i="4"/>
  <c r="S1181" i="4"/>
  <c r="Q1181" i="4"/>
  <c r="F1181" i="4"/>
  <c r="V1180" i="4"/>
  <c r="S1180" i="4"/>
  <c r="Q1180" i="4"/>
  <c r="F1180" i="4"/>
  <c r="V1179" i="4"/>
  <c r="S1179" i="4"/>
  <c r="Q1179" i="4"/>
  <c r="F1179" i="4"/>
  <c r="V1178" i="4"/>
  <c r="S1178" i="4"/>
  <c r="Q1178" i="4"/>
  <c r="V1177" i="4"/>
  <c r="S1177" i="4"/>
  <c r="Q1177" i="4"/>
  <c r="F1177" i="4"/>
  <c r="V1176" i="4"/>
  <c r="S1176" i="4"/>
  <c r="Q1176" i="4"/>
  <c r="V1175" i="4"/>
  <c r="S1175" i="4"/>
  <c r="Q1175" i="4"/>
  <c r="V1174" i="4"/>
  <c r="S1174" i="4"/>
  <c r="Q1174" i="4"/>
  <c r="V1173" i="4"/>
  <c r="S1173" i="4"/>
  <c r="Q1173" i="4"/>
  <c r="V1172" i="4"/>
  <c r="Q1172" i="4"/>
  <c r="V1171" i="4"/>
  <c r="Q1171" i="4"/>
  <c r="V1170" i="4"/>
  <c r="S1170" i="4"/>
  <c r="Q1170" i="4"/>
  <c r="V1169" i="4"/>
  <c r="S1169" i="4"/>
  <c r="Q1169" i="4"/>
  <c r="V1165" i="4"/>
  <c r="S1165" i="4"/>
  <c r="Q1165" i="4"/>
  <c r="V1163" i="4"/>
  <c r="S1163" i="4"/>
  <c r="Q1163" i="4"/>
  <c r="F1163" i="4"/>
  <c r="K1163" i="4" s="1"/>
  <c r="V1162" i="4"/>
  <c r="S1162" i="4"/>
  <c r="Q1162" i="4"/>
  <c r="F1162" i="4"/>
  <c r="K1162" i="4" s="1"/>
  <c r="L1162" i="4" s="1"/>
  <c r="V1161" i="4"/>
  <c r="Q1161" i="4"/>
  <c r="V1160" i="4"/>
  <c r="S1160" i="4"/>
  <c r="Q1160" i="4"/>
  <c r="V1159" i="4"/>
  <c r="S1159" i="4"/>
  <c r="Q1159" i="4"/>
  <c r="V1158" i="4"/>
  <c r="S1158" i="4"/>
  <c r="Q1158" i="4"/>
  <c r="V1157" i="4"/>
  <c r="S1157" i="4"/>
  <c r="Q1157" i="4"/>
  <c r="V1156" i="4"/>
  <c r="S1156" i="4"/>
  <c r="Q1156" i="4"/>
  <c r="V1155" i="4"/>
  <c r="S1155" i="4"/>
  <c r="Q1155" i="4"/>
  <c r="V1154" i="4"/>
  <c r="S1154" i="4"/>
  <c r="Q1154" i="4"/>
  <c r="V1153" i="4"/>
  <c r="S1153" i="4"/>
  <c r="Q1153" i="4"/>
  <c r="V1152" i="4"/>
  <c r="Q1152" i="4"/>
  <c r="V1151" i="4"/>
  <c r="S1151" i="4"/>
  <c r="Q1151" i="4"/>
  <c r="V1150" i="4"/>
  <c r="S1150" i="4"/>
  <c r="Q1150" i="4"/>
  <c r="V1149" i="4"/>
  <c r="S1149" i="4"/>
  <c r="Q1149" i="4"/>
  <c r="V1148" i="4"/>
  <c r="S1148" i="4"/>
  <c r="Q1148" i="4"/>
  <c r="V1147" i="4"/>
  <c r="S1147" i="4"/>
  <c r="Q1147" i="4"/>
  <c r="V1146" i="4"/>
  <c r="S1146" i="4"/>
  <c r="Q1146" i="4"/>
  <c r="V1145" i="4"/>
  <c r="S1145" i="4"/>
  <c r="Q1145" i="4"/>
  <c r="V1144" i="4"/>
  <c r="S1144" i="4"/>
  <c r="Q1144" i="4"/>
  <c r="V1143" i="4"/>
  <c r="S1143" i="4"/>
  <c r="Q1143" i="4"/>
  <c r="V1142" i="4"/>
  <c r="S1142" i="4"/>
  <c r="Q1142" i="4"/>
  <c r="V1141" i="4"/>
  <c r="S1141" i="4"/>
  <c r="Q1141" i="4"/>
  <c r="V1140" i="4"/>
  <c r="S1140" i="4"/>
  <c r="Q1140" i="4"/>
  <c r="V1139" i="4"/>
  <c r="S1139" i="4"/>
  <c r="Q1139" i="4"/>
  <c r="V1138" i="4"/>
  <c r="S1138" i="4"/>
  <c r="Q1138" i="4"/>
  <c r="V1137" i="4"/>
  <c r="S1137" i="4"/>
  <c r="Q1137" i="4"/>
  <c r="V1136" i="4"/>
  <c r="S1136" i="4"/>
  <c r="Q1136" i="4"/>
  <c r="V1135" i="4"/>
  <c r="Q1135" i="4"/>
  <c r="V1134" i="4"/>
  <c r="Q1134" i="4"/>
  <c r="V1133" i="4"/>
  <c r="S1133" i="4"/>
  <c r="Q1133" i="4"/>
  <c r="V1132" i="4"/>
  <c r="S1132" i="4"/>
  <c r="Q1132" i="4"/>
  <c r="V1131" i="4"/>
  <c r="S1131" i="4"/>
  <c r="Q1131" i="4"/>
  <c r="V1130" i="4"/>
  <c r="Q1130" i="4"/>
  <c r="V1129" i="4"/>
  <c r="Q1129" i="4"/>
  <c r="V1128" i="4"/>
  <c r="S1128" i="4"/>
  <c r="Q1128" i="4"/>
  <c r="V1127" i="4"/>
  <c r="Q1127" i="4"/>
  <c r="V1126" i="4"/>
  <c r="S1126" i="4"/>
  <c r="Q1126" i="4"/>
  <c r="V1125" i="4"/>
  <c r="S1125" i="4"/>
  <c r="Q1125" i="4"/>
  <c r="V1124" i="4"/>
  <c r="S1124" i="4"/>
  <c r="Q1124" i="4"/>
  <c r="V1123" i="4"/>
  <c r="S1123" i="4"/>
  <c r="Q1123" i="4"/>
  <c r="V1122" i="4"/>
  <c r="Q1122" i="4"/>
  <c r="V1121" i="4"/>
  <c r="S1121" i="4"/>
  <c r="Q1121" i="4"/>
  <c r="V1120" i="4"/>
  <c r="Q1120" i="4"/>
  <c r="V1119" i="4"/>
  <c r="S1119" i="4"/>
  <c r="Q1119" i="4"/>
  <c r="V1118" i="4"/>
  <c r="Q1118" i="4"/>
  <c r="V1117" i="4"/>
  <c r="S1117" i="4"/>
  <c r="Q1117" i="4"/>
  <c r="V1116" i="4"/>
  <c r="S1116" i="4"/>
  <c r="Q1116" i="4"/>
  <c r="V1115" i="4"/>
  <c r="S1115" i="4"/>
  <c r="Q1115" i="4"/>
  <c r="V1114" i="4"/>
  <c r="S1114" i="4"/>
  <c r="Q1114" i="4"/>
  <c r="V1113" i="4"/>
  <c r="S1113" i="4"/>
  <c r="Q1113" i="4"/>
  <c r="V1112" i="4"/>
  <c r="Q1112" i="4"/>
  <c r="V1111" i="4"/>
  <c r="Q1111" i="4"/>
  <c r="U1110" i="4"/>
  <c r="T1110" i="4"/>
  <c r="R1110" i="4"/>
  <c r="P1110" i="4"/>
  <c r="O1110" i="4"/>
  <c r="H1110" i="4"/>
  <c r="G1110" i="4"/>
  <c r="E1110" i="4"/>
  <c r="V1109" i="4"/>
  <c r="Q1109" i="4"/>
  <c r="V1108" i="4"/>
  <c r="S1108" i="4"/>
  <c r="Q1108" i="4"/>
  <c r="V1107" i="4"/>
  <c r="S1107" i="4"/>
  <c r="Q1107" i="4"/>
  <c r="V1106" i="4"/>
  <c r="S1106" i="4"/>
  <c r="Q1106" i="4"/>
  <c r="V1105" i="4"/>
  <c r="Q1105" i="4"/>
  <c r="U1104" i="4"/>
  <c r="T1104" i="4"/>
  <c r="R1104" i="4"/>
  <c r="P1104" i="4"/>
  <c r="O1104" i="4"/>
  <c r="L1104" i="4"/>
  <c r="K1104" i="4"/>
  <c r="J1104" i="4"/>
  <c r="I1104" i="4"/>
  <c r="H1104" i="4"/>
  <c r="G1104" i="4"/>
  <c r="E1104" i="4"/>
  <c r="F1101" i="4"/>
  <c r="V1100" i="4"/>
  <c r="S1100" i="4"/>
  <c r="Q1100" i="4"/>
  <c r="V1099" i="4"/>
  <c r="S1099" i="4"/>
  <c r="Q1099" i="4"/>
  <c r="V1098" i="4"/>
  <c r="S1098" i="4"/>
  <c r="Q1098" i="4"/>
  <c r="V1097" i="4"/>
  <c r="S1097" i="4"/>
  <c r="Q1097" i="4"/>
  <c r="V1096" i="4"/>
  <c r="S1096" i="4"/>
  <c r="Q1096" i="4"/>
  <c r="V1095" i="4"/>
  <c r="S1095" i="4"/>
  <c r="Q1095" i="4"/>
  <c r="F1095" i="4"/>
  <c r="V1094" i="4"/>
  <c r="S1094" i="4"/>
  <c r="Q1094" i="4"/>
  <c r="V1093" i="4"/>
  <c r="S1093" i="4"/>
  <c r="Q1093" i="4"/>
  <c r="F1093" i="4"/>
  <c r="V1092" i="4"/>
  <c r="Q1092" i="4"/>
  <c r="V1091" i="4"/>
  <c r="Q1091" i="4"/>
  <c r="F1091" i="4"/>
  <c r="V1090" i="4"/>
  <c r="S1090" i="4"/>
  <c r="Q1090" i="4"/>
  <c r="V1089" i="4"/>
  <c r="S1089" i="4"/>
  <c r="Q1089" i="4"/>
  <c r="V1088" i="4"/>
  <c r="S1088" i="4"/>
  <c r="Q1088" i="4"/>
  <c r="V1087" i="4"/>
  <c r="S1087" i="4"/>
  <c r="Q1087" i="4"/>
  <c r="V1086" i="4"/>
  <c r="S1086" i="4"/>
  <c r="Q1086" i="4"/>
  <c r="U1085" i="4"/>
  <c r="T1085" i="4"/>
  <c r="R1085" i="4"/>
  <c r="P1085" i="4"/>
  <c r="O1085" i="4"/>
  <c r="L1085" i="4"/>
  <c r="K1085" i="4"/>
  <c r="J1085" i="4"/>
  <c r="I1085" i="4"/>
  <c r="H1085" i="4"/>
  <c r="G1085" i="4"/>
  <c r="E1085" i="4"/>
  <c r="V1084" i="4"/>
  <c r="S1084" i="4"/>
  <c r="Q1084" i="4"/>
  <c r="V1083" i="4"/>
  <c r="S1083" i="4"/>
  <c r="Q1083" i="4"/>
  <c r="V1082" i="4"/>
  <c r="S1082" i="4"/>
  <c r="Q1082" i="4"/>
  <c r="V1081" i="4"/>
  <c r="S1081" i="4"/>
  <c r="Q1081" i="4"/>
  <c r="V1080" i="4"/>
  <c r="S1080" i="4"/>
  <c r="Q1080" i="4"/>
  <c r="V1079" i="4"/>
  <c r="S1079" i="4"/>
  <c r="Q1079" i="4"/>
  <c r="V1078" i="4"/>
  <c r="S1078" i="4"/>
  <c r="Q1078" i="4"/>
  <c r="V1077" i="4"/>
  <c r="S1077" i="4"/>
  <c r="Q1077" i="4"/>
  <c r="V1076" i="4"/>
  <c r="S1076" i="4"/>
  <c r="Q1076" i="4"/>
  <c r="V1075" i="4"/>
  <c r="S1075" i="4"/>
  <c r="Q1075" i="4"/>
  <c r="V1074" i="4"/>
  <c r="S1074" i="4"/>
  <c r="Q1074" i="4"/>
  <c r="V1073" i="4"/>
  <c r="Q1073" i="4"/>
  <c r="V1072" i="4"/>
  <c r="Q1072" i="4"/>
  <c r="U1071" i="4"/>
  <c r="T1071" i="4"/>
  <c r="R1071" i="4"/>
  <c r="P1071" i="4"/>
  <c r="O1071" i="4"/>
  <c r="H1071" i="4"/>
  <c r="G1071" i="4"/>
  <c r="E1071" i="4"/>
  <c r="V1070" i="4"/>
  <c r="S1070" i="4"/>
  <c r="Q1070" i="4"/>
  <c r="V1069" i="4"/>
  <c r="S1069" i="4"/>
  <c r="Q1069" i="4"/>
  <c r="V1068" i="4"/>
  <c r="S1068" i="4"/>
  <c r="Q1068" i="4"/>
  <c r="V1067" i="4"/>
  <c r="S1067" i="4"/>
  <c r="Q1067" i="4"/>
  <c r="V1066" i="4"/>
  <c r="Q1066" i="4"/>
  <c r="U1065" i="4"/>
  <c r="T1065" i="4"/>
  <c r="R1065" i="4"/>
  <c r="P1065" i="4"/>
  <c r="L1065" i="4"/>
  <c r="K1065" i="4"/>
  <c r="J1065" i="4"/>
  <c r="I1065" i="4"/>
  <c r="H1065" i="4"/>
  <c r="G1065" i="4"/>
  <c r="E1065" i="4"/>
  <c r="M1063" i="4"/>
  <c r="F1062" i="4"/>
  <c r="F1061" i="4"/>
  <c r="V1060" i="4"/>
  <c r="S1060" i="4"/>
  <c r="Q1060" i="4"/>
  <c r="F1060" i="4"/>
  <c r="V1058" i="4"/>
  <c r="S1058" i="4"/>
  <c r="Q1058" i="4"/>
  <c r="V1057" i="4"/>
  <c r="S1057" i="4"/>
  <c r="Q1057" i="4"/>
  <c r="F1057" i="4"/>
  <c r="V1056" i="4"/>
  <c r="S1056" i="4"/>
  <c r="Q1056" i="4"/>
  <c r="F1056" i="4"/>
  <c r="V1055" i="4"/>
  <c r="S1055" i="4"/>
  <c r="Q1055" i="4"/>
  <c r="F1055" i="4"/>
  <c r="V1054" i="4"/>
  <c r="S1054" i="4"/>
  <c r="Q1054" i="4"/>
  <c r="F1054" i="4"/>
  <c r="V1053" i="4"/>
  <c r="S1053" i="4"/>
  <c r="Q1053" i="4"/>
  <c r="F1053" i="4"/>
  <c r="V1052" i="4"/>
  <c r="S1052" i="4"/>
  <c r="Q1052" i="4"/>
  <c r="F1052" i="4"/>
  <c r="V1051" i="4"/>
  <c r="S1051" i="4"/>
  <c r="Q1051" i="4"/>
  <c r="F1051" i="4"/>
  <c r="V1050" i="4"/>
  <c r="S1050" i="4"/>
  <c r="Q1050" i="4"/>
  <c r="F1050" i="4"/>
  <c r="V1049" i="4"/>
  <c r="S1049" i="4"/>
  <c r="Q1049" i="4"/>
  <c r="F1049" i="4"/>
  <c r="V1048" i="4"/>
  <c r="S1048" i="4"/>
  <c r="Q1048" i="4"/>
  <c r="F1048" i="4"/>
  <c r="V1047" i="4"/>
  <c r="S1047" i="4"/>
  <c r="Q1047" i="4"/>
  <c r="F1047" i="4"/>
  <c r="V1046" i="4"/>
  <c r="S1046" i="4"/>
  <c r="Q1046" i="4"/>
  <c r="F1046" i="4"/>
  <c r="V1045" i="4"/>
  <c r="S1045" i="4"/>
  <c r="Q1045" i="4"/>
  <c r="F1045" i="4"/>
  <c r="V1044" i="4"/>
  <c r="S1044" i="4"/>
  <c r="Q1044" i="4"/>
  <c r="F1044" i="4"/>
  <c r="V1043" i="4"/>
  <c r="S1043" i="4"/>
  <c r="Q1043" i="4"/>
  <c r="F1043" i="4"/>
  <c r="V1042" i="4"/>
  <c r="S1042" i="4"/>
  <c r="Q1042" i="4"/>
  <c r="F1042" i="4"/>
  <c r="V1041" i="4"/>
  <c r="S1041" i="4"/>
  <c r="Q1041" i="4"/>
  <c r="F1041" i="4"/>
  <c r="V1040" i="4"/>
  <c r="S1040" i="4"/>
  <c r="Q1040" i="4"/>
  <c r="F1040" i="4"/>
  <c r="V1039" i="4"/>
  <c r="S1039" i="4"/>
  <c r="Q1039" i="4"/>
  <c r="F1039" i="4"/>
  <c r="V1038" i="4"/>
  <c r="S1038" i="4"/>
  <c r="Q1038" i="4"/>
  <c r="F1038" i="4"/>
  <c r="V1037" i="4"/>
  <c r="S1037" i="4"/>
  <c r="Q1037" i="4"/>
  <c r="F1037" i="4"/>
  <c r="V1036" i="4"/>
  <c r="S1036" i="4"/>
  <c r="Q1036" i="4"/>
  <c r="F1036" i="4"/>
  <c r="V1035" i="4"/>
  <c r="S1035" i="4"/>
  <c r="Q1035" i="4"/>
  <c r="F1035" i="4"/>
  <c r="V1034" i="4"/>
  <c r="S1034" i="4"/>
  <c r="Q1034" i="4"/>
  <c r="F1034" i="4"/>
  <c r="V1033" i="4"/>
  <c r="S1033" i="4"/>
  <c r="Q1033" i="4"/>
  <c r="F1033" i="4"/>
  <c r="V1032" i="4"/>
  <c r="S1032" i="4"/>
  <c r="Q1032" i="4"/>
  <c r="F1032" i="4"/>
  <c r="V1031" i="4"/>
  <c r="S1031" i="4"/>
  <c r="Q1031" i="4"/>
  <c r="F1031" i="4"/>
  <c r="V1030" i="4"/>
  <c r="S1030" i="4"/>
  <c r="Q1030" i="4"/>
  <c r="F1030" i="4"/>
  <c r="V1029" i="4"/>
  <c r="S1029" i="4"/>
  <c r="Q1029" i="4"/>
  <c r="F1029" i="4"/>
  <c r="V1028" i="4"/>
  <c r="S1028" i="4"/>
  <c r="Q1028" i="4"/>
  <c r="F1028" i="4"/>
  <c r="V1027" i="4"/>
  <c r="S1027" i="4"/>
  <c r="Q1027" i="4"/>
  <c r="F1027" i="4"/>
  <c r="V1026" i="4"/>
  <c r="S1026" i="4"/>
  <c r="Q1026" i="4"/>
  <c r="V1025" i="4"/>
  <c r="S1025" i="4"/>
  <c r="Q1025" i="4"/>
  <c r="V1024" i="4"/>
  <c r="S1024" i="4"/>
  <c r="Q1024" i="4"/>
  <c r="F1024" i="4"/>
  <c r="V1023" i="4"/>
  <c r="Q1023" i="4"/>
  <c r="V1022" i="4"/>
  <c r="Q1022" i="4"/>
  <c r="V1021" i="4"/>
  <c r="S1021" i="4"/>
  <c r="Q1021" i="4"/>
  <c r="V1020" i="4"/>
  <c r="S1020" i="4"/>
  <c r="Q1020" i="4"/>
  <c r="V1016" i="4"/>
  <c r="S1016" i="4"/>
  <c r="Q1016" i="4"/>
  <c r="U1015" i="4"/>
  <c r="T1015" i="4"/>
  <c r="R1015" i="4"/>
  <c r="P1015" i="4"/>
  <c r="O1015" i="4"/>
  <c r="L1015" i="4"/>
  <c r="K1015" i="4"/>
  <c r="J1015" i="4"/>
  <c r="I1015" i="4"/>
  <c r="H1015" i="4"/>
  <c r="G1015" i="4"/>
  <c r="E1015" i="4"/>
  <c r="V1014" i="4"/>
  <c r="S1014" i="4"/>
  <c r="Q1014" i="4"/>
  <c r="V1013" i="4"/>
  <c r="S1013" i="4"/>
  <c r="Q1013" i="4"/>
  <c r="V1012" i="4"/>
  <c r="S1012" i="4"/>
  <c r="Q1012" i="4"/>
  <c r="V1011" i="4"/>
  <c r="S1011" i="4"/>
  <c r="Q1011" i="4"/>
  <c r="V1010" i="4"/>
  <c r="S1010" i="4"/>
  <c r="Q1010" i="4"/>
  <c r="V1009" i="4"/>
  <c r="S1009" i="4"/>
  <c r="Q1009" i="4"/>
  <c r="V1008" i="4"/>
  <c r="S1008" i="4"/>
  <c r="Q1008" i="4"/>
  <c r="V1007" i="4"/>
  <c r="S1007" i="4"/>
  <c r="Q1007" i="4"/>
  <c r="V1006" i="4"/>
  <c r="S1006" i="4"/>
  <c r="Q1006" i="4"/>
  <c r="V1005" i="4"/>
  <c r="S1005" i="4"/>
  <c r="Q1005" i="4"/>
  <c r="V1004" i="4"/>
  <c r="S1004" i="4"/>
  <c r="Q1004" i="4"/>
  <c r="V1003" i="4"/>
  <c r="S1003" i="4"/>
  <c r="Q1003" i="4"/>
  <c r="V1002" i="4"/>
  <c r="S1002" i="4"/>
  <c r="Q1002" i="4"/>
  <c r="V1001" i="4"/>
  <c r="S1001" i="4"/>
  <c r="Q1001" i="4"/>
  <c r="V1000" i="4"/>
  <c r="S1000" i="4"/>
  <c r="Q1000" i="4"/>
  <c r="V999" i="4"/>
  <c r="S999" i="4"/>
  <c r="Q999" i="4"/>
  <c r="V998" i="4"/>
  <c r="S998" i="4"/>
  <c r="Q998" i="4"/>
  <c r="V997" i="4"/>
  <c r="S997" i="4"/>
  <c r="Q997" i="4"/>
  <c r="V996" i="4"/>
  <c r="S996" i="4"/>
  <c r="Q996" i="4"/>
  <c r="V995" i="4"/>
  <c r="S995" i="4"/>
  <c r="Q995" i="4"/>
  <c r="V994" i="4"/>
  <c r="S994" i="4"/>
  <c r="Q994" i="4"/>
  <c r="V993" i="4"/>
  <c r="S993" i="4"/>
  <c r="Q993" i="4"/>
  <c r="V992" i="4"/>
  <c r="S992" i="4"/>
  <c r="Q992" i="4"/>
  <c r="V991" i="4"/>
  <c r="S991" i="4"/>
  <c r="Q991" i="4"/>
  <c r="V990" i="4"/>
  <c r="S990" i="4"/>
  <c r="Q990" i="4"/>
  <c r="V989" i="4"/>
  <c r="S989" i="4"/>
  <c r="Q989" i="4"/>
  <c r="V988" i="4"/>
  <c r="S988" i="4"/>
  <c r="Q988" i="4"/>
  <c r="V987" i="4"/>
  <c r="S987" i="4"/>
  <c r="Q987" i="4"/>
  <c r="V986" i="4"/>
  <c r="S986" i="4"/>
  <c r="Q986" i="4"/>
  <c r="V985" i="4"/>
  <c r="S985" i="4"/>
  <c r="Q985" i="4"/>
  <c r="V984" i="4"/>
  <c r="S984" i="4"/>
  <c r="Q984" i="4"/>
  <c r="V983" i="4"/>
  <c r="S983" i="4"/>
  <c r="Q983" i="4"/>
  <c r="V982" i="4"/>
  <c r="S982" i="4"/>
  <c r="Q982" i="4"/>
  <c r="V981" i="4"/>
  <c r="S981" i="4"/>
  <c r="Q981" i="4"/>
  <c r="V980" i="4"/>
  <c r="S980" i="4"/>
  <c r="Q980" i="4"/>
  <c r="V979" i="4"/>
  <c r="S979" i="4"/>
  <c r="Q979" i="4"/>
  <c r="V978" i="4"/>
  <c r="S978" i="4"/>
  <c r="Q978" i="4"/>
  <c r="V977" i="4"/>
  <c r="S977" i="4"/>
  <c r="Q977" i="4"/>
  <c r="V976" i="4"/>
  <c r="S976" i="4"/>
  <c r="Q976" i="4"/>
  <c r="V975" i="4"/>
  <c r="S975" i="4"/>
  <c r="Q975" i="4"/>
  <c r="V974" i="4"/>
  <c r="S974" i="4"/>
  <c r="Q974" i="4"/>
  <c r="V973" i="4"/>
  <c r="S973" i="4"/>
  <c r="Q973" i="4"/>
  <c r="V972" i="4"/>
  <c r="S972" i="4"/>
  <c r="Q972" i="4"/>
  <c r="V971" i="4"/>
  <c r="S971" i="4"/>
  <c r="Q971" i="4"/>
  <c r="V970" i="4"/>
  <c r="S970" i="4"/>
  <c r="Q970" i="4"/>
  <c r="V969" i="4"/>
  <c r="S969" i="4"/>
  <c r="Q969" i="4"/>
  <c r="V968" i="4"/>
  <c r="S968" i="4"/>
  <c r="Q968" i="4"/>
  <c r="V967" i="4"/>
  <c r="S967" i="4"/>
  <c r="Q967" i="4"/>
  <c r="V966" i="4"/>
  <c r="S966" i="4"/>
  <c r="Q966" i="4"/>
  <c r="V965" i="4"/>
  <c r="S965" i="4"/>
  <c r="Q965" i="4"/>
  <c r="V964" i="4"/>
  <c r="S964" i="4"/>
  <c r="Q964" i="4"/>
  <c r="V963" i="4"/>
  <c r="Q963" i="4"/>
  <c r="V962" i="4"/>
  <c r="Q962" i="4"/>
  <c r="U961" i="4"/>
  <c r="T961" i="4"/>
  <c r="R961" i="4"/>
  <c r="P961" i="4"/>
  <c r="O961" i="4"/>
  <c r="H961" i="4"/>
  <c r="G961" i="4"/>
  <c r="E961" i="4"/>
  <c r="V960" i="4"/>
  <c r="S960" i="4"/>
  <c r="Q960" i="4"/>
  <c r="V959" i="4"/>
  <c r="S959" i="4"/>
  <c r="Q959" i="4"/>
  <c r="V958" i="4"/>
  <c r="S958" i="4"/>
  <c r="Q958" i="4"/>
  <c r="V957" i="4"/>
  <c r="S957" i="4"/>
  <c r="Q957" i="4"/>
  <c r="V956" i="4"/>
  <c r="Q956" i="4"/>
  <c r="F955" i="4"/>
  <c r="U955" i="4"/>
  <c r="T955" i="4"/>
  <c r="R955" i="4"/>
  <c r="P955" i="4"/>
  <c r="O955" i="4"/>
  <c r="L955" i="4"/>
  <c r="K955" i="4"/>
  <c r="J955" i="4"/>
  <c r="I955" i="4"/>
  <c r="H955" i="4"/>
  <c r="G955" i="4"/>
  <c r="E955" i="4"/>
  <c r="F952" i="4"/>
  <c r="V951" i="4"/>
  <c r="S951" i="4"/>
  <c r="Q951" i="4"/>
  <c r="V950" i="4"/>
  <c r="S950" i="4"/>
  <c r="Q950" i="4"/>
  <c r="V949" i="4"/>
  <c r="S949" i="4"/>
  <c r="Q949" i="4"/>
  <c r="V948" i="4"/>
  <c r="S948" i="4"/>
  <c r="Q948" i="4"/>
  <c r="V947" i="4"/>
  <c r="S947" i="4"/>
  <c r="Q947" i="4"/>
  <c r="V946" i="4"/>
  <c r="S946" i="4"/>
  <c r="Q946" i="4"/>
  <c r="V945" i="4"/>
  <c r="S945" i="4"/>
  <c r="Q945" i="4"/>
  <c r="V944" i="4"/>
  <c r="S944" i="4"/>
  <c r="Q944" i="4"/>
  <c r="F944" i="4"/>
  <c r="V943" i="4"/>
  <c r="S943" i="4"/>
  <c r="Q943" i="4"/>
  <c r="V942" i="4"/>
  <c r="Q942" i="4"/>
  <c r="F942" i="4"/>
  <c r="V941" i="4"/>
  <c r="S941" i="4"/>
  <c r="Q941" i="4"/>
  <c r="V940" i="4"/>
  <c r="S940" i="4"/>
  <c r="Q940" i="4"/>
  <c r="V939" i="4"/>
  <c r="S939" i="4"/>
  <c r="Q939" i="4"/>
  <c r="V938" i="4"/>
  <c r="S938" i="4"/>
  <c r="Q938" i="4"/>
  <c r="V937" i="4"/>
  <c r="S937" i="4"/>
  <c r="Q937" i="4"/>
  <c r="U936" i="4"/>
  <c r="T936" i="4"/>
  <c r="R936" i="4"/>
  <c r="P936" i="4"/>
  <c r="O936" i="4"/>
  <c r="L936" i="4"/>
  <c r="K936" i="4"/>
  <c r="J936" i="4"/>
  <c r="I936" i="4"/>
  <c r="H936" i="4"/>
  <c r="G936" i="4"/>
  <c r="E936" i="4"/>
  <c r="V935" i="4"/>
  <c r="S935" i="4"/>
  <c r="Q935" i="4"/>
  <c r="V934" i="4"/>
  <c r="S934" i="4"/>
  <c r="Q934" i="4"/>
  <c r="V933" i="4"/>
  <c r="S933" i="4"/>
  <c r="Q933" i="4"/>
  <c r="V932" i="4"/>
  <c r="S932" i="4"/>
  <c r="Q932" i="4"/>
  <c r="V931" i="4"/>
  <c r="S931" i="4"/>
  <c r="Q931" i="4"/>
  <c r="V930" i="4"/>
  <c r="S930" i="4"/>
  <c r="Q930" i="4"/>
  <c r="V929" i="4"/>
  <c r="S929" i="4"/>
  <c r="Q929" i="4"/>
  <c r="V928" i="4"/>
  <c r="S928" i="4"/>
  <c r="Q928" i="4"/>
  <c r="V927" i="4"/>
  <c r="S927" i="4"/>
  <c r="Q927" i="4"/>
  <c r="V926" i="4"/>
  <c r="S926" i="4"/>
  <c r="Q926" i="4"/>
  <c r="V925" i="4"/>
  <c r="S925" i="4"/>
  <c r="Q925" i="4"/>
  <c r="V924" i="4"/>
  <c r="S924" i="4"/>
  <c r="Q924" i="4"/>
  <c r="V923" i="4"/>
  <c r="S923" i="4"/>
  <c r="Q923" i="4"/>
  <c r="U922" i="4"/>
  <c r="T922" i="4"/>
  <c r="R922" i="4"/>
  <c r="P922" i="4"/>
  <c r="O922" i="4"/>
  <c r="L922" i="4"/>
  <c r="K922" i="4"/>
  <c r="J922" i="4"/>
  <c r="I922" i="4"/>
  <c r="H922" i="4"/>
  <c r="G922" i="4"/>
  <c r="F922" i="4"/>
  <c r="E922" i="4"/>
  <c r="V921" i="4"/>
  <c r="S921" i="4"/>
  <c r="Q921" i="4"/>
  <c r="V920" i="4"/>
  <c r="S920" i="4"/>
  <c r="Q920" i="4"/>
  <c r="V919" i="4"/>
  <c r="S919" i="4"/>
  <c r="Q919" i="4"/>
  <c r="V918" i="4"/>
  <c r="S918" i="4"/>
  <c r="Q918" i="4"/>
  <c r="V917" i="4"/>
  <c r="Q917" i="4"/>
  <c r="U916" i="4"/>
  <c r="T916" i="4"/>
  <c r="R916" i="4"/>
  <c r="P916" i="4"/>
  <c r="L916" i="4"/>
  <c r="K916" i="4"/>
  <c r="J916" i="4"/>
  <c r="I916" i="4"/>
  <c r="H916" i="4"/>
  <c r="G916" i="4"/>
  <c r="E916" i="4"/>
  <c r="M914" i="4"/>
  <c r="F913" i="4"/>
  <c r="F912" i="4"/>
  <c r="V911" i="4"/>
  <c r="S911" i="4"/>
  <c r="Q911" i="4"/>
  <c r="F911" i="4"/>
  <c r="F910" i="4"/>
  <c r="V909" i="4"/>
  <c r="S909" i="4"/>
  <c r="Q909" i="4"/>
  <c r="V908" i="4"/>
  <c r="S908" i="4"/>
  <c r="Q908" i="4"/>
  <c r="F908" i="4"/>
  <c r="V907" i="4"/>
  <c r="S907" i="4"/>
  <c r="Q907" i="4"/>
  <c r="F907" i="4"/>
  <c r="V906" i="4"/>
  <c r="S906" i="4"/>
  <c r="Q906" i="4"/>
  <c r="F906" i="4"/>
  <c r="V905" i="4"/>
  <c r="S905" i="4"/>
  <c r="Q905" i="4"/>
  <c r="F905" i="4"/>
  <c r="V904" i="4"/>
  <c r="S904" i="4"/>
  <c r="Q904" i="4"/>
  <c r="F904" i="4"/>
  <c r="V903" i="4"/>
  <c r="S903" i="4"/>
  <c r="Q903" i="4"/>
  <c r="F903" i="4"/>
  <c r="V902" i="4"/>
  <c r="S902" i="4"/>
  <c r="Q902" i="4"/>
  <c r="F902" i="4"/>
  <c r="V901" i="4"/>
  <c r="S901" i="4"/>
  <c r="Q901" i="4"/>
  <c r="F901" i="4"/>
  <c r="V900" i="4"/>
  <c r="S900" i="4"/>
  <c r="Q900" i="4"/>
  <c r="F900" i="4"/>
  <c r="V899" i="4"/>
  <c r="S899" i="4"/>
  <c r="Q899" i="4"/>
  <c r="F899" i="4"/>
  <c r="V898" i="4"/>
  <c r="S898" i="4"/>
  <c r="Q898" i="4"/>
  <c r="F898" i="4"/>
  <c r="V897" i="4"/>
  <c r="S897" i="4"/>
  <c r="Q897" i="4"/>
  <c r="F897" i="4"/>
  <c r="V896" i="4"/>
  <c r="S896" i="4"/>
  <c r="Q896" i="4"/>
  <c r="F896" i="4"/>
  <c r="V895" i="4"/>
  <c r="S895" i="4"/>
  <c r="Q895" i="4"/>
  <c r="F895" i="4"/>
  <c r="V894" i="4"/>
  <c r="S894" i="4"/>
  <c r="Q894" i="4"/>
  <c r="F894" i="4"/>
  <c r="V893" i="4"/>
  <c r="S893" i="4"/>
  <c r="Q893" i="4"/>
  <c r="F893" i="4"/>
  <c r="V892" i="4"/>
  <c r="S892" i="4"/>
  <c r="Q892" i="4"/>
  <c r="F892" i="4"/>
  <c r="V891" i="4"/>
  <c r="S891" i="4"/>
  <c r="Q891" i="4"/>
  <c r="F891" i="4"/>
  <c r="V890" i="4"/>
  <c r="S890" i="4"/>
  <c r="Q890" i="4"/>
  <c r="F890" i="4"/>
  <c r="V889" i="4"/>
  <c r="S889" i="4"/>
  <c r="Q889" i="4"/>
  <c r="F889" i="4"/>
  <c r="V888" i="4"/>
  <c r="S888" i="4"/>
  <c r="Q888" i="4"/>
  <c r="F888" i="4"/>
  <c r="V887" i="4"/>
  <c r="S887" i="4"/>
  <c r="Q887" i="4"/>
  <c r="F887" i="4"/>
  <c r="V886" i="4"/>
  <c r="S886" i="4"/>
  <c r="Q886" i="4"/>
  <c r="F886" i="4"/>
  <c r="V885" i="4"/>
  <c r="S885" i="4"/>
  <c r="Q885" i="4"/>
  <c r="F885" i="4"/>
  <c r="V884" i="4"/>
  <c r="S884" i="4"/>
  <c r="Q884" i="4"/>
  <c r="F884" i="4"/>
  <c r="V883" i="4"/>
  <c r="S883" i="4"/>
  <c r="Q883" i="4"/>
  <c r="F883" i="4"/>
  <c r="V882" i="4"/>
  <c r="S882" i="4"/>
  <c r="Q882" i="4"/>
  <c r="F882" i="4"/>
  <c r="V881" i="4"/>
  <c r="S881" i="4"/>
  <c r="Q881" i="4"/>
  <c r="F881" i="4"/>
  <c r="V880" i="4"/>
  <c r="S880" i="4"/>
  <c r="Q880" i="4"/>
  <c r="F880" i="4"/>
  <c r="V879" i="4"/>
  <c r="S879" i="4"/>
  <c r="Q879" i="4"/>
  <c r="F879" i="4"/>
  <c r="V878" i="4"/>
  <c r="S878" i="4"/>
  <c r="Q878" i="4"/>
  <c r="F878" i="4"/>
  <c r="V877" i="4"/>
  <c r="S877" i="4"/>
  <c r="Q877" i="4"/>
  <c r="V876" i="4"/>
  <c r="S876" i="4"/>
  <c r="Q876" i="4"/>
  <c r="V875" i="4"/>
  <c r="S875" i="4"/>
  <c r="Q875" i="4"/>
  <c r="F875" i="4"/>
  <c r="V874" i="4"/>
  <c r="Q874" i="4"/>
  <c r="V873" i="4"/>
  <c r="Q873" i="4"/>
  <c r="V872" i="4"/>
  <c r="S872" i="4"/>
  <c r="Q872" i="4"/>
  <c r="V871" i="4"/>
  <c r="S871" i="4"/>
  <c r="Q871" i="4"/>
  <c r="V867" i="4"/>
  <c r="S867" i="4"/>
  <c r="Q867" i="4"/>
  <c r="U866" i="4"/>
  <c r="T866" i="4"/>
  <c r="R866" i="4"/>
  <c r="P866" i="4"/>
  <c r="O866" i="4"/>
  <c r="L866" i="4"/>
  <c r="K866" i="4"/>
  <c r="J866" i="4"/>
  <c r="I866" i="4"/>
  <c r="H866" i="4"/>
  <c r="G866" i="4"/>
  <c r="E866" i="4"/>
  <c r="V865" i="4"/>
  <c r="S865" i="4"/>
  <c r="Q865" i="4"/>
  <c r="V864" i="4"/>
  <c r="S864" i="4"/>
  <c r="Q864" i="4"/>
  <c r="V863" i="4"/>
  <c r="S863" i="4"/>
  <c r="Q863" i="4"/>
  <c r="V862" i="4"/>
  <c r="S862" i="4"/>
  <c r="Q862" i="4"/>
  <c r="V861" i="4"/>
  <c r="S861" i="4"/>
  <c r="Q861" i="4"/>
  <c r="V860" i="4"/>
  <c r="S860" i="4"/>
  <c r="Q860" i="4"/>
  <c r="V859" i="4"/>
  <c r="S859" i="4"/>
  <c r="Q859" i="4"/>
  <c r="V858" i="4"/>
  <c r="S858" i="4"/>
  <c r="Q858" i="4"/>
  <c r="V857" i="4"/>
  <c r="S857" i="4"/>
  <c r="Q857" i="4"/>
  <c r="V856" i="4"/>
  <c r="S856" i="4"/>
  <c r="Q856" i="4"/>
  <c r="V855" i="4"/>
  <c r="S855" i="4"/>
  <c r="Q855" i="4"/>
  <c r="V854" i="4"/>
  <c r="S854" i="4"/>
  <c r="Q854" i="4"/>
  <c r="V853" i="4"/>
  <c r="S853" i="4"/>
  <c r="Q853" i="4"/>
  <c r="V852" i="4"/>
  <c r="S852" i="4"/>
  <c r="Q852" i="4"/>
  <c r="V851" i="4"/>
  <c r="S851" i="4"/>
  <c r="Q851" i="4"/>
  <c r="V850" i="4"/>
  <c r="S850" i="4"/>
  <c r="Q850" i="4"/>
  <c r="V849" i="4"/>
  <c r="S849" i="4"/>
  <c r="Q849" i="4"/>
  <c r="V848" i="4"/>
  <c r="S848" i="4"/>
  <c r="Q848" i="4"/>
  <c r="V847" i="4"/>
  <c r="S847" i="4"/>
  <c r="Q847" i="4"/>
  <c r="V846" i="4"/>
  <c r="S846" i="4"/>
  <c r="Q846" i="4"/>
  <c r="V845" i="4"/>
  <c r="S845" i="4"/>
  <c r="Q845" i="4"/>
  <c r="V844" i="4"/>
  <c r="S844" i="4"/>
  <c r="Q844" i="4"/>
  <c r="V843" i="4"/>
  <c r="S843" i="4"/>
  <c r="Q843" i="4"/>
  <c r="V842" i="4"/>
  <c r="S842" i="4"/>
  <c r="Q842" i="4"/>
  <c r="V841" i="4"/>
  <c r="S841" i="4"/>
  <c r="Q841" i="4"/>
  <c r="V840" i="4"/>
  <c r="S840" i="4"/>
  <c r="Q840" i="4"/>
  <c r="V839" i="4"/>
  <c r="S839" i="4"/>
  <c r="Q839" i="4"/>
  <c r="V838" i="4"/>
  <c r="S838" i="4"/>
  <c r="Q838" i="4"/>
  <c r="V837" i="4"/>
  <c r="S837" i="4"/>
  <c r="Q837" i="4"/>
  <c r="V836" i="4"/>
  <c r="S836" i="4"/>
  <c r="Q836" i="4"/>
  <c r="V835" i="4"/>
  <c r="S835" i="4"/>
  <c r="Q835" i="4"/>
  <c r="V834" i="4"/>
  <c r="S834" i="4"/>
  <c r="Q834" i="4"/>
  <c r="V833" i="4"/>
  <c r="S833" i="4"/>
  <c r="Q833" i="4"/>
  <c r="V832" i="4"/>
  <c r="S832" i="4"/>
  <c r="Q832" i="4"/>
  <c r="V831" i="4"/>
  <c r="S831" i="4"/>
  <c r="Q831" i="4"/>
  <c r="V830" i="4"/>
  <c r="S830" i="4"/>
  <c r="Q830" i="4"/>
  <c r="V829" i="4"/>
  <c r="S829" i="4"/>
  <c r="Q829" i="4"/>
  <c r="V828" i="4"/>
  <c r="S828" i="4"/>
  <c r="Q828" i="4"/>
  <c r="V827" i="4"/>
  <c r="S827" i="4"/>
  <c r="Q827" i="4"/>
  <c r="V826" i="4"/>
  <c r="S826" i="4"/>
  <c r="Q826" i="4"/>
  <c r="V825" i="4"/>
  <c r="S825" i="4"/>
  <c r="Q825" i="4"/>
  <c r="V824" i="4"/>
  <c r="S824" i="4"/>
  <c r="Q824" i="4"/>
  <c r="V823" i="4"/>
  <c r="S823" i="4"/>
  <c r="Q823" i="4"/>
  <c r="V822" i="4"/>
  <c r="S822" i="4"/>
  <c r="Q822" i="4"/>
  <c r="V821" i="4"/>
  <c r="S821" i="4"/>
  <c r="Q821" i="4"/>
  <c r="V820" i="4"/>
  <c r="S820" i="4"/>
  <c r="Q820" i="4"/>
  <c r="V819" i="4"/>
  <c r="S819" i="4"/>
  <c r="Q819" i="4"/>
  <c r="V818" i="4"/>
  <c r="S818" i="4"/>
  <c r="Q818" i="4"/>
  <c r="V817" i="4"/>
  <c r="S817" i="4"/>
  <c r="Q817" i="4"/>
  <c r="V816" i="4"/>
  <c r="S816" i="4"/>
  <c r="Q816" i="4"/>
  <c r="V815" i="4"/>
  <c r="S815" i="4"/>
  <c r="Q815" i="4"/>
  <c r="V814" i="4"/>
  <c r="Q814" i="4"/>
  <c r="V813" i="4"/>
  <c r="S813" i="4"/>
  <c r="Q813" i="4"/>
  <c r="F813" i="4"/>
  <c r="I813" i="4" s="1"/>
  <c r="J813" i="4" s="1"/>
  <c r="U812" i="4"/>
  <c r="T812" i="4"/>
  <c r="R812" i="4"/>
  <c r="P812" i="4"/>
  <c r="O812" i="4"/>
  <c r="H812" i="4"/>
  <c r="G812" i="4"/>
  <c r="E812" i="4"/>
  <c r="V811" i="4"/>
  <c r="S811" i="4"/>
  <c r="Q811" i="4"/>
  <c r="V810" i="4"/>
  <c r="S810" i="4"/>
  <c r="Q810" i="4"/>
  <c r="V809" i="4"/>
  <c r="S809" i="4"/>
  <c r="Q809" i="4"/>
  <c r="V808" i="4"/>
  <c r="S808" i="4"/>
  <c r="Q808" i="4"/>
  <c r="V807" i="4"/>
  <c r="Q807" i="4"/>
  <c r="F806" i="4"/>
  <c r="U806" i="4"/>
  <c r="T806" i="4"/>
  <c r="R806" i="4"/>
  <c r="P806" i="4"/>
  <c r="O806" i="4"/>
  <c r="K806" i="4"/>
  <c r="I806" i="4"/>
  <c r="H806" i="4"/>
  <c r="G806" i="4"/>
  <c r="E806" i="4"/>
  <c r="F803" i="4"/>
  <c r="V802" i="4"/>
  <c r="S802" i="4"/>
  <c r="Q802" i="4"/>
  <c r="V801" i="4"/>
  <c r="S801" i="4"/>
  <c r="Q801" i="4"/>
  <c r="V800" i="4"/>
  <c r="S800" i="4"/>
  <c r="Q800" i="4"/>
  <c r="V799" i="4"/>
  <c r="S799" i="4"/>
  <c r="Q799" i="4"/>
  <c r="V798" i="4"/>
  <c r="S798" i="4"/>
  <c r="Q798" i="4"/>
  <c r="V797" i="4"/>
  <c r="S797" i="4"/>
  <c r="Q797" i="4"/>
  <c r="F797" i="4"/>
  <c r="V796" i="4"/>
  <c r="S796" i="4"/>
  <c r="Q796" i="4"/>
  <c r="V795" i="4"/>
  <c r="S795" i="4"/>
  <c r="Q795" i="4"/>
  <c r="V794" i="4"/>
  <c r="S794" i="4"/>
  <c r="Q794" i="4"/>
  <c r="V793" i="4"/>
  <c r="Q793" i="4"/>
  <c r="F793" i="4"/>
  <c r="V792" i="4"/>
  <c r="S792" i="4"/>
  <c r="Q792" i="4"/>
  <c r="V791" i="4"/>
  <c r="S791" i="4"/>
  <c r="Q791" i="4"/>
  <c r="V790" i="4"/>
  <c r="S790" i="4"/>
  <c r="Q790" i="4"/>
  <c r="V789" i="4"/>
  <c r="S789" i="4"/>
  <c r="Q789" i="4"/>
  <c r="V788" i="4"/>
  <c r="S788" i="4"/>
  <c r="Q788" i="4"/>
  <c r="U787" i="4"/>
  <c r="T787" i="4"/>
  <c r="R787" i="4"/>
  <c r="P787" i="4"/>
  <c r="O787" i="4"/>
  <c r="L787" i="4"/>
  <c r="K787" i="4"/>
  <c r="J787" i="4"/>
  <c r="I787" i="4"/>
  <c r="H787" i="4"/>
  <c r="G787" i="4"/>
  <c r="E787" i="4"/>
  <c r="V786" i="4"/>
  <c r="S786" i="4"/>
  <c r="Q786" i="4"/>
  <c r="V785" i="4"/>
  <c r="S785" i="4"/>
  <c r="Q785" i="4"/>
  <c r="V784" i="4"/>
  <c r="S784" i="4"/>
  <c r="Q784" i="4"/>
  <c r="V783" i="4"/>
  <c r="S783" i="4"/>
  <c r="Q783" i="4"/>
  <c r="V782" i="4"/>
  <c r="S782" i="4"/>
  <c r="Q782" i="4"/>
  <c r="V781" i="4"/>
  <c r="S781" i="4"/>
  <c r="Q781" i="4"/>
  <c r="V780" i="4"/>
  <c r="S780" i="4"/>
  <c r="Q780" i="4"/>
  <c r="V779" i="4"/>
  <c r="S779" i="4"/>
  <c r="Q779" i="4"/>
  <c r="V778" i="4"/>
  <c r="S778" i="4"/>
  <c r="Q778" i="4"/>
  <c r="V777" i="4"/>
  <c r="S777" i="4"/>
  <c r="Q777" i="4"/>
  <c r="V776" i="4"/>
  <c r="S776" i="4"/>
  <c r="Q776" i="4"/>
  <c r="V775" i="4"/>
  <c r="S775" i="4"/>
  <c r="Q775" i="4"/>
  <c r="V774" i="4"/>
  <c r="S774" i="4"/>
  <c r="Q774" i="4"/>
  <c r="U773" i="4"/>
  <c r="T773" i="4"/>
  <c r="R773" i="4"/>
  <c r="P773" i="4"/>
  <c r="O773" i="4"/>
  <c r="L773" i="4"/>
  <c r="K773" i="4"/>
  <c r="J773" i="4"/>
  <c r="I773" i="4"/>
  <c r="H773" i="4"/>
  <c r="G773" i="4"/>
  <c r="F773" i="4"/>
  <c r="E773" i="4"/>
  <c r="V772" i="4"/>
  <c r="S772" i="4"/>
  <c r="Q772" i="4"/>
  <c r="V771" i="4"/>
  <c r="S771" i="4"/>
  <c r="Q771" i="4"/>
  <c r="V770" i="4"/>
  <c r="S770" i="4"/>
  <c r="Q770" i="4"/>
  <c r="V769" i="4"/>
  <c r="S769" i="4"/>
  <c r="Q769" i="4"/>
  <c r="V768" i="4"/>
  <c r="Q768" i="4"/>
  <c r="U767" i="4"/>
  <c r="T767" i="4"/>
  <c r="R767" i="4"/>
  <c r="P767" i="4"/>
  <c r="L767" i="4"/>
  <c r="K767" i="4"/>
  <c r="J767" i="4"/>
  <c r="I767" i="4"/>
  <c r="H767" i="4"/>
  <c r="G767" i="4"/>
  <c r="E767" i="4"/>
  <c r="M765" i="4"/>
  <c r="F764" i="4"/>
  <c r="F763" i="4"/>
  <c r="V762" i="4"/>
  <c r="S762" i="4"/>
  <c r="Q762" i="4"/>
  <c r="F762" i="4"/>
  <c r="F761" i="4"/>
  <c r="V760" i="4"/>
  <c r="S760" i="4"/>
  <c r="Q760" i="4"/>
  <c r="V759" i="4"/>
  <c r="S759" i="4"/>
  <c r="Q759" i="4"/>
  <c r="F759" i="4"/>
  <c r="V758" i="4"/>
  <c r="S758" i="4"/>
  <c r="Q758" i="4"/>
  <c r="F758" i="4"/>
  <c r="V757" i="4"/>
  <c r="S757" i="4"/>
  <c r="Q757" i="4"/>
  <c r="F757" i="4"/>
  <c r="V756" i="4"/>
  <c r="S756" i="4"/>
  <c r="Q756" i="4"/>
  <c r="F756" i="4"/>
  <c r="V755" i="4"/>
  <c r="S755" i="4"/>
  <c r="Q755" i="4"/>
  <c r="F755" i="4"/>
  <c r="V754" i="4"/>
  <c r="S754" i="4"/>
  <c r="Q754" i="4"/>
  <c r="F754" i="4"/>
  <c r="V753" i="4"/>
  <c r="S753" i="4"/>
  <c r="Q753" i="4"/>
  <c r="F753" i="4"/>
  <c r="V752" i="4"/>
  <c r="S752" i="4"/>
  <c r="Q752" i="4"/>
  <c r="F752" i="4"/>
  <c r="V751" i="4"/>
  <c r="S751" i="4"/>
  <c r="Q751" i="4"/>
  <c r="F751" i="4"/>
  <c r="V750" i="4"/>
  <c r="S750" i="4"/>
  <c r="Q750" i="4"/>
  <c r="F750" i="4"/>
  <c r="V749" i="4"/>
  <c r="S749" i="4"/>
  <c r="Q749" i="4"/>
  <c r="F749" i="4"/>
  <c r="V748" i="4"/>
  <c r="S748" i="4"/>
  <c r="Q748" i="4"/>
  <c r="F748" i="4"/>
  <c r="V747" i="4"/>
  <c r="S747" i="4"/>
  <c r="Q747" i="4"/>
  <c r="F747" i="4"/>
  <c r="V746" i="4"/>
  <c r="S746" i="4"/>
  <c r="Q746" i="4"/>
  <c r="F746" i="4"/>
  <c r="V745" i="4"/>
  <c r="S745" i="4"/>
  <c r="Q745" i="4"/>
  <c r="F745" i="4"/>
  <c r="V744" i="4"/>
  <c r="S744" i="4"/>
  <c r="Q744" i="4"/>
  <c r="F744" i="4"/>
  <c r="V743" i="4"/>
  <c r="S743" i="4"/>
  <c r="Q743" i="4"/>
  <c r="F743" i="4"/>
  <c r="V742" i="4"/>
  <c r="S742" i="4"/>
  <c r="Q742" i="4"/>
  <c r="F742" i="4"/>
  <c r="V741" i="4"/>
  <c r="S741" i="4"/>
  <c r="Q741" i="4"/>
  <c r="F741" i="4"/>
  <c r="V740" i="4"/>
  <c r="S740" i="4"/>
  <c r="Q740" i="4"/>
  <c r="F740" i="4"/>
  <c r="V739" i="4"/>
  <c r="S739" i="4"/>
  <c r="Q739" i="4"/>
  <c r="F739" i="4"/>
  <c r="V738" i="4"/>
  <c r="S738" i="4"/>
  <c r="Q738" i="4"/>
  <c r="F738" i="4"/>
  <c r="V737" i="4"/>
  <c r="S737" i="4"/>
  <c r="Q737" i="4"/>
  <c r="V736" i="4"/>
  <c r="S736" i="4"/>
  <c r="Q736" i="4"/>
  <c r="F736" i="4"/>
  <c r="V735" i="4"/>
  <c r="S735" i="4"/>
  <c r="Q735" i="4"/>
  <c r="F735" i="4"/>
  <c r="V734" i="4"/>
  <c r="S734" i="4"/>
  <c r="Q734" i="4"/>
  <c r="F734" i="4"/>
  <c r="V733" i="4"/>
  <c r="S733" i="4"/>
  <c r="Q733" i="4"/>
  <c r="F733" i="4"/>
  <c r="V732" i="4"/>
  <c r="S732" i="4"/>
  <c r="Q732" i="4"/>
  <c r="F732" i="4"/>
  <c r="V731" i="4"/>
  <c r="S731" i="4"/>
  <c r="Q731" i="4"/>
  <c r="F731" i="4"/>
  <c r="V730" i="4"/>
  <c r="S730" i="4"/>
  <c r="Q730" i="4"/>
  <c r="F730" i="4"/>
  <c r="V729" i="4"/>
  <c r="S729" i="4"/>
  <c r="Q729" i="4"/>
  <c r="F729" i="4"/>
  <c r="V728" i="4"/>
  <c r="S728" i="4"/>
  <c r="Q728" i="4"/>
  <c r="V727" i="4"/>
  <c r="S727" i="4"/>
  <c r="Q727" i="4"/>
  <c r="V726" i="4"/>
  <c r="S726" i="4"/>
  <c r="Q726" i="4"/>
  <c r="F726" i="4"/>
  <c r="V725" i="4"/>
  <c r="Q725" i="4"/>
  <c r="V724" i="4"/>
  <c r="Q724" i="4"/>
  <c r="V723" i="4"/>
  <c r="S723" i="4"/>
  <c r="Q723" i="4"/>
  <c r="V722" i="4"/>
  <c r="S722" i="4"/>
  <c r="Q722" i="4"/>
  <c r="V718" i="4"/>
  <c r="S718" i="4"/>
  <c r="Q718" i="4"/>
  <c r="U717" i="4"/>
  <c r="T717" i="4"/>
  <c r="R717" i="4"/>
  <c r="P717" i="4"/>
  <c r="O717" i="4"/>
  <c r="L717" i="4"/>
  <c r="K717" i="4"/>
  <c r="J717" i="4"/>
  <c r="I717" i="4"/>
  <c r="H717" i="4"/>
  <c r="G717" i="4"/>
  <c r="E717" i="4"/>
  <c r="V716" i="4"/>
  <c r="S716" i="4"/>
  <c r="Q716" i="4"/>
  <c r="V715" i="4"/>
  <c r="S715" i="4"/>
  <c r="Q715" i="4"/>
  <c r="V714" i="4"/>
  <c r="S714" i="4"/>
  <c r="Q714" i="4"/>
  <c r="V713" i="4"/>
  <c r="S713" i="4"/>
  <c r="Q713" i="4"/>
  <c r="V712" i="4"/>
  <c r="S712" i="4"/>
  <c r="Q712" i="4"/>
  <c r="V711" i="4"/>
  <c r="S711" i="4"/>
  <c r="Q711" i="4"/>
  <c r="V710" i="4"/>
  <c r="S710" i="4"/>
  <c r="Q710" i="4"/>
  <c r="V709" i="4"/>
  <c r="S709" i="4"/>
  <c r="Q709" i="4"/>
  <c r="V708" i="4"/>
  <c r="S708" i="4"/>
  <c r="Q708" i="4"/>
  <c r="V707" i="4"/>
  <c r="S707" i="4"/>
  <c r="Q707" i="4"/>
  <c r="V706" i="4"/>
  <c r="S706" i="4"/>
  <c r="Q706" i="4"/>
  <c r="V705" i="4"/>
  <c r="S705" i="4"/>
  <c r="Q705" i="4"/>
  <c r="V704" i="4"/>
  <c r="S704" i="4"/>
  <c r="Q704" i="4"/>
  <c r="V703" i="4"/>
  <c r="S703" i="4"/>
  <c r="Q703" i="4"/>
  <c r="V702" i="4"/>
  <c r="S702" i="4"/>
  <c r="Q702" i="4"/>
  <c r="V701" i="4"/>
  <c r="S701" i="4"/>
  <c r="Q701" i="4"/>
  <c r="V700" i="4"/>
  <c r="S700" i="4"/>
  <c r="Q700" i="4"/>
  <c r="V699" i="4"/>
  <c r="S699" i="4"/>
  <c r="Q699" i="4"/>
  <c r="V698" i="4"/>
  <c r="S698" i="4"/>
  <c r="Q698" i="4"/>
  <c r="V697" i="4"/>
  <c r="S697" i="4"/>
  <c r="Q697" i="4"/>
  <c r="V696" i="4"/>
  <c r="S696" i="4"/>
  <c r="Q696" i="4"/>
  <c r="V695" i="4"/>
  <c r="S695" i="4"/>
  <c r="Q695" i="4"/>
  <c r="V694" i="4"/>
  <c r="S694" i="4"/>
  <c r="Q694" i="4"/>
  <c r="V693" i="4"/>
  <c r="S693" i="4"/>
  <c r="Q693" i="4"/>
  <c r="V692" i="4"/>
  <c r="S692" i="4"/>
  <c r="Q692" i="4"/>
  <c r="V691" i="4"/>
  <c r="S691" i="4"/>
  <c r="Q691" i="4"/>
  <c r="V690" i="4"/>
  <c r="S690" i="4"/>
  <c r="Q690" i="4"/>
  <c r="V689" i="4"/>
  <c r="S689" i="4"/>
  <c r="Q689" i="4"/>
  <c r="V688" i="4"/>
  <c r="S688" i="4"/>
  <c r="Q688" i="4"/>
  <c r="V687" i="4"/>
  <c r="S687" i="4"/>
  <c r="Q687" i="4"/>
  <c r="V686" i="4"/>
  <c r="S686" i="4"/>
  <c r="Q686" i="4"/>
  <c r="V685" i="4"/>
  <c r="S685" i="4"/>
  <c r="Q685" i="4"/>
  <c r="V684" i="4"/>
  <c r="S684" i="4"/>
  <c r="Q684" i="4"/>
  <c r="V683" i="4"/>
  <c r="S683" i="4"/>
  <c r="Q683" i="4"/>
  <c r="V682" i="4"/>
  <c r="S682" i="4"/>
  <c r="Q682" i="4"/>
  <c r="V681" i="4"/>
  <c r="S681" i="4"/>
  <c r="Q681" i="4"/>
  <c r="V680" i="4"/>
  <c r="S680" i="4"/>
  <c r="Q680" i="4"/>
  <c r="V679" i="4"/>
  <c r="S679" i="4"/>
  <c r="Q679" i="4"/>
  <c r="V678" i="4"/>
  <c r="S678" i="4"/>
  <c r="Q678" i="4"/>
  <c r="V677" i="4"/>
  <c r="S677" i="4"/>
  <c r="Q677" i="4"/>
  <c r="V676" i="4"/>
  <c r="S676" i="4"/>
  <c r="Q676" i="4"/>
  <c r="V675" i="4"/>
  <c r="S675" i="4"/>
  <c r="Q675" i="4"/>
  <c r="V674" i="4"/>
  <c r="S674" i="4"/>
  <c r="Q674" i="4"/>
  <c r="V673" i="4"/>
  <c r="S673" i="4"/>
  <c r="Q673" i="4"/>
  <c r="V672" i="4"/>
  <c r="S672" i="4"/>
  <c r="Q672" i="4"/>
  <c r="V671" i="4"/>
  <c r="S671" i="4"/>
  <c r="Q671" i="4"/>
  <c r="V670" i="4"/>
  <c r="S670" i="4"/>
  <c r="Q670" i="4"/>
  <c r="V669" i="4"/>
  <c r="S669" i="4"/>
  <c r="Q669" i="4"/>
  <c r="V668" i="4"/>
  <c r="S668" i="4"/>
  <c r="Q668" i="4"/>
  <c r="V667" i="4"/>
  <c r="S667" i="4"/>
  <c r="Q667" i="4"/>
  <c r="V666" i="4"/>
  <c r="S666" i="4"/>
  <c r="Q666" i="4"/>
  <c r="V665" i="4"/>
  <c r="Q665" i="4"/>
  <c r="V664" i="4"/>
  <c r="Q664" i="4"/>
  <c r="U663" i="4"/>
  <c r="T663" i="4"/>
  <c r="R663" i="4"/>
  <c r="P663" i="4"/>
  <c r="O663" i="4"/>
  <c r="H663" i="4"/>
  <c r="G663" i="4"/>
  <c r="E663" i="4"/>
  <c r="V662" i="4"/>
  <c r="S662" i="4"/>
  <c r="Q662" i="4"/>
  <c r="V661" i="4"/>
  <c r="S661" i="4"/>
  <c r="Q661" i="4"/>
  <c r="V660" i="4"/>
  <c r="S660" i="4"/>
  <c r="Q660" i="4"/>
  <c r="V659" i="4"/>
  <c r="S659" i="4"/>
  <c r="Q659" i="4"/>
  <c r="V658" i="4"/>
  <c r="Q658" i="4"/>
  <c r="F657" i="4"/>
  <c r="U657" i="4"/>
  <c r="T657" i="4"/>
  <c r="R657" i="4"/>
  <c r="P657" i="4"/>
  <c r="O657" i="4"/>
  <c r="L657" i="4"/>
  <c r="K657" i="4"/>
  <c r="J657" i="4"/>
  <c r="I657" i="4"/>
  <c r="H657" i="4"/>
  <c r="G657" i="4"/>
  <c r="E657" i="4"/>
  <c r="F654" i="4"/>
  <c r="V653" i="4"/>
  <c r="S653" i="4"/>
  <c r="Q653" i="4"/>
  <c r="V652" i="4"/>
  <c r="S652" i="4"/>
  <c r="Q652" i="4"/>
  <c r="V651" i="4"/>
  <c r="S651" i="4"/>
  <c r="Q651" i="4"/>
  <c r="V650" i="4"/>
  <c r="S650" i="4"/>
  <c r="Q650" i="4"/>
  <c r="V649" i="4"/>
  <c r="S649" i="4"/>
  <c r="Q649" i="4"/>
  <c r="V648" i="4"/>
  <c r="S648" i="4"/>
  <c r="Q648" i="4"/>
  <c r="F648" i="4"/>
  <c r="V647" i="4"/>
  <c r="S647" i="4"/>
  <c r="Q647" i="4"/>
  <c r="V646" i="4"/>
  <c r="S646" i="4"/>
  <c r="Q646" i="4"/>
  <c r="V645" i="4"/>
  <c r="Q645" i="4"/>
  <c r="V644" i="4"/>
  <c r="Q644" i="4"/>
  <c r="F644" i="4"/>
  <c r="V643" i="4"/>
  <c r="S643" i="4"/>
  <c r="Q643" i="4"/>
  <c r="V642" i="4"/>
  <c r="S642" i="4"/>
  <c r="Q642" i="4"/>
  <c r="V641" i="4"/>
  <c r="Q641" i="4"/>
  <c r="V640" i="4"/>
  <c r="S640" i="4"/>
  <c r="Q640" i="4"/>
  <c r="V639" i="4"/>
  <c r="S639" i="4"/>
  <c r="Q639" i="4"/>
  <c r="U638" i="4"/>
  <c r="T638" i="4"/>
  <c r="R638" i="4"/>
  <c r="P638" i="4"/>
  <c r="O638" i="4"/>
  <c r="L638" i="4"/>
  <c r="K638" i="4"/>
  <c r="J638" i="4"/>
  <c r="I638" i="4"/>
  <c r="H638" i="4"/>
  <c r="G638" i="4"/>
  <c r="E638" i="4"/>
  <c r="V637" i="4"/>
  <c r="S637" i="4"/>
  <c r="Q637" i="4"/>
  <c r="V636" i="4"/>
  <c r="S636" i="4"/>
  <c r="Q636" i="4"/>
  <c r="V635" i="4"/>
  <c r="S635" i="4"/>
  <c r="Q635" i="4"/>
  <c r="V634" i="4"/>
  <c r="S634" i="4"/>
  <c r="Q634" i="4"/>
  <c r="V633" i="4"/>
  <c r="S633" i="4"/>
  <c r="Q633" i="4"/>
  <c r="V632" i="4"/>
  <c r="S632" i="4"/>
  <c r="Q632" i="4"/>
  <c r="V631" i="4"/>
  <c r="S631" i="4"/>
  <c r="Q631" i="4"/>
  <c r="V630" i="4"/>
  <c r="S630" i="4"/>
  <c r="Q630" i="4"/>
  <c r="V629" i="4"/>
  <c r="S629" i="4"/>
  <c r="Q629" i="4"/>
  <c r="V628" i="4"/>
  <c r="S628" i="4"/>
  <c r="Q628" i="4"/>
  <c r="V627" i="4"/>
  <c r="S627" i="4"/>
  <c r="Q627" i="4"/>
  <c r="V626" i="4"/>
  <c r="S626" i="4"/>
  <c r="Q626" i="4"/>
  <c r="V625" i="4"/>
  <c r="S625" i="4"/>
  <c r="Q625" i="4"/>
  <c r="U624" i="4"/>
  <c r="T624" i="4"/>
  <c r="R624" i="4"/>
  <c r="P624" i="4"/>
  <c r="O624" i="4"/>
  <c r="L624" i="4"/>
  <c r="K624" i="4"/>
  <c r="J624" i="4"/>
  <c r="I624" i="4"/>
  <c r="H624" i="4"/>
  <c r="G624" i="4"/>
  <c r="F624" i="4"/>
  <c r="E624" i="4"/>
  <c r="V623" i="4"/>
  <c r="S623" i="4"/>
  <c r="Q623" i="4"/>
  <c r="V622" i="4"/>
  <c r="S622" i="4"/>
  <c r="Q622" i="4"/>
  <c r="V621" i="4"/>
  <c r="S621" i="4"/>
  <c r="Q621" i="4"/>
  <c r="V620" i="4"/>
  <c r="S620" i="4"/>
  <c r="Q620" i="4"/>
  <c r="V619" i="4"/>
  <c r="Q619" i="4"/>
  <c r="U618" i="4"/>
  <c r="T618" i="4"/>
  <c r="R618" i="4"/>
  <c r="P618" i="4"/>
  <c r="L618" i="4"/>
  <c r="K618" i="4"/>
  <c r="J618" i="4"/>
  <c r="I618" i="4"/>
  <c r="H618" i="4"/>
  <c r="G618" i="4"/>
  <c r="M616" i="4"/>
  <c r="N5399" i="4" l="1"/>
  <c r="I4606" i="4"/>
  <c r="F1164" i="4"/>
  <c r="Q1164" i="4"/>
  <c r="S1164" i="4"/>
  <c r="F161" i="4"/>
  <c r="F162" i="4"/>
  <c r="F73" i="4"/>
  <c r="K99" i="4"/>
  <c r="F99" i="4"/>
  <c r="F79" i="4"/>
  <c r="F76" i="4"/>
  <c r="F68" i="4"/>
  <c r="F70" i="4"/>
  <c r="F72" i="4"/>
  <c r="F75" i="4"/>
  <c r="I85" i="4"/>
  <c r="F85" i="4"/>
  <c r="I75" i="4"/>
  <c r="F107" i="4"/>
  <c r="I74" i="4"/>
  <c r="F74" i="4"/>
  <c r="K94" i="4"/>
  <c r="F94" i="4"/>
  <c r="L1163" i="4"/>
  <c r="F101" i="4"/>
  <c r="I73" i="4"/>
  <c r="F3341" i="4"/>
  <c r="F55" i="4"/>
  <c r="F20" i="4"/>
  <c r="F21" i="4"/>
  <c r="F26" i="4"/>
  <c r="F31" i="4"/>
  <c r="F24" i="4"/>
  <c r="F25" i="4"/>
  <c r="I3453" i="4"/>
  <c r="I17" i="4"/>
  <c r="R2297" i="4"/>
  <c r="F6146" i="4"/>
  <c r="F6145" i="4" s="1"/>
  <c r="N5250" i="4"/>
  <c r="E4354" i="4"/>
  <c r="T2297" i="4"/>
  <c r="E5996" i="4"/>
  <c r="R3042" i="4"/>
  <c r="F3904" i="4"/>
  <c r="U4545" i="4"/>
  <c r="O2297" i="4"/>
  <c r="N3151" i="4"/>
  <c r="O5141" i="4"/>
  <c r="H1214" i="4"/>
  <c r="E656" i="4"/>
  <c r="T1849" i="4"/>
  <c r="U1998" i="4"/>
  <c r="N3602" i="4"/>
  <c r="L3340" i="4"/>
  <c r="P4091" i="4"/>
  <c r="I3340" i="4"/>
  <c r="U3340" i="4"/>
  <c r="E617" i="4"/>
  <c r="E766" i="4"/>
  <c r="F3322" i="4"/>
  <c r="O4953" i="4"/>
  <c r="F5550" i="4"/>
  <c r="G5886" i="4"/>
  <c r="R4091" i="4"/>
  <c r="I3793" i="4"/>
  <c r="U3793" i="4"/>
  <c r="U3942" i="4"/>
  <c r="F4053" i="4"/>
  <c r="O4203" i="4"/>
  <c r="Q5401" i="4"/>
  <c r="U1103" i="4"/>
  <c r="O3942" i="4"/>
  <c r="R5737" i="4"/>
  <c r="F3004" i="4"/>
  <c r="G4804" i="4"/>
  <c r="F1668" i="4"/>
  <c r="E805" i="4"/>
  <c r="N1660" i="4"/>
  <c r="R5290" i="4"/>
  <c r="P2893" i="4"/>
  <c r="L5698" i="4"/>
  <c r="T5886" i="4"/>
  <c r="S5997" i="4"/>
  <c r="T6145" i="4"/>
  <c r="U6184" i="4"/>
  <c r="R2446" i="4"/>
  <c r="H3340" i="4"/>
  <c r="U5141" i="4"/>
  <c r="P6145" i="4"/>
  <c r="T6184" i="4"/>
  <c r="H1253" i="4"/>
  <c r="T1253" i="4"/>
  <c r="H2854" i="4"/>
  <c r="G5400" i="4"/>
  <c r="F2706" i="4"/>
  <c r="G5737" i="4"/>
  <c r="F5893" i="4"/>
  <c r="O656" i="4"/>
  <c r="F1065" i="4"/>
  <c r="E1998" i="4"/>
  <c r="N2107" i="4"/>
  <c r="T5698" i="4"/>
  <c r="T805" i="4"/>
  <c r="T1103" i="4"/>
  <c r="N1213" i="4"/>
  <c r="U3491" i="4"/>
  <c r="T4545" i="4"/>
  <c r="J5400" i="4"/>
  <c r="F5401" i="4"/>
  <c r="F5400" i="4" s="1"/>
  <c r="J5698" i="4"/>
  <c r="J5847" i="4"/>
  <c r="O6145" i="4"/>
  <c r="N6144" i="4"/>
  <c r="I4953" i="4"/>
  <c r="U4953" i="4"/>
  <c r="T5549" i="4"/>
  <c r="F5868" i="4"/>
  <c r="E6184" i="4"/>
  <c r="R4992" i="4"/>
  <c r="S1960" i="4"/>
  <c r="N1809" i="4"/>
  <c r="F2855" i="4"/>
  <c r="Q3755" i="4"/>
  <c r="I3903" i="4"/>
  <c r="T4694" i="4"/>
  <c r="J5251" i="4"/>
  <c r="R5439" i="4"/>
  <c r="I5549" i="4"/>
  <c r="O1253" i="4"/>
  <c r="Q1960" i="4"/>
  <c r="N2257" i="4"/>
  <c r="H3042" i="4"/>
  <c r="N5101" i="4"/>
  <c r="O5102" i="4"/>
  <c r="G5141" i="4"/>
  <c r="R5141" i="4"/>
  <c r="H5290" i="4"/>
  <c r="G5588" i="4"/>
  <c r="H5996" i="4"/>
  <c r="N3300" i="4"/>
  <c r="K3340" i="4"/>
  <c r="F3453" i="4"/>
  <c r="Q5109" i="4"/>
  <c r="L3793" i="4"/>
  <c r="H805" i="4"/>
  <c r="F1215" i="4"/>
  <c r="R1253" i="4"/>
  <c r="P2148" i="4"/>
  <c r="E3301" i="4"/>
  <c r="P4052" i="4"/>
  <c r="U4091" i="4"/>
  <c r="E4655" i="4"/>
  <c r="N4803" i="4"/>
  <c r="U5588" i="4"/>
  <c r="U2148" i="4"/>
  <c r="T4953" i="4"/>
  <c r="P4992" i="4"/>
  <c r="J5102" i="4"/>
  <c r="I5109" i="4"/>
  <c r="P1959" i="4"/>
  <c r="F2059" i="4"/>
  <c r="P3301" i="4"/>
  <c r="S4606" i="4"/>
  <c r="O4804" i="4"/>
  <c r="H5102" i="4"/>
  <c r="K5251" i="4"/>
  <c r="K5400" i="4"/>
  <c r="U5439" i="4"/>
  <c r="P5737" i="4"/>
  <c r="N5995" i="4"/>
  <c r="E6145" i="4"/>
  <c r="L6145" i="4"/>
  <c r="E4992" i="4"/>
  <c r="H5141" i="4"/>
  <c r="T5141" i="4"/>
  <c r="S5401" i="4"/>
  <c r="S5589" i="4"/>
  <c r="F1662" i="4"/>
  <c r="O1700" i="4"/>
  <c r="R2258" i="4"/>
  <c r="U2297" i="4"/>
  <c r="U2595" i="4"/>
  <c r="V4355" i="4"/>
  <c r="Q4361" i="4"/>
  <c r="G4393" i="4"/>
  <c r="E4545" i="4"/>
  <c r="O4545" i="4"/>
  <c r="O4843" i="4"/>
  <c r="R4843" i="4"/>
  <c r="P5400" i="4"/>
  <c r="T5439" i="4"/>
  <c r="F5500" i="4"/>
  <c r="F5439" i="4" s="1"/>
  <c r="O6035" i="4"/>
  <c r="R6035" i="4"/>
  <c r="E1959" i="4"/>
  <c r="P954" i="4"/>
  <c r="H1103" i="4"/>
  <c r="E2148" i="4"/>
  <c r="H2446" i="4"/>
  <c r="P4545" i="4"/>
  <c r="P4843" i="4"/>
  <c r="V5202" i="4"/>
  <c r="R5847" i="4"/>
  <c r="T5996" i="4"/>
  <c r="O5996" i="4"/>
  <c r="Q6017" i="4"/>
  <c r="U6145" i="4"/>
  <c r="H1512" i="4"/>
  <c r="L1810" i="4"/>
  <c r="E4505" i="4"/>
  <c r="Q663" i="4"/>
  <c r="I766" i="4"/>
  <c r="N765" i="4"/>
  <c r="T1551" i="4"/>
  <c r="U1661" i="4"/>
  <c r="G2148" i="4"/>
  <c r="H2258" i="4"/>
  <c r="P2705" i="4"/>
  <c r="F3153" i="4"/>
  <c r="U3191" i="4"/>
  <c r="F4098" i="4"/>
  <c r="S4243" i="4"/>
  <c r="H4242" i="4"/>
  <c r="P4242" i="4"/>
  <c r="V5947" i="4"/>
  <c r="I5996" i="4"/>
  <c r="G6035" i="4"/>
  <c r="T6035" i="4"/>
  <c r="P2595" i="4"/>
  <c r="L617" i="4"/>
  <c r="K766" i="4"/>
  <c r="H954" i="4"/>
  <c r="T1998" i="4"/>
  <c r="H3003" i="4"/>
  <c r="O4354" i="4"/>
  <c r="F4805" i="4"/>
  <c r="H4804" i="4"/>
  <c r="T4804" i="4"/>
  <c r="H4992" i="4"/>
  <c r="H5251" i="4"/>
  <c r="T5251" i="4"/>
  <c r="U5251" i="4"/>
  <c r="F5595" i="4"/>
  <c r="U5698" i="4"/>
  <c r="U5847" i="4"/>
  <c r="Q3341" i="4"/>
  <c r="G1064" i="4"/>
  <c r="H1363" i="4"/>
  <c r="T1363" i="4"/>
  <c r="S1364" i="4"/>
  <c r="J2258" i="4"/>
  <c r="T2893" i="4"/>
  <c r="L3491" i="4"/>
  <c r="N5697" i="4"/>
  <c r="E5698" i="4"/>
  <c r="H5737" i="4"/>
  <c r="Q5595" i="4"/>
  <c r="S5699" i="4"/>
  <c r="T5847" i="4"/>
  <c r="K3102" i="4"/>
  <c r="L3102" i="4" s="1"/>
  <c r="I3152" i="4"/>
  <c r="U3152" i="4"/>
  <c r="P3903" i="4"/>
  <c r="G4655" i="4"/>
  <c r="R5102" i="4"/>
  <c r="G5251" i="4"/>
  <c r="L5400" i="4"/>
  <c r="E5400" i="4"/>
  <c r="O5400" i="4"/>
  <c r="H5549" i="4"/>
  <c r="O5588" i="4"/>
  <c r="U5996" i="4"/>
  <c r="V6146" i="4"/>
  <c r="G6184" i="4"/>
  <c r="P6184" i="4"/>
  <c r="R1103" i="4"/>
  <c r="R1700" i="4"/>
  <c r="E2108" i="4"/>
  <c r="I2115" i="4"/>
  <c r="I2108" i="4" s="1"/>
  <c r="T2258" i="4"/>
  <c r="Q2298" i="4"/>
  <c r="R2854" i="4"/>
  <c r="Q2875" i="4"/>
  <c r="R3003" i="4"/>
  <c r="Q3010" i="4"/>
  <c r="Q3024" i="4"/>
  <c r="R3903" i="4"/>
  <c r="O3903" i="4"/>
  <c r="F3924" i="4"/>
  <c r="H4052" i="4"/>
  <c r="E4203" i="4"/>
  <c r="H4505" i="4"/>
  <c r="S4805" i="4"/>
  <c r="V4825" i="4"/>
  <c r="F2115" i="4"/>
  <c r="H656" i="4"/>
  <c r="E1551" i="4"/>
  <c r="E1661" i="4"/>
  <c r="I1668" i="4"/>
  <c r="I1661" i="4" s="1"/>
  <c r="I1810" i="4"/>
  <c r="U1810" i="4"/>
  <c r="I2258" i="4"/>
  <c r="T2556" i="4"/>
  <c r="F2577" i="4"/>
  <c r="K2602" i="4"/>
  <c r="N2704" i="4"/>
  <c r="R2744" i="4"/>
  <c r="T2854" i="4"/>
  <c r="S3049" i="4"/>
  <c r="N3753" i="4"/>
  <c r="V3904" i="4"/>
  <c r="H4203" i="4"/>
  <c r="G4203" i="4"/>
  <c r="V4805" i="4"/>
  <c r="L4953" i="4"/>
  <c r="S4954" i="4"/>
  <c r="Q4960" i="4"/>
  <c r="J4953" i="4"/>
  <c r="T4992" i="4"/>
  <c r="V5103" i="4"/>
  <c r="E5141" i="4"/>
  <c r="O5439" i="4"/>
  <c r="K5847" i="4"/>
  <c r="S5947" i="4"/>
  <c r="H6035" i="4"/>
  <c r="J6145" i="4"/>
  <c r="J2705" i="4"/>
  <c r="J2704" i="4" s="1"/>
  <c r="V657" i="4"/>
  <c r="O805" i="4"/>
  <c r="R1064" i="4"/>
  <c r="F1104" i="4"/>
  <c r="G1551" i="4"/>
  <c r="F1811" i="4"/>
  <c r="Q2861" i="4"/>
  <c r="R3191" i="4"/>
  <c r="J3340" i="4"/>
  <c r="P3642" i="4"/>
  <c r="E3754" i="4"/>
  <c r="F4073" i="4"/>
  <c r="K4393" i="4"/>
  <c r="F4506" i="4"/>
  <c r="J4655" i="4"/>
  <c r="V4954" i="4"/>
  <c r="K4953" i="4"/>
  <c r="F5252" i="4"/>
  <c r="E5290" i="4"/>
  <c r="P5290" i="4"/>
  <c r="F5351" i="4"/>
  <c r="Q5440" i="4"/>
  <c r="V5440" i="4"/>
  <c r="U5549" i="4"/>
  <c r="T5737" i="4"/>
  <c r="S5887" i="4"/>
  <c r="K6145" i="4"/>
  <c r="P766" i="4"/>
  <c r="V773" i="4"/>
  <c r="Q812" i="4"/>
  <c r="G915" i="4"/>
  <c r="R915" i="4"/>
  <c r="Q1104" i="4"/>
  <c r="T1402" i="4"/>
  <c r="F1463" i="4"/>
  <c r="G1998" i="4"/>
  <c r="V2209" i="4"/>
  <c r="Q2259" i="4"/>
  <c r="V2453" i="4"/>
  <c r="F2557" i="4"/>
  <c r="R2705" i="4"/>
  <c r="H2893" i="4"/>
  <c r="U3301" i="4"/>
  <c r="J3491" i="4"/>
  <c r="E3491" i="4"/>
  <c r="G3754" i="4"/>
  <c r="L3754" i="4"/>
  <c r="F4204" i="4"/>
  <c r="S4204" i="4"/>
  <c r="H4354" i="4"/>
  <c r="U4505" i="4"/>
  <c r="Q4695" i="4"/>
  <c r="F4755" i="4"/>
  <c r="G4843" i="4"/>
  <c r="E4953" i="4"/>
  <c r="F4954" i="4"/>
  <c r="Q4954" i="4"/>
  <c r="N5548" i="4"/>
  <c r="S5550" i="4"/>
  <c r="Q5570" i="4"/>
  <c r="Q5887" i="4"/>
  <c r="V5887" i="4"/>
  <c r="F6191" i="4"/>
  <c r="T656" i="4"/>
  <c r="F618" i="4"/>
  <c r="S767" i="4"/>
  <c r="T766" i="4"/>
  <c r="H915" i="4"/>
  <c r="G1700" i="4"/>
  <c r="H1849" i="4"/>
  <c r="N2853" i="4"/>
  <c r="G3191" i="4"/>
  <c r="K3491" i="4"/>
  <c r="Q3604" i="4"/>
  <c r="U3603" i="4"/>
  <c r="L3642" i="4"/>
  <c r="H3754" i="4"/>
  <c r="H3942" i="4"/>
  <c r="T3942" i="4"/>
  <c r="T4242" i="4"/>
  <c r="V4394" i="4"/>
  <c r="T4393" i="4"/>
  <c r="F4999" i="4"/>
  <c r="V5550" i="4"/>
  <c r="P5549" i="4"/>
  <c r="K5549" i="4"/>
  <c r="F5649" i="4"/>
  <c r="F5744" i="4"/>
  <c r="E5847" i="4"/>
  <c r="P5847" i="4"/>
  <c r="F5848" i="4"/>
  <c r="V5868" i="4"/>
  <c r="S6017" i="4"/>
  <c r="S6191" i="4"/>
  <c r="Q6191" i="4"/>
  <c r="O6184" i="4"/>
  <c r="Q6245" i="4"/>
  <c r="S6245" i="4"/>
  <c r="P5102" i="4"/>
  <c r="Q618" i="4"/>
  <c r="R656" i="4"/>
  <c r="R1551" i="4"/>
  <c r="Q1966" i="4"/>
  <c r="H2297" i="4"/>
  <c r="S2408" i="4"/>
  <c r="E2446" i="4"/>
  <c r="V2706" i="4"/>
  <c r="I2705" i="4"/>
  <c r="U2705" i="4"/>
  <c r="G2744" i="4"/>
  <c r="P2744" i="4"/>
  <c r="H3191" i="4"/>
  <c r="T3452" i="4"/>
  <c r="T3603" i="4"/>
  <c r="N4202" i="4"/>
  <c r="G4505" i="4"/>
  <c r="N4654" i="4"/>
  <c r="V4656" i="4"/>
  <c r="I4804" i="4"/>
  <c r="Q4805" i="4"/>
  <c r="L5102" i="4"/>
  <c r="Q5123" i="4"/>
  <c r="I5123" i="4"/>
  <c r="H5400" i="4"/>
  <c r="T5400" i="4"/>
  <c r="R5549" i="4"/>
  <c r="I5698" i="4"/>
  <c r="Q5705" i="4"/>
  <c r="S5848" i="4"/>
  <c r="O5847" i="4"/>
  <c r="R5996" i="4"/>
  <c r="P5141" i="4"/>
  <c r="R1402" i="4"/>
  <c r="G2705" i="4"/>
  <c r="I5251" i="4"/>
  <c r="I915" i="4"/>
  <c r="S955" i="4"/>
  <c r="V961" i="4"/>
  <c r="G954" i="4"/>
  <c r="H1064" i="4"/>
  <c r="U1064" i="4"/>
  <c r="H1402" i="4"/>
  <c r="O1551" i="4"/>
  <c r="V1552" i="4"/>
  <c r="V1701" i="4"/>
  <c r="Q1761" i="4"/>
  <c r="G1849" i="4"/>
  <c r="H2108" i="4"/>
  <c r="Q2129" i="4"/>
  <c r="N2555" i="4"/>
  <c r="F2602" i="4"/>
  <c r="S2706" i="4"/>
  <c r="S2855" i="4"/>
  <c r="F3198" i="4"/>
  <c r="G3903" i="4"/>
  <c r="V4210" i="4"/>
  <c r="U4354" i="4"/>
  <c r="P5588" i="4"/>
  <c r="J806" i="4"/>
  <c r="R1998" i="4"/>
  <c r="Q5258" i="4"/>
  <c r="F663" i="4"/>
  <c r="S916" i="4"/>
  <c r="K915" i="4"/>
  <c r="V936" i="4"/>
  <c r="F1085" i="4"/>
  <c r="E1253" i="4"/>
  <c r="V1364" i="4"/>
  <c r="I1363" i="4"/>
  <c r="U1363" i="4"/>
  <c r="F1384" i="4"/>
  <c r="Q1463" i="4"/>
  <c r="V1662" i="4"/>
  <c r="P1700" i="4"/>
  <c r="U1849" i="4"/>
  <c r="V1960" i="4"/>
  <c r="T1959" i="4"/>
  <c r="F2279" i="4"/>
  <c r="S2447" i="4"/>
  <c r="K2556" i="4"/>
  <c r="L2556" i="4"/>
  <c r="I2556" i="4"/>
  <c r="Q2656" i="4"/>
  <c r="V2855" i="4"/>
  <c r="F4210" i="4"/>
  <c r="N4353" i="4"/>
  <c r="U4843" i="4"/>
  <c r="S5446" i="4"/>
  <c r="Q6152" i="4"/>
  <c r="G766" i="4"/>
  <c r="F3459" i="4"/>
  <c r="T1064" i="4"/>
  <c r="F1314" i="4"/>
  <c r="P1551" i="4"/>
  <c r="J1850" i="4"/>
  <c r="J1959" i="4"/>
  <c r="F2109" i="4"/>
  <c r="S2259" i="4"/>
  <c r="S2745" i="4"/>
  <c r="G3340" i="4"/>
  <c r="N3451" i="4"/>
  <c r="G3793" i="4"/>
  <c r="R3793" i="4"/>
  <c r="S5252" i="4"/>
  <c r="T5290" i="4"/>
  <c r="Q5297" i="4"/>
  <c r="P5439" i="4"/>
  <c r="U5737" i="4"/>
  <c r="S6096" i="4"/>
  <c r="F2428" i="4"/>
  <c r="F6042" i="4"/>
  <c r="E1849" i="4"/>
  <c r="K5698" i="4"/>
  <c r="V618" i="4"/>
  <c r="F717" i="4"/>
  <c r="E1214" i="4"/>
  <c r="F1364" i="4"/>
  <c r="K1363" i="4"/>
  <c r="N1511" i="4"/>
  <c r="V1513" i="4"/>
  <c r="Q1519" i="4"/>
  <c r="H1551" i="4"/>
  <c r="G1661" i="4"/>
  <c r="T1700" i="4"/>
  <c r="E1810" i="4"/>
  <c r="P1810" i="4"/>
  <c r="S1910" i="4"/>
  <c r="S2059" i="4"/>
  <c r="V2059" i="4"/>
  <c r="Q2149" i="4"/>
  <c r="V2656" i="4"/>
  <c r="H2744" i="4"/>
  <c r="F2805" i="4"/>
  <c r="V3252" i="4"/>
  <c r="F3252" i="4"/>
  <c r="R4203" i="4"/>
  <c r="V4552" i="4"/>
  <c r="T5102" i="4"/>
  <c r="Q5202" i="4"/>
  <c r="O5251" i="4"/>
  <c r="O5549" i="4"/>
  <c r="V5556" i="4"/>
  <c r="R766" i="4"/>
  <c r="U2556" i="4"/>
  <c r="Q1314" i="4"/>
  <c r="G617" i="4"/>
  <c r="O915" i="4"/>
  <c r="T954" i="4"/>
  <c r="N1063" i="4"/>
  <c r="S1065" i="4"/>
  <c r="G1103" i="4"/>
  <c r="G1214" i="4"/>
  <c r="R1214" i="4"/>
  <c r="U1214" i="4"/>
  <c r="U1253" i="4"/>
  <c r="T1661" i="4"/>
  <c r="U1700" i="4"/>
  <c r="G1810" i="4"/>
  <c r="H1810" i="4"/>
  <c r="Q1817" i="4"/>
  <c r="S1999" i="4"/>
  <c r="H1998" i="4"/>
  <c r="H2148" i="4"/>
  <c r="G2258" i="4"/>
  <c r="G2297" i="4"/>
  <c r="P2297" i="4"/>
  <c r="F2408" i="4"/>
  <c r="R2407" i="4"/>
  <c r="G2446" i="4"/>
  <c r="O2595" i="4"/>
  <c r="Q2751" i="4"/>
  <c r="R3152" i="4"/>
  <c r="L3301" i="4"/>
  <c r="P3452" i="4"/>
  <c r="S3492" i="4"/>
  <c r="O3491" i="4"/>
  <c r="P4953" i="4"/>
  <c r="V5500" i="4"/>
  <c r="S6146" i="4"/>
  <c r="F6245" i="4"/>
  <c r="V2861" i="4"/>
  <c r="F4355" i="4"/>
  <c r="F638" i="4"/>
  <c r="F767" i="4"/>
  <c r="H617" i="4"/>
  <c r="U805" i="4"/>
  <c r="Q806" i="4"/>
  <c r="E915" i="4"/>
  <c r="U954" i="4"/>
  <c r="S1215" i="4"/>
  <c r="P1214" i="4"/>
  <c r="E1402" i="4"/>
  <c r="S1403" i="4"/>
  <c r="Q1513" i="4"/>
  <c r="U1551" i="4"/>
  <c r="V1612" i="4"/>
  <c r="Q1612" i="4"/>
  <c r="S1612" i="4"/>
  <c r="P1661" i="4"/>
  <c r="V1668" i="4"/>
  <c r="V1850" i="4"/>
  <c r="N1958" i="4"/>
  <c r="F1980" i="4"/>
  <c r="V2149" i="4"/>
  <c r="V2447" i="4"/>
  <c r="T2446" i="4"/>
  <c r="F2507" i="4"/>
  <c r="G2556" i="4"/>
  <c r="H2595" i="4"/>
  <c r="T2595" i="4"/>
  <c r="R2595" i="4"/>
  <c r="U2854" i="4"/>
  <c r="U3642" i="4"/>
  <c r="T4354" i="4"/>
  <c r="G4953" i="4"/>
  <c r="V5142" i="4"/>
  <c r="V5272" i="4"/>
  <c r="Q5291" i="4"/>
  <c r="V5351" i="4"/>
  <c r="V5407" i="4"/>
  <c r="V5595" i="4"/>
  <c r="G5847" i="4"/>
  <c r="G5996" i="4"/>
  <c r="Q5649" i="4"/>
  <c r="S5705" i="4"/>
  <c r="Q5798" i="4"/>
  <c r="F5798" i="4"/>
  <c r="Q5868" i="4"/>
  <c r="Q5947" i="4"/>
  <c r="V6017" i="4"/>
  <c r="U6035" i="4"/>
  <c r="Q6166" i="4"/>
  <c r="V6166" i="4"/>
  <c r="S6166" i="4"/>
  <c r="V6191" i="4"/>
  <c r="V6245" i="4"/>
  <c r="N3002" i="4"/>
  <c r="V3004" i="4"/>
  <c r="G3042" i="4"/>
  <c r="T3152" i="4"/>
  <c r="F3173" i="4"/>
  <c r="Q3192" i="4"/>
  <c r="Q3198" i="4"/>
  <c r="H3301" i="4"/>
  <c r="Q3775" i="4"/>
  <c r="H3793" i="4"/>
  <c r="H3903" i="4"/>
  <c r="S3904" i="4"/>
  <c r="U4052" i="4"/>
  <c r="V4243" i="4"/>
  <c r="S4506" i="4"/>
  <c r="H4545" i="4"/>
  <c r="F4701" i="4"/>
  <c r="E4804" i="4"/>
  <c r="P4804" i="4"/>
  <c r="E4843" i="4"/>
  <c r="U5102" i="4"/>
  <c r="S5142" i="4"/>
  <c r="R5251" i="4"/>
  <c r="U5290" i="4"/>
  <c r="V5401" i="4"/>
  <c r="S5407" i="4"/>
  <c r="Q5421" i="4"/>
  <c r="G5439" i="4"/>
  <c r="R5588" i="4"/>
  <c r="S5595" i="4"/>
  <c r="S5649" i="4"/>
  <c r="V5649" i="4"/>
  <c r="O5698" i="4"/>
  <c r="V5705" i="4"/>
  <c r="Q5738" i="4"/>
  <c r="V5738" i="4"/>
  <c r="S5798" i="4"/>
  <c r="V5798" i="4"/>
  <c r="H5847" i="4"/>
  <c r="S5868" i="4"/>
  <c r="Q6036" i="4"/>
  <c r="R6184" i="4"/>
  <c r="K3152" i="4"/>
  <c r="Q3153" i="4"/>
  <c r="V3453" i="4"/>
  <c r="G3491" i="4"/>
  <c r="F3604" i="4"/>
  <c r="V3624" i="4"/>
  <c r="I3754" i="4"/>
  <c r="V3755" i="4"/>
  <c r="N4051" i="4"/>
  <c r="S4053" i="4"/>
  <c r="Q4073" i="4"/>
  <c r="U4203" i="4"/>
  <c r="V4506" i="4"/>
  <c r="S4512" i="4"/>
  <c r="V4512" i="4"/>
  <c r="S4526" i="4"/>
  <c r="V4526" i="4"/>
  <c r="H4694" i="4"/>
  <c r="F5103" i="4"/>
  <c r="F5102" i="4" s="1"/>
  <c r="S5103" i="4"/>
  <c r="K5102" i="4"/>
  <c r="S5258" i="4"/>
  <c r="Q5351" i="4"/>
  <c r="S5351" i="4"/>
  <c r="R5400" i="4"/>
  <c r="S5421" i="4"/>
  <c r="H5439" i="4"/>
  <c r="Q5500" i="4"/>
  <c r="S5500" i="4"/>
  <c r="V5570" i="4"/>
  <c r="S5570" i="4"/>
  <c r="T5588" i="4"/>
  <c r="V5699" i="4"/>
  <c r="P5698" i="4"/>
  <c r="S5738" i="4"/>
  <c r="I5847" i="4"/>
  <c r="Q5893" i="4"/>
  <c r="O5886" i="4"/>
  <c r="J5996" i="4"/>
  <c r="H6184" i="4"/>
  <c r="G3003" i="4"/>
  <c r="U3042" i="4"/>
  <c r="L3152" i="4"/>
  <c r="S3153" i="4"/>
  <c r="F3302" i="4"/>
  <c r="G3301" i="4"/>
  <c r="R3301" i="4"/>
  <c r="V3322" i="4"/>
  <c r="E3452" i="4"/>
  <c r="F3473" i="4"/>
  <c r="H3491" i="4"/>
  <c r="U3754" i="4"/>
  <c r="H4091" i="4"/>
  <c r="P4203" i="4"/>
  <c r="V4204" i="4"/>
  <c r="F4224" i="4"/>
  <c r="E4694" i="4"/>
  <c r="V4695" i="4"/>
  <c r="N4952" i="4"/>
  <c r="V5148" i="4"/>
  <c r="S5148" i="4"/>
  <c r="F5148" i="4"/>
  <c r="F5202" i="4"/>
  <c r="V5258" i="4"/>
  <c r="Q5272" i="4"/>
  <c r="F5272" i="4"/>
  <c r="V5421" i="4"/>
  <c r="E5549" i="4"/>
  <c r="G5698" i="4"/>
  <c r="F5699" i="4"/>
  <c r="F5698" i="4" s="1"/>
  <c r="E5737" i="4"/>
  <c r="O5737" i="4"/>
  <c r="N5846" i="4"/>
  <c r="S5854" i="4"/>
  <c r="S5893" i="4"/>
  <c r="V5893" i="4"/>
  <c r="E5886" i="4"/>
  <c r="F5997" i="4"/>
  <c r="F5996" i="4" s="1"/>
  <c r="K5996" i="4"/>
  <c r="S6003" i="4"/>
  <c r="Q6003" i="4"/>
  <c r="V6036" i="4"/>
  <c r="V6152" i="4"/>
  <c r="S6152" i="4"/>
  <c r="Q6185" i="4"/>
  <c r="F2954" i="4"/>
  <c r="Q3103" i="4"/>
  <c r="F3103" i="4"/>
  <c r="Q3302" i="4"/>
  <c r="R3491" i="4"/>
  <c r="S3491" i="4" s="1"/>
  <c r="E3642" i="4"/>
  <c r="O3642" i="4"/>
  <c r="K3754" i="4"/>
  <c r="F3755" i="4"/>
  <c r="K3793" i="4"/>
  <c r="S3794" i="4"/>
  <c r="N3902" i="4"/>
  <c r="S3943" i="4"/>
  <c r="E4052" i="4"/>
  <c r="V4152" i="4"/>
  <c r="G4354" i="4"/>
  <c r="F4361" i="4"/>
  <c r="I4393" i="4"/>
  <c r="G4545" i="4"/>
  <c r="H4655" i="4"/>
  <c r="F4676" i="4"/>
  <c r="S4676" i="4"/>
  <c r="R4804" i="4"/>
  <c r="Q4993" i="4"/>
  <c r="Q5053" i="4"/>
  <c r="S5053" i="4"/>
  <c r="F5053" i="4"/>
  <c r="S5109" i="4"/>
  <c r="E5251" i="4"/>
  <c r="V5252" i="4"/>
  <c r="P5251" i="4"/>
  <c r="S5291" i="4"/>
  <c r="S5297" i="4"/>
  <c r="V5297" i="4"/>
  <c r="O5290" i="4"/>
  <c r="I5400" i="4"/>
  <c r="Q5446" i="4"/>
  <c r="Q5556" i="4"/>
  <c r="G5549" i="4"/>
  <c r="F5570" i="4"/>
  <c r="Q5589" i="4"/>
  <c r="Q5699" i="4"/>
  <c r="H5698" i="4"/>
  <c r="R5698" i="4"/>
  <c r="S5744" i="4"/>
  <c r="Q5744" i="4"/>
  <c r="Q5848" i="4"/>
  <c r="L5847" i="4"/>
  <c r="V5854" i="4"/>
  <c r="P5886" i="4"/>
  <c r="R5886" i="4"/>
  <c r="L5996" i="4"/>
  <c r="Q5997" i="4"/>
  <c r="V6003" i="4"/>
  <c r="E6035" i="4"/>
  <c r="Q6042" i="4"/>
  <c r="Q6096" i="4"/>
  <c r="F6096" i="4"/>
  <c r="S6185" i="4"/>
  <c r="S3643" i="4"/>
  <c r="V3703" i="4"/>
  <c r="Q3703" i="4"/>
  <c r="V3794" i="4"/>
  <c r="F3854" i="4"/>
  <c r="F3793" i="4" s="1"/>
  <c r="L3903" i="4"/>
  <c r="G3942" i="4"/>
  <c r="R3942" i="4"/>
  <c r="F4003" i="4"/>
  <c r="G4052" i="4"/>
  <c r="O4091" i="4"/>
  <c r="S4454" i="4"/>
  <c r="F4454" i="4"/>
  <c r="F4393" i="4" s="1"/>
  <c r="F4526" i="4"/>
  <c r="S4546" i="4"/>
  <c r="L4655" i="4"/>
  <c r="J4804" i="4"/>
  <c r="Q4904" i="4"/>
  <c r="S4993" i="4"/>
  <c r="G4992" i="4"/>
  <c r="E5102" i="4"/>
  <c r="V5109" i="4"/>
  <c r="S5123" i="4"/>
  <c r="Q5142" i="4"/>
  <c r="Q5252" i="4"/>
  <c r="V5291" i="4"/>
  <c r="U5400" i="4"/>
  <c r="Q5407" i="4"/>
  <c r="S5440" i="4"/>
  <c r="E5439" i="4"/>
  <c r="S5556" i="4"/>
  <c r="V5719" i="4"/>
  <c r="V5744" i="4"/>
  <c r="Q5854" i="4"/>
  <c r="H5886" i="4"/>
  <c r="S6036" i="4"/>
  <c r="P6035" i="4"/>
  <c r="S6042" i="4"/>
  <c r="G6145" i="4"/>
  <c r="V6185" i="4"/>
  <c r="S3043" i="4"/>
  <c r="G3152" i="4"/>
  <c r="T3191" i="4"/>
  <c r="E3340" i="4"/>
  <c r="P3340" i="4"/>
  <c r="Q3347" i="4"/>
  <c r="O3340" i="4"/>
  <c r="Q3401" i="4"/>
  <c r="S3498" i="4"/>
  <c r="P3603" i="4"/>
  <c r="H3603" i="4"/>
  <c r="V3610" i="4"/>
  <c r="Q3794" i="4"/>
  <c r="E3942" i="4"/>
  <c r="S4092" i="4"/>
  <c r="V4454" i="4"/>
  <c r="V4546" i="4"/>
  <c r="F4825" i="4"/>
  <c r="T4843" i="4"/>
  <c r="F4904" i="4"/>
  <c r="Q5103" i="4"/>
  <c r="G5102" i="4"/>
  <c r="V5123" i="4"/>
  <c r="Q5148" i="4"/>
  <c r="S5202" i="4"/>
  <c r="L5251" i="4"/>
  <c r="S5272" i="4"/>
  <c r="G5290" i="4"/>
  <c r="V5446" i="4"/>
  <c r="Q5550" i="4"/>
  <c r="E5588" i="4"/>
  <c r="V5589" i="4"/>
  <c r="H5588" i="4"/>
  <c r="Q5719" i="4"/>
  <c r="S5719" i="4"/>
  <c r="V5848" i="4"/>
  <c r="U5886" i="4"/>
  <c r="F5947" i="4"/>
  <c r="V5997" i="4"/>
  <c r="P5996" i="4"/>
  <c r="V6042" i="4"/>
  <c r="V6096" i="4"/>
  <c r="I6145" i="4"/>
  <c r="Q6146" i="4"/>
  <c r="H6145" i="4"/>
  <c r="R6145" i="4"/>
  <c r="K6191" i="4"/>
  <c r="K5893" i="4"/>
  <c r="K5744" i="4"/>
  <c r="K5297" i="4"/>
  <c r="F5297" i="4"/>
  <c r="R617" i="4"/>
  <c r="Q638" i="4"/>
  <c r="S638" i="4"/>
  <c r="V638" i="4"/>
  <c r="S663" i="4"/>
  <c r="H766" i="4"/>
  <c r="U766" i="4"/>
  <c r="R805" i="4"/>
  <c r="F961" i="4"/>
  <c r="F1910" i="4"/>
  <c r="F2155" i="4"/>
  <c r="Q2358" i="4"/>
  <c r="K2751" i="4"/>
  <c r="F2751" i="4"/>
  <c r="I617" i="4"/>
  <c r="T617" i="4"/>
  <c r="V663" i="4"/>
  <c r="P656" i="4"/>
  <c r="F866" i="4"/>
  <c r="Q2745" i="4"/>
  <c r="F3610" i="4"/>
  <c r="G3642" i="4"/>
  <c r="F916" i="4"/>
  <c r="Q624" i="4"/>
  <c r="V624" i="4"/>
  <c r="P617" i="4"/>
  <c r="S657" i="4"/>
  <c r="Q657" i="4"/>
  <c r="Q767" i="4"/>
  <c r="S773" i="4"/>
  <c r="S806" i="4"/>
  <c r="K813" i="4"/>
  <c r="K812" i="4" s="1"/>
  <c r="F812" i="4"/>
  <c r="P915" i="4"/>
  <c r="V922" i="4"/>
  <c r="E1512" i="4"/>
  <c r="Q1558" i="4"/>
  <c r="Q1707" i="4"/>
  <c r="V1707" i="4"/>
  <c r="V2408" i="4"/>
  <c r="V2712" i="4"/>
  <c r="J617" i="4"/>
  <c r="U617" i="4"/>
  <c r="K617" i="4"/>
  <c r="S624" i="4"/>
  <c r="U656" i="4"/>
  <c r="Q787" i="4"/>
  <c r="V1403" i="4"/>
  <c r="Q2209" i="4"/>
  <c r="E2407" i="4"/>
  <c r="S2577" i="4"/>
  <c r="N616" i="4"/>
  <c r="G656" i="4"/>
  <c r="Q717" i="4"/>
  <c r="V767" i="4"/>
  <c r="Q773" i="4"/>
  <c r="F787" i="4"/>
  <c r="V787" i="4"/>
  <c r="V866" i="4"/>
  <c r="U915" i="4"/>
  <c r="S922" i="4"/>
  <c r="V1110" i="4"/>
  <c r="Q1221" i="4"/>
  <c r="S1558" i="4"/>
  <c r="E1700" i="4"/>
  <c r="O2148" i="4"/>
  <c r="Q2304" i="4"/>
  <c r="F1071" i="4"/>
  <c r="S618" i="4"/>
  <c r="O617" i="4"/>
  <c r="S717" i="4"/>
  <c r="V717" i="4"/>
  <c r="V916" i="4"/>
  <c r="F1682" i="4"/>
  <c r="P2108" i="4"/>
  <c r="T2744" i="4"/>
  <c r="S787" i="4"/>
  <c r="Q866" i="4"/>
  <c r="N914" i="4"/>
  <c r="Q916" i="4"/>
  <c r="F936" i="4"/>
  <c r="V1071" i="4"/>
  <c r="P1103" i="4"/>
  <c r="F1110" i="4"/>
  <c r="F1235" i="4"/>
  <c r="Q1235" i="4"/>
  <c r="S1254" i="4"/>
  <c r="Q1260" i="4"/>
  <c r="Q1384" i="4"/>
  <c r="U1402" i="4"/>
  <c r="G1512" i="4"/>
  <c r="S1519" i="4"/>
  <c r="V1519" i="4"/>
  <c r="R1512" i="4"/>
  <c r="V1533" i="4"/>
  <c r="Q1662" i="4"/>
  <c r="Q1701" i="4"/>
  <c r="F1707" i="4"/>
  <c r="S1761" i="4"/>
  <c r="F1761" i="4"/>
  <c r="S1811" i="4"/>
  <c r="V1811" i="4"/>
  <c r="Q1856" i="4"/>
  <c r="Q1910" i="4"/>
  <c r="I1959" i="4"/>
  <c r="S1980" i="4"/>
  <c r="S2005" i="4"/>
  <c r="S2109" i="4"/>
  <c r="S2155" i="4"/>
  <c r="Q2155" i="4"/>
  <c r="F2209" i="4"/>
  <c r="S2265" i="4"/>
  <c r="L2258" i="4"/>
  <c r="V2358" i="4"/>
  <c r="S2358" i="4"/>
  <c r="J2407" i="4"/>
  <c r="U2446" i="4"/>
  <c r="S2557" i="4"/>
  <c r="E2556" i="4"/>
  <c r="S2602" i="4"/>
  <c r="E2595" i="4"/>
  <c r="S2712" i="4"/>
  <c r="U2744" i="4"/>
  <c r="G2854" i="4"/>
  <c r="Q2855" i="4"/>
  <c r="S3004" i="4"/>
  <c r="K3101" i="4"/>
  <c r="L3101" i="4" s="1"/>
  <c r="I3101" i="4"/>
  <c r="J3101" i="4" s="1"/>
  <c r="G3603" i="4"/>
  <c r="R3642" i="4"/>
  <c r="O3754" i="4"/>
  <c r="E3903" i="4"/>
  <c r="Q4249" i="4"/>
  <c r="O766" i="4"/>
  <c r="G805" i="4"/>
  <c r="V806" i="4"/>
  <c r="S866" i="4"/>
  <c r="Q936" i="4"/>
  <c r="Q955" i="4"/>
  <c r="V1065" i="4"/>
  <c r="S1110" i="4"/>
  <c r="V1314" i="4"/>
  <c r="S1314" i="4"/>
  <c r="G1402" i="4"/>
  <c r="Q1409" i="4"/>
  <c r="S1409" i="4"/>
  <c r="V1409" i="4"/>
  <c r="S1662" i="4"/>
  <c r="S1668" i="4"/>
  <c r="Q1668" i="4"/>
  <c r="S1701" i="4"/>
  <c r="S1831" i="4"/>
  <c r="V1831" i="4"/>
  <c r="S1856" i="4"/>
  <c r="V1910" i="4"/>
  <c r="V2005" i="4"/>
  <c r="O1998" i="4"/>
  <c r="Q2109" i="4"/>
  <c r="V2109" i="4"/>
  <c r="T2108" i="4"/>
  <c r="V2155" i="4"/>
  <c r="V2259" i="4"/>
  <c r="U2258" i="4"/>
  <c r="S2298" i="4"/>
  <c r="L2407" i="4"/>
  <c r="S2428" i="4"/>
  <c r="Q2447" i="4"/>
  <c r="Q2453" i="4"/>
  <c r="S2453" i="4"/>
  <c r="Q2507" i="4"/>
  <c r="V2557" i="4"/>
  <c r="P2556" i="4"/>
  <c r="V2602" i="4"/>
  <c r="S2656" i="4"/>
  <c r="F2656" i="4"/>
  <c r="Q2726" i="4"/>
  <c r="Q2805" i="4"/>
  <c r="S3761" i="4"/>
  <c r="S936" i="4"/>
  <c r="Q1015" i="4"/>
  <c r="F1015" i="4"/>
  <c r="Q1085" i="4"/>
  <c r="Q1110" i="4"/>
  <c r="I1162" i="4"/>
  <c r="J1162" i="4" s="1"/>
  <c r="I1163" i="4"/>
  <c r="V1221" i="4"/>
  <c r="S1221" i="4"/>
  <c r="S1260" i="4"/>
  <c r="V1260" i="4"/>
  <c r="I1312" i="4"/>
  <c r="J1312" i="4" s="1"/>
  <c r="P1253" i="4"/>
  <c r="V1370" i="4"/>
  <c r="V1384" i="4"/>
  <c r="S1384" i="4"/>
  <c r="Q1403" i="4"/>
  <c r="S1463" i="4"/>
  <c r="V1463" i="4"/>
  <c r="P1512" i="4"/>
  <c r="S1533" i="4"/>
  <c r="S1552" i="4"/>
  <c r="T1810" i="4"/>
  <c r="V1856" i="4"/>
  <c r="U1959" i="4"/>
  <c r="Q1980" i="4"/>
  <c r="V1980" i="4"/>
  <c r="P1998" i="4"/>
  <c r="U2108" i="4"/>
  <c r="R2148" i="4"/>
  <c r="Q2265" i="4"/>
  <c r="P2258" i="4"/>
  <c r="E2297" i="4"/>
  <c r="V2304" i="4"/>
  <c r="S2304" i="4"/>
  <c r="N2406" i="4"/>
  <c r="V2414" i="4"/>
  <c r="S2414" i="4"/>
  <c r="U2407" i="4"/>
  <c r="S2507" i="4"/>
  <c r="V2507" i="4"/>
  <c r="R2556" i="4"/>
  <c r="K2705" i="4"/>
  <c r="Q2706" i="4"/>
  <c r="L2705" i="4"/>
  <c r="T2705" i="4"/>
  <c r="S2805" i="4"/>
  <c r="P2854" i="4"/>
  <c r="V955" i="4"/>
  <c r="S1015" i="4"/>
  <c r="Q1065" i="4"/>
  <c r="V1235" i="4"/>
  <c r="V1254" i="4"/>
  <c r="Q1370" i="4"/>
  <c r="S1370" i="4"/>
  <c r="F1533" i="4"/>
  <c r="K1810" i="4"/>
  <c r="Q1811" i="4"/>
  <c r="V1817" i="4"/>
  <c r="O1849" i="4"/>
  <c r="L1959" i="4"/>
  <c r="F1960" i="4"/>
  <c r="K1959" i="4"/>
  <c r="S2129" i="4"/>
  <c r="T2148" i="4"/>
  <c r="K2258" i="4"/>
  <c r="F2259" i="4"/>
  <c r="V2298" i="4"/>
  <c r="Q2557" i="4"/>
  <c r="S2596" i="4"/>
  <c r="S2726" i="4"/>
  <c r="S2751" i="4"/>
  <c r="L806" i="4"/>
  <c r="V812" i="4"/>
  <c r="S812" i="4"/>
  <c r="P805" i="4"/>
  <c r="T915" i="4"/>
  <c r="Q922" i="4"/>
  <c r="V1015" i="4"/>
  <c r="Q1071" i="4"/>
  <c r="S1085" i="4"/>
  <c r="V1215" i="4"/>
  <c r="Q1254" i="4"/>
  <c r="P1363" i="4"/>
  <c r="N1362" i="4"/>
  <c r="O1402" i="4"/>
  <c r="F1513" i="4"/>
  <c r="T1512" i="4"/>
  <c r="Q1533" i="4"/>
  <c r="V1682" i="4"/>
  <c r="J1810" i="4"/>
  <c r="F1831" i="4"/>
  <c r="P1849" i="4"/>
  <c r="S1966" i="4"/>
  <c r="R1959" i="4"/>
  <c r="Q1999" i="4"/>
  <c r="V1999" i="4"/>
  <c r="V2129" i="4"/>
  <c r="F2129" i="4"/>
  <c r="V2265" i="4"/>
  <c r="G2407" i="4"/>
  <c r="P2407" i="4"/>
  <c r="K2407" i="4"/>
  <c r="Q2428" i="4"/>
  <c r="O2446" i="4"/>
  <c r="H2556" i="4"/>
  <c r="V2577" i="4"/>
  <c r="V2596" i="4"/>
  <c r="E2705" i="4"/>
  <c r="Q2712" i="4"/>
  <c r="F2726" i="4"/>
  <c r="V2726" i="4"/>
  <c r="E2744" i="4"/>
  <c r="O2744" i="4"/>
  <c r="U3903" i="4"/>
  <c r="Q4152" i="4"/>
  <c r="O954" i="4"/>
  <c r="P1064" i="4"/>
  <c r="V1085" i="4"/>
  <c r="O1103" i="4"/>
  <c r="S1104" i="4"/>
  <c r="Q1215" i="4"/>
  <c r="G1253" i="4"/>
  <c r="E1363" i="4"/>
  <c r="G1363" i="4"/>
  <c r="R1363" i="4"/>
  <c r="P1402" i="4"/>
  <c r="U1512" i="4"/>
  <c r="F1552" i="4"/>
  <c r="V1558" i="4"/>
  <c r="F1612" i="4"/>
  <c r="H1661" i="4"/>
  <c r="H1700" i="4"/>
  <c r="S1707" i="4"/>
  <c r="S1817" i="4"/>
  <c r="Q1831" i="4"/>
  <c r="Q1850" i="4"/>
  <c r="F1856" i="4"/>
  <c r="R1849" i="4"/>
  <c r="V1966" i="4"/>
  <c r="H1959" i="4"/>
  <c r="Q2115" i="4"/>
  <c r="G2108" i="4"/>
  <c r="Q2279" i="4"/>
  <c r="Q2414" i="4"/>
  <c r="P2446" i="4"/>
  <c r="Q2563" i="4"/>
  <c r="V2563" i="4"/>
  <c r="Q2577" i="4"/>
  <c r="V2751" i="4"/>
  <c r="L4606" i="4"/>
  <c r="K4606" i="4"/>
  <c r="R954" i="4"/>
  <c r="S961" i="4"/>
  <c r="Q961" i="4"/>
  <c r="E954" i="4"/>
  <c r="S1071" i="4"/>
  <c r="E1064" i="4"/>
  <c r="E1103" i="4"/>
  <c r="V1104" i="4"/>
  <c r="V1164" i="4"/>
  <c r="T1214" i="4"/>
  <c r="S1235" i="4"/>
  <c r="Q1364" i="4"/>
  <c r="S1513" i="4"/>
  <c r="Q1552" i="4"/>
  <c r="R1661" i="4"/>
  <c r="Q1682" i="4"/>
  <c r="S1682" i="4"/>
  <c r="V1761" i="4"/>
  <c r="R1810" i="4"/>
  <c r="S1850" i="4"/>
  <c r="G1959" i="4"/>
  <c r="Q2005" i="4"/>
  <c r="Q2059" i="4"/>
  <c r="S2115" i="4"/>
  <c r="V2115" i="4"/>
  <c r="R2108" i="4"/>
  <c r="S2149" i="4"/>
  <c r="S2209" i="4"/>
  <c r="E2258" i="4"/>
  <c r="V2279" i="4"/>
  <c r="F2358" i="4"/>
  <c r="I2407" i="4"/>
  <c r="Q2408" i="4"/>
  <c r="H2407" i="4"/>
  <c r="T2407" i="4"/>
  <c r="V2428" i="4"/>
  <c r="J2556" i="4"/>
  <c r="S2563" i="4"/>
  <c r="G2595" i="4"/>
  <c r="Q2596" i="4"/>
  <c r="Q2602" i="4"/>
  <c r="H2705" i="4"/>
  <c r="V2745" i="4"/>
  <c r="V2805" i="4"/>
  <c r="E2854" i="4"/>
  <c r="Q4303" i="4"/>
  <c r="S2861" i="4"/>
  <c r="G2893" i="4"/>
  <c r="R2893" i="4"/>
  <c r="T3003" i="4"/>
  <c r="V3010" i="4"/>
  <c r="S3010" i="4"/>
  <c r="V3049" i="4"/>
  <c r="E3152" i="4"/>
  <c r="S3198" i="4"/>
  <c r="E3191" i="4"/>
  <c r="O3191" i="4"/>
  <c r="K3301" i="4"/>
  <c r="V3308" i="4"/>
  <c r="Q3322" i="4"/>
  <c r="S3401" i="4"/>
  <c r="S3453" i="4"/>
  <c r="H3452" i="4"/>
  <c r="S3459" i="4"/>
  <c r="Q3498" i="4"/>
  <c r="T3491" i="4"/>
  <c r="F3552" i="4"/>
  <c r="F3491" i="4" s="1"/>
  <c r="S3604" i="4"/>
  <c r="H3642" i="4"/>
  <c r="F3703" i="4"/>
  <c r="F3642" i="4" s="1"/>
  <c r="S3703" i="4"/>
  <c r="P3754" i="4"/>
  <c r="Q3800" i="4"/>
  <c r="P3793" i="4"/>
  <c r="Q3904" i="4"/>
  <c r="J3903" i="4"/>
  <c r="Q4059" i="4"/>
  <c r="V4092" i="4"/>
  <c r="S4098" i="4"/>
  <c r="E4091" i="4"/>
  <c r="Q4243" i="4"/>
  <c r="S4249" i="4"/>
  <c r="U4393" i="4"/>
  <c r="R4505" i="4"/>
  <c r="T4505" i="4"/>
  <c r="S4552" i="4"/>
  <c r="Q4552" i="4"/>
  <c r="V4662" i="4"/>
  <c r="I4655" i="4"/>
  <c r="U4655" i="4"/>
  <c r="Q4701" i="4"/>
  <c r="V4701" i="4"/>
  <c r="V4811" i="4"/>
  <c r="L4804" i="4"/>
  <c r="Q4844" i="4"/>
  <c r="F4850" i="4"/>
  <c r="S4974" i="4"/>
  <c r="V4993" i="4"/>
  <c r="V2875" i="4"/>
  <c r="E2893" i="4"/>
  <c r="S2900" i="4"/>
  <c r="E3003" i="4"/>
  <c r="V3024" i="4"/>
  <c r="O3042" i="4"/>
  <c r="V3103" i="4"/>
  <c r="S3103" i="4"/>
  <c r="V3153" i="4"/>
  <c r="P3152" i="4"/>
  <c r="J3152" i="4"/>
  <c r="V3198" i="4"/>
  <c r="P3191" i="4"/>
  <c r="S3322" i="4"/>
  <c r="R3340" i="4"/>
  <c r="V3401" i="4"/>
  <c r="U3452" i="4"/>
  <c r="V3459" i="4"/>
  <c r="V3498" i="4"/>
  <c r="Q3761" i="4"/>
  <c r="R3754" i="4"/>
  <c r="V3775" i="4"/>
  <c r="V3854" i="4"/>
  <c r="S3924" i="4"/>
  <c r="Q3924" i="4"/>
  <c r="V4098" i="4"/>
  <c r="G4091" i="4"/>
  <c r="S4210" i="4"/>
  <c r="Q4210" i="4"/>
  <c r="V4249" i="4"/>
  <c r="S4361" i="4"/>
  <c r="Q4400" i="4"/>
  <c r="P4393" i="4"/>
  <c r="O4505" i="4"/>
  <c r="S4656" i="4"/>
  <c r="O4655" i="4"/>
  <c r="G4694" i="4"/>
  <c r="P4694" i="4"/>
  <c r="Q4811" i="4"/>
  <c r="S4811" i="4"/>
  <c r="S4844" i="4"/>
  <c r="V4974" i="4"/>
  <c r="F4974" i="4"/>
  <c r="Q4974" i="4"/>
  <c r="S4999" i="4"/>
  <c r="U2893" i="4"/>
  <c r="Q3049" i="4"/>
  <c r="E3042" i="4"/>
  <c r="P3042" i="4"/>
  <c r="S3308" i="4"/>
  <c r="T3340" i="4"/>
  <c r="F3401" i="4"/>
  <c r="Q3459" i="4"/>
  <c r="S3473" i="4"/>
  <c r="Q3473" i="4"/>
  <c r="R3603" i="4"/>
  <c r="J3642" i="4"/>
  <c r="T3754" i="4"/>
  <c r="V3800" i="4"/>
  <c r="S3800" i="4"/>
  <c r="T3793" i="4"/>
  <c r="K3903" i="4"/>
  <c r="V3924" i="4"/>
  <c r="V4059" i="4"/>
  <c r="Q4092" i="4"/>
  <c r="Q4098" i="4"/>
  <c r="V4224" i="4"/>
  <c r="O4242" i="4"/>
  <c r="F4303" i="4"/>
  <c r="V4361" i="4"/>
  <c r="S4400" i="4"/>
  <c r="P4505" i="4"/>
  <c r="N4504" i="4"/>
  <c r="P4655" i="4"/>
  <c r="K4655" i="4"/>
  <c r="R4694" i="4"/>
  <c r="Q4755" i="4"/>
  <c r="S4755" i="4"/>
  <c r="U4804" i="4"/>
  <c r="V4844" i="4"/>
  <c r="O4992" i="4"/>
  <c r="V5053" i="4"/>
  <c r="S2894" i="4"/>
  <c r="Q2900" i="4"/>
  <c r="Q2954" i="4"/>
  <c r="S2954" i="4"/>
  <c r="Q3004" i="4"/>
  <c r="V3043" i="4"/>
  <c r="H3152" i="4"/>
  <c r="S3173" i="4"/>
  <c r="V3173" i="4"/>
  <c r="Q3173" i="4"/>
  <c r="S3192" i="4"/>
  <c r="V3347" i="4"/>
  <c r="S3347" i="4"/>
  <c r="Q3453" i="4"/>
  <c r="V3473" i="4"/>
  <c r="Q3492" i="4"/>
  <c r="V3492" i="4"/>
  <c r="S3552" i="4"/>
  <c r="Q3624" i="4"/>
  <c r="F3624" i="4"/>
  <c r="S3649" i="4"/>
  <c r="Q3649" i="4"/>
  <c r="K3642" i="4"/>
  <c r="S3755" i="4"/>
  <c r="V3761" i="4"/>
  <c r="F3775" i="4"/>
  <c r="J3793" i="4"/>
  <c r="E3793" i="4"/>
  <c r="O3793" i="4"/>
  <c r="Q3949" i="4"/>
  <c r="V3949" i="4"/>
  <c r="S4003" i="4"/>
  <c r="Q4003" i="4"/>
  <c r="Q4053" i="4"/>
  <c r="O4052" i="4"/>
  <c r="S4059" i="4"/>
  <c r="S4073" i="4"/>
  <c r="T4091" i="4"/>
  <c r="K85" i="4"/>
  <c r="Q4355" i="4"/>
  <c r="S4355" i="4"/>
  <c r="V4375" i="4"/>
  <c r="V4400" i="4"/>
  <c r="H4393" i="4"/>
  <c r="F4656" i="4"/>
  <c r="R4655" i="4"/>
  <c r="S4662" i="4"/>
  <c r="V4676" i="4"/>
  <c r="V4904" i="4"/>
  <c r="R4953" i="4"/>
  <c r="S2875" i="4"/>
  <c r="Q2894" i="4"/>
  <c r="S3024" i="4"/>
  <c r="Q3043" i="4"/>
  <c r="V3192" i="4"/>
  <c r="T3301" i="4"/>
  <c r="Q3308" i="4"/>
  <c r="R3452" i="4"/>
  <c r="V3552" i="4"/>
  <c r="S3624" i="4"/>
  <c r="V3649" i="4"/>
  <c r="J3754" i="4"/>
  <c r="Q3854" i="4"/>
  <c r="Q3910" i="4"/>
  <c r="S3910" i="4"/>
  <c r="Q3943" i="4"/>
  <c r="V4003" i="4"/>
  <c r="V4073" i="4"/>
  <c r="S4224" i="4"/>
  <c r="Q4224" i="4"/>
  <c r="R4242" i="4"/>
  <c r="V4303" i="4"/>
  <c r="S4303" i="4"/>
  <c r="P4354" i="4"/>
  <c r="E4393" i="4"/>
  <c r="O4393" i="4"/>
  <c r="Q4506" i="4"/>
  <c r="T4655" i="4"/>
  <c r="U4694" i="4"/>
  <c r="K4804" i="4"/>
  <c r="H4953" i="4"/>
  <c r="U4992" i="4"/>
  <c r="V2900" i="4"/>
  <c r="V2954" i="4"/>
  <c r="P3003" i="4"/>
  <c r="U3003" i="4"/>
  <c r="T3042" i="4"/>
  <c r="Q3159" i="4"/>
  <c r="V3159" i="4"/>
  <c r="Q3252" i="4"/>
  <c r="S3302" i="4"/>
  <c r="V3302" i="4"/>
  <c r="I3301" i="4"/>
  <c r="V3341" i="4"/>
  <c r="G3452" i="4"/>
  <c r="I3491" i="4"/>
  <c r="Q3552" i="4"/>
  <c r="V3604" i="4"/>
  <c r="Q3610" i="4"/>
  <c r="S3610" i="4"/>
  <c r="O3603" i="4"/>
  <c r="V3643" i="4"/>
  <c r="T3642" i="4"/>
  <c r="S3775" i="4"/>
  <c r="S3854" i="4"/>
  <c r="V3910" i="4"/>
  <c r="S3949" i="4"/>
  <c r="V4053" i="4"/>
  <c r="R4052" i="4"/>
  <c r="F4152" i="4"/>
  <c r="Q4204" i="4"/>
  <c r="T4203" i="4"/>
  <c r="R4354" i="4"/>
  <c r="S4375" i="4"/>
  <c r="O4694" i="4"/>
  <c r="V4755" i="4"/>
  <c r="H4843" i="4"/>
  <c r="Q4850" i="4"/>
  <c r="V4850" i="4"/>
  <c r="S4850" i="4"/>
  <c r="V4960" i="4"/>
  <c r="S4960" i="4"/>
  <c r="F2875" i="4"/>
  <c r="V2894" i="4"/>
  <c r="O2893" i="4"/>
  <c r="F3024" i="4"/>
  <c r="S3159" i="4"/>
  <c r="S3252" i="4"/>
  <c r="J3301" i="4"/>
  <c r="S3341" i="4"/>
  <c r="P3491" i="4"/>
  <c r="E3603" i="4"/>
  <c r="Q3643" i="4"/>
  <c r="I3642" i="4"/>
  <c r="T3903" i="4"/>
  <c r="V3943" i="4"/>
  <c r="P3942" i="4"/>
  <c r="T4052" i="4"/>
  <c r="S4152" i="4"/>
  <c r="E4242" i="4"/>
  <c r="U4242" i="4"/>
  <c r="G4242" i="4"/>
  <c r="Q4375" i="4"/>
  <c r="F4375" i="4"/>
  <c r="S4394" i="4"/>
  <c r="Q4394" i="4"/>
  <c r="R4393" i="4"/>
  <c r="Q4454" i="4"/>
  <c r="F4512" i="4"/>
  <c r="Q4512" i="4"/>
  <c r="Q4526" i="4"/>
  <c r="Q4546" i="4"/>
  <c r="F4552" i="4"/>
  <c r="R4545" i="4"/>
  <c r="V4606" i="4"/>
  <c r="F4606" i="4"/>
  <c r="Q4606" i="4"/>
  <c r="Q4656" i="4"/>
  <c r="Q4662" i="4"/>
  <c r="Q4676" i="4"/>
  <c r="S4695" i="4"/>
  <c r="S4701" i="4"/>
  <c r="S4825" i="4"/>
  <c r="Q4825" i="4"/>
  <c r="S4904" i="4"/>
  <c r="Q4999" i="4"/>
  <c r="V4999" i="4"/>
  <c r="K4999" i="4"/>
  <c r="I94" i="4"/>
  <c r="K4512" i="4"/>
  <c r="F4249" i="4"/>
  <c r="I21" i="4"/>
  <c r="F4059" i="4"/>
  <c r="F3949" i="4"/>
  <c r="J3192" i="4"/>
  <c r="L3192" i="4"/>
  <c r="I2861" i="4"/>
  <c r="I3010" i="4"/>
  <c r="I3003" i="4" s="1"/>
  <c r="J2894" i="4"/>
  <c r="K2900" i="4"/>
  <c r="L2894" i="4"/>
  <c r="F2900" i="4"/>
  <c r="F3049" i="4"/>
  <c r="F2861" i="4"/>
  <c r="F3010" i="4"/>
  <c r="I2453" i="4"/>
  <c r="F2453" i="4"/>
  <c r="F2304" i="4"/>
  <c r="L2115" i="4"/>
  <c r="L2108" i="4" s="1"/>
  <c r="K2115" i="4"/>
  <c r="K2108" i="4" s="1"/>
  <c r="I2005" i="4"/>
  <c r="F2005" i="4"/>
  <c r="K1707" i="4"/>
  <c r="K1668" i="4"/>
  <c r="K1519" i="4"/>
  <c r="K1512" i="4" s="1"/>
  <c r="F1519" i="4"/>
  <c r="F1558" i="4"/>
  <c r="I1409" i="4"/>
  <c r="I1402" i="4" s="1"/>
  <c r="J1409" i="4"/>
  <c r="J1402" i="4" s="1"/>
  <c r="F1409" i="4"/>
  <c r="I1221" i="4"/>
  <c r="I1214" i="4" s="1"/>
  <c r="J1221" i="4"/>
  <c r="F1260" i="4"/>
  <c r="F1221" i="4"/>
  <c r="K663" i="4"/>
  <c r="K161" i="4" l="1"/>
  <c r="L161" i="4" s="1"/>
  <c r="K162" i="4"/>
  <c r="L162" i="4" s="1"/>
  <c r="K20" i="4"/>
  <c r="J3610" i="4"/>
  <c r="J3603" i="4" s="1"/>
  <c r="I25" i="4"/>
  <c r="I20" i="4"/>
  <c r="I24" i="4"/>
  <c r="O1064" i="4"/>
  <c r="O1063" i="4" s="1"/>
  <c r="O3452" i="4"/>
  <c r="O3451" i="4" s="1"/>
  <c r="U2704" i="4"/>
  <c r="E6144" i="4"/>
  <c r="L4098" i="4"/>
  <c r="E4504" i="4"/>
  <c r="U5548" i="4"/>
  <c r="G4952" i="4"/>
  <c r="K4098" i="4"/>
  <c r="K4091" i="4" s="1"/>
  <c r="K68" i="4"/>
  <c r="K101" i="4"/>
  <c r="K70" i="4"/>
  <c r="J1163" i="4"/>
  <c r="I110" i="4"/>
  <c r="K74" i="4"/>
  <c r="I79" i="4"/>
  <c r="K79" i="4"/>
  <c r="I70" i="4"/>
  <c r="I72" i="4"/>
  <c r="I4098" i="4"/>
  <c r="I4091" i="4" s="1"/>
  <c r="I99" i="4"/>
  <c r="K86" i="4"/>
  <c r="I101" i="4"/>
  <c r="I68" i="4"/>
  <c r="K73" i="4"/>
  <c r="K72" i="4"/>
  <c r="I86" i="4"/>
  <c r="K110" i="4"/>
  <c r="I107" i="4"/>
  <c r="I76" i="4"/>
  <c r="K76" i="4"/>
  <c r="K107" i="4"/>
  <c r="K75" i="4"/>
  <c r="F3340" i="4"/>
  <c r="P1958" i="4"/>
  <c r="K4210" i="4"/>
  <c r="L4210" i="4" s="1"/>
  <c r="I26" i="4"/>
  <c r="I31" i="4"/>
  <c r="K25" i="4"/>
  <c r="K26" i="4"/>
  <c r="K31" i="4"/>
  <c r="T5846" i="4"/>
  <c r="U3300" i="4"/>
  <c r="R2257" i="4"/>
  <c r="E4202" i="4"/>
  <c r="E5995" i="4"/>
  <c r="R5995" i="4"/>
  <c r="G1958" i="4"/>
  <c r="O616" i="4"/>
  <c r="E4353" i="4"/>
  <c r="G5697" i="4"/>
  <c r="F4091" i="4"/>
  <c r="H3151" i="4"/>
  <c r="E5846" i="4"/>
  <c r="T2257" i="4"/>
  <c r="H765" i="4"/>
  <c r="P5101" i="4"/>
  <c r="H4803" i="4"/>
  <c r="U5846" i="4"/>
  <c r="F3301" i="4"/>
  <c r="H2406" i="4"/>
  <c r="O5399" i="4"/>
  <c r="J3300" i="4"/>
  <c r="T1213" i="4"/>
  <c r="U1809" i="4"/>
  <c r="U1958" i="4"/>
  <c r="U1660" i="4"/>
  <c r="U5399" i="4"/>
  <c r="F3903" i="4"/>
  <c r="E1958" i="4"/>
  <c r="U4952" i="4"/>
  <c r="T5399" i="4"/>
  <c r="H5250" i="4"/>
  <c r="U3753" i="4"/>
  <c r="U3451" i="4"/>
  <c r="U4051" i="4"/>
  <c r="U2257" i="4"/>
  <c r="R2704" i="4"/>
  <c r="U4504" i="4"/>
  <c r="P2406" i="4"/>
  <c r="G5548" i="4"/>
  <c r="E1809" i="4"/>
  <c r="I5595" i="4"/>
  <c r="I5588" i="4" s="1"/>
  <c r="I5548" i="4" s="1"/>
  <c r="R3002" i="4"/>
  <c r="U3002" i="4"/>
  <c r="F5549" i="4"/>
  <c r="L5549" i="4" s="1"/>
  <c r="H3300" i="4"/>
  <c r="H4654" i="4"/>
  <c r="J2115" i="4"/>
  <c r="J2108" i="4" s="1"/>
  <c r="H1362" i="4"/>
  <c r="P3602" i="4"/>
  <c r="J4393" i="4"/>
  <c r="O6144" i="4"/>
  <c r="O5101" i="4"/>
  <c r="T1958" i="4"/>
  <c r="R4952" i="4"/>
  <c r="O4504" i="4"/>
  <c r="F1402" i="4"/>
  <c r="R4051" i="4"/>
  <c r="K3300" i="4"/>
  <c r="I3753" i="4"/>
  <c r="P4952" i="4"/>
  <c r="T1063" i="4"/>
  <c r="O3902" i="4"/>
  <c r="U5995" i="4"/>
  <c r="I3300" i="4"/>
  <c r="T4654" i="4"/>
  <c r="F1253" i="4"/>
  <c r="S2595" i="4"/>
  <c r="E3300" i="4"/>
  <c r="R5846" i="4"/>
  <c r="T5250" i="4"/>
  <c r="O4202" i="4"/>
  <c r="E1511" i="4"/>
  <c r="F4992" i="4"/>
  <c r="U3602" i="4"/>
  <c r="H1213" i="4"/>
  <c r="F1998" i="4"/>
  <c r="P2853" i="4"/>
  <c r="U5101" i="4"/>
  <c r="R4654" i="4"/>
  <c r="S4992" i="4"/>
  <c r="R5250" i="4"/>
  <c r="R914" i="4"/>
  <c r="G1511" i="4"/>
  <c r="L3300" i="4"/>
  <c r="O4952" i="4"/>
  <c r="F4953" i="4"/>
  <c r="G4654" i="4"/>
  <c r="F2705" i="4"/>
  <c r="Q915" i="4"/>
  <c r="R2555" i="4"/>
  <c r="G5399" i="4"/>
  <c r="H1511" i="4"/>
  <c r="U1063" i="4"/>
  <c r="U6144" i="4"/>
  <c r="K3610" i="4"/>
  <c r="K3603" i="4" s="1"/>
  <c r="K3602" i="4" s="1"/>
  <c r="E3753" i="4"/>
  <c r="P2107" i="4"/>
  <c r="F1064" i="4"/>
  <c r="S5996" i="4"/>
  <c r="F1959" i="4"/>
  <c r="P2257" i="4"/>
  <c r="F1661" i="4"/>
  <c r="J1661" i="4" s="1"/>
  <c r="R616" i="4"/>
  <c r="R3902" i="4"/>
  <c r="F5588" i="4"/>
  <c r="H2107" i="4"/>
  <c r="F4804" i="4"/>
  <c r="F1214" i="4"/>
  <c r="J1214" i="4" s="1"/>
  <c r="R4202" i="4"/>
  <c r="F3754" i="4"/>
  <c r="F3753" i="4" s="1"/>
  <c r="T1809" i="4"/>
  <c r="R765" i="4"/>
  <c r="H5697" i="4"/>
  <c r="O5846" i="4"/>
  <c r="G5846" i="4"/>
  <c r="T5101" i="4"/>
  <c r="P5399" i="4"/>
  <c r="P2704" i="4"/>
  <c r="T765" i="4"/>
  <c r="H4202" i="4"/>
  <c r="F2556" i="4"/>
  <c r="H3002" i="4"/>
  <c r="P4051" i="4"/>
  <c r="I3459" i="4"/>
  <c r="J3459" i="4" s="1"/>
  <c r="Q4354" i="4"/>
  <c r="E914" i="4"/>
  <c r="U1511" i="4"/>
  <c r="T616" i="4"/>
  <c r="U765" i="4"/>
  <c r="H2853" i="4"/>
  <c r="L4999" i="4"/>
  <c r="G1362" i="4"/>
  <c r="V1661" i="4"/>
  <c r="E5399" i="4"/>
  <c r="R5697" i="4"/>
  <c r="P1660" i="4"/>
  <c r="U5697" i="4"/>
  <c r="P6144" i="4"/>
  <c r="S6184" i="4"/>
  <c r="P5995" i="4"/>
  <c r="T3151" i="4"/>
  <c r="P5846" i="4"/>
  <c r="E4654" i="4"/>
  <c r="F4694" i="4"/>
  <c r="R5101" i="4"/>
  <c r="U3902" i="4"/>
  <c r="T1511" i="4"/>
  <c r="S1363" i="4"/>
  <c r="P1511" i="4"/>
  <c r="P2555" i="4"/>
  <c r="E1660" i="4"/>
  <c r="Q5588" i="4"/>
  <c r="E3451" i="4"/>
  <c r="G3002" i="4"/>
  <c r="H4504" i="4"/>
  <c r="U2555" i="4"/>
  <c r="P3002" i="4"/>
  <c r="Q2893" i="4"/>
  <c r="T4504" i="4"/>
  <c r="S1103" i="4"/>
  <c r="F5886" i="4"/>
  <c r="S5290" i="4"/>
  <c r="P3300" i="4"/>
  <c r="T914" i="4"/>
  <c r="F3603" i="4"/>
  <c r="F3602" i="4" s="1"/>
  <c r="G2555" i="4"/>
  <c r="P5250" i="4"/>
  <c r="V5549" i="4"/>
  <c r="T3602" i="4"/>
  <c r="P5548" i="4"/>
  <c r="H3753" i="4"/>
  <c r="H1809" i="4"/>
  <c r="T2853" i="4"/>
  <c r="Q2744" i="4"/>
  <c r="E3902" i="4"/>
  <c r="S6145" i="4"/>
  <c r="V5141" i="4"/>
  <c r="F3152" i="4"/>
  <c r="G2257" i="4"/>
  <c r="G4803" i="4"/>
  <c r="V1253" i="4"/>
  <c r="L812" i="4"/>
  <c r="V6145" i="4"/>
  <c r="I6042" i="4"/>
  <c r="J6042" i="4" s="1"/>
  <c r="E4803" i="4"/>
  <c r="T1660" i="4"/>
  <c r="S2705" i="4"/>
  <c r="S4804" i="4"/>
  <c r="F6184" i="4"/>
  <c r="F6144" i="4" s="1"/>
  <c r="H2555" i="4"/>
  <c r="F2148" i="4"/>
  <c r="I5744" i="4"/>
  <c r="J5744" i="4" s="1"/>
  <c r="F5251" i="4"/>
  <c r="H3902" i="4"/>
  <c r="T6144" i="4"/>
  <c r="F1849" i="4"/>
  <c r="P1063" i="4"/>
  <c r="R2406" i="4"/>
  <c r="I5102" i="4"/>
  <c r="F1700" i="4"/>
  <c r="Q805" i="4"/>
  <c r="V5996" i="4"/>
  <c r="K3753" i="4"/>
  <c r="E5697" i="4"/>
  <c r="Q2148" i="4"/>
  <c r="T1362" i="4"/>
  <c r="T4952" i="4"/>
  <c r="O4803" i="4"/>
  <c r="T5697" i="4"/>
  <c r="R2107" i="4"/>
  <c r="U2406" i="4"/>
  <c r="Q4992" i="4"/>
  <c r="V3942" i="4"/>
  <c r="O4051" i="4"/>
  <c r="V3340" i="4"/>
  <c r="P4504" i="4"/>
  <c r="R3602" i="4"/>
  <c r="Q4242" i="4"/>
  <c r="T3451" i="4"/>
  <c r="V3003" i="4"/>
  <c r="V5439" i="4"/>
  <c r="G5101" i="4"/>
  <c r="G4353" i="4"/>
  <c r="P4202" i="4"/>
  <c r="F4354" i="4"/>
  <c r="F4353" i="4" s="1"/>
  <c r="R1213" i="4"/>
  <c r="G3753" i="4"/>
  <c r="V1810" i="4"/>
  <c r="F5847" i="4"/>
  <c r="S3793" i="4"/>
  <c r="U4803" i="4"/>
  <c r="E2257" i="4"/>
  <c r="Q1998" i="4"/>
  <c r="V2705" i="4"/>
  <c r="V1402" i="4"/>
  <c r="V5847" i="4"/>
  <c r="Q5102" i="4"/>
  <c r="Q3340" i="4"/>
  <c r="Q5141" i="4"/>
  <c r="V5886" i="4"/>
  <c r="P5697" i="4"/>
  <c r="G914" i="4"/>
  <c r="H2257" i="4"/>
  <c r="H914" i="4"/>
  <c r="F2854" i="4"/>
  <c r="V4545" i="4"/>
  <c r="F5399" i="4"/>
  <c r="O5995" i="4"/>
  <c r="K3949" i="4"/>
  <c r="K3942" i="4" s="1"/>
  <c r="Q3642" i="4"/>
  <c r="G3451" i="4"/>
  <c r="V3152" i="4"/>
  <c r="S3042" i="4"/>
  <c r="S1253" i="4"/>
  <c r="T4803" i="4"/>
  <c r="S5439" i="4"/>
  <c r="S3942" i="4"/>
  <c r="S5847" i="4"/>
  <c r="T5548" i="4"/>
  <c r="R5399" i="4"/>
  <c r="G3151" i="4"/>
  <c r="T5995" i="4"/>
  <c r="E4952" i="4"/>
  <c r="S2148" i="4"/>
  <c r="G2107" i="4"/>
  <c r="R1958" i="4"/>
  <c r="V617" i="4"/>
  <c r="P4803" i="4"/>
  <c r="G1660" i="4"/>
  <c r="F3191" i="4"/>
  <c r="G4504" i="4"/>
  <c r="H5995" i="4"/>
  <c r="U2107" i="4"/>
  <c r="G1063" i="4"/>
  <c r="H4952" i="4"/>
  <c r="Q3042" i="4"/>
  <c r="F2893" i="4"/>
  <c r="J4098" i="4"/>
  <c r="S1810" i="4"/>
  <c r="Q1214" i="4"/>
  <c r="E2406" i="4"/>
  <c r="V5588" i="4"/>
  <c r="E1213" i="4"/>
  <c r="H5101" i="4"/>
  <c r="K3198" i="4"/>
  <c r="K3191" i="4" s="1"/>
  <c r="O4353" i="4"/>
  <c r="P3753" i="4"/>
  <c r="R2853" i="4"/>
  <c r="Q1959" i="4"/>
  <c r="V1064" i="4"/>
  <c r="R1511" i="4"/>
  <c r="T2555" i="4"/>
  <c r="H3451" i="4"/>
  <c r="S1064" i="4"/>
  <c r="S2446" i="4"/>
  <c r="S1402" i="4"/>
  <c r="K961" i="4"/>
  <c r="G5995" i="4"/>
  <c r="P3451" i="4"/>
  <c r="F2407" i="4"/>
  <c r="G1213" i="4"/>
  <c r="V2595" i="4"/>
  <c r="I1362" i="4"/>
  <c r="F1810" i="4"/>
  <c r="Q1064" i="4"/>
  <c r="V1849" i="4"/>
  <c r="F1103" i="4"/>
  <c r="P914" i="4"/>
  <c r="F5141" i="4"/>
  <c r="F5101" i="4" s="1"/>
  <c r="U5250" i="4"/>
  <c r="H1063" i="4"/>
  <c r="R1063" i="4"/>
  <c r="E2107" i="4"/>
  <c r="V3452" i="4"/>
  <c r="Q4694" i="4"/>
  <c r="P1362" i="4"/>
  <c r="S766" i="4"/>
  <c r="Q6145" i="4"/>
  <c r="G6144" i="4"/>
  <c r="V5251" i="4"/>
  <c r="R4803" i="4"/>
  <c r="Q6184" i="4"/>
  <c r="V4505" i="4"/>
  <c r="H616" i="4"/>
  <c r="V4804" i="4"/>
  <c r="U3151" i="4"/>
  <c r="H1958" i="4"/>
  <c r="Q5400" i="4"/>
  <c r="F1512" i="4"/>
  <c r="L1512" i="4" s="1"/>
  <c r="F4052" i="4"/>
  <c r="V4953" i="4"/>
  <c r="O914" i="4"/>
  <c r="V1998" i="4"/>
  <c r="Q1103" i="4"/>
  <c r="I663" i="4"/>
  <c r="I656" i="4" s="1"/>
  <c r="I616" i="4" s="1"/>
  <c r="Q1700" i="4"/>
  <c r="G5250" i="4"/>
  <c r="S3642" i="4"/>
  <c r="Q5996" i="4"/>
  <c r="E5250" i="4"/>
  <c r="E5548" i="4"/>
  <c r="H4051" i="4"/>
  <c r="H5399" i="4"/>
  <c r="Q5847" i="4"/>
  <c r="F1363" i="4"/>
  <c r="L1363" i="4" s="1"/>
  <c r="V1551" i="4"/>
  <c r="Q3603" i="4"/>
  <c r="V656" i="4"/>
  <c r="L2602" i="4"/>
  <c r="L2595" i="4" s="1"/>
  <c r="T3902" i="4"/>
  <c r="T4202" i="4"/>
  <c r="Q3491" i="4"/>
  <c r="S3903" i="4"/>
  <c r="H4353" i="4"/>
  <c r="Q4953" i="4"/>
  <c r="S805" i="4"/>
  <c r="F2744" i="4"/>
  <c r="S5886" i="4"/>
  <c r="F617" i="4"/>
  <c r="G3902" i="4"/>
  <c r="R5548" i="4"/>
  <c r="V4655" i="4"/>
  <c r="S5549" i="4"/>
  <c r="Q3301" i="4"/>
  <c r="V4393" i="4"/>
  <c r="S4052" i="4"/>
  <c r="S3301" i="4"/>
  <c r="V3491" i="4"/>
  <c r="S4242" i="4"/>
  <c r="R1809" i="4"/>
  <c r="Q1849" i="4"/>
  <c r="E1362" i="4"/>
  <c r="Q2407" i="4"/>
  <c r="Q2854" i="4"/>
  <c r="S617" i="4"/>
  <c r="S6035" i="4"/>
  <c r="S4655" i="4"/>
  <c r="E4051" i="4"/>
  <c r="V5698" i="4"/>
  <c r="S5400" i="4"/>
  <c r="F5737" i="4"/>
  <c r="F5697" i="4" s="1"/>
  <c r="V2446" i="4"/>
  <c r="G1809" i="4"/>
  <c r="S2744" i="4"/>
  <c r="J1668" i="4"/>
  <c r="L4393" i="4"/>
  <c r="Q4505" i="4"/>
  <c r="T3300" i="4"/>
  <c r="V4843" i="4"/>
  <c r="V3793" i="4"/>
  <c r="F2297" i="4"/>
  <c r="V2744" i="4"/>
  <c r="V1512" i="4"/>
  <c r="S656" i="4"/>
  <c r="L2751" i="4"/>
  <c r="F954" i="4"/>
  <c r="Q617" i="4"/>
  <c r="L5148" i="4"/>
  <c r="L5744" i="4"/>
  <c r="V5102" i="4"/>
  <c r="F4655" i="4"/>
  <c r="V6035" i="4"/>
  <c r="S3152" i="4"/>
  <c r="U4202" i="4"/>
  <c r="Q6035" i="4"/>
  <c r="Q5737" i="4"/>
  <c r="V2148" i="4"/>
  <c r="R3151" i="4"/>
  <c r="V2854" i="4"/>
  <c r="V1959" i="4"/>
  <c r="V1363" i="4"/>
  <c r="S4505" i="4"/>
  <c r="F4505" i="4"/>
  <c r="T4051" i="4"/>
  <c r="O3602" i="4"/>
  <c r="Q3152" i="4"/>
  <c r="Q4203" i="4"/>
  <c r="Q4052" i="4"/>
  <c r="S3191" i="4"/>
  <c r="Q3003" i="4"/>
  <c r="Q954" i="4"/>
  <c r="S3754" i="4"/>
  <c r="S2297" i="4"/>
  <c r="Q1661" i="4"/>
  <c r="V805" i="4"/>
  <c r="Q656" i="4"/>
  <c r="H5548" i="4"/>
  <c r="E5101" i="4"/>
  <c r="T4353" i="4"/>
  <c r="L813" i="4"/>
  <c r="K4701" i="4"/>
  <c r="L4701" i="4" s="1"/>
  <c r="P3902" i="4"/>
  <c r="S4953" i="4"/>
  <c r="S3603" i="4"/>
  <c r="Q3942" i="4"/>
  <c r="S2893" i="4"/>
  <c r="V4354" i="4"/>
  <c r="S4091" i="4"/>
  <c r="S954" i="4"/>
  <c r="P765" i="4"/>
  <c r="Q1402" i="4"/>
  <c r="I1071" i="4"/>
  <c r="I1064" i="4" s="1"/>
  <c r="G765" i="4"/>
  <c r="V915" i="4"/>
  <c r="Q5886" i="4"/>
  <c r="O5548" i="4"/>
  <c r="Q5290" i="4"/>
  <c r="G2704" i="4"/>
  <c r="Q5439" i="4"/>
  <c r="P1213" i="4"/>
  <c r="S915" i="4"/>
  <c r="F2446" i="4"/>
  <c r="G4202" i="4"/>
  <c r="R4353" i="4"/>
  <c r="R3753" i="4"/>
  <c r="R3300" i="4"/>
  <c r="V4091" i="4"/>
  <c r="P1809" i="4"/>
  <c r="F2258" i="4"/>
  <c r="V2297" i="4"/>
  <c r="V1214" i="4"/>
  <c r="S1661" i="4"/>
  <c r="O765" i="4"/>
  <c r="F4203" i="4"/>
  <c r="Q3754" i="4"/>
  <c r="U1213" i="4"/>
  <c r="O5250" i="4"/>
  <c r="S2258" i="4"/>
  <c r="F3452" i="4"/>
  <c r="F3451" i="4" s="1"/>
  <c r="F2595" i="4"/>
  <c r="V1700" i="4"/>
  <c r="Q1253" i="4"/>
  <c r="G4051" i="4"/>
  <c r="V4694" i="4"/>
  <c r="R4504" i="4"/>
  <c r="R1660" i="4"/>
  <c r="F2108" i="4"/>
  <c r="Q1363" i="4"/>
  <c r="F5290" i="4"/>
  <c r="H6144" i="4"/>
  <c r="Q5549" i="4"/>
  <c r="G616" i="4"/>
  <c r="S1849" i="4"/>
  <c r="E765" i="4"/>
  <c r="S5251" i="4"/>
  <c r="I5446" i="4"/>
  <c r="S5102" i="4"/>
  <c r="U4353" i="4"/>
  <c r="S5588" i="4"/>
  <c r="K2595" i="4"/>
  <c r="K2555" i="4" s="1"/>
  <c r="S4354" i="4"/>
  <c r="E616" i="4"/>
  <c r="S5698" i="4"/>
  <c r="F656" i="4"/>
  <c r="I3610" i="4"/>
  <c r="I3603" i="4" s="1"/>
  <c r="I3602" i="4" s="1"/>
  <c r="S4694" i="4"/>
  <c r="F4545" i="4"/>
  <c r="V3903" i="4"/>
  <c r="V3603" i="4"/>
  <c r="V4052" i="4"/>
  <c r="V3754" i="4"/>
  <c r="K4850" i="4"/>
  <c r="P3151" i="4"/>
  <c r="H3602" i="4"/>
  <c r="I4999" i="4"/>
  <c r="J4999" i="4" s="1"/>
  <c r="T2704" i="4"/>
  <c r="Q2297" i="4"/>
  <c r="K5148" i="4"/>
  <c r="K5141" i="4" s="1"/>
  <c r="F6035" i="4"/>
  <c r="F5995" i="4" s="1"/>
  <c r="Q5698" i="4"/>
  <c r="S5141" i="4"/>
  <c r="F766" i="4"/>
  <c r="V3191" i="4"/>
  <c r="V5737" i="4"/>
  <c r="F3942" i="4"/>
  <c r="I4059" i="4"/>
  <c r="I4052" i="4" s="1"/>
  <c r="Q4545" i="4"/>
  <c r="Q4393" i="4"/>
  <c r="V3042" i="4"/>
  <c r="T2406" i="4"/>
  <c r="V1103" i="4"/>
  <c r="E2704" i="4"/>
  <c r="F805" i="4"/>
  <c r="R6144" i="4"/>
  <c r="V5290" i="4"/>
  <c r="I5893" i="4"/>
  <c r="I812" i="4"/>
  <c r="I805" i="4" s="1"/>
  <c r="I765" i="4" s="1"/>
  <c r="F1551" i="4"/>
  <c r="I2155" i="4"/>
  <c r="J2155" i="4" s="1"/>
  <c r="J2453" i="4"/>
  <c r="J2446" i="4" s="1"/>
  <c r="J2861" i="4"/>
  <c r="I4249" i="4"/>
  <c r="J4249" i="4" s="1"/>
  <c r="S4393" i="4"/>
  <c r="E3602" i="4"/>
  <c r="R3451" i="4"/>
  <c r="V4203" i="4"/>
  <c r="Q3903" i="4"/>
  <c r="V3301" i="4"/>
  <c r="H2704" i="4"/>
  <c r="Q1551" i="4"/>
  <c r="G2406" i="4"/>
  <c r="S1959" i="4"/>
  <c r="Q1512" i="4"/>
  <c r="Q2705" i="4"/>
  <c r="E2555" i="4"/>
  <c r="I6191" i="4"/>
  <c r="J6191" i="4" s="1"/>
  <c r="J6184" i="4" s="1"/>
  <c r="V6184" i="4"/>
  <c r="Q5251" i="4"/>
  <c r="O5697" i="4"/>
  <c r="S1998" i="4"/>
  <c r="S1551" i="4"/>
  <c r="K1260" i="4"/>
  <c r="L1260" i="4" s="1"/>
  <c r="K4992" i="4"/>
  <c r="P4654" i="4"/>
  <c r="T3753" i="4"/>
  <c r="U2853" i="4"/>
  <c r="Q4804" i="4"/>
  <c r="P4353" i="4"/>
  <c r="S4545" i="4"/>
  <c r="S1512" i="4"/>
  <c r="E1063" i="4"/>
  <c r="R1362" i="4"/>
  <c r="V954" i="4"/>
  <c r="U914" i="4"/>
  <c r="L5297" i="4"/>
  <c r="K6042" i="4"/>
  <c r="K6035" i="4" s="1"/>
  <c r="V5400" i="4"/>
  <c r="G3300" i="4"/>
  <c r="F4843" i="4"/>
  <c r="U1362" i="4"/>
  <c r="I2304" i="4"/>
  <c r="J2304" i="4" s="1"/>
  <c r="I3049" i="4"/>
  <c r="I3042" i="4" s="1"/>
  <c r="I3002" i="4" s="1"/>
  <c r="Q3191" i="4"/>
  <c r="S3340" i="4"/>
  <c r="Q4091" i="4"/>
  <c r="Q3793" i="4"/>
  <c r="Q2595" i="4"/>
  <c r="S1700" i="4"/>
  <c r="S5737" i="4"/>
  <c r="H5846" i="4"/>
  <c r="I2602" i="4"/>
  <c r="L6191" i="4"/>
  <c r="L6184" i="4" s="1"/>
  <c r="K6184" i="4"/>
  <c r="K6144" i="4" s="1"/>
  <c r="L5893" i="4"/>
  <c r="K5886" i="4"/>
  <c r="K5737" i="4"/>
  <c r="K5595" i="4"/>
  <c r="L5446" i="4"/>
  <c r="L5439" i="4" s="1"/>
  <c r="K5446" i="4"/>
  <c r="K5439" i="4" s="1"/>
  <c r="K5399" i="4" s="1"/>
  <c r="I5297" i="4"/>
  <c r="K5290" i="4"/>
  <c r="I5148" i="4"/>
  <c r="I5141" i="4" s="1"/>
  <c r="J5148" i="4"/>
  <c r="I1856" i="4"/>
  <c r="Q2108" i="4"/>
  <c r="O3753" i="4"/>
  <c r="S2556" i="4"/>
  <c r="P616" i="4"/>
  <c r="F3003" i="4"/>
  <c r="J3003" i="4" s="1"/>
  <c r="Q2258" i="4"/>
  <c r="V2556" i="4"/>
  <c r="G2853" i="4"/>
  <c r="V766" i="4"/>
  <c r="K3049" i="4"/>
  <c r="K3042" i="4" s="1"/>
  <c r="Q4655" i="4"/>
  <c r="V2893" i="4"/>
  <c r="V4992" i="4"/>
  <c r="S3003" i="4"/>
  <c r="H1660" i="4"/>
  <c r="S2407" i="4"/>
  <c r="I961" i="4"/>
  <c r="V2258" i="4"/>
  <c r="G3602" i="4"/>
  <c r="S2108" i="4"/>
  <c r="U616" i="4"/>
  <c r="K4249" i="4"/>
  <c r="K4242" i="4" s="1"/>
  <c r="E2853" i="4"/>
  <c r="V2407" i="4"/>
  <c r="F915" i="4"/>
  <c r="I2751" i="4"/>
  <c r="I2744" i="4" s="1"/>
  <c r="I2704" i="4" s="1"/>
  <c r="J2751" i="4"/>
  <c r="V3642" i="4"/>
  <c r="O4654" i="4"/>
  <c r="O2258" i="4" s="1"/>
  <c r="O2257" i="4" s="1"/>
  <c r="V4242" i="4"/>
  <c r="U4654" i="4"/>
  <c r="T3002" i="4"/>
  <c r="K3459" i="4"/>
  <c r="L2900" i="4"/>
  <c r="Q4843" i="4"/>
  <c r="S3452" i="4"/>
  <c r="S3451" i="4" s="1"/>
  <c r="Q2446" i="4"/>
  <c r="K1071" i="4"/>
  <c r="Q766" i="4"/>
  <c r="Q3452" i="4"/>
  <c r="S4843" i="4"/>
  <c r="S4203" i="4"/>
  <c r="E3002" i="4"/>
  <c r="Q2556" i="4"/>
  <c r="Q1810" i="4"/>
  <c r="T2107" i="4"/>
  <c r="I3198" i="4"/>
  <c r="E3151" i="4"/>
  <c r="S2854" i="4"/>
  <c r="S1214" i="4"/>
  <c r="V2108" i="4"/>
  <c r="I4850" i="4"/>
  <c r="I4701" i="4"/>
  <c r="K4361" i="4"/>
  <c r="I4361" i="4"/>
  <c r="F4242" i="4"/>
  <c r="L4512" i="4"/>
  <c r="K4505" i="4"/>
  <c r="I4210" i="4"/>
  <c r="K4552" i="4"/>
  <c r="I4552" i="4"/>
  <c r="I4512" i="4"/>
  <c r="K4059" i="4"/>
  <c r="I3949" i="4"/>
  <c r="F3042" i="4"/>
  <c r="J3010" i="4"/>
  <c r="K3010" i="4"/>
  <c r="K3003" i="4" s="1"/>
  <c r="L3010" i="4"/>
  <c r="K2893" i="4"/>
  <c r="K2861" i="4"/>
  <c r="K2854" i="4" s="1"/>
  <c r="L2861" i="4"/>
  <c r="I2900" i="4"/>
  <c r="I2854" i="4"/>
  <c r="K2744" i="4"/>
  <c r="K2453" i="4"/>
  <c r="I2446" i="4"/>
  <c r="I2406" i="4" s="1"/>
  <c r="K2304" i="4"/>
  <c r="K2155" i="4"/>
  <c r="J2005" i="4"/>
  <c r="I1998" i="4"/>
  <c r="K2005" i="4"/>
  <c r="K1856" i="4"/>
  <c r="L1707" i="4"/>
  <c r="K1700" i="4"/>
  <c r="I1707" i="4"/>
  <c r="L1668" i="4"/>
  <c r="K1661" i="4"/>
  <c r="I1519" i="4"/>
  <c r="I1512" i="4" s="1"/>
  <c r="K1558" i="4"/>
  <c r="I1558" i="4"/>
  <c r="L1519" i="4"/>
  <c r="K1409" i="4"/>
  <c r="I1260" i="4"/>
  <c r="K1221" i="4"/>
  <c r="I1110" i="4"/>
  <c r="K1110" i="4"/>
  <c r="K805" i="4"/>
  <c r="L663" i="4"/>
  <c r="L656" i="4" s="1"/>
  <c r="L616" i="4" s="1"/>
  <c r="K656" i="4"/>
  <c r="K616" i="4" s="1"/>
  <c r="J1519" i="4" l="1"/>
  <c r="O2556" i="4"/>
  <c r="O2555" i="4" s="1"/>
  <c r="O1363" i="4"/>
  <c r="O1362" i="4" s="1"/>
  <c r="O2407" i="4"/>
  <c r="O2406" i="4" s="1"/>
  <c r="O1214" i="4"/>
  <c r="O1213" i="4" s="1"/>
  <c r="O2108" i="4"/>
  <c r="O2107" i="4" s="1"/>
  <c r="O1512" i="4"/>
  <c r="O1511" i="4" s="1"/>
  <c r="O3152" i="4"/>
  <c r="O3151" i="4" s="1"/>
  <c r="O1959" i="4"/>
  <c r="O1958" i="4" s="1"/>
  <c r="O2705" i="4"/>
  <c r="O2704" i="4" s="1"/>
  <c r="O3003" i="4"/>
  <c r="O3002" i="4" s="1"/>
  <c r="O1810" i="4"/>
  <c r="O1809" i="4" s="1"/>
  <c r="O2854" i="4"/>
  <c r="O2853" i="4" s="1"/>
  <c r="O1661" i="4"/>
  <c r="O1660" i="4" s="1"/>
  <c r="O3301" i="4"/>
  <c r="O3300" i="4" s="1"/>
  <c r="J1071" i="4"/>
  <c r="J4091" i="4"/>
  <c r="F1958" i="4"/>
  <c r="F3300" i="4"/>
  <c r="K4203" i="4"/>
  <c r="L4203" i="4" s="1"/>
  <c r="L4091" i="4"/>
  <c r="F4051" i="4"/>
  <c r="V1362" i="4"/>
  <c r="F3902" i="4"/>
  <c r="V2555" i="4"/>
  <c r="J5595" i="4"/>
  <c r="F5548" i="4"/>
  <c r="J5548" i="4" s="1"/>
  <c r="Q765" i="4"/>
  <c r="S2555" i="4"/>
  <c r="F2555" i="4"/>
  <c r="L2555" i="4" s="1"/>
  <c r="L5141" i="4"/>
  <c r="V1660" i="4"/>
  <c r="S5995" i="4"/>
  <c r="J5588" i="4"/>
  <c r="F4504" i="4"/>
  <c r="Q1213" i="4"/>
  <c r="F2704" i="4"/>
  <c r="Q3002" i="4"/>
  <c r="J5549" i="4"/>
  <c r="L3610" i="4"/>
  <c r="L3603" i="4" s="1"/>
  <c r="I4242" i="4"/>
  <c r="J4242" i="4" s="1"/>
  <c r="V914" i="4"/>
  <c r="Q2107" i="4"/>
  <c r="V616" i="4"/>
  <c r="V4952" i="4"/>
  <c r="V3902" i="4"/>
  <c r="S5548" i="4"/>
  <c r="V1213" i="4"/>
  <c r="S1063" i="4"/>
  <c r="Q5548" i="4"/>
  <c r="S4952" i="4"/>
  <c r="F4654" i="4"/>
  <c r="V5548" i="4"/>
  <c r="V5697" i="4"/>
  <c r="Q1660" i="4"/>
  <c r="F1213" i="4"/>
  <c r="V5846" i="4"/>
  <c r="V1809" i="4"/>
  <c r="S914" i="4"/>
  <c r="V4504" i="4"/>
  <c r="S6144" i="4"/>
  <c r="L5399" i="4"/>
  <c r="V2107" i="4"/>
  <c r="L4992" i="4"/>
  <c r="S765" i="4"/>
  <c r="F2853" i="4"/>
  <c r="F5846" i="4"/>
  <c r="F3151" i="4"/>
  <c r="Q1063" i="4"/>
  <c r="L2893" i="4"/>
  <c r="S3300" i="4"/>
  <c r="S2853" i="4"/>
  <c r="F4803" i="4"/>
  <c r="S4654" i="4"/>
  <c r="F1063" i="4"/>
  <c r="S2704" i="4"/>
  <c r="S2257" i="4"/>
  <c r="I3452" i="4"/>
  <c r="I3451" i="4" s="1"/>
  <c r="J3451" i="4" s="1"/>
  <c r="J3753" i="4"/>
  <c r="F4952" i="4"/>
  <c r="L3198" i="4"/>
  <c r="L3602" i="4"/>
  <c r="K4694" i="4"/>
  <c r="L4694" i="4" s="1"/>
  <c r="Q4353" i="4"/>
  <c r="I5737" i="4"/>
  <c r="I5697" i="4" s="1"/>
  <c r="J5697" i="4" s="1"/>
  <c r="Q914" i="4"/>
  <c r="L3949" i="4"/>
  <c r="Q2853" i="4"/>
  <c r="F1660" i="4"/>
  <c r="Q3451" i="4"/>
  <c r="F1809" i="4"/>
  <c r="L3753" i="4"/>
  <c r="S4803" i="4"/>
  <c r="F2406" i="4"/>
  <c r="J2406" i="4" s="1"/>
  <c r="S1362" i="4"/>
  <c r="V2257" i="4"/>
  <c r="Q4654" i="4"/>
  <c r="J1064" i="4"/>
  <c r="V1958" i="4"/>
  <c r="V5995" i="4"/>
  <c r="Q3300" i="4"/>
  <c r="J3602" i="4"/>
  <c r="S5846" i="4"/>
  <c r="Q2704" i="4"/>
  <c r="K4952" i="4"/>
  <c r="I4992" i="4"/>
  <c r="I4952" i="4" s="1"/>
  <c r="V1063" i="4"/>
  <c r="Q4202" i="4"/>
  <c r="Q2406" i="4"/>
  <c r="I6035" i="4"/>
  <c r="I5995" i="4" s="1"/>
  <c r="J5995" i="4" s="1"/>
  <c r="V3151" i="4"/>
  <c r="V5101" i="4"/>
  <c r="L1700" i="4"/>
  <c r="V6144" i="4"/>
  <c r="V4654" i="4"/>
  <c r="V1511" i="4"/>
  <c r="Q1362" i="4"/>
  <c r="S3753" i="4"/>
  <c r="V2704" i="4"/>
  <c r="S3002" i="4"/>
  <c r="V3300" i="4"/>
  <c r="S5250" i="4"/>
  <c r="F2107" i="4"/>
  <c r="V4803" i="4"/>
  <c r="J1363" i="4"/>
  <c r="V3451" i="4"/>
  <c r="S5399" i="4"/>
  <c r="Q1958" i="4"/>
  <c r="V2853" i="4"/>
  <c r="S4051" i="4"/>
  <c r="Q5101" i="4"/>
  <c r="S1213" i="4"/>
  <c r="L6144" i="4"/>
  <c r="V5399" i="4"/>
  <c r="F5250" i="4"/>
  <c r="S3602" i="4"/>
  <c r="J656" i="4"/>
  <c r="V3602" i="4"/>
  <c r="J805" i="4"/>
  <c r="S5101" i="4"/>
  <c r="S1958" i="4"/>
  <c r="F1511" i="4"/>
  <c r="Q5846" i="4"/>
  <c r="V4353" i="4"/>
  <c r="Q4952" i="4"/>
  <c r="Q3602" i="4"/>
  <c r="V4051" i="4"/>
  <c r="S3902" i="4"/>
  <c r="V3002" i="4"/>
  <c r="S2107" i="4"/>
  <c r="V765" i="4"/>
  <c r="Q5250" i="4"/>
  <c r="S1809" i="4"/>
  <c r="F616" i="4"/>
  <c r="J616" i="4" s="1"/>
  <c r="S616" i="4"/>
  <c r="V3753" i="4"/>
  <c r="V5250" i="4"/>
  <c r="Q4504" i="4"/>
  <c r="J663" i="4"/>
  <c r="Q6144" i="4"/>
  <c r="Q4051" i="4"/>
  <c r="Q5399" i="4"/>
  <c r="S3151" i="4"/>
  <c r="S4504" i="4"/>
  <c r="Q5995" i="4"/>
  <c r="Q616" i="4"/>
  <c r="F914" i="4"/>
  <c r="L4249" i="4"/>
  <c r="F765" i="4"/>
  <c r="J765" i="4" s="1"/>
  <c r="I2297" i="4"/>
  <c r="J2297" i="4" s="1"/>
  <c r="S2406" i="4"/>
  <c r="Q3151" i="4"/>
  <c r="J812" i="4"/>
  <c r="I6184" i="4"/>
  <c r="I6144" i="4" s="1"/>
  <c r="J6144" i="4" s="1"/>
  <c r="Q3753" i="4"/>
  <c r="F1362" i="4"/>
  <c r="J1362" i="4" s="1"/>
  <c r="L961" i="4"/>
  <c r="K954" i="4"/>
  <c r="Q5697" i="4"/>
  <c r="Q1809" i="4"/>
  <c r="L6042" i="4"/>
  <c r="J3049" i="4"/>
  <c r="J3042" i="4" s="1"/>
  <c r="J4059" i="4"/>
  <c r="I2148" i="4"/>
  <c r="I2107" i="4" s="1"/>
  <c r="Q2555" i="4"/>
  <c r="S4202" i="4"/>
  <c r="V4202" i="4"/>
  <c r="V2406" i="4"/>
  <c r="S1660" i="4"/>
  <c r="Q3902" i="4"/>
  <c r="S5697" i="4"/>
  <c r="F2257" i="4"/>
  <c r="J5893" i="4"/>
  <c r="I5886" i="4"/>
  <c r="L766" i="4"/>
  <c r="K5101" i="4"/>
  <c r="L5101" i="4" s="1"/>
  <c r="I5439" i="4"/>
  <c r="J5446" i="4"/>
  <c r="J766" i="4"/>
  <c r="S4353" i="4"/>
  <c r="Q4803" i="4"/>
  <c r="K1253" i="4"/>
  <c r="L1253" i="4" s="1"/>
  <c r="I2595" i="4"/>
  <c r="I2555" i="4" s="1"/>
  <c r="J2602" i="4"/>
  <c r="J2595" i="4" s="1"/>
  <c r="S1511" i="4"/>
  <c r="L4850" i="4"/>
  <c r="K4843" i="4"/>
  <c r="Q2257" i="4"/>
  <c r="Q1511" i="4"/>
  <c r="L6035" i="4"/>
  <c r="K5995" i="4"/>
  <c r="L5995" i="4" s="1"/>
  <c r="L5886" i="4"/>
  <c r="K5846" i="4"/>
  <c r="L5737" i="4"/>
  <c r="K5697" i="4"/>
  <c r="L5697" i="4" s="1"/>
  <c r="L5595" i="4"/>
  <c r="K5588" i="4"/>
  <c r="J5141" i="4"/>
  <c r="I5101" i="4"/>
  <c r="J5101" i="4" s="1"/>
  <c r="L5290" i="4"/>
  <c r="K5250" i="4"/>
  <c r="J5297" i="4"/>
  <c r="I5290" i="4"/>
  <c r="J3198" i="4"/>
  <c r="I3191" i="4"/>
  <c r="J961" i="4"/>
  <c r="I954" i="4"/>
  <c r="L3042" i="4"/>
  <c r="I1849" i="4"/>
  <c r="J1856" i="4"/>
  <c r="K1064" i="4"/>
  <c r="L1064" i="4" s="1"/>
  <c r="L1071" i="4"/>
  <c r="L915" i="4"/>
  <c r="J915" i="4"/>
  <c r="L3049" i="4"/>
  <c r="L3459" i="4"/>
  <c r="K3452" i="4"/>
  <c r="J4850" i="4"/>
  <c r="I4843" i="4"/>
  <c r="J4701" i="4"/>
  <c r="I4694" i="4"/>
  <c r="L4505" i="4"/>
  <c r="L4552" i="4"/>
  <c r="K4545" i="4"/>
  <c r="L4545" i="4" s="1"/>
  <c r="J4210" i="4"/>
  <c r="I4203" i="4"/>
  <c r="I4354" i="4"/>
  <c r="J4361" i="4"/>
  <c r="F4202" i="4"/>
  <c r="L4242" i="4"/>
  <c r="L4361" i="4"/>
  <c r="K4354" i="4"/>
  <c r="J4552" i="4"/>
  <c r="I4545" i="4"/>
  <c r="J4545" i="4" s="1"/>
  <c r="J4512" i="4"/>
  <c r="I4505" i="4"/>
  <c r="K4052" i="4"/>
  <c r="L4059" i="4"/>
  <c r="J4052" i="4"/>
  <c r="I4051" i="4"/>
  <c r="L3942" i="4"/>
  <c r="K3902" i="4"/>
  <c r="J3949" i="4"/>
  <c r="I3942" i="4"/>
  <c r="L3191" i="4"/>
  <c r="K3151" i="4"/>
  <c r="J2854" i="4"/>
  <c r="K3002" i="4"/>
  <c r="L3003" i="4"/>
  <c r="J2900" i="4"/>
  <c r="I2893" i="4"/>
  <c r="J2893" i="4" s="1"/>
  <c r="F3002" i="4"/>
  <c r="J3002" i="4" s="1"/>
  <c r="K2853" i="4"/>
  <c r="L2853" i="4" s="1"/>
  <c r="L2854" i="4"/>
  <c r="L2744" i="4"/>
  <c r="L2704" i="4" s="1"/>
  <c r="K2704" i="4"/>
  <c r="K2446" i="4"/>
  <c r="K2406" i="4" s="1"/>
  <c r="L2453" i="4"/>
  <c r="L2446" i="4" s="1"/>
  <c r="L2304" i="4"/>
  <c r="K2297" i="4"/>
  <c r="L2155" i="4"/>
  <c r="K2148" i="4"/>
  <c r="J1998" i="4"/>
  <c r="I1958" i="4"/>
  <c r="K1998" i="4"/>
  <c r="L2005" i="4"/>
  <c r="K1849" i="4"/>
  <c r="L1856" i="4"/>
  <c r="K1660" i="4"/>
  <c r="L1661" i="4"/>
  <c r="I1700" i="4"/>
  <c r="J1707" i="4"/>
  <c r="I1551" i="4"/>
  <c r="J1551" i="4" s="1"/>
  <c r="J1558" i="4"/>
  <c r="J1512" i="4"/>
  <c r="K1551" i="4"/>
  <c r="L1558" i="4"/>
  <c r="K1402" i="4"/>
  <c r="L1409" i="4"/>
  <c r="L1221" i="4"/>
  <c r="K1214" i="4"/>
  <c r="J1260" i="4"/>
  <c r="I1253" i="4"/>
  <c r="K1103" i="4"/>
  <c r="L1110" i="4"/>
  <c r="J1110" i="4"/>
  <c r="I1103" i="4"/>
  <c r="L805" i="4"/>
  <c r="K765" i="4"/>
  <c r="J1958" i="4" l="1"/>
  <c r="K4202" i="4"/>
  <c r="L4202" i="4" s="1"/>
  <c r="L3902" i="4"/>
  <c r="J4051" i="4"/>
  <c r="L2406" i="4"/>
  <c r="J2555" i="4"/>
  <c r="L3151" i="4"/>
  <c r="L4952" i="4"/>
  <c r="J5737" i="4"/>
  <c r="J6035" i="4"/>
  <c r="L5250" i="4"/>
  <c r="J4952" i="4"/>
  <c r="L5846" i="4"/>
  <c r="J3452" i="4"/>
  <c r="K4654" i="4"/>
  <c r="L4654" i="4" s="1"/>
  <c r="J4992" i="4"/>
  <c r="L1660" i="4"/>
  <c r="J2107" i="4"/>
  <c r="J2148" i="4"/>
  <c r="I2257" i="4"/>
  <c r="J2257" i="4" s="1"/>
  <c r="I2853" i="4"/>
  <c r="J2853" i="4" s="1"/>
  <c r="L765" i="4"/>
  <c r="K914" i="4"/>
  <c r="L914" i="4" s="1"/>
  <c r="L954" i="4"/>
  <c r="J5439" i="4"/>
  <c r="I5399" i="4"/>
  <c r="J5399" i="4" s="1"/>
  <c r="K4803" i="4"/>
  <c r="L4803" i="4" s="1"/>
  <c r="L4843" i="4"/>
  <c r="J5886" i="4"/>
  <c r="I5846" i="4"/>
  <c r="J5846" i="4" s="1"/>
  <c r="L5588" i="4"/>
  <c r="K5548" i="4"/>
  <c r="L5548" i="4" s="1"/>
  <c r="J5290" i="4"/>
  <c r="I5250" i="4"/>
  <c r="J5250" i="4" s="1"/>
  <c r="J3191" i="4"/>
  <c r="I3151" i="4"/>
  <c r="J3151" i="4" s="1"/>
  <c r="I914" i="4"/>
  <c r="J914" i="4" s="1"/>
  <c r="J954" i="4"/>
  <c r="K3451" i="4"/>
  <c r="L3451" i="4" s="1"/>
  <c r="L3452" i="4"/>
  <c r="J1849" i="4"/>
  <c r="I1809" i="4"/>
  <c r="J1809" i="4" s="1"/>
  <c r="J4843" i="4"/>
  <c r="I4803" i="4"/>
  <c r="J4803" i="4" s="1"/>
  <c r="J4694" i="4"/>
  <c r="I4654" i="4"/>
  <c r="J4654" i="4" s="1"/>
  <c r="J4354" i="4"/>
  <c r="I4353" i="4"/>
  <c r="J4353" i="4" s="1"/>
  <c r="K4353" i="4"/>
  <c r="L4353" i="4" s="1"/>
  <c r="L4354" i="4"/>
  <c r="I4202" i="4"/>
  <c r="J4202" i="4" s="1"/>
  <c r="J4203" i="4"/>
  <c r="I4504" i="4"/>
  <c r="J4504" i="4" s="1"/>
  <c r="J4505" i="4"/>
  <c r="K4504" i="4"/>
  <c r="L4504" i="4" s="1"/>
  <c r="L4052" i="4"/>
  <c r="K4051" i="4"/>
  <c r="L4051" i="4" s="1"/>
  <c r="J3942" i="4"/>
  <c r="I3902" i="4"/>
  <c r="J3902" i="4" s="1"/>
  <c r="L3002" i="4"/>
  <c r="L2297" i="4"/>
  <c r="K2257" i="4"/>
  <c r="L2257" i="4" s="1"/>
  <c r="L2148" i="4"/>
  <c r="K2107" i="4"/>
  <c r="L2107" i="4" s="1"/>
  <c r="L1998" i="4"/>
  <c r="K1958" i="4"/>
  <c r="L1958" i="4" s="1"/>
  <c r="L1849" i="4"/>
  <c r="K1809" i="4"/>
  <c r="L1809" i="4" s="1"/>
  <c r="J1700" i="4"/>
  <c r="I1660" i="4"/>
  <c r="J1660" i="4" s="1"/>
  <c r="L1551" i="4"/>
  <c r="K1511" i="4"/>
  <c r="L1511" i="4" s="1"/>
  <c r="I1511" i="4"/>
  <c r="J1511" i="4" s="1"/>
  <c r="L1402" i="4"/>
  <c r="K1362" i="4"/>
  <c r="L1362" i="4" s="1"/>
  <c r="J1253" i="4"/>
  <c r="I1213" i="4"/>
  <c r="J1213" i="4" s="1"/>
  <c r="K1213" i="4"/>
  <c r="L1213" i="4" s="1"/>
  <c r="L1214" i="4"/>
  <c r="J1103" i="4"/>
  <c r="I1063" i="4"/>
  <c r="J1063" i="4" s="1"/>
  <c r="L1103" i="4"/>
  <c r="K1063" i="4"/>
  <c r="L1063" i="4" s="1"/>
  <c r="F614" i="4" l="1"/>
  <c r="F613" i="4"/>
  <c r="V612" i="4"/>
  <c r="S612" i="4"/>
  <c r="Q612" i="4"/>
  <c r="V610" i="4"/>
  <c r="S610" i="4"/>
  <c r="Q610" i="4"/>
  <c r="V609" i="4"/>
  <c r="S609" i="4"/>
  <c r="Q609" i="4"/>
  <c r="F609" i="4"/>
  <c r="V608" i="4"/>
  <c r="S608" i="4"/>
  <c r="Q608" i="4"/>
  <c r="V607" i="4"/>
  <c r="S607" i="4"/>
  <c r="Q607" i="4"/>
  <c r="F607" i="4"/>
  <c r="V606" i="4"/>
  <c r="S606" i="4"/>
  <c r="Q606" i="4"/>
  <c r="V605" i="4"/>
  <c r="S605" i="4"/>
  <c r="Q605" i="4"/>
  <c r="V604" i="4"/>
  <c r="S604" i="4"/>
  <c r="Q604" i="4"/>
  <c r="V603" i="4"/>
  <c r="S603" i="4"/>
  <c r="Q603" i="4"/>
  <c r="V602" i="4"/>
  <c r="S602" i="4"/>
  <c r="Q602" i="4"/>
  <c r="F602" i="4"/>
  <c r="V601" i="4"/>
  <c r="S601" i="4"/>
  <c r="Q601" i="4"/>
  <c r="F601" i="4"/>
  <c r="V600" i="4"/>
  <c r="S600" i="4"/>
  <c r="Q600" i="4"/>
  <c r="F600" i="4"/>
  <c r="V599" i="4"/>
  <c r="S599" i="4"/>
  <c r="Q599" i="4"/>
  <c r="F599" i="4"/>
  <c r="V598" i="4"/>
  <c r="S598" i="4"/>
  <c r="Q598" i="4"/>
  <c r="V597" i="4"/>
  <c r="S597" i="4"/>
  <c r="Q597" i="4"/>
  <c r="F597" i="4"/>
  <c r="V596" i="4"/>
  <c r="S596" i="4"/>
  <c r="Q596" i="4"/>
  <c r="F596" i="4"/>
  <c r="V595" i="4"/>
  <c r="S595" i="4"/>
  <c r="Q595" i="4"/>
  <c r="V594" i="4"/>
  <c r="S594" i="4"/>
  <c r="Q594" i="4"/>
  <c r="V593" i="4"/>
  <c r="S593" i="4"/>
  <c r="Q593" i="4"/>
  <c r="F593" i="4"/>
  <c r="V592" i="4"/>
  <c r="S592" i="4"/>
  <c r="Q592" i="4"/>
  <c r="F592" i="4"/>
  <c r="V591" i="4"/>
  <c r="S591" i="4"/>
  <c r="Q591" i="4"/>
  <c r="V590" i="4"/>
  <c r="S590" i="4"/>
  <c r="Q590" i="4"/>
  <c r="V589" i="4"/>
  <c r="S589" i="4"/>
  <c r="Q589" i="4"/>
  <c r="F589" i="4"/>
  <c r="V588" i="4"/>
  <c r="S588" i="4"/>
  <c r="Q588" i="4"/>
  <c r="V587" i="4"/>
  <c r="S587" i="4"/>
  <c r="Q587" i="4"/>
  <c r="V586" i="4"/>
  <c r="S586" i="4"/>
  <c r="Q586" i="4"/>
  <c r="F586" i="4"/>
  <c r="V585" i="4"/>
  <c r="S585" i="4"/>
  <c r="Q585" i="4"/>
  <c r="V584" i="4"/>
  <c r="S584" i="4"/>
  <c r="Q584" i="4"/>
  <c r="F584" i="4"/>
  <c r="V583" i="4"/>
  <c r="S583" i="4"/>
  <c r="Q583" i="4"/>
  <c r="V582" i="4"/>
  <c r="S582" i="4"/>
  <c r="Q582" i="4"/>
  <c r="V581" i="4"/>
  <c r="S581" i="4"/>
  <c r="Q581" i="4"/>
  <c r="V580" i="4"/>
  <c r="S580" i="4"/>
  <c r="Q580" i="4"/>
  <c r="F580" i="4"/>
  <c r="V579" i="4"/>
  <c r="S579" i="4"/>
  <c r="Q579" i="4"/>
  <c r="V578" i="4"/>
  <c r="S578" i="4"/>
  <c r="Q578" i="4"/>
  <c r="V577" i="4"/>
  <c r="S577" i="4"/>
  <c r="Q577" i="4"/>
  <c r="V576" i="4"/>
  <c r="S576" i="4"/>
  <c r="Q576" i="4"/>
  <c r="V575" i="4"/>
  <c r="Q575" i="4"/>
  <c r="V574" i="4"/>
  <c r="Q574" i="4"/>
  <c r="V573" i="4"/>
  <c r="S573" i="4"/>
  <c r="Q573" i="4"/>
  <c r="V572" i="4"/>
  <c r="S572" i="4"/>
  <c r="Q572" i="4"/>
  <c r="V568" i="4"/>
  <c r="S568" i="4"/>
  <c r="Q568" i="4"/>
  <c r="U567" i="4"/>
  <c r="T567" i="4"/>
  <c r="R567" i="4"/>
  <c r="P567" i="4"/>
  <c r="O567" i="4"/>
  <c r="V566" i="4"/>
  <c r="S566" i="4"/>
  <c r="Q566" i="4"/>
  <c r="V565" i="4"/>
  <c r="S565" i="4"/>
  <c r="Q565" i="4"/>
  <c r="V564" i="4"/>
  <c r="Q564" i="4"/>
  <c r="V563" i="4"/>
  <c r="S563" i="4"/>
  <c r="Q563" i="4"/>
  <c r="V562" i="4"/>
  <c r="S562" i="4"/>
  <c r="Q562" i="4"/>
  <c r="V561" i="4"/>
  <c r="S561" i="4"/>
  <c r="Q561" i="4"/>
  <c r="V560" i="4"/>
  <c r="Q560" i="4"/>
  <c r="V559" i="4"/>
  <c r="S559" i="4"/>
  <c r="Q559" i="4"/>
  <c r="V558" i="4"/>
  <c r="Q558" i="4"/>
  <c r="V557" i="4"/>
  <c r="S557" i="4"/>
  <c r="Q557" i="4"/>
  <c r="V556" i="4"/>
  <c r="S556" i="4"/>
  <c r="Q556" i="4"/>
  <c r="V555" i="4"/>
  <c r="S555" i="4"/>
  <c r="Q555" i="4"/>
  <c r="V554" i="4"/>
  <c r="S554" i="4"/>
  <c r="Q554" i="4"/>
  <c r="V553" i="4"/>
  <c r="S553" i="4"/>
  <c r="Q553" i="4"/>
  <c r="V552" i="4"/>
  <c r="Q552" i="4"/>
  <c r="V551" i="4"/>
  <c r="Q551" i="4"/>
  <c r="V550" i="4"/>
  <c r="Q550" i="4"/>
  <c r="V549" i="4"/>
  <c r="Q549" i="4"/>
  <c r="V548" i="4"/>
  <c r="S548" i="4"/>
  <c r="Q548" i="4"/>
  <c r="V547" i="4"/>
  <c r="S547" i="4"/>
  <c r="Q547" i="4"/>
  <c r="V546" i="4"/>
  <c r="Q546" i="4"/>
  <c r="V545" i="4"/>
  <c r="Q545" i="4"/>
  <c r="V544" i="4"/>
  <c r="S544" i="4"/>
  <c r="Q544" i="4"/>
  <c r="V543" i="4"/>
  <c r="S543" i="4"/>
  <c r="Q543" i="4"/>
  <c r="V542" i="4"/>
  <c r="S542" i="4"/>
  <c r="Q542" i="4"/>
  <c r="V541" i="4"/>
  <c r="S541" i="4"/>
  <c r="Q541" i="4"/>
  <c r="V540" i="4"/>
  <c r="S540" i="4"/>
  <c r="Q540" i="4"/>
  <c r="V539" i="4"/>
  <c r="S539" i="4"/>
  <c r="Q539" i="4"/>
  <c r="V538" i="4"/>
  <c r="Q538" i="4"/>
  <c r="V537" i="4"/>
  <c r="V536" i="4"/>
  <c r="Q536" i="4"/>
  <c r="V535" i="4"/>
  <c r="Q535" i="4"/>
  <c r="V534" i="4"/>
  <c r="Q534" i="4"/>
  <c r="V533" i="4"/>
  <c r="S533" i="4"/>
  <c r="Q533" i="4"/>
  <c r="V532" i="4"/>
  <c r="Q532" i="4"/>
  <c r="V531" i="4"/>
  <c r="Q531" i="4"/>
  <c r="V530" i="4"/>
  <c r="Q530" i="4"/>
  <c r="V529" i="4"/>
  <c r="Q529" i="4"/>
  <c r="V528" i="4"/>
  <c r="S528" i="4"/>
  <c r="Q528" i="4"/>
  <c r="V527" i="4"/>
  <c r="S527" i="4"/>
  <c r="Q527" i="4"/>
  <c r="V526" i="4"/>
  <c r="S526" i="4"/>
  <c r="Q526" i="4"/>
  <c r="V525" i="4"/>
  <c r="Q525" i="4"/>
  <c r="V524" i="4"/>
  <c r="S524" i="4"/>
  <c r="Q524" i="4"/>
  <c r="V523" i="4"/>
  <c r="Q523" i="4"/>
  <c r="V522" i="4"/>
  <c r="S522" i="4"/>
  <c r="Q522" i="4"/>
  <c r="V521" i="4"/>
  <c r="Q521" i="4"/>
  <c r="V520" i="4"/>
  <c r="S520" i="4"/>
  <c r="Q520" i="4"/>
  <c r="V519" i="4"/>
  <c r="S519" i="4"/>
  <c r="Q519" i="4"/>
  <c r="V518" i="4"/>
  <c r="S518" i="4"/>
  <c r="Q518" i="4"/>
  <c r="V517" i="4"/>
  <c r="S517" i="4"/>
  <c r="Q517" i="4"/>
  <c r="V516" i="4"/>
  <c r="S516" i="4"/>
  <c r="Q516" i="4"/>
  <c r="V515" i="4"/>
  <c r="Q515" i="4"/>
  <c r="V514" i="4"/>
  <c r="Q514" i="4"/>
  <c r="U513" i="4"/>
  <c r="T513" i="4"/>
  <c r="R513" i="4"/>
  <c r="P513" i="4"/>
  <c r="O513" i="4"/>
  <c r="H513" i="4"/>
  <c r="G513" i="4"/>
  <c r="E513" i="4"/>
  <c r="V512" i="4"/>
  <c r="Q512" i="4"/>
  <c r="V511" i="4"/>
  <c r="S511" i="4"/>
  <c r="Q511" i="4"/>
  <c r="V510" i="4"/>
  <c r="S510" i="4"/>
  <c r="Q510" i="4"/>
  <c r="V509" i="4"/>
  <c r="S509" i="4"/>
  <c r="Q509" i="4"/>
  <c r="V508" i="4"/>
  <c r="Q508" i="4"/>
  <c r="U507" i="4"/>
  <c r="T507" i="4"/>
  <c r="R507" i="4"/>
  <c r="P507" i="4"/>
  <c r="O507" i="4"/>
  <c r="L507" i="4"/>
  <c r="K507" i="4"/>
  <c r="J507" i="4"/>
  <c r="I507" i="4"/>
  <c r="H507" i="4"/>
  <c r="G507" i="4"/>
  <c r="E507" i="4"/>
  <c r="F504" i="4"/>
  <c r="V503" i="4"/>
  <c r="S503" i="4"/>
  <c r="Q503" i="4"/>
  <c r="V502" i="4"/>
  <c r="S502" i="4"/>
  <c r="Q502" i="4"/>
  <c r="V501" i="4"/>
  <c r="S501" i="4"/>
  <c r="Q501" i="4"/>
  <c r="V500" i="4"/>
  <c r="S500" i="4"/>
  <c r="Q500" i="4"/>
  <c r="V499" i="4"/>
  <c r="S499" i="4"/>
  <c r="Q499" i="4"/>
  <c r="V498" i="4"/>
  <c r="S498" i="4"/>
  <c r="Q498" i="4"/>
  <c r="V497" i="4"/>
  <c r="S497" i="4"/>
  <c r="Q497" i="4"/>
  <c r="F496" i="4"/>
  <c r="F41" i="4" s="1"/>
  <c r="V495" i="4"/>
  <c r="S495" i="4"/>
  <c r="Q495" i="4"/>
  <c r="F495" i="4"/>
  <c r="V494" i="4"/>
  <c r="Q494" i="4"/>
  <c r="V493" i="4"/>
  <c r="Q493" i="4"/>
  <c r="F493" i="4"/>
  <c r="V492" i="4"/>
  <c r="S492" i="4"/>
  <c r="Q492" i="4"/>
  <c r="V491" i="4"/>
  <c r="S491" i="4"/>
  <c r="Q491" i="4"/>
  <c r="V490" i="4"/>
  <c r="S490" i="4"/>
  <c r="Q490" i="4"/>
  <c r="V489" i="4"/>
  <c r="S489" i="4"/>
  <c r="Q489" i="4"/>
  <c r="V488" i="4"/>
  <c r="S488" i="4"/>
  <c r="Q488" i="4"/>
  <c r="U487" i="4"/>
  <c r="T487" i="4"/>
  <c r="R487" i="4"/>
  <c r="P487" i="4"/>
  <c r="O487" i="4"/>
  <c r="J487" i="4"/>
  <c r="I487" i="4"/>
  <c r="H487" i="4"/>
  <c r="G487" i="4"/>
  <c r="E487" i="4"/>
  <c r="V486" i="4"/>
  <c r="S486" i="4"/>
  <c r="Q486" i="4"/>
  <c r="V485" i="4"/>
  <c r="Q485" i="4"/>
  <c r="V484" i="4"/>
  <c r="S484" i="4"/>
  <c r="Q484" i="4"/>
  <c r="V483" i="4"/>
  <c r="Q483" i="4"/>
  <c r="V482" i="4"/>
  <c r="Q482" i="4"/>
  <c r="V481" i="4"/>
  <c r="S481" i="4"/>
  <c r="Q481" i="4"/>
  <c r="V480" i="4"/>
  <c r="S480" i="4"/>
  <c r="Q480" i="4"/>
  <c r="V479" i="4"/>
  <c r="S479" i="4"/>
  <c r="Q479" i="4"/>
  <c r="V478" i="4"/>
  <c r="Q478" i="4"/>
  <c r="V477" i="4"/>
  <c r="Q477" i="4"/>
  <c r="V476" i="4"/>
  <c r="S476" i="4"/>
  <c r="Q476" i="4"/>
  <c r="V475" i="4"/>
  <c r="S475" i="4"/>
  <c r="Q475" i="4"/>
  <c r="V474" i="4"/>
  <c r="Q474" i="4"/>
  <c r="I19" i="4"/>
  <c r="U473" i="4"/>
  <c r="T473" i="4"/>
  <c r="R473" i="4"/>
  <c r="P473" i="4"/>
  <c r="O473" i="4"/>
  <c r="H473" i="4"/>
  <c r="G473" i="4"/>
  <c r="E473" i="4"/>
  <c r="V472" i="4"/>
  <c r="S472" i="4"/>
  <c r="Q472" i="4"/>
  <c r="V471" i="4"/>
  <c r="S471" i="4"/>
  <c r="Q471" i="4"/>
  <c r="V470" i="4"/>
  <c r="S470" i="4"/>
  <c r="Q470" i="4"/>
  <c r="V469" i="4"/>
  <c r="S469" i="4"/>
  <c r="Q469" i="4"/>
  <c r="V468" i="4"/>
  <c r="Q468" i="4"/>
  <c r="U467" i="4"/>
  <c r="T467" i="4"/>
  <c r="R467" i="4"/>
  <c r="P467" i="4"/>
  <c r="L467" i="4"/>
  <c r="K467" i="4"/>
  <c r="J467" i="4"/>
  <c r="I467" i="4"/>
  <c r="H467" i="4"/>
  <c r="G467" i="4"/>
  <c r="E467" i="4"/>
  <c r="M465" i="4"/>
  <c r="V463" i="4"/>
  <c r="S463" i="4"/>
  <c r="Q463" i="4"/>
  <c r="F463" i="4"/>
  <c r="V462" i="4"/>
  <c r="S462" i="4"/>
  <c r="Q462" i="4"/>
  <c r="F460" i="4"/>
  <c r="V459" i="4"/>
  <c r="S459" i="4"/>
  <c r="Q459" i="4"/>
  <c r="V458" i="4"/>
  <c r="S458" i="4"/>
  <c r="Q458" i="4"/>
  <c r="F458" i="4"/>
  <c r="V457" i="4"/>
  <c r="S457" i="4"/>
  <c r="Q457" i="4"/>
  <c r="V456" i="4"/>
  <c r="S456" i="4"/>
  <c r="Q456" i="4"/>
  <c r="F456" i="4"/>
  <c r="V455" i="4"/>
  <c r="S455" i="4"/>
  <c r="Q455" i="4"/>
  <c r="V454" i="4"/>
  <c r="S454" i="4"/>
  <c r="Q454" i="4"/>
  <c r="V453" i="4"/>
  <c r="S453" i="4"/>
  <c r="Q453" i="4"/>
  <c r="V452" i="4"/>
  <c r="S452" i="4"/>
  <c r="Q452" i="4"/>
  <c r="V451" i="4"/>
  <c r="S451" i="4"/>
  <c r="Q451" i="4"/>
  <c r="F451" i="4"/>
  <c r="V450" i="4"/>
  <c r="S450" i="4"/>
  <c r="Q450" i="4"/>
  <c r="F450" i="4"/>
  <c r="V449" i="4"/>
  <c r="S449" i="4"/>
  <c r="Q449" i="4"/>
  <c r="F449" i="4"/>
  <c r="V448" i="4"/>
  <c r="S448" i="4"/>
  <c r="Q448" i="4"/>
  <c r="F448" i="4"/>
  <c r="V447" i="4"/>
  <c r="S447" i="4"/>
  <c r="Q447" i="4"/>
  <c r="V446" i="4"/>
  <c r="S446" i="4"/>
  <c r="Q446" i="4"/>
  <c r="F446" i="4"/>
  <c r="V445" i="4"/>
  <c r="S445" i="4"/>
  <c r="Q445" i="4"/>
  <c r="F445" i="4"/>
  <c r="V444" i="4"/>
  <c r="S444" i="4"/>
  <c r="Q444" i="4"/>
  <c r="V443" i="4"/>
  <c r="S443" i="4"/>
  <c r="Q443" i="4"/>
  <c r="V442" i="4"/>
  <c r="S442" i="4"/>
  <c r="Q442" i="4"/>
  <c r="F442" i="4"/>
  <c r="V441" i="4"/>
  <c r="S441" i="4"/>
  <c r="Q441" i="4"/>
  <c r="F441" i="4"/>
  <c r="V440" i="4"/>
  <c r="S440" i="4"/>
  <c r="Q440" i="4"/>
  <c r="V439" i="4"/>
  <c r="S439" i="4"/>
  <c r="Q439" i="4"/>
  <c r="F439" i="4"/>
  <c r="V438" i="4"/>
  <c r="S438" i="4"/>
  <c r="Q438" i="4"/>
  <c r="F438" i="4"/>
  <c r="V437" i="4"/>
  <c r="S437" i="4"/>
  <c r="Q437" i="4"/>
  <c r="F437" i="4"/>
  <c r="V436" i="4"/>
  <c r="S436" i="4"/>
  <c r="Q436" i="4"/>
  <c r="V435" i="4"/>
  <c r="S435" i="4"/>
  <c r="Q435" i="4"/>
  <c r="F435" i="4"/>
  <c r="V434" i="4"/>
  <c r="S434" i="4"/>
  <c r="Q434" i="4"/>
  <c r="F434" i="4"/>
  <c r="V433" i="4"/>
  <c r="S433" i="4"/>
  <c r="Q433" i="4"/>
  <c r="F433" i="4"/>
  <c r="V432" i="4"/>
  <c r="S432" i="4"/>
  <c r="Q432" i="4"/>
  <c r="F432" i="4"/>
  <c r="V431" i="4"/>
  <c r="S431" i="4"/>
  <c r="Q431" i="4"/>
  <c r="V430" i="4"/>
  <c r="S430" i="4"/>
  <c r="Q430" i="4"/>
  <c r="F430" i="4"/>
  <c r="V429" i="4"/>
  <c r="S429" i="4"/>
  <c r="Q429" i="4"/>
  <c r="F429" i="4"/>
  <c r="V428" i="4"/>
  <c r="S428" i="4"/>
  <c r="Q428" i="4"/>
  <c r="F428" i="4"/>
  <c r="V427" i="4"/>
  <c r="S427" i="4"/>
  <c r="Q427" i="4"/>
  <c r="V426" i="4"/>
  <c r="S426" i="4"/>
  <c r="Q426" i="4"/>
  <c r="V425" i="4"/>
  <c r="S425" i="4"/>
  <c r="Q425" i="4"/>
  <c r="V424" i="4"/>
  <c r="Q424" i="4"/>
  <c r="V423" i="4"/>
  <c r="Q423" i="4"/>
  <c r="V422" i="4"/>
  <c r="S422" i="4"/>
  <c r="Q422" i="4"/>
  <c r="V421" i="4"/>
  <c r="S421" i="4"/>
  <c r="Q421" i="4"/>
  <c r="V417" i="4"/>
  <c r="S417" i="4"/>
  <c r="Q417" i="4"/>
  <c r="J416" i="4"/>
  <c r="U416" i="4"/>
  <c r="T416" i="4"/>
  <c r="R416" i="4"/>
  <c r="P416" i="4"/>
  <c r="O416" i="4"/>
  <c r="V415" i="4"/>
  <c r="S415" i="4"/>
  <c r="Q415" i="4"/>
  <c r="V414" i="4"/>
  <c r="S414" i="4"/>
  <c r="Q414" i="4"/>
  <c r="V413" i="4"/>
  <c r="Q413" i="4"/>
  <c r="V412" i="4"/>
  <c r="S412" i="4"/>
  <c r="Q412" i="4"/>
  <c r="V411" i="4"/>
  <c r="S411" i="4"/>
  <c r="Q411" i="4"/>
  <c r="V410" i="4"/>
  <c r="S410" i="4"/>
  <c r="Q410" i="4"/>
  <c r="V409" i="4"/>
  <c r="S409" i="4"/>
  <c r="Q409" i="4"/>
  <c r="V408" i="4"/>
  <c r="S408" i="4"/>
  <c r="Q408" i="4"/>
  <c r="V407" i="4"/>
  <c r="Q407" i="4"/>
  <c r="V406" i="4"/>
  <c r="Q406" i="4"/>
  <c r="V405" i="4"/>
  <c r="S405" i="4"/>
  <c r="Q405" i="4"/>
  <c r="V404" i="4"/>
  <c r="S404" i="4"/>
  <c r="Q404" i="4"/>
  <c r="V403" i="4"/>
  <c r="S403" i="4"/>
  <c r="Q403" i="4"/>
  <c r="V402" i="4"/>
  <c r="S402" i="4"/>
  <c r="Q402" i="4"/>
  <c r="V401" i="4"/>
  <c r="S401" i="4"/>
  <c r="Q401" i="4"/>
  <c r="V400" i="4"/>
  <c r="Q400" i="4"/>
  <c r="V399" i="4"/>
  <c r="Q399" i="4"/>
  <c r="V398" i="4"/>
  <c r="S398" i="4"/>
  <c r="Q398" i="4"/>
  <c r="V397" i="4"/>
  <c r="S397" i="4"/>
  <c r="Q397" i="4"/>
  <c r="V396" i="4"/>
  <c r="Q396" i="4"/>
  <c r="V395" i="4"/>
  <c r="S395" i="4"/>
  <c r="Q395" i="4"/>
  <c r="V394" i="4"/>
  <c r="S394" i="4"/>
  <c r="Q394" i="4"/>
  <c r="V393" i="4"/>
  <c r="S393" i="4"/>
  <c r="Q393" i="4"/>
  <c r="V392" i="4"/>
  <c r="S392" i="4"/>
  <c r="Q392" i="4"/>
  <c r="V391" i="4"/>
  <c r="Q391" i="4"/>
  <c r="V390" i="4"/>
  <c r="S390" i="4"/>
  <c r="Q390" i="4"/>
  <c r="V389" i="4"/>
  <c r="S389" i="4"/>
  <c r="Q389" i="4"/>
  <c r="V388" i="4"/>
  <c r="S388" i="4"/>
  <c r="Q388" i="4"/>
  <c r="V387" i="4"/>
  <c r="S387" i="4"/>
  <c r="Q387" i="4"/>
  <c r="V386" i="4"/>
  <c r="S386" i="4"/>
  <c r="Q386" i="4"/>
  <c r="V385" i="4"/>
  <c r="S385" i="4"/>
  <c r="Q385" i="4"/>
  <c r="V384" i="4"/>
  <c r="S384" i="4"/>
  <c r="Q384" i="4"/>
  <c r="V383" i="4"/>
  <c r="Q383" i="4"/>
  <c r="V382" i="4"/>
  <c r="S382" i="4"/>
  <c r="Q382" i="4"/>
  <c r="V381" i="4"/>
  <c r="Q381" i="4"/>
  <c r="V380" i="4"/>
  <c r="S380" i="4"/>
  <c r="Q380" i="4"/>
  <c r="V379" i="4"/>
  <c r="S379" i="4"/>
  <c r="Q379" i="4"/>
  <c r="V378" i="4"/>
  <c r="S378" i="4"/>
  <c r="Q378" i="4"/>
  <c r="V377" i="4"/>
  <c r="S377" i="4"/>
  <c r="Q377" i="4"/>
  <c r="V376" i="4"/>
  <c r="S376" i="4"/>
  <c r="Q376" i="4"/>
  <c r="V375" i="4"/>
  <c r="S375" i="4"/>
  <c r="Q375" i="4"/>
  <c r="V374" i="4"/>
  <c r="S374" i="4"/>
  <c r="Q374" i="4"/>
  <c r="V373" i="4"/>
  <c r="S373" i="4"/>
  <c r="Q373" i="4"/>
  <c r="V372" i="4"/>
  <c r="S372" i="4"/>
  <c r="Q372" i="4"/>
  <c r="V371" i="4"/>
  <c r="S371" i="4"/>
  <c r="Q371" i="4"/>
  <c r="V370" i="4"/>
  <c r="S370" i="4"/>
  <c r="Q370" i="4"/>
  <c r="V369" i="4"/>
  <c r="Q369" i="4"/>
  <c r="V368" i="4"/>
  <c r="Q368" i="4"/>
  <c r="V367" i="4"/>
  <c r="S367" i="4"/>
  <c r="Q367" i="4"/>
  <c r="V366" i="4"/>
  <c r="S366" i="4"/>
  <c r="Q366" i="4"/>
  <c r="V365" i="4"/>
  <c r="S365" i="4"/>
  <c r="Q365" i="4"/>
  <c r="V364" i="4"/>
  <c r="Q364" i="4"/>
  <c r="V363" i="4"/>
  <c r="Q363" i="4"/>
  <c r="U362" i="4"/>
  <c r="T362" i="4"/>
  <c r="R362" i="4"/>
  <c r="P362" i="4"/>
  <c r="O362" i="4"/>
  <c r="H362" i="4"/>
  <c r="G362" i="4"/>
  <c r="E362" i="4"/>
  <c r="V361" i="4"/>
  <c r="Q361" i="4"/>
  <c r="V360" i="4"/>
  <c r="S360" i="4"/>
  <c r="Q360" i="4"/>
  <c r="V359" i="4"/>
  <c r="S359" i="4"/>
  <c r="Q359" i="4"/>
  <c r="V358" i="4"/>
  <c r="S358" i="4"/>
  <c r="Q358" i="4"/>
  <c r="V357" i="4"/>
  <c r="Q357" i="4"/>
  <c r="U356" i="4"/>
  <c r="T356" i="4"/>
  <c r="R356" i="4"/>
  <c r="P356" i="4"/>
  <c r="O356" i="4"/>
  <c r="L356" i="4"/>
  <c r="K356" i="4"/>
  <c r="J356" i="4"/>
  <c r="I356" i="4"/>
  <c r="H356" i="4"/>
  <c r="G356" i="4"/>
  <c r="E356" i="4"/>
  <c r="F353" i="4"/>
  <c r="V352" i="4"/>
  <c r="S352" i="4"/>
  <c r="Q352" i="4"/>
  <c r="V351" i="4"/>
  <c r="S351" i="4"/>
  <c r="Q351" i="4"/>
  <c r="V350" i="4"/>
  <c r="S350" i="4"/>
  <c r="Q350" i="4"/>
  <c r="F46" i="4"/>
  <c r="V349" i="4"/>
  <c r="S349" i="4"/>
  <c r="Q349" i="4"/>
  <c r="V348" i="4"/>
  <c r="S348" i="4"/>
  <c r="Q348" i="4"/>
  <c r="V347" i="4"/>
  <c r="S347" i="4"/>
  <c r="Q347" i="4"/>
  <c r="F347" i="4"/>
  <c r="F43" i="4" s="1"/>
  <c r="V346" i="4"/>
  <c r="S346" i="4"/>
  <c r="Q346" i="4"/>
  <c r="V344" i="4"/>
  <c r="S344" i="4"/>
  <c r="Q344" i="4"/>
  <c r="F344" i="4"/>
  <c r="V343" i="4"/>
  <c r="Q343" i="4"/>
  <c r="V342" i="4"/>
  <c r="Q342" i="4"/>
  <c r="F342" i="4"/>
  <c r="V341" i="4"/>
  <c r="S341" i="4"/>
  <c r="Q341" i="4"/>
  <c r="V340" i="4"/>
  <c r="S340" i="4"/>
  <c r="Q340" i="4"/>
  <c r="V339" i="4"/>
  <c r="S339" i="4"/>
  <c r="Q339" i="4"/>
  <c r="V338" i="4"/>
  <c r="S338" i="4"/>
  <c r="Q338" i="4"/>
  <c r="V337" i="4"/>
  <c r="S337" i="4"/>
  <c r="Q337" i="4"/>
  <c r="U336" i="4"/>
  <c r="T336" i="4"/>
  <c r="R336" i="4"/>
  <c r="P336" i="4"/>
  <c r="O336" i="4"/>
  <c r="J336" i="4"/>
  <c r="I336" i="4"/>
  <c r="H336" i="4"/>
  <c r="G336" i="4"/>
  <c r="E336" i="4"/>
  <c r="V335" i="4"/>
  <c r="S335" i="4"/>
  <c r="Q335" i="4"/>
  <c r="V334" i="4"/>
  <c r="S334" i="4"/>
  <c r="Q334" i="4"/>
  <c r="V333" i="4"/>
  <c r="S333" i="4"/>
  <c r="Q333" i="4"/>
  <c r="V332" i="4"/>
  <c r="Q332" i="4"/>
  <c r="V331" i="4"/>
  <c r="Q331" i="4"/>
  <c r="V330" i="4"/>
  <c r="S330" i="4"/>
  <c r="Q330" i="4"/>
  <c r="V329" i="4"/>
  <c r="S329" i="4"/>
  <c r="Q329" i="4"/>
  <c r="V328" i="4"/>
  <c r="S328" i="4"/>
  <c r="Q328" i="4"/>
  <c r="V327" i="4"/>
  <c r="S327" i="4"/>
  <c r="Q327" i="4"/>
  <c r="V326" i="4"/>
  <c r="Q326" i="4"/>
  <c r="V325" i="4"/>
  <c r="S325" i="4"/>
  <c r="Q325" i="4"/>
  <c r="V324" i="4"/>
  <c r="S324" i="4"/>
  <c r="Q324" i="4"/>
  <c r="V323" i="4"/>
  <c r="Q323" i="4"/>
  <c r="U322" i="4"/>
  <c r="T322" i="4"/>
  <c r="R322" i="4"/>
  <c r="P322" i="4"/>
  <c r="O322" i="4"/>
  <c r="H322" i="4"/>
  <c r="G322" i="4"/>
  <c r="E322" i="4"/>
  <c r="V321" i="4"/>
  <c r="S321" i="4"/>
  <c r="Q321" i="4"/>
  <c r="V320" i="4"/>
  <c r="S320" i="4"/>
  <c r="Q320" i="4"/>
  <c r="V319" i="4"/>
  <c r="S319" i="4"/>
  <c r="Q319" i="4"/>
  <c r="V318" i="4"/>
  <c r="S318" i="4"/>
  <c r="Q318" i="4"/>
  <c r="V317" i="4"/>
  <c r="Q317" i="4"/>
  <c r="U316" i="4"/>
  <c r="T316" i="4"/>
  <c r="R316" i="4"/>
  <c r="P316" i="4"/>
  <c r="L316" i="4"/>
  <c r="K316" i="4"/>
  <c r="J316" i="4"/>
  <c r="I316" i="4"/>
  <c r="H316" i="4"/>
  <c r="G316" i="4"/>
  <c r="E316" i="4"/>
  <c r="M314" i="4"/>
  <c r="F312" i="4"/>
  <c r="V311" i="4"/>
  <c r="S311" i="4"/>
  <c r="Q311" i="4"/>
  <c r="F311" i="4"/>
  <c r="F309" i="4"/>
  <c r="V308" i="4"/>
  <c r="S308" i="4"/>
  <c r="Q308" i="4"/>
  <c r="V307" i="4"/>
  <c r="S307" i="4"/>
  <c r="Q307" i="4"/>
  <c r="F307" i="4"/>
  <c r="V306" i="4"/>
  <c r="S306" i="4"/>
  <c r="Q306" i="4"/>
  <c r="F306" i="4"/>
  <c r="V305" i="4"/>
  <c r="S305" i="4"/>
  <c r="Q305" i="4"/>
  <c r="V304" i="4"/>
  <c r="S304" i="4"/>
  <c r="Q304" i="4"/>
  <c r="V303" i="4"/>
  <c r="S303" i="4"/>
  <c r="Q303" i="4"/>
  <c r="F303" i="4"/>
  <c r="V302" i="4"/>
  <c r="S302" i="4"/>
  <c r="Q302" i="4"/>
  <c r="F302" i="4"/>
  <c r="V301" i="4"/>
  <c r="S301" i="4"/>
  <c r="Q301" i="4"/>
  <c r="F301" i="4"/>
  <c r="V300" i="4"/>
  <c r="S300" i="4"/>
  <c r="Q300" i="4"/>
  <c r="F300" i="4"/>
  <c r="V299" i="4"/>
  <c r="S299" i="4"/>
  <c r="Q299" i="4"/>
  <c r="V298" i="4"/>
  <c r="S298" i="4"/>
  <c r="Q298" i="4"/>
  <c r="F298" i="4"/>
  <c r="V297" i="4"/>
  <c r="S297" i="4"/>
  <c r="Q297" i="4"/>
  <c r="V296" i="4"/>
  <c r="S296" i="4"/>
  <c r="Q296" i="4"/>
  <c r="F296" i="4"/>
  <c r="V295" i="4"/>
  <c r="S295" i="4"/>
  <c r="Q295" i="4"/>
  <c r="V294" i="4"/>
  <c r="S294" i="4"/>
  <c r="Q294" i="4"/>
  <c r="V293" i="4"/>
  <c r="S293" i="4"/>
  <c r="Q293" i="4"/>
  <c r="V292" i="4"/>
  <c r="S292" i="4"/>
  <c r="Q292" i="4"/>
  <c r="F292" i="4"/>
  <c r="V291" i="4"/>
  <c r="S291" i="4"/>
  <c r="Q291" i="4"/>
  <c r="F291" i="4"/>
  <c r="V290" i="4"/>
  <c r="S290" i="4"/>
  <c r="Q290" i="4"/>
  <c r="F290" i="4"/>
  <c r="V289" i="4"/>
  <c r="S289" i="4"/>
  <c r="Q289" i="4"/>
  <c r="V288" i="4"/>
  <c r="S288" i="4"/>
  <c r="Q288" i="4"/>
  <c r="F288" i="4"/>
  <c r="V287" i="4"/>
  <c r="S287" i="4"/>
  <c r="Q287" i="4"/>
  <c r="F287" i="4"/>
  <c r="V286" i="4"/>
  <c r="S286" i="4"/>
  <c r="Q286" i="4"/>
  <c r="F286" i="4"/>
  <c r="V285" i="4"/>
  <c r="S285" i="4"/>
  <c r="Q285" i="4"/>
  <c r="V284" i="4"/>
  <c r="S284" i="4"/>
  <c r="Q284" i="4"/>
  <c r="F284" i="4"/>
  <c r="V283" i="4"/>
  <c r="S283" i="4"/>
  <c r="Q283" i="4"/>
  <c r="F283" i="4"/>
  <c r="V282" i="4"/>
  <c r="S282" i="4"/>
  <c r="Q282" i="4"/>
  <c r="F282" i="4"/>
  <c r="V281" i="4"/>
  <c r="S281" i="4"/>
  <c r="Q281" i="4"/>
  <c r="F281" i="4"/>
  <c r="V280" i="4"/>
  <c r="S280" i="4"/>
  <c r="Q280" i="4"/>
  <c r="V279" i="4"/>
  <c r="S279" i="4"/>
  <c r="Q279" i="4"/>
  <c r="F279" i="4"/>
  <c r="V278" i="4"/>
  <c r="S278" i="4"/>
  <c r="Q278" i="4"/>
  <c r="F278" i="4"/>
  <c r="V277" i="4"/>
  <c r="S277" i="4"/>
  <c r="Q277" i="4"/>
  <c r="F277" i="4"/>
  <c r="V276" i="4"/>
  <c r="S276" i="4"/>
  <c r="Q276" i="4"/>
  <c r="V275" i="4"/>
  <c r="S275" i="4"/>
  <c r="Q275" i="4"/>
  <c r="V274" i="4"/>
  <c r="S274" i="4"/>
  <c r="Q274" i="4"/>
  <c r="V273" i="4"/>
  <c r="Q273" i="4"/>
  <c r="V272" i="4"/>
  <c r="Q272" i="4"/>
  <c r="V271" i="4"/>
  <c r="S271" i="4"/>
  <c r="Q271" i="4"/>
  <c r="V270" i="4"/>
  <c r="S270" i="4"/>
  <c r="Q270" i="4"/>
  <c r="V266" i="4"/>
  <c r="S266" i="4"/>
  <c r="Q266" i="4"/>
  <c r="I266" i="4"/>
  <c r="V264" i="4"/>
  <c r="S264" i="4"/>
  <c r="Q264" i="4"/>
  <c r="F110" i="4"/>
  <c r="V263" i="4"/>
  <c r="Q263" i="4"/>
  <c r="V262" i="4"/>
  <c r="S262" i="4"/>
  <c r="Q262" i="4"/>
  <c r="V261" i="4"/>
  <c r="S261" i="4"/>
  <c r="Q261" i="4"/>
  <c r="V260" i="4"/>
  <c r="S260" i="4"/>
  <c r="Q260" i="4"/>
  <c r="V259" i="4"/>
  <c r="S259" i="4"/>
  <c r="Q259" i="4"/>
  <c r="V258" i="4"/>
  <c r="S258" i="4"/>
  <c r="Q258" i="4"/>
  <c r="V257" i="4"/>
  <c r="S257" i="4"/>
  <c r="Q257" i="4"/>
  <c r="V256" i="4"/>
  <c r="S256" i="4"/>
  <c r="Q256" i="4"/>
  <c r="V255" i="4"/>
  <c r="S255" i="4"/>
  <c r="Q255" i="4"/>
  <c r="V254" i="4"/>
  <c r="S254" i="4"/>
  <c r="Q254" i="4"/>
  <c r="V253" i="4"/>
  <c r="S253" i="4"/>
  <c r="Q253" i="4"/>
  <c r="V252" i="4"/>
  <c r="S252" i="4"/>
  <c r="Q252" i="4"/>
  <c r="V251" i="4"/>
  <c r="S251" i="4"/>
  <c r="Q251" i="4"/>
  <c r="V250" i="4"/>
  <c r="S250" i="4"/>
  <c r="Q250" i="4"/>
  <c r="V249" i="4"/>
  <c r="S249" i="4"/>
  <c r="Q249" i="4"/>
  <c r="V248" i="4"/>
  <c r="S248" i="4"/>
  <c r="Q248" i="4"/>
  <c r="V247" i="4"/>
  <c r="S247" i="4"/>
  <c r="Q247" i="4"/>
  <c r="V246" i="4"/>
  <c r="S246" i="4"/>
  <c r="Q246" i="4"/>
  <c r="V245" i="4"/>
  <c r="S245" i="4"/>
  <c r="Q245" i="4"/>
  <c r="V244" i="4"/>
  <c r="S244" i="4"/>
  <c r="Q244" i="4"/>
  <c r="V243" i="4"/>
  <c r="S243" i="4"/>
  <c r="Q243" i="4"/>
  <c r="V242" i="4"/>
  <c r="S242" i="4"/>
  <c r="Q242" i="4"/>
  <c r="V241" i="4"/>
  <c r="S241" i="4"/>
  <c r="Q241" i="4"/>
  <c r="V240" i="4"/>
  <c r="S240" i="4"/>
  <c r="Q240" i="4"/>
  <c r="V239" i="4"/>
  <c r="S239" i="4"/>
  <c r="Q239" i="4"/>
  <c r="V238" i="4"/>
  <c r="S238" i="4"/>
  <c r="Q238" i="4"/>
  <c r="V237" i="4"/>
  <c r="S237" i="4"/>
  <c r="Q237" i="4"/>
  <c r="V236" i="4"/>
  <c r="S236" i="4"/>
  <c r="Q236" i="4"/>
  <c r="V235" i="4"/>
  <c r="S235" i="4"/>
  <c r="Q235" i="4"/>
  <c r="V234" i="4"/>
  <c r="S234" i="4"/>
  <c r="Q234" i="4"/>
  <c r="V233" i="4"/>
  <c r="S233" i="4"/>
  <c r="Q233" i="4"/>
  <c r="V232" i="4"/>
  <c r="S232" i="4"/>
  <c r="Q232" i="4"/>
  <c r="V231" i="4"/>
  <c r="S231" i="4"/>
  <c r="Q231" i="4"/>
  <c r="V230" i="4"/>
  <c r="S230" i="4"/>
  <c r="Q230" i="4"/>
  <c r="V229" i="4"/>
  <c r="S229" i="4"/>
  <c r="Q229" i="4"/>
  <c r="V228" i="4"/>
  <c r="S228" i="4"/>
  <c r="Q228" i="4"/>
  <c r="V227" i="4"/>
  <c r="S227" i="4"/>
  <c r="Q227" i="4"/>
  <c r="V226" i="4"/>
  <c r="S226" i="4"/>
  <c r="Q226" i="4"/>
  <c r="V225" i="4"/>
  <c r="S225" i="4"/>
  <c r="Q225" i="4"/>
  <c r="V224" i="4"/>
  <c r="S224" i="4"/>
  <c r="Q224" i="4"/>
  <c r="V223" i="4"/>
  <c r="S223" i="4"/>
  <c r="Q223" i="4"/>
  <c r="V222" i="4"/>
  <c r="S222" i="4"/>
  <c r="Q222" i="4"/>
  <c r="V221" i="4"/>
  <c r="S221" i="4"/>
  <c r="Q221" i="4"/>
  <c r="V220" i="4"/>
  <c r="S220" i="4"/>
  <c r="Q220" i="4"/>
  <c r="V219" i="4"/>
  <c r="S219" i="4"/>
  <c r="Q219" i="4"/>
  <c r="V218" i="4"/>
  <c r="S218" i="4"/>
  <c r="Q218" i="4"/>
  <c r="V217" i="4"/>
  <c r="S217" i="4"/>
  <c r="Q217" i="4"/>
  <c r="V216" i="4"/>
  <c r="Q216" i="4"/>
  <c r="V215" i="4"/>
  <c r="S215" i="4"/>
  <c r="Q215" i="4"/>
  <c r="V214" i="4"/>
  <c r="S214" i="4"/>
  <c r="Q214" i="4"/>
  <c r="V213" i="4"/>
  <c r="S213" i="4"/>
  <c r="Q213" i="4"/>
  <c r="V212" i="4"/>
  <c r="S212" i="4"/>
  <c r="Q212" i="4"/>
  <c r="U211" i="4"/>
  <c r="T211" i="4"/>
  <c r="R211" i="4"/>
  <c r="P211" i="4"/>
  <c r="O211" i="4"/>
  <c r="H211" i="4"/>
  <c r="G211" i="4"/>
  <c r="E211" i="4"/>
  <c r="V210" i="4"/>
  <c r="S210" i="4"/>
  <c r="Q210" i="4"/>
  <c r="V209" i="4"/>
  <c r="Q209" i="4"/>
  <c r="F57" i="4"/>
  <c r="V208" i="4"/>
  <c r="Q208" i="4"/>
  <c r="F56" i="4"/>
  <c r="V207" i="4"/>
  <c r="S207" i="4"/>
  <c r="Q207" i="4"/>
  <c r="V206" i="4"/>
  <c r="Q206" i="4"/>
  <c r="U205" i="4"/>
  <c r="T205" i="4"/>
  <c r="R205" i="4"/>
  <c r="P205" i="4"/>
  <c r="O205" i="4"/>
  <c r="L205" i="4"/>
  <c r="K205" i="4"/>
  <c r="J205" i="4"/>
  <c r="I205" i="4"/>
  <c r="H205" i="4"/>
  <c r="G205" i="4"/>
  <c r="E205" i="4"/>
  <c r="F202" i="4"/>
  <c r="V201" i="4"/>
  <c r="S201" i="4"/>
  <c r="Q201" i="4"/>
  <c r="V200" i="4"/>
  <c r="S200" i="4"/>
  <c r="Q200" i="4"/>
  <c r="V199" i="4"/>
  <c r="S199" i="4"/>
  <c r="Q199" i="4"/>
  <c r="V198" i="4"/>
  <c r="S198" i="4"/>
  <c r="Q198" i="4"/>
  <c r="V197" i="4"/>
  <c r="S197" i="4"/>
  <c r="Q197" i="4"/>
  <c r="F44" i="4"/>
  <c r="V196" i="4"/>
  <c r="S196" i="4"/>
  <c r="Q196" i="4"/>
  <c r="V195" i="4"/>
  <c r="S195" i="4"/>
  <c r="Q195" i="4"/>
  <c r="V194" i="4"/>
  <c r="S194" i="4"/>
  <c r="Q194" i="4"/>
  <c r="F194" i="4"/>
  <c r="V193" i="4"/>
  <c r="Q193" i="4"/>
  <c r="V192" i="4"/>
  <c r="Q192" i="4"/>
  <c r="F192" i="4"/>
  <c r="V191" i="4"/>
  <c r="S191" i="4"/>
  <c r="Q191" i="4"/>
  <c r="V190" i="4"/>
  <c r="S190" i="4"/>
  <c r="Q190" i="4"/>
  <c r="F36" i="4"/>
  <c r="V189" i="4"/>
  <c r="Q189" i="4"/>
  <c r="F35" i="4"/>
  <c r="V188" i="4"/>
  <c r="S188" i="4"/>
  <c r="Q188" i="4"/>
  <c r="V187" i="4"/>
  <c r="S187" i="4"/>
  <c r="Q187" i="4"/>
  <c r="U186" i="4"/>
  <c r="T186" i="4"/>
  <c r="R186" i="4"/>
  <c r="P186" i="4"/>
  <c r="O186" i="4"/>
  <c r="L186" i="4"/>
  <c r="K186" i="4"/>
  <c r="J186" i="4"/>
  <c r="I186" i="4"/>
  <c r="H186" i="4"/>
  <c r="G186" i="4"/>
  <c r="E186" i="4"/>
  <c r="V185" i="4"/>
  <c r="S185" i="4"/>
  <c r="Q185" i="4"/>
  <c r="V184" i="4"/>
  <c r="S184" i="4"/>
  <c r="Q184" i="4"/>
  <c r="V183" i="4"/>
  <c r="Q183" i="4"/>
  <c r="V182" i="4"/>
  <c r="S182" i="4"/>
  <c r="Q182" i="4"/>
  <c r="V181" i="4"/>
  <c r="S181" i="4"/>
  <c r="Q181" i="4"/>
  <c r="V180" i="4"/>
  <c r="S180" i="4"/>
  <c r="Q180" i="4"/>
  <c r="V179" i="4"/>
  <c r="S179" i="4"/>
  <c r="Q179" i="4"/>
  <c r="V178" i="4"/>
  <c r="S178" i="4"/>
  <c r="Q178" i="4"/>
  <c r="V177" i="4"/>
  <c r="S177" i="4"/>
  <c r="Q177" i="4"/>
  <c r="V176" i="4"/>
  <c r="S176" i="4"/>
  <c r="Q176" i="4"/>
  <c r="V175" i="4"/>
  <c r="S175" i="4"/>
  <c r="Q175" i="4"/>
  <c r="V174" i="4"/>
  <c r="S174" i="4"/>
  <c r="Q174" i="4"/>
  <c r="V173" i="4"/>
  <c r="S173" i="4"/>
  <c r="Q173" i="4"/>
  <c r="U172" i="4"/>
  <c r="T172" i="4"/>
  <c r="R172" i="4"/>
  <c r="P172" i="4"/>
  <c r="O172" i="4"/>
  <c r="H172" i="4"/>
  <c r="G172" i="4"/>
  <c r="E172" i="4"/>
  <c r="V171" i="4"/>
  <c r="Q171" i="4"/>
  <c r="F17" i="4"/>
  <c r="V170" i="4"/>
  <c r="Q170" i="4"/>
  <c r="F16" i="4"/>
  <c r="V169" i="4"/>
  <c r="S169" i="4"/>
  <c r="Q169" i="4"/>
  <c r="V168" i="4"/>
  <c r="S168" i="4"/>
  <c r="Q168" i="4"/>
  <c r="V167" i="4"/>
  <c r="Q167" i="4"/>
  <c r="U166" i="4"/>
  <c r="T166" i="4"/>
  <c r="R166" i="4"/>
  <c r="P166" i="4"/>
  <c r="L166" i="4"/>
  <c r="K166" i="4"/>
  <c r="J166" i="4"/>
  <c r="I166" i="4"/>
  <c r="H166" i="4"/>
  <c r="G166" i="4"/>
  <c r="E166" i="4"/>
  <c r="M164" i="4"/>
  <c r="F567" i="4" l="1"/>
  <c r="L567" i="4" s="1"/>
  <c r="F416" i="4"/>
  <c r="I41" i="4"/>
  <c r="J41" i="4" s="1"/>
  <c r="I43" i="4"/>
  <c r="K35" i="4"/>
  <c r="L35" i="4" s="1"/>
  <c r="K44" i="4"/>
  <c r="L44" i="4" s="1"/>
  <c r="I36" i="4"/>
  <c r="J36" i="4" s="1"/>
  <c r="I46" i="4"/>
  <c r="J46" i="4" s="1"/>
  <c r="P59" i="4"/>
  <c r="P18" i="4"/>
  <c r="O59" i="4"/>
  <c r="O18" i="4"/>
  <c r="O111" i="4"/>
  <c r="P111" i="4"/>
  <c r="P12" i="4"/>
  <c r="Q85" i="4"/>
  <c r="V106" i="4"/>
  <c r="Q109" i="4"/>
  <c r="J266" i="4"/>
  <c r="J265" i="4" s="1"/>
  <c r="I265" i="4"/>
  <c r="I112" i="4"/>
  <c r="F265" i="4"/>
  <c r="Q265" i="4"/>
  <c r="S265" i="4"/>
  <c r="V265" i="4"/>
  <c r="V58" i="4"/>
  <c r="S56" i="4"/>
  <c r="V96" i="4"/>
  <c r="Q56" i="4"/>
  <c r="S58" i="4"/>
  <c r="Q64" i="4"/>
  <c r="S34" i="4"/>
  <c r="S64" i="4"/>
  <c r="V80" i="4"/>
  <c r="S78" i="4"/>
  <c r="S73" i="4"/>
  <c r="Q76" i="4"/>
  <c r="S48" i="4"/>
  <c r="F54" i="4"/>
  <c r="G165" i="4"/>
  <c r="V64" i="4"/>
  <c r="S99" i="4"/>
  <c r="F60" i="4"/>
  <c r="O53" i="4"/>
  <c r="V97" i="4"/>
  <c r="V85" i="4"/>
  <c r="Q60" i="4"/>
  <c r="S62" i="4"/>
  <c r="S83" i="4"/>
  <c r="S91" i="4"/>
  <c r="Q104" i="4"/>
  <c r="S81" i="4"/>
  <c r="S61" i="4"/>
  <c r="V68" i="4"/>
  <c r="S71" i="4"/>
  <c r="Q74" i="4"/>
  <c r="V76" i="4"/>
  <c r="F14" i="4"/>
  <c r="S24" i="4"/>
  <c r="V61" i="4"/>
  <c r="Q69" i="4"/>
  <c r="V71" i="4"/>
  <c r="S74" i="4"/>
  <c r="Q77" i="4"/>
  <c r="S90" i="4"/>
  <c r="V98" i="4"/>
  <c r="Q86" i="4"/>
  <c r="V88" i="4"/>
  <c r="Q94" i="4"/>
  <c r="F158" i="4"/>
  <c r="V91" i="4"/>
  <c r="V67" i="4"/>
  <c r="Q73" i="4"/>
  <c r="V75" i="4"/>
  <c r="S65" i="4"/>
  <c r="S97" i="4"/>
  <c r="Q100" i="4"/>
  <c r="V81" i="4"/>
  <c r="S79" i="4"/>
  <c r="S95" i="4"/>
  <c r="V66" i="4"/>
  <c r="S69" i="4"/>
  <c r="Q72" i="4"/>
  <c r="V74" i="4"/>
  <c r="S77" i="4"/>
  <c r="Q88" i="4"/>
  <c r="V90" i="4"/>
  <c r="S93" i="4"/>
  <c r="Q96" i="4"/>
  <c r="S101" i="4"/>
  <c r="V105" i="4"/>
  <c r="S119" i="4"/>
  <c r="V79" i="4"/>
  <c r="F117" i="4"/>
  <c r="Q62" i="4"/>
  <c r="Q67" i="4"/>
  <c r="V69" i="4"/>
  <c r="S72" i="4"/>
  <c r="Q75" i="4"/>
  <c r="V77" i="4"/>
  <c r="Q83" i="4"/>
  <c r="S88" i="4"/>
  <c r="Q91" i="4"/>
  <c r="V93" i="4"/>
  <c r="Q99" i="4"/>
  <c r="V101" i="4"/>
  <c r="S103" i="4"/>
  <c r="S107" i="4"/>
  <c r="V109" i="4"/>
  <c r="S70" i="4"/>
  <c r="Q81" i="4"/>
  <c r="P53" i="4"/>
  <c r="Q68" i="4"/>
  <c r="V70" i="4"/>
  <c r="V78" i="4"/>
  <c r="Q84" i="4"/>
  <c r="V86" i="4"/>
  <c r="S89" i="4"/>
  <c r="Q92" i="4"/>
  <c r="V94" i="4"/>
  <c r="S104" i="4"/>
  <c r="S108" i="4"/>
  <c r="S110" i="4"/>
  <c r="V83" i="4"/>
  <c r="V60" i="4"/>
  <c r="Q63" i="4"/>
  <c r="S55" i="4"/>
  <c r="S63" i="4"/>
  <c r="V65" i="4"/>
  <c r="S68" i="4"/>
  <c r="Q71" i="4"/>
  <c r="V73" i="4"/>
  <c r="S76" i="4"/>
  <c r="Q79" i="4"/>
  <c r="S92" i="4"/>
  <c r="S100" i="4"/>
  <c r="Q102" i="4"/>
  <c r="V104" i="4"/>
  <c r="Q106" i="4"/>
  <c r="V108" i="4"/>
  <c r="V110" i="4"/>
  <c r="S116" i="4"/>
  <c r="S86" i="4"/>
  <c r="Q89" i="4"/>
  <c r="Q108" i="4"/>
  <c r="V63" i="4"/>
  <c r="Q66" i="4"/>
  <c r="Q82" i="4"/>
  <c r="V84" i="4"/>
  <c r="S87" i="4"/>
  <c r="Q98" i="4"/>
  <c r="V100" i="4"/>
  <c r="S102" i="4"/>
  <c r="Q105" i="4"/>
  <c r="V116" i="4"/>
  <c r="V21" i="4"/>
  <c r="S29" i="4"/>
  <c r="P32" i="4"/>
  <c r="S38" i="4"/>
  <c r="V40" i="4"/>
  <c r="S45" i="4"/>
  <c r="Q58" i="4"/>
  <c r="F64" i="4"/>
  <c r="S66" i="4"/>
  <c r="S82" i="4"/>
  <c r="V87" i="4"/>
  <c r="Q93" i="4"/>
  <c r="V95" i="4"/>
  <c r="S98" i="4"/>
  <c r="Q101" i="4"/>
  <c r="V102" i="4"/>
  <c r="S105" i="4"/>
  <c r="F66" i="4"/>
  <c r="F96" i="4"/>
  <c r="F102" i="4"/>
  <c r="F104" i="4"/>
  <c r="F108" i="4"/>
  <c r="F77" i="4"/>
  <c r="F62" i="4"/>
  <c r="Q80" i="4"/>
  <c r="V82" i="4"/>
  <c r="S85" i="4"/>
  <c r="Q103" i="4"/>
  <c r="Q107" i="4"/>
  <c r="S109" i="4"/>
  <c r="F91" i="4"/>
  <c r="S80" i="4"/>
  <c r="S96" i="4"/>
  <c r="F87" i="4"/>
  <c r="N314" i="4"/>
  <c r="S67" i="4"/>
  <c r="Q70" i="4"/>
  <c r="V72" i="4"/>
  <c r="S75" i="4"/>
  <c r="Q78" i="4"/>
  <c r="V103" i="4"/>
  <c r="V107" i="4"/>
  <c r="F82" i="4"/>
  <c r="F84" i="4"/>
  <c r="F98" i="4"/>
  <c r="N52" i="4"/>
  <c r="S60" i="4"/>
  <c r="V62" i="4"/>
  <c r="Q65" i="4"/>
  <c r="S94" i="4"/>
  <c r="Q97" i="4"/>
  <c r="V99" i="4"/>
  <c r="Q110" i="4"/>
  <c r="F65" i="4"/>
  <c r="F80" i="4"/>
  <c r="F97" i="4"/>
  <c r="F103" i="4"/>
  <c r="F106" i="4"/>
  <c r="F78" i="4"/>
  <c r="F71" i="4"/>
  <c r="F92" i="4"/>
  <c r="F105" i="4"/>
  <c r="Q61" i="4"/>
  <c r="S84" i="4"/>
  <c r="Q87" i="4"/>
  <c r="V89" i="4"/>
  <c r="Q95" i="4"/>
  <c r="F88" i="4"/>
  <c r="F93" i="4"/>
  <c r="F100" i="4"/>
  <c r="F69" i="4"/>
  <c r="Q90" i="4"/>
  <c r="V92" i="4"/>
  <c r="S106" i="4"/>
  <c r="F109" i="4"/>
  <c r="F61" i="4"/>
  <c r="F67" i="4"/>
  <c r="F81" i="4"/>
  <c r="F83" i="4"/>
  <c r="F95" i="4"/>
  <c r="F34" i="4"/>
  <c r="V47" i="4"/>
  <c r="F58" i="4"/>
  <c r="V24" i="4"/>
  <c r="S36" i="4"/>
  <c r="V19" i="4"/>
  <c r="V119" i="4"/>
  <c r="F122" i="4"/>
  <c r="F124" i="4"/>
  <c r="F126" i="4"/>
  <c r="F128" i="4"/>
  <c r="F130" i="4"/>
  <c r="F132" i="4"/>
  <c r="F134" i="4"/>
  <c r="F136" i="4"/>
  <c r="F138" i="4"/>
  <c r="F140" i="4"/>
  <c r="F142" i="4"/>
  <c r="F144" i="4"/>
  <c r="F146" i="4"/>
  <c r="F148" i="4"/>
  <c r="F150" i="4"/>
  <c r="F152" i="4"/>
  <c r="S16" i="4"/>
  <c r="Q55" i="4"/>
  <c r="O12" i="4"/>
  <c r="O32" i="4"/>
  <c r="V33" i="4"/>
  <c r="V57" i="4"/>
  <c r="F155" i="4"/>
  <c r="F137" i="4"/>
  <c r="F139" i="4"/>
  <c r="F141" i="4"/>
  <c r="F143" i="4"/>
  <c r="F145" i="4"/>
  <c r="F147" i="4"/>
  <c r="F149" i="4"/>
  <c r="F151" i="4"/>
  <c r="F156" i="4"/>
  <c r="F157" i="4"/>
  <c r="F135" i="4"/>
  <c r="F133" i="4"/>
  <c r="F129" i="4"/>
  <c r="F131" i="4"/>
  <c r="H165" i="4"/>
  <c r="F120" i="4"/>
  <c r="F112" i="4"/>
  <c r="S33" i="4"/>
  <c r="V35" i="4"/>
  <c r="S57" i="4"/>
  <c r="F123" i="4"/>
  <c r="F125" i="4"/>
  <c r="F127" i="4"/>
  <c r="F119" i="4"/>
  <c r="V54" i="4"/>
  <c r="V56" i="4"/>
  <c r="Q57" i="4"/>
  <c r="V55" i="4"/>
  <c r="V38" i="4"/>
  <c r="V34" i="4"/>
  <c r="V36" i="4"/>
  <c r="S44" i="4"/>
  <c r="Q54" i="4"/>
  <c r="S54" i="4"/>
  <c r="S19" i="4"/>
  <c r="F42" i="4"/>
  <c r="F37" i="4"/>
  <c r="F33" i="4"/>
  <c r="S37" i="4"/>
  <c r="S35" i="4"/>
  <c r="V37" i="4"/>
  <c r="S47" i="4"/>
  <c r="N11" i="4"/>
  <c r="F49" i="4"/>
  <c r="V48" i="4"/>
  <c r="K352" i="4"/>
  <c r="K48" i="4" s="1"/>
  <c r="F48" i="4"/>
  <c r="S31" i="4"/>
  <c r="S40" i="4"/>
  <c r="V43" i="4"/>
  <c r="V45" i="4"/>
  <c r="V44" i="4"/>
  <c r="S46" i="4"/>
  <c r="F45" i="4"/>
  <c r="S43" i="4"/>
  <c r="V46" i="4"/>
  <c r="V31" i="4"/>
  <c r="S42" i="4"/>
  <c r="V42" i="4"/>
  <c r="S39" i="4"/>
  <c r="V39" i="4"/>
  <c r="F40" i="4"/>
  <c r="V28" i="4"/>
  <c r="V26" i="4"/>
  <c r="F38" i="4"/>
  <c r="V22" i="4"/>
  <c r="S25" i="4"/>
  <c r="S30" i="4"/>
  <c r="S20" i="4"/>
  <c r="S28" i="4"/>
  <c r="V30" i="4"/>
  <c r="V27" i="4"/>
  <c r="S23" i="4"/>
  <c r="V23" i="4"/>
  <c r="S26" i="4"/>
  <c r="S21" i="4"/>
  <c r="S27" i="4"/>
  <c r="V29" i="4"/>
  <c r="S22" i="4"/>
  <c r="F28" i="4"/>
  <c r="V25" i="4"/>
  <c r="V20" i="4"/>
  <c r="I29" i="4"/>
  <c r="F29" i="4"/>
  <c r="F22" i="4"/>
  <c r="F27" i="4"/>
  <c r="K23" i="4"/>
  <c r="F23" i="4"/>
  <c r="F30" i="4"/>
  <c r="F19" i="4"/>
  <c r="S15" i="4"/>
  <c r="V13" i="4"/>
  <c r="V15" i="4"/>
  <c r="S14" i="4"/>
  <c r="V16" i="4"/>
  <c r="F15" i="4"/>
  <c r="V14" i="4"/>
  <c r="S17" i="4"/>
  <c r="V17" i="4"/>
  <c r="F13" i="4"/>
  <c r="S13" i="4"/>
  <c r="E165" i="4"/>
  <c r="N465" i="4"/>
  <c r="E466" i="4"/>
  <c r="S467" i="4"/>
  <c r="E506" i="4"/>
  <c r="P506" i="4"/>
  <c r="E204" i="4"/>
  <c r="E315" i="4"/>
  <c r="E355" i="4"/>
  <c r="N164" i="4"/>
  <c r="G466" i="4"/>
  <c r="R466" i="4"/>
  <c r="U355" i="4"/>
  <c r="S416" i="4"/>
  <c r="V356" i="4"/>
  <c r="H315" i="4"/>
  <c r="O506" i="4"/>
  <c r="S513" i="4"/>
  <c r="Q316" i="4"/>
  <c r="O315" i="4"/>
  <c r="F336" i="4"/>
  <c r="Q487" i="4"/>
  <c r="V316" i="4"/>
  <c r="P315" i="4"/>
  <c r="G355" i="4"/>
  <c r="P355" i="4"/>
  <c r="R506" i="4"/>
  <c r="H466" i="4"/>
  <c r="R355" i="4"/>
  <c r="T466" i="4"/>
  <c r="V473" i="4"/>
  <c r="O355" i="4"/>
  <c r="F316" i="4"/>
  <c r="U466" i="4"/>
  <c r="F507" i="4"/>
  <c r="U506" i="4"/>
  <c r="O466" i="4"/>
  <c r="Q507" i="4"/>
  <c r="R165" i="4"/>
  <c r="V362" i="4"/>
  <c r="V467" i="4"/>
  <c r="Q473" i="4"/>
  <c r="G506" i="4"/>
  <c r="T315" i="4"/>
  <c r="H355" i="4"/>
  <c r="Q362" i="4"/>
  <c r="Q467" i="4"/>
  <c r="V166" i="4"/>
  <c r="H204" i="4"/>
  <c r="P204" i="4"/>
  <c r="S316" i="4"/>
  <c r="F356" i="4"/>
  <c r="S356" i="4"/>
  <c r="P466" i="4"/>
  <c r="S487" i="4"/>
  <c r="V487" i="4"/>
  <c r="H506" i="4"/>
  <c r="T506" i="4"/>
  <c r="Q513" i="4"/>
  <c r="S567" i="4"/>
  <c r="Q567" i="4"/>
  <c r="V513" i="4"/>
  <c r="F166" i="4"/>
  <c r="R204" i="4"/>
  <c r="G315" i="4"/>
  <c r="S186" i="4"/>
  <c r="S322" i="4"/>
  <c r="R315" i="4"/>
  <c r="Q336" i="4"/>
  <c r="F467" i="4"/>
  <c r="S205" i="4"/>
  <c r="Q322" i="4"/>
  <c r="V336" i="4"/>
  <c r="Q356" i="4"/>
  <c r="V416" i="4"/>
  <c r="V567" i="4"/>
  <c r="P165" i="4"/>
  <c r="V507" i="4"/>
  <c r="V322" i="4"/>
  <c r="F362" i="4"/>
  <c r="F487" i="4"/>
  <c r="S166" i="4"/>
  <c r="T165" i="4"/>
  <c r="U315" i="4"/>
  <c r="S336" i="4"/>
  <c r="T355" i="4"/>
  <c r="S362" i="4"/>
  <c r="Q416" i="4"/>
  <c r="S473" i="4"/>
  <c r="S507" i="4"/>
  <c r="L487" i="4"/>
  <c r="K487" i="4"/>
  <c r="F513" i="4"/>
  <c r="F473" i="4"/>
  <c r="L416" i="4"/>
  <c r="K19" i="4"/>
  <c r="I22" i="4"/>
  <c r="F322" i="4"/>
  <c r="Q166" i="4"/>
  <c r="F172" i="4"/>
  <c r="Q172" i="4"/>
  <c r="V172" i="4"/>
  <c r="V205" i="4"/>
  <c r="F205" i="4"/>
  <c r="F211" i="4"/>
  <c r="K214" i="4"/>
  <c r="T204" i="4"/>
  <c r="S172" i="4"/>
  <c r="V186" i="4"/>
  <c r="F186" i="4"/>
  <c r="Q205" i="4"/>
  <c r="G204" i="4"/>
  <c r="S211" i="4"/>
  <c r="U204" i="4"/>
  <c r="K183" i="4"/>
  <c r="Q186" i="4"/>
  <c r="V211" i="4"/>
  <c r="U165" i="4"/>
  <c r="O165" i="4"/>
  <c r="O204" i="4"/>
  <c r="Q211" i="4"/>
  <c r="J567" i="4" l="1"/>
  <c r="I138" i="4"/>
  <c r="J138" i="4" s="1"/>
  <c r="I137" i="4"/>
  <c r="I119" i="4"/>
  <c r="J119" i="4" s="1"/>
  <c r="I120" i="4"/>
  <c r="J120" i="4" s="1"/>
  <c r="K151" i="4"/>
  <c r="L151" i="4" s="1"/>
  <c r="K155" i="4"/>
  <c r="K150" i="4"/>
  <c r="L150" i="4" s="1"/>
  <c r="I134" i="4"/>
  <c r="J134" i="4" s="1"/>
  <c r="I157" i="4"/>
  <c r="J157" i="4" s="1"/>
  <c r="I122" i="4"/>
  <c r="J122" i="4" s="1"/>
  <c r="K156" i="4"/>
  <c r="L156" i="4" s="1"/>
  <c r="K152" i="4"/>
  <c r="L152" i="4" s="1"/>
  <c r="I127" i="4"/>
  <c r="J127" i="4" s="1"/>
  <c r="K149" i="4"/>
  <c r="L149" i="4" s="1"/>
  <c r="K148" i="4"/>
  <c r="L148" i="4" s="1"/>
  <c r="K132" i="4"/>
  <c r="L132" i="4" s="1"/>
  <c r="I131" i="4"/>
  <c r="J131" i="4" s="1"/>
  <c r="I146" i="4"/>
  <c r="K145" i="4"/>
  <c r="L145" i="4" s="1"/>
  <c r="I128" i="4"/>
  <c r="I117" i="4"/>
  <c r="J117" i="4" s="1"/>
  <c r="I158" i="4"/>
  <c r="K147" i="4"/>
  <c r="L147" i="4" s="1"/>
  <c r="I123" i="4"/>
  <c r="J123" i="4" s="1"/>
  <c r="I133" i="4"/>
  <c r="K143" i="4"/>
  <c r="L143" i="4" s="1"/>
  <c r="K142" i="4"/>
  <c r="L142" i="4" s="1"/>
  <c r="K126" i="4"/>
  <c r="L126" i="4" s="1"/>
  <c r="I139" i="4"/>
  <c r="J139" i="4" s="1"/>
  <c r="I125" i="4"/>
  <c r="J125" i="4" s="1"/>
  <c r="I130" i="4"/>
  <c r="I129" i="4"/>
  <c r="J129" i="4" s="1"/>
  <c r="I144" i="4"/>
  <c r="J144" i="4" s="1"/>
  <c r="K135" i="4"/>
  <c r="L135" i="4" s="1"/>
  <c r="K141" i="4"/>
  <c r="L141" i="4" s="1"/>
  <c r="K140" i="4"/>
  <c r="L140" i="4" s="1"/>
  <c r="I124" i="4"/>
  <c r="J124" i="4" s="1"/>
  <c r="I34" i="4"/>
  <c r="J34" i="4" s="1"/>
  <c r="I40" i="4"/>
  <c r="K45" i="4"/>
  <c r="L45" i="4" s="1"/>
  <c r="K33" i="4"/>
  <c r="L33" i="4" s="1"/>
  <c r="K37" i="4"/>
  <c r="L37" i="4" s="1"/>
  <c r="K49" i="4"/>
  <c r="I49" i="4"/>
  <c r="I42" i="4"/>
  <c r="J42" i="4" s="1"/>
  <c r="O52" i="4"/>
  <c r="Q59" i="4"/>
  <c r="Q18" i="4"/>
  <c r="Q111" i="4"/>
  <c r="O11" i="4"/>
  <c r="P11" i="4"/>
  <c r="N10" i="4"/>
  <c r="K112" i="4"/>
  <c r="K265" i="4"/>
  <c r="G164" i="4"/>
  <c r="V59" i="4"/>
  <c r="V111" i="4"/>
  <c r="S59" i="4"/>
  <c r="H164" i="4"/>
  <c r="F59" i="4"/>
  <c r="S111" i="4"/>
  <c r="Q53" i="4"/>
  <c r="I60" i="4"/>
  <c r="K83" i="4"/>
  <c r="K84" i="4"/>
  <c r="I100" i="4"/>
  <c r="L214" i="4"/>
  <c r="K62" i="4"/>
  <c r="I88" i="4"/>
  <c r="K69" i="4"/>
  <c r="K100" i="4"/>
  <c r="I64" i="4"/>
  <c r="K71" i="4"/>
  <c r="I109" i="4"/>
  <c r="K103" i="4"/>
  <c r="I93" i="4"/>
  <c r="I87" i="4"/>
  <c r="I97" i="4"/>
  <c r="K98" i="4"/>
  <c r="I83" i="4"/>
  <c r="K109" i="4"/>
  <c r="K78" i="4"/>
  <c r="I80" i="4"/>
  <c r="I82" i="4"/>
  <c r="K91" i="4"/>
  <c r="I62" i="4"/>
  <c r="I102" i="4"/>
  <c r="K95" i="4"/>
  <c r="I96" i="4"/>
  <c r="K93" i="4"/>
  <c r="I106" i="4"/>
  <c r="K80" i="4"/>
  <c r="I65" i="4"/>
  <c r="K92" i="4"/>
  <c r="K64" i="4"/>
  <c r="K81" i="4"/>
  <c r="I66" i="4"/>
  <c r="I81" i="4"/>
  <c r="K105" i="4"/>
  <c r="K106" i="4"/>
  <c r="K65" i="4"/>
  <c r="K77" i="4"/>
  <c r="K96" i="4"/>
  <c r="K60" i="4"/>
  <c r="K88" i="4"/>
  <c r="K87" i="4"/>
  <c r="I105" i="4"/>
  <c r="I67" i="4"/>
  <c r="I92" i="4"/>
  <c r="I103" i="4"/>
  <c r="I98" i="4"/>
  <c r="K108" i="4"/>
  <c r="K66" i="4"/>
  <c r="K104" i="4"/>
  <c r="I69" i="4"/>
  <c r="I91" i="4"/>
  <c r="I108" i="4"/>
  <c r="K102" i="4"/>
  <c r="K82" i="4"/>
  <c r="I77" i="4"/>
  <c r="I78" i="4"/>
  <c r="K67" i="4"/>
  <c r="K61" i="4"/>
  <c r="I95" i="4"/>
  <c r="I61" i="4"/>
  <c r="I71" i="4"/>
  <c r="K97" i="4"/>
  <c r="I84" i="4"/>
  <c r="I104" i="4"/>
  <c r="F111" i="4"/>
  <c r="L265" i="4"/>
  <c r="Q32" i="4"/>
  <c r="F18" i="4"/>
  <c r="S18" i="4"/>
  <c r="V18" i="4"/>
  <c r="L352" i="4"/>
  <c r="L336" i="4" s="1"/>
  <c r="K336" i="4"/>
  <c r="Q12" i="4"/>
  <c r="F32" i="4"/>
  <c r="I30" i="4"/>
  <c r="K28" i="4"/>
  <c r="K172" i="4"/>
  <c r="K165" i="4" s="1"/>
  <c r="K29" i="4"/>
  <c r="I28" i="4"/>
  <c r="K30" i="4"/>
  <c r="I27" i="4"/>
  <c r="K27" i="4"/>
  <c r="I172" i="4"/>
  <c r="J172" i="4" s="1"/>
  <c r="E164" i="4"/>
  <c r="G314" i="4"/>
  <c r="U314" i="4"/>
  <c r="T465" i="4"/>
  <c r="V355" i="4"/>
  <c r="Q315" i="4"/>
  <c r="O314" i="4"/>
  <c r="G465" i="4"/>
  <c r="Q506" i="4"/>
  <c r="U465" i="4"/>
  <c r="P465" i="4"/>
  <c r="V315" i="4"/>
  <c r="H314" i="4"/>
  <c r="R465" i="4"/>
  <c r="I211" i="4"/>
  <c r="J211" i="4" s="1"/>
  <c r="F204" i="4"/>
  <c r="E465" i="4"/>
  <c r="F315" i="4"/>
  <c r="S355" i="4"/>
  <c r="H465" i="4"/>
  <c r="S466" i="4"/>
  <c r="F466" i="4"/>
  <c r="R164" i="4"/>
  <c r="O465" i="4"/>
  <c r="S204" i="4"/>
  <c r="V466" i="4"/>
  <c r="T164" i="4"/>
  <c r="U164" i="4"/>
  <c r="T314" i="4"/>
  <c r="V506" i="4"/>
  <c r="E314" i="4"/>
  <c r="S315" i="4"/>
  <c r="R314" i="4"/>
  <c r="S165" i="4"/>
  <c r="V165" i="4"/>
  <c r="F506" i="4"/>
  <c r="Q466" i="4"/>
  <c r="P314" i="4"/>
  <c r="P164" i="4"/>
  <c r="S506" i="4"/>
  <c r="V204" i="4"/>
  <c r="F165" i="4"/>
  <c r="F355" i="4"/>
  <c r="Q355" i="4"/>
  <c r="I473" i="4"/>
  <c r="I513" i="4"/>
  <c r="K513" i="4"/>
  <c r="K473" i="4"/>
  <c r="K362" i="4"/>
  <c r="K322" i="4"/>
  <c r="I322" i="4"/>
  <c r="I362" i="4"/>
  <c r="L183" i="4"/>
  <c r="L172" i="4" s="1"/>
  <c r="L165" i="4" s="1"/>
  <c r="Q165" i="4"/>
  <c r="O164" i="4"/>
  <c r="Q204" i="4"/>
  <c r="K211" i="4"/>
  <c r="L211" i="4" s="1"/>
  <c r="I32" i="4" l="1"/>
  <c r="K111" i="4"/>
  <c r="O10" i="4"/>
  <c r="I111" i="4"/>
  <c r="I59" i="4"/>
  <c r="K59" i="4"/>
  <c r="I18" i="4"/>
  <c r="K18" i="4"/>
  <c r="I165" i="4"/>
  <c r="J165" i="4" s="1"/>
  <c r="I204" i="4"/>
  <c r="J204" i="4" s="1"/>
  <c r="Q314" i="4"/>
  <c r="V314" i="4"/>
  <c r="K204" i="4"/>
  <c r="L204" i="4" s="1"/>
  <c r="Q465" i="4"/>
  <c r="S164" i="4"/>
  <c r="F164" i="4"/>
  <c r="F314" i="4"/>
  <c r="S465" i="4"/>
  <c r="S314" i="4"/>
  <c r="F465" i="4"/>
  <c r="V164" i="4"/>
  <c r="V465" i="4"/>
  <c r="K506" i="4"/>
  <c r="L506" i="4" s="1"/>
  <c r="L513" i="4"/>
  <c r="L473" i="4"/>
  <c r="L466" i="4" s="1"/>
  <c r="K466" i="4"/>
  <c r="J473" i="4"/>
  <c r="J466" i="4" s="1"/>
  <c r="I466" i="4"/>
  <c r="I506" i="4"/>
  <c r="J506" i="4" s="1"/>
  <c r="J513" i="4"/>
  <c r="L322" i="4"/>
  <c r="K315" i="4"/>
  <c r="J362" i="4"/>
  <c r="I355" i="4"/>
  <c r="J355" i="4" s="1"/>
  <c r="L362" i="4"/>
  <c r="K355" i="4"/>
  <c r="L355" i="4" s="1"/>
  <c r="J322" i="4"/>
  <c r="I315" i="4"/>
  <c r="Q164" i="4"/>
  <c r="J59" i="4" l="1"/>
  <c r="I164" i="4"/>
  <c r="J164" i="4" s="1"/>
  <c r="K164" i="4"/>
  <c r="L164" i="4" s="1"/>
  <c r="K465" i="4"/>
  <c r="L465" i="4" s="1"/>
  <c r="I465" i="4"/>
  <c r="J465" i="4" s="1"/>
  <c r="I314" i="4"/>
  <c r="J314" i="4" s="1"/>
  <c r="J315" i="4"/>
  <c r="K314" i="4"/>
  <c r="L314" i="4" s="1"/>
  <c r="L315" i="4"/>
  <c r="W111" i="4" l="1"/>
  <c r="W59" i="4" s="1"/>
  <c r="L108" i="4"/>
  <c r="J105" i="4"/>
  <c r="L96" i="4"/>
  <c r="L94" i="4"/>
  <c r="J73" i="4"/>
  <c r="J69" i="4"/>
  <c r="J68" i="4"/>
  <c r="L66" i="4"/>
  <c r="W53" i="4"/>
  <c r="W32" i="4"/>
  <c r="W18" i="4" s="1"/>
  <c r="T12" i="4"/>
  <c r="G12" i="4"/>
  <c r="W12" i="4"/>
  <c r="W11" i="4" l="1"/>
  <c r="P52" i="4"/>
  <c r="Q52" i="4"/>
  <c r="W52" i="4"/>
  <c r="Q11" i="4"/>
  <c r="J75" i="4"/>
  <c r="J82" i="4"/>
  <c r="L16" i="4"/>
  <c r="L87" i="4"/>
  <c r="L83" i="4"/>
  <c r="L79" i="4"/>
  <c r="L26" i="4"/>
  <c r="L97" i="4"/>
  <c r="J16" i="4"/>
  <c r="L68" i="4"/>
  <c r="J81" i="4"/>
  <c r="J104" i="4"/>
  <c r="J28" i="4"/>
  <c r="J91" i="4"/>
  <c r="J66" i="4"/>
  <c r="L75" i="4"/>
  <c r="L102" i="4"/>
  <c r="L103" i="4"/>
  <c r="L82" i="4"/>
  <c r="J93" i="4"/>
  <c r="L101" i="4"/>
  <c r="H12" i="4"/>
  <c r="U12" i="4"/>
  <c r="L71" i="4"/>
  <c r="J83" i="4"/>
  <c r="J87" i="4"/>
  <c r="J97" i="4"/>
  <c r="L107" i="4"/>
  <c r="R12" i="4"/>
  <c r="L76" i="4"/>
  <c r="L77" i="4"/>
  <c r="L31" i="4"/>
  <c r="L78" i="4"/>
  <c r="L73" i="4"/>
  <c r="L91" i="4"/>
  <c r="L95" i="4"/>
  <c r="L21" i="4"/>
  <c r="J96" i="4"/>
  <c r="G53" i="4"/>
  <c r="J22" i="4"/>
  <c r="T53" i="4"/>
  <c r="J13" i="4"/>
  <c r="J71" i="4"/>
  <c r="L80" i="4"/>
  <c r="L30" i="4"/>
  <c r="T32" i="4"/>
  <c r="T11" i="4" s="1"/>
  <c r="L69" i="4"/>
  <c r="L67" i="4"/>
  <c r="J80" i="4"/>
  <c r="J101" i="4"/>
  <c r="J102" i="4"/>
  <c r="R32" i="4"/>
  <c r="L88" i="4"/>
  <c r="J108" i="4"/>
  <c r="L105" i="4"/>
  <c r="J15" i="4"/>
  <c r="J29" i="4"/>
  <c r="J109" i="4"/>
  <c r="Q10" i="4" l="1"/>
  <c r="P10" i="4"/>
  <c r="R11" i="4"/>
  <c r="T52" i="4"/>
  <c r="T10" i="4" s="1"/>
  <c r="G11" i="4"/>
  <c r="H11" i="4"/>
  <c r="L29" i="4"/>
  <c r="L13" i="4"/>
  <c r="H53" i="4"/>
  <c r="E53" i="4"/>
  <c r="E52" i="4" s="1"/>
  <c r="L64" i="4"/>
  <c r="L27" i="4"/>
  <c r="L81" i="4"/>
  <c r="J103" i="4"/>
  <c r="J79" i="4"/>
  <c r="J31" i="4"/>
  <c r="J78" i="4"/>
  <c r="L28" i="4"/>
  <c r="G52" i="4"/>
  <c r="J94" i="4"/>
  <c r="J85" i="4"/>
  <c r="L98" i="4"/>
  <c r="J92" i="4"/>
  <c r="J99" i="4"/>
  <c r="J65" i="4"/>
  <c r="L74" i="4"/>
  <c r="L104" i="4"/>
  <c r="L100" i="4"/>
  <c r="J64" i="4"/>
  <c r="J77" i="4"/>
  <c r="J67" i="4"/>
  <c r="J86" i="4"/>
  <c r="L15" i="4"/>
  <c r="L58" i="4"/>
  <c r="L22" i="4"/>
  <c r="J84" i="4"/>
  <c r="J23" i="4"/>
  <c r="L85" i="4"/>
  <c r="J24" i="4"/>
  <c r="J76" i="4"/>
  <c r="J72" i="4"/>
  <c r="L92" i="4"/>
  <c r="L86" i="4"/>
  <c r="L65" i="4"/>
  <c r="J27" i="4"/>
  <c r="L70" i="4"/>
  <c r="J17" i="4"/>
  <c r="L17" i="4"/>
  <c r="L84" i="4"/>
  <c r="L23" i="4"/>
  <c r="L24" i="4"/>
  <c r="J100" i="4"/>
  <c r="L72" i="4"/>
  <c r="J58" i="4"/>
  <c r="F12" i="4"/>
  <c r="L109" i="4"/>
  <c r="V12" i="4"/>
  <c r="J88" i="4"/>
  <c r="J26" i="4"/>
  <c r="J30" i="4"/>
  <c r="L93" i="4"/>
  <c r="J107" i="4"/>
  <c r="J70" i="4"/>
  <c r="U32" i="4"/>
  <c r="U11" i="4" s="1"/>
  <c r="S32" i="4"/>
  <c r="J25" i="4"/>
  <c r="L106" i="4"/>
  <c r="J106" i="4"/>
  <c r="L25" i="4"/>
  <c r="L99" i="4"/>
  <c r="V32" i="4"/>
  <c r="J21" i="4"/>
  <c r="J95" i="4"/>
  <c r="L57" i="4"/>
  <c r="J74" i="4"/>
  <c r="R10" i="4" l="1"/>
  <c r="G10" i="4"/>
  <c r="V11" i="4"/>
  <c r="H52" i="4"/>
  <c r="H10" i="4" s="1"/>
  <c r="E11" i="4"/>
  <c r="E10" i="4" s="1"/>
  <c r="J62" i="4"/>
  <c r="S12" i="4"/>
  <c r="U53" i="4"/>
  <c r="U52" i="4" s="1"/>
  <c r="U10" i="4" s="1"/>
  <c r="J61" i="4"/>
  <c r="L60" i="4"/>
  <c r="J56" i="4"/>
  <c r="L20" i="4"/>
  <c r="L56" i="4"/>
  <c r="J57" i="4"/>
  <c r="L112" i="4"/>
  <c r="F11" i="4"/>
  <c r="L55" i="4"/>
  <c r="L62" i="4"/>
  <c r="J112" i="4"/>
  <c r="F53" i="4"/>
  <c r="S53" i="4"/>
  <c r="V53" i="4"/>
  <c r="J19" i="4"/>
  <c r="L61" i="4"/>
  <c r="J60" i="4"/>
  <c r="L19" i="4"/>
  <c r="S11" i="4" l="1"/>
  <c r="S52" i="4"/>
  <c r="V52" i="4"/>
  <c r="V10" i="4" s="1"/>
  <c r="J20" i="4"/>
  <c r="L14" i="4"/>
  <c r="K12" i="4"/>
  <c r="J14" i="4"/>
  <c r="I12" i="4"/>
  <c r="I11" i="4" s="1"/>
  <c r="F52" i="4"/>
  <c r="F10" i="4" s="1"/>
  <c r="J55" i="4"/>
  <c r="L54" i="4"/>
  <c r="L53" i="4" s="1"/>
  <c r="K53" i="4"/>
  <c r="S10" i="4" l="1"/>
  <c r="I53" i="4"/>
  <c r="J54" i="4"/>
  <c r="J53" i="4" s="1"/>
  <c r="J12" i="4"/>
  <c r="J48" i="4"/>
  <c r="L48" i="4"/>
  <c r="K32" i="4"/>
  <c r="K11" i="4" s="1"/>
  <c r="L12" i="4"/>
  <c r="J111" i="4" l="1"/>
  <c r="J32" i="4"/>
  <c r="L111" i="4"/>
  <c r="K52" i="4"/>
  <c r="L32" i="4"/>
  <c r="I52" i="4" l="1"/>
  <c r="L18" i="4"/>
  <c r="K10" i="4"/>
  <c r="L59" i="4"/>
  <c r="L52" i="4"/>
  <c r="J18" i="4"/>
  <c r="J52" i="4" l="1"/>
  <c r="I10" i="4"/>
  <c r="J10" i="4" s="1"/>
  <c r="J11" i="4"/>
  <c r="L10" i="4"/>
  <c r="L11" i="4"/>
</calcChain>
</file>

<file path=xl/sharedStrings.xml><?xml version="1.0" encoding="utf-8"?>
<sst xmlns="http://schemas.openxmlformats.org/spreadsheetml/2006/main" count="25048" uniqueCount="405">
  <si>
    <t xml:space="preserve">Pārskats par stacionārās veselības aprūpes pakalpojumu nodrošināšanai  noslēgtiem līgumiem un izpildi </t>
  </si>
  <si>
    <t>EUR</t>
  </si>
  <si>
    <t>Ārstniecības iestādes nosaukums</t>
  </si>
  <si>
    <t>Programmas kods</t>
  </si>
  <si>
    <t>Iezīmētās programmas nosaukums</t>
  </si>
  <si>
    <t>Pakalpojumi</t>
  </si>
  <si>
    <t>Valsts kompensētais pacientu līdzmaksājums</t>
  </si>
  <si>
    <t>Hospitalizāciju skaits</t>
  </si>
  <si>
    <t xml:space="preserve">Plānotais finansējums </t>
  </si>
  <si>
    <t>Faktiskā izpilde</t>
  </si>
  <si>
    <t>Faktiskā izpilde līguma ietvaros</t>
  </si>
  <si>
    <t>Pārstrāde virs līguma summas</t>
  </si>
  <si>
    <t>Līguma neizpilde</t>
  </si>
  <si>
    <t xml:space="preserve">Faktiskā izpilde </t>
  </si>
  <si>
    <t>Valsts neapmaksātais pacienta līdzmaksājums, ņemot vērā pārstrādi</t>
  </si>
  <si>
    <t xml:space="preserve">Plānotais pacientu skaits </t>
  </si>
  <si>
    <t xml:space="preserve">Hospitalizēto pacientu skaits </t>
  </si>
  <si>
    <t>Hospitalizēto pacientu skaits līguma ietvaros</t>
  </si>
  <si>
    <t>Rēķinos neiekļautais hospitalizāciju skaits</t>
  </si>
  <si>
    <t>gadam</t>
  </si>
  <si>
    <t>% pret pārskata periodu</t>
  </si>
  <si>
    <t>KOPĀ:</t>
  </si>
  <si>
    <t>1.Neatliekamie pakalpojumi</t>
  </si>
  <si>
    <t>1.1.Fiksētie maksājumi stacionārai palīdzībai:</t>
  </si>
  <si>
    <t>1.2.Iezīmētās pakalpojumu programmas:</t>
  </si>
  <si>
    <t>NK203</t>
  </si>
  <si>
    <t>NK204</t>
  </si>
  <si>
    <t>Narkoloģija</t>
  </si>
  <si>
    <t>NK205</t>
  </si>
  <si>
    <t>Obligātā narkoloģiskā palīdzība bērniem pēc bāriņtiesas lēmuma</t>
  </si>
  <si>
    <t>1.3. Virs līguma summas pakalpojuma apmaksa atbilstoši līguma nosacījumiem</t>
  </si>
  <si>
    <t>2.Plānveida pakalpojumi</t>
  </si>
  <si>
    <t>2.1.Fiksētie maksājumi stacionārai palīdzībai:</t>
  </si>
  <si>
    <t>2.2. Iezīmētās pakalpojumu programmas:</t>
  </si>
  <si>
    <t>PK250</t>
  </si>
  <si>
    <t>PK251</t>
  </si>
  <si>
    <t>PK252</t>
  </si>
  <si>
    <t>PK255</t>
  </si>
  <si>
    <t>PK257</t>
  </si>
  <si>
    <t>PK259</t>
  </si>
  <si>
    <t>PK264</t>
  </si>
  <si>
    <t>PK266</t>
  </si>
  <si>
    <t>PK270</t>
  </si>
  <si>
    <t>PK271</t>
  </si>
  <si>
    <t>PK272</t>
  </si>
  <si>
    <t>PK273</t>
  </si>
  <si>
    <t>PK274</t>
  </si>
  <si>
    <t>PK275</t>
  </si>
  <si>
    <t>PK276</t>
  </si>
  <si>
    <t>PK281</t>
  </si>
  <si>
    <t>2.3. Virs līguma summas pakalpojuma apmaksa atbilstoši līguma nosacījumiem</t>
  </si>
  <si>
    <t>Kopā</t>
  </si>
  <si>
    <t>Mikroķirurģija bērniem</t>
  </si>
  <si>
    <t>Apsaldējumu stacionārā ārstēšana pieaugušajiem</t>
  </si>
  <si>
    <t xml:space="preserve">Neiroloģija (insulta vienība) </t>
  </si>
  <si>
    <t>Mikroķirurģija pieaugušajiem</t>
  </si>
  <si>
    <t>NK207</t>
  </si>
  <si>
    <t>NK208</t>
  </si>
  <si>
    <t>NK209</t>
  </si>
  <si>
    <t>NK210</t>
  </si>
  <si>
    <t>NK211</t>
  </si>
  <si>
    <t>NK212</t>
  </si>
  <si>
    <t>NK213</t>
  </si>
  <si>
    <t>NK214</t>
  </si>
  <si>
    <t>NK215</t>
  </si>
  <si>
    <t>NK216</t>
  </si>
  <si>
    <t>Vēdera aortas endoprotezēšana</t>
  </si>
  <si>
    <t>Krūšu aortas endoprotezēšana</t>
  </si>
  <si>
    <t>Pieaugušo apdegumu stacionārā ārstēšana</t>
  </si>
  <si>
    <t>Psihiatriskā palīdzība, tai skaitā  pēc tiesas lēmuma</t>
  </si>
  <si>
    <t>Psihiatriskā palīdzība bērniem</t>
  </si>
  <si>
    <t>Stacionārā psihiatriskā palīdzība bērniem</t>
  </si>
  <si>
    <t xml:space="preserve">Tuberkuloze (psihiatrijas pacientiem) </t>
  </si>
  <si>
    <t>NN001</t>
  </si>
  <si>
    <t>NN002</t>
  </si>
  <si>
    <t>NN003</t>
  </si>
  <si>
    <t>NN004</t>
  </si>
  <si>
    <t>Piemaksa par hemodialīzēm</t>
  </si>
  <si>
    <t> Piemaksa par trombolīzēm</t>
  </si>
  <si>
    <t>NN100</t>
  </si>
  <si>
    <t>NN101</t>
  </si>
  <si>
    <t>Ilgstoša mākslīgā plaušu ventilācija, aprūpe</t>
  </si>
  <si>
    <t>NN103</t>
  </si>
  <si>
    <t>Piemaksa par rehabilitācija psihiatriskā profila pacientiem</t>
  </si>
  <si>
    <t>NN105</t>
  </si>
  <si>
    <t>Pakalpojumi Ukrainas iedzīvotājiem saistībā ar KF militāro konfliktu</t>
  </si>
  <si>
    <t>NN109</t>
  </si>
  <si>
    <t xml:space="preserve"> Apmaksa par pacientu ārstēšanu ar zālēm Rekombinantais aktivētais VII faktors  (Nova Seven), atbilstoši iesniegtajiem rēķiniem</t>
  </si>
  <si>
    <t>Piemaksa par gripas testu veikšanu</t>
  </si>
  <si>
    <t>NN110</t>
  </si>
  <si>
    <t>Piemaksa par IT gultu uzturēšanu</t>
  </si>
  <si>
    <t>NN129</t>
  </si>
  <si>
    <t>Piemaksa par autiskā spektra traucējumiem</t>
  </si>
  <si>
    <t>NN131</t>
  </si>
  <si>
    <t>NN130</t>
  </si>
  <si>
    <t>NN107</t>
  </si>
  <si>
    <t>Piemaksa par endovaskulāru trombektomiju</t>
  </si>
  <si>
    <t xml:space="preserve"> Piemaksa par dzemdību atsāpināšanu</t>
  </si>
  <si>
    <t>NN135</t>
  </si>
  <si>
    <t xml:space="preserve"> Piemaksa par ekstrakorporālu membrānu oksigenāciju (EKMO)</t>
  </si>
  <si>
    <t>NN136 </t>
  </si>
  <si>
    <t xml:space="preserve"> Piemaksa par litotripsija</t>
  </si>
  <si>
    <t>X</t>
  </si>
  <si>
    <t xml:space="preserve"> Atbilstoši  iesniegtajiem rēķiniem apmaksājamie veselības aprūpes pakalpojumi (endovaskulāra trombektomija) saskaņā ar MK noteikumu 555  7.pielikumu</t>
  </si>
  <si>
    <t>Fiksētā piemaksa par uzņemšanas nodaļas darbību</t>
  </si>
  <si>
    <t>Fiksētā piemaksa observācijas gultu uzturēšanai</t>
  </si>
  <si>
    <t xml:space="preserve">DRG  maksājums par stacionāra darbību </t>
  </si>
  <si>
    <t xml:space="preserve"> Fiksētais  maksājums - sifiliss, gonoreja bērniem</t>
  </si>
  <si>
    <t xml:space="preserve"> Fiksētais maksājums - psihiatriskā palīdzība bērniem</t>
  </si>
  <si>
    <t>PN001</t>
  </si>
  <si>
    <t>PN003</t>
  </si>
  <si>
    <t>PN004</t>
  </si>
  <si>
    <t>PN133</t>
  </si>
  <si>
    <t>PN005</t>
  </si>
  <si>
    <t xml:space="preserve"> psihiatriskā ārstēšana stacionārā - tāmes finansējums</t>
  </si>
  <si>
    <t xml:space="preserve"> Fiksētais maksājums -  ķīmijterapija bērniem</t>
  </si>
  <si>
    <t xml:space="preserve"> Fiksētais maksājums -   tuberkulozes diagnostika un  ārstēšana bērniem</t>
  </si>
  <si>
    <t>DRG fiksētais maksājums - Krūšu rekonstrukcija</t>
  </si>
  <si>
    <t>Izgulējumu, t.sk komplicētu ar osteomielītu  mikroķirurģiskā ārstēšana</t>
  </si>
  <si>
    <t>Hronisko pacientu aprūpe ar ārstēšanās ilgumu līdz 14 gultasdienām</t>
  </si>
  <si>
    <t>Hronisko pacientu aprūpe no 15. ārstēšanās dienas vai aprūpes turpināšana pēc akūta ārstēšanas perioda iestādes ietvaros</t>
  </si>
  <si>
    <t>Mikrodiskektomija, mikrofenestrācija</t>
  </si>
  <si>
    <t>PK221</t>
  </si>
  <si>
    <t>PK222</t>
  </si>
  <si>
    <t>PK231</t>
  </si>
  <si>
    <t>PK232</t>
  </si>
  <si>
    <t>PK220</t>
  </si>
  <si>
    <t>PK219</t>
  </si>
  <si>
    <t>PK277</t>
  </si>
  <si>
    <t>PK207</t>
  </si>
  <si>
    <t>PK205</t>
  </si>
  <si>
    <t>PK209</t>
  </si>
  <si>
    <t>PK211</t>
  </si>
  <si>
    <t>PK212</t>
  </si>
  <si>
    <t>PK215</t>
  </si>
  <si>
    <t>PK213</t>
  </si>
  <si>
    <t>PK214</t>
  </si>
  <si>
    <t>PK218</t>
  </si>
  <si>
    <t>PK216</t>
  </si>
  <si>
    <t>PK112</t>
  </si>
  <si>
    <t>PK113</t>
  </si>
  <si>
    <t>PK200</t>
  </si>
  <si>
    <t>Kaulā ievietojamā dzirdes aparāta (BAHA) implanta ievietošana bērniem (ar implanta vērtību)</t>
  </si>
  <si>
    <t>PK201</t>
  </si>
  <si>
    <t>Kaulā ievietojamā dzirdes aparāta (BAHA) implanta ievietošana bērniem (bez implanta vērtības)</t>
  </si>
  <si>
    <t>PK202</t>
  </si>
  <si>
    <t>Kohleārā implanta implantācija bērniem</t>
  </si>
  <si>
    <t>PK203</t>
  </si>
  <si>
    <t>Nieres transplantācija un pēcoperācijas periods</t>
  </si>
  <si>
    <t>PK204</t>
  </si>
  <si>
    <t>Slimnieku sagatavošana transplantācijai, pacienti ar transplantāta disfunkciju, pacienti ar imūnsuperesīvas terapijas komplikācijām, tās kontrole, korekcija, kā arī pacienti ar nefunkcionējošu transplantātu (niere)</t>
  </si>
  <si>
    <t xml:space="preserve">Gūžas locītavas endoprotezēšana ar bezcementa fiksācijas vai hibrīda tipa endoprotēzi </t>
  </si>
  <si>
    <t xml:space="preserve">Gūžas locītavas endoprotezēšana ar cementējamu endoprotēzi </t>
  </si>
  <si>
    <t xml:space="preserve">Ceļa locītavas endoprotezēšana </t>
  </si>
  <si>
    <t xml:space="preserve">Elkoņa locītavas daļēja (radija galviņas) endoprotezēšana </t>
  </si>
  <si>
    <t xml:space="preserve">Elkoņa locītavas totālā endoprotezēšana </t>
  </si>
  <si>
    <t xml:space="preserve">Plecu locītavas endoprotezēšana </t>
  </si>
  <si>
    <t xml:space="preserve">Revīzijas endoprotezēšana (ar endoprotēzes vērtību) </t>
  </si>
  <si>
    <t xml:space="preserve">Revīzijas endoprotēžu implantēšana, endoprotezēšana osteomielīta un onkoloģijas pacientiem (bez implanta vērtības) </t>
  </si>
  <si>
    <t xml:space="preserve">Ķīmijterapija pieaugušajiem </t>
  </si>
  <si>
    <t>Staru terapija, staru terapija un ķīmijterapija pieaugušajiem</t>
  </si>
  <si>
    <t xml:space="preserve">Multirezistentās tuberkulozes pacientu ārstēšana </t>
  </si>
  <si>
    <t>Tuberkulozes ārstēšana pacientiem, kuriem tiek nodrošināta piespiedu izolēšana</t>
  </si>
  <si>
    <t xml:space="preserve">Tuberkulozes diagnostika un ārstēšana </t>
  </si>
  <si>
    <t xml:space="preserve">Tuberkulozes seku ārstēšana </t>
  </si>
  <si>
    <t xml:space="preserve">Tuberkulozes diagnostika un ārstēšana bērniem </t>
  </si>
  <si>
    <t xml:space="preserve">Tuberkulozes seku ārstēšana bērniem </t>
  </si>
  <si>
    <t xml:space="preserve">Bērnu surdoloģija (pārejoši vai pastāvīgu dzirdes un valodas traucējumi). Stacionārā palīdzība. Rehabilitācija </t>
  </si>
  <si>
    <t xml:space="preserve">Cilmes šūnu transplantācija </t>
  </si>
  <si>
    <t xml:space="preserve">Nacionālsociālistiskajā režīmā cietušo personu rehabilitācija </t>
  </si>
  <si>
    <t xml:space="preserve">Paliatīvā aprūpe </t>
  </si>
  <si>
    <t xml:space="preserve">Torakālā ķirurģija tuberkulozes pacientiem </t>
  </si>
  <si>
    <t xml:space="preserve">Radioķiruģija, stereotaktiskā staru terapija un staru terapija ar augsti tehnoloģiskām apstarošanas metodēm </t>
  </si>
  <si>
    <t xml:space="preserve">Pakalpojumi aprūpes slimnīcā vai aprūpes gultā </t>
  </si>
  <si>
    <t>PK206</t>
  </si>
  <si>
    <t>Gūžas locītavas endoprotezēšana ar bezcementa fiksācijas vai hibrīda tipa endoprotēzi sarežģītos gadījumos</t>
  </si>
  <si>
    <t>PK208</t>
  </si>
  <si>
    <t>Gūžas locītavas endoprotezēšana ar cementējamu endoprotēzi sarežģītos gadījumos</t>
  </si>
  <si>
    <t>PK210</t>
  </si>
  <si>
    <t>Ceļa locītavas endoprotezēšana sarežģītos gadījumos</t>
  </si>
  <si>
    <t>PK217</t>
  </si>
  <si>
    <t>Staru terapija</t>
  </si>
  <si>
    <t>PK223</t>
  </si>
  <si>
    <t>Narkomānu rehabilitācija stacionārā bērniem</t>
  </si>
  <si>
    <t>PK224</t>
  </si>
  <si>
    <t>Narkomānu rehabilitācija stacionārā pieaugušajiem</t>
  </si>
  <si>
    <t>PK225</t>
  </si>
  <si>
    <t>Ortotopiskā aknu transplantācija</t>
  </si>
  <si>
    <t>PK226</t>
  </si>
  <si>
    <t>Pacientu izmeklēšana pirms ortotopiskās aknu transplantācijas</t>
  </si>
  <si>
    <t>Černobiļas AES avārijas likvidētāju un arodslimnieku ārstēšana stacionārā</t>
  </si>
  <si>
    <t xml:space="preserve">Ilgstoši mākslīgi ventilējamā pacienta medicīniskā rehabilitācija </t>
  </si>
  <si>
    <t xml:space="preserve">Minesotas programma stacionārā </t>
  </si>
  <si>
    <t xml:space="preserve">Ortotopiskā sirds transplantācija </t>
  </si>
  <si>
    <t>Aortālā vārstuļa transkatetrāla implantācija (TAVI)</t>
  </si>
  <si>
    <t xml:space="preserve">Kohleāro impalntu impalntēšana </t>
  </si>
  <si>
    <t>Diennakts perinatālā periodā radušos stāvokļu rehabilitācija</t>
  </si>
  <si>
    <t>PK282</t>
  </si>
  <si>
    <t>Rehabilitācija pacientiem ar muguras samadzeņu šķērsbojājumu (spinālie pacienti)</t>
  </si>
  <si>
    <t>PK283</t>
  </si>
  <si>
    <t>Diennakts stacionārā sniedzamie otrā etapa medicīniskās rehabilitācijas pakalpojumi pieaugušajiem</t>
  </si>
  <si>
    <t>PK284</t>
  </si>
  <si>
    <t xml:space="preserve">Diennakts stacionārā sniedzamie otrā etapa medicīniskās rehabilitācijas pakalpojumi bērniem </t>
  </si>
  <si>
    <t>PK285</t>
  </si>
  <si>
    <t>Diennakts stacionārā sniedzamie perinatālā periodā radušos stāvokļu rehabilitācija, kas tiek sniegta bērniem pirmajā dzīves gadā</t>
  </si>
  <si>
    <t xml:space="preserve"> Atbilstoši  iesniegtajiem rēķiniem apmaksājamie veselības aprūpes pakalpojumi (specifiskie medikamenti un nestandarta endoprotēzes) saskaņā ar MK noteikumu 555  7.pielikumu</t>
  </si>
  <si>
    <t>PN104</t>
  </si>
  <si>
    <t xml:space="preserve"> Zāļu rezistenta tuberkulozes pacienta paliatīvā aprūpei</t>
  </si>
  <si>
    <t>PN105</t>
  </si>
  <si>
    <t xml:space="preserve"> Piemaksa par pavadošās personas atrašanās pie pacienta</t>
  </si>
  <si>
    <t>PN106</t>
  </si>
  <si>
    <t xml:space="preserve">PN107 </t>
  </si>
  <si>
    <t xml:space="preserve">PN108 </t>
  </si>
  <si>
    <t>Piemaksa par sarežģītu primāras onkooperācijas veikšanu</t>
  </si>
  <si>
    <t>PN111</t>
  </si>
  <si>
    <t xml:space="preserve"> Piemaksa par ķīmijterapijas zāļu izlietojumu</t>
  </si>
  <si>
    <t xml:space="preserve">PN113 </t>
  </si>
  <si>
    <t xml:space="preserve"> Piemaksa par akūto rehabilitāciju jaukta profila gultās</t>
  </si>
  <si>
    <t xml:space="preserve">PN114 </t>
  </si>
  <si>
    <t xml:space="preserve"> Piemaksa par urīnpūšļa fotodinamisku diagnostiku (FDD)</t>
  </si>
  <si>
    <t>PN115</t>
  </si>
  <si>
    <t>Piemaksa par lielo locītavu endoprotezēšanas operāciju sarežģītos gadījumos</t>
  </si>
  <si>
    <t>PN116</t>
  </si>
  <si>
    <t>PN117</t>
  </si>
  <si>
    <t>Pakalpojumi personai ar prognozējamu invaliditāti</t>
  </si>
  <si>
    <t>Pakalpojumi, kas sniegti ilgstoši slimojošām personām darbspējīgā vecumā</t>
  </si>
  <si>
    <t>Piemaksa par hibridizācijas izmeklējumu mutāciju noteikšanai</t>
  </si>
  <si>
    <t>Piemaksa par pozitronu emisijas tomogrāfiju/datortomogrāfiju</t>
  </si>
  <si>
    <t>PN122</t>
  </si>
  <si>
    <t xml:space="preserve"> COVID diagnostika</t>
  </si>
  <si>
    <t xml:space="preserve">PN123 </t>
  </si>
  <si>
    <t xml:space="preserve"> Samaksa par toksikoloģijas un sepses pakalpojumu sniegšanu</t>
  </si>
  <si>
    <t xml:space="preserve">PN125 </t>
  </si>
  <si>
    <t>COVID-19 vakcinācija</t>
  </si>
  <si>
    <t xml:space="preserve">PN129 </t>
  </si>
  <si>
    <t xml:space="preserve"> Hemodialīzes filtri</t>
  </si>
  <si>
    <t>PN130</t>
  </si>
  <si>
    <t xml:space="preserve"> Piemaksa par hronisko pacientu aprūpi</t>
  </si>
  <si>
    <t>PN132</t>
  </si>
  <si>
    <t>Piemaksa par elektromagnētiski navigētas bronhoskopijas (ENB) izmantošanu</t>
  </si>
  <si>
    <t xml:space="preserve">PN134 </t>
  </si>
  <si>
    <t xml:space="preserve"> Piemaksa par medikamentu sagatavošanu ķīmijterapijas procedūrām</t>
  </si>
  <si>
    <t xml:space="preserve">PN135 </t>
  </si>
  <si>
    <t xml:space="preserve">PN136 </t>
  </si>
  <si>
    <t>PN137</t>
  </si>
  <si>
    <t>Piemaksa par zāļu koagulācijas faktoru</t>
  </si>
  <si>
    <t xml:space="preserve"> Piemaksa par Covid-19 medikamentiem</t>
  </si>
  <si>
    <t xml:space="preserve"> Piemaksa par IAL lietošanu</t>
  </si>
  <si>
    <t xml:space="preserve">PN138 </t>
  </si>
  <si>
    <t xml:space="preserve"> Piemaksa par onkoloģiskas slimības diagnostiku un ģenētiskiem izmeklējumiem</t>
  </si>
  <si>
    <t>PN139</t>
  </si>
  <si>
    <t>Multiplais miega latentuma tests</t>
  </si>
  <si>
    <t>PN140</t>
  </si>
  <si>
    <t>Piemaksa par klejotājnerva stimulācijas sistēmas implantāciju</t>
  </si>
  <si>
    <t xml:space="preserve">PN141 </t>
  </si>
  <si>
    <t>PN144</t>
  </si>
  <si>
    <t>Reto slimību diagnostika</t>
  </si>
  <si>
    <t>PN145</t>
  </si>
  <si>
    <t>Modificētā elektrokonvulsīvā terapija</t>
  </si>
  <si>
    <t>PN146</t>
  </si>
  <si>
    <t>Otrā kohleārā implanta ievietošana</t>
  </si>
  <si>
    <t>PN147</t>
  </si>
  <si>
    <t>Piemaksa pie gultas dienas par Covid - 19 pacientu ārstēšanu</t>
  </si>
  <si>
    <t xml:space="preserve"> Primāra un sekundāra balss protēžu implantācija</t>
  </si>
  <si>
    <t>PN153</t>
  </si>
  <si>
    <t>Krūšu rekonstrukcijas  papildmateriāli</t>
  </si>
  <si>
    <t>PN154</t>
  </si>
  <si>
    <t>Primāri diagnosticēts ļaundabīgs audzējs vai reta neonkoloģiska patoloģija, diagnozes apstiprināšanu veic otrs ārsts - patologs</t>
  </si>
  <si>
    <t>PN155</t>
  </si>
  <si>
    <t>Medikamenta Radium Ra 223 dichloride lietošana</t>
  </si>
  <si>
    <t>PN156</t>
  </si>
  <si>
    <t>Zondes izmantošana, pielietojot intrakraniālo neironavigāciju</t>
  </si>
  <si>
    <t>PN157</t>
  </si>
  <si>
    <t>Intraoperatīva elektrokortikogrāfija</t>
  </si>
  <si>
    <t>PN158</t>
  </si>
  <si>
    <t>Ārstu konsīlijs atkārtotai attēldiagnostikas datu apstrādei citā iestādē</t>
  </si>
  <si>
    <t>PN159</t>
  </si>
  <si>
    <t>Ginekoloģiskie izmeklējumi</t>
  </si>
  <si>
    <t>PN160</t>
  </si>
  <si>
    <t>Plaukstas locītavas dubultas mobilitātes endoprotēzes lietošana</t>
  </si>
  <si>
    <t>PN121</t>
  </si>
  <si>
    <t>Piemaksa par pacienta apmācību stacionārā par enterālu un parenterālu barošanu</t>
  </si>
  <si>
    <t>Bērnu KUS</t>
  </si>
  <si>
    <t>P.Stradiņa KUS</t>
  </si>
  <si>
    <t>RAKUS</t>
  </si>
  <si>
    <t>Jūrmalas slimnīca</t>
  </si>
  <si>
    <t>Ogres RS</t>
  </si>
  <si>
    <t>Tukuma slimnīca</t>
  </si>
  <si>
    <t>Liepājas RS</t>
  </si>
  <si>
    <t>Ziemeļkurzemes RS</t>
  </si>
  <si>
    <t>Kuldīgas slimnīca</t>
  </si>
  <si>
    <t>Daugavpils RS</t>
  </si>
  <si>
    <t>Rēzeknes RS</t>
  </si>
  <si>
    <t>Preiļu slimnīca</t>
  </si>
  <si>
    <t>Krāslavas slimnīca</t>
  </si>
  <si>
    <t>Vidzemes slimnīca</t>
  </si>
  <si>
    <t>Madonas slimnīca</t>
  </si>
  <si>
    <t>Balvu un Gulbenes SA</t>
  </si>
  <si>
    <t>Cēsu klīnika</t>
  </si>
  <si>
    <t>Alūksnes slimnīca</t>
  </si>
  <si>
    <t>Jelgavas PS</t>
  </si>
  <si>
    <t>Jēkabpils RS</t>
  </si>
  <si>
    <t>Dobeles AS</t>
  </si>
  <si>
    <t>Bērnu PS Ainaži</t>
  </si>
  <si>
    <t>Daugavpils PS</t>
  </si>
  <si>
    <t>Piejūras slimnīca</t>
  </si>
  <si>
    <t>Rīgas Dzemdību nams</t>
  </si>
  <si>
    <t>Rīgas 2.slimnīca</t>
  </si>
  <si>
    <t>Rīgas PNC</t>
  </si>
  <si>
    <t>Slimnīca Ģintermuiža</t>
  </si>
  <si>
    <t>Strenču PS</t>
  </si>
  <si>
    <t>Traumatoloģijas un ortopēdijas slimnīca</t>
  </si>
  <si>
    <t>NRC Vaivari</t>
  </si>
  <si>
    <t>Aizkraukles slimnīca</t>
  </si>
  <si>
    <t>Bauskas slimnīca</t>
  </si>
  <si>
    <t>Līvānu slimnīca</t>
  </si>
  <si>
    <t>Ludzas medicīnas centrs</t>
  </si>
  <si>
    <t>Priekules slimnīca</t>
  </si>
  <si>
    <t>Siguldas slimnīca</t>
  </si>
  <si>
    <t>Jūras medicīnas centrs</t>
  </si>
  <si>
    <t>Sanare Jaunķemeri</t>
  </si>
  <si>
    <t>Saldus medicīnas centrs</t>
  </si>
  <si>
    <t>Limbažu slimnīca</t>
  </si>
  <si>
    <t>Piemaksa par IT gultām</t>
  </si>
  <si>
    <t>Piemaksa par trombolīzēm</t>
  </si>
  <si>
    <t>Fiksētais  maksājums - sifiliss, gonoreja bērniem</t>
  </si>
  <si>
    <t>Fiksētais maksājums - psihiatriskā palīdzība bērniem</t>
  </si>
  <si>
    <t>Piemaksa par dzemdību atsāpināšanu</t>
  </si>
  <si>
    <t>Piemaksa par ekstrakorporālu membrānu oksigenāciju (EKMO)</t>
  </si>
  <si>
    <t>Apmaksa par pacientu ārstēšanu ar zālēm Rekombinantais aktivētais VII faktors  (Nova Seven), atbilstoši iesniegtajiem rēķiniem</t>
  </si>
  <si>
    <t>psihiatriskā ārstēšana stacionārā - tāmes finansējums</t>
  </si>
  <si>
    <t>Fiksētais maksājums -  ķīmijterapija bērniem</t>
  </si>
  <si>
    <t>Fiksētais maksājums -   tuberkulozes diagnostika un  ārstēšana bērniem</t>
  </si>
  <si>
    <t>Pakalpojumu grupa</t>
  </si>
  <si>
    <t>1.1.</t>
  </si>
  <si>
    <t>1.2.</t>
  </si>
  <si>
    <t>1.3.</t>
  </si>
  <si>
    <t>2.1.</t>
  </si>
  <si>
    <t>2.2.</t>
  </si>
  <si>
    <t>2.3.</t>
  </si>
  <si>
    <t>K</t>
  </si>
  <si>
    <t>Hemodialīzes filtri</t>
  </si>
  <si>
    <t>Piemaksa par hronisko pacientu aprūpi</t>
  </si>
  <si>
    <t>Piemaksa par IAL lietošanu</t>
  </si>
  <si>
    <t>Zāļu rezistenta tuberkulozes pacienta paliatīvā aprūpei</t>
  </si>
  <si>
    <t>Piemaksa par pavadošās personas atrašanās pie pacienta</t>
  </si>
  <si>
    <t>Piemaksa par akūto rehabilitāciju jaukta profila gultās</t>
  </si>
  <si>
    <t>Piemaksa par urīnpūšļa fotodinamisku diagnostiku (FDD)</t>
  </si>
  <si>
    <t>COVID diagnostika</t>
  </si>
  <si>
    <t>Samaksa par toksikoloģijas un sepses pakalpojumu sniegšanu</t>
  </si>
  <si>
    <t>Piemaksa par onkoloģiskas slimības diagnostiku un ģenētiskiem izmeklējumiem</t>
  </si>
  <si>
    <t>Atbilstoši  iesniegtajiem rēķiniem apmaksājamie veselības aprūpes pakalpojumi (endovaskulāra trombektomija) saskaņā ar MK noteikumu 555  7.pielikumu</t>
  </si>
  <si>
    <t>Piemaksa par litotripsija</t>
  </si>
  <si>
    <t>Piezīmes:</t>
  </si>
  <si>
    <t>** medikamenti , kas nav iekļauti centralizētos iepirkumos</t>
  </si>
  <si>
    <t>Piemaksa par ķīmijterapijas zāļu izlietojumu**</t>
  </si>
  <si>
    <r>
      <t xml:space="preserve">Aprēķinātais pacienta līdzmaksājums par neatbrīvotajām kategorijām, </t>
    </r>
    <r>
      <rPr>
        <b/>
        <u/>
        <sz val="11"/>
        <rFont val="Calibri"/>
        <family val="2"/>
        <charset val="186"/>
        <scheme val="minor"/>
      </rPr>
      <t>(iekasē ārstniecības iestāde)</t>
    </r>
  </si>
  <si>
    <t>2.4.</t>
  </si>
  <si>
    <t>1.3. Virs līguma summas pakalpojuma apmaksa atbilstoši līguma nosacījumiem *</t>
  </si>
  <si>
    <t>2.3. Virs līguma summas pakalpojuma apmaksa atbilstoši līguma nosacījumiem*</t>
  </si>
  <si>
    <t>Piemaksa par jaundzimušo skrīningu</t>
  </si>
  <si>
    <t>Pakalpojumi, kas sniegti ilgstoši slimojošām personām darbspējīgā vecumā, t.sk. PN106</t>
  </si>
  <si>
    <t>ES un EEZ dalībvalstu un Šveices iedzīvotājiem sniegtie pakalpojumi</t>
  </si>
  <si>
    <t>PN162</t>
  </si>
  <si>
    <t>PN163</t>
  </si>
  <si>
    <t>Piemaksa par griezējšuvējiem</t>
  </si>
  <si>
    <t>Apmaksa par pacientu ārstēšanu ar zālēm Rekombinantais aktivētais VII faktors  (Nova Seven)</t>
  </si>
  <si>
    <t>NN111</t>
  </si>
  <si>
    <t xml:space="preserve">Piemaksa par mugurkaula ķirurģiju </t>
  </si>
  <si>
    <t>Pacientu transportēšanas izmaksas</t>
  </si>
  <si>
    <t>PN164</t>
  </si>
  <si>
    <t>Piemaksa par ultrasonogrāfiju, dupleksskenēšanu</t>
  </si>
  <si>
    <t xml:space="preserve">*** Pakalpojumi Ukrainas iedzīvotājiem saistībā ar KF militāro konfliktu (NN109) nav plānotais finansējums </t>
  </si>
  <si>
    <t>Pakalpojumi Ukrainas iedzīvotājiem saistībā ar KF militāro konfliktu***</t>
  </si>
  <si>
    <t>NN145</t>
  </si>
  <si>
    <t xml:space="preserve">Piemaksa par ultrasonogrāfiju, dupleksskenēšanu pacientiem līdz 18 gadu vecumam </t>
  </si>
  <si>
    <t>Piemaksa par narkoloģiskā testa veikšanu</t>
  </si>
  <si>
    <t>NN146</t>
  </si>
  <si>
    <t>COVID diagnostika (korekcijas par 2023.gadu)</t>
  </si>
  <si>
    <t>COVID-19 vakcinācija  (korekcijas par 2023.gadu)</t>
  </si>
  <si>
    <t>Piemaksa par Covid-19 medikamentiem  (korekcijas par 2023.gadu)</t>
  </si>
  <si>
    <t>Piemaksa pie gultas dienas par Covid - 19 pacientu ārstēšanu  (korekcijas par 2023.gadu)</t>
  </si>
  <si>
    <t xml:space="preserve">Piemaksa par jaundzimušo skrīningu </t>
  </si>
  <si>
    <t>Piemaksa par IAL lietošanu (korekcijas par 2023.gadu)</t>
  </si>
  <si>
    <t>PN101</t>
  </si>
  <si>
    <t>PN102</t>
  </si>
  <si>
    <t>PN103</t>
  </si>
  <si>
    <t>Piemaksa par kontracepciju sociālā riska sievietēm</t>
  </si>
  <si>
    <t>Piemaksa par kaulu trausluma ķirurģiju</t>
  </si>
  <si>
    <t>Piemaksa par multidisciplināru sanāksmi paliatīvajiem pacientiem</t>
  </si>
  <si>
    <t>PN170</t>
  </si>
  <si>
    <t>PN171</t>
  </si>
  <si>
    <t>Optometrista pakalpojumi un optikas piederumi psihiatriskā profila pacientiem</t>
  </si>
  <si>
    <t>Zobārstniecības pakalpojumi psihiatrijas iestādē</t>
  </si>
  <si>
    <t>PN172</t>
  </si>
  <si>
    <t>Finansējums  piemaksājamo manipulāciju pārstrādes segšanai</t>
  </si>
  <si>
    <t>2.4.Citi (metodiskie līgumi Vaivari, RPNC, traumatoloģijā)</t>
  </si>
  <si>
    <t xml:space="preserve"> Piemaksa par miega izmeklējumiem</t>
  </si>
  <si>
    <t xml:space="preserve"> Piemaksa par skriemeļu biopsiju</t>
  </si>
  <si>
    <t>PN167</t>
  </si>
  <si>
    <t>PN168</t>
  </si>
  <si>
    <t>PN169</t>
  </si>
  <si>
    <r>
      <t>Pārskata periods:</t>
    </r>
    <r>
      <rPr>
        <u/>
        <sz val="11"/>
        <rFont val="Calibri"/>
        <family val="2"/>
        <charset val="186"/>
        <scheme val="minor"/>
      </rPr>
      <t xml:space="preserve"> 2024.gada janvāris - marts</t>
    </r>
  </si>
  <si>
    <t>* Virs līguma summas noteiktajām piemaksām plānotais finansējums periodam un  izpilde   par periodu janvāris - februāris</t>
  </si>
  <si>
    <t>janvāris -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</si>
</sst>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8" tint="-0.249977111117893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/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3" xfId="0" applyFont="1" applyBorder="1" applyAlignment="1">
      <alignment horizontal="left" vertical="center"/>
    </xf>
    <xf numFmtId="3" fontId="7" fillId="4" borderId="13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12" fillId="0" borderId="13" xfId="0" applyFont="1" applyBorder="1"/>
    <xf numFmtId="0" fontId="15" fillId="0" borderId="13" xfId="0" applyFont="1" applyBorder="1" applyAlignment="1">
      <alignment wrapText="1"/>
    </xf>
    <xf numFmtId="0" fontId="16" fillId="0" borderId="0" xfId="0" applyFont="1"/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left" vertical="top" wrapText="1"/>
    </xf>
    <xf numFmtId="0" fontId="9" fillId="2" borderId="13" xfId="0" applyFont="1" applyFill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center"/>
    </xf>
    <xf numFmtId="0" fontId="6" fillId="0" borderId="13" xfId="0" applyFont="1" applyBorder="1"/>
    <xf numFmtId="0" fontId="17" fillId="0" borderId="13" xfId="0" applyFont="1" applyBorder="1"/>
    <xf numFmtId="0" fontId="9" fillId="0" borderId="13" xfId="0" applyFont="1" applyBorder="1" applyAlignment="1">
      <alignment wrapText="1"/>
    </xf>
    <xf numFmtId="0" fontId="12" fillId="0" borderId="13" xfId="0" applyFont="1" applyBorder="1" applyAlignment="1">
      <alignment horizontal="left"/>
    </xf>
    <xf numFmtId="3" fontId="7" fillId="3" borderId="13" xfId="0" applyNumberFormat="1" applyFont="1" applyFill="1" applyBorder="1" applyAlignment="1">
      <alignment vertical="center"/>
    </xf>
    <xf numFmtId="4" fontId="5" fillId="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left"/>
    </xf>
    <xf numFmtId="3" fontId="7" fillId="0" borderId="13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3" fillId="0" borderId="0" xfId="0" applyFont="1"/>
    <xf numFmtId="4" fontId="5" fillId="3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3" fontId="7" fillId="5" borderId="13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horizontal="right" vertical="center"/>
    </xf>
    <xf numFmtId="4" fontId="3" fillId="5" borderId="13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vertical="center" wrapText="1"/>
    </xf>
    <xf numFmtId="3" fontId="12" fillId="3" borderId="13" xfId="0" applyNumberFormat="1" applyFont="1" applyFill="1" applyBorder="1" applyAlignment="1">
      <alignment vertical="center" wrapText="1"/>
    </xf>
    <xf numFmtId="3" fontId="12" fillId="3" borderId="13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3" fontId="18" fillId="0" borderId="0" xfId="0" applyNumberFormat="1" applyFont="1"/>
    <xf numFmtId="0" fontId="16" fillId="0" borderId="13" xfId="0" applyFont="1" applyBorder="1" applyAlignment="1">
      <alignment horizontal="left"/>
    </xf>
    <xf numFmtId="0" fontId="17" fillId="2" borderId="13" xfId="0" applyFont="1" applyFill="1" applyBorder="1" applyAlignment="1">
      <alignment horizontal="left" vertical="top" wrapText="1"/>
    </xf>
    <xf numFmtId="3" fontId="12" fillId="2" borderId="13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6" fillId="6" borderId="13" xfId="0" applyFont="1" applyFill="1" applyBorder="1" applyAlignment="1">
      <alignment vertical="center"/>
    </xf>
    <xf numFmtId="3" fontId="7" fillId="6" borderId="13" xfId="0" applyNumberFormat="1" applyFont="1" applyFill="1" applyBorder="1" applyAlignment="1">
      <alignment vertical="center"/>
    </xf>
    <xf numFmtId="4" fontId="5" fillId="6" borderId="10" xfId="0" applyNumberFormat="1" applyFont="1" applyFill="1" applyBorder="1" applyAlignment="1">
      <alignment horizontal="right" vertical="center"/>
    </xf>
    <xf numFmtId="3" fontId="7" fillId="6" borderId="12" xfId="0" applyNumberFormat="1" applyFont="1" applyFill="1" applyBorder="1" applyAlignment="1">
      <alignment horizontal="right" vertical="center"/>
    </xf>
    <xf numFmtId="4" fontId="5" fillId="6" borderId="13" xfId="0" applyNumberFormat="1" applyFont="1" applyFill="1" applyBorder="1" applyAlignment="1">
      <alignment horizontal="right" vertical="center"/>
    </xf>
    <xf numFmtId="3" fontId="7" fillId="6" borderId="13" xfId="0" applyNumberFormat="1" applyFont="1" applyFill="1" applyBorder="1" applyAlignment="1">
      <alignment horizontal="right" vertical="center"/>
    </xf>
    <xf numFmtId="0" fontId="3" fillId="6" borderId="13" xfId="0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right" vertical="center"/>
    </xf>
    <xf numFmtId="4" fontId="3" fillId="6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0" fontId="18" fillId="0" borderId="0" xfId="0" applyFont="1"/>
    <xf numFmtId="0" fontId="5" fillId="2" borderId="13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9" fillId="0" borderId="0" xfId="0" applyNumberFormat="1" applyFont="1"/>
    <xf numFmtId="0" fontId="15" fillId="2" borderId="13" xfId="0" applyFont="1" applyFill="1" applyBorder="1" applyAlignment="1">
      <alignment wrapText="1"/>
    </xf>
    <xf numFmtId="0" fontId="15" fillId="2" borderId="13" xfId="0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0" fontId="16" fillId="0" borderId="13" xfId="0" applyFont="1" applyBorder="1"/>
    <xf numFmtId="3" fontId="7" fillId="0" borderId="10" xfId="0" applyNumberFormat="1" applyFont="1" applyBorder="1" applyAlignment="1">
      <alignment horizontal="right" vertical="center"/>
    </xf>
    <xf numFmtId="3" fontId="12" fillId="3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6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3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/>
    <xf numFmtId="0" fontId="17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wrapText="1"/>
    </xf>
    <xf numFmtId="3" fontId="12" fillId="0" borderId="24" xfId="0" applyNumberFormat="1" applyFont="1" applyBorder="1" applyAlignment="1">
      <alignment vertical="center"/>
    </xf>
    <xf numFmtId="3" fontId="12" fillId="3" borderId="24" xfId="0" applyNumberFormat="1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6" borderId="24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horizontal="right" vertical="center"/>
    </xf>
    <xf numFmtId="3" fontId="7" fillId="3" borderId="24" xfId="0" applyNumberFormat="1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0" fontId="12" fillId="0" borderId="0" xfId="0" applyFont="1"/>
    <xf numFmtId="0" fontId="15" fillId="0" borderId="0" xfId="0" applyFont="1" applyAlignment="1">
      <alignment vertical="top" wrapText="1"/>
    </xf>
    <xf numFmtId="3" fontId="12" fillId="0" borderId="0" xfId="0" applyNumberFormat="1" applyFont="1" applyAlignment="1">
      <alignment vertical="center" wrapText="1"/>
    </xf>
    <xf numFmtId="3" fontId="12" fillId="2" borderId="0" xfId="0" applyNumberFormat="1" applyFont="1" applyFill="1" applyAlignment="1">
      <alignment vertical="center" wrapText="1"/>
    </xf>
    <xf numFmtId="3" fontId="12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left"/>
    </xf>
    <xf numFmtId="0" fontId="5" fillId="0" borderId="13" xfId="0" applyFont="1" applyBorder="1"/>
    <xf numFmtId="0" fontId="5" fillId="0" borderId="13" xfId="0" applyFont="1" applyBorder="1" applyAlignment="1">
      <alignment horizontal="left" wrapText="1"/>
    </xf>
    <xf numFmtId="0" fontId="5" fillId="0" borderId="10" xfId="0" applyFont="1" applyBorder="1"/>
    <xf numFmtId="0" fontId="5" fillId="0" borderId="13" xfId="0" applyFont="1" applyBorder="1" applyAlignment="1">
      <alignment horizontal="right"/>
    </xf>
    <xf numFmtId="0" fontId="9" fillId="7" borderId="13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 2 3" xfId="1" xr:uid="{B8290BAA-126C-4CFD-B6CD-8B3A5731A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1CD7-721B-48FF-9CCB-E48AAF5A553D}">
  <dimension ref="A1:X6296"/>
  <sheetViews>
    <sheetView tabSelected="1" topLeftCell="A3" zoomScaleNormal="100" workbookViewId="0">
      <pane xSplit="4" ySplit="8" topLeftCell="E11" activePane="bottomRight" state="frozen"/>
      <selection activeCell="A3" sqref="A3"/>
      <selection pane="topRight" activeCell="E3" sqref="E3"/>
      <selection pane="bottomLeft" activeCell="A11" sqref="A11"/>
      <selection pane="bottomRight" activeCell="G4" sqref="G4"/>
    </sheetView>
  </sheetViews>
  <sheetFormatPr defaultRowHeight="12.75" x14ac:dyDescent="0.2"/>
  <cols>
    <col min="1" max="1" width="17.7109375" style="9" customWidth="1"/>
    <col min="2" max="2" width="7.28515625" style="6" customWidth="1"/>
    <col min="3" max="3" width="8" style="6" customWidth="1"/>
    <col min="4" max="4" width="50" style="87" customWidth="1"/>
    <col min="5" max="5" width="12.42578125" style="6" customWidth="1"/>
    <col min="6" max="6" width="12.140625" style="6" customWidth="1"/>
    <col min="7" max="7" width="12" style="6" customWidth="1"/>
    <col min="8" max="8" width="13.7109375" style="6" customWidth="1"/>
    <col min="9" max="9" width="11.42578125" style="6" customWidth="1"/>
    <col min="10" max="10" width="10.5703125" style="6" customWidth="1"/>
    <col min="11" max="11" width="11.85546875" style="6" customWidth="1"/>
    <col min="12" max="12" width="8.5703125" style="6" customWidth="1"/>
    <col min="13" max="14" width="10.5703125" style="6" customWidth="1"/>
    <col min="15" max="15" width="13" style="6" hidden="1" customWidth="1"/>
    <col min="16" max="16" width="11.7109375" style="6" customWidth="1"/>
    <col min="17" max="17" width="13.140625" style="6" customWidth="1"/>
    <col min="18" max="18" width="10.28515625" style="6" customWidth="1"/>
    <col min="19" max="19" width="10.42578125" style="6" customWidth="1"/>
    <col min="20" max="20" width="11.28515625" style="6" customWidth="1"/>
    <col min="21" max="21" width="10.7109375" style="6" customWidth="1"/>
    <col min="22" max="22" width="12.140625" style="6" customWidth="1"/>
    <col min="23" max="23" width="13.28515625" style="7" customWidth="1"/>
    <col min="24" max="24" width="10" style="6" customWidth="1"/>
    <col min="25" max="224" width="9.140625" style="6"/>
    <col min="225" max="225" width="17.7109375" style="6" customWidth="1"/>
    <col min="226" max="226" width="0" style="6" hidden="1" customWidth="1"/>
    <col min="227" max="227" width="8" style="6" customWidth="1"/>
    <col min="228" max="228" width="45.85546875" style="6" customWidth="1"/>
    <col min="229" max="232" width="13.7109375" style="6" customWidth="1"/>
    <col min="233" max="233" width="12.7109375" style="6" customWidth="1"/>
    <col min="234" max="234" width="9.42578125" style="6" customWidth="1"/>
    <col min="235" max="235" width="13.140625" style="6" customWidth="1"/>
    <col min="236" max="236" width="10.140625" style="6" customWidth="1"/>
    <col min="237" max="237" width="13.7109375" style="6" customWidth="1"/>
    <col min="238" max="239" width="0" style="6" hidden="1" customWidth="1"/>
    <col min="240" max="240" width="13.7109375" style="6" customWidth="1"/>
    <col min="241" max="241" width="14.42578125" style="6" customWidth="1"/>
    <col min="242" max="242" width="13.42578125" style="6" customWidth="1"/>
    <col min="243" max="244" width="0" style="6" hidden="1" customWidth="1"/>
    <col min="245" max="245" width="13.42578125" style="6" customWidth="1"/>
    <col min="246" max="246" width="14.140625" style="6" customWidth="1"/>
    <col min="247" max="247" width="11.7109375" style="6" customWidth="1"/>
    <col min="248" max="248" width="11.5703125" style="6" customWidth="1"/>
    <col min="249" max="249" width="13.85546875" style="6" customWidth="1"/>
    <col min="250" max="480" width="9.140625" style="6"/>
    <col min="481" max="481" width="17.7109375" style="6" customWidth="1"/>
    <col min="482" max="482" width="0" style="6" hidden="1" customWidth="1"/>
    <col min="483" max="483" width="8" style="6" customWidth="1"/>
    <col min="484" max="484" width="45.85546875" style="6" customWidth="1"/>
    <col min="485" max="488" width="13.7109375" style="6" customWidth="1"/>
    <col min="489" max="489" width="12.7109375" style="6" customWidth="1"/>
    <col min="490" max="490" width="9.42578125" style="6" customWidth="1"/>
    <col min="491" max="491" width="13.140625" style="6" customWidth="1"/>
    <col min="492" max="492" width="10.140625" style="6" customWidth="1"/>
    <col min="493" max="493" width="13.7109375" style="6" customWidth="1"/>
    <col min="494" max="495" width="0" style="6" hidden="1" customWidth="1"/>
    <col min="496" max="496" width="13.7109375" style="6" customWidth="1"/>
    <col min="497" max="497" width="14.42578125" style="6" customWidth="1"/>
    <col min="498" max="498" width="13.42578125" style="6" customWidth="1"/>
    <col min="499" max="500" width="0" style="6" hidden="1" customWidth="1"/>
    <col min="501" max="501" width="13.42578125" style="6" customWidth="1"/>
    <col min="502" max="502" width="14.140625" style="6" customWidth="1"/>
    <col min="503" max="503" width="11.7109375" style="6" customWidth="1"/>
    <col min="504" max="504" width="11.5703125" style="6" customWidth="1"/>
    <col min="505" max="505" width="13.85546875" style="6" customWidth="1"/>
    <col min="506" max="736" width="9.140625" style="6"/>
    <col min="737" max="737" width="17.7109375" style="6" customWidth="1"/>
    <col min="738" max="738" width="0" style="6" hidden="1" customWidth="1"/>
    <col min="739" max="739" width="8" style="6" customWidth="1"/>
    <col min="740" max="740" width="45.85546875" style="6" customWidth="1"/>
    <col min="741" max="744" width="13.7109375" style="6" customWidth="1"/>
    <col min="745" max="745" width="12.7109375" style="6" customWidth="1"/>
    <col min="746" max="746" width="9.42578125" style="6" customWidth="1"/>
    <col min="747" max="747" width="13.140625" style="6" customWidth="1"/>
    <col min="748" max="748" width="10.140625" style="6" customWidth="1"/>
    <col min="749" max="749" width="13.7109375" style="6" customWidth="1"/>
    <col min="750" max="751" width="0" style="6" hidden="1" customWidth="1"/>
    <col min="752" max="752" width="13.7109375" style="6" customWidth="1"/>
    <col min="753" max="753" width="14.42578125" style="6" customWidth="1"/>
    <col min="754" max="754" width="13.42578125" style="6" customWidth="1"/>
    <col min="755" max="756" width="0" style="6" hidden="1" customWidth="1"/>
    <col min="757" max="757" width="13.42578125" style="6" customWidth="1"/>
    <col min="758" max="758" width="14.140625" style="6" customWidth="1"/>
    <col min="759" max="759" width="11.7109375" style="6" customWidth="1"/>
    <col min="760" max="760" width="11.5703125" style="6" customWidth="1"/>
    <col min="761" max="761" width="13.85546875" style="6" customWidth="1"/>
    <col min="762" max="992" width="9.140625" style="6"/>
    <col min="993" max="993" width="17.7109375" style="6" customWidth="1"/>
    <col min="994" max="994" width="0" style="6" hidden="1" customWidth="1"/>
    <col min="995" max="995" width="8" style="6" customWidth="1"/>
    <col min="996" max="996" width="45.85546875" style="6" customWidth="1"/>
    <col min="997" max="1000" width="13.7109375" style="6" customWidth="1"/>
    <col min="1001" max="1001" width="12.7109375" style="6" customWidth="1"/>
    <col min="1002" max="1002" width="9.42578125" style="6" customWidth="1"/>
    <col min="1003" max="1003" width="13.140625" style="6" customWidth="1"/>
    <col min="1004" max="1004" width="10.140625" style="6" customWidth="1"/>
    <col min="1005" max="1005" width="13.7109375" style="6" customWidth="1"/>
    <col min="1006" max="1007" width="0" style="6" hidden="1" customWidth="1"/>
    <col min="1008" max="1008" width="13.7109375" style="6" customWidth="1"/>
    <col min="1009" max="1009" width="14.42578125" style="6" customWidth="1"/>
    <col min="1010" max="1010" width="13.42578125" style="6" customWidth="1"/>
    <col min="1011" max="1012" width="0" style="6" hidden="1" customWidth="1"/>
    <col min="1013" max="1013" width="13.42578125" style="6" customWidth="1"/>
    <col min="1014" max="1014" width="14.140625" style="6" customWidth="1"/>
    <col min="1015" max="1015" width="11.7109375" style="6" customWidth="1"/>
    <col min="1016" max="1016" width="11.5703125" style="6" customWidth="1"/>
    <col min="1017" max="1017" width="13.85546875" style="6" customWidth="1"/>
    <col min="1018" max="1248" width="9.140625" style="6"/>
    <col min="1249" max="1249" width="17.7109375" style="6" customWidth="1"/>
    <col min="1250" max="1250" width="0" style="6" hidden="1" customWidth="1"/>
    <col min="1251" max="1251" width="8" style="6" customWidth="1"/>
    <col min="1252" max="1252" width="45.85546875" style="6" customWidth="1"/>
    <col min="1253" max="1256" width="13.7109375" style="6" customWidth="1"/>
    <col min="1257" max="1257" width="12.7109375" style="6" customWidth="1"/>
    <col min="1258" max="1258" width="9.42578125" style="6" customWidth="1"/>
    <col min="1259" max="1259" width="13.140625" style="6" customWidth="1"/>
    <col min="1260" max="1260" width="10.140625" style="6" customWidth="1"/>
    <col min="1261" max="1261" width="13.7109375" style="6" customWidth="1"/>
    <col min="1262" max="1263" width="0" style="6" hidden="1" customWidth="1"/>
    <col min="1264" max="1264" width="13.7109375" style="6" customWidth="1"/>
    <col min="1265" max="1265" width="14.42578125" style="6" customWidth="1"/>
    <col min="1266" max="1266" width="13.42578125" style="6" customWidth="1"/>
    <col min="1267" max="1268" width="0" style="6" hidden="1" customWidth="1"/>
    <col min="1269" max="1269" width="13.42578125" style="6" customWidth="1"/>
    <col min="1270" max="1270" width="14.140625" style="6" customWidth="1"/>
    <col min="1271" max="1271" width="11.7109375" style="6" customWidth="1"/>
    <col min="1272" max="1272" width="11.5703125" style="6" customWidth="1"/>
    <col min="1273" max="1273" width="13.85546875" style="6" customWidth="1"/>
    <col min="1274" max="1504" width="9.140625" style="6"/>
    <col min="1505" max="1505" width="17.7109375" style="6" customWidth="1"/>
    <col min="1506" max="1506" width="0" style="6" hidden="1" customWidth="1"/>
    <col min="1507" max="1507" width="8" style="6" customWidth="1"/>
    <col min="1508" max="1508" width="45.85546875" style="6" customWidth="1"/>
    <col min="1509" max="1512" width="13.7109375" style="6" customWidth="1"/>
    <col min="1513" max="1513" width="12.7109375" style="6" customWidth="1"/>
    <col min="1514" max="1514" width="9.42578125" style="6" customWidth="1"/>
    <col min="1515" max="1515" width="13.140625" style="6" customWidth="1"/>
    <col min="1516" max="1516" width="10.140625" style="6" customWidth="1"/>
    <col min="1517" max="1517" width="13.7109375" style="6" customWidth="1"/>
    <col min="1518" max="1519" width="0" style="6" hidden="1" customWidth="1"/>
    <col min="1520" max="1520" width="13.7109375" style="6" customWidth="1"/>
    <col min="1521" max="1521" width="14.42578125" style="6" customWidth="1"/>
    <col min="1522" max="1522" width="13.42578125" style="6" customWidth="1"/>
    <col min="1523" max="1524" width="0" style="6" hidden="1" customWidth="1"/>
    <col min="1525" max="1525" width="13.42578125" style="6" customWidth="1"/>
    <col min="1526" max="1526" width="14.140625" style="6" customWidth="1"/>
    <col min="1527" max="1527" width="11.7109375" style="6" customWidth="1"/>
    <col min="1528" max="1528" width="11.5703125" style="6" customWidth="1"/>
    <col min="1529" max="1529" width="13.85546875" style="6" customWidth="1"/>
    <col min="1530" max="1760" width="9.140625" style="6"/>
    <col min="1761" max="1761" width="17.7109375" style="6" customWidth="1"/>
    <col min="1762" max="1762" width="0" style="6" hidden="1" customWidth="1"/>
    <col min="1763" max="1763" width="8" style="6" customWidth="1"/>
    <col min="1764" max="1764" width="45.85546875" style="6" customWidth="1"/>
    <col min="1765" max="1768" width="13.7109375" style="6" customWidth="1"/>
    <col min="1769" max="1769" width="12.7109375" style="6" customWidth="1"/>
    <col min="1770" max="1770" width="9.42578125" style="6" customWidth="1"/>
    <col min="1771" max="1771" width="13.140625" style="6" customWidth="1"/>
    <col min="1772" max="1772" width="10.140625" style="6" customWidth="1"/>
    <col min="1773" max="1773" width="13.7109375" style="6" customWidth="1"/>
    <col min="1774" max="1775" width="0" style="6" hidden="1" customWidth="1"/>
    <col min="1776" max="1776" width="13.7109375" style="6" customWidth="1"/>
    <col min="1777" max="1777" width="14.42578125" style="6" customWidth="1"/>
    <col min="1778" max="1778" width="13.42578125" style="6" customWidth="1"/>
    <col min="1779" max="1780" width="0" style="6" hidden="1" customWidth="1"/>
    <col min="1781" max="1781" width="13.42578125" style="6" customWidth="1"/>
    <col min="1782" max="1782" width="14.140625" style="6" customWidth="1"/>
    <col min="1783" max="1783" width="11.7109375" style="6" customWidth="1"/>
    <col min="1784" max="1784" width="11.5703125" style="6" customWidth="1"/>
    <col min="1785" max="1785" width="13.85546875" style="6" customWidth="1"/>
    <col min="1786" max="2016" width="9.140625" style="6"/>
    <col min="2017" max="2017" width="17.7109375" style="6" customWidth="1"/>
    <col min="2018" max="2018" width="0" style="6" hidden="1" customWidth="1"/>
    <col min="2019" max="2019" width="8" style="6" customWidth="1"/>
    <col min="2020" max="2020" width="45.85546875" style="6" customWidth="1"/>
    <col min="2021" max="2024" width="13.7109375" style="6" customWidth="1"/>
    <col min="2025" max="2025" width="12.7109375" style="6" customWidth="1"/>
    <col min="2026" max="2026" width="9.42578125" style="6" customWidth="1"/>
    <col min="2027" max="2027" width="13.140625" style="6" customWidth="1"/>
    <col min="2028" max="2028" width="10.140625" style="6" customWidth="1"/>
    <col min="2029" max="2029" width="13.7109375" style="6" customWidth="1"/>
    <col min="2030" max="2031" width="0" style="6" hidden="1" customWidth="1"/>
    <col min="2032" max="2032" width="13.7109375" style="6" customWidth="1"/>
    <col min="2033" max="2033" width="14.42578125" style="6" customWidth="1"/>
    <col min="2034" max="2034" width="13.42578125" style="6" customWidth="1"/>
    <col min="2035" max="2036" width="0" style="6" hidden="1" customWidth="1"/>
    <col min="2037" max="2037" width="13.42578125" style="6" customWidth="1"/>
    <col min="2038" max="2038" width="14.140625" style="6" customWidth="1"/>
    <col min="2039" max="2039" width="11.7109375" style="6" customWidth="1"/>
    <col min="2040" max="2040" width="11.5703125" style="6" customWidth="1"/>
    <col min="2041" max="2041" width="13.85546875" style="6" customWidth="1"/>
    <col min="2042" max="2272" width="9.140625" style="6"/>
    <col min="2273" max="2273" width="17.7109375" style="6" customWidth="1"/>
    <col min="2274" max="2274" width="0" style="6" hidden="1" customWidth="1"/>
    <col min="2275" max="2275" width="8" style="6" customWidth="1"/>
    <col min="2276" max="2276" width="45.85546875" style="6" customWidth="1"/>
    <col min="2277" max="2280" width="13.7109375" style="6" customWidth="1"/>
    <col min="2281" max="2281" width="12.7109375" style="6" customWidth="1"/>
    <col min="2282" max="2282" width="9.42578125" style="6" customWidth="1"/>
    <col min="2283" max="2283" width="13.140625" style="6" customWidth="1"/>
    <col min="2284" max="2284" width="10.140625" style="6" customWidth="1"/>
    <col min="2285" max="2285" width="13.7109375" style="6" customWidth="1"/>
    <col min="2286" max="2287" width="0" style="6" hidden="1" customWidth="1"/>
    <col min="2288" max="2288" width="13.7109375" style="6" customWidth="1"/>
    <col min="2289" max="2289" width="14.42578125" style="6" customWidth="1"/>
    <col min="2290" max="2290" width="13.42578125" style="6" customWidth="1"/>
    <col min="2291" max="2292" width="0" style="6" hidden="1" customWidth="1"/>
    <col min="2293" max="2293" width="13.42578125" style="6" customWidth="1"/>
    <col min="2294" max="2294" width="14.140625" style="6" customWidth="1"/>
    <col min="2295" max="2295" width="11.7109375" style="6" customWidth="1"/>
    <col min="2296" max="2296" width="11.5703125" style="6" customWidth="1"/>
    <col min="2297" max="2297" width="13.85546875" style="6" customWidth="1"/>
    <col min="2298" max="2528" width="9.140625" style="6"/>
    <col min="2529" max="2529" width="17.7109375" style="6" customWidth="1"/>
    <col min="2530" max="2530" width="0" style="6" hidden="1" customWidth="1"/>
    <col min="2531" max="2531" width="8" style="6" customWidth="1"/>
    <col min="2532" max="2532" width="45.85546875" style="6" customWidth="1"/>
    <col min="2533" max="2536" width="13.7109375" style="6" customWidth="1"/>
    <col min="2537" max="2537" width="12.7109375" style="6" customWidth="1"/>
    <col min="2538" max="2538" width="9.42578125" style="6" customWidth="1"/>
    <col min="2539" max="2539" width="13.140625" style="6" customWidth="1"/>
    <col min="2540" max="2540" width="10.140625" style="6" customWidth="1"/>
    <col min="2541" max="2541" width="13.7109375" style="6" customWidth="1"/>
    <col min="2542" max="2543" width="0" style="6" hidden="1" customWidth="1"/>
    <col min="2544" max="2544" width="13.7109375" style="6" customWidth="1"/>
    <col min="2545" max="2545" width="14.42578125" style="6" customWidth="1"/>
    <col min="2546" max="2546" width="13.42578125" style="6" customWidth="1"/>
    <col min="2547" max="2548" width="0" style="6" hidden="1" customWidth="1"/>
    <col min="2549" max="2549" width="13.42578125" style="6" customWidth="1"/>
    <col min="2550" max="2550" width="14.140625" style="6" customWidth="1"/>
    <col min="2551" max="2551" width="11.7109375" style="6" customWidth="1"/>
    <col min="2552" max="2552" width="11.5703125" style="6" customWidth="1"/>
    <col min="2553" max="2553" width="13.85546875" style="6" customWidth="1"/>
    <col min="2554" max="2784" width="9.140625" style="6"/>
    <col min="2785" max="2785" width="17.7109375" style="6" customWidth="1"/>
    <col min="2786" max="2786" width="0" style="6" hidden="1" customWidth="1"/>
    <col min="2787" max="2787" width="8" style="6" customWidth="1"/>
    <col min="2788" max="2788" width="45.85546875" style="6" customWidth="1"/>
    <col min="2789" max="2792" width="13.7109375" style="6" customWidth="1"/>
    <col min="2793" max="2793" width="12.7109375" style="6" customWidth="1"/>
    <col min="2794" max="2794" width="9.42578125" style="6" customWidth="1"/>
    <col min="2795" max="2795" width="13.140625" style="6" customWidth="1"/>
    <col min="2796" max="2796" width="10.140625" style="6" customWidth="1"/>
    <col min="2797" max="2797" width="13.7109375" style="6" customWidth="1"/>
    <col min="2798" max="2799" width="0" style="6" hidden="1" customWidth="1"/>
    <col min="2800" max="2800" width="13.7109375" style="6" customWidth="1"/>
    <col min="2801" max="2801" width="14.42578125" style="6" customWidth="1"/>
    <col min="2802" max="2802" width="13.42578125" style="6" customWidth="1"/>
    <col min="2803" max="2804" width="0" style="6" hidden="1" customWidth="1"/>
    <col min="2805" max="2805" width="13.42578125" style="6" customWidth="1"/>
    <col min="2806" max="2806" width="14.140625" style="6" customWidth="1"/>
    <col min="2807" max="2807" width="11.7109375" style="6" customWidth="1"/>
    <col min="2808" max="2808" width="11.5703125" style="6" customWidth="1"/>
    <col min="2809" max="2809" width="13.85546875" style="6" customWidth="1"/>
    <col min="2810" max="3040" width="9.140625" style="6"/>
    <col min="3041" max="3041" width="17.7109375" style="6" customWidth="1"/>
    <col min="3042" max="3042" width="0" style="6" hidden="1" customWidth="1"/>
    <col min="3043" max="3043" width="8" style="6" customWidth="1"/>
    <col min="3044" max="3044" width="45.85546875" style="6" customWidth="1"/>
    <col min="3045" max="3048" width="13.7109375" style="6" customWidth="1"/>
    <col min="3049" max="3049" width="12.7109375" style="6" customWidth="1"/>
    <col min="3050" max="3050" width="9.42578125" style="6" customWidth="1"/>
    <col min="3051" max="3051" width="13.140625" style="6" customWidth="1"/>
    <col min="3052" max="3052" width="10.140625" style="6" customWidth="1"/>
    <col min="3053" max="3053" width="13.7109375" style="6" customWidth="1"/>
    <col min="3054" max="3055" width="0" style="6" hidden="1" customWidth="1"/>
    <col min="3056" max="3056" width="13.7109375" style="6" customWidth="1"/>
    <col min="3057" max="3057" width="14.42578125" style="6" customWidth="1"/>
    <col min="3058" max="3058" width="13.42578125" style="6" customWidth="1"/>
    <col min="3059" max="3060" width="0" style="6" hidden="1" customWidth="1"/>
    <col min="3061" max="3061" width="13.42578125" style="6" customWidth="1"/>
    <col min="3062" max="3062" width="14.140625" style="6" customWidth="1"/>
    <col min="3063" max="3063" width="11.7109375" style="6" customWidth="1"/>
    <col min="3064" max="3064" width="11.5703125" style="6" customWidth="1"/>
    <col min="3065" max="3065" width="13.85546875" style="6" customWidth="1"/>
    <col min="3066" max="3296" width="9.140625" style="6"/>
    <col min="3297" max="3297" width="17.7109375" style="6" customWidth="1"/>
    <col min="3298" max="3298" width="0" style="6" hidden="1" customWidth="1"/>
    <col min="3299" max="3299" width="8" style="6" customWidth="1"/>
    <col min="3300" max="3300" width="45.85546875" style="6" customWidth="1"/>
    <col min="3301" max="3304" width="13.7109375" style="6" customWidth="1"/>
    <col min="3305" max="3305" width="12.7109375" style="6" customWidth="1"/>
    <col min="3306" max="3306" width="9.42578125" style="6" customWidth="1"/>
    <col min="3307" max="3307" width="13.140625" style="6" customWidth="1"/>
    <col min="3308" max="3308" width="10.140625" style="6" customWidth="1"/>
    <col min="3309" max="3309" width="13.7109375" style="6" customWidth="1"/>
    <col min="3310" max="3311" width="0" style="6" hidden="1" customWidth="1"/>
    <col min="3312" max="3312" width="13.7109375" style="6" customWidth="1"/>
    <col min="3313" max="3313" width="14.42578125" style="6" customWidth="1"/>
    <col min="3314" max="3314" width="13.42578125" style="6" customWidth="1"/>
    <col min="3315" max="3316" width="0" style="6" hidden="1" customWidth="1"/>
    <col min="3317" max="3317" width="13.42578125" style="6" customWidth="1"/>
    <col min="3318" max="3318" width="14.140625" style="6" customWidth="1"/>
    <col min="3319" max="3319" width="11.7109375" style="6" customWidth="1"/>
    <col min="3320" max="3320" width="11.5703125" style="6" customWidth="1"/>
    <col min="3321" max="3321" width="13.85546875" style="6" customWidth="1"/>
    <col min="3322" max="3552" width="9.140625" style="6"/>
    <col min="3553" max="3553" width="17.7109375" style="6" customWidth="1"/>
    <col min="3554" max="3554" width="0" style="6" hidden="1" customWidth="1"/>
    <col min="3555" max="3555" width="8" style="6" customWidth="1"/>
    <col min="3556" max="3556" width="45.85546875" style="6" customWidth="1"/>
    <col min="3557" max="3560" width="13.7109375" style="6" customWidth="1"/>
    <col min="3561" max="3561" width="12.7109375" style="6" customWidth="1"/>
    <col min="3562" max="3562" width="9.42578125" style="6" customWidth="1"/>
    <col min="3563" max="3563" width="13.140625" style="6" customWidth="1"/>
    <col min="3564" max="3564" width="10.140625" style="6" customWidth="1"/>
    <col min="3565" max="3565" width="13.7109375" style="6" customWidth="1"/>
    <col min="3566" max="3567" width="0" style="6" hidden="1" customWidth="1"/>
    <col min="3568" max="3568" width="13.7109375" style="6" customWidth="1"/>
    <col min="3569" max="3569" width="14.42578125" style="6" customWidth="1"/>
    <col min="3570" max="3570" width="13.42578125" style="6" customWidth="1"/>
    <col min="3571" max="3572" width="0" style="6" hidden="1" customWidth="1"/>
    <col min="3573" max="3573" width="13.42578125" style="6" customWidth="1"/>
    <col min="3574" max="3574" width="14.140625" style="6" customWidth="1"/>
    <col min="3575" max="3575" width="11.7109375" style="6" customWidth="1"/>
    <col min="3576" max="3576" width="11.5703125" style="6" customWidth="1"/>
    <col min="3577" max="3577" width="13.85546875" style="6" customWidth="1"/>
    <col min="3578" max="3808" width="9.140625" style="6"/>
    <col min="3809" max="3809" width="17.7109375" style="6" customWidth="1"/>
    <col min="3810" max="3810" width="0" style="6" hidden="1" customWidth="1"/>
    <col min="3811" max="3811" width="8" style="6" customWidth="1"/>
    <col min="3812" max="3812" width="45.85546875" style="6" customWidth="1"/>
    <col min="3813" max="3816" width="13.7109375" style="6" customWidth="1"/>
    <col min="3817" max="3817" width="12.7109375" style="6" customWidth="1"/>
    <col min="3818" max="3818" width="9.42578125" style="6" customWidth="1"/>
    <col min="3819" max="3819" width="13.140625" style="6" customWidth="1"/>
    <col min="3820" max="3820" width="10.140625" style="6" customWidth="1"/>
    <col min="3821" max="3821" width="13.7109375" style="6" customWidth="1"/>
    <col min="3822" max="3823" width="0" style="6" hidden="1" customWidth="1"/>
    <col min="3824" max="3824" width="13.7109375" style="6" customWidth="1"/>
    <col min="3825" max="3825" width="14.42578125" style="6" customWidth="1"/>
    <col min="3826" max="3826" width="13.42578125" style="6" customWidth="1"/>
    <col min="3827" max="3828" width="0" style="6" hidden="1" customWidth="1"/>
    <col min="3829" max="3829" width="13.42578125" style="6" customWidth="1"/>
    <col min="3830" max="3830" width="14.140625" style="6" customWidth="1"/>
    <col min="3831" max="3831" width="11.7109375" style="6" customWidth="1"/>
    <col min="3832" max="3832" width="11.5703125" style="6" customWidth="1"/>
    <col min="3833" max="3833" width="13.85546875" style="6" customWidth="1"/>
    <col min="3834" max="4064" width="9.140625" style="6"/>
    <col min="4065" max="4065" width="17.7109375" style="6" customWidth="1"/>
    <col min="4066" max="4066" width="0" style="6" hidden="1" customWidth="1"/>
    <col min="4067" max="4067" width="8" style="6" customWidth="1"/>
    <col min="4068" max="4068" width="45.85546875" style="6" customWidth="1"/>
    <col min="4069" max="4072" width="13.7109375" style="6" customWidth="1"/>
    <col min="4073" max="4073" width="12.7109375" style="6" customWidth="1"/>
    <col min="4074" max="4074" width="9.42578125" style="6" customWidth="1"/>
    <col min="4075" max="4075" width="13.140625" style="6" customWidth="1"/>
    <col min="4076" max="4076" width="10.140625" style="6" customWidth="1"/>
    <col min="4077" max="4077" width="13.7109375" style="6" customWidth="1"/>
    <col min="4078" max="4079" width="0" style="6" hidden="1" customWidth="1"/>
    <col min="4080" max="4080" width="13.7109375" style="6" customWidth="1"/>
    <col min="4081" max="4081" width="14.42578125" style="6" customWidth="1"/>
    <col min="4082" max="4082" width="13.42578125" style="6" customWidth="1"/>
    <col min="4083" max="4084" width="0" style="6" hidden="1" customWidth="1"/>
    <col min="4085" max="4085" width="13.42578125" style="6" customWidth="1"/>
    <col min="4086" max="4086" width="14.140625" style="6" customWidth="1"/>
    <col min="4087" max="4087" width="11.7109375" style="6" customWidth="1"/>
    <col min="4088" max="4088" width="11.5703125" style="6" customWidth="1"/>
    <col min="4089" max="4089" width="13.85546875" style="6" customWidth="1"/>
    <col min="4090" max="4320" width="9.140625" style="6"/>
    <col min="4321" max="4321" width="17.7109375" style="6" customWidth="1"/>
    <col min="4322" max="4322" width="0" style="6" hidden="1" customWidth="1"/>
    <col min="4323" max="4323" width="8" style="6" customWidth="1"/>
    <col min="4324" max="4324" width="45.85546875" style="6" customWidth="1"/>
    <col min="4325" max="4328" width="13.7109375" style="6" customWidth="1"/>
    <col min="4329" max="4329" width="12.7109375" style="6" customWidth="1"/>
    <col min="4330" max="4330" width="9.42578125" style="6" customWidth="1"/>
    <col min="4331" max="4331" width="13.140625" style="6" customWidth="1"/>
    <col min="4332" max="4332" width="10.140625" style="6" customWidth="1"/>
    <col min="4333" max="4333" width="13.7109375" style="6" customWidth="1"/>
    <col min="4334" max="4335" width="0" style="6" hidden="1" customWidth="1"/>
    <col min="4336" max="4336" width="13.7109375" style="6" customWidth="1"/>
    <col min="4337" max="4337" width="14.42578125" style="6" customWidth="1"/>
    <col min="4338" max="4338" width="13.42578125" style="6" customWidth="1"/>
    <col min="4339" max="4340" width="0" style="6" hidden="1" customWidth="1"/>
    <col min="4341" max="4341" width="13.42578125" style="6" customWidth="1"/>
    <col min="4342" max="4342" width="14.140625" style="6" customWidth="1"/>
    <col min="4343" max="4343" width="11.7109375" style="6" customWidth="1"/>
    <col min="4344" max="4344" width="11.5703125" style="6" customWidth="1"/>
    <col min="4345" max="4345" width="13.85546875" style="6" customWidth="1"/>
    <col min="4346" max="4576" width="9.140625" style="6"/>
    <col min="4577" max="4577" width="17.7109375" style="6" customWidth="1"/>
    <col min="4578" max="4578" width="0" style="6" hidden="1" customWidth="1"/>
    <col min="4579" max="4579" width="8" style="6" customWidth="1"/>
    <col min="4580" max="4580" width="45.85546875" style="6" customWidth="1"/>
    <col min="4581" max="4584" width="13.7109375" style="6" customWidth="1"/>
    <col min="4585" max="4585" width="12.7109375" style="6" customWidth="1"/>
    <col min="4586" max="4586" width="9.42578125" style="6" customWidth="1"/>
    <col min="4587" max="4587" width="13.140625" style="6" customWidth="1"/>
    <col min="4588" max="4588" width="10.140625" style="6" customWidth="1"/>
    <col min="4589" max="4589" width="13.7109375" style="6" customWidth="1"/>
    <col min="4590" max="4591" width="0" style="6" hidden="1" customWidth="1"/>
    <col min="4592" max="4592" width="13.7109375" style="6" customWidth="1"/>
    <col min="4593" max="4593" width="14.42578125" style="6" customWidth="1"/>
    <col min="4594" max="4594" width="13.42578125" style="6" customWidth="1"/>
    <col min="4595" max="4596" width="0" style="6" hidden="1" customWidth="1"/>
    <col min="4597" max="4597" width="13.42578125" style="6" customWidth="1"/>
    <col min="4598" max="4598" width="14.140625" style="6" customWidth="1"/>
    <col min="4599" max="4599" width="11.7109375" style="6" customWidth="1"/>
    <col min="4600" max="4600" width="11.5703125" style="6" customWidth="1"/>
    <col min="4601" max="4601" width="13.85546875" style="6" customWidth="1"/>
    <col min="4602" max="4832" width="9.140625" style="6"/>
    <col min="4833" max="4833" width="17.7109375" style="6" customWidth="1"/>
    <col min="4834" max="4834" width="0" style="6" hidden="1" customWidth="1"/>
    <col min="4835" max="4835" width="8" style="6" customWidth="1"/>
    <col min="4836" max="4836" width="45.85546875" style="6" customWidth="1"/>
    <col min="4837" max="4840" width="13.7109375" style="6" customWidth="1"/>
    <col min="4841" max="4841" width="12.7109375" style="6" customWidth="1"/>
    <col min="4842" max="4842" width="9.42578125" style="6" customWidth="1"/>
    <col min="4843" max="4843" width="13.140625" style="6" customWidth="1"/>
    <col min="4844" max="4844" width="10.140625" style="6" customWidth="1"/>
    <col min="4845" max="4845" width="13.7109375" style="6" customWidth="1"/>
    <col min="4846" max="4847" width="0" style="6" hidden="1" customWidth="1"/>
    <col min="4848" max="4848" width="13.7109375" style="6" customWidth="1"/>
    <col min="4849" max="4849" width="14.42578125" style="6" customWidth="1"/>
    <col min="4850" max="4850" width="13.42578125" style="6" customWidth="1"/>
    <col min="4851" max="4852" width="0" style="6" hidden="1" customWidth="1"/>
    <col min="4853" max="4853" width="13.42578125" style="6" customWidth="1"/>
    <col min="4854" max="4854" width="14.140625" style="6" customWidth="1"/>
    <col min="4855" max="4855" width="11.7109375" style="6" customWidth="1"/>
    <col min="4856" max="4856" width="11.5703125" style="6" customWidth="1"/>
    <col min="4857" max="4857" width="13.85546875" style="6" customWidth="1"/>
    <col min="4858" max="5088" width="9.140625" style="6"/>
    <col min="5089" max="5089" width="17.7109375" style="6" customWidth="1"/>
    <col min="5090" max="5090" width="0" style="6" hidden="1" customWidth="1"/>
    <col min="5091" max="5091" width="8" style="6" customWidth="1"/>
    <col min="5092" max="5092" width="45.85546875" style="6" customWidth="1"/>
    <col min="5093" max="5096" width="13.7109375" style="6" customWidth="1"/>
    <col min="5097" max="5097" width="12.7109375" style="6" customWidth="1"/>
    <col min="5098" max="5098" width="9.42578125" style="6" customWidth="1"/>
    <col min="5099" max="5099" width="13.140625" style="6" customWidth="1"/>
    <col min="5100" max="5100" width="10.140625" style="6" customWidth="1"/>
    <col min="5101" max="5101" width="13.7109375" style="6" customWidth="1"/>
    <col min="5102" max="5103" width="0" style="6" hidden="1" customWidth="1"/>
    <col min="5104" max="5104" width="13.7109375" style="6" customWidth="1"/>
    <col min="5105" max="5105" width="14.42578125" style="6" customWidth="1"/>
    <col min="5106" max="5106" width="13.42578125" style="6" customWidth="1"/>
    <col min="5107" max="5108" width="0" style="6" hidden="1" customWidth="1"/>
    <col min="5109" max="5109" width="13.42578125" style="6" customWidth="1"/>
    <col min="5110" max="5110" width="14.140625" style="6" customWidth="1"/>
    <col min="5111" max="5111" width="11.7109375" style="6" customWidth="1"/>
    <col min="5112" max="5112" width="11.5703125" style="6" customWidth="1"/>
    <col min="5113" max="5113" width="13.85546875" style="6" customWidth="1"/>
    <col min="5114" max="5344" width="9.140625" style="6"/>
    <col min="5345" max="5345" width="17.7109375" style="6" customWidth="1"/>
    <col min="5346" max="5346" width="0" style="6" hidden="1" customWidth="1"/>
    <col min="5347" max="5347" width="8" style="6" customWidth="1"/>
    <col min="5348" max="5348" width="45.85546875" style="6" customWidth="1"/>
    <col min="5349" max="5352" width="13.7109375" style="6" customWidth="1"/>
    <col min="5353" max="5353" width="12.7109375" style="6" customWidth="1"/>
    <col min="5354" max="5354" width="9.42578125" style="6" customWidth="1"/>
    <col min="5355" max="5355" width="13.140625" style="6" customWidth="1"/>
    <col min="5356" max="5356" width="10.140625" style="6" customWidth="1"/>
    <col min="5357" max="5357" width="13.7109375" style="6" customWidth="1"/>
    <col min="5358" max="5359" width="0" style="6" hidden="1" customWidth="1"/>
    <col min="5360" max="5360" width="13.7109375" style="6" customWidth="1"/>
    <col min="5361" max="5361" width="14.42578125" style="6" customWidth="1"/>
    <col min="5362" max="5362" width="13.42578125" style="6" customWidth="1"/>
    <col min="5363" max="5364" width="0" style="6" hidden="1" customWidth="1"/>
    <col min="5365" max="5365" width="13.42578125" style="6" customWidth="1"/>
    <col min="5366" max="5366" width="14.140625" style="6" customWidth="1"/>
    <col min="5367" max="5367" width="11.7109375" style="6" customWidth="1"/>
    <col min="5368" max="5368" width="11.5703125" style="6" customWidth="1"/>
    <col min="5369" max="5369" width="13.85546875" style="6" customWidth="1"/>
    <col min="5370" max="5600" width="9.140625" style="6"/>
    <col min="5601" max="5601" width="17.7109375" style="6" customWidth="1"/>
    <col min="5602" max="5602" width="0" style="6" hidden="1" customWidth="1"/>
    <col min="5603" max="5603" width="8" style="6" customWidth="1"/>
    <col min="5604" max="5604" width="45.85546875" style="6" customWidth="1"/>
    <col min="5605" max="5608" width="13.7109375" style="6" customWidth="1"/>
    <col min="5609" max="5609" width="12.7109375" style="6" customWidth="1"/>
    <col min="5610" max="5610" width="9.42578125" style="6" customWidth="1"/>
    <col min="5611" max="5611" width="13.140625" style="6" customWidth="1"/>
    <col min="5612" max="5612" width="10.140625" style="6" customWidth="1"/>
    <col min="5613" max="5613" width="13.7109375" style="6" customWidth="1"/>
    <col min="5614" max="5615" width="0" style="6" hidden="1" customWidth="1"/>
    <col min="5616" max="5616" width="13.7109375" style="6" customWidth="1"/>
    <col min="5617" max="5617" width="14.42578125" style="6" customWidth="1"/>
    <col min="5618" max="5618" width="13.42578125" style="6" customWidth="1"/>
    <col min="5619" max="5620" width="0" style="6" hidden="1" customWidth="1"/>
    <col min="5621" max="5621" width="13.42578125" style="6" customWidth="1"/>
    <col min="5622" max="5622" width="14.140625" style="6" customWidth="1"/>
    <col min="5623" max="5623" width="11.7109375" style="6" customWidth="1"/>
    <col min="5624" max="5624" width="11.5703125" style="6" customWidth="1"/>
    <col min="5625" max="5625" width="13.85546875" style="6" customWidth="1"/>
    <col min="5626" max="5856" width="9.140625" style="6"/>
    <col min="5857" max="5857" width="17.7109375" style="6" customWidth="1"/>
    <col min="5858" max="5858" width="0" style="6" hidden="1" customWidth="1"/>
    <col min="5859" max="5859" width="8" style="6" customWidth="1"/>
    <col min="5860" max="5860" width="45.85546875" style="6" customWidth="1"/>
    <col min="5861" max="5864" width="13.7109375" style="6" customWidth="1"/>
    <col min="5865" max="5865" width="12.7109375" style="6" customWidth="1"/>
    <col min="5866" max="5866" width="9.42578125" style="6" customWidth="1"/>
    <col min="5867" max="5867" width="13.140625" style="6" customWidth="1"/>
    <col min="5868" max="5868" width="10.140625" style="6" customWidth="1"/>
    <col min="5869" max="5869" width="13.7109375" style="6" customWidth="1"/>
    <col min="5870" max="5871" width="0" style="6" hidden="1" customWidth="1"/>
    <col min="5872" max="5872" width="13.7109375" style="6" customWidth="1"/>
    <col min="5873" max="5873" width="14.42578125" style="6" customWidth="1"/>
    <col min="5874" max="5874" width="13.42578125" style="6" customWidth="1"/>
    <col min="5875" max="5876" width="0" style="6" hidden="1" customWidth="1"/>
    <col min="5877" max="5877" width="13.42578125" style="6" customWidth="1"/>
    <col min="5878" max="5878" width="14.140625" style="6" customWidth="1"/>
    <col min="5879" max="5879" width="11.7109375" style="6" customWidth="1"/>
    <col min="5880" max="5880" width="11.5703125" style="6" customWidth="1"/>
    <col min="5881" max="5881" width="13.85546875" style="6" customWidth="1"/>
    <col min="5882" max="6112" width="9.140625" style="6"/>
    <col min="6113" max="6113" width="17.7109375" style="6" customWidth="1"/>
    <col min="6114" max="6114" width="0" style="6" hidden="1" customWidth="1"/>
    <col min="6115" max="6115" width="8" style="6" customWidth="1"/>
    <col min="6116" max="6116" width="45.85546875" style="6" customWidth="1"/>
    <col min="6117" max="6120" width="13.7109375" style="6" customWidth="1"/>
    <col min="6121" max="6121" width="12.7109375" style="6" customWidth="1"/>
    <col min="6122" max="6122" width="9.42578125" style="6" customWidth="1"/>
    <col min="6123" max="6123" width="13.140625" style="6" customWidth="1"/>
    <col min="6124" max="6124" width="10.140625" style="6" customWidth="1"/>
    <col min="6125" max="6125" width="13.7109375" style="6" customWidth="1"/>
    <col min="6126" max="6127" width="0" style="6" hidden="1" customWidth="1"/>
    <col min="6128" max="6128" width="13.7109375" style="6" customWidth="1"/>
    <col min="6129" max="6129" width="14.42578125" style="6" customWidth="1"/>
    <col min="6130" max="6130" width="13.42578125" style="6" customWidth="1"/>
    <col min="6131" max="6132" width="0" style="6" hidden="1" customWidth="1"/>
    <col min="6133" max="6133" width="13.42578125" style="6" customWidth="1"/>
    <col min="6134" max="6134" width="14.140625" style="6" customWidth="1"/>
    <col min="6135" max="6135" width="11.7109375" style="6" customWidth="1"/>
    <col min="6136" max="6136" width="11.5703125" style="6" customWidth="1"/>
    <col min="6137" max="6137" width="13.85546875" style="6" customWidth="1"/>
    <col min="6138" max="6368" width="9.140625" style="6"/>
    <col min="6369" max="6369" width="17.7109375" style="6" customWidth="1"/>
    <col min="6370" max="6370" width="0" style="6" hidden="1" customWidth="1"/>
    <col min="6371" max="6371" width="8" style="6" customWidth="1"/>
    <col min="6372" max="6372" width="45.85546875" style="6" customWidth="1"/>
    <col min="6373" max="6376" width="13.7109375" style="6" customWidth="1"/>
    <col min="6377" max="6377" width="12.7109375" style="6" customWidth="1"/>
    <col min="6378" max="6378" width="9.42578125" style="6" customWidth="1"/>
    <col min="6379" max="6379" width="13.140625" style="6" customWidth="1"/>
    <col min="6380" max="6380" width="10.140625" style="6" customWidth="1"/>
    <col min="6381" max="6381" width="13.7109375" style="6" customWidth="1"/>
    <col min="6382" max="6383" width="0" style="6" hidden="1" customWidth="1"/>
    <col min="6384" max="6384" width="13.7109375" style="6" customWidth="1"/>
    <col min="6385" max="6385" width="14.42578125" style="6" customWidth="1"/>
    <col min="6386" max="6386" width="13.42578125" style="6" customWidth="1"/>
    <col min="6387" max="6388" width="0" style="6" hidden="1" customWidth="1"/>
    <col min="6389" max="6389" width="13.42578125" style="6" customWidth="1"/>
    <col min="6390" max="6390" width="14.140625" style="6" customWidth="1"/>
    <col min="6391" max="6391" width="11.7109375" style="6" customWidth="1"/>
    <col min="6392" max="6392" width="11.5703125" style="6" customWidth="1"/>
    <col min="6393" max="6393" width="13.85546875" style="6" customWidth="1"/>
    <col min="6394" max="6624" width="9.140625" style="6"/>
    <col min="6625" max="6625" width="17.7109375" style="6" customWidth="1"/>
    <col min="6626" max="6626" width="0" style="6" hidden="1" customWidth="1"/>
    <col min="6627" max="6627" width="8" style="6" customWidth="1"/>
    <col min="6628" max="6628" width="45.85546875" style="6" customWidth="1"/>
    <col min="6629" max="6632" width="13.7109375" style="6" customWidth="1"/>
    <col min="6633" max="6633" width="12.7109375" style="6" customWidth="1"/>
    <col min="6634" max="6634" width="9.42578125" style="6" customWidth="1"/>
    <col min="6635" max="6635" width="13.140625" style="6" customWidth="1"/>
    <col min="6636" max="6636" width="10.140625" style="6" customWidth="1"/>
    <col min="6637" max="6637" width="13.7109375" style="6" customWidth="1"/>
    <col min="6638" max="6639" width="0" style="6" hidden="1" customWidth="1"/>
    <col min="6640" max="6640" width="13.7109375" style="6" customWidth="1"/>
    <col min="6641" max="6641" width="14.42578125" style="6" customWidth="1"/>
    <col min="6642" max="6642" width="13.42578125" style="6" customWidth="1"/>
    <col min="6643" max="6644" width="0" style="6" hidden="1" customWidth="1"/>
    <col min="6645" max="6645" width="13.42578125" style="6" customWidth="1"/>
    <col min="6646" max="6646" width="14.140625" style="6" customWidth="1"/>
    <col min="6647" max="6647" width="11.7109375" style="6" customWidth="1"/>
    <col min="6648" max="6648" width="11.5703125" style="6" customWidth="1"/>
    <col min="6649" max="6649" width="13.85546875" style="6" customWidth="1"/>
    <col min="6650" max="6880" width="9.140625" style="6"/>
    <col min="6881" max="6881" width="17.7109375" style="6" customWidth="1"/>
    <col min="6882" max="6882" width="0" style="6" hidden="1" customWidth="1"/>
    <col min="6883" max="6883" width="8" style="6" customWidth="1"/>
    <col min="6884" max="6884" width="45.85546875" style="6" customWidth="1"/>
    <col min="6885" max="6888" width="13.7109375" style="6" customWidth="1"/>
    <col min="6889" max="6889" width="12.7109375" style="6" customWidth="1"/>
    <col min="6890" max="6890" width="9.42578125" style="6" customWidth="1"/>
    <col min="6891" max="6891" width="13.140625" style="6" customWidth="1"/>
    <col min="6892" max="6892" width="10.140625" style="6" customWidth="1"/>
    <col min="6893" max="6893" width="13.7109375" style="6" customWidth="1"/>
    <col min="6894" max="6895" width="0" style="6" hidden="1" customWidth="1"/>
    <col min="6896" max="6896" width="13.7109375" style="6" customWidth="1"/>
    <col min="6897" max="6897" width="14.42578125" style="6" customWidth="1"/>
    <col min="6898" max="6898" width="13.42578125" style="6" customWidth="1"/>
    <col min="6899" max="6900" width="0" style="6" hidden="1" customWidth="1"/>
    <col min="6901" max="6901" width="13.42578125" style="6" customWidth="1"/>
    <col min="6902" max="6902" width="14.140625" style="6" customWidth="1"/>
    <col min="6903" max="6903" width="11.7109375" style="6" customWidth="1"/>
    <col min="6904" max="6904" width="11.5703125" style="6" customWidth="1"/>
    <col min="6905" max="6905" width="13.85546875" style="6" customWidth="1"/>
    <col min="6906" max="7136" width="9.140625" style="6"/>
    <col min="7137" max="7137" width="17.7109375" style="6" customWidth="1"/>
    <col min="7138" max="7138" width="0" style="6" hidden="1" customWidth="1"/>
    <col min="7139" max="7139" width="8" style="6" customWidth="1"/>
    <col min="7140" max="7140" width="45.85546875" style="6" customWidth="1"/>
    <col min="7141" max="7144" width="13.7109375" style="6" customWidth="1"/>
    <col min="7145" max="7145" width="12.7109375" style="6" customWidth="1"/>
    <col min="7146" max="7146" width="9.42578125" style="6" customWidth="1"/>
    <col min="7147" max="7147" width="13.140625" style="6" customWidth="1"/>
    <col min="7148" max="7148" width="10.140625" style="6" customWidth="1"/>
    <col min="7149" max="7149" width="13.7109375" style="6" customWidth="1"/>
    <col min="7150" max="7151" width="0" style="6" hidden="1" customWidth="1"/>
    <col min="7152" max="7152" width="13.7109375" style="6" customWidth="1"/>
    <col min="7153" max="7153" width="14.42578125" style="6" customWidth="1"/>
    <col min="7154" max="7154" width="13.42578125" style="6" customWidth="1"/>
    <col min="7155" max="7156" width="0" style="6" hidden="1" customWidth="1"/>
    <col min="7157" max="7157" width="13.42578125" style="6" customWidth="1"/>
    <col min="7158" max="7158" width="14.140625" style="6" customWidth="1"/>
    <col min="7159" max="7159" width="11.7109375" style="6" customWidth="1"/>
    <col min="7160" max="7160" width="11.5703125" style="6" customWidth="1"/>
    <col min="7161" max="7161" width="13.85546875" style="6" customWidth="1"/>
    <col min="7162" max="7392" width="9.140625" style="6"/>
    <col min="7393" max="7393" width="17.7109375" style="6" customWidth="1"/>
    <col min="7394" max="7394" width="0" style="6" hidden="1" customWidth="1"/>
    <col min="7395" max="7395" width="8" style="6" customWidth="1"/>
    <col min="7396" max="7396" width="45.85546875" style="6" customWidth="1"/>
    <col min="7397" max="7400" width="13.7109375" style="6" customWidth="1"/>
    <col min="7401" max="7401" width="12.7109375" style="6" customWidth="1"/>
    <col min="7402" max="7402" width="9.42578125" style="6" customWidth="1"/>
    <col min="7403" max="7403" width="13.140625" style="6" customWidth="1"/>
    <col min="7404" max="7404" width="10.140625" style="6" customWidth="1"/>
    <col min="7405" max="7405" width="13.7109375" style="6" customWidth="1"/>
    <col min="7406" max="7407" width="0" style="6" hidden="1" customWidth="1"/>
    <col min="7408" max="7408" width="13.7109375" style="6" customWidth="1"/>
    <col min="7409" max="7409" width="14.42578125" style="6" customWidth="1"/>
    <col min="7410" max="7410" width="13.42578125" style="6" customWidth="1"/>
    <col min="7411" max="7412" width="0" style="6" hidden="1" customWidth="1"/>
    <col min="7413" max="7413" width="13.42578125" style="6" customWidth="1"/>
    <col min="7414" max="7414" width="14.140625" style="6" customWidth="1"/>
    <col min="7415" max="7415" width="11.7109375" style="6" customWidth="1"/>
    <col min="7416" max="7416" width="11.5703125" style="6" customWidth="1"/>
    <col min="7417" max="7417" width="13.85546875" style="6" customWidth="1"/>
    <col min="7418" max="7648" width="9.140625" style="6"/>
    <col min="7649" max="7649" width="17.7109375" style="6" customWidth="1"/>
    <col min="7650" max="7650" width="0" style="6" hidden="1" customWidth="1"/>
    <col min="7651" max="7651" width="8" style="6" customWidth="1"/>
    <col min="7652" max="7652" width="45.85546875" style="6" customWidth="1"/>
    <col min="7653" max="7656" width="13.7109375" style="6" customWidth="1"/>
    <col min="7657" max="7657" width="12.7109375" style="6" customWidth="1"/>
    <col min="7658" max="7658" width="9.42578125" style="6" customWidth="1"/>
    <col min="7659" max="7659" width="13.140625" style="6" customWidth="1"/>
    <col min="7660" max="7660" width="10.140625" style="6" customWidth="1"/>
    <col min="7661" max="7661" width="13.7109375" style="6" customWidth="1"/>
    <col min="7662" max="7663" width="0" style="6" hidden="1" customWidth="1"/>
    <col min="7664" max="7664" width="13.7109375" style="6" customWidth="1"/>
    <col min="7665" max="7665" width="14.42578125" style="6" customWidth="1"/>
    <col min="7666" max="7666" width="13.42578125" style="6" customWidth="1"/>
    <col min="7667" max="7668" width="0" style="6" hidden="1" customWidth="1"/>
    <col min="7669" max="7669" width="13.42578125" style="6" customWidth="1"/>
    <col min="7670" max="7670" width="14.140625" style="6" customWidth="1"/>
    <col min="7671" max="7671" width="11.7109375" style="6" customWidth="1"/>
    <col min="7672" max="7672" width="11.5703125" style="6" customWidth="1"/>
    <col min="7673" max="7673" width="13.85546875" style="6" customWidth="1"/>
    <col min="7674" max="7904" width="9.140625" style="6"/>
    <col min="7905" max="7905" width="17.7109375" style="6" customWidth="1"/>
    <col min="7906" max="7906" width="0" style="6" hidden="1" customWidth="1"/>
    <col min="7907" max="7907" width="8" style="6" customWidth="1"/>
    <col min="7908" max="7908" width="45.85546875" style="6" customWidth="1"/>
    <col min="7909" max="7912" width="13.7109375" style="6" customWidth="1"/>
    <col min="7913" max="7913" width="12.7109375" style="6" customWidth="1"/>
    <col min="7914" max="7914" width="9.42578125" style="6" customWidth="1"/>
    <col min="7915" max="7915" width="13.140625" style="6" customWidth="1"/>
    <col min="7916" max="7916" width="10.140625" style="6" customWidth="1"/>
    <col min="7917" max="7917" width="13.7109375" style="6" customWidth="1"/>
    <col min="7918" max="7919" width="0" style="6" hidden="1" customWidth="1"/>
    <col min="7920" max="7920" width="13.7109375" style="6" customWidth="1"/>
    <col min="7921" max="7921" width="14.42578125" style="6" customWidth="1"/>
    <col min="7922" max="7922" width="13.42578125" style="6" customWidth="1"/>
    <col min="7923" max="7924" width="0" style="6" hidden="1" customWidth="1"/>
    <col min="7925" max="7925" width="13.42578125" style="6" customWidth="1"/>
    <col min="7926" max="7926" width="14.140625" style="6" customWidth="1"/>
    <col min="7927" max="7927" width="11.7109375" style="6" customWidth="1"/>
    <col min="7928" max="7928" width="11.5703125" style="6" customWidth="1"/>
    <col min="7929" max="7929" width="13.85546875" style="6" customWidth="1"/>
    <col min="7930" max="8160" width="9.140625" style="6"/>
    <col min="8161" max="8161" width="17.7109375" style="6" customWidth="1"/>
    <col min="8162" max="8162" width="0" style="6" hidden="1" customWidth="1"/>
    <col min="8163" max="8163" width="8" style="6" customWidth="1"/>
    <col min="8164" max="8164" width="45.85546875" style="6" customWidth="1"/>
    <col min="8165" max="8168" width="13.7109375" style="6" customWidth="1"/>
    <col min="8169" max="8169" width="12.7109375" style="6" customWidth="1"/>
    <col min="8170" max="8170" width="9.42578125" style="6" customWidth="1"/>
    <col min="8171" max="8171" width="13.140625" style="6" customWidth="1"/>
    <col min="8172" max="8172" width="10.140625" style="6" customWidth="1"/>
    <col min="8173" max="8173" width="13.7109375" style="6" customWidth="1"/>
    <col min="8174" max="8175" width="0" style="6" hidden="1" customWidth="1"/>
    <col min="8176" max="8176" width="13.7109375" style="6" customWidth="1"/>
    <col min="8177" max="8177" width="14.42578125" style="6" customWidth="1"/>
    <col min="8178" max="8178" width="13.42578125" style="6" customWidth="1"/>
    <col min="8179" max="8180" width="0" style="6" hidden="1" customWidth="1"/>
    <col min="8181" max="8181" width="13.42578125" style="6" customWidth="1"/>
    <col min="8182" max="8182" width="14.140625" style="6" customWidth="1"/>
    <col min="8183" max="8183" width="11.7109375" style="6" customWidth="1"/>
    <col min="8184" max="8184" width="11.5703125" style="6" customWidth="1"/>
    <col min="8185" max="8185" width="13.85546875" style="6" customWidth="1"/>
    <col min="8186" max="8416" width="9.140625" style="6"/>
    <col min="8417" max="8417" width="17.7109375" style="6" customWidth="1"/>
    <col min="8418" max="8418" width="0" style="6" hidden="1" customWidth="1"/>
    <col min="8419" max="8419" width="8" style="6" customWidth="1"/>
    <col min="8420" max="8420" width="45.85546875" style="6" customWidth="1"/>
    <col min="8421" max="8424" width="13.7109375" style="6" customWidth="1"/>
    <col min="8425" max="8425" width="12.7109375" style="6" customWidth="1"/>
    <col min="8426" max="8426" width="9.42578125" style="6" customWidth="1"/>
    <col min="8427" max="8427" width="13.140625" style="6" customWidth="1"/>
    <col min="8428" max="8428" width="10.140625" style="6" customWidth="1"/>
    <col min="8429" max="8429" width="13.7109375" style="6" customWidth="1"/>
    <col min="8430" max="8431" width="0" style="6" hidden="1" customWidth="1"/>
    <col min="8432" max="8432" width="13.7109375" style="6" customWidth="1"/>
    <col min="8433" max="8433" width="14.42578125" style="6" customWidth="1"/>
    <col min="8434" max="8434" width="13.42578125" style="6" customWidth="1"/>
    <col min="8435" max="8436" width="0" style="6" hidden="1" customWidth="1"/>
    <col min="8437" max="8437" width="13.42578125" style="6" customWidth="1"/>
    <col min="8438" max="8438" width="14.140625" style="6" customWidth="1"/>
    <col min="8439" max="8439" width="11.7109375" style="6" customWidth="1"/>
    <col min="8440" max="8440" width="11.5703125" style="6" customWidth="1"/>
    <col min="8441" max="8441" width="13.85546875" style="6" customWidth="1"/>
    <col min="8442" max="8672" width="9.140625" style="6"/>
    <col min="8673" max="8673" width="17.7109375" style="6" customWidth="1"/>
    <col min="8674" max="8674" width="0" style="6" hidden="1" customWidth="1"/>
    <col min="8675" max="8675" width="8" style="6" customWidth="1"/>
    <col min="8676" max="8676" width="45.85546875" style="6" customWidth="1"/>
    <col min="8677" max="8680" width="13.7109375" style="6" customWidth="1"/>
    <col min="8681" max="8681" width="12.7109375" style="6" customWidth="1"/>
    <col min="8682" max="8682" width="9.42578125" style="6" customWidth="1"/>
    <col min="8683" max="8683" width="13.140625" style="6" customWidth="1"/>
    <col min="8684" max="8684" width="10.140625" style="6" customWidth="1"/>
    <col min="8685" max="8685" width="13.7109375" style="6" customWidth="1"/>
    <col min="8686" max="8687" width="0" style="6" hidden="1" customWidth="1"/>
    <col min="8688" max="8688" width="13.7109375" style="6" customWidth="1"/>
    <col min="8689" max="8689" width="14.42578125" style="6" customWidth="1"/>
    <col min="8690" max="8690" width="13.42578125" style="6" customWidth="1"/>
    <col min="8691" max="8692" width="0" style="6" hidden="1" customWidth="1"/>
    <col min="8693" max="8693" width="13.42578125" style="6" customWidth="1"/>
    <col min="8694" max="8694" width="14.140625" style="6" customWidth="1"/>
    <col min="8695" max="8695" width="11.7109375" style="6" customWidth="1"/>
    <col min="8696" max="8696" width="11.5703125" style="6" customWidth="1"/>
    <col min="8697" max="8697" width="13.85546875" style="6" customWidth="1"/>
    <col min="8698" max="8928" width="9.140625" style="6"/>
    <col min="8929" max="8929" width="17.7109375" style="6" customWidth="1"/>
    <col min="8930" max="8930" width="0" style="6" hidden="1" customWidth="1"/>
    <col min="8931" max="8931" width="8" style="6" customWidth="1"/>
    <col min="8932" max="8932" width="45.85546875" style="6" customWidth="1"/>
    <col min="8933" max="8936" width="13.7109375" style="6" customWidth="1"/>
    <col min="8937" max="8937" width="12.7109375" style="6" customWidth="1"/>
    <col min="8938" max="8938" width="9.42578125" style="6" customWidth="1"/>
    <col min="8939" max="8939" width="13.140625" style="6" customWidth="1"/>
    <col min="8940" max="8940" width="10.140625" style="6" customWidth="1"/>
    <col min="8941" max="8941" width="13.7109375" style="6" customWidth="1"/>
    <col min="8942" max="8943" width="0" style="6" hidden="1" customWidth="1"/>
    <col min="8944" max="8944" width="13.7109375" style="6" customWidth="1"/>
    <col min="8945" max="8945" width="14.42578125" style="6" customWidth="1"/>
    <col min="8946" max="8946" width="13.42578125" style="6" customWidth="1"/>
    <col min="8947" max="8948" width="0" style="6" hidden="1" customWidth="1"/>
    <col min="8949" max="8949" width="13.42578125" style="6" customWidth="1"/>
    <col min="8950" max="8950" width="14.140625" style="6" customWidth="1"/>
    <col min="8951" max="8951" width="11.7109375" style="6" customWidth="1"/>
    <col min="8952" max="8952" width="11.5703125" style="6" customWidth="1"/>
    <col min="8953" max="8953" width="13.85546875" style="6" customWidth="1"/>
    <col min="8954" max="9184" width="9.140625" style="6"/>
    <col min="9185" max="9185" width="17.7109375" style="6" customWidth="1"/>
    <col min="9186" max="9186" width="0" style="6" hidden="1" customWidth="1"/>
    <col min="9187" max="9187" width="8" style="6" customWidth="1"/>
    <col min="9188" max="9188" width="45.85546875" style="6" customWidth="1"/>
    <col min="9189" max="9192" width="13.7109375" style="6" customWidth="1"/>
    <col min="9193" max="9193" width="12.7109375" style="6" customWidth="1"/>
    <col min="9194" max="9194" width="9.42578125" style="6" customWidth="1"/>
    <col min="9195" max="9195" width="13.140625" style="6" customWidth="1"/>
    <col min="9196" max="9196" width="10.140625" style="6" customWidth="1"/>
    <col min="9197" max="9197" width="13.7109375" style="6" customWidth="1"/>
    <col min="9198" max="9199" width="0" style="6" hidden="1" customWidth="1"/>
    <col min="9200" max="9200" width="13.7109375" style="6" customWidth="1"/>
    <col min="9201" max="9201" width="14.42578125" style="6" customWidth="1"/>
    <col min="9202" max="9202" width="13.42578125" style="6" customWidth="1"/>
    <col min="9203" max="9204" width="0" style="6" hidden="1" customWidth="1"/>
    <col min="9205" max="9205" width="13.42578125" style="6" customWidth="1"/>
    <col min="9206" max="9206" width="14.140625" style="6" customWidth="1"/>
    <col min="9207" max="9207" width="11.7109375" style="6" customWidth="1"/>
    <col min="9208" max="9208" width="11.5703125" style="6" customWidth="1"/>
    <col min="9209" max="9209" width="13.85546875" style="6" customWidth="1"/>
    <col min="9210" max="9440" width="9.140625" style="6"/>
    <col min="9441" max="9441" width="17.7109375" style="6" customWidth="1"/>
    <col min="9442" max="9442" width="0" style="6" hidden="1" customWidth="1"/>
    <col min="9443" max="9443" width="8" style="6" customWidth="1"/>
    <col min="9444" max="9444" width="45.85546875" style="6" customWidth="1"/>
    <col min="9445" max="9448" width="13.7109375" style="6" customWidth="1"/>
    <col min="9449" max="9449" width="12.7109375" style="6" customWidth="1"/>
    <col min="9450" max="9450" width="9.42578125" style="6" customWidth="1"/>
    <col min="9451" max="9451" width="13.140625" style="6" customWidth="1"/>
    <col min="9452" max="9452" width="10.140625" style="6" customWidth="1"/>
    <col min="9453" max="9453" width="13.7109375" style="6" customWidth="1"/>
    <col min="9454" max="9455" width="0" style="6" hidden="1" customWidth="1"/>
    <col min="9456" max="9456" width="13.7109375" style="6" customWidth="1"/>
    <col min="9457" max="9457" width="14.42578125" style="6" customWidth="1"/>
    <col min="9458" max="9458" width="13.42578125" style="6" customWidth="1"/>
    <col min="9459" max="9460" width="0" style="6" hidden="1" customWidth="1"/>
    <col min="9461" max="9461" width="13.42578125" style="6" customWidth="1"/>
    <col min="9462" max="9462" width="14.140625" style="6" customWidth="1"/>
    <col min="9463" max="9463" width="11.7109375" style="6" customWidth="1"/>
    <col min="9464" max="9464" width="11.5703125" style="6" customWidth="1"/>
    <col min="9465" max="9465" width="13.85546875" style="6" customWidth="1"/>
    <col min="9466" max="9696" width="9.140625" style="6"/>
    <col min="9697" max="9697" width="17.7109375" style="6" customWidth="1"/>
    <col min="9698" max="9698" width="0" style="6" hidden="1" customWidth="1"/>
    <col min="9699" max="9699" width="8" style="6" customWidth="1"/>
    <col min="9700" max="9700" width="45.85546875" style="6" customWidth="1"/>
    <col min="9701" max="9704" width="13.7109375" style="6" customWidth="1"/>
    <col min="9705" max="9705" width="12.7109375" style="6" customWidth="1"/>
    <col min="9706" max="9706" width="9.42578125" style="6" customWidth="1"/>
    <col min="9707" max="9707" width="13.140625" style="6" customWidth="1"/>
    <col min="9708" max="9708" width="10.140625" style="6" customWidth="1"/>
    <col min="9709" max="9709" width="13.7109375" style="6" customWidth="1"/>
    <col min="9710" max="9711" width="0" style="6" hidden="1" customWidth="1"/>
    <col min="9712" max="9712" width="13.7109375" style="6" customWidth="1"/>
    <col min="9713" max="9713" width="14.42578125" style="6" customWidth="1"/>
    <col min="9714" max="9714" width="13.42578125" style="6" customWidth="1"/>
    <col min="9715" max="9716" width="0" style="6" hidden="1" customWidth="1"/>
    <col min="9717" max="9717" width="13.42578125" style="6" customWidth="1"/>
    <col min="9718" max="9718" width="14.140625" style="6" customWidth="1"/>
    <col min="9719" max="9719" width="11.7109375" style="6" customWidth="1"/>
    <col min="9720" max="9720" width="11.5703125" style="6" customWidth="1"/>
    <col min="9721" max="9721" width="13.85546875" style="6" customWidth="1"/>
    <col min="9722" max="9952" width="9.140625" style="6"/>
    <col min="9953" max="9953" width="17.7109375" style="6" customWidth="1"/>
    <col min="9954" max="9954" width="0" style="6" hidden="1" customWidth="1"/>
    <col min="9955" max="9955" width="8" style="6" customWidth="1"/>
    <col min="9956" max="9956" width="45.85546875" style="6" customWidth="1"/>
    <col min="9957" max="9960" width="13.7109375" style="6" customWidth="1"/>
    <col min="9961" max="9961" width="12.7109375" style="6" customWidth="1"/>
    <col min="9962" max="9962" width="9.42578125" style="6" customWidth="1"/>
    <col min="9963" max="9963" width="13.140625" style="6" customWidth="1"/>
    <col min="9964" max="9964" width="10.140625" style="6" customWidth="1"/>
    <col min="9965" max="9965" width="13.7109375" style="6" customWidth="1"/>
    <col min="9966" max="9967" width="0" style="6" hidden="1" customWidth="1"/>
    <col min="9968" max="9968" width="13.7109375" style="6" customWidth="1"/>
    <col min="9969" max="9969" width="14.42578125" style="6" customWidth="1"/>
    <col min="9970" max="9970" width="13.42578125" style="6" customWidth="1"/>
    <col min="9971" max="9972" width="0" style="6" hidden="1" customWidth="1"/>
    <col min="9973" max="9973" width="13.42578125" style="6" customWidth="1"/>
    <col min="9974" max="9974" width="14.140625" style="6" customWidth="1"/>
    <col min="9975" max="9975" width="11.7109375" style="6" customWidth="1"/>
    <col min="9976" max="9976" width="11.5703125" style="6" customWidth="1"/>
    <col min="9977" max="9977" width="13.85546875" style="6" customWidth="1"/>
    <col min="9978" max="10208" width="9.140625" style="6"/>
    <col min="10209" max="10209" width="17.7109375" style="6" customWidth="1"/>
    <col min="10210" max="10210" width="0" style="6" hidden="1" customWidth="1"/>
    <col min="10211" max="10211" width="8" style="6" customWidth="1"/>
    <col min="10212" max="10212" width="45.85546875" style="6" customWidth="1"/>
    <col min="10213" max="10216" width="13.7109375" style="6" customWidth="1"/>
    <col min="10217" max="10217" width="12.7109375" style="6" customWidth="1"/>
    <col min="10218" max="10218" width="9.42578125" style="6" customWidth="1"/>
    <col min="10219" max="10219" width="13.140625" style="6" customWidth="1"/>
    <col min="10220" max="10220" width="10.140625" style="6" customWidth="1"/>
    <col min="10221" max="10221" width="13.7109375" style="6" customWidth="1"/>
    <col min="10222" max="10223" width="0" style="6" hidden="1" customWidth="1"/>
    <col min="10224" max="10224" width="13.7109375" style="6" customWidth="1"/>
    <col min="10225" max="10225" width="14.42578125" style="6" customWidth="1"/>
    <col min="10226" max="10226" width="13.42578125" style="6" customWidth="1"/>
    <col min="10227" max="10228" width="0" style="6" hidden="1" customWidth="1"/>
    <col min="10229" max="10229" width="13.42578125" style="6" customWidth="1"/>
    <col min="10230" max="10230" width="14.140625" style="6" customWidth="1"/>
    <col min="10231" max="10231" width="11.7109375" style="6" customWidth="1"/>
    <col min="10232" max="10232" width="11.5703125" style="6" customWidth="1"/>
    <col min="10233" max="10233" width="13.85546875" style="6" customWidth="1"/>
    <col min="10234" max="10464" width="9.140625" style="6"/>
    <col min="10465" max="10465" width="17.7109375" style="6" customWidth="1"/>
    <col min="10466" max="10466" width="0" style="6" hidden="1" customWidth="1"/>
    <col min="10467" max="10467" width="8" style="6" customWidth="1"/>
    <col min="10468" max="10468" width="45.85546875" style="6" customWidth="1"/>
    <col min="10469" max="10472" width="13.7109375" style="6" customWidth="1"/>
    <col min="10473" max="10473" width="12.7109375" style="6" customWidth="1"/>
    <col min="10474" max="10474" width="9.42578125" style="6" customWidth="1"/>
    <col min="10475" max="10475" width="13.140625" style="6" customWidth="1"/>
    <col min="10476" max="10476" width="10.140625" style="6" customWidth="1"/>
    <col min="10477" max="10477" width="13.7109375" style="6" customWidth="1"/>
    <col min="10478" max="10479" width="0" style="6" hidden="1" customWidth="1"/>
    <col min="10480" max="10480" width="13.7109375" style="6" customWidth="1"/>
    <col min="10481" max="10481" width="14.42578125" style="6" customWidth="1"/>
    <col min="10482" max="10482" width="13.42578125" style="6" customWidth="1"/>
    <col min="10483" max="10484" width="0" style="6" hidden="1" customWidth="1"/>
    <col min="10485" max="10485" width="13.42578125" style="6" customWidth="1"/>
    <col min="10486" max="10486" width="14.140625" style="6" customWidth="1"/>
    <col min="10487" max="10487" width="11.7109375" style="6" customWidth="1"/>
    <col min="10488" max="10488" width="11.5703125" style="6" customWidth="1"/>
    <col min="10489" max="10489" width="13.85546875" style="6" customWidth="1"/>
    <col min="10490" max="10720" width="9.140625" style="6"/>
    <col min="10721" max="10721" width="17.7109375" style="6" customWidth="1"/>
    <col min="10722" max="10722" width="0" style="6" hidden="1" customWidth="1"/>
    <col min="10723" max="10723" width="8" style="6" customWidth="1"/>
    <col min="10724" max="10724" width="45.85546875" style="6" customWidth="1"/>
    <col min="10725" max="10728" width="13.7109375" style="6" customWidth="1"/>
    <col min="10729" max="10729" width="12.7109375" style="6" customWidth="1"/>
    <col min="10730" max="10730" width="9.42578125" style="6" customWidth="1"/>
    <col min="10731" max="10731" width="13.140625" style="6" customWidth="1"/>
    <col min="10732" max="10732" width="10.140625" style="6" customWidth="1"/>
    <col min="10733" max="10733" width="13.7109375" style="6" customWidth="1"/>
    <col min="10734" max="10735" width="0" style="6" hidden="1" customWidth="1"/>
    <col min="10736" max="10736" width="13.7109375" style="6" customWidth="1"/>
    <col min="10737" max="10737" width="14.42578125" style="6" customWidth="1"/>
    <col min="10738" max="10738" width="13.42578125" style="6" customWidth="1"/>
    <col min="10739" max="10740" width="0" style="6" hidden="1" customWidth="1"/>
    <col min="10741" max="10741" width="13.42578125" style="6" customWidth="1"/>
    <col min="10742" max="10742" width="14.140625" style="6" customWidth="1"/>
    <col min="10743" max="10743" width="11.7109375" style="6" customWidth="1"/>
    <col min="10744" max="10744" width="11.5703125" style="6" customWidth="1"/>
    <col min="10745" max="10745" width="13.85546875" style="6" customWidth="1"/>
    <col min="10746" max="10976" width="9.140625" style="6"/>
    <col min="10977" max="10977" width="17.7109375" style="6" customWidth="1"/>
    <col min="10978" max="10978" width="0" style="6" hidden="1" customWidth="1"/>
    <col min="10979" max="10979" width="8" style="6" customWidth="1"/>
    <col min="10980" max="10980" width="45.85546875" style="6" customWidth="1"/>
    <col min="10981" max="10984" width="13.7109375" style="6" customWidth="1"/>
    <col min="10985" max="10985" width="12.7109375" style="6" customWidth="1"/>
    <col min="10986" max="10986" width="9.42578125" style="6" customWidth="1"/>
    <col min="10987" max="10987" width="13.140625" style="6" customWidth="1"/>
    <col min="10988" max="10988" width="10.140625" style="6" customWidth="1"/>
    <col min="10989" max="10989" width="13.7109375" style="6" customWidth="1"/>
    <col min="10990" max="10991" width="0" style="6" hidden="1" customWidth="1"/>
    <col min="10992" max="10992" width="13.7109375" style="6" customWidth="1"/>
    <col min="10993" max="10993" width="14.42578125" style="6" customWidth="1"/>
    <col min="10994" max="10994" width="13.42578125" style="6" customWidth="1"/>
    <col min="10995" max="10996" width="0" style="6" hidden="1" customWidth="1"/>
    <col min="10997" max="10997" width="13.42578125" style="6" customWidth="1"/>
    <col min="10998" max="10998" width="14.140625" style="6" customWidth="1"/>
    <col min="10999" max="10999" width="11.7109375" style="6" customWidth="1"/>
    <col min="11000" max="11000" width="11.5703125" style="6" customWidth="1"/>
    <col min="11001" max="11001" width="13.85546875" style="6" customWidth="1"/>
    <col min="11002" max="11232" width="9.140625" style="6"/>
    <col min="11233" max="11233" width="17.7109375" style="6" customWidth="1"/>
    <col min="11234" max="11234" width="0" style="6" hidden="1" customWidth="1"/>
    <col min="11235" max="11235" width="8" style="6" customWidth="1"/>
    <col min="11236" max="11236" width="45.85546875" style="6" customWidth="1"/>
    <col min="11237" max="11240" width="13.7109375" style="6" customWidth="1"/>
    <col min="11241" max="11241" width="12.7109375" style="6" customWidth="1"/>
    <col min="11242" max="11242" width="9.42578125" style="6" customWidth="1"/>
    <col min="11243" max="11243" width="13.140625" style="6" customWidth="1"/>
    <col min="11244" max="11244" width="10.140625" style="6" customWidth="1"/>
    <col min="11245" max="11245" width="13.7109375" style="6" customWidth="1"/>
    <col min="11246" max="11247" width="0" style="6" hidden="1" customWidth="1"/>
    <col min="11248" max="11248" width="13.7109375" style="6" customWidth="1"/>
    <col min="11249" max="11249" width="14.42578125" style="6" customWidth="1"/>
    <col min="11250" max="11250" width="13.42578125" style="6" customWidth="1"/>
    <col min="11251" max="11252" width="0" style="6" hidden="1" customWidth="1"/>
    <col min="11253" max="11253" width="13.42578125" style="6" customWidth="1"/>
    <col min="11254" max="11254" width="14.140625" style="6" customWidth="1"/>
    <col min="11255" max="11255" width="11.7109375" style="6" customWidth="1"/>
    <col min="11256" max="11256" width="11.5703125" style="6" customWidth="1"/>
    <col min="11257" max="11257" width="13.85546875" style="6" customWidth="1"/>
    <col min="11258" max="11488" width="9.140625" style="6"/>
    <col min="11489" max="11489" width="17.7109375" style="6" customWidth="1"/>
    <col min="11490" max="11490" width="0" style="6" hidden="1" customWidth="1"/>
    <col min="11491" max="11491" width="8" style="6" customWidth="1"/>
    <col min="11492" max="11492" width="45.85546875" style="6" customWidth="1"/>
    <col min="11493" max="11496" width="13.7109375" style="6" customWidth="1"/>
    <col min="11497" max="11497" width="12.7109375" style="6" customWidth="1"/>
    <col min="11498" max="11498" width="9.42578125" style="6" customWidth="1"/>
    <col min="11499" max="11499" width="13.140625" style="6" customWidth="1"/>
    <col min="11500" max="11500" width="10.140625" style="6" customWidth="1"/>
    <col min="11501" max="11501" width="13.7109375" style="6" customWidth="1"/>
    <col min="11502" max="11503" width="0" style="6" hidden="1" customWidth="1"/>
    <col min="11504" max="11504" width="13.7109375" style="6" customWidth="1"/>
    <col min="11505" max="11505" width="14.42578125" style="6" customWidth="1"/>
    <col min="11506" max="11506" width="13.42578125" style="6" customWidth="1"/>
    <col min="11507" max="11508" width="0" style="6" hidden="1" customWidth="1"/>
    <col min="11509" max="11509" width="13.42578125" style="6" customWidth="1"/>
    <col min="11510" max="11510" width="14.140625" style="6" customWidth="1"/>
    <col min="11511" max="11511" width="11.7109375" style="6" customWidth="1"/>
    <col min="11512" max="11512" width="11.5703125" style="6" customWidth="1"/>
    <col min="11513" max="11513" width="13.85546875" style="6" customWidth="1"/>
    <col min="11514" max="11744" width="9.140625" style="6"/>
    <col min="11745" max="11745" width="17.7109375" style="6" customWidth="1"/>
    <col min="11746" max="11746" width="0" style="6" hidden="1" customWidth="1"/>
    <col min="11747" max="11747" width="8" style="6" customWidth="1"/>
    <col min="11748" max="11748" width="45.85546875" style="6" customWidth="1"/>
    <col min="11749" max="11752" width="13.7109375" style="6" customWidth="1"/>
    <col min="11753" max="11753" width="12.7109375" style="6" customWidth="1"/>
    <col min="11754" max="11754" width="9.42578125" style="6" customWidth="1"/>
    <col min="11755" max="11755" width="13.140625" style="6" customWidth="1"/>
    <col min="11756" max="11756" width="10.140625" style="6" customWidth="1"/>
    <col min="11757" max="11757" width="13.7109375" style="6" customWidth="1"/>
    <col min="11758" max="11759" width="0" style="6" hidden="1" customWidth="1"/>
    <col min="11760" max="11760" width="13.7109375" style="6" customWidth="1"/>
    <col min="11761" max="11761" width="14.42578125" style="6" customWidth="1"/>
    <col min="11762" max="11762" width="13.42578125" style="6" customWidth="1"/>
    <col min="11763" max="11764" width="0" style="6" hidden="1" customWidth="1"/>
    <col min="11765" max="11765" width="13.42578125" style="6" customWidth="1"/>
    <col min="11766" max="11766" width="14.140625" style="6" customWidth="1"/>
    <col min="11767" max="11767" width="11.7109375" style="6" customWidth="1"/>
    <col min="11768" max="11768" width="11.5703125" style="6" customWidth="1"/>
    <col min="11769" max="11769" width="13.85546875" style="6" customWidth="1"/>
    <col min="11770" max="12000" width="9.140625" style="6"/>
    <col min="12001" max="12001" width="17.7109375" style="6" customWidth="1"/>
    <col min="12002" max="12002" width="0" style="6" hidden="1" customWidth="1"/>
    <col min="12003" max="12003" width="8" style="6" customWidth="1"/>
    <col min="12004" max="12004" width="45.85546875" style="6" customWidth="1"/>
    <col min="12005" max="12008" width="13.7109375" style="6" customWidth="1"/>
    <col min="12009" max="12009" width="12.7109375" style="6" customWidth="1"/>
    <col min="12010" max="12010" width="9.42578125" style="6" customWidth="1"/>
    <col min="12011" max="12011" width="13.140625" style="6" customWidth="1"/>
    <col min="12012" max="12012" width="10.140625" style="6" customWidth="1"/>
    <col min="12013" max="12013" width="13.7109375" style="6" customWidth="1"/>
    <col min="12014" max="12015" width="0" style="6" hidden="1" customWidth="1"/>
    <col min="12016" max="12016" width="13.7109375" style="6" customWidth="1"/>
    <col min="12017" max="12017" width="14.42578125" style="6" customWidth="1"/>
    <col min="12018" max="12018" width="13.42578125" style="6" customWidth="1"/>
    <col min="12019" max="12020" width="0" style="6" hidden="1" customWidth="1"/>
    <col min="12021" max="12021" width="13.42578125" style="6" customWidth="1"/>
    <col min="12022" max="12022" width="14.140625" style="6" customWidth="1"/>
    <col min="12023" max="12023" width="11.7109375" style="6" customWidth="1"/>
    <col min="12024" max="12024" width="11.5703125" style="6" customWidth="1"/>
    <col min="12025" max="12025" width="13.85546875" style="6" customWidth="1"/>
    <col min="12026" max="12256" width="9.140625" style="6"/>
    <col min="12257" max="12257" width="17.7109375" style="6" customWidth="1"/>
    <col min="12258" max="12258" width="0" style="6" hidden="1" customWidth="1"/>
    <col min="12259" max="12259" width="8" style="6" customWidth="1"/>
    <col min="12260" max="12260" width="45.85546875" style="6" customWidth="1"/>
    <col min="12261" max="12264" width="13.7109375" style="6" customWidth="1"/>
    <col min="12265" max="12265" width="12.7109375" style="6" customWidth="1"/>
    <col min="12266" max="12266" width="9.42578125" style="6" customWidth="1"/>
    <col min="12267" max="12267" width="13.140625" style="6" customWidth="1"/>
    <col min="12268" max="12268" width="10.140625" style="6" customWidth="1"/>
    <col min="12269" max="12269" width="13.7109375" style="6" customWidth="1"/>
    <col min="12270" max="12271" width="0" style="6" hidden="1" customWidth="1"/>
    <col min="12272" max="12272" width="13.7109375" style="6" customWidth="1"/>
    <col min="12273" max="12273" width="14.42578125" style="6" customWidth="1"/>
    <col min="12274" max="12274" width="13.42578125" style="6" customWidth="1"/>
    <col min="12275" max="12276" width="0" style="6" hidden="1" customWidth="1"/>
    <col min="12277" max="12277" width="13.42578125" style="6" customWidth="1"/>
    <col min="12278" max="12278" width="14.140625" style="6" customWidth="1"/>
    <col min="12279" max="12279" width="11.7109375" style="6" customWidth="1"/>
    <col min="12280" max="12280" width="11.5703125" style="6" customWidth="1"/>
    <col min="12281" max="12281" width="13.85546875" style="6" customWidth="1"/>
    <col min="12282" max="12512" width="9.140625" style="6"/>
    <col min="12513" max="12513" width="17.7109375" style="6" customWidth="1"/>
    <col min="12514" max="12514" width="0" style="6" hidden="1" customWidth="1"/>
    <col min="12515" max="12515" width="8" style="6" customWidth="1"/>
    <col min="12516" max="12516" width="45.85546875" style="6" customWidth="1"/>
    <col min="12517" max="12520" width="13.7109375" style="6" customWidth="1"/>
    <col min="12521" max="12521" width="12.7109375" style="6" customWidth="1"/>
    <col min="12522" max="12522" width="9.42578125" style="6" customWidth="1"/>
    <col min="12523" max="12523" width="13.140625" style="6" customWidth="1"/>
    <col min="12524" max="12524" width="10.140625" style="6" customWidth="1"/>
    <col min="12525" max="12525" width="13.7109375" style="6" customWidth="1"/>
    <col min="12526" max="12527" width="0" style="6" hidden="1" customWidth="1"/>
    <col min="12528" max="12528" width="13.7109375" style="6" customWidth="1"/>
    <col min="12529" max="12529" width="14.42578125" style="6" customWidth="1"/>
    <col min="12530" max="12530" width="13.42578125" style="6" customWidth="1"/>
    <col min="12531" max="12532" width="0" style="6" hidden="1" customWidth="1"/>
    <col min="12533" max="12533" width="13.42578125" style="6" customWidth="1"/>
    <col min="12534" max="12534" width="14.140625" style="6" customWidth="1"/>
    <col min="12535" max="12535" width="11.7109375" style="6" customWidth="1"/>
    <col min="12536" max="12536" width="11.5703125" style="6" customWidth="1"/>
    <col min="12537" max="12537" width="13.85546875" style="6" customWidth="1"/>
    <col min="12538" max="12768" width="9.140625" style="6"/>
    <col min="12769" max="12769" width="17.7109375" style="6" customWidth="1"/>
    <col min="12770" max="12770" width="0" style="6" hidden="1" customWidth="1"/>
    <col min="12771" max="12771" width="8" style="6" customWidth="1"/>
    <col min="12772" max="12772" width="45.85546875" style="6" customWidth="1"/>
    <col min="12773" max="12776" width="13.7109375" style="6" customWidth="1"/>
    <col min="12777" max="12777" width="12.7109375" style="6" customWidth="1"/>
    <col min="12778" max="12778" width="9.42578125" style="6" customWidth="1"/>
    <col min="12779" max="12779" width="13.140625" style="6" customWidth="1"/>
    <col min="12780" max="12780" width="10.140625" style="6" customWidth="1"/>
    <col min="12781" max="12781" width="13.7109375" style="6" customWidth="1"/>
    <col min="12782" max="12783" width="0" style="6" hidden="1" customWidth="1"/>
    <col min="12784" max="12784" width="13.7109375" style="6" customWidth="1"/>
    <col min="12785" max="12785" width="14.42578125" style="6" customWidth="1"/>
    <col min="12786" max="12786" width="13.42578125" style="6" customWidth="1"/>
    <col min="12787" max="12788" width="0" style="6" hidden="1" customWidth="1"/>
    <col min="12789" max="12789" width="13.42578125" style="6" customWidth="1"/>
    <col min="12790" max="12790" width="14.140625" style="6" customWidth="1"/>
    <col min="12791" max="12791" width="11.7109375" style="6" customWidth="1"/>
    <col min="12792" max="12792" width="11.5703125" style="6" customWidth="1"/>
    <col min="12793" max="12793" width="13.85546875" style="6" customWidth="1"/>
    <col min="12794" max="13024" width="9.140625" style="6"/>
    <col min="13025" max="13025" width="17.7109375" style="6" customWidth="1"/>
    <col min="13026" max="13026" width="0" style="6" hidden="1" customWidth="1"/>
    <col min="13027" max="13027" width="8" style="6" customWidth="1"/>
    <col min="13028" max="13028" width="45.85546875" style="6" customWidth="1"/>
    <col min="13029" max="13032" width="13.7109375" style="6" customWidth="1"/>
    <col min="13033" max="13033" width="12.7109375" style="6" customWidth="1"/>
    <col min="13034" max="13034" width="9.42578125" style="6" customWidth="1"/>
    <col min="13035" max="13035" width="13.140625" style="6" customWidth="1"/>
    <col min="13036" max="13036" width="10.140625" style="6" customWidth="1"/>
    <col min="13037" max="13037" width="13.7109375" style="6" customWidth="1"/>
    <col min="13038" max="13039" width="0" style="6" hidden="1" customWidth="1"/>
    <col min="13040" max="13040" width="13.7109375" style="6" customWidth="1"/>
    <col min="13041" max="13041" width="14.42578125" style="6" customWidth="1"/>
    <col min="13042" max="13042" width="13.42578125" style="6" customWidth="1"/>
    <col min="13043" max="13044" width="0" style="6" hidden="1" customWidth="1"/>
    <col min="13045" max="13045" width="13.42578125" style="6" customWidth="1"/>
    <col min="13046" max="13046" width="14.140625" style="6" customWidth="1"/>
    <col min="13047" max="13047" width="11.7109375" style="6" customWidth="1"/>
    <col min="13048" max="13048" width="11.5703125" style="6" customWidth="1"/>
    <col min="13049" max="13049" width="13.85546875" style="6" customWidth="1"/>
    <col min="13050" max="13280" width="9.140625" style="6"/>
    <col min="13281" max="13281" width="17.7109375" style="6" customWidth="1"/>
    <col min="13282" max="13282" width="0" style="6" hidden="1" customWidth="1"/>
    <col min="13283" max="13283" width="8" style="6" customWidth="1"/>
    <col min="13284" max="13284" width="45.85546875" style="6" customWidth="1"/>
    <col min="13285" max="13288" width="13.7109375" style="6" customWidth="1"/>
    <col min="13289" max="13289" width="12.7109375" style="6" customWidth="1"/>
    <col min="13290" max="13290" width="9.42578125" style="6" customWidth="1"/>
    <col min="13291" max="13291" width="13.140625" style="6" customWidth="1"/>
    <col min="13292" max="13292" width="10.140625" style="6" customWidth="1"/>
    <col min="13293" max="13293" width="13.7109375" style="6" customWidth="1"/>
    <col min="13294" max="13295" width="0" style="6" hidden="1" customWidth="1"/>
    <col min="13296" max="13296" width="13.7109375" style="6" customWidth="1"/>
    <col min="13297" max="13297" width="14.42578125" style="6" customWidth="1"/>
    <col min="13298" max="13298" width="13.42578125" style="6" customWidth="1"/>
    <col min="13299" max="13300" width="0" style="6" hidden="1" customWidth="1"/>
    <col min="13301" max="13301" width="13.42578125" style="6" customWidth="1"/>
    <col min="13302" max="13302" width="14.140625" style="6" customWidth="1"/>
    <col min="13303" max="13303" width="11.7109375" style="6" customWidth="1"/>
    <col min="13304" max="13304" width="11.5703125" style="6" customWidth="1"/>
    <col min="13305" max="13305" width="13.85546875" style="6" customWidth="1"/>
    <col min="13306" max="13536" width="9.140625" style="6"/>
    <col min="13537" max="13537" width="17.7109375" style="6" customWidth="1"/>
    <col min="13538" max="13538" width="0" style="6" hidden="1" customWidth="1"/>
    <col min="13539" max="13539" width="8" style="6" customWidth="1"/>
    <col min="13540" max="13540" width="45.85546875" style="6" customWidth="1"/>
    <col min="13541" max="13544" width="13.7109375" style="6" customWidth="1"/>
    <col min="13545" max="13545" width="12.7109375" style="6" customWidth="1"/>
    <col min="13546" max="13546" width="9.42578125" style="6" customWidth="1"/>
    <col min="13547" max="13547" width="13.140625" style="6" customWidth="1"/>
    <col min="13548" max="13548" width="10.140625" style="6" customWidth="1"/>
    <col min="13549" max="13549" width="13.7109375" style="6" customWidth="1"/>
    <col min="13550" max="13551" width="0" style="6" hidden="1" customWidth="1"/>
    <col min="13552" max="13552" width="13.7109375" style="6" customWidth="1"/>
    <col min="13553" max="13553" width="14.42578125" style="6" customWidth="1"/>
    <col min="13554" max="13554" width="13.42578125" style="6" customWidth="1"/>
    <col min="13555" max="13556" width="0" style="6" hidden="1" customWidth="1"/>
    <col min="13557" max="13557" width="13.42578125" style="6" customWidth="1"/>
    <col min="13558" max="13558" width="14.140625" style="6" customWidth="1"/>
    <col min="13559" max="13559" width="11.7109375" style="6" customWidth="1"/>
    <col min="13560" max="13560" width="11.5703125" style="6" customWidth="1"/>
    <col min="13561" max="13561" width="13.85546875" style="6" customWidth="1"/>
    <col min="13562" max="13792" width="9.140625" style="6"/>
    <col min="13793" max="13793" width="17.7109375" style="6" customWidth="1"/>
    <col min="13794" max="13794" width="0" style="6" hidden="1" customWidth="1"/>
    <col min="13795" max="13795" width="8" style="6" customWidth="1"/>
    <col min="13796" max="13796" width="45.85546875" style="6" customWidth="1"/>
    <col min="13797" max="13800" width="13.7109375" style="6" customWidth="1"/>
    <col min="13801" max="13801" width="12.7109375" style="6" customWidth="1"/>
    <col min="13802" max="13802" width="9.42578125" style="6" customWidth="1"/>
    <col min="13803" max="13803" width="13.140625" style="6" customWidth="1"/>
    <col min="13804" max="13804" width="10.140625" style="6" customWidth="1"/>
    <col min="13805" max="13805" width="13.7109375" style="6" customWidth="1"/>
    <col min="13806" max="13807" width="0" style="6" hidden="1" customWidth="1"/>
    <col min="13808" max="13808" width="13.7109375" style="6" customWidth="1"/>
    <col min="13809" max="13809" width="14.42578125" style="6" customWidth="1"/>
    <col min="13810" max="13810" width="13.42578125" style="6" customWidth="1"/>
    <col min="13811" max="13812" width="0" style="6" hidden="1" customWidth="1"/>
    <col min="13813" max="13813" width="13.42578125" style="6" customWidth="1"/>
    <col min="13814" max="13814" width="14.140625" style="6" customWidth="1"/>
    <col min="13815" max="13815" width="11.7109375" style="6" customWidth="1"/>
    <col min="13816" max="13816" width="11.5703125" style="6" customWidth="1"/>
    <col min="13817" max="13817" width="13.85546875" style="6" customWidth="1"/>
    <col min="13818" max="14048" width="9.140625" style="6"/>
    <col min="14049" max="14049" width="17.7109375" style="6" customWidth="1"/>
    <col min="14050" max="14050" width="0" style="6" hidden="1" customWidth="1"/>
    <col min="14051" max="14051" width="8" style="6" customWidth="1"/>
    <col min="14052" max="14052" width="45.85546875" style="6" customWidth="1"/>
    <col min="14053" max="14056" width="13.7109375" style="6" customWidth="1"/>
    <col min="14057" max="14057" width="12.7109375" style="6" customWidth="1"/>
    <col min="14058" max="14058" width="9.42578125" style="6" customWidth="1"/>
    <col min="14059" max="14059" width="13.140625" style="6" customWidth="1"/>
    <col min="14060" max="14060" width="10.140625" style="6" customWidth="1"/>
    <col min="14061" max="14061" width="13.7109375" style="6" customWidth="1"/>
    <col min="14062" max="14063" width="0" style="6" hidden="1" customWidth="1"/>
    <col min="14064" max="14064" width="13.7109375" style="6" customWidth="1"/>
    <col min="14065" max="14065" width="14.42578125" style="6" customWidth="1"/>
    <col min="14066" max="14066" width="13.42578125" style="6" customWidth="1"/>
    <col min="14067" max="14068" width="0" style="6" hidden="1" customWidth="1"/>
    <col min="14069" max="14069" width="13.42578125" style="6" customWidth="1"/>
    <col min="14070" max="14070" width="14.140625" style="6" customWidth="1"/>
    <col min="14071" max="14071" width="11.7109375" style="6" customWidth="1"/>
    <col min="14072" max="14072" width="11.5703125" style="6" customWidth="1"/>
    <col min="14073" max="14073" width="13.85546875" style="6" customWidth="1"/>
    <col min="14074" max="14304" width="9.140625" style="6"/>
    <col min="14305" max="14305" width="17.7109375" style="6" customWidth="1"/>
    <col min="14306" max="14306" width="0" style="6" hidden="1" customWidth="1"/>
    <col min="14307" max="14307" width="8" style="6" customWidth="1"/>
    <col min="14308" max="14308" width="45.85546875" style="6" customWidth="1"/>
    <col min="14309" max="14312" width="13.7109375" style="6" customWidth="1"/>
    <col min="14313" max="14313" width="12.7109375" style="6" customWidth="1"/>
    <col min="14314" max="14314" width="9.42578125" style="6" customWidth="1"/>
    <col min="14315" max="14315" width="13.140625" style="6" customWidth="1"/>
    <col min="14316" max="14316" width="10.140625" style="6" customWidth="1"/>
    <col min="14317" max="14317" width="13.7109375" style="6" customWidth="1"/>
    <col min="14318" max="14319" width="0" style="6" hidden="1" customWidth="1"/>
    <col min="14320" max="14320" width="13.7109375" style="6" customWidth="1"/>
    <col min="14321" max="14321" width="14.42578125" style="6" customWidth="1"/>
    <col min="14322" max="14322" width="13.42578125" style="6" customWidth="1"/>
    <col min="14323" max="14324" width="0" style="6" hidden="1" customWidth="1"/>
    <col min="14325" max="14325" width="13.42578125" style="6" customWidth="1"/>
    <col min="14326" max="14326" width="14.140625" style="6" customWidth="1"/>
    <col min="14327" max="14327" width="11.7109375" style="6" customWidth="1"/>
    <col min="14328" max="14328" width="11.5703125" style="6" customWidth="1"/>
    <col min="14329" max="14329" width="13.85546875" style="6" customWidth="1"/>
    <col min="14330" max="14560" width="9.140625" style="6"/>
    <col min="14561" max="14561" width="17.7109375" style="6" customWidth="1"/>
    <col min="14562" max="14562" width="0" style="6" hidden="1" customWidth="1"/>
    <col min="14563" max="14563" width="8" style="6" customWidth="1"/>
    <col min="14564" max="14564" width="45.85546875" style="6" customWidth="1"/>
    <col min="14565" max="14568" width="13.7109375" style="6" customWidth="1"/>
    <col min="14569" max="14569" width="12.7109375" style="6" customWidth="1"/>
    <col min="14570" max="14570" width="9.42578125" style="6" customWidth="1"/>
    <col min="14571" max="14571" width="13.140625" style="6" customWidth="1"/>
    <col min="14572" max="14572" width="10.140625" style="6" customWidth="1"/>
    <col min="14573" max="14573" width="13.7109375" style="6" customWidth="1"/>
    <col min="14574" max="14575" width="0" style="6" hidden="1" customWidth="1"/>
    <col min="14576" max="14576" width="13.7109375" style="6" customWidth="1"/>
    <col min="14577" max="14577" width="14.42578125" style="6" customWidth="1"/>
    <col min="14578" max="14578" width="13.42578125" style="6" customWidth="1"/>
    <col min="14579" max="14580" width="0" style="6" hidden="1" customWidth="1"/>
    <col min="14581" max="14581" width="13.42578125" style="6" customWidth="1"/>
    <col min="14582" max="14582" width="14.140625" style="6" customWidth="1"/>
    <col min="14583" max="14583" width="11.7109375" style="6" customWidth="1"/>
    <col min="14584" max="14584" width="11.5703125" style="6" customWidth="1"/>
    <col min="14585" max="14585" width="13.85546875" style="6" customWidth="1"/>
    <col min="14586" max="14816" width="9.140625" style="6"/>
    <col min="14817" max="14817" width="17.7109375" style="6" customWidth="1"/>
    <col min="14818" max="14818" width="0" style="6" hidden="1" customWidth="1"/>
    <col min="14819" max="14819" width="8" style="6" customWidth="1"/>
    <col min="14820" max="14820" width="45.85546875" style="6" customWidth="1"/>
    <col min="14821" max="14824" width="13.7109375" style="6" customWidth="1"/>
    <col min="14825" max="14825" width="12.7109375" style="6" customWidth="1"/>
    <col min="14826" max="14826" width="9.42578125" style="6" customWidth="1"/>
    <col min="14827" max="14827" width="13.140625" style="6" customWidth="1"/>
    <col min="14828" max="14828" width="10.140625" style="6" customWidth="1"/>
    <col min="14829" max="14829" width="13.7109375" style="6" customWidth="1"/>
    <col min="14830" max="14831" width="0" style="6" hidden="1" customWidth="1"/>
    <col min="14832" max="14832" width="13.7109375" style="6" customWidth="1"/>
    <col min="14833" max="14833" width="14.42578125" style="6" customWidth="1"/>
    <col min="14834" max="14834" width="13.42578125" style="6" customWidth="1"/>
    <col min="14835" max="14836" width="0" style="6" hidden="1" customWidth="1"/>
    <col min="14837" max="14837" width="13.42578125" style="6" customWidth="1"/>
    <col min="14838" max="14838" width="14.140625" style="6" customWidth="1"/>
    <col min="14839" max="14839" width="11.7109375" style="6" customWidth="1"/>
    <col min="14840" max="14840" width="11.5703125" style="6" customWidth="1"/>
    <col min="14841" max="14841" width="13.85546875" style="6" customWidth="1"/>
    <col min="14842" max="15072" width="9.140625" style="6"/>
    <col min="15073" max="15073" width="17.7109375" style="6" customWidth="1"/>
    <col min="15074" max="15074" width="0" style="6" hidden="1" customWidth="1"/>
    <col min="15075" max="15075" width="8" style="6" customWidth="1"/>
    <col min="15076" max="15076" width="45.85546875" style="6" customWidth="1"/>
    <col min="15077" max="15080" width="13.7109375" style="6" customWidth="1"/>
    <col min="15081" max="15081" width="12.7109375" style="6" customWidth="1"/>
    <col min="15082" max="15082" width="9.42578125" style="6" customWidth="1"/>
    <col min="15083" max="15083" width="13.140625" style="6" customWidth="1"/>
    <col min="15084" max="15084" width="10.140625" style="6" customWidth="1"/>
    <col min="15085" max="15085" width="13.7109375" style="6" customWidth="1"/>
    <col min="15086" max="15087" width="0" style="6" hidden="1" customWidth="1"/>
    <col min="15088" max="15088" width="13.7109375" style="6" customWidth="1"/>
    <col min="15089" max="15089" width="14.42578125" style="6" customWidth="1"/>
    <col min="15090" max="15090" width="13.42578125" style="6" customWidth="1"/>
    <col min="15091" max="15092" width="0" style="6" hidden="1" customWidth="1"/>
    <col min="15093" max="15093" width="13.42578125" style="6" customWidth="1"/>
    <col min="15094" max="15094" width="14.140625" style="6" customWidth="1"/>
    <col min="15095" max="15095" width="11.7109375" style="6" customWidth="1"/>
    <col min="15096" max="15096" width="11.5703125" style="6" customWidth="1"/>
    <col min="15097" max="15097" width="13.85546875" style="6" customWidth="1"/>
    <col min="15098" max="15328" width="9.140625" style="6"/>
    <col min="15329" max="15329" width="17.7109375" style="6" customWidth="1"/>
    <col min="15330" max="15330" width="0" style="6" hidden="1" customWidth="1"/>
    <col min="15331" max="15331" width="8" style="6" customWidth="1"/>
    <col min="15332" max="15332" width="45.85546875" style="6" customWidth="1"/>
    <col min="15333" max="15336" width="13.7109375" style="6" customWidth="1"/>
    <col min="15337" max="15337" width="12.7109375" style="6" customWidth="1"/>
    <col min="15338" max="15338" width="9.42578125" style="6" customWidth="1"/>
    <col min="15339" max="15339" width="13.140625" style="6" customWidth="1"/>
    <col min="15340" max="15340" width="10.140625" style="6" customWidth="1"/>
    <col min="15341" max="15341" width="13.7109375" style="6" customWidth="1"/>
    <col min="15342" max="15343" width="0" style="6" hidden="1" customWidth="1"/>
    <col min="15344" max="15344" width="13.7109375" style="6" customWidth="1"/>
    <col min="15345" max="15345" width="14.42578125" style="6" customWidth="1"/>
    <col min="15346" max="15346" width="13.42578125" style="6" customWidth="1"/>
    <col min="15347" max="15348" width="0" style="6" hidden="1" customWidth="1"/>
    <col min="15349" max="15349" width="13.42578125" style="6" customWidth="1"/>
    <col min="15350" max="15350" width="14.140625" style="6" customWidth="1"/>
    <col min="15351" max="15351" width="11.7109375" style="6" customWidth="1"/>
    <col min="15352" max="15352" width="11.5703125" style="6" customWidth="1"/>
    <col min="15353" max="15353" width="13.85546875" style="6" customWidth="1"/>
    <col min="15354" max="15584" width="9.140625" style="6"/>
    <col min="15585" max="15585" width="17.7109375" style="6" customWidth="1"/>
    <col min="15586" max="15586" width="0" style="6" hidden="1" customWidth="1"/>
    <col min="15587" max="15587" width="8" style="6" customWidth="1"/>
    <col min="15588" max="15588" width="45.85546875" style="6" customWidth="1"/>
    <col min="15589" max="15592" width="13.7109375" style="6" customWidth="1"/>
    <col min="15593" max="15593" width="12.7109375" style="6" customWidth="1"/>
    <col min="15594" max="15594" width="9.42578125" style="6" customWidth="1"/>
    <col min="15595" max="15595" width="13.140625" style="6" customWidth="1"/>
    <col min="15596" max="15596" width="10.140625" style="6" customWidth="1"/>
    <col min="15597" max="15597" width="13.7109375" style="6" customWidth="1"/>
    <col min="15598" max="15599" width="0" style="6" hidden="1" customWidth="1"/>
    <col min="15600" max="15600" width="13.7109375" style="6" customWidth="1"/>
    <col min="15601" max="15601" width="14.42578125" style="6" customWidth="1"/>
    <col min="15602" max="15602" width="13.42578125" style="6" customWidth="1"/>
    <col min="15603" max="15604" width="0" style="6" hidden="1" customWidth="1"/>
    <col min="15605" max="15605" width="13.42578125" style="6" customWidth="1"/>
    <col min="15606" max="15606" width="14.140625" style="6" customWidth="1"/>
    <col min="15607" max="15607" width="11.7109375" style="6" customWidth="1"/>
    <col min="15608" max="15608" width="11.5703125" style="6" customWidth="1"/>
    <col min="15609" max="15609" width="13.85546875" style="6" customWidth="1"/>
    <col min="15610" max="15840" width="9.140625" style="6"/>
    <col min="15841" max="15841" width="17.7109375" style="6" customWidth="1"/>
    <col min="15842" max="15842" width="0" style="6" hidden="1" customWidth="1"/>
    <col min="15843" max="15843" width="8" style="6" customWidth="1"/>
    <col min="15844" max="15844" width="45.85546875" style="6" customWidth="1"/>
    <col min="15845" max="15848" width="13.7109375" style="6" customWidth="1"/>
    <col min="15849" max="15849" width="12.7109375" style="6" customWidth="1"/>
    <col min="15850" max="15850" width="9.42578125" style="6" customWidth="1"/>
    <col min="15851" max="15851" width="13.140625" style="6" customWidth="1"/>
    <col min="15852" max="15852" width="10.140625" style="6" customWidth="1"/>
    <col min="15853" max="15853" width="13.7109375" style="6" customWidth="1"/>
    <col min="15854" max="15855" width="0" style="6" hidden="1" customWidth="1"/>
    <col min="15856" max="15856" width="13.7109375" style="6" customWidth="1"/>
    <col min="15857" max="15857" width="14.42578125" style="6" customWidth="1"/>
    <col min="15858" max="15858" width="13.42578125" style="6" customWidth="1"/>
    <col min="15859" max="15860" width="0" style="6" hidden="1" customWidth="1"/>
    <col min="15861" max="15861" width="13.42578125" style="6" customWidth="1"/>
    <col min="15862" max="15862" width="14.140625" style="6" customWidth="1"/>
    <col min="15863" max="15863" width="11.7109375" style="6" customWidth="1"/>
    <col min="15864" max="15864" width="11.5703125" style="6" customWidth="1"/>
    <col min="15865" max="15865" width="13.85546875" style="6" customWidth="1"/>
    <col min="15866" max="16096" width="9.140625" style="6"/>
    <col min="16097" max="16097" width="17.7109375" style="6" customWidth="1"/>
    <col min="16098" max="16098" width="0" style="6" hidden="1" customWidth="1"/>
    <col min="16099" max="16099" width="8" style="6" customWidth="1"/>
    <col min="16100" max="16100" width="45.85546875" style="6" customWidth="1"/>
    <col min="16101" max="16104" width="13.7109375" style="6" customWidth="1"/>
    <col min="16105" max="16105" width="12.7109375" style="6" customWidth="1"/>
    <col min="16106" max="16106" width="9.42578125" style="6" customWidth="1"/>
    <col min="16107" max="16107" width="13.140625" style="6" customWidth="1"/>
    <col min="16108" max="16108" width="10.140625" style="6" customWidth="1"/>
    <col min="16109" max="16109" width="13.7109375" style="6" customWidth="1"/>
    <col min="16110" max="16111" width="0" style="6" hidden="1" customWidth="1"/>
    <col min="16112" max="16112" width="13.7109375" style="6" customWidth="1"/>
    <col min="16113" max="16113" width="14.42578125" style="6" customWidth="1"/>
    <col min="16114" max="16114" width="13.42578125" style="6" customWidth="1"/>
    <col min="16115" max="16116" width="0" style="6" hidden="1" customWidth="1"/>
    <col min="16117" max="16117" width="13.42578125" style="6" customWidth="1"/>
    <col min="16118" max="16118" width="14.140625" style="6" customWidth="1"/>
    <col min="16119" max="16119" width="11.7109375" style="6" customWidth="1"/>
    <col min="16120" max="16120" width="11.5703125" style="6" customWidth="1"/>
    <col min="16121" max="16121" width="13.85546875" style="6" customWidth="1"/>
    <col min="16122" max="16384" width="9.140625" style="6"/>
  </cols>
  <sheetData>
    <row r="1" spans="1:24" ht="14.25" customHeight="1" x14ac:dyDescent="0.3">
      <c r="A1" s="1"/>
      <c r="B1" s="2"/>
      <c r="C1" s="3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4"/>
    </row>
    <row r="2" spans="1:24" ht="14.25" customHeight="1" x14ac:dyDescent="0.2">
      <c r="A2" s="183" t="s">
        <v>0</v>
      </c>
      <c r="B2" s="183"/>
      <c r="C2" s="183"/>
      <c r="D2" s="183"/>
      <c r="E2" s="183"/>
      <c r="F2" s="183"/>
      <c r="G2" s="183"/>
    </row>
    <row r="3" spans="1:24" ht="15" x14ac:dyDescent="0.2">
      <c r="A3" s="184" t="s">
        <v>402</v>
      </c>
      <c r="B3" s="184"/>
      <c r="C3" s="184"/>
      <c r="D3" s="184"/>
      <c r="E3" s="8"/>
      <c r="F3" s="8"/>
      <c r="G3" s="8"/>
      <c r="H3" s="8"/>
      <c r="I3" s="8"/>
      <c r="J3" s="8"/>
      <c r="K3" s="8"/>
      <c r="L3" s="8"/>
      <c r="N3" s="8"/>
    </row>
    <row r="4" spans="1:24" ht="13.5" customHeight="1" x14ac:dyDescent="0.2">
      <c r="C4" s="99"/>
      <c r="D4" s="125"/>
      <c r="F4" s="123"/>
      <c r="G4" s="123"/>
      <c r="H4" s="123"/>
      <c r="I4" s="123"/>
      <c r="J4" s="123"/>
      <c r="K4" s="8"/>
      <c r="L4" s="8"/>
      <c r="M4" s="8"/>
      <c r="N4" s="8"/>
      <c r="O4" s="8"/>
      <c r="P4" s="123"/>
      <c r="Q4" s="8"/>
      <c r="R4" s="97"/>
      <c r="W4" s="7" t="s">
        <v>1</v>
      </c>
    </row>
    <row r="5" spans="1:24" ht="13.5" customHeight="1" x14ac:dyDescent="0.2">
      <c r="D5" s="6"/>
      <c r="E5" s="97"/>
      <c r="F5" s="97"/>
      <c r="G5" s="97"/>
      <c r="H5" s="97"/>
      <c r="I5" s="97"/>
      <c r="J5" s="97"/>
      <c r="M5" s="8"/>
      <c r="N5" s="8"/>
      <c r="O5" s="8"/>
      <c r="P5" s="8"/>
      <c r="Q5" s="8"/>
    </row>
    <row r="6" spans="1:24" ht="35.25" customHeight="1" x14ac:dyDescent="0.2">
      <c r="A6" s="170" t="s">
        <v>2</v>
      </c>
      <c r="B6" s="186" t="s">
        <v>333</v>
      </c>
      <c r="C6" s="186" t="s">
        <v>3</v>
      </c>
      <c r="D6" s="189" t="s">
        <v>4</v>
      </c>
      <c r="E6" s="167" t="s">
        <v>5</v>
      </c>
      <c r="F6" s="168"/>
      <c r="G6" s="168"/>
      <c r="H6" s="168"/>
      <c r="I6" s="168"/>
      <c r="J6" s="168"/>
      <c r="K6" s="168"/>
      <c r="L6" s="168"/>
      <c r="M6" s="167" t="s">
        <v>6</v>
      </c>
      <c r="N6" s="168"/>
      <c r="O6" s="168"/>
      <c r="P6" s="168"/>
      <c r="Q6" s="169"/>
      <c r="R6" s="170" t="s">
        <v>7</v>
      </c>
      <c r="S6" s="168"/>
      <c r="T6" s="168"/>
      <c r="U6" s="168"/>
      <c r="V6" s="171"/>
      <c r="W6" s="169" t="s">
        <v>356</v>
      </c>
    </row>
    <row r="7" spans="1:24" ht="54" customHeight="1" x14ac:dyDescent="0.2">
      <c r="A7" s="185"/>
      <c r="B7" s="187"/>
      <c r="C7" s="187"/>
      <c r="D7" s="190"/>
      <c r="E7" s="173" t="s">
        <v>8</v>
      </c>
      <c r="F7" s="174"/>
      <c r="G7" s="119" t="s">
        <v>9</v>
      </c>
      <c r="H7" s="119" t="s">
        <v>10</v>
      </c>
      <c r="I7" s="175" t="s">
        <v>11</v>
      </c>
      <c r="J7" s="174"/>
      <c r="K7" s="175" t="s">
        <v>12</v>
      </c>
      <c r="L7" s="176"/>
      <c r="M7" s="177" t="s">
        <v>8</v>
      </c>
      <c r="N7" s="178"/>
      <c r="O7" s="119" t="s">
        <v>13</v>
      </c>
      <c r="P7" s="119" t="s">
        <v>10</v>
      </c>
      <c r="Q7" s="179" t="s">
        <v>14</v>
      </c>
      <c r="R7" s="177" t="s">
        <v>15</v>
      </c>
      <c r="S7" s="181"/>
      <c r="T7" s="10" t="s">
        <v>16</v>
      </c>
      <c r="U7" s="10" t="s">
        <v>17</v>
      </c>
      <c r="V7" s="182" t="s">
        <v>18</v>
      </c>
      <c r="W7" s="172"/>
    </row>
    <row r="8" spans="1:24" s="11" customFormat="1" ht="39" customHeight="1" x14ac:dyDescent="0.2">
      <c r="A8" s="185"/>
      <c r="B8" s="188"/>
      <c r="C8" s="188"/>
      <c r="D8" s="190"/>
      <c r="E8" s="120" t="s">
        <v>19</v>
      </c>
      <c r="F8" s="117" t="s">
        <v>404</v>
      </c>
      <c r="G8" s="117" t="s">
        <v>404</v>
      </c>
      <c r="H8" s="117" t="s">
        <v>404</v>
      </c>
      <c r="I8" s="121" t="s">
        <v>1</v>
      </c>
      <c r="J8" s="119" t="s">
        <v>20</v>
      </c>
      <c r="K8" s="122" t="s">
        <v>1</v>
      </c>
      <c r="L8" s="119" t="s">
        <v>20</v>
      </c>
      <c r="M8" s="120" t="s">
        <v>19</v>
      </c>
      <c r="N8" s="117" t="s">
        <v>404</v>
      </c>
      <c r="O8" s="117" t="s">
        <v>404</v>
      </c>
      <c r="P8" s="117" t="s">
        <v>404</v>
      </c>
      <c r="Q8" s="180"/>
      <c r="R8" s="120" t="s">
        <v>19</v>
      </c>
      <c r="S8" s="117" t="s">
        <v>404</v>
      </c>
      <c r="T8" s="117" t="s">
        <v>404</v>
      </c>
      <c r="U8" s="117" t="s">
        <v>404</v>
      </c>
      <c r="V8" s="182"/>
      <c r="W8" s="172"/>
    </row>
    <row r="9" spans="1:24" s="20" customFormat="1" ht="12" customHeight="1" x14ac:dyDescent="0.2">
      <c r="A9" s="14">
        <v>1</v>
      </c>
      <c r="B9" s="12"/>
      <c r="C9" s="13">
        <v>2</v>
      </c>
      <c r="D9" s="18">
        <v>3</v>
      </c>
      <c r="E9" s="14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6">
        <v>11</v>
      </c>
      <c r="M9" s="14">
        <v>12</v>
      </c>
      <c r="N9" s="17">
        <v>13</v>
      </c>
      <c r="O9" s="15"/>
      <c r="P9" s="18">
        <v>14</v>
      </c>
      <c r="Q9" s="16">
        <v>15</v>
      </c>
      <c r="R9" s="14">
        <v>16</v>
      </c>
      <c r="S9" s="12">
        <v>17</v>
      </c>
      <c r="T9" s="12">
        <v>18</v>
      </c>
      <c r="U9" s="12">
        <v>19</v>
      </c>
      <c r="V9" s="19">
        <v>20</v>
      </c>
      <c r="W9" s="96">
        <v>21</v>
      </c>
    </row>
    <row r="10" spans="1:24" s="35" customFormat="1" ht="27" customHeight="1" x14ac:dyDescent="0.25">
      <c r="A10" s="21" t="s">
        <v>51</v>
      </c>
      <c r="B10" s="22"/>
      <c r="C10" s="23" t="s">
        <v>102</v>
      </c>
      <c r="D10" s="24" t="s">
        <v>21</v>
      </c>
      <c r="E10" s="88">
        <f>E11+E52</f>
        <v>632372325</v>
      </c>
      <c r="F10" s="88">
        <f>F11+F52</f>
        <v>152982344.25</v>
      </c>
      <c r="G10" s="88">
        <f>G11+G52</f>
        <v>157243950.69049999</v>
      </c>
      <c r="H10" s="88">
        <f>H11+H52</f>
        <v>152800431.69049999</v>
      </c>
      <c r="I10" s="88">
        <f>I11+I52</f>
        <v>7046606.7033333322</v>
      </c>
      <c r="J10" s="89">
        <f t="shared" ref="J10:J32" si="0">ROUND(I10/F10*100,2)</f>
        <v>4.6100000000000003</v>
      </c>
      <c r="K10" s="88">
        <f>K11+K52</f>
        <v>-3979289.2628333336</v>
      </c>
      <c r="L10" s="90">
        <f t="shared" ref="L10:L33" si="1">ROUND(K10*100/-F10,2)</f>
        <v>2.6</v>
      </c>
      <c r="M10" s="88">
        <f t="shared" ref="M10:V10" si="2">M11+M52</f>
        <v>14387283</v>
      </c>
      <c r="N10" s="88">
        <f t="shared" si="2"/>
        <v>3596831</v>
      </c>
      <c r="O10" s="88">
        <f t="shared" si="2"/>
        <v>3735367</v>
      </c>
      <c r="P10" s="88">
        <f t="shared" si="2"/>
        <v>3586319</v>
      </c>
      <c r="Q10" s="88">
        <f t="shared" si="2"/>
        <v>149048</v>
      </c>
      <c r="R10" s="88">
        <f t="shared" si="2"/>
        <v>283962</v>
      </c>
      <c r="S10" s="88">
        <f t="shared" si="2"/>
        <v>70986</v>
      </c>
      <c r="T10" s="88">
        <f t="shared" si="2"/>
        <v>73738</v>
      </c>
      <c r="U10" s="88">
        <f t="shared" si="2"/>
        <v>71731</v>
      </c>
      <c r="V10" s="88">
        <f t="shared" si="2"/>
        <v>2007</v>
      </c>
      <c r="W10" s="91">
        <f>W164+W314+W465+W616+W765+W914+W1063+W1213+W1362+W1511+W1660+W1809+W1958+W2107+W2257+W2406+W2555+W2704+W2853+W3002+W3151+W3300+W3451+W3602+W3753+W3902+W4051+W4202+W4353+W4504+W4654+W4803+W4952+W5101+W5250+W5399+W5548+W5697+W5846+W5995+W6144</f>
        <v>2385117</v>
      </c>
      <c r="X10" s="25"/>
    </row>
    <row r="11" spans="1:24" s="26" customFormat="1" ht="29.25" customHeight="1" x14ac:dyDescent="0.25">
      <c r="A11" s="22" t="s">
        <v>51</v>
      </c>
      <c r="B11" s="21">
        <v>1</v>
      </c>
      <c r="C11" s="23" t="s">
        <v>102</v>
      </c>
      <c r="D11" s="27" t="s">
        <v>22</v>
      </c>
      <c r="E11" s="28">
        <f>E12+E18+E32</f>
        <v>407740592</v>
      </c>
      <c r="F11" s="28">
        <f t="shared" ref="F11:H11" si="3">F12+F18+F32</f>
        <v>98800053.833333328</v>
      </c>
      <c r="G11" s="28">
        <f t="shared" si="3"/>
        <v>100637614.0705</v>
      </c>
      <c r="H11" s="28">
        <f t="shared" si="3"/>
        <v>99496350.070500001</v>
      </c>
      <c r="I11" s="28">
        <f>I12+I18+I32</f>
        <v>1427399.3333333319</v>
      </c>
      <c r="J11" s="29">
        <f t="shared" si="0"/>
        <v>1.44</v>
      </c>
      <c r="K11" s="28">
        <f>K12+K18+K32</f>
        <v>-784128.09616666683</v>
      </c>
      <c r="L11" s="30">
        <f t="shared" si="1"/>
        <v>0.79</v>
      </c>
      <c r="M11" s="28">
        <f>M165+M315+M466+M617+M766+M915+M1064+M1214+M1363+M1512+M1661+M1810+M1959+M2108+M2258+M2407+M2556+M2705+M2854+M3003+M3152+M3301+M3452+M3603+M3754+M3903+M4052+M4203+M4354+M4505+M4655+M4804+M4953+M5102+M5251+M5400+M5549+M5698+M5847+M5996+M6145</f>
        <v>10394579</v>
      </c>
      <c r="N11" s="28">
        <f>N165+N315+N466+N617+N766+N915+N1064+N1214+N1363+N1512+N1661+N1810+N1959+N2108+N2258+N2407+N2556+N2705+N2854+N3003+N3152+N3301+N3452+N3603+N3754+N3903+N4052+N4203+N4354+N4505+N4655+N4804+N4953+N5102+N5251+N5400+N5549+N5698+N5847+N5996+N6145</f>
        <v>2598650</v>
      </c>
      <c r="O11" s="28">
        <f>O12+O18+O32</f>
        <v>2799573</v>
      </c>
      <c r="P11" s="28">
        <f>P12+P18+P32</f>
        <v>2729985</v>
      </c>
      <c r="Q11" s="28">
        <f t="shared" ref="Q11" si="4">Q12+Q18+Q32</f>
        <v>69588</v>
      </c>
      <c r="R11" s="28">
        <f t="shared" ref="R11:W11" si="5">R12+R18+R32</f>
        <v>187098</v>
      </c>
      <c r="S11" s="28">
        <f t="shared" si="5"/>
        <v>46782</v>
      </c>
      <c r="T11" s="28">
        <f t="shared" si="5"/>
        <v>48065</v>
      </c>
      <c r="U11" s="28">
        <f t="shared" si="5"/>
        <v>47639</v>
      </c>
      <c r="V11" s="28">
        <f t="shared" si="5"/>
        <v>426</v>
      </c>
      <c r="W11" s="28">
        <f t="shared" si="5"/>
        <v>0</v>
      </c>
      <c r="X11" s="25"/>
    </row>
    <row r="12" spans="1:24" s="26" customFormat="1" ht="26.25" customHeight="1" x14ac:dyDescent="0.25">
      <c r="A12" s="22" t="s">
        <v>51</v>
      </c>
      <c r="B12" s="22" t="s">
        <v>334</v>
      </c>
      <c r="C12" s="23" t="s">
        <v>102</v>
      </c>
      <c r="D12" s="32" t="s">
        <v>23</v>
      </c>
      <c r="E12" s="45">
        <f>SUM(E13:E17)</f>
        <v>306068665</v>
      </c>
      <c r="F12" s="45">
        <f>SUM(F13:F17)</f>
        <v>76517174</v>
      </c>
      <c r="G12" s="45">
        <f>SUM(G13:G17)</f>
        <v>76517174</v>
      </c>
      <c r="H12" s="45">
        <f>SUM(H13:H17)</f>
        <v>76517174</v>
      </c>
      <c r="I12" s="45">
        <f>SUM(I13:I17)</f>
        <v>0</v>
      </c>
      <c r="J12" s="85">
        <f t="shared" si="0"/>
        <v>0</v>
      </c>
      <c r="K12" s="45">
        <f>SUM(K13:K17)</f>
        <v>0</v>
      </c>
      <c r="L12" s="85">
        <f t="shared" si="1"/>
        <v>0</v>
      </c>
      <c r="M12" s="45"/>
      <c r="N12" s="45"/>
      <c r="O12" s="45">
        <f>O166+O316+O467+O618+O767+O916+O1065+O1215+O1364+O1513+O1662+O1811+O1960+O2109+O2259+O2408+O2557+O2706+O2855+O3004+O3153+O3302+O3453+O3604+O3755+O3904+O4053+O4204+O4355+O4506+O4656+O4805+O4954+O5103+O5252+O5401+O5550+O5699+O5848+O5997+O6146</f>
        <v>1654731</v>
      </c>
      <c r="P12" s="45">
        <f>P166+P316+P467+P618+P767+P916+P1065+P1215+P1364+P1513+P1662+P1811+P1960+P2109+P2259+P2408+P2557+P2706+P2855+P3004+P3153+P3302+P3453+P3604+P3755+P3904+P4053+P4204+P4355+P4506+P4656+P4805+P4954+P5103+P5252+P5401+P5550+P5699+P5848+P5997+P6146</f>
        <v>1652877</v>
      </c>
      <c r="Q12" s="45">
        <f>Q166+Q316+Q467+Q618+Q767+Q916+Q1065+Q1215+Q1364+Q1513+Q1662+Q1811+Q1960+Q2109+Q2259+Q2408+Q2557+Q2706+Q2855+Q3004+Q3153+Q3302+Q3453+Q3604+Q3755+Q3904+Q4053+Q4204+Q4355+Q4506+Q4656+Q4805+Q4954+Q5103+Q5252+Q5401+Q5550+Q5699+Q5848+Q5997+Q6146</f>
        <v>1854</v>
      </c>
      <c r="R12" s="45">
        <f t="shared" ref="R12:W12" si="6">SUM(R13:R17)</f>
        <v>162965</v>
      </c>
      <c r="S12" s="45">
        <f t="shared" si="6"/>
        <v>40744</v>
      </c>
      <c r="T12" s="45">
        <f t="shared" si="6"/>
        <v>41330</v>
      </c>
      <c r="U12" s="45">
        <f t="shared" si="6"/>
        <v>41324</v>
      </c>
      <c r="V12" s="45">
        <f t="shared" si="6"/>
        <v>6</v>
      </c>
      <c r="W12" s="45">
        <f t="shared" si="6"/>
        <v>0</v>
      </c>
      <c r="X12" s="25"/>
    </row>
    <row r="13" spans="1:24" s="26" customFormat="1" ht="22.5" customHeight="1" x14ac:dyDescent="0.25">
      <c r="A13" s="22" t="s">
        <v>51</v>
      </c>
      <c r="B13" s="33" t="s">
        <v>334</v>
      </c>
      <c r="C13" s="23" t="s">
        <v>73</v>
      </c>
      <c r="D13" s="34" t="s">
        <v>106</v>
      </c>
      <c r="E13" s="93">
        <f>E167+E317+E468+E619+E768+E917+E1066+E1216+E1365+E1514+E1663+E1812+E1961+E2110+E2260+E2409+E2558+E2707+E2856+E3005+E3154+E3303+E3454+E3605+E3756+E3905+E4054+E4205+E4356+E4507+E4657+E4806+E4955+E5104+E5253+E5402+E5551+E5700+E5849+E5998+E6147</f>
        <v>215011937</v>
      </c>
      <c r="F13" s="93">
        <f>F167+F317+F468+F619+F768+F917+F1066+F1216+F1365+F1514+F1663+F1812+F1961+F2110+F2260+F2409+F2558+F2707+F2856+F3005+F3154+F3303+F3454+F3605+F3756+F3905+F4054+F4205+F4356+F4507+F4657+F4806+F4955+F5104+F5253+F5402+F5551+F5700+F5849+F5998+F6147</f>
        <v>53752987</v>
      </c>
      <c r="G13" s="93">
        <f>G167+G317+G468+G619+G768+G917+G1066+G1216+G1365+G1514+G1663+G1812+G1961+G2110+G2260+G2409+G2558+G2707+G2856+G3005+G3154+G3303+G3454+G3605+G3756+G3905+G4054+G4205+G4356+G4507+G4657+G4806+G4955+G5104+G5253+G5402+G5551+G5700+G5849+G5998+G6147</f>
        <v>53752987</v>
      </c>
      <c r="H13" s="93">
        <f>H167+H317+H468+H619+H768+H917+H1066+H1216+H1365+H1514+H1663+H1812+H1961+H2110+H2260+H2409+H2558+H2707+H2856+H3005+H3154+H3303+H3454+H3605+H3756+H3905+H4054+H4205+H4356+H4507+H4657+H4806+H4955+H5104+H5253+H5402+H5551+H5700+H5849+H5998+H6147</f>
        <v>53752987</v>
      </c>
      <c r="I13" s="93">
        <f>I167+I317+I468+I619+I768+I917+I1066+I1216+I1365+I1514+I1663+I1812+I1961+I2110+I2260+I2409+I2558+I2707+I2856+I3005+I3154+I3303+I3454+I3605+I3756+I3905+I4054+I4205+I4356+I4507+I4657+I4806+I4955+I5104+I5253+I5402+I5551+I5700+I5849+I5998+I6147</f>
        <v>0</v>
      </c>
      <c r="J13" s="67">
        <f t="shared" si="0"/>
        <v>0</v>
      </c>
      <c r="K13" s="93">
        <f>K167+K317+K468+K619+K768+K917+K1066+K1216+K1365+K1514+K1663+K1812+K1961+K2110+K2260+K2409+K2558+K2707+K2856+K3005+K3154+K3303+K3454+K3605+K3756+K3905+K4054+K4205+K4356+K4507+K4657+K4806+K4955+K5104+K5253+K5402+K5551+K5700+K5849+K5998+K6147</f>
        <v>0</v>
      </c>
      <c r="L13" s="67">
        <f t="shared" si="1"/>
        <v>0</v>
      </c>
      <c r="M13" s="93"/>
      <c r="N13" s="93"/>
      <c r="O13" s="93"/>
      <c r="P13" s="93"/>
      <c r="Q13" s="93"/>
      <c r="R13" s="93">
        <f>R167+R317+R468+R619+R768+R917+R1066+R1216+R1365+R1514+R1663+R1812+R1961+R2110+R2260+R2409+R2558+R2707+R2856+R3005+R3154+R3303+R3454+R3605+R3756+R3905+R4054+R4205+R4356+R4507+R4657+R4806+R4955+R5104+R5253+R5402+R5551+R5700+R5849+R5998+R6147</f>
        <v>162549</v>
      </c>
      <c r="S13" s="93">
        <f>S167+S317+S468+S619+S768+S917+S1066+S1216+S1365+S1514+S1663+S1812+S1961+S2110+S2260+S2409+S2558+S2707+S2856+S3005+S3154+S3303+S3454+S3605+S3756+S3905+S4054+S4205+S4356+S4507+S4657+S4806+S4955+S5104+S5253+S5402+S5551+S5700+S5849+S5998+S6147</f>
        <v>40640</v>
      </c>
      <c r="T13" s="93">
        <f>T167+T317+T468+T619+T768+T917+T1066+T1216+T1365+T1514+T1663+T1812+T1961+T2110+T2260+T2409+T2558+T2707+T2856+T3005+T3154+T3303+T3454+T3605+T3756+T3905+T4054+T4205+T4356+T4507+T4657+T4806+T4955+T5104+T5253+T5402+T5551+T5700+T5849+T5998+T6147</f>
        <v>41234</v>
      </c>
      <c r="U13" s="93">
        <f>U167+U317+U468+U619+U768+U917+U1066+U1216+U1365+U1514+U1663+U1812+U1961+U2110+U2260+U2409+U2558+U2707+U2856+U3005+U3154+U3303+U3454+U3605+U3756+U3905+U4054+U4205+U4356+U4507+U4657+U4806+U4955+U5104+U5253+U5402+U5551+U5700+U5849+U5998+U6147</f>
        <v>41228</v>
      </c>
      <c r="V13" s="93">
        <f>V167+V317+V468+V619+V768+V917+V1066+V1216+V1365+V1514+V1663+V1812+V1961+V2110+V2260+V2409+V2558+V2707+V2856+V3005+V3154+V3303+V3454+V3605+V3756+V3905+V4054+V4205+V4356+V4507+V4657+V4806+V4955+V5104+V5253+V5402+V5551+V5700+V5849+V5998+V6147</f>
        <v>6</v>
      </c>
      <c r="W13" s="93"/>
      <c r="X13" s="6"/>
    </row>
    <row r="14" spans="1:24" s="35" customFormat="1" ht="15.75" x14ac:dyDescent="0.25">
      <c r="A14" s="22" t="s">
        <v>51</v>
      </c>
      <c r="B14" s="33" t="s">
        <v>334</v>
      </c>
      <c r="C14" s="23" t="s">
        <v>74</v>
      </c>
      <c r="D14" s="34" t="s">
        <v>104</v>
      </c>
      <c r="E14" s="93">
        <f>E168+E318+E469+E620+E769+E918+E1067+E1217+E1366+E1515+E1664+E1813+E1962+E2111+E2261+E2410+E2559+E2708+E2857+E3006+E3155+E3304+E3455+E3606+E3757+E3906+E4055+E4206+E4357+E4508+E4658+E4807+E4956+E5105+E5254+E5403+E5552+E5701+E5850+E5999+E6148</f>
        <v>81250558</v>
      </c>
      <c r="F14" s="93">
        <f>F168+F318+F469+F620+F769+F918+F1067+F1217+F1366+F1515+F1664+F1813+F1962+F2111+F2261+F2410+F2559+F2708+F2857+F3006+F3155+F3304+F3455+F3606+F3757+F3906+F4055+F4206+F4357+F4508+F4658+F4807+F4956+F5105+F5254+F5403+F5552+F5701+F5850+F5999+F6148</f>
        <v>20312643</v>
      </c>
      <c r="G14" s="93">
        <f>G168+G318+G469+G620+G769+G918+G1067+G1217+G1366+G1515+G1664+G1813+G1962+G2111+G2261+G2410+G2559+G2708+G2857+G3006+G3155+G3304+G3455+G3606+G3757+G3906+G4055+G4206+G4357+G4508+G4658+G4807+G4956+G5105+G5254+G5403+G5552+G5701+G5850+G5999+G6148</f>
        <v>20312643</v>
      </c>
      <c r="H14" s="93">
        <f>H168+H318+H469+H620+H769+H918+H1067+H1217+H1366+H1515+H1664+H1813+H1962+H2111+H2261+H2410+H2559+H2708+H2857+H3006+H3155+H3304+H3455+H3606+H3757+H3906+H4055+H4206+H4357+H4508+H4658+H4807+H4956+H5105+H5254+H5403+H5552+H5701+H5850+H5999+H6148</f>
        <v>20312643</v>
      </c>
      <c r="I14" s="93">
        <f>I168+I318+I469+I620+I769+I918+I1067+I1217+I1366+I1515+I1664+I1813+I1962+I2111+I2261+I2410+I2559+I2708+I2857+I3006+I3155+I3304+I3455+I3606+I3757+I3906+I4055+I4206+I4357+I4508+I4658+I4807+I4956+I5105+I5254+I5403+I5552+I5701+I5850+I5999+I6148</f>
        <v>0</v>
      </c>
      <c r="J14" s="46">
        <f t="shared" si="0"/>
        <v>0</v>
      </c>
      <c r="K14" s="93">
        <f>K168+K318+K469+K620+K769+K918+K1067+K1217+K1366+K1515+K1664+K1813+K1962+K2111+K2261+K2410+K2559+K2708+K2857+K3006+K3155+K3304+K3455+K3606+K3757+K3906+K4055+K4206+K4357+K4508+K4658+K4807+K4956+K5105+K5254+K5403+K5552+K5701+K5850+K5999+K6148</f>
        <v>0</v>
      </c>
      <c r="L14" s="67">
        <f t="shared" si="1"/>
        <v>0</v>
      </c>
      <c r="M14" s="93"/>
      <c r="N14" s="93"/>
      <c r="O14" s="93"/>
      <c r="P14" s="93"/>
      <c r="Q14" s="93"/>
      <c r="R14" s="93">
        <f>R168+R318+R469+R620+R769+R918+R1067+R1217+R1366+R1515+R1664+R1813+R1962+R2111+R2261+R2410+R2559+R2708+R2857+R3006+R3155+R3304+R3455+R3606+R3757+R3906+R4055+R4206+R4357+R4508+R4658+R4807+R4956+R5105+R5254+R5403+R5552+R5701+R5850+R5999+R6148</f>
        <v>0</v>
      </c>
      <c r="S14" s="93">
        <f>S168+S318+S469+S620+S769+S918+S1067+S1217+S1366+S1515+S1664+S1813+S1962+S2111+S2261+S2410+S2559+S2708+S2857+S3006+S3155+S3304+S3455+S3606+S3757+S3906+S4055+S4206+S4357+S4508+S4658+S4807+S4956+S5105+S5254+S5403+S5552+S5701+S5850+S5999+S6148</f>
        <v>0</v>
      </c>
      <c r="T14" s="93">
        <f>T168+T318+T469+T620+T769+T918+T1067+T1217+T1366+T1515+T1664+T1813+T1962+T2111+T2261+T2410+T2559+T2708+T2857+T3006+T3155+T3304+T3455+T3606+T3757+T3906+T4055+T4206+T4357+T4508+T4658+T4807+T4956+T5105+T5254+T5403+T5552+T5701+T5850+T5999+T6148</f>
        <v>0</v>
      </c>
      <c r="U14" s="93">
        <f>U168+U318+U469+U620+U769+U918+U1067+U1217+U1366+U1515+U1664+U1813+U1962+U2111+U2261+U2410+U2559+U2708+U2857+U3006+U3155+U3304+U3455+U3606+U3757+U3906+U4055+U4206+U4357+U4508+U4658+U4807+U4956+U5105+U5254+U5403+U5552+U5701+U5850+U5999+U6148</f>
        <v>0</v>
      </c>
      <c r="V14" s="93">
        <f>V168+V318+V469+V620+V769+V918+V1067+V1217+V1366+V1515+V1664+V1813+V1962+V2111+V2261+V2410+V2559+V2708+V2857+V3006+V3155+V3304+V3455+V3606+V3757+V3906+V4055+V4206+V4357+V4508+V4658+V4807+V4956+V5105+V5254+V5403+V5552+V5701+V5850+V5999+V6148</f>
        <v>0</v>
      </c>
      <c r="W14" s="94"/>
      <c r="X14" s="6"/>
    </row>
    <row r="15" spans="1:24" s="35" customFormat="1" ht="15.75" x14ac:dyDescent="0.25">
      <c r="A15" s="22" t="s">
        <v>51</v>
      </c>
      <c r="B15" s="33" t="s">
        <v>334</v>
      </c>
      <c r="C15" s="23" t="s">
        <v>74</v>
      </c>
      <c r="D15" s="34" t="s">
        <v>105</v>
      </c>
      <c r="E15" s="93">
        <f>E169+E319+E470+E621+E770+E919+E1068+E1218+E1367+E1516+E1665+E1814+E1963+E2112+E2262+E2411+E2560+E2709+E2858+E3007+E3156+E3305+E3456+E3607+E3758+E3907+E4056+E4207+E4358+E4509+E4659+E4808+E4957+E5106+E5255+E5404+E5553+E5702+E5851+E6000+E6149</f>
        <v>8265580</v>
      </c>
      <c r="F15" s="93">
        <f>F169+F319+F470+F621+F770+F919+F1068+F1218+F1367+F1516+F1665+F1814+F1963+F2112+F2262+F2411+F2560+F2709+F2858+F3007+F3156+F3305+F3456+F3607+F3758+F3907+F4056+F4207+F4358+F4509+F4659+F4808+F4957+F5106+F5255+F5404+F5553+F5702+F5851+F6000+F6149</f>
        <v>2066396</v>
      </c>
      <c r="G15" s="93">
        <f>G169+G319+G470+G621+G770+G919+G1068+G1218+G1367+G1516+G1665+G1814+G1963+G2112+G2262+G2411+G2560+G2709+G2858+G3007+G3156+G3305+G3456+G3607+G3758+G3907+G4056+G4207+G4358+G4509+G4659+G4808+G4957+G5106+G5255+G5404+G5553+G5702+G5851+G6000+G6149</f>
        <v>2066396</v>
      </c>
      <c r="H15" s="93">
        <f>H169+H319+H470+H621+H770+H919+H1068+H1218+H1367+H1516+H1665+H1814+H1963+H2112+H2262+H2411+H2560+H2709+H2858+H3007+H3156+H3305+H3456+H3607+H3758+H3907+H4056+H4207+H4358+H4509+H4659+H4808+H4957+H5106+H5255+H5404+H5553+H5702+H5851+H6000+H6149</f>
        <v>2066396</v>
      </c>
      <c r="I15" s="93">
        <f>I169+I319+I470+I621+I770+I919+I1068+I1218+I1367+I1516+I1665+I1814+I1963+I2112+I2262+I2411+I2560+I2709+I2858+I3007+I3156+I3305+I3456+I3607+I3758+I3907+I4056+I4207+I4358+I4509+I4659+I4808+I4957+I5106+I5255+I5404+I5553+I5702+I5851+I6000+I6149</f>
        <v>0</v>
      </c>
      <c r="J15" s="46">
        <f t="shared" si="0"/>
        <v>0</v>
      </c>
      <c r="K15" s="133"/>
      <c r="L15" s="67">
        <f t="shared" si="1"/>
        <v>0</v>
      </c>
      <c r="M15" s="93"/>
      <c r="N15" s="93"/>
      <c r="O15" s="93"/>
      <c r="P15" s="93"/>
      <c r="Q15" s="93"/>
      <c r="R15" s="93">
        <f>R169+R319+R470+R621+R770+R919+R1068+R1218+R1367+R1516+R1665+R1814+R1963+R2112+R2262+R2411+R2560+R2709+R2858+R3007+R3156+R3305+R3456+R3607+R3758+R3907+R4056+R4207+R4358+R4509+R4659+R4808+R4957+R5106+R5255+R5404+R5553+R5702+R5851+R6000+R6149</f>
        <v>0</v>
      </c>
      <c r="S15" s="93">
        <f>S169+S319+S470+S621+S770+S919+S1068+S1218+S1367+S1516+S1665+S1814+S1963+S2112+S2262+S2411+S2560+S2709+S2858+S3007+S3156+S3305+S3456+S3607+S3758+S3907+S4056+S4207+S4358+S4509+S4659+S4808+S4957+S5106+S5255+S5404+S5553+S5702+S5851+S6000+S6149</f>
        <v>0</v>
      </c>
      <c r="T15" s="93">
        <f>T169+T319+T470+T621+T770+T919+T1068+T1218+T1367+T1516+T1665+T1814+T1963+T2112+T2262+T2411+T2560+T2709+T2858+T3007+T3156+T3305+T3456+T3607+T3758+T3907+T4056+T4207+T4358+T4509+T4659+T4808+T4957+T5106+T5255+T5404+T5553+T5702+T5851+T6000+T6149</f>
        <v>0</v>
      </c>
      <c r="U15" s="93">
        <f>U169+U319+U470+U621+U770+U919+U1068+U1218+U1367+U1516+U1665+U1814+U1963+U2112+U2262+U2411+U2560+U2709+U2858+U3007+U3156+U3305+U3456+U3607+U3758+U3907+U4056+U4207+U4358+U4509+U4659+U4808+U4957+U5106+U5255+U5404+U5553+U5702+U5851+U6000+U6149</f>
        <v>0</v>
      </c>
      <c r="V15" s="93">
        <f>V169+V319+V470+V621+V770+V919+V1068+V1218+V1367+V1516+V1665+V1814+V1963+V2112+V2262+V2411+V2560+V2709+V2858+V3007+V3156+V3305+V3456+V3607+V3758+V3907+V4056+V4207+V4358+V4509+V4659+V4808+V4957+V5106+V5255+V5404+V5553+V5702+V5851+V6000+V6149</f>
        <v>0</v>
      </c>
      <c r="W15" s="94"/>
      <c r="X15" s="6"/>
    </row>
    <row r="16" spans="1:24" s="35" customFormat="1" ht="15.75" x14ac:dyDescent="0.25">
      <c r="A16" s="22" t="s">
        <v>51</v>
      </c>
      <c r="B16" s="33" t="s">
        <v>334</v>
      </c>
      <c r="C16" s="23" t="s">
        <v>75</v>
      </c>
      <c r="D16" s="34" t="s">
        <v>325</v>
      </c>
      <c r="E16" s="93">
        <f>E170+E320+E471+E622+E771+E920+E1069+E1219+E1368+E1517+E1666+E1815+E1964+E2113+E2263+E2412+E2561+E2710+E2859+E3008+E3157+E3306+E3457+E3608+E3759+E3908+E4057+E4208+E4359+E4510+E4660+E4809+E4958+E5107+E5256+E5405+E5554+E5703+E5852+E6001+E6150</f>
        <v>1886</v>
      </c>
      <c r="F16" s="93">
        <f>F170+F320+F471+F622+F771+F920+F1069+F1219+F1368+F1517+F1666+F1815+F1964+F2113+F2263+F2412+F2561+F2710+F2859+F3008+F3157+F3306+F3457+F3608+F3759+F3908+F4057+F4208+F4359+F4510+F4660+F4809+F4958+F5107+F5256+F5405+F5554+F5703+F5852+F6001+F6150</f>
        <v>472</v>
      </c>
      <c r="G16" s="93">
        <f>G170+G320+G471+G622+G771+G920+G1069+G1219+G1368+G1517+G1666+G1815+G1964+G2113+G2263+G2412+G2561+G2710+G2859+G3008+G3157+G3306+G3457+G3608+G3759+G3908+G4057+G4208+G4359+G4510+G4660+G4809+G4958+G5107+G5256+G5405+G5554+G5703+G5852+G6001+G6150</f>
        <v>472</v>
      </c>
      <c r="H16" s="93">
        <f>H170+H320+H471+H622+H771+H920+H1069+H1219+H1368+H1517+H1666+H1815+H1964+H2113+H2263+H2412+H2561+H2710+H2859+H3008+H3157+H3306+H3457+H3608+H3759+H3908+H4057+H4208+H4359+H4510+H4660+H4809+H4958+H5107+H5256+H5405+H5554+H5703+H5852+H6001+H6150</f>
        <v>472</v>
      </c>
      <c r="I16" s="93">
        <f>I170+I320+I471+I622+I771+I920+I1069+I1219+I1368+I1517+I1666+I1815+I1964+I2113+I2263+I2412+I2561+I2710+I2859+I3008+I3157+I3306+I3457+I3608+I3759+I3908+I4057+I4208+I4359+I4510+I4660+I4809+I4958+I5107+I5256+I5405+I5554+I5703+I5852+I6001+I6150</f>
        <v>0</v>
      </c>
      <c r="J16" s="46">
        <f t="shared" si="0"/>
        <v>0</v>
      </c>
      <c r="K16" s="93">
        <f>K170+K320+K471+K622+K771+K920+K1069+K1219+K1368+K1517+K1666+K1815+K1964+K2113+K2263+K2412+K2561+K2710+K2859+K3008+K3157+K3306+K3457+K3608+K3759+K3908+K4057+K4208+K4359+K4510+K4660+K4809+K4958+K5107+K5256+K5405+K5554+K5703+K5852+K6001+K6150</f>
        <v>0</v>
      </c>
      <c r="L16" s="67">
        <f t="shared" si="1"/>
        <v>0</v>
      </c>
      <c r="M16" s="93"/>
      <c r="N16" s="93"/>
      <c r="O16" s="93"/>
      <c r="P16" s="93"/>
      <c r="Q16" s="93"/>
      <c r="R16" s="93">
        <f>R170+R320+R471+R622+R771+R920+R1069+R1219+R1368+R1517+R1666+R1815+R1964+R2113+R2263+R2412+R2561+R2710+R2859+R3008+R3157+R3306+R3457+R3608+R3759+R3908+R4057+R4208+R4359+R4510+R4660+R4809+R4958+R5107+R5256+R5405+R5554+R5703+R5852+R6001+R6150</f>
        <v>1</v>
      </c>
      <c r="S16" s="93">
        <f>S170+S320+S471+S622+S771+S920+S1069+S1219+S1368+S1517+S1666+S1815+S1964+S2113+S2263+S2412+S2561+S2710+S2859+S3008+S3157+S3306+S3457+S3608+S3759+S3908+S4057+S4208+S4359+S4510+S4660+S4809+S4958+S5107+S5256+S5405+S5554+S5703+S5852+S6001+S6150</f>
        <v>0</v>
      </c>
      <c r="T16" s="93">
        <f>T170+T320+T471+T622+T771+T920+T1069+T1219+T1368+T1517+T1666+T1815+T1964+T2113+T2263+T2412+T2561+T2710+T2859+T3008+T3157+T3306+T3457+T3608+T3759+T3908+T4057+T4208+T4359+T4510+T4660+T4809+T4958+T5107+T5256+T5405+T5554+T5703+T5852+T6001+T6150</f>
        <v>1</v>
      </c>
      <c r="U16" s="93">
        <f>U170+U320+U471+U622+U771+U920+U1069+U1219+U1368+U1517+U1666+U1815+U1964+U2113+U2263+U2412+U2561+U2710+U2859+U3008+U3157+U3306+U3457+U3608+U3759+U3908+U4057+U4208+U4359+U4510+U4660+U4809+U4958+U5107+U5256+U5405+U5554+U5703+U5852+U6001+U6150</f>
        <v>1</v>
      </c>
      <c r="V16" s="93">
        <f>V170+V320+V471+V622+V771+V920+V1069+V1219+V1368+V1517+V1666+V1815+V1964+V2113+V2263+V2412+V2561+V2710+V2859+V3008+V3157+V3306+V3457+V3608+V3759+V3908+V4057+V4208+V4359+V4510+V4660+V4809+V4958+V5107+V5256+V5405+V5554+V5703+V5852+V6001+V6150</f>
        <v>0</v>
      </c>
      <c r="W16" s="94"/>
      <c r="X16" s="6"/>
    </row>
    <row r="17" spans="1:24" s="35" customFormat="1" ht="31.5" x14ac:dyDescent="0.25">
      <c r="A17" s="22" t="s">
        <v>51</v>
      </c>
      <c r="B17" s="33" t="s">
        <v>334</v>
      </c>
      <c r="C17" s="23" t="s">
        <v>76</v>
      </c>
      <c r="D17" s="34" t="s">
        <v>326</v>
      </c>
      <c r="E17" s="93">
        <f>E171+E321+E472+E623+E772+E921+E1070+E1220+E1369+E1518+E1667+E1816+E1965+E2114+E2264+E2413+E2562+E2711+E2860+E3009+E3158+E3307+E3458+E3609+E3760+E3909+E4058+E4209+E4360+E4511+E4661+E4810+E4959+E5108+E5257+E5406+E5555+E5704+E5853+E6002+E6151</f>
        <v>1538704</v>
      </c>
      <c r="F17" s="93">
        <f>F171+F321+F472+F623+F772+F921+F1070+F1220+F1369+F1518+F1667+F1816+F1965+F2114+F2264+F2413+F2562+F2711+F2860+F3009+F3158+F3307+F3458+F3609+F3760+F3909+F4058+F4209+F4360+F4511+F4661+F4810+F4959+F5108+F5257+F5406+F5555+F5704+F5853+F6002+F6151</f>
        <v>384676</v>
      </c>
      <c r="G17" s="93">
        <f>G171+G321+G472+G623+G772+G921+G1070+G1220+G1369+G1518+G1667+G1816+G1965+G2114+G2264+G2413+G2562+G2711+G2860+G3009+G3158+G3307+G3458+G3609+G3760+G3909+G4058+G4209+G4360+G4511+G4661+G4810+G4959+G5108+G5257+G5406+G5555+G5704+G5853+G6002+G6151</f>
        <v>384676</v>
      </c>
      <c r="H17" s="93">
        <f>H171+H321+H472+H623+H772+H921+H1070+H1220+H1369+H1518+H1667+H1816+H1965+H2114+H2264+H2413+H2562+H2711+H2860+H3009+H3158+H3307+H3458+H3609+H3760+H3909+H4058+H4209+H4360+H4511+H4661+H4810+H4959+H5108+H5257+H5406+H5555+H5704+H5853+H6002+H6151</f>
        <v>384676</v>
      </c>
      <c r="I17" s="93">
        <f>I171+I321+I472+I623+I772+I921+I1070+I1220+I1369+I1518+I1667+I1816+I1965+I2114+I2264+I2413+I2562+I2711+I2860+I3009+I3158+I3307+I3458+I3609+I3760+I3909+I4058+I4209+I4360+I4511+I4661+I4810+I4959+I5108+I5257+I5406+I5555+I5704+I5853+I6002+I6151</f>
        <v>0</v>
      </c>
      <c r="J17" s="46">
        <f t="shared" si="0"/>
        <v>0</v>
      </c>
      <c r="K17" s="93">
        <f>K171+K321+K472+K623+K772+K921+K1070+K1220+K1369+K1518+K1667+K1816+K1965+K2114+K2264+K2413+K2562+K2711+K2860+K3009+K3158+K3307+K3458+K3609+K3760+K3909+K4058+K4209+K4360+K4511+K4661+K4810+K4959+K5108+K5257+K5406+K5555+K5704+K5853+K6002+K6151</f>
        <v>0</v>
      </c>
      <c r="L17" s="67">
        <f t="shared" si="1"/>
        <v>0</v>
      </c>
      <c r="M17" s="93"/>
      <c r="N17" s="93"/>
      <c r="O17" s="93"/>
      <c r="P17" s="93"/>
      <c r="Q17" s="93"/>
      <c r="R17" s="93">
        <f>R171+R321+R472+R623+R772+R921+R1070+R1220+R1369+R1518+R1667+R1816+R1965+R2114+R2264+R2413+R2562+R2711+R2860+R3009+R3158+R3307+R3458+R3609+R3760+R3909+R4058+R4209+R4360+R4511+R4661+R4810+R4959+R5108+R5257+R5406+R5555+R5704+R5853+R6002+R6151</f>
        <v>415</v>
      </c>
      <c r="S17" s="93">
        <f>S171+S321+S472+S623+S772+S921+S1070+S1220+S1369+S1518+S1667+S1816+S1965+S2114+S2264+S2413+S2562+S2711+S2860+S3009+S3158+S3307+S3458+S3609+S3760+S3909+S4058+S4209+S4360+S4511+S4661+S4810+S4959+S5108+S5257+S5406+S5555+S5704+S5853+S6002+S6151</f>
        <v>104</v>
      </c>
      <c r="T17" s="93">
        <f>T171+T321+T472+T623+T772+T921+T1070+T1220+T1369+T1518+T1667+T1816+T1965+T2114+T2264+T2413+T2562+T2711+T2860+T3009+T3158+T3307+T3458+T3609+T3760+T3909+T4058+T4209+T4360+T4511+T4661+T4810+T4959+T5108+T5257+T5406+T5555+T5704+T5853+T6002+T6151</f>
        <v>95</v>
      </c>
      <c r="U17" s="93">
        <f>U171+U321+U472+U623+U772+U921+U1070+U1220+U1369+U1518+U1667+U1816+U1965+U2114+U2264+U2413+U2562+U2711+U2860+U3009+U3158+U3307+U3458+U3609+U3760+U3909+U4058+U4209+U4360+U4511+U4661+U4810+U4959+U5108+U5257+U5406+U5555+U5704+U5853+U6002+U6151</f>
        <v>95</v>
      </c>
      <c r="V17" s="93">
        <f>V171+V321+V472+V623+V772+V921+V1070+V1220+V1369+V1518+V1667+V1816+V1965+V2114+V2264+V2413+V2562+V2711+V2860+V3009+V3158+V3307+V3458+V3609+V3760+V3909+V4058+V4209+V4360+V4511+V4661+V4810+V4959+V5108+V5257+V5406+V5555+V5704+V5853+V6002+V6151</f>
        <v>0</v>
      </c>
      <c r="W17" s="94"/>
      <c r="X17" s="6"/>
    </row>
    <row r="18" spans="1:24" s="35" customFormat="1" ht="15.75" x14ac:dyDescent="0.25">
      <c r="A18" s="22" t="s">
        <v>51</v>
      </c>
      <c r="B18" s="22" t="s">
        <v>335</v>
      </c>
      <c r="C18" s="36"/>
      <c r="D18" s="32" t="s">
        <v>24</v>
      </c>
      <c r="E18" s="92">
        <f>SUM(E19:E31)</f>
        <v>63302535</v>
      </c>
      <c r="F18" s="92">
        <f>SUM(F19:F31)</f>
        <v>15825640</v>
      </c>
      <c r="G18" s="92">
        <f>SUM(G19:G31)</f>
        <v>16293063</v>
      </c>
      <c r="H18" s="92">
        <f>SUM(H19:H31)</f>
        <v>15239514</v>
      </c>
      <c r="I18" s="92">
        <f>SUM(I19:I31)</f>
        <v>996423</v>
      </c>
      <c r="J18" s="84">
        <f t="shared" si="0"/>
        <v>6.3</v>
      </c>
      <c r="K18" s="92">
        <f>SUM(K19:K31)</f>
        <v>-529000</v>
      </c>
      <c r="L18" s="85">
        <f t="shared" si="1"/>
        <v>3.34</v>
      </c>
      <c r="M18" s="92"/>
      <c r="N18" s="92"/>
      <c r="O18" s="92">
        <f>O172+O322+O473+O624+O773+O922+O1071+O1221+O1370+O1519+O1668+O1817+O1966+O2115+O2265+O2414+O2563+O2712+O2861+O3010+O3159+O3308+O3459+O3610+O3761+O3910+O4059+O4210+O4361+O4512+O4662+O4811+O4960+O5109+O5258+O5407+O5556+O5705+O5854+O6003+O6152</f>
        <v>1094698</v>
      </c>
      <c r="P18" s="92">
        <f>P172+P322+P473+P624+P773+P922+P1071+P1221+P1370+P1519+P1668+P1817+P1966+P2115+P2265+P2414+P2563+P2712+P2861+P3010+P3159+P3308+P3459+P3610+P3761+P3910+P4059+P4210+P4361+P4512+P4662+P4811+P4960+P5109+P5258+P5407+P5556+P5705+P5854+P6003+P6152</f>
        <v>1028339</v>
      </c>
      <c r="Q18" s="92">
        <f>Q172+Q322+Q473+Q624+Q773+Q922+Q1071+Q1221+Q1370+Q1519+Q1668+Q1817+Q1966+Q2115+Q2265+Q2414+Q2563+Q2712+Q2861+Q3010+Q3159+Q3308+Q3459+Q3610+Q3761+Q3910+Q4059+Q4210+Q4361+Q4512+Q4662+Q4811+Q4960+Q5109+Q5258+Q5407+Q5556+Q5705+Q5854+Q6003+Q6152</f>
        <v>66359</v>
      </c>
      <c r="R18" s="92">
        <f t="shared" ref="R18:V18" si="7">SUM(R19:R31)</f>
        <v>24095</v>
      </c>
      <c r="S18" s="92">
        <f t="shared" si="7"/>
        <v>6028</v>
      </c>
      <c r="T18" s="92">
        <f t="shared" si="7"/>
        <v>6269</v>
      </c>
      <c r="U18" s="92">
        <f t="shared" si="7"/>
        <v>5866</v>
      </c>
      <c r="V18" s="92">
        <f t="shared" si="7"/>
        <v>403</v>
      </c>
      <c r="W18" s="92">
        <f t="shared" ref="W18" si="8">SUM(W20:W32)</f>
        <v>0</v>
      </c>
      <c r="X18" s="6"/>
    </row>
    <row r="19" spans="1:24" s="35" customFormat="1" ht="15.75" x14ac:dyDescent="0.25">
      <c r="A19" s="22" t="s">
        <v>51</v>
      </c>
      <c r="B19" s="33" t="s">
        <v>335</v>
      </c>
      <c r="C19" s="37" t="s">
        <v>25</v>
      </c>
      <c r="D19" s="34" t="s">
        <v>54</v>
      </c>
      <c r="E19" s="93">
        <f>E173+E323+E474+E625+E774+E923+E1072+E1222+E1371+E1520+E1669+E1818+E1967+E2116+E2266+E2415+E2564+E2713+E2862+E3011+E3160+E3309+E3460+E3611+E3762+E3911+E4060+E4211+E4362+E4513+E4663+E4812+E4961+E5110+E5259+E5408+E5557+E5706+E5855+E6004+E6153</f>
        <v>7930505</v>
      </c>
      <c r="F19" s="93">
        <f>F173+F323+F474+F625+F774+F923+F1072+F1222+F1371+F1520+F1669+F1818+F1967+F2116+F2266+F2415+F2564+F2713+F2862+F3011+F3160+F3309+F3460+F3611+F3762+F3911+F4060+F4211+F4362+F4513+F4663+F4812+F4961+F5110+F5259+F5408+F5557+F5706+F5855+F6004+F6153</f>
        <v>1982627</v>
      </c>
      <c r="G19" s="93">
        <f>G173+G323+G474+G625+G774+G923+G1072+G1222+G1371+G1520+G1669+G1818+G1967+G2116+G2266+G2415+G2564+G2713+G2862+G3011+G3160+G3309+G3460+G3611+G3762+G3911+G4060+G4211+G4362+G4513+G4663+G4812+G4961+G5110+G5259+G5408+G5557+G5706+G5855+G6004+G6153</f>
        <v>1804284</v>
      </c>
      <c r="H19" s="93">
        <f>H173+H323+H474+H625+H774+H923+H1072+H1222+H1371+H1520+H1669+H1818+H1967+H2116+H2266+H2415+H2564+H2713+H2862+H3011+H3160+H3309+H3460+H3611+H3762+H3911+H4060+H4211+H4362+H4513+H4663+H4812+H4961+H5110+H5259+H5408+H5557+H5706+H5855+H6004+H6153</f>
        <v>1754544</v>
      </c>
      <c r="I19" s="93">
        <f>I173+I323+I474+I625+I774+I923+I1072+I1222+I1371+I1520+I1669+I1818+I1967+I2116+I2266+I2415+I2564+I2713+I2862+I3011+I3160+I3309+I3460+I3611+I3762+I3911+I4060+I4211+I4362+I4513+I4663+I4812+I4961+I5110+I5259+I5408+I5557+I5706+I5855+I6004+I6153</f>
        <v>37528</v>
      </c>
      <c r="J19" s="67">
        <f t="shared" si="0"/>
        <v>1.89</v>
      </c>
      <c r="K19" s="93">
        <f>K173+K323+K474+K625+K774+K923+K1072+K1222+K1371+K1520+K1669+K1818+K1967+K2116+K2266+K2415+K2564+K2713+K2862+K3011+K3160+K3309+K3460+K3611+K3762+K3911+K4060+K4211+K4362+K4513+K4663+K4812+K4961+K5110+K5259+K5408+K5557+K5706+K5855+K6004+K6153</f>
        <v>-215871</v>
      </c>
      <c r="L19" s="67">
        <f t="shared" si="1"/>
        <v>10.89</v>
      </c>
      <c r="M19" s="93"/>
      <c r="N19" s="93"/>
      <c r="O19" s="93"/>
      <c r="P19" s="93"/>
      <c r="Q19" s="93"/>
      <c r="R19" s="93">
        <f>R173+R323+R474+R625+R774+R923+R1072+R1222+R1371+R1520+R1669+R1818+R1967+R2116+R2266+R2415+R2564+R2713+R2862+R3011+R3160+R3309+R3460+R3611+R3762+R3911+R4060+R4211+R4362+R4513+R4663+R4812+R4961+R5110+R5259+R5408+R5557+R5706+R5855+R6004+R6153</f>
        <v>3986</v>
      </c>
      <c r="S19" s="93">
        <f>S173+S323+S474+S625+S774+S923+S1072+S1222+S1371+S1520+S1669+S1818+S1967+S2116+S2266+S2415+S2564+S2713+S2862+S3011+S3160+S3309+S3460+S3611+S3762+S3911+S4060+S4211+S4362+S4513+S4663+S4812+S4961+S5110+S5259+S5408+S5557+S5706+S5855+S6004+S6153</f>
        <v>997</v>
      </c>
      <c r="T19" s="93">
        <f>T173+T323+T474+T625+T774+T923+T1072+T1222+T1371+T1520+T1669+T1818+T1967+T2116+T2266+T2415+T2564+T2713+T2862+T3011+T3160+T3309+T3460+T3611+T3762+T3911+T4060+T4211+T4362+T4513+T4663+T4812+T4961+T5110+T5259+T5408+T5557+T5706+T5855+T6004+T6153</f>
        <v>901</v>
      </c>
      <c r="U19" s="93">
        <f>U173+U323+U474+U625+U774+U923+U1072+U1222+U1371+U1520+U1669+U1818+U1967+U2116+U2266+U2415+U2564+U2713+U2862+U3011+U3160+U3309+U3460+U3611+U3762+U3911+U4060+U4211+U4362+U4513+U4663+U4812+U4961+U5110+U5259+U5408+U5557+U5706+U5855+U6004+U6153</f>
        <v>881</v>
      </c>
      <c r="V19" s="93">
        <f>V173+V323+V474+V625+V774+V923+V1072+V1222+V1371+V1520+V1669+V1818+V1967+V2116+V2266+V2415+V2564+V2713+V2862+V3011+V3160+V3309+V3460+V3611+V3762+V3911+V4060+V4211+V4362+V4513+V4663+V4812+V4961+V5110+V5259+V5408+V5557+V5706+V5855+V6004+V6153</f>
        <v>20</v>
      </c>
      <c r="W19" s="94"/>
      <c r="X19" s="6"/>
    </row>
    <row r="20" spans="1:24" s="35" customFormat="1" ht="15.75" x14ac:dyDescent="0.25">
      <c r="A20" s="22" t="s">
        <v>51</v>
      </c>
      <c r="B20" s="33" t="s">
        <v>335</v>
      </c>
      <c r="C20" s="37" t="s">
        <v>26</v>
      </c>
      <c r="D20" s="34" t="s">
        <v>27</v>
      </c>
      <c r="E20" s="93">
        <f>E174+E324+E475+E626+E775+E924+E1073+E1223+E1372+E1521+E1670+E1819+E1968+E2117+E2267+E2416+E2565+E2714+E2863+E3012+E3161+E3310+E3461+E3612+E3763+E3912+E4061+E4212+E4363+E4514+E4664+E4813+E4962+E5111+E5260+E5409+E5558+E5707+E5856+E6005+E6154</f>
        <v>2403552</v>
      </c>
      <c r="F20" s="93">
        <f>F174+F324+F475+F626+F775+F924+F1073+F1223+F1372+F1521+F1670+F1819+F1968+F2117+F2267+F2416+F2565+F2714+F2863+F3012+F3161+F3310+F3461+F3612+F3763+F3912+F4061+F4212+F4363+F4514+F4664+F4813+F4962+F5111+F5260+F5409+F5558+F5707+F5856+F6005+F6154</f>
        <v>600889</v>
      </c>
      <c r="G20" s="93">
        <f>G174+G324+G475+G626+G775+G924+G1073+G1223+G1372+G1521+G1670+G1819+G1968+G2117+G2267+G2416+G2565+G2714+G2863+G3012+G3161+G3310+G3461+G3612+G3763+G3912+G4061+G4212+G4363+G4514+G4664+G4813+G4962+G5111+G5260+G5409+G5558+G5707+G5856+G6005+G6154</f>
        <v>629564</v>
      </c>
      <c r="H20" s="93">
        <f>H174+H324+H475+H626+H775+H924+H1073+H1223+H1372+H1521+H1670+H1819+H1968+H2117+H2267+H2416+H2565+H2714+H2863+H3012+H3161+H3310+H3461+H3612+H3763+H3912+H4061+H4212+H4363+H4514+H4664+H4813+H4962+H5111+H5260+H5409+H5558+H5707+H5856+H6005+H6154</f>
        <v>560345</v>
      </c>
      <c r="I20" s="93">
        <f>I174+I324+I475+I626+I775+I924+I1073+I1223+I1372+I1521+I1670+I1819+I1968+I2117+I2267+I2416+I2565+I2714+I2863+I3012+I3161+I3310+I3461+I3612+I3763+I3912+I4061+I4212+I4363+I4514+I4664+I4813+I4962+I5111+I5260+I5409+I5558+I5707+I5856+I6005+I6154</f>
        <v>68724</v>
      </c>
      <c r="J20" s="46">
        <f t="shared" si="0"/>
        <v>11.44</v>
      </c>
      <c r="K20" s="93">
        <f>K174+K324+K475+K626+K775+K924+K1073+K1223+K1372+K1521+K1670+K1819+K1968+K2117+K2267+K2416+K2565+K2714+K2863+K3012+K3161+K3310+K3461+K3612+K3763+K3912+K4061+K4212+K4363+K4514+K4664+K4813+K4962+K5111+K5260+K5409+K5558+K5707+K5856+K6005+K6154</f>
        <v>-40049</v>
      </c>
      <c r="L20" s="67">
        <f t="shared" si="1"/>
        <v>6.66</v>
      </c>
      <c r="M20" s="93"/>
      <c r="N20" s="93"/>
      <c r="O20" s="93"/>
      <c r="P20" s="93"/>
      <c r="Q20" s="93"/>
      <c r="R20" s="93">
        <f>R174+R324+R475+R626+R775+R924+R1073+R1223+R1372+R1521+R1670+R1819+R1968+R2117+R2267+R2416+R2565+R2714+R2863+R3012+R3161+R3310+R3461+R3612+R3763+R3912+R4061+R4212+R4363+R4514+R4664+R4813+R4962+R5111+R5260+R5409+R5558+R5707+R5856+R6005+R6154</f>
        <v>3646</v>
      </c>
      <c r="S20" s="93">
        <f>S174+S324+S475+S626+S775+S924+S1073+S1223+S1372+S1521+S1670+S1819+S1968+S2117+S2267+S2416+S2565+S2714+S2863+S3012+S3161+S3310+S3461+S3612+S3763+S3912+S4061+S4212+S4363+S4514+S4664+S4813+S4962+S5111+S5260+S5409+S5558+S5707+S5856+S6005+S6154</f>
        <v>913</v>
      </c>
      <c r="T20" s="93">
        <f>T174+T324+T475+T626+T775+T924+T1073+T1223+T1372+T1521+T1670+T1819+T1968+T2117+T2267+T2416+T2565+T2714+T2863+T3012+T3161+T3310+T3461+T3612+T3763+T3912+T4061+T4212+T4363+T4514+T4664+T4813+T4962+T5111+T5260+T5409+T5558+T5707+T5856+T6005+T6154</f>
        <v>955</v>
      </c>
      <c r="U20" s="93">
        <f>U174+U324+U475+U626+U775+U924+U1073+U1223+U1372+U1521+U1670+U1819+U1968+U2117+U2267+U2416+U2565+U2714+U2863+U3012+U3161+U3310+U3461+U3612+U3763+U3912+U4061+U4212+U4363+U4514+U4664+U4813+U4962+U5111+U5260+U5409+U5558+U5707+U5856+U6005+U6154</f>
        <v>850</v>
      </c>
      <c r="V20" s="93">
        <f>V174+V324+V475+V626+V775+V924+V1073+V1223+V1372+V1521+V1670+V1819+V1968+V2117+V2267+V2416+V2565+V2714+V2863+V3012+V3161+V3310+V3461+V3612+V3763+V3912+V4061+V4212+V4363+V4514+V4664+V4813+V4962+V5111+V5260+V5409+V5558+V5707+V5856+V6005+V6154</f>
        <v>105</v>
      </c>
      <c r="W20" s="94"/>
      <c r="X20" s="6"/>
    </row>
    <row r="21" spans="1:24" s="35" customFormat="1" ht="31.5" x14ac:dyDescent="0.25">
      <c r="A21" s="22" t="s">
        <v>51</v>
      </c>
      <c r="B21" s="33" t="s">
        <v>335</v>
      </c>
      <c r="C21" s="37" t="s">
        <v>28</v>
      </c>
      <c r="D21" s="34" t="s">
        <v>29</v>
      </c>
      <c r="E21" s="93">
        <f>E175+E325+E476+E627+E776+E925+E1074+E1224+E1373+E1522+E1671+E1820+E1969+E2118+E2268+E2417+E2566+E2715+E2864+E3013+E3162+E3311+E3462+E3613+E3764+E3913+E4062+E4213+E4364+E4515+E4665+E4814+E4963+E5112+E5261+E5410+E5559+E5708+E5857+E6006+E6155</f>
        <v>11864</v>
      </c>
      <c r="F21" s="93">
        <f>F175+F325+F476+F627+F776+F925+F1074+F1224+F1373+F1522+F1671+F1820+F1969+F2118+F2268+F2417+F2566+F2715+F2864+F3013+F3162+F3311+F3462+F3613+F3764+F3913+F4062+F4213+F4364+F4515+F4665+F4814+F4963+F5112+F5261+F5410+F5559+F5708+F5857+F6006+F6155</f>
        <v>2966</v>
      </c>
      <c r="G21" s="93">
        <f>G175+G325+G476+G627+G776+G925+G1074+G1224+G1373+G1522+G1671+G1820+G1969+G2118+G2268+G2417+G2566+G2715+G2864+G3013+G3162+G3311+G3462+G3613+G3764+G3913+G4062+G4213+G4364+G4515+G4665+G4814+G4963+G5112+G5261+G5410+G5559+G5708+G5857+G6006+G6155</f>
        <v>8898</v>
      </c>
      <c r="H21" s="93">
        <f>H175+H325+H476+H627+H776+H925+H1074+H1224+H1373+H1522+H1671+H1820+H1969+H2118+H2268+H2417+H2566+H2715+H2864+H3013+H3162+H3311+H3462+H3613+H3764+H3913+H4062+H4213+H4364+H4515+H4665+H4814+H4963+H5112+H5261+H5410+H5559+H5708+H5857+H6006+H6155</f>
        <v>2966</v>
      </c>
      <c r="I21" s="93">
        <f>I175+I325+I476+I627+I776+I925+I1074+I1224+I1373+I1522+I1671+I1820+I1969+I2118+I2268+I2417+I2566+I2715+I2864+I3013+I3162+I3311+I3462+I3613+I3764+I3913+I4062+I4213+I4364+I4515+I4665+I4814+I4963+I5112+I5261+I5410+I5559+I5708+I5857+I6006+I6155</f>
        <v>5932</v>
      </c>
      <c r="J21" s="46">
        <f t="shared" si="0"/>
        <v>200</v>
      </c>
      <c r="K21" s="93">
        <f>K175+K325+K476+K627+K776+K925+K1074+K1224+K1373+K1522+K1671+K1820+K1969+K2118+K2268+K2417+K2566+K2715+K2864+K3013+K3162+K3311+K3462+K3613+K3764+K3913+K4062+K4213+K4364+K4515+K4665+K4814+K4963+K5112+K5261+K5410+K5559+K5708+K5857+K6006+K6155</f>
        <v>0</v>
      </c>
      <c r="L21" s="67">
        <f t="shared" si="1"/>
        <v>0</v>
      </c>
      <c r="M21" s="93"/>
      <c r="N21" s="93"/>
      <c r="O21" s="93"/>
      <c r="P21" s="93"/>
      <c r="Q21" s="93"/>
      <c r="R21" s="93">
        <f>R175+R325+R476+R627+R776+R925+R1074+R1224+R1373+R1522+R1671+R1820+R1969+R2118+R2268+R2417+R2566+R2715+R2864+R3013+R3162+R3311+R3462+R3613+R3764+R3913+R4062+R4213+R4364+R4515+R4665+R4814+R4963+R5112+R5261+R5410+R5559+R5708+R5857+R6006+R6155</f>
        <v>4</v>
      </c>
      <c r="S21" s="93">
        <f>S175+S325+S476+S627+S776+S925+S1074+S1224+S1373+S1522+S1671+S1820+S1969+S2118+S2268+S2417+S2566+S2715+S2864+S3013+S3162+S3311+S3462+S3613+S3764+S3913+S4062+S4213+S4364+S4515+S4665+S4814+S4963+S5112+S5261+S5410+S5559+S5708+S5857+S6006+S6155</f>
        <v>1</v>
      </c>
      <c r="T21" s="93">
        <f>T175+T325+T476+T627+T776+T925+T1074+T1224+T1373+T1522+T1671+T1820+T1969+T2118+T2268+T2417+T2566+T2715+T2864+T3013+T3162+T3311+T3462+T3613+T3764+T3913+T4062+T4213+T4364+T4515+T4665+T4814+T4963+T5112+T5261+T5410+T5559+T5708+T5857+T6006+T6155</f>
        <v>3</v>
      </c>
      <c r="U21" s="93">
        <f>U175+U325+U476+U627+U776+U925+U1074+U1224+U1373+U1522+U1671+U1820+U1969+U2118+U2268+U2417+U2566+U2715+U2864+U3013+U3162+U3311+U3462+U3613+U3764+U3913+U4062+U4213+U4364+U4515+U4665+U4814+U4963+U5112+U5261+U5410+U5559+U5708+U5857+U6006+U6155</f>
        <v>1</v>
      </c>
      <c r="V21" s="93">
        <f>V175+V325+V476+V627+V776+V925+V1074+V1224+V1373+V1522+V1671+V1820+V1969+V2118+V2268+V2417+V2566+V2715+V2864+V3013+V3162+V3311+V3462+V3613+V3764+V3913+V4062+V4213+V4364+V4515+V4665+V4814+V4963+V5112+V5261+V5410+V5559+V5708+V5857+V6006+V6155</f>
        <v>2</v>
      </c>
      <c r="W21" s="94"/>
      <c r="X21" s="6"/>
    </row>
    <row r="22" spans="1:24" s="35" customFormat="1" ht="15.75" x14ac:dyDescent="0.25">
      <c r="A22" s="22" t="s">
        <v>51</v>
      </c>
      <c r="B22" s="33" t="s">
        <v>335</v>
      </c>
      <c r="C22" s="37" t="s">
        <v>56</v>
      </c>
      <c r="D22" s="34" t="s">
        <v>53</v>
      </c>
      <c r="E22" s="93">
        <f>E176+E326+E477+E628+E777+E926+E1075+E1225+E1374+E1523+E1672+E1821+E1970+E2119+E2269+E2418+E2567+E2716+E2865+E3014+E3163+E3312+E3463+E3614+E3765+E3914+E4063+E4214+E4365+E4516+E4666+E4815+E4964+E5113+E5262+E5411+E5560+E5709+E5858+E6007+E6156</f>
        <v>465641</v>
      </c>
      <c r="F22" s="93">
        <f>F176+F326+F477+F628+F777+F926+F1075+F1225+F1374+F1523+F1672+F1821+F1970+F2119+F2269+F2418+F2567+F2716+F2865+F3014+F3163+F3312+F3463+F3614+F3765+F3914+F4063+F4214+F4365+F4516+F4666+F4815+F4964+F5113+F5262+F5411+F5560+F5709+F5858+F6007+F6156</f>
        <v>116411</v>
      </c>
      <c r="G22" s="93">
        <f>G176+G326+G477+G628+G777+G926+G1075+G1225+G1374+G1523+G1672+G1821+G1970+G2119+G2269+G2418+G2567+G2716+G2865+G3014+G3163+G3312+G3463+G3614+G3765+G3914+G4063+G4214+G4365+G4516+G4666+G4815+G4964+G5113+G5262+G5411+G5560+G5709+G5858+G6007+G6156</f>
        <v>252222</v>
      </c>
      <c r="H22" s="93">
        <f>H176+H326+H477+H628+H777+H926+H1075+H1225+H1374+H1523+H1672+H1821+H1970+H2119+H2269+H2418+H2567+H2716+H2865+H3014+H3163+H3312+H3463+H3614+H3765+H3914+H4063+H4214+H4365+H4516+H4666+H4815+H4964+H5113+H5262+H5411+H5560+H5709+H5858+H6007+H6156</f>
        <v>111560</v>
      </c>
      <c r="I22" s="93">
        <f>I176+I326+I477+I628+I777+I926+I1075+I1225+I1374+I1523+I1672+I1821+I1970+I2119+I2269+I2418+I2567+I2716+I2865+I3014+I3163+I3312+I3463+I3614+I3765+I3914+I4063+I4214+I4365+I4516+I4666+I4815+I4964+I5113+I5262+I5411+I5560+I5709+I5858+I6007+I6156</f>
        <v>135811</v>
      </c>
      <c r="J22" s="46">
        <f t="shared" si="0"/>
        <v>116.67</v>
      </c>
      <c r="K22" s="93">
        <f>K176+K326+K477+K628+K777+K926+K1075+K1225+K1374+K1523+K1672+K1821+K1970+K2119+K2269+K2418+K2567+K2716+K2865+K3014+K3163+K3312+K3463+K3614+K3765+K3914+K4063+K4214+K4365+K4516+K4666+K4815+K4964+K5113+K5262+K5411+K5560+K5709+K5858+K6007+K6156</f>
        <v>0</v>
      </c>
      <c r="L22" s="67">
        <f t="shared" si="1"/>
        <v>0</v>
      </c>
      <c r="M22" s="93"/>
      <c r="N22" s="93"/>
      <c r="O22" s="93"/>
      <c r="P22" s="93"/>
      <c r="Q22" s="93"/>
      <c r="R22" s="93">
        <f>R176+R326+R477+R628+R777+R926+R1075+R1225+R1374+R1523+R1672+R1821+R1970+R2119+R2269+R2418+R2567+R2716+R2865+R3014+R3163+R3312+R3463+R3614+R3765+R3914+R4063+R4214+R4365+R4516+R4666+R4815+R4964+R5113+R5262+R5411+R5560+R5709+R5858+R6007+R6156</f>
        <v>96</v>
      </c>
      <c r="S22" s="93">
        <f>S176+S326+S477+S628+S777+S926+S1075+S1225+S1374+S1523+S1672+S1821+S1970+S2119+S2269+S2418+S2567+S2716+S2865+S3014+S3163+S3312+S3463+S3614+S3765+S3914+S4063+S4214+S4365+S4516+S4666+S4815+S4964+S5113+S5262+S5411+S5560+S5709+S5858+S6007+S6156</f>
        <v>24</v>
      </c>
      <c r="T22" s="93">
        <f>T176+T326+T477+T628+T777+T926+T1075+T1225+T1374+T1523+T1672+T1821+T1970+T2119+T2269+T2418+T2567+T2716+T2865+T3014+T3163+T3312+T3463+T3614+T3765+T3914+T4063+T4214+T4365+T4516+T4666+T4815+T4964+T5113+T5262+T5411+T5560+T5709+T5858+T6007+T6156</f>
        <v>52</v>
      </c>
      <c r="U22" s="93">
        <f>U176+U326+U477+U628+U777+U926+U1075+U1225+U1374+U1523+U1672+U1821+U1970+U2119+U2269+U2418+U2567+U2716+U2865+U3014+U3163+U3312+U3463+U3614+U3765+U3914+U4063+U4214+U4365+U4516+U4666+U4815+U4964+U5113+U5262+U5411+U5560+U5709+U5858+U6007+U6156</f>
        <v>23</v>
      </c>
      <c r="V22" s="93">
        <f>V176+V326+V477+V628+V777+V926+V1075+V1225+V1374+V1523+V1672+V1821+V1970+V2119+V2269+V2418+V2567+V2716+V2865+V3014+V3163+V3312+V3463+V3614+V3765+V3914+V4063+V4214+V4365+V4516+V4666+V4815+V4964+V5113+V5262+V5411+V5560+V5709+V5858+V6007+V6156</f>
        <v>29</v>
      </c>
      <c r="W22" s="94"/>
      <c r="X22" s="6"/>
    </row>
    <row r="23" spans="1:24" s="35" customFormat="1" ht="15.75" x14ac:dyDescent="0.25">
      <c r="A23" s="22" t="s">
        <v>51</v>
      </c>
      <c r="B23" s="33" t="s">
        <v>335</v>
      </c>
      <c r="C23" s="37" t="s">
        <v>57</v>
      </c>
      <c r="D23" s="34" t="s">
        <v>68</v>
      </c>
      <c r="E23" s="93">
        <f>E177+E327+E478+E629+E778+E927+E1076+E1226+E1375+E1524+E1673+E1822+E1971+E2120+E2270+E2419+E2568+E2717+E2866+E3015+E3164+E3313+E3464+E3615+E3766+E3915+E4064+E4215+E4366+E4517+E4667+E4816+E4965+E5114+E5263+E5412+E5561+E5710+E5859+E6008+E6157</f>
        <v>1688628</v>
      </c>
      <c r="F23" s="93">
        <f>F177+F327+F478+F629+F778+F927+F1076+F1226+F1375+F1524+F1673+F1822+F1971+F2120+F2270+F2419+F2568+F2717+F2866+F3015+F3164+F3313+F3464+F3615+F3766+F3915+F4064+F4215+F4366+F4517+F4667+F4816+F4965+F5114+F5263+F5412+F5561+F5710+F5859+F6008+F6157</f>
        <v>422157</v>
      </c>
      <c r="G23" s="93">
        <f>G177+G327+G478+G629+G778+G927+G1076+G1226+G1375+G1524+G1673+G1822+G1971+G2120+G2270+G2419+G2568+G2717+G2866+G3015+G3164+G3313+G3464+G3615+G3766+G3915+G4064+G4215+G4366+G4517+G4667+G4816+G4965+G5114+G5263+G5412+G5561+G5710+G5859+G6008+G6157</f>
        <v>362337</v>
      </c>
      <c r="H23" s="93">
        <f>H177+H327+H478+H629+H778+H927+H1076+H1226+H1375+H1524+H1673+H1822+H1971+H2120+H2270+H2419+H2568+H2717+H2866+H3015+H3164+H3313+H3464+H3615+H3766+H3915+H4064+H4215+H4366+H4517+H4667+H4816+H4965+H5114+H5263+H5412+H5561+H5710+H5859+H6008+H6157</f>
        <v>355501</v>
      </c>
      <c r="I23" s="93">
        <f>I177+I327+I478+I629+I778+I927+I1076+I1226+I1375+I1524+I1673+I1822+I1971+I2120+I2270+I2419+I2568+I2717+I2866+I3015+I3164+I3313+I3464+I3615+I3766+I3915+I4064+I4215+I4366+I4517+I4667+I4816+I4965+I5114+I5263+I5412+I5561+I5710+I5859+I6008+I6157</f>
        <v>0</v>
      </c>
      <c r="J23" s="46">
        <f t="shared" si="0"/>
        <v>0</v>
      </c>
      <c r="K23" s="93">
        <f>K177+K327+K478+K629+K778+K927+K1076+K1226+K1375+K1524+K1673+K1822+K1971+K2120+K2270+K2419+K2568+K2717+K2866+K3015+K3164+K3313+K3464+K3615+K3766+K3915+K4064+K4215+K4366+K4517+K4667+K4816+K4965+K5114+K5263+K5412+K5561+K5710+K5859+K6008+K6157</f>
        <v>-59820</v>
      </c>
      <c r="L23" s="67">
        <f t="shared" si="1"/>
        <v>14.17</v>
      </c>
      <c r="M23" s="93"/>
      <c r="N23" s="93"/>
      <c r="O23" s="93"/>
      <c r="P23" s="93"/>
      <c r="Q23" s="93"/>
      <c r="R23" s="93">
        <f>R177+R327+R478+R629+R778+R927+R1076+R1226+R1375+R1524+R1673+R1822+R1971+R2120+R2270+R2419+R2568+R2717+R2866+R3015+R3164+R3313+R3464+R3615+R3766+R3915+R4064+R4215+R4366+R4517+R4667+R4816+R4965+R5114+R5263+R5412+R5561+R5710+R5859+R6008+R6157</f>
        <v>247</v>
      </c>
      <c r="S23" s="93">
        <f>S177+S327+S478+S629+S778+S927+S1076+S1226+S1375+S1524+S1673+S1822+S1971+S2120+S2270+S2419+S2568+S2717+S2866+S3015+S3164+S3313+S3464+S3615+S3766+S3915+S4064+S4215+S4366+S4517+S4667+S4816+S4965+S5114+S5263+S5412+S5561+S5710+S5859+S6008+S6157</f>
        <v>62</v>
      </c>
      <c r="T23" s="93">
        <f>T177+T327+T478+T629+T778+T927+T1076+T1226+T1375+T1524+T1673+T1822+T1971+T2120+T2270+T2419+T2568+T2717+T2866+T3015+T3164+T3313+T3464+T3615+T3766+T3915+T4064+T4215+T4366+T4517+T4667+T4816+T4965+T5114+T5263+T5412+T5561+T5710+T5859+T6008+T6157</f>
        <v>52</v>
      </c>
      <c r="U23" s="93">
        <f>U177+U327+U478+U629+U778+U927+U1076+U1226+U1375+U1524+U1673+U1822+U1971+U2120+U2270+U2419+U2568+U2717+U2866+U3015+U3164+U3313+U3464+U3615+U3766+U3915+U4064+U4215+U4366+U4517+U4667+U4816+U4965+U5114+U5263+U5412+U5561+U5710+U5859+U6008+U6157</f>
        <v>52</v>
      </c>
      <c r="V23" s="93">
        <f>V177+V327+V478+V629+V778+V927+V1076+V1226+V1375+V1524+V1673+V1822+V1971+V2120+V2270+V2419+V2568+V2717+V2866+V3015+V3164+V3313+V3464+V3615+V3766+V3915+V4064+V4215+V4366+V4517+V4667+V4816+V4965+V5114+V5263+V5412+V5561+V5710+V5859+V6008+V6157</f>
        <v>0</v>
      </c>
      <c r="W23" s="94"/>
      <c r="X23" s="6"/>
    </row>
    <row r="24" spans="1:24" s="35" customFormat="1" ht="15.75" x14ac:dyDescent="0.25">
      <c r="A24" s="22" t="s">
        <v>51</v>
      </c>
      <c r="B24" s="33" t="s">
        <v>335</v>
      </c>
      <c r="C24" s="37" t="s">
        <v>58</v>
      </c>
      <c r="D24" s="34" t="s">
        <v>70</v>
      </c>
      <c r="E24" s="93">
        <f>E178+E328+E479+E630+E779+E928+E1077+E1227+E1376+E1525+E1674+E1823+E1972+E2121+E2271+E2420+E2569+E2718+E2867+E3016+E3165+E3314+E3465+E3616+E3767+E3916+E4065+E4216+E4367+E4518+E4668+E4817+E4966+E5115+E5264+E5413+E5562+E5711+E5860+E6009+E6158</f>
        <v>1551044</v>
      </c>
      <c r="F24" s="93">
        <f>F178+F328+F479+F630+F779+F928+F1077+F1227+F1376+F1525+F1674+F1823+F1972+F2121+F2271+F2420+F2569+F2718+F2867+F3016+F3165+F3314+F3465+F3616+F3767+F3916+F4065+F4216+F4367+F4518+F4668+F4817+F4966+F5115+F5264+F5413+F5562+F5711+F5860+F6009+F6158</f>
        <v>387761</v>
      </c>
      <c r="G24" s="93">
        <f>G178+G328+G479+G630+G779+G928+G1077+G1227+G1376+G1525+G1674+G1823+G1972+G2121+G2271+G2420+G2569+G2718+G2867+G3016+G3165+G3314+G3465+G3616+G3767+G3916+G4065+G4216+G4367+G4518+G4668+G4817+G4966+G5115+G5264+G5413+G5562+G5711+G5860+G6009+G6158</f>
        <v>495846</v>
      </c>
      <c r="H24" s="93">
        <f>H178+H328+H479+H630+H779+H928+H1077+H1227+H1376+H1525+H1674+H1823+H1972+H2121+H2271+H2420+H2569+H2718+H2867+H3016+H3165+H3314+H3465+H3616+H3767+H3916+H4065+H4216+H4367+H4518+H4668+H4817+H4966+H5115+H5264+H5413+H5562+H5711+H5860+H6009+H6158</f>
        <v>385930</v>
      </c>
      <c r="I24" s="93">
        <f>I178+I328+I479+I630+I779+I928+I1077+I1227+I1376+I1525+I1674+I1823+I1972+I2121+I2271+I2420+I2569+I2718+I2867+I3016+I3165+I3314+I3465+I3616+I3767+I3916+I4065+I4216+I4367+I4518+I4668+I4817+I4966+I5115+I5264+I5413+I5562+I5711+I5860+I6009+I6158</f>
        <v>108085</v>
      </c>
      <c r="J24" s="46">
        <f t="shared" si="0"/>
        <v>27.87</v>
      </c>
      <c r="K24" s="93">
        <f>K178+K328+K479+K630+K779+K928+K1077+K1227+K1376+K1525+K1674+K1823+K1972+K2121+K2271+K2420+K2569+K2718+K2867+K3016+K3165+K3314+K3465+K3616+K3767+K3916+K4065+K4216+K4367+K4518+K4668+K4817+K4966+K5115+K5264+K5413+K5562+K5711+K5860+K6009+K6158</f>
        <v>0</v>
      </c>
      <c r="L24" s="67">
        <f t="shared" si="1"/>
        <v>0</v>
      </c>
      <c r="M24" s="93"/>
      <c r="N24" s="93"/>
      <c r="O24" s="93"/>
      <c r="P24" s="93"/>
      <c r="Q24" s="93"/>
      <c r="R24" s="93">
        <f>R178+R328+R479+R630+R779+R928+R1077+R1227+R1376+R1525+R1674+R1823+R1972+R2121+R2271+R2420+R2569+R2718+R2867+R3016+R3165+R3314+R3465+R3616+R3767+R3916+R4065+R4216+R4367+R4518+R4668+R4817+R4966+R5115+R5264+R5413+R5562+R5711+R5860+R6009+R6158</f>
        <v>635</v>
      </c>
      <c r="S24" s="93">
        <f>S178+S328+S479+S630+S779+S928+S1077+S1227+S1376+S1525+S1674+S1823+S1972+S2121+S2271+S2420+S2569+S2718+S2867+S3016+S3165+S3314+S3465+S3616+S3767+S3916+S4065+S4216+S4367+S4518+S4668+S4817+S4966+S5115+S5264+S5413+S5562+S5711+S5860+S6009+S6158</f>
        <v>159</v>
      </c>
      <c r="T24" s="93">
        <f>T178+T328+T479+T630+T779+T928+T1077+T1227+T1376+T1525+T1674+T1823+T1972+T2121+T2271+T2420+T2569+T2718+T2867+T3016+T3165+T3314+T3465+T3616+T3767+T3916+T4065+T4216+T4367+T4518+T4668+T4817+T4966+T5115+T5264+T5413+T5562+T5711+T5860+T6009+T6158</f>
        <v>203</v>
      </c>
      <c r="U24" s="93">
        <f>U178+U328+U479+U630+U779+U928+U1077+U1227+U1376+U1525+U1674+U1823+U1972+U2121+U2271+U2420+U2569+U2718+U2867+U3016+U3165+U3314+U3465+U3616+U3767+U3916+U4065+U4216+U4367+U4518+U4668+U4817+U4966+U5115+U5264+U5413+U5562+U5711+U5860+U6009+U6158</f>
        <v>158</v>
      </c>
      <c r="V24" s="93">
        <f>V178+V328+V479+V630+V779+V928+V1077+V1227+V1376+V1525+V1674+V1823+V1972+V2121+V2271+V2420+V2569+V2718+V2867+V3016+V3165+V3314+V3465+V3616+V3767+V3916+V4065+V4216+V4367+V4518+V4668+V4817+V4966+V5115+V5264+V5413+V5562+V5711+V5860+V6009+V6158</f>
        <v>45</v>
      </c>
      <c r="W24" s="94"/>
      <c r="X24" s="6"/>
    </row>
    <row r="25" spans="1:24" s="35" customFormat="1" ht="31.5" x14ac:dyDescent="0.25">
      <c r="A25" s="22" t="s">
        <v>51</v>
      </c>
      <c r="B25" s="33" t="s">
        <v>335</v>
      </c>
      <c r="C25" s="37" t="s">
        <v>59</v>
      </c>
      <c r="D25" s="34" t="s">
        <v>69</v>
      </c>
      <c r="E25" s="93">
        <f>E179+E329+E480+E631+E780+E929+E1078+E1228+E1377+E1526+E1675+E1824+E1973+E2122+E2272+E2421+E2570+E2719+E2868+E3017+E3166+E3315+E3466+E3617+E3768+E3917+E4066+E4217+E4368+E4519+E4669+E4818+E4967+E5116+E5265+E5414+E5563+E5712+E5861+E6010+E6159</f>
        <v>43813979</v>
      </c>
      <c r="F25" s="93">
        <f>F179+F329+F480+F631+F780+F929+F1078+F1228+F1377+F1526+F1675+F1824+F1973+F2122+F2272+F2421+F2570+F2719+F2868+F3017+F3166+F3315+F3466+F3617+F3768+F3917+F4066+F4217+F4368+F4519+F4669+F4818+F4967+F5116+F5265+F5414+F5563+F5712+F5861+F6010+F6159</f>
        <v>10953496</v>
      </c>
      <c r="G25" s="93">
        <f>G179+G329+G480+G631+G780+G929+G1078+G1228+G1377+G1526+G1675+G1824+G1973+G2122+G2272+G2421+G2570+G2719+G2868+G3017+G3166+G3315+G3466+G3617+G3768+G3917+G4066+G4217+G4368+G4519+G4669+G4818+G4967+G5116+G5265+G5414+G5563+G5712+G5861+G6010+G6159</f>
        <v>11339716</v>
      </c>
      <c r="H25" s="93">
        <f>H179+H329+H480+H631+H780+H929+H1078+H1228+H1377+H1526+H1675+H1824+H1973+H2122+H2272+H2421+H2570+H2719+H2868+H3017+H3166+H3315+H3466+H3617+H3768+H3917+H4066+H4217+H4368+H4519+H4669+H4818+H4967+H5116+H5265+H5414+H5563+H5712+H5861+H6010+H6159</f>
        <v>10795207</v>
      </c>
      <c r="I25" s="93">
        <f>I179+I329+I480+I631+I780+I929+I1078+I1228+I1377+I1526+I1675+I1824+I1973+I2122+I2272+I2421+I2570+I2719+I2868+I3017+I3166+I3315+I3466+I3617+I3768+I3917+I4066+I4217+I4368+I4519+I4669+I4818+I4967+I5116+I5265+I5414+I5563+I5712+I5861+I6010+I6159</f>
        <v>535010</v>
      </c>
      <c r="J25" s="46">
        <f t="shared" si="0"/>
        <v>4.88</v>
      </c>
      <c r="K25" s="93">
        <f>K179+K329+K480+K631+K780+K929+K1078+K1228+K1377+K1526+K1675+K1824+K1973+K2122+K2272+K2421+K2570+K2719+K2868+K3017+K3166+K3315+K3466+K3617+K3768+K3917+K4066+K4217+K4368+K4519+K4669+K4818+K4967+K5116+K5265+K5414+K5563+K5712+K5861+K6010+K6159</f>
        <v>-148790</v>
      </c>
      <c r="L25" s="67">
        <f t="shared" si="1"/>
        <v>1.36</v>
      </c>
      <c r="M25" s="93"/>
      <c r="N25" s="93"/>
      <c r="O25" s="93"/>
      <c r="P25" s="93"/>
      <c r="Q25" s="93"/>
      <c r="R25" s="93">
        <f>R179+R329+R480+R631+R780+R929+R1078+R1228+R1377+R1526+R1675+R1824+R1973+R2122+R2272+R2421+R2570+R2719+R2868+R3017+R3166+R3315+R3466+R3617+R3768+R3917+R4066+R4217+R4368+R4519+R4669+R4818+R4967+R5116+R5265+R5414+R5563+R5712+R5861+R6010+R6159</f>
        <v>13840</v>
      </c>
      <c r="S25" s="93">
        <f>S179+S329+S480+S631+S780+S929+S1078+S1228+S1377+S1526+S1675+S1824+S1973+S2122+S2272+S2421+S2570+S2719+S2868+S3017+S3166+S3315+S3466+S3617+S3768+S3917+S4066+S4217+S4368+S4519+S4669+S4818+S4967+S5116+S5265+S5414+S5563+S5712+S5861+S6010+S6159</f>
        <v>3461</v>
      </c>
      <c r="T25" s="93">
        <f>T179+T329+T480+T631+T780+T929+T1078+T1228+T1377+T1526+T1675+T1824+T1973+T2122+T2272+T2421+T2570+T2719+T2868+T3017+T3166+T3315+T3466+T3617+T3768+T3917+T4066+T4217+T4368+T4519+T4669+T4818+T4967+T5116+T5265+T5414+T5563+T5712+T5861+T6010+T6159</f>
        <v>3679</v>
      </c>
      <c r="U25" s="93">
        <f>U179+U329+U480+U631+U780+U929+U1078+U1228+U1377+U1526+U1675+U1824+U1973+U2122+U2272+U2421+U2570+U2719+U2868+U3017+U3166+U3315+U3466+U3617+U3768+U3917+U4066+U4217+U4368+U4519+U4669+U4818+U4967+U5116+U5265+U5414+U5563+U5712+U5861+U6010+U6159</f>
        <v>3506</v>
      </c>
      <c r="V25" s="93">
        <f>V179+V329+V480+V631+V780+V929+V1078+V1228+V1377+V1526+V1675+V1824+V1973+V2122+V2272+V2421+V2570+V2719+V2868+V3017+V3166+V3315+V3466+V3617+V3768+V3917+V4066+V4217+V4368+V4519+V4669+V4818+V4967+V5116+V5265+V5414+V5563+V5712+V5861+V6010+V6159</f>
        <v>173</v>
      </c>
      <c r="W25" s="94"/>
      <c r="X25" s="6"/>
    </row>
    <row r="26" spans="1:24" s="35" customFormat="1" ht="15.75" x14ac:dyDescent="0.25">
      <c r="A26" s="22" t="s">
        <v>51</v>
      </c>
      <c r="B26" s="33" t="s">
        <v>335</v>
      </c>
      <c r="C26" s="37" t="s">
        <v>60</v>
      </c>
      <c r="D26" s="34" t="s">
        <v>72</v>
      </c>
      <c r="E26" s="93">
        <f>E180+E330+E481+E632+E781+E930+E1079+E1229+E1378+E1527+E1676+E1825+E1974+E2123+E2273+E2422+E2571+E2720+E2869+E3018+E3167+E3316+E3467+E3618+E3769+E3918+E4067+E4218+E4369+E4520+E4670+E4819+E4968+E5117+E5266+E5415+E5564+E5713+E5862+E6011+E6160</f>
        <v>361734</v>
      </c>
      <c r="F26" s="93">
        <f>F180+F330+F481+F632+F781+F930+F1079+F1229+F1378+F1527+F1676+F1825+F1974+F2123+F2273+F2422+F2571+F2720+F2869+F3018+F3167+F3316+F3467+F3618+F3769+F3918+F4067+F4218+F4369+F4520+F4670+F4819+F4968+F5117+F5266+F5415+F5564+F5713+F5862+F6011+F6160</f>
        <v>90434</v>
      </c>
      <c r="G26" s="93">
        <f>G180+G330+G481+G632+G781+G930+G1079+G1229+G1378+G1527+G1676+G1825+G1974+G2123+G2273+G2422+G2571+G2720+G2869+G3018+G3167+G3316+G3467+G3618+G3769+G3918+G4067+G4218+G4369+G4520+G4670+G4819+G4968+G5117+G5266+G5415+G5564+G5713+G5862+G6011+G6160</f>
        <v>96462</v>
      </c>
      <c r="H26" s="93">
        <f>H180+H330+H481+H632+H781+H930+H1079+H1229+H1378+H1527+H1676+H1825+H1974+H2123+H2273+H2422+H2571+H2720+H2869+H3018+H3167+H3316+H3467+H3618+H3769+H3918+H4067+H4218+H4369+H4520+H4670+H4819+H4968+H5117+H5266+H5415+H5564+H5713+H5862+H6011+H6160</f>
        <v>84405</v>
      </c>
      <c r="I26" s="93">
        <f>I180+I330+I481+I632+I781+I930+I1079+I1229+I1378+I1527+I1676+I1825+I1974+I2123+I2273+I2422+I2571+I2720+I2869+I3018+I3167+I3316+I3467+I3618+I3769+I3918+I4067+I4218+I4369+I4520+I4670+I4819+I4968+I5117+I5266+I5415+I5564+I5713+I5862+I6011+I6160</f>
        <v>6028</v>
      </c>
      <c r="J26" s="46">
        <f t="shared" si="0"/>
        <v>6.67</v>
      </c>
      <c r="K26" s="93">
        <f>K180+K330+K481+K632+K781+K930+K1079+K1229+K1378+K1527+K1676+K1825+K1974+K2123+K2273+K2422+K2571+K2720+K2869+K3018+K3167+K3316+K3467+K3618+K3769+K3918+K4067+K4218+K4369+K4520+K4670+K4819+K4968+K5117+K5266+K5415+K5564+K5713+K5862+K6011+K6160</f>
        <v>0</v>
      </c>
      <c r="L26" s="67">
        <f t="shared" si="1"/>
        <v>0</v>
      </c>
      <c r="M26" s="93"/>
      <c r="N26" s="93"/>
      <c r="O26" s="93"/>
      <c r="P26" s="93"/>
      <c r="Q26" s="93"/>
      <c r="R26" s="93">
        <f>R180+R330+R481+R632+R781+R930+R1079+R1229+R1378+R1527+R1676+R1825+R1974+R2123+R2273+R2422+R2571+R2720+R2869+R3018+R3167+R3316+R3467+R3618+R3769+R3918+R4067+R4218+R4369+R4520+R4670+R4819+R4968+R5117+R5266+R5415+R5564+R5713+R5862+R6011+R6160</f>
        <v>30</v>
      </c>
      <c r="S26" s="93">
        <f>S180+S330+S481+S632+S781+S930+S1079+S1229+S1378+S1527+S1676+S1825+S1974+S2123+S2273+S2422+S2571+S2720+S2869+S3018+S3167+S3316+S3467+S3618+S3769+S3918+S4067+S4218+S4369+S4520+S4670+S4819+S4968+S5117+S5266+S5415+S5564+S5713+S5862+S6011+S6160</f>
        <v>8</v>
      </c>
      <c r="T26" s="93">
        <f>T180+T330+T481+T632+T781+T930+T1079+T1229+T1378+T1527+T1676+T1825+T1974+T2123+T2273+T2422+T2571+T2720+T2869+T3018+T3167+T3316+T3467+T3618+T3769+T3918+T4067+T4218+T4369+T4520+T4670+T4819+T4968+T5117+T5266+T5415+T5564+T5713+T5862+T6011+T6160</f>
        <v>8</v>
      </c>
      <c r="U26" s="93">
        <f>U180+U330+U481+U632+U781+U930+U1079+U1229+U1378+U1527+U1676+U1825+U1974+U2123+U2273+U2422+U2571+U2720+U2869+U3018+U3167+U3316+U3467+U3618+U3769+U3918+U4067+U4218+U4369+U4520+U4670+U4819+U4968+U5117+U5266+U5415+U5564+U5713+U5862+U6011+U6160</f>
        <v>7</v>
      </c>
      <c r="V26" s="93">
        <f>V180+V330+V481+V632+V781+V930+V1079+V1229+V1378+V1527+V1676+V1825+V1974+V2123+V2273+V2422+V2571+V2720+V2869+V3018+V3167+V3316+V3467+V3618+V3769+V3918+V4067+V4218+V4369+V4520+V4670+V4819+V4968+V5117+V5266+V5415+V5564+V5713+V5862+V6011+V6160</f>
        <v>1</v>
      </c>
      <c r="W26" s="94"/>
      <c r="X26" s="6"/>
    </row>
    <row r="27" spans="1:24" s="35" customFormat="1" ht="15.75" x14ac:dyDescent="0.25">
      <c r="A27" s="22" t="s">
        <v>51</v>
      </c>
      <c r="B27" s="33" t="s">
        <v>335</v>
      </c>
      <c r="C27" s="37" t="s">
        <v>61</v>
      </c>
      <c r="D27" s="34" t="s">
        <v>67</v>
      </c>
      <c r="E27" s="93">
        <f>E181+E331+E482+E633+E782+E931+E1080+E1230+E1379+E1528+E1677+E1826+E1975+E2124+E2274+E2423+E2572+E2721+E2870+E3019+E3168+E3317+E3468+E3619+E3770+E3919+E4068+E4219+E4370+E4521+E4671+E4820+E4969+E5118+E5267+E5416+E5565+E5714+E5863+E6012+E6161</f>
        <v>421225</v>
      </c>
      <c r="F27" s="93">
        <f>F181+F331+F482+F633+F782+F931+F1080+F1230+F1379+F1528+F1677+F1826+F1975+F2124+F2274+F2423+F2572+F2721+F2870+F3019+F3168+F3317+F3468+F3619+F3770+F3919+F4068+F4219+F4370+F4521+F4671+F4820+F4969+F5118+F5267+F5416+F5565+F5714+F5863+F6012+F6161</f>
        <v>105307</v>
      </c>
      <c r="G27" s="93">
        <f>G181+G331+G482+G633+G782+G931+G1080+G1230+G1379+G1528+G1677+G1826+G1975+G2124+G2274+G2423+G2572+G2721+G2870+G3019+G3168+G3317+G3468+G3619+G3770+G3919+G4068+G4219+G4370+G4521+G4671+G4820+G4969+G5118+G5267+G5416+G5565+G5714+G5863+G6012+G6161</f>
        <v>84245</v>
      </c>
      <c r="H27" s="93">
        <f>H181+H331+H482+H633+H782+H931+H1080+H1230+H1379+H1528+H1677+H1826+H1975+H2124+H2274+H2423+H2572+H2721+H2870+H3019+H3168+H3317+H3468+H3619+H3770+H3919+H4068+H4219+H4370+H4521+H4671+H4820+H4969+H5118+H5267+H5416+H5565+H5714+H5863+H6012+H6161</f>
        <v>84245</v>
      </c>
      <c r="I27" s="93">
        <f>I181+I331+I482+I633+I782+I931+I1080+I1230+I1379+I1528+I1677+I1826+I1975+I2124+I2274+I2423+I2572+I2721+I2870+I3019+I3168+I3317+I3468+I3619+I3770+I3919+I4068+I4219+I4370+I4521+I4671+I4820+I4969+I5118+I5267+I5416+I5565+I5714+I5863+I6012+I6161</f>
        <v>0</v>
      </c>
      <c r="J27" s="46">
        <f t="shared" si="0"/>
        <v>0</v>
      </c>
      <c r="K27" s="93">
        <f>K181+K331+K482+K633+K782+K931+K1080+K1230+K1379+K1528+K1677+K1826+K1975+K2124+K2274+K2423+K2572+K2721+K2870+K3019+K3168+K3317+K3468+K3619+K3770+K3919+K4068+K4219+K4370+K4521+K4671+K4820+K4969+K5118+K5267+K5416+K5565+K5714+K5863+K6012+K6161</f>
        <v>-21062</v>
      </c>
      <c r="L27" s="67">
        <f t="shared" si="1"/>
        <v>20</v>
      </c>
      <c r="M27" s="93"/>
      <c r="N27" s="93"/>
      <c r="O27" s="93"/>
      <c r="P27" s="93"/>
      <c r="Q27" s="93"/>
      <c r="R27" s="93">
        <f>R181+R331+R482+R633+R782+R931+R1080+R1230+R1379+R1528+R1677+R1826+R1975+R2124+R2274+R2423+R2572+R2721+R2870+R3019+R3168+R3317+R3468+R3619+R3770+R3919+R4068+R4219+R4370+R4521+R4671+R4820+R4969+R5118+R5267+R5416+R5565+R5714+R5863+R6012+R6161</f>
        <v>20</v>
      </c>
      <c r="S27" s="93">
        <f>S181+S331+S482+S633+S782+S931+S1080+S1230+S1379+S1528+S1677+S1826+S1975+S2124+S2274+S2423+S2572+S2721+S2870+S3019+S3168+S3317+S3468+S3619+S3770+S3919+S4068+S4219+S4370+S4521+S4671+S4820+S4969+S5118+S5267+S5416+S5565+S5714+S5863+S6012+S6161</f>
        <v>5</v>
      </c>
      <c r="T27" s="93">
        <f>T181+T331+T482+T633+T782+T931+T1080+T1230+T1379+T1528+T1677+T1826+T1975+T2124+T2274+T2423+T2572+T2721+T2870+T3019+T3168+T3317+T3468+T3619+T3770+T3919+T4068+T4219+T4370+T4521+T4671+T4820+T4969+T5118+T5267+T5416+T5565+T5714+T5863+T6012+T6161</f>
        <v>4</v>
      </c>
      <c r="U27" s="93">
        <f>U181+U331+U482+U633+U782+U931+U1080+U1230+U1379+U1528+U1677+U1826+U1975+U2124+U2274+U2423+U2572+U2721+U2870+U3019+U3168+U3317+U3468+U3619+U3770+U3919+U4068+U4219+U4370+U4521+U4671+U4820+U4969+U5118+U5267+U5416+U5565+U5714+U5863+U6012+U6161</f>
        <v>4</v>
      </c>
      <c r="V27" s="93">
        <f>V181+V331+V482+V633+V782+V931+V1080+V1230+V1379+V1528+V1677+V1826+V1975+V2124+V2274+V2423+V2572+V2721+V2870+V3019+V3168+V3317+V3468+V3619+V3770+V3919+V4068+V4219+V4370+V4521+V4671+V4820+V4969+V5118+V5267+V5416+V5565+V5714+V5863+V6012+V6161</f>
        <v>0</v>
      </c>
      <c r="W27" s="94"/>
      <c r="X27" s="6"/>
    </row>
    <row r="28" spans="1:24" s="35" customFormat="1" ht="15.75" x14ac:dyDescent="0.25">
      <c r="A28" s="22" t="s">
        <v>51</v>
      </c>
      <c r="B28" s="33" t="s">
        <v>335</v>
      </c>
      <c r="C28" s="37" t="s">
        <v>62</v>
      </c>
      <c r="D28" s="34" t="s">
        <v>66</v>
      </c>
      <c r="E28" s="93">
        <f>E182+E332+E483+E634+E783+E932+E1081+E1231+E1380+E1529+E1678+E1827+E1976+E2125+E2275+E2424+E2573+E2722+E2871+E3020+E3169+E3318+E3469+E3620+E3771+E3920+E4069+E4220+E4371+E4522+E4672+E4821+E4970+E5119+E5268+E5417+E5566+E5715+E5864+E6013+E6162</f>
        <v>450506</v>
      </c>
      <c r="F28" s="93">
        <f>F182+F332+F483+F634+F783+F932+F1081+F1231+F1380+F1529+F1678+F1827+F1976+F2125+F2275+F2424+F2573+F2722+F2871+F3020+F3169+F3318+F3469+F3620+F3771+F3920+F4069+F4220+F4371+F4522+F4672+F4821+F4970+F5119+F5268+F5417+F5566+F5715+F5864+F6013+F6162</f>
        <v>112627</v>
      </c>
      <c r="G28" s="93">
        <f>G182+G332+G483+G634+G783+G932+G1081+G1231+G1380+G1529+G1678+G1827+G1976+G2125+G2275+G2424+G2573+G2722+G2871+G3020+G3169+G3318+G3469+G3620+G3771+G3920+G4069+G4220+G4371+G4522+G4672+G4821+G4970+G5119+G5268+G5417+G5566+G5715+G5864+G6013+G6162</f>
        <v>140783</v>
      </c>
      <c r="H28" s="93">
        <f>H182+H332+H483+H634+H783+H932+H1081+H1231+H1380+H1529+H1678+H1827+H1976+H2125+H2275+H2424+H2573+H2722+H2871+H3020+H3169+H3318+H3469+H3620+H3771+H3920+H4069+H4220+H4371+H4522+H4672+H4821+H4970+H5119+H5268+H5417+H5566+H5715+H5864+H6013+H6162</f>
        <v>98548</v>
      </c>
      <c r="I28" s="93">
        <f>I182+I332+I483+I634+I783+I932+I1081+I1231+I1380+I1529+I1678+I1827+I1976+I2125+I2275+I2424+I2573+I2722+I2871+I3020+I3169+I3318+I3469+I3620+I3771+I3920+I4069+I4220+I4371+I4522+I4672+I4821+I4970+I5119+I5268+I5417+I5566+I5715+I5864+I6013+I6162</f>
        <v>28156</v>
      </c>
      <c r="J28" s="46">
        <f t="shared" si="0"/>
        <v>25</v>
      </c>
      <c r="K28" s="93">
        <f>K182+K332+K483+K634+K783+K932+K1081+K1231+K1380+K1529+K1678+K1827+K1976+K2125+K2275+K2424+K2573+K2722+K2871+K3020+K3169+K3318+K3469+K3620+K3771+K3920+K4069+K4220+K4371+K4522+K4672+K4821+K4970+K5119+K5268+K5417+K5566+K5715+K5864+K6013+K6162</f>
        <v>0</v>
      </c>
      <c r="L28" s="67">
        <f t="shared" si="1"/>
        <v>0</v>
      </c>
      <c r="M28" s="93"/>
      <c r="N28" s="93"/>
      <c r="O28" s="93"/>
      <c r="P28" s="93"/>
      <c r="Q28" s="93"/>
      <c r="R28" s="93">
        <f>R182+R332+R483+R634+R783+R932+R1081+R1231+R1380+R1529+R1678+R1827+R1976+R2125+R2275+R2424+R2573+R2722+R2871+R3020+R3169+R3318+R3469+R3620+R3771+R3920+R4069+R4220+R4371+R4522+R4672+R4821+R4970+R5119+R5268+R5417+R5566+R5715+R5864+R6013+R6162</f>
        <v>32</v>
      </c>
      <c r="S28" s="93">
        <f>S182+S332+S483+S634+S783+S932+S1081+S1231+S1380+S1529+S1678+S1827+S1976+S2125+S2275+S2424+S2573+S2722+S2871+S3020+S3169+S3318+S3469+S3620+S3771+S3920+S4069+S4220+S4371+S4522+S4672+S4821+S4970+S5119+S5268+S5417+S5566+S5715+S5864+S6013+S6162</f>
        <v>8</v>
      </c>
      <c r="T28" s="93">
        <f>T182+T332+T483+T634+T783+T932+T1081+T1231+T1380+T1529+T1678+T1827+T1976+T2125+T2275+T2424+T2573+T2722+T2871+T3020+T3169+T3318+T3469+T3620+T3771+T3920+T4069+T4220+T4371+T4522+T4672+T4821+T4970+T5119+T5268+T5417+T5566+T5715+T5864+T6013+T6162</f>
        <v>9</v>
      </c>
      <c r="U28" s="93">
        <f>U182+U332+U483+U634+U783+U932+U1081+U1231+U1380+U1529+U1678+U1827+U1976+U2125+U2275+U2424+U2573+U2722+U2871+U3020+U3169+U3318+U3469+U3620+U3771+U3920+U4069+U4220+U4371+U4522+U4672+U4821+U4970+U5119+U5268+U5417+U5566+U5715+U5864+U6013+U6162</f>
        <v>7</v>
      </c>
      <c r="V28" s="93">
        <f>V182+V332+V483+V634+V783+V932+V1081+V1231+V1380+V1529+V1678+V1827+V1976+V2125+V2275+V2424+V2573+V2722+V2871+V3020+V3169+V3318+V3469+V3620+V3771+V3920+V4069+V4220+V4371+V4522+V4672+V4821+V4970+V5119+V5268+V5417+V5566+V5715+V5864+V6013+V6162</f>
        <v>2</v>
      </c>
      <c r="W28" s="94"/>
      <c r="X28" s="6"/>
    </row>
    <row r="29" spans="1:24" s="35" customFormat="1" ht="15.75" x14ac:dyDescent="0.25">
      <c r="A29" s="22" t="s">
        <v>51</v>
      </c>
      <c r="B29" s="33" t="s">
        <v>335</v>
      </c>
      <c r="C29" s="37" t="s">
        <v>63</v>
      </c>
      <c r="D29" s="34" t="s">
        <v>52</v>
      </c>
      <c r="E29" s="93">
        <f>E183+E333+E484+E635+E784+E933+E1082+E1232+E1381+E1530+E1679+E1828+E1977+E2126+E2276+E2425+E2574+E2723+E2872+E3021+E3170+E3319+E3470+E3621+E3772+E3921+E4070+E4221+E4372+E4523+E4673+E4822+E4971+E5120+E5269+E5418+E5567+E5716+E5865+E6014+E6163</f>
        <v>744548</v>
      </c>
      <c r="F29" s="93">
        <f>F183+F333+F484+F635+F784+F933+F1082+F1232+F1381+F1530+F1679+F1828+F1977+F2126+F2276+F2425+F2574+F2723+F2872+F3021+F3170+F3319+F3470+F3621+F3772+F3921+F4070+F4221+F4372+F4523+F4673+F4822+F4971+F5120+F5269+F5418+F5567+F5716+F5865+F6014+F6163</f>
        <v>186137</v>
      </c>
      <c r="G29" s="93">
        <f>G183+G333+G484+G635+G784+G933+G1082+G1232+G1381+G1530+G1679+G1828+G1977+G2126+G2276+G2425+G2574+G2723+G2872+G3021+G3170+G3319+G3470+G3621+G3772+G3921+G4070+G4221+G4372+G4523+G4673+G4822+G4971+G5120+G5269+G5418+G5567+G5716+G5865+G6014+G6163</f>
        <v>157560</v>
      </c>
      <c r="H29" s="93">
        <f>H183+H333+H484+H635+H784+H933+H1082+H1232+H1381+H1530+H1679+H1828+H1977+H2126+H2276+H2425+H2574+H2723+H2872+H3021+H3170+H3319+H3470+H3621+H3772+H3921+H4070+H4221+H4372+H4523+H4673+H4822+H4971+H5120+H5269+H5418+H5567+H5716+H5865+H6014+H6163</f>
        <v>157560</v>
      </c>
      <c r="I29" s="93">
        <f>I183+I333+I484+I635+I784+I933+I1082+I1232+I1381+I1530+I1679+I1828+I1977+I2126+I2276+I2425+I2574+I2723+I2872+I3021+I3170+I3319+I3470+I3621+I3772+I3921+I4070+I4221+I4372+I4523+I4673+I4822+I4971+I5120+I5269+I5418+I5567+I5716+I5865+I6014+I6163</f>
        <v>0</v>
      </c>
      <c r="J29" s="46">
        <f t="shared" si="0"/>
        <v>0</v>
      </c>
      <c r="K29" s="93">
        <f>K183+K333+K484+K635+K784+K933+K1082+K1232+K1381+K1530+K1679+K1828+K1977+K2126+K2276+K2425+K2574+K2723+K2872+K3021+K3170+K3319+K3470+K3621+K3772+K3921+K4070+K4221+K4372+K4523+K4673+K4822+K4971+K5120+K5269+K5418+K5567+K5716+K5865+K6014+K6163</f>
        <v>-28577</v>
      </c>
      <c r="L29" s="67">
        <f t="shared" si="1"/>
        <v>15.35</v>
      </c>
      <c r="M29" s="93"/>
      <c r="N29" s="93"/>
      <c r="O29" s="93"/>
      <c r="P29" s="93"/>
      <c r="Q29" s="93"/>
      <c r="R29" s="93">
        <f>R183+R333+R484+R635+R784+R933+R1082+R1232+R1381+R1530+R1679+R1828+R1977+R2126+R2276+R2425+R2574+R2723+R2872+R3021+R3170+R3319+R3470+R3621+R3772+R3921+R4070+R4221+R4372+R4523+R4673+R4822+R4971+R5120+R5269+R5418+R5567+R5716+R5865+R6014+R6163</f>
        <v>241</v>
      </c>
      <c r="S29" s="93">
        <f>S183+S333+S484+S635+S784+S933+S1082+S1232+S1381+S1530+S1679+S1828+S1977+S2126+S2276+S2425+S2574+S2723+S2872+S3021+S3170+S3319+S3470+S3621+S3772+S3921+S4070+S4221+S4372+S4523+S4673+S4822+S4971+S5120+S5269+S5418+S5567+S5716+S5865+S6014+S6163</f>
        <v>60</v>
      </c>
      <c r="T29" s="93">
        <f>T183+T333+T484+T635+T784+T933+T1082+T1232+T1381+T1530+T1679+T1828+T1977+T2126+T2276+T2425+T2574+T2723+T2872+T3021+T3170+T3319+T3470+T3621+T3772+T3921+T4070+T4221+T4372+T4523+T4673+T4822+T4971+T5120+T5269+T5418+T5567+T5716+T5865+T6014+T6163</f>
        <v>51</v>
      </c>
      <c r="U29" s="93">
        <f>U183+U333+U484+U635+U784+U933+U1082+U1232+U1381+U1530+U1679+U1828+U1977+U2126+U2276+U2425+U2574+U2723+U2872+U3021+U3170+U3319+U3470+U3621+U3772+U3921+U4070+U4221+U4372+U4523+U4673+U4822+U4971+U5120+U5269+U5418+U5567+U5716+U5865+U6014+U6163</f>
        <v>51</v>
      </c>
      <c r="V29" s="93">
        <f>V183+V333+V484+V635+V784+V933+V1082+V1232+V1381+V1530+V1679+V1828+V1977+V2126+V2276+V2425+V2574+V2723+V2872+V3021+V3170+V3319+V3470+V3621+V3772+V3921+V4070+V4221+V4372+V4523+V4673+V4822+V4971+V5120+V5269+V5418+V5567+V5716+V5865+V6014+V6163</f>
        <v>0</v>
      </c>
      <c r="W29" s="94"/>
      <c r="X29" s="6"/>
    </row>
    <row r="30" spans="1:24" s="35" customFormat="1" ht="15.75" x14ac:dyDescent="0.25">
      <c r="A30" s="22" t="s">
        <v>51</v>
      </c>
      <c r="B30" s="33" t="s">
        <v>335</v>
      </c>
      <c r="C30" s="37" t="s">
        <v>64</v>
      </c>
      <c r="D30" s="34" t="s">
        <v>55</v>
      </c>
      <c r="E30" s="93">
        <f>E184+E334+E485+E636+E785+E934+E1083+E1233+E1382+E1531+E1680+E1829+E1978+E2127+E2277+E2426+E2575+E2724+E2873+E3022+E3171+E3320+E3471+E3622+E3773+E3922+E4071+E4222+E4373+E4524+E4674+E4823+E4972+E5121+E5270+E5419+E5568+E5717+E5866+E6015+E6164</f>
        <v>3296169</v>
      </c>
      <c r="F30" s="93">
        <f>F184+F334+F485+F636+F785+F934+F1083+F1233+F1382+F1531+F1680+F1829+F1978+F2127+F2277+F2426+F2575+F2724+F2873+F3022+F3171+F3320+F3471+F3622+F3773+F3922+F4071+F4222+F4373+F4524+F4674+F4823+F4972+F5121+F5270+F5419+F5568+F5717+F5866+F6015+F6164</f>
        <v>824043</v>
      </c>
      <c r="G30" s="93">
        <f>G184+G334+G485+G636+G785+G934+G1083+G1233+G1382+G1531+G1680+G1829+G1978+G2127+G2277+G2426+G2575+G2724+G2873+G3022+G3171+G3320+G3471+G3622+G3773+G3922+G4071+G4222+G4373+G4524+G4674+G4823+G4972+G5121+G5270+G5419+G5568+G5717+G5866+G6015+G6164</f>
        <v>895192</v>
      </c>
      <c r="H30" s="93">
        <f>H184+H334+H485+H636+H785+H934+H1083+H1233+H1382+H1531+H1680+H1829+H1978+H2127+H2277+H2426+H2575+H2724+H2873+H3022+H3171+H3320+H3471+H3622+H3773+H3922+H4071+H4222+H4373+H4524+H4674+H4823+H4972+H5121+H5270+H5419+H5568+H5717+H5866+H6015+H6164</f>
        <v>822749</v>
      </c>
      <c r="I30" s="93">
        <f>I184+I334+I485+I636+I785+I934+I1083+I1233+I1382+I1531+I1680+I1829+I1978+I2127+I2277+I2426+I2575+I2724+I2873+I3022+I3171+I3320+I3471+I3622+I3773+I3922+I4071+I4222+I4373+I4524+I4674+I4823+I4972+I5121+I5270+I5419+I5568+I5717+I5866+I6015+I6164</f>
        <v>71149</v>
      </c>
      <c r="J30" s="46">
        <f t="shared" si="0"/>
        <v>8.6300000000000008</v>
      </c>
      <c r="K30" s="93">
        <f>K184+K334+K485+K636+K785+K934+K1083+K1233+K1382+K1531+K1680+K1829+K1978+K2127+K2277+K2426+K2575+K2724+K2873+K3022+K3171+K3320+K3471+K3622+K3773+K3922+K4071+K4222+K4373+K4524+K4674+K4823+K4972+K5121+K5270+K5419+K5568+K5717+K5866+K6015+K6164</f>
        <v>0</v>
      </c>
      <c r="L30" s="67">
        <f t="shared" si="1"/>
        <v>0</v>
      </c>
      <c r="M30" s="93"/>
      <c r="N30" s="93"/>
      <c r="O30" s="93"/>
      <c r="P30" s="93"/>
      <c r="Q30" s="93"/>
      <c r="R30" s="93">
        <f>R184+R334+R485+R636+R785+R934+R1083+R1233+R1382+R1531+R1680+R1829+R1978+R2127+R2277+R2426+R2575+R2724+R2873+R3022+R3171+R3320+R3471+R3622+R3773+R3922+R4071+R4222+R4373+R4524+R4674+R4823+R4972+R5121+R5270+R5419+R5568+R5717+R5866+R6015+R6164</f>
        <v>1274</v>
      </c>
      <c r="S30" s="93">
        <f>S184+S334+S485+S636+S785+S934+S1083+S1233+S1382+S1531+S1680+S1829+S1978+S2127+S2277+S2426+S2575+S2724+S2873+S3022+S3171+S3320+S3471+S3622+S3773+S3922+S4071+S4222+S4373+S4524+S4674+S4823+S4972+S5121+S5270+S5419+S5568+S5717+S5866+S6015+S6164</f>
        <v>319</v>
      </c>
      <c r="T30" s="93">
        <f>T184+T334+T485+T636+T785+T934+T1083+T1233+T1382+T1531+T1680+T1829+T1978+T2127+T2277+T2426+T2575+T2724+T2873+T3022+T3171+T3320+T3471+T3622+T3773+T3922+T4071+T4222+T4373+T4524+T4674+T4823+T4972+T5121+T5270+T5419+T5568+T5717+T5866+T6015+T6164</f>
        <v>345</v>
      </c>
      <c r="U30" s="93">
        <f>U184+U334+U485+U636+U785+U934+U1083+U1233+U1382+U1531+U1680+U1829+U1978+U2127+U2277+U2426+U2575+U2724+U2873+U3022+U3171+U3320+U3471+U3622+U3773+U3922+U4071+U4222+U4373+U4524+U4674+U4823+U4972+U5121+U5270+U5419+U5568+U5717+U5866+U6015+U6164</f>
        <v>319</v>
      </c>
      <c r="V30" s="93">
        <f>V184+V334+V485+V636+V785+V934+V1083+V1233+V1382+V1531+V1680+V1829+V1978+V2127+V2277+V2426+V2575+V2724+V2873+V3022+V3171+V3320+V3471+V3622+V3773+V3922+V4071+V4222+V4373+V4524+V4674+V4823+V4972+V5121+V5270+V5419+V5568+V5717+V5866+V6015+V6164</f>
        <v>26</v>
      </c>
      <c r="W30" s="94"/>
      <c r="X30" s="6"/>
    </row>
    <row r="31" spans="1:24" s="35" customFormat="1" ht="15.75" x14ac:dyDescent="0.25">
      <c r="A31" s="22" t="s">
        <v>51</v>
      </c>
      <c r="B31" s="33" t="s">
        <v>335</v>
      </c>
      <c r="C31" s="37" t="s">
        <v>65</v>
      </c>
      <c r="D31" s="34" t="s">
        <v>71</v>
      </c>
      <c r="E31" s="93">
        <f>E185+E335+E486+E637+E786+E935+E1084+E1234+E1383+E1532+E1681+E1830+E1979+E2128+E2278+E2427+E2576+E2725+E2874+E3023+E3172+E3321+E3472+E3623+E3774+E3923+E4072+E4223+E4374+E4525+E4675+E4824+E4973+E5122+E5271+E5420+E5569+E5718+E5867+E6016+E6165</f>
        <v>163140</v>
      </c>
      <c r="F31" s="93">
        <f>F185+F335+F486+F637+F786+F935+F1084+F1234+F1383+F1532+F1681+F1830+F1979+F2128+F2278+F2427+F2576+F2725+F2874+F3023+F3172+F3321+F3472+F3623+F3774+F3923+F4072+F4223+F4374+F4525+F4675+F4824+F4973+F5122+F5271+F5420+F5569+F5718+F5867+F6016+F6165</f>
        <v>40785</v>
      </c>
      <c r="G31" s="93">
        <f>G185+G335+G486+G637+G786+G935+G1084+G1234+G1383+G1532+G1681+G1830+G1979+G2128+G2278+G2427+G2576+G2725+G2874+G3023+G3172+G3321+G3472+G3623+G3774+G3923+G4072+G4223+G4374+G4525+G4675+G4824+G4973+G5122+G5271+G5420+G5569+G5718+G5867+G6016+G6165</f>
        <v>25954</v>
      </c>
      <c r="H31" s="93">
        <f>H185+H335+H486+H637+H786+H935+H1084+H1234+H1383+H1532+H1681+H1830+H1979+H2128+H2278+H2427+H2576+H2725+H2874+H3023+H3172+H3321+H3472+H3623+H3774+H3923+H4072+H4223+H4374+H4525+H4675+H4824+H4973+H5122+H5271+H5420+H5569+H5718+H5867+H6016+H6165</f>
        <v>25954</v>
      </c>
      <c r="I31" s="93">
        <f>I185+I335+I486+I637+I786+I935+I1084+I1234+I1383+I1532+I1681+I1830+I1979+I2128+I2278+I2427+I2576+I2725+I2874+I3023+I3172+I3321+I3472+I3623+I3774+I3923+I4072+I4223+I4374+I4525+I4675+I4824+I4973+I5122+I5271+I5420+I5569+I5718+I5867+I6016+I6165</f>
        <v>0</v>
      </c>
      <c r="J31" s="46">
        <f t="shared" si="0"/>
        <v>0</v>
      </c>
      <c r="K31" s="93">
        <f>K185+K335+K486+K637+K786+K935+K1084+K1234+K1383+K1532+K1681+K1830+K1979+K2128+K2278+K2427+K2576+K2725+K2874+K3023+K3172+K3321+K3472+K3623+K3774+K3923+K4072+K4223+K4374+K4525+K4675+K4824+K4973+K5122+K5271+K5420+K5569+K5718+K5867+K6016+K6165</f>
        <v>-14831</v>
      </c>
      <c r="L31" s="67">
        <f t="shared" si="1"/>
        <v>36.36</v>
      </c>
      <c r="M31" s="93"/>
      <c r="N31" s="93"/>
      <c r="O31" s="93"/>
      <c r="P31" s="93"/>
      <c r="Q31" s="93"/>
      <c r="R31" s="93">
        <f>R185+R335+R486+R637+R786+R935+R1084+R1234+R1383+R1532+R1681+R1830+R1979+R2128+R2278+R2427+R2576+R2725+R2874+R3023+R3172+R3321+R3472+R3623+R3774+R3923+R4072+R4223+R4374+R4525+R4675+R4824+R4973+R5122+R5271+R5420+R5569+R5718+R5867+R6016+R6165</f>
        <v>44</v>
      </c>
      <c r="S31" s="93">
        <f>S185+S335+S486+S637+S786+S935+S1084+S1234+S1383+S1532+S1681+S1830+S1979+S2128+S2278+S2427+S2576+S2725+S2874+S3023+S3172+S3321+S3472+S3623+S3774+S3923+S4072+S4223+S4374+S4525+S4675+S4824+S4973+S5122+S5271+S5420+S5569+S5718+S5867+S6016+S6165</f>
        <v>11</v>
      </c>
      <c r="T31" s="93">
        <f>T185+T335+T486+T637+T786+T935+T1084+T1234+T1383+T1532+T1681+T1830+T1979+T2128+T2278+T2427+T2576+T2725+T2874+T3023+T3172+T3321+T3472+T3623+T3774+T3923+T4072+T4223+T4374+T4525+T4675+T4824+T4973+T5122+T5271+T5420+T5569+T5718+T5867+T6016+T6165</f>
        <v>7</v>
      </c>
      <c r="U31" s="93">
        <f>U185+U335+U486+U637+U786+U935+U1084+U1234+U1383+U1532+U1681+U1830+U1979+U2128+U2278+U2427+U2576+U2725+U2874+U3023+U3172+U3321+U3472+U3623+U3774+U3923+U4072+U4223+U4374+U4525+U4675+U4824+U4973+U5122+U5271+U5420+U5569+U5718+U5867+U6016+U6165</f>
        <v>7</v>
      </c>
      <c r="V31" s="93">
        <f>V185+V335+V486+V637+V786+V935+V1084+V1234+V1383+V1532+V1681+V1830+V1979+V2128+V2278+V2427+V2576+V2725+V2874+V3023+V3172+V3321+V3472+V3623+V3774+V3923+V4072+V4223+V4374+V4525+V4675+V4824+V4973+V5122+V5271+V5420+V5569+V5718+V5867+V6016+V6165</f>
        <v>0</v>
      </c>
      <c r="W31" s="94"/>
      <c r="X31" s="6"/>
    </row>
    <row r="32" spans="1:24" s="35" customFormat="1" ht="31.5" x14ac:dyDescent="0.25">
      <c r="A32" s="22" t="s">
        <v>51</v>
      </c>
      <c r="B32" s="22" t="s">
        <v>336</v>
      </c>
      <c r="C32" s="23" t="s">
        <v>102</v>
      </c>
      <c r="D32" s="32" t="s">
        <v>358</v>
      </c>
      <c r="E32" s="92">
        <f>SUM(E33:E51)</f>
        <v>38369392</v>
      </c>
      <c r="F32" s="92">
        <f>SUM(F33:F51)</f>
        <v>6457239.833333334</v>
      </c>
      <c r="G32" s="92">
        <f>SUM(G33:G51)</f>
        <v>7827377.0705000004</v>
      </c>
      <c r="H32" s="92">
        <f>SUM(H33:H51)</f>
        <v>7739662.0705000004</v>
      </c>
      <c r="I32" s="92">
        <f>SUM(I33:I51)</f>
        <v>430976.3333333318</v>
      </c>
      <c r="J32" s="84">
        <f t="shared" si="0"/>
        <v>6.67</v>
      </c>
      <c r="K32" s="137">
        <f>SUM(K33:K50)</f>
        <v>-255128.09616666686</v>
      </c>
      <c r="L32" s="85">
        <f t="shared" si="1"/>
        <v>3.95</v>
      </c>
      <c r="M32" s="92"/>
      <c r="N32" s="92"/>
      <c r="O32" s="92">
        <f>O186+O336+O487+O638+O787+O936+O1085+O1235+O1384+O1533+O1682+O1831+O1980+O2129+O2279+O2428+O2577+O2726+O2875+O3024+O3173+O3322+O3473+O3624+O3775+O3924+O4073+O4224+O4375+O4526+O4676+O4825+O4974+O5123+O5272+O5421+O5570+O5719+O5868+O6017+O6166</f>
        <v>50144</v>
      </c>
      <c r="P32" s="92">
        <f>P186+P336+P487+P638+P787+P936+P1085+P1235+P1384+P1533+P1682+P1831+P1980+P2129+P2279+P2428+P2577+P2726+P2875+P3024+P3173+P3322+P3473+P3624+P3775+P3924+P4073+P4224+P4375+P4526+P4676+P4825+P4974+P5123+P5272+P5421+P5570+P5719+P5868+P6017+P6166</f>
        <v>48769</v>
      </c>
      <c r="Q32" s="92">
        <f>Q186+Q336+Q487+Q638+Q787+Q936+Q1085+Q1235+Q1384+Q1533+Q1682+Q1831+Q1980+Q2129+Q2279+Q2428+Q2577+Q2726+Q2875+Q3024+Q3173+Q3322+Q3473+Q3624+Q3775+Q3924+Q4073+Q4224+Q4375+Q4526+Q4676+Q4825+Q4974+Q5123+Q5272+Q5421+Q5570+Q5719+Q5868+Q6017+Q6166</f>
        <v>1375</v>
      </c>
      <c r="R32" s="92">
        <f t="shared" ref="R32:W32" si="9">SUM(R33:R49)</f>
        <v>38</v>
      </c>
      <c r="S32" s="92">
        <f t="shared" si="9"/>
        <v>10</v>
      </c>
      <c r="T32" s="148">
        <f t="shared" si="9"/>
        <v>466</v>
      </c>
      <c r="U32" s="148">
        <f t="shared" si="9"/>
        <v>449</v>
      </c>
      <c r="V32" s="92">
        <f t="shared" si="9"/>
        <v>17</v>
      </c>
      <c r="W32" s="92">
        <f t="shared" si="9"/>
        <v>0</v>
      </c>
      <c r="X32" s="6"/>
    </row>
    <row r="33" spans="1:24" s="35" customFormat="1" ht="15.75" x14ac:dyDescent="0.25">
      <c r="A33" s="22" t="s">
        <v>51</v>
      </c>
      <c r="B33" s="33" t="s">
        <v>336</v>
      </c>
      <c r="C33" s="23" t="s">
        <v>79</v>
      </c>
      <c r="D33" s="38" t="s">
        <v>77</v>
      </c>
      <c r="E33" s="93">
        <f>E187+E337+E488+E639+E788+E937+E1086+E1236+E1385+E1534+E1683+E1832+E1981+E2130+E2280+E2429+E2578+E2727+E2876+E3025+E3174+E3323+E3474+E3625+E3776+E3925+E4074+E4225+E4376+E4527+E4677+E4826+E4975+E5124+E5273+E5422+E5571+E5720+E5869+E6018+E6167</f>
        <v>3957794</v>
      </c>
      <c r="F33" s="93">
        <f>F187+F337+F488+F639+F788+F937+F1086+F1236+F1385+F1534+F1683+F1832+F1981+F2130+F2280+F2429+F2578+F2727+F2876+F3025+F3174+F3323+F3474+F3625+F3776+F3925+F4074+F4225+F4376+F4527+F4677+F4826+F4975+F5124+F5273+F5422+F5571+F5720+F5869+F6018+F6167</f>
        <v>659632.33333333349</v>
      </c>
      <c r="G33" s="93">
        <f>G187+G337+G488+G639+G788+G937+G1086+G1236+G1385+G1534+G1683+G1832+G1981+G2130+G2280+G2429+G2578+G2727+G2876+G3025+G3174+G3323+G3474+G3625+G3776+G3925+G4074+G4225+G4376+G4527+G4677+G4826+G4975+G5124+G5273+G5422+G5571+G5720+G5869+G6018+G6167</f>
        <v>637302</v>
      </c>
      <c r="H33" s="93">
        <f>H187+H337+H488+H639+H788+H937+H1086+H1236+H1385+H1534+H1683+H1832+H1981+H2130+H2280+H2429+H2578+H2727+H2876+H3025+H3174+H3323+H3474+H3625+H3776+H3925+H4074+H4225+H4376+H4527+H4677+H4826+H4975+H5124+H5273+H5422+H5571+H5720+H5869+H6018+H6167</f>
        <v>637302</v>
      </c>
      <c r="I33" s="93"/>
      <c r="J33" s="46"/>
      <c r="K33" s="93">
        <f t="shared" ref="K33" si="10">G33-F33</f>
        <v>-22330.333333333489</v>
      </c>
      <c r="L33" s="67">
        <f t="shared" si="1"/>
        <v>3.39</v>
      </c>
      <c r="M33" s="94"/>
      <c r="N33" s="94"/>
      <c r="O33" s="93"/>
      <c r="P33" s="93"/>
      <c r="Q33" s="93"/>
      <c r="R33" s="93">
        <f>R187+R337+R488+R639+R788+R937+R1086+R1236+R1385+R1534+R1683+R1832+R1981+R2130+R2280+R2429+R2578+R2727+R2876+R3025+R3174+R3323+R3474+R3625+R3776+R3925+R4074+R4225+R4376+R4527+R4677+R4826+R4975+R5124+R5273+R5422+R5571+R5720+R5869+R6018+R6167</f>
        <v>0</v>
      </c>
      <c r="S33" s="93">
        <f>S187+S337+S488+S639+S788+S937+S1086+S1236+S1385+S1534+S1683+S1832+S1981+S2130+S2280+S2429+S2578+S2727+S2876+S3025+S3174+S3323+S3474+S3625+S3776+S3925+S4074+S4225+S4376+S4527+S4677+S4826+S4975+S5124+S5273+S5422+S5571+S5720+S5869+S6018+S6167</f>
        <v>0</v>
      </c>
      <c r="T33" s="93">
        <f>T187+T337+T488+T639+T788+T937+T1086+T1236+T1385+T1534+T1683+T1832+T1981+T2130+T2280+T2429+T2578+T2727+T2876+T3025+T3174+T3323+T3474+T3625+T3776+T3925+T4074+T4225+T4376+T4527+T4677+T4826+T4975+T5124+T5273+T5422+T5571+T5720+T5869+T6018+T6167</f>
        <v>0</v>
      </c>
      <c r="U33" s="93">
        <f>U187+U337+U488+U639+U788+U937+U1086+U1236+U1385+U1534+U1683+U1832+U1981+U2130+U2280+U2429+U2578+U2727+U2876+U3025+U3174+U3323+U3474+U3625+U3776+U3925+U4074+U4225+U4376+U4527+U4677+U4826+U4975+U5124+U5273+U5422+U5571+U5720+U5869+U6018+U6167</f>
        <v>0</v>
      </c>
      <c r="V33" s="93">
        <f>V187+V337+V488+V639+V788+V937+V1086+V1236+V1385+V1534+V1683+V1832+V1981+V2130+V2280+V2429+V2578+V2727+V2876+V3025+V3174+V3323+V3474+V3625+V3776+V3925+V4074+V4225+V4376+V4527+V4677+V4826+V4975+V5124+V5273+V5422+V5571+V5720+V5869+V6018+V6167</f>
        <v>0</v>
      </c>
      <c r="W33" s="94"/>
      <c r="X33" s="6"/>
    </row>
    <row r="34" spans="1:24" s="35" customFormat="1" ht="15.75" x14ac:dyDescent="0.25">
      <c r="A34" s="22" t="s">
        <v>51</v>
      </c>
      <c r="B34" s="33" t="s">
        <v>336</v>
      </c>
      <c r="C34" s="23" t="s">
        <v>80</v>
      </c>
      <c r="D34" s="38" t="s">
        <v>324</v>
      </c>
      <c r="E34" s="93">
        <f>E188+E338+E489+E640+E789+E938+E1087+E1237+E1386+E1535+E1684+E1833+E1982+E2131+E2281+E2430+E2579+E2728+E2877+E3026+E3175+E3324+E3475+E3626+E3777+E3926+E4075+E4226+E4377+E4528+E4678+E4827+E4976+E5125+E5274+E5423+E5572+E5721+E5870+E6019+E6168</f>
        <v>726654</v>
      </c>
      <c r="F34" s="93">
        <f>F188+F338+F489+F640+F789+F938+F1087+F1237+F1386+F1535+F1684+F1833+F1982+F2131+F2281+F2430+F2579+F2728+F2877+F3026+F3175+F3324+F3475+F3626+F3777+F3926+F4075+F4226+F4377+F4528+F4678+F4827+F4976+F5125+F5274+F5423+F5572+F5721+F5870+F6019+F6168</f>
        <v>121109</v>
      </c>
      <c r="G34" s="93">
        <f>G188+G338+G489+G640+G789+G938+G1087+G1237+G1386+G1535+G1684+G1833+G1982+G2131+G2281+G2430+G2579+G2728+G2877+G3026+G3175+G3324+G3475+G3626+G3777+G3926+G4075+G4226+G4377+G4528+G4678+G4827+G4976+G5125+G5274+G5423+G5572+G5721+G5870+G6019+G6168</f>
        <v>157282</v>
      </c>
      <c r="H34" s="93">
        <f>H188+H338+H489+H640+H789+H938+H1087+H1237+H1386+H1535+H1684+H1833+H1982+H2131+H2281+H2430+H2579+H2728+H2877+H3026+H3175+H3324+H3475+H3626+H3777+H3926+H4075+H4226+H4377+H4528+H4678+H4827+H4976+H5125+H5274+H5423+H5572+H5721+H5870+H6019+H6168</f>
        <v>157282</v>
      </c>
      <c r="I34" s="93">
        <f t="shared" ref="I34:I36" si="11">G34-F34</f>
        <v>36173</v>
      </c>
      <c r="J34" s="46">
        <f t="shared" ref="J34:J36" si="12">ROUND(I34/F34*100,2)</f>
        <v>29.87</v>
      </c>
      <c r="K34" s="93"/>
      <c r="L34" s="67"/>
      <c r="M34" s="94"/>
      <c r="N34" s="94"/>
      <c r="O34" s="93"/>
      <c r="P34" s="93"/>
      <c r="Q34" s="133"/>
      <c r="R34" s="93">
        <f>R188+R338+R489+R640+R789+R938+R1087+R1237+R1386+R1535+R1684+R1833+R1982+R2131+R2281+R2430+R2579+R2728+R2877+R3026+R3175+R3324+R3475+R3626+R3777+R3926+R4075+R4226+R4377+R4528+R4678+R4827+R4976+R5125+R5274+R5423+R5572+R5721+R5870+R6019+R6168</f>
        <v>0</v>
      </c>
      <c r="S34" s="93">
        <f>S188+S338+S489+S640+S789+S938+S1087+S1237+S1386+S1535+S1684+S1833+S1982+S2131+S2281+S2430+S2579+S2728+S2877+S3026+S3175+S3324+S3475+S3626+S3777+S3926+S4075+S4226+S4377+S4528+S4678+S4827+S4976+S5125+S5274+S5423+S5572+S5721+S5870+S6019+S6168</f>
        <v>0</v>
      </c>
      <c r="T34" s="93">
        <f>T188+T338+T489+T640+T789+T938+T1087+T1237+T1386+T1535+T1684+T1833+T1982+T2131+T2281+T2430+T2579+T2728+T2877+T3026+T3175+T3324+T3475+T3626+T3777+T3926+T4075+T4226+T4377+T4528+T4678+T4827+T4976+T5125+T5274+T5423+T5572+T5721+T5870+T6019+T6168</f>
        <v>0</v>
      </c>
      <c r="U34" s="93">
        <f>U188+U338+U489+U640+U789+U938+U1087+U1237+U1386+U1535+U1684+U1833+U1982+U2131+U2281+U2430+U2579+U2728+U2877+U3026+U3175+U3324+U3475+U3626+U3777+U3926+U4075+U4226+U4377+U4528+U4678+U4827+U4976+U5125+U5274+U5423+U5572+U5721+U5870+U6019+U6168</f>
        <v>0</v>
      </c>
      <c r="V34" s="93">
        <f>V188+V338+V489+V640+V789+V938+V1087+V1237+V1386+V1535+V1684+V1833+V1982+V2131+V2281+V2430+V2579+V2728+V2877+V3026+V3175+V3324+V3475+V3626+V3777+V3926+V4075+V4226+V4377+V4528+V4678+V4827+V4976+V5125+V5274+V5423+V5572+V5721+V5870+V6019+V6168</f>
        <v>0</v>
      </c>
      <c r="W34" s="94"/>
      <c r="X34" s="6"/>
    </row>
    <row r="35" spans="1:24" s="35" customFormat="1" ht="15.75" x14ac:dyDescent="0.25">
      <c r="A35" s="22" t="s">
        <v>51</v>
      </c>
      <c r="B35" s="33" t="s">
        <v>336</v>
      </c>
      <c r="C35" s="23" t="s">
        <v>82</v>
      </c>
      <c r="D35" s="124" t="s">
        <v>81</v>
      </c>
      <c r="E35" s="93">
        <f>E189+E339+E490+E641+E790+E939+E1088+E1238+E1387+E1536+E1685+E1834+E1983+E2132+E2282+E2431+E2580+E2729+E2878+E3027+E3176+E3325+E3476+E3627+E3778+E3927+E4076+E4227+E4378+E4529+E4679+E4828+E4977+E5126+E5275+E5424+E5573+E5722+E5871+E6020+E6169</f>
        <v>112724</v>
      </c>
      <c r="F35" s="93">
        <f>F189+F339+F490+F641+F790+F939+F1088+F1238+F1387+F1536+F1685+F1834+F1983+F2132+F2282+F2431+F2580+F2729+F2878+F3027+F3176+F3325+F3476+F3627+F3778+F3927+F4076+F4227+F4378+F4529+F4679+F4828+F4977+F5126+F5275+F5424+F5573+F5722+F5871+F6020+F6169</f>
        <v>28181</v>
      </c>
      <c r="G35" s="93">
        <f>G189+G339+G490+G641+G790+G939+G1088+G1238+G1387+G1536+G1685+G1834+G1983+G2132+G2282+G2431+G2580+G2729+G2878+G3027+G3176+G3325+G3476+G3627+G3778+G3927+G4076+G4227+G4378+G4529+G4679+G4828+G4977+G5126+G5275+G5424+G5573+G5722+G5871+G6020+G6169</f>
        <v>14275</v>
      </c>
      <c r="H35" s="93">
        <f>H189+H339+H490+H641+H790+H939+H1088+H1238+H1387+H1536+H1685+H1834+H1983+H2132+H2282+H2431+H2580+H2729+H2878+H3027+H3176+H3325+H3476+H3627+H3778+H3927+H4076+H4227+H4378+H4529+H4679+H4828+H4977+H5126+H5275+H5424+H5573+H5722+H5871+H6020+H6169</f>
        <v>14275</v>
      </c>
      <c r="I35" s="93"/>
      <c r="J35" s="46"/>
      <c r="K35" s="93">
        <f t="shared" ref="K35:K37" si="13">G35-F35</f>
        <v>-13906</v>
      </c>
      <c r="L35" s="67">
        <f t="shared" ref="L35:L37" si="14">ROUND(K35*100/-F35,2)</f>
        <v>49.35</v>
      </c>
      <c r="M35" s="94"/>
      <c r="N35" s="94"/>
      <c r="O35" s="93"/>
      <c r="P35" s="93"/>
      <c r="Q35" s="133"/>
      <c r="R35" s="93">
        <f>R189+R339+R490+R641+R790+R939+R1088+R1238+R1387+R1536+R1685+R1834+R1983+R2132+R2282+R2431+R2580+R2729+R2878+R3027+R3176+R3325+R3476+R3627+R3778+R3927+R4076+R4227+R4378+R4529+R4679+R4828+R4977+R5126+R5275+R5424+R5573+R5722+R5871+R6020+R6169</f>
        <v>38</v>
      </c>
      <c r="S35" s="93">
        <f>S189+S339+S490+S641+S790+S939+S1088+S1238+S1387+S1536+S1685+S1834+S1983+S2132+S2282+S2431+S2580+S2729+S2878+S3027+S3176+S3325+S3476+S3627+S3778+S3927+S4076+S4227+S4378+S4529+S4679+S4828+S4977+S5126+S5275+S5424+S5573+S5722+S5871+S6020+S6169</f>
        <v>10</v>
      </c>
      <c r="T35" s="93">
        <f>T189+T339+T490+T641+T790+T939+T1088+T1238+T1387+T1536+T1685+T1834+T1983+T2132+T2282+T2431+T2580+T2729+T2878+T3027+T3176+T3325+T3476+T3627+T3778+T3927+T4076+T4227+T4378+T4529+T4679+T4828+T4977+T5126+T5275+T5424+T5573+T5722+T5871+T6020+T6169</f>
        <v>8</v>
      </c>
      <c r="U35" s="93">
        <f>U189+U339+U490+U641+U790+U939+U1088+U1238+U1387+U1536+U1685+U1834+U1983+U2132+U2282+U2431+U2580+U2729+U2878+U3027+U3176+U3325+U3476+U3627+U3778+U3927+U4076+U4227+U4378+U4529+U4679+U4828+U4977+U5126+U5275+U5424+U5573+U5722+U5871+U6020+U6169</f>
        <v>8</v>
      </c>
      <c r="V35" s="93">
        <f>V189+V339+V490+V641+V790+V939+V1088+V1238+V1387+V1536+V1685+V1834+V1983+V2132+V2282+V2431+V2580+V2729+V2878+V3027+V3176+V3325+V3476+V3627+V3778+V3927+V4076+V4227+V4378+V4529+V4679+V4828+V4977+V5126+V5275+V5424+V5573+V5722+V5871+V6020+V6169</f>
        <v>0</v>
      </c>
      <c r="W35" s="94"/>
      <c r="X35" s="6"/>
    </row>
    <row r="36" spans="1:24" s="35" customFormat="1" ht="31.5" x14ac:dyDescent="0.25">
      <c r="A36" s="22" t="s">
        <v>51</v>
      </c>
      <c r="B36" s="33" t="s">
        <v>336</v>
      </c>
      <c r="C36" s="23" t="s">
        <v>84</v>
      </c>
      <c r="D36" s="38" t="s">
        <v>83</v>
      </c>
      <c r="E36" s="93">
        <f>E190+E340+E491+E642+E791+E940+E1089+E1239+E1388+E1537+E1686+E1835+E1984+E2133+E2283+E2432+E2581+E2730+E2879+E3028+E3177+E3326+E3477+E3628+E3779+E3928+E4077+E4228+E4379+E4530+E4680+E4829+E4978+E5127+E5276+E5425+E5574+E5723+E5872+E6021+E6170</f>
        <v>2513889</v>
      </c>
      <c r="F36" s="93">
        <f>F190+F340+F491+F642+F791+F940+F1089+F1239+F1388+F1537+F1686+F1835+F1984+F2133+F2283+F2432+F2581+F2730+F2879+F3028+F3177+F3326+F3477+F3628+F3779+F3928+F4077+F4228+F4379+F4530+F4680+F4829+F4978+F5127+F5276+F5425+F5574+F5723+F5872+F6021+F6170</f>
        <v>418981.5</v>
      </c>
      <c r="G36" s="93">
        <f>G190+G340+G491+G642+G791+G940+G1089+G1239+G1388+G1537+G1686+G1835+G1984+G2133+G2283+G2432+G2581+G2730+G2879+G3028+G3177+G3326+G3477+G3628+G3779+G3928+G4077+G4228+G4379+G4530+G4680+G4829+G4978+G5127+G5276+G5425+G5574+G5723+G5872+G6021+G6170</f>
        <v>563076</v>
      </c>
      <c r="H36" s="93">
        <f>H190+H340+H491+H642+H791+H940+H1089+H1239+H1388+H1537+H1686+H1835+H1984+H2133+H2283+H2432+H2581+H2730+H2879+H3028+H3177+H3326+H3477+H3628+H3779+H3928+H4077+H4228+H4379+H4530+H4680+H4829+H4978+H5127+H5276+H5425+H5574+H5723+H5872+H6021+H6170</f>
        <v>563076</v>
      </c>
      <c r="I36" s="93">
        <f t="shared" si="11"/>
        <v>144094.5</v>
      </c>
      <c r="J36" s="46">
        <f t="shared" si="12"/>
        <v>34.39</v>
      </c>
      <c r="K36" s="93"/>
      <c r="L36" s="67"/>
      <c r="M36" s="94"/>
      <c r="N36" s="94"/>
      <c r="O36" s="93"/>
      <c r="P36" s="93"/>
      <c r="Q36" s="133"/>
      <c r="R36" s="93">
        <f>R190+R340+R491+R642+R791+R940+R1089+R1239+R1388+R1537+R1686+R1835+R1984+R2133+R2283+R2432+R2581+R2730+R2879+R3028+R3177+R3326+R3477+R3628+R3779+R3928+R4077+R4228+R4379+R4530+R4680+R4829+R4978+R5127+R5276+R5425+R5574+R5723+R5872+R6021+R6170</f>
        <v>0</v>
      </c>
      <c r="S36" s="93">
        <f>S190+S340+S491+S642+S791+S940+S1089+S1239+S1388+S1537+S1686+S1835+S1984+S2133+S2283+S2432+S2581+S2730+S2879+S3028+S3177+S3326+S3477+S3628+S3779+S3928+S4077+S4228+S4379+S4530+S4680+S4829+S4978+S5127+S5276+S5425+S5574+S5723+S5872+S6021+S6170</f>
        <v>0</v>
      </c>
      <c r="T36" s="93">
        <f>T190+T340+T491+T642+T791+T940+T1089+T1239+T1388+T1537+T1686+T1835+T1984+T2133+T2283+T2432+T2581+T2730+T2879+T3028+T3177+T3326+T3477+T3628+T3779+T3928+T4077+T4228+T4379+T4530+T4680+T4829+T4978+T5127+T5276+T5425+T5574+T5723+T5872+T6021+T6170</f>
        <v>0</v>
      </c>
      <c r="U36" s="93">
        <f>U190+U340+U491+U642+U791+U940+U1089+U1239+U1388+U1537+U1686+U1835+U1984+U2133+U2283+U2432+U2581+U2730+U2879+U3028+U3177+U3326+U3477+U3628+U3779+U3928+U4077+U4228+U4379+U4530+U4680+U4829+U4978+U5127+U5276+U5425+U5574+U5723+U5872+U6021+U6170</f>
        <v>0</v>
      </c>
      <c r="V36" s="93">
        <f>V190+V340+V491+V642+V791+V940+V1089+V1239+V1388+V1537+V1686+V1835+V1984+V2133+V2283+V2432+V2581+V2730+V2879+V3028+V3177+V3326+V3477+V3628+V3779+V3928+V4077+V4228+V4379+V4530+V4680+V4829+V4978+V5127+V5276+V5425+V5574+V5723+V5872+V6021+V6170</f>
        <v>0</v>
      </c>
      <c r="W36" s="94"/>
      <c r="X36" s="6"/>
    </row>
    <row r="37" spans="1:24" s="35" customFormat="1" ht="15.75" x14ac:dyDescent="0.25">
      <c r="A37" s="22" t="s">
        <v>51</v>
      </c>
      <c r="B37" s="33" t="s">
        <v>336</v>
      </c>
      <c r="C37" s="23" t="s">
        <v>95</v>
      </c>
      <c r="D37" s="38" t="s">
        <v>96</v>
      </c>
      <c r="E37" s="93">
        <f>E191+E341+E492+E643+E792+E941+E1090+E1240+E1389+E1538+E1687+E1836+E1985+E2134+E2284+E2433+E2582+E2731+E2880+E3029+E3178+E3327+E3478+E3629+E3780+E3929+E4078+E4229+E4380+E4531+E4681+E4830+E4979+E5128+E5277+E5426+E5575+E5724+E5873+E6022+E6171</f>
        <v>241534</v>
      </c>
      <c r="F37" s="93">
        <f>F191+F341+F492+F643+F792+F941+F1090+F1240+F1389+F1538+F1687+F1836+F1985+F2134+F2284+F2433+F2582+F2731+F2880+F3029+F3178+F3327+F3478+F3629+F3780+F3929+F4078+F4229+F4380+F4531+F4681+F4830+F4979+F5128+F5277+F5426+F5575+F5724+F5873+F6022+F6171</f>
        <v>40255.666666666672</v>
      </c>
      <c r="G37" s="93">
        <f>G191+G341+G492+G643+G792+G941+G1090+G1240+G1389+G1538+G1687+G1836+G1985+G2134+G2284+G2433+G2582+G2731+G2880+G3029+G3178+G3327+G3478+G3629+G3780+G3929+G4078+G4229+G4380+G4531+G4681+G4830+G4979+G5128+G5277+G5426+G5575+G5724+G5873+G6022+G6171</f>
        <v>33389</v>
      </c>
      <c r="H37" s="93">
        <f>H191+H341+H492+H643+H792+H941+H1090+H1240+H1389+H1538+H1687+H1836+H1985+H2134+H2284+H2433+H2582+H2731+H2880+H3029+H3178+H3327+H3478+H3629+H3780+H3929+H4078+H4229+H4380+H4531+H4681+H4830+H4979+H5128+H5277+H5426+H5575+H5724+H5873+H6022+H6171</f>
        <v>33389</v>
      </c>
      <c r="I37" s="93"/>
      <c r="J37" s="46"/>
      <c r="K37" s="93">
        <f t="shared" si="13"/>
        <v>-6866.6666666666715</v>
      </c>
      <c r="L37" s="67">
        <f t="shared" si="14"/>
        <v>17.059999999999999</v>
      </c>
      <c r="M37" s="94"/>
      <c r="N37" s="94"/>
      <c r="O37" s="93"/>
      <c r="P37" s="93"/>
      <c r="Q37" s="133"/>
      <c r="R37" s="93">
        <f>R191+R341+R492+R643+R792+R941+R1090+R1240+R1389+R1538+R1687+R1836+R1985+R2134+R2284+R2433+R2582+R2731+R2880+R3029+R3178+R3327+R3478+R3629+R3780+R3929+R4078+R4229+R4380+R4531+R4681+R4830+R4979+R5128+R5277+R5426+R5575+R5724+R5873+R6022+R6171</f>
        <v>0</v>
      </c>
      <c r="S37" s="93">
        <f>S191+S341+S492+S643+S792+S941+S1090+S1240+S1389+S1538+S1687+S1836+S1985+S2134+S2284+S2433+S2582+S2731+S2880+S3029+S3178+S3327+S3478+S3629+S3780+S3929+S4078+S4229+S4380+S4531+S4681+S4830+S4979+S5128+S5277+S5426+S5575+S5724+S5873+S6022+S6171</f>
        <v>0</v>
      </c>
      <c r="T37" s="93">
        <f>T191+T341+T492+T643+T792+T941+T1090+T1240+T1389+T1538+T1687+T1836+T1985+T2134+T2284+T2433+T2582+T2731+T2880+T3029+T3178+T3327+T3478+T3629+T3780+T3929+T4078+T4229+T4380+T4531+T4681+T4830+T4979+T5128+T5277+T5426+T5575+T5724+T5873+T6022+T6171</f>
        <v>0</v>
      </c>
      <c r="U37" s="93">
        <f>U191+U341+U492+U643+U792+U941+U1090+U1240+U1389+U1538+U1687+U1836+U1985+U2134+U2284+U2433+U2582+U2731+U2880+U3029+U3178+U3327+U3478+U3629+U3780+U3929+U4078+U4229+U4380+U4531+U4681+U4830+U4979+U5128+U5277+U5426+U5575+U5724+U5873+U6022+U6171</f>
        <v>0</v>
      </c>
      <c r="V37" s="93">
        <f>V191+V341+V492+V643+V792+V941+V1090+V1240+V1389+V1538+V1687+V1836+V1985+V2134+V2284+V2433+V2582+V2731+V2880+V3029+V3178+V3327+V3478+V3629+V3780+V3929+V4078+V4229+V4380+V4531+V4681+V4830+V4979+V5128+V5277+V5426+V5575+V5724+V5873+V6022+V6171</f>
        <v>0</v>
      </c>
      <c r="W37" s="94"/>
      <c r="X37" s="6"/>
    </row>
    <row r="38" spans="1:24" s="35" customFormat="1" ht="31.5" x14ac:dyDescent="0.25">
      <c r="A38" s="22" t="s">
        <v>51</v>
      </c>
      <c r="B38" s="33" t="s">
        <v>336</v>
      </c>
      <c r="C38" s="23" t="s">
        <v>86</v>
      </c>
      <c r="D38" s="38" t="s">
        <v>373</v>
      </c>
      <c r="E38" s="93">
        <f>E192+E342+E493+E644+E793+E942+E1091+E1241+E1390+E1539+E1688+E1837+E1986+E2135+E2285+E2434+E2583+E2732+E2881+E3030+E3179+E3328+E3479+E3630+E3781+E3930+E4079+E4230+E4381+E4532+E4682+E4831+E4980+E5129+E5278+E5427+E5576+E5725+E5874+E6023+E6172</f>
        <v>0</v>
      </c>
      <c r="F38" s="93">
        <f>F192+F342+F493+F644+F793+F942+F1091+F1241+F1390+F1539+F1688+F1837+F1986+F2135+F2285+F2434+F2583+F2732+F2881+F3030+F3179+F3328+F3479+F3630+F3781+F3930+F4079+F4230+F4381+F4532+F4682+F4831+F4980+F5129+F5278+F5427+F5576+F5725+F5874+F6023+F6172</f>
        <v>0</v>
      </c>
      <c r="G38" s="93">
        <f>G192+G342+G493+G644+G793+G942+G1091+G1241+G1390+G1539+G1688+G1837+G1986+G2135+G2285+G2434+G2583+G2732+G2881+G3030+G3179+G3328+G3479+G3630+G3781+G3930+G4079+G4230+G4381+G4532+G4682+G4831+G4980+G5129+G5278+G5427+G5576+G5725+G5874+G6023+G6172</f>
        <v>1117197</v>
      </c>
      <c r="H38" s="93">
        <f>H192+H342+H493+H644+H793+H942+H1091+H1241+H1390+H1539+H1688+H1837+H1986+H2135+H2285+H2434+H2583+H2732+H2881+H3030+H3179+H3328+H3479+H3630+H3781+H3930+H4079+H4230+H4381+H4532+H4682+H4831+H4980+H5129+H5278+H5427+H5576+H5725+H5874+H6023+H6172</f>
        <v>1129532</v>
      </c>
      <c r="I38" s="93"/>
      <c r="J38" s="46"/>
      <c r="K38" s="93"/>
      <c r="L38" s="67"/>
      <c r="M38" s="93"/>
      <c r="N38" s="93"/>
      <c r="O38" s="93"/>
      <c r="P38" s="93"/>
      <c r="Q38" s="93"/>
      <c r="R38" s="93">
        <f>R192+R342+R493+R644+R793+R942+R1091+R1241+R1390+R1539+R1688+R1837+R1986+R2135+R2285+R2434+R2583+R2732+R2881+R3030+R3179+R3328+R3479+R3630+R3781+R3930+R4079+R4230+R4381+R4532+R4682+R4831+R4980+R5129+R5278+R5427+R5576+R5725+R5874+R6023+R6172</f>
        <v>0</v>
      </c>
      <c r="S38" s="93">
        <f>S192+S342+S493+S644+S793+S942+S1091+S1241+S1390+S1539+S1688+S1837+S1986+S2135+S2285+S2434+S2583+S2732+S2881+S3030+S3179+S3328+S3479+S3630+S3781+S3930+S4079+S4230+S4381+S4532+S4682+S4831+S4980+S5129+S5278+S5427+S5576+S5725+S5874+S6023+S6172</f>
        <v>0</v>
      </c>
      <c r="T38" s="93">
        <f>T192+T342+T493+T644+T793+T942+T1091+T1241+T1390+T1539+T1688+T1837+T1986+T2135+T2285+T2434+T2583+T2732+T2881+T3030+T3179+T3328+T3479+T3630+T3781+T3930+T4079+T4230+T4381+T4532+T4682+T4831+T4980+T5129+T5278+T5427+T5576+T5725+T5874+T6023+T6172</f>
        <v>398</v>
      </c>
      <c r="U38" s="93">
        <f>U192+U342+U493+U644+U793+U942+U1091+U1241+U1390+U1539+U1688+U1837+U1986+U2135+U2285+U2434+U2583+U2732+U2881+U3030+U3179+U3328+U3479+U3630+U3781+U3930+U4079+U4230+U4381+U4532+U4682+U4831+U4980+U5129+U5278+U5427+U5576+U5725+U5874+U6023+U6172</f>
        <v>398</v>
      </c>
      <c r="V38" s="93">
        <f>V192+V342+V493+V644+V793+V942+V1091+V1241+V1390+V1539+V1688+V1837+V1986+V2135+V2285+V2434+V2583+V2732+V2881+V3030+V3179+V3328+V3479+V3630+V3781+V3930+V4079+V4230+V4381+V4532+V4682+V4831+V4980+V5129+V5278+V5427+V5576+V5725+V5874+V6023+V6172</f>
        <v>0</v>
      </c>
      <c r="W38" s="94"/>
      <c r="X38" s="6"/>
    </row>
    <row r="39" spans="1:24" s="35" customFormat="1" ht="31.5" x14ac:dyDescent="0.25">
      <c r="A39" s="22" t="s">
        <v>51</v>
      </c>
      <c r="B39" s="33" t="s">
        <v>336</v>
      </c>
      <c r="C39" s="23" t="s">
        <v>102</v>
      </c>
      <c r="D39" s="39" t="s">
        <v>362</v>
      </c>
      <c r="E39" s="93">
        <f>E193+E343+E494+E645+E794+E943+E1092+E1242+E1391+E1540+E1689+E1838+E1987+E2136+E2286+E2435+E2584+E2733+E2882+E3031+E3180+E3329+E3480+E3631+E3782+E3931+E4080+E4231+E4382+E4533+E4683+E4832+E4981+E5130+E5279+E5428+E5577+E5726+E5875+E6024+E6173</f>
        <v>0</v>
      </c>
      <c r="F39" s="93">
        <f>F193+F343+F494+F645+F794+F943+F1092+F1242+F1391+F1540+F1689+F1838+F1987+F2136+F2286+F2435+F2584+F2733+F2882+F3031+F3180+F3329+F3480+F3631+F3782+F3931+F4080+F4231+F4382+F4533+F4683+F4832+F4981+F5130+F5279+F5428+F5577+F5726+F5875+F6024+F6173</f>
        <v>0</v>
      </c>
      <c r="G39" s="93">
        <f>G193+G343+G494+G645+G794+G943+G1092+G1242+G1391+G1540+G1689+G1838+G1987+G2136+G2286+G2435+G2584+G2733+G2882+G3031+G3180+G3329+G3480+G3631+G3782+G3931+G4080+G4231+G4382+G4533+G4683+G4832+G4981+G5130+G5279+G5428+G5577+G5726+G5875+G6024+G6173</f>
        <v>99669</v>
      </c>
      <c r="H39" s="93">
        <f>H193+H343+H494+H645+H794+H943+H1092+H1242+H1391+H1540+H1689+H1838+H1987+H2136+H2286+H2435+H2584+H2733+H2882+H3031+H3180+H3329+H3480+H3631+H3782+H3931+H4080+H4231+H4382+H4533+H4683+H4832+H4981+H5130+H5279+H5428+H5577+H5726+H5875+H6024+H6173</f>
        <v>66216</v>
      </c>
      <c r="I39" s="93"/>
      <c r="J39" s="46"/>
      <c r="K39" s="93"/>
      <c r="L39" s="67"/>
      <c r="M39" s="93"/>
      <c r="N39" s="93"/>
      <c r="O39" s="93"/>
      <c r="P39" s="93"/>
      <c r="Q39" s="93"/>
      <c r="R39" s="93">
        <f>R193+R343+R494+R645+R794+R943+R1092+R1242+R1391+R1540+R1689+R1838+R1987+R2136+R2286+R2435+R2584+R2733+R2882+R3031+R3180+R3329+R3480+R3631+R3782+R3931+R4080+R4231+R4382+R4533+R4683+R4832+R4981+R5130+R5279+R5428+R5577+R5726+R5875+R6024+R6173</f>
        <v>0</v>
      </c>
      <c r="S39" s="93">
        <f>S193+S343+S494+S645+S794+S943+S1092+S1242+S1391+S1540+S1689+S1838+S1987+S2136+S2286+S2435+S2584+S2733+S2882+S3031+S3180+S3329+S3480+S3631+S3782+S3931+S4080+S4231+S4382+S4533+S4683+S4832+S4981+S5130+S5279+S5428+S5577+S5726+S5875+S6024+S6173</f>
        <v>0</v>
      </c>
      <c r="T39" s="93">
        <f>T193+T343+T494+T645+T794+T943+T1092+T1242+T1391+T1540+T1689+T1838+T1987+T2136+T2286+T2435+T2584+T2733+T2882+T3031+T3180+T3329+T3480+T3631+T3782+T3931+T4080+T4231+T4382+T4533+T4683+T4832+T4981+T5130+T5279+T5428+T5577+T5726+T5875+T6024+T6173</f>
        <v>60</v>
      </c>
      <c r="U39" s="93">
        <f>U193+U343+U494+U645+U794+U943+U1092+U1242+U1391+U1540+U1689+U1838+U1987+U2136+U2286+U2435+U2584+U2733+U2882+U3031+U3180+U3329+U3480+U3631+U3782+U3931+U4080+U4231+U4382+U4533+U4683+U4832+U4981+U5130+U5279+U5428+U5577+U5726+U5875+U6024+U6173</f>
        <v>43</v>
      </c>
      <c r="V39" s="93">
        <f>V193+V343+V494+V645+V794+V943+V1092+V1242+V1391+V1540+V1689+V1838+V1987+V2136+V2286+V2435+V2584+V2733+V2882+V3031+V3180+V3329+V3480+V3631+V3782+V3931+V4080+V4231+V4382+V4533+V4683+V4832+V4981+V5130+V5279+V5428+V5577+V5726+V5875+V6024+V6173</f>
        <v>17</v>
      </c>
      <c r="W39" s="94"/>
      <c r="X39" s="6"/>
    </row>
    <row r="40" spans="1:24" s="35" customFormat="1" ht="15.75" x14ac:dyDescent="0.25">
      <c r="A40" s="22" t="s">
        <v>51</v>
      </c>
      <c r="B40" s="33" t="s">
        <v>336</v>
      </c>
      <c r="C40" s="23" t="s">
        <v>89</v>
      </c>
      <c r="D40" s="38" t="s">
        <v>88</v>
      </c>
      <c r="E40" s="93">
        <f>E194+E344+E495+E646+E795+E944+E1093+E1243+E1392+E1541+E1690+E1839+E1988+E2137+E2287+E2436+E2585+E2734+E2883+E3032+E3181+E3330+E3481+E3632+E3783+E3932+E4081+E4232+E4383+E4534+E4684+E4833+E4982+E5131+E5280+E5429+E5578+E5727+E5876+E6025+E6174</f>
        <v>0</v>
      </c>
      <c r="F40" s="93">
        <f>F194+F344+F495+F646+F795+F944+F1093+F1243+F1392+F1541+F1690+F1839+F1988+F2137+F2287+F2436+F2585+F2734+F2883+F3032+F3181+F3330+F3481+F3632+F3783+F3932+F4081+F4232+F4383+F4534+F4684+F4833+F4982+F5131+F5280+F5429+F5578+F5727+F5876+F6025+F6174</f>
        <v>0</v>
      </c>
      <c r="G40" s="93">
        <f>G194+G344+G495+G646+G795+G944+G1093+G1243+G1392+G1541+G1690+G1839+G1988+G2137+G2287+G2436+G2585+G2734+G2883+G3032+G3181+G3330+G3481+G3632+G3783+G3932+G4081+G4232+G4383+G4534+G4684+G4833+G4982+G5131+G5280+G5429+G5578+G5727+G5876+G6025+G6174</f>
        <v>24303</v>
      </c>
      <c r="H40" s="93">
        <f>H194+H344+H495+H646+H795+H944+H1093+H1243+H1392+H1541+H1690+H1839+H1988+H2137+H2287+H2436+H2585+H2734+H2883+H3032+H3181+H3330+H3481+H3632+H3783+H3932+H4081+H4232+H4383+H4534+H4684+H4833+H4982+H5131+H5280+H5429+H5578+H5727+H5876+H6025+H6174</f>
        <v>24303</v>
      </c>
      <c r="I40" s="93">
        <f t="shared" ref="I40:I46" si="15">G40-F40</f>
        <v>24303</v>
      </c>
      <c r="J40" s="46"/>
      <c r="K40" s="93"/>
      <c r="L40" s="67"/>
      <c r="M40" s="93"/>
      <c r="N40" s="93"/>
      <c r="O40" s="93"/>
      <c r="P40" s="93"/>
      <c r="Q40" s="93"/>
      <c r="R40" s="93">
        <f>R194+R344+R495+R646+R795+R944+R1093+R1243+R1392+R1541+R1690+R1839+R1988+R2137+R2287+R2436+R2585+R2734+R2883+R3032+R3181+R3330+R3481+R3632+R3783+R3932+R4081+R4232+R4383+R4534+R4684+R4833+R4982+R5131+R5280+R5429+R5578+R5727+R5876+R6025+R6174</f>
        <v>0</v>
      </c>
      <c r="S40" s="93">
        <f>S194+S344+S495+S646+S795+S944+S1093+S1243+S1392+S1541+S1690+S1839+S1988+S2137+S2287+S2436+S2585+S2734+S2883+S3032+S3181+S3330+S3481+S3632+S3783+S3932+S4081+S4232+S4383+S4534+S4684+S4833+S4982+S5131+S5280+S5429+S5578+S5727+S5876+S6025+S6174</f>
        <v>0</v>
      </c>
      <c r="T40" s="93">
        <f>T194+T344+T495+T646+T795+T944+T1093+T1243+T1392+T1541+T1690+T1839+T1988+T2137+T2287+T2436+T2585+T2734+T2883+T3032+T3181+T3330+T3481+T3632+T3783+T3932+T4081+T4232+T4383+T4534+T4684+T4833+T4982+T5131+T5280+T5429+T5578+T5727+T5876+T6025+T6174</f>
        <v>0</v>
      </c>
      <c r="U40" s="93">
        <f>U194+U344+U495+U646+U795+U944+U1093+U1243+U1392+U1541+U1690+U1839+U1988+U2137+U2287+U2436+U2585+U2734+U2883+U3032+U3181+U3330+U3481+U3632+U3783+U3932+U4081+U4232+U4383+U4534+U4684+U4833+U4982+U5131+U5280+U5429+U5578+U5727+U5876+U6025+U6174</f>
        <v>0</v>
      </c>
      <c r="V40" s="93">
        <f>V194+V344+V495+V646+V795+V944+V1093+V1243+V1392+V1541+V1690+V1839+V1988+V2137+V2287+V2436+V2585+V2734+V2883+V3032+V3181+V3330+V3481+V3632+V3783+V3932+V4081+V4232+V4383+V4534+V4684+V4833+V4982+V5131+V5280+V5429+V5578+V5727+V5876+V6025+V6174</f>
        <v>0</v>
      </c>
      <c r="W40" s="94"/>
      <c r="X40" s="6"/>
    </row>
    <row r="41" spans="1:24" s="35" customFormat="1" ht="15.75" x14ac:dyDescent="0.25">
      <c r="A41" s="22" t="s">
        <v>51</v>
      </c>
      <c r="B41" s="33" t="s">
        <v>336</v>
      </c>
      <c r="C41" s="116" t="s">
        <v>367</v>
      </c>
      <c r="D41" s="38" t="s">
        <v>368</v>
      </c>
      <c r="E41" s="93">
        <f>E496+E2138+E4535+E345</f>
        <v>1452</v>
      </c>
      <c r="F41" s="93">
        <f>F496+F2138+F4535+F345</f>
        <v>242</v>
      </c>
      <c r="G41" s="93">
        <f>G496+G2138+G4535+G345</f>
        <v>1274</v>
      </c>
      <c r="H41" s="93">
        <f>H496+H2138+H4535+H345</f>
        <v>1274</v>
      </c>
      <c r="I41" s="93">
        <f t="shared" si="15"/>
        <v>1032</v>
      </c>
      <c r="J41" s="46">
        <f t="shared" ref="J41:J46" si="16">ROUND(I41/F41*100,2)</f>
        <v>426.45</v>
      </c>
      <c r="K41" s="93"/>
      <c r="L41" s="67"/>
      <c r="M41" s="93"/>
      <c r="N41" s="93"/>
      <c r="O41" s="93"/>
      <c r="P41" s="93"/>
      <c r="Q41" s="93"/>
      <c r="R41" s="93">
        <f>R496+R2138+R4535</f>
        <v>0</v>
      </c>
      <c r="S41" s="93">
        <f>S496+S2138+S4535</f>
        <v>0</v>
      </c>
      <c r="T41" s="93">
        <f>T496+T2138+T4535</f>
        <v>0</v>
      </c>
      <c r="U41" s="93">
        <f>U496+U2138+U4535</f>
        <v>0</v>
      </c>
      <c r="V41" s="93">
        <f>V496+V2138+V4535</f>
        <v>0</v>
      </c>
      <c r="W41" s="94"/>
      <c r="X41" s="6"/>
    </row>
    <row r="42" spans="1:24" s="35" customFormat="1" ht="15.75" x14ac:dyDescent="0.25">
      <c r="A42" s="22" t="s">
        <v>51</v>
      </c>
      <c r="B42" s="33" t="s">
        <v>336</v>
      </c>
      <c r="C42" s="23" t="s">
        <v>91</v>
      </c>
      <c r="D42" s="38" t="s">
        <v>90</v>
      </c>
      <c r="E42" s="93">
        <f>E195+E346+E497+E647+E796+E945+E1094+E1244+E1393+E1542+E1691+E1840+E1989+E2139+E2288+E2437+E2586+E2735+E2884+E3033+E3182+E3331+E3482+E3633+E3784+E3933+E4082+E4233+E4384+E4536+E4685+E4834+E4983+E5132+E5281+E5430+E5579+E5728+E5877+E6026+E6175</f>
        <v>28485029</v>
      </c>
      <c r="F42" s="93">
        <f>F195+F346+F497+F647+F796+F945+F1094+F1244+F1393+F1542+F1691+F1840+F1989+F2139+F2288+F2437+F2586+F2735+F2884+F3033+F3182+F3331+F3482+F3633+F3784+F3933+F4082+F4233+F4384+F4536+F4685+F4834+F4983+F5132+F5281+F5430+F5579+F5728+F5877+F6026+F6175</f>
        <v>4747504.8333333349</v>
      </c>
      <c r="G42" s="93">
        <f>G195+G346+G497+G647+G796+G945+G1094+G1244+G1393+G1542+G1691+G1840+G1989+G2139+G2288+G2437+G2586+G2735+G2884+G3033+G3182+G3331+G3482+G3633+G3784+G3933+G4082+G4233+G4384+G4536+G4685+G4834+G4983+G5132+G5281+G5430+G5579+G5728+G5877+G6026+G6175</f>
        <v>4940032</v>
      </c>
      <c r="H42" s="93">
        <f>H195+H346+H497+H647+H796+H945+H1094+H1244+H1393+H1542+H1691+H1840+H1989+H2139+H2288+H2437+H2586+H2735+H2884+H3033+H3182+H3331+H3482+H3633+H3784+H3933+H4082+H4233+H4384+H4536+H4685+H4834+H4983+H5132+H5281+H5430+H5579+H5728+H5877+H6026+H6175</f>
        <v>4873551</v>
      </c>
      <c r="I42" s="93">
        <f t="shared" si="15"/>
        <v>192527.16666666511</v>
      </c>
      <c r="J42" s="46">
        <f t="shared" si="16"/>
        <v>4.0599999999999996</v>
      </c>
      <c r="K42" s="93"/>
      <c r="L42" s="67"/>
      <c r="M42" s="93"/>
      <c r="N42" s="93"/>
      <c r="O42" s="93"/>
      <c r="P42" s="93"/>
      <c r="Q42" s="93"/>
      <c r="R42" s="93">
        <f>R195+R346+R497+R647+R796+R945+R1094+R1244+R1393+R1542+R1691+R1840+R1989+R2139+R2288+R2437+R2586+R2735+R2884+R3033+R3182+R3331+R3482+R3633+R3784+R3933+R4082+R4233+R4384+R4536+R4685+R4834+R4983+R5132+R5281+R5430+R5579+R5728+R5877+R6026+R6175</f>
        <v>0</v>
      </c>
      <c r="S42" s="93">
        <f>S195+S346+S497+S647+S796+S945+S1094+S1244+S1393+S1542+S1691+S1840+S1989+S2139+S2288+S2437+S2586+S2735+S2884+S3033+S3182+S3331+S3482+S3633+S3784+S3933+S4082+S4233+S4384+S4536+S4685+S4834+S4983+S5132+S5281+S5430+S5579+S5728+S5877+S6026+S6175</f>
        <v>0</v>
      </c>
      <c r="T42" s="93">
        <f>T195+T346+T497+T647+T796+T945+T1094+T1244+T1393+T1542+T1691+T1840+T1989+T2139+T2288+T2437+T2586+T2735+T2884+T3033+T3182+T3331+T3482+T3633+T3784+T3933+T4082+T4233+T4384+T4536+T4685+T4834+T4983+T5132+T5281+T5430+T5579+T5728+T5877+T6026+T6175</f>
        <v>0</v>
      </c>
      <c r="U42" s="93">
        <f>U195+U346+U497+U647+U796+U945+U1094+U1244+U1393+U1542+U1691+U1840+U1989+U2139+U2288+U2437+U2586+U2735+U2884+U3033+U3182+U3331+U3482+U3633+U3784+U3933+U4082+U4233+U4384+U4536+U4685+U4834+U4983+U5132+U5281+U5430+U5579+U5728+U5877+U6026+U6175</f>
        <v>0</v>
      </c>
      <c r="V42" s="93">
        <f>V195+V346+V497+V647+V796+V945+V1094+V1244+V1393+V1542+V1691+V1840+V1989+V2139+V2288+V2437+V2586+V2735+V2884+V3033+V3182+V3331+V3482+V3633+V3784+V3933+V4082+V4233+V4384+V4536+V4685+V4834+V4983+V5132+V5281+V5430+V5579+V5728+V5877+V6026+V6175</f>
        <v>0</v>
      </c>
      <c r="W42" s="94"/>
      <c r="X42" s="6"/>
    </row>
    <row r="43" spans="1:24" s="35" customFormat="1" ht="15.75" x14ac:dyDescent="0.25">
      <c r="A43" s="22" t="s">
        <v>51</v>
      </c>
      <c r="B43" s="33" t="s">
        <v>336</v>
      </c>
      <c r="C43" s="23" t="s">
        <v>94</v>
      </c>
      <c r="D43" s="38" t="s">
        <v>327</v>
      </c>
      <c r="E43" s="93">
        <f>E196+E347+E498+E648+E797+E946+E1095+E1245+E1394+E1543+E1692+E1841+E1990+E2140+E2289+E2438+E2587+E2736+E2885+E3034+E3183+E3332+E3483+E3634+E3785+E3934+E4083+E4234+E4385+E4537+E4686+E4835+E4984+E5133+E5282+E5431+E5580+E5729+E5878+E6027+E6176</f>
        <v>0</v>
      </c>
      <c r="F43" s="93">
        <f>F196+F347+F498+F648+F797+F946+F1095+F1245+F1394+F1543+F1692+F1841+F1990+F2140+F2289+F2438+F2587+F2736+F2885+F3034+F3183+F3332+F3483+F3634+F3785+F3934+F4083+F4234+F4385+F4537+F4686+F4835+F4984+F5133+F5282+F5431+F5580+F5729+F5878+F6027+F6176</f>
        <v>0</v>
      </c>
      <c r="G43" s="93">
        <f>G196+G347+G498+G648+G797+G946+G1095+G1245+G1394+G1543+G1692+G1841+G1990+G2140+G2289+G2438+G2587+G2736+G2885+G3034+G3183+G3332+G3483+G3634+G3785+G3934+G4083+G4234+G4385+G4537+G4686+G4835+G4984+G5133+G5282+G5431+G5580+G5729+G5878+G6027+G6176</f>
        <v>6029</v>
      </c>
      <c r="H43" s="93">
        <f>H196+H347+H498+H648+H797+H946+H1095+H1245+H1394+H1543+H1692+H1841+H1990+H2140+H2289+H2438+H2587+H2736+H2885+H3034+H3183+H3332+H3483+H3634+H3785+H3934+H4083+H4234+H4385+H4537+H4686+H4835+H4984+H5133+H5282+H5431+H5580+H5729+H5878+H6027+H6176</f>
        <v>6029</v>
      </c>
      <c r="I43" s="93">
        <f t="shared" si="15"/>
        <v>6029</v>
      </c>
      <c r="J43" s="46"/>
      <c r="K43" s="93"/>
      <c r="L43" s="67"/>
      <c r="M43" s="93"/>
      <c r="N43" s="93"/>
      <c r="O43" s="93"/>
      <c r="P43" s="93"/>
      <c r="Q43" s="93"/>
      <c r="R43" s="93">
        <f>R196+R347+R498+R648+R797+R946+R1095+R1245+R1394+R1543+R1692+R1841+R1990+R2140+R2289+R2438+R2587+R2736+R2885+R3034+R3183+R3332+R3483+R3634+R3785+R3934+R4083+R4234+R4385+R4537+R4686+R4835+R4984+R5133+R5282+R5431+R5580+R5729+R5878+R6027+R6176</f>
        <v>0</v>
      </c>
      <c r="S43" s="93">
        <f>S196+S347+S498+S648+S797+S946+S1095+S1245+S1394+S1543+S1692+S1841+S1990+S2140+S2289+S2438+S2587+S2736+S2885+S3034+S3183+S3332+S3483+S3634+S3785+S3934+S4083+S4234+S4385+S4537+S4686+S4835+S4984+S5133+S5282+S5431+S5580+S5729+S5878+S6027+S6176</f>
        <v>0</v>
      </c>
      <c r="T43" s="93">
        <f>T196+T347+T498+T648+T797+T946+T1095+T1245+T1394+T1543+T1692+T1841+T1990+T2140+T2289+T2438+T2587+T2736+T2885+T3034+T3183+T3332+T3483+T3634+T3785+T3934+T4083+T4234+T4385+T4537+T4686+T4835+T4984+T5133+T5282+T5431+T5580+T5729+T5878+T6027+T6176</f>
        <v>0</v>
      </c>
      <c r="U43" s="93">
        <f>U196+U347+U498+U648+U797+U946+U1095+U1245+U1394+U1543+U1692+U1841+U1990+U2140+U2289+U2438+U2587+U2736+U2885+U3034+U3183+U3332+U3483+U3634+U3785+U3934+U4083+U4234+U4385+U4537+U4686+U4835+U4984+U5133+U5282+U5431+U5580+U5729+U5878+U6027+U6176</f>
        <v>0</v>
      </c>
      <c r="V43" s="93">
        <f>V196+V347+V498+V648+V797+V946+V1095+V1245+V1394+V1543+V1692+V1841+V1990+V2140+V2289+V2438+V2587+V2736+V2885+V3034+V3183+V3332+V3483+V3634+V3785+V3934+V4083+V4234+V4385+V4537+V4686+V4835+V4984+V5133+V5282+V5431+V5580+V5729+V5878+V6027+V6176</f>
        <v>0</v>
      </c>
      <c r="W43" s="94"/>
      <c r="X43" s="6"/>
    </row>
    <row r="44" spans="1:24" s="35" customFormat="1" ht="15.75" x14ac:dyDescent="0.25">
      <c r="A44" s="22" t="s">
        <v>51</v>
      </c>
      <c r="B44" s="33" t="s">
        <v>336</v>
      </c>
      <c r="C44" s="23" t="s">
        <v>93</v>
      </c>
      <c r="D44" s="38" t="s">
        <v>92</v>
      </c>
      <c r="E44" s="93">
        <f>E197+E348+E499+E649+E798+E947+E1096+E1246+E1395+E1544+E1693+E1842+E1991+E2141+E2290+E2439+E2588+E2737+E2886+E3035+E3184+E3333+E3484+E3635+E3786+E3935+E4084+E4235+E4386+E4538+E4687+E4836+E4985+E5134+E5283+E5432+E5581+E5730+E5879+E6028+E6177</f>
        <v>32259</v>
      </c>
      <c r="F44" s="93">
        <f>F197+F348+F499+F649+F798+F947+F1096+F1246+F1395+F1544+F1693+F1842+F1991+F2141+F2290+F2439+F2588+F2737+F2886+F3035+F3184+F3333+F3484+F3635+F3786+F3935+F4084+F4235+F4386+F4538+F4687+F4836+F4985+F5134+F5283+F5432+F5581+F5730+F5879+F6028+F6177</f>
        <v>5376.5</v>
      </c>
      <c r="G44" s="93">
        <f>G197+G348+G499+G649+G798+G947+G1096+G1246+G1395+G1544+G1693+G1842+G1991+G2141+G2290+G2439+G2588+G2737+G2886+G3035+G3184+G3333+G3484+G3635+G3786+G3935+G4084+G4235+G4386+G4538+G4687+G4836+G4985+G5134+G5283+G5432+G5581+G5730+G5879+G6028+G6177</f>
        <v>1107</v>
      </c>
      <c r="H44" s="93">
        <f>H197+H348+H499+H649+H798+H947+H1096+H1246+H1395+H1544+H1693+H1842+H1991+H2141+H2290+H2439+H2588+H2737+H2886+H3035+H3184+H3333+H3484+H3635+H3786+H3935+H4084+H4235+H4386+H4538+H4687+H4836+H4985+H5134+H5283+H5432+H5581+H5730+H5879+H6028+H6177</f>
        <v>1107</v>
      </c>
      <c r="I44" s="93"/>
      <c r="J44" s="46"/>
      <c r="K44" s="93">
        <f t="shared" ref="K44:K47" si="17">G44-F44</f>
        <v>-4269.5</v>
      </c>
      <c r="L44" s="67">
        <f t="shared" ref="L44:L47" si="18">ROUND(K44*100/-F44,2)</f>
        <v>79.41</v>
      </c>
      <c r="M44" s="93"/>
      <c r="N44" s="93"/>
      <c r="O44" s="93"/>
      <c r="P44" s="93"/>
      <c r="Q44" s="93"/>
      <c r="R44" s="93">
        <f>R197+R348+R499+R649+R798+R947+R1096+R1246+R1395+R1544+R1693+R1842+R1991+R2141+R2290+R2439+R2588+R2737+R2886+R3035+R3184+R3333+R3484+R3635+R3786+R3935+R4084+R4235+R4386+R4538+R4687+R4836+R4985+R5134+R5283+R5432+R5581+R5730+R5879+R6028+R6177</f>
        <v>0</v>
      </c>
      <c r="S44" s="93">
        <f>S197+S348+S499+S649+S798+S947+S1096+S1246+S1395+S1544+S1693+S1842+S1991+S2141+S2290+S2439+S2588+S2737+S2886+S3035+S3184+S3333+S3484+S3635+S3786+S3935+S4084+S4235+S4386+S4538+S4687+S4836+S4985+S5134+S5283+S5432+S5581+S5730+S5879+S6028+S6177</f>
        <v>0</v>
      </c>
      <c r="T44" s="93">
        <f>T197+T348+T499+T649+T798+T947+T1096+T1246+T1395+T1544+T1693+T1842+T1991+T2141+T2290+T2439+T2588+T2737+T2886+T3035+T3184+T3333+T3484+T3635+T3786+T3935+T4084+T4235+T4386+T4538+T4687+T4836+T4985+T5134+T5283+T5432+T5581+T5730+T5879+T6028+T6177</f>
        <v>0</v>
      </c>
      <c r="U44" s="93">
        <f>U197+U348+U499+U649+U798+U947+U1096+U1246+U1395+U1544+U1693+U1842+U1991+U2141+U2290+U2439+U2588+U2737+U2886+U3035+U3184+U3333+U3484+U3635+U3786+U3935+U4084+U4235+U4386+U4538+U4687+U4836+U4985+U5134+U5283+U5432+U5581+U5730+U5879+U6028+U6177</f>
        <v>0</v>
      </c>
      <c r="V44" s="93">
        <f>V197+V348+V499+V649+V798+V947+V1096+V1246+V1395+V1544+V1693+V1842+V1991+V2141+V2290+V2439+V2588+V2737+V2886+V3035+V3184+V3333+V3484+V3635+V3786+V3935+V4084+V4235+V4386+V4538+V4687+V4836+V4985+V5134+V5283+V5432+V5581+V5730+V5879+V6028+V6177</f>
        <v>0</v>
      </c>
      <c r="W44" s="94"/>
      <c r="X44" s="6"/>
    </row>
    <row r="45" spans="1:24" s="35" customFormat="1" ht="31.5" x14ac:dyDescent="0.25">
      <c r="A45" s="22" t="s">
        <v>51</v>
      </c>
      <c r="B45" s="33" t="s">
        <v>336</v>
      </c>
      <c r="C45" s="23" t="s">
        <v>98</v>
      </c>
      <c r="D45" s="34" t="s">
        <v>328</v>
      </c>
      <c r="E45" s="93">
        <f>E198+E349+E500+E650+E799+E948+E1097+E1247+E1396+E1545+E1694+E1843+E1992+E2142+E2291+E2440+E2589+E2738+E2887+E3036+E3185+E3334+E3485+E3636+E3787+E3936+E4085+E4236+E4387+E4539+E4688+E4837+E4986+E5135+E5284+E5433+E5582+E5731+E5880+E6029+E6178</f>
        <v>949145</v>
      </c>
      <c r="F45" s="93">
        <f>F198+F349+F500+F650+F799+F948+F1097+F1247+F1396+F1545+F1694+F1843+F1992+F2142+F2291+F2440+F2589+F2738+F2887+F3036+F3185+F3334+F3485+F3636+F3787+F3936+F4085+F4236+F4387+F4539+F4688+F4837+F4986+F5135+F5284+F5433+F5582+F5731+F5880+F6029+F6178</f>
        <v>158190.83333333331</v>
      </c>
      <c r="G45" s="93">
        <f>G198+G349+G500+G650+G799+G948+G1097+G1247+G1396+G1545+G1694+G1843+G1992+G2142+G2291+G2440+G2589+G2738+G2887+G3036+G3185+G3334+G3485+G3636+G3787+G3936+G4085+G4236+G4387+G4539+G4688+G4837+G4986+G5135+G5284+G5433+G5582+G5731+G5880+G6029+G6178</f>
        <v>17719</v>
      </c>
      <c r="H45" s="93">
        <f>H198+H349+H500+H650+H799+H948+H1097+H1247+H1396+H1545+H1694+H1843+H1992+H2142+H2291+H2440+H2589+H2738+H2887+H3036+H3185+H3334+H3485+H3636+H3787+H3936+H4085+H4236+H4387+H4539+H4688+H4837+H4986+H5135+H5284+H5433+H5582+H5731+H5880+H6029+H6178</f>
        <v>17719</v>
      </c>
      <c r="I45" s="93"/>
      <c r="J45" s="46"/>
      <c r="K45" s="93">
        <f t="shared" si="17"/>
        <v>-140471.83333333331</v>
      </c>
      <c r="L45" s="67">
        <f t="shared" si="18"/>
        <v>88.8</v>
      </c>
      <c r="M45" s="93"/>
      <c r="N45" s="93"/>
      <c r="O45" s="93"/>
      <c r="P45" s="93"/>
      <c r="Q45" s="93"/>
      <c r="R45" s="93">
        <f>R198+R349+R500+R650+R799+R948+R1097+R1247+R1396+R1545+R1694+R1843+R1992+R2142+R2291+R2440+R2589+R2738+R2887+R3036+R3185+R3334+R3485+R3636+R3787+R3936+R4085+R4236+R4387+R4539+R4688+R4837+R4986+R5135+R5284+R5433+R5582+R5731+R5880+R6029+R6178</f>
        <v>0</v>
      </c>
      <c r="S45" s="93">
        <f>S198+S349+S500+S650+S799+S948+S1097+S1247+S1396+S1545+S1694+S1843+S1992+S2142+S2291+S2440+S2589+S2738+S2887+S3036+S3185+S3334+S3485+S3636+S3787+S3936+S4085+S4236+S4387+S4539+S4688+S4837+S4986+S5135+S5284+S5433+S5582+S5731+S5880+S6029+S6178</f>
        <v>0</v>
      </c>
      <c r="T45" s="93">
        <f>T198+T349+T500+T650+T799+T948+T1097+T1247+T1396+T1545+T1694+T1843+T1992+T2142+T2291+T2440+T2589+T2738+T2887+T3036+T3185+T3334+T3485+T3636+T3787+T3936+T4085+T4236+T4387+T4539+T4688+T4837+T4986+T5135+T5284+T5433+T5582+T5731+T5880+T6029+T6178</f>
        <v>0</v>
      </c>
      <c r="U45" s="93">
        <f>U198+U349+U500+U650+U799+U948+U1097+U1247+U1396+U1545+U1694+U1843+U1992+U2142+U2291+U2440+U2589+U2738+U2887+U3036+U3185+U3334+U3485+U3636+U3787+U3936+U4085+U4236+U4387+U4539+U4688+U4837+U4986+U5135+U5284+U5433+U5582+U5731+U5880+U6029+U6178</f>
        <v>0</v>
      </c>
      <c r="V45" s="93">
        <f>V198+V349+V500+V650+V799+V948+V1097+V1247+V1396+V1545+V1694+V1843+V1992+V2142+V2291+V2440+V2589+V2738+V2887+V3036+V3185+V3334+V3485+V3636+V3787+V3936+V4085+V4236+V4387+V4539+V4688+V4837+V4986+V5135+V5284+V5433+V5582+V5731+V5880+V6029+V6178</f>
        <v>0</v>
      </c>
      <c r="W45" s="94"/>
      <c r="X45" s="6"/>
    </row>
    <row r="46" spans="1:24" s="35" customFormat="1" ht="15.75" x14ac:dyDescent="0.25">
      <c r="A46" s="22" t="s">
        <v>51</v>
      </c>
      <c r="B46" s="33" t="s">
        <v>336</v>
      </c>
      <c r="C46" s="23" t="s">
        <v>100</v>
      </c>
      <c r="D46" s="34" t="s">
        <v>352</v>
      </c>
      <c r="E46" s="93">
        <f>E199+E350+E501+E651+E800+E949+E1098+E1248+E1397+E1546+E1695+E1844+E1993+E2143+E2292+E2441+E2590+E2739+E2888+E3037+E3186+E3335+E3486+E3637+E3788+E3937+E4086+E4237+E4388+E4540+E4689+E4838+E4987+E5136+E5285+E5434+E5583+E5732+E5881+E6030+E6179</f>
        <v>20288</v>
      </c>
      <c r="F46" s="93">
        <f>F199+F350+F501+F651+F800+F949+F1098+F1248+F1397+F1546+F1695+F1844+F1993+F2143+F2292+F2441+F2590+F2739+F2888+F3037+F3186+F3335+F3486+F3637+F3788+F3937+F4086+F4237+F4388+F4540+F4689+F4838+F4987+F5136+F5285+F5434+F5583+F5732+F5881+F6030+F6179</f>
        <v>3381.3333333333335</v>
      </c>
      <c r="G46" s="93">
        <f>G199+G350+G501+G651+G800+G949+G1098+G1248+G1397+G1546+G1695+G1844+G1993+G2143+G2292+G2441+G2590+G2739+G2888+G3037+G3186+G3335+G3486+G3637+G3788+G3937+G4086+G4237+G4388+G4540+G4689+G4838+G4987+G5136+G5285+G5434+G5583+G5732+G5881+G6030+G6179</f>
        <v>7622</v>
      </c>
      <c r="H46" s="93">
        <f>H199+H350+H501+H651+H800+H949+H1098+H1248+H1397+H1546+H1695+H1844+H1993+H2143+H2292+H2441+H2590+H2739+H2888+H3037+H3186+H3335+H3486+H3637+H3788+H3937+H4086+H4237+H4388+H4540+H4689+H4838+H4987+H5136+H5285+H5434+H5583+H5732+H5881+H6030+H6179</f>
        <v>7622</v>
      </c>
      <c r="I46" s="93">
        <f t="shared" si="15"/>
        <v>4240.6666666666661</v>
      </c>
      <c r="J46" s="46">
        <f t="shared" si="16"/>
        <v>125.41</v>
      </c>
      <c r="K46" s="93"/>
      <c r="L46" s="67"/>
      <c r="M46" s="93"/>
      <c r="N46" s="93"/>
      <c r="O46" s="93"/>
      <c r="P46" s="93"/>
      <c r="Q46" s="93"/>
      <c r="R46" s="93">
        <f>R199+R350+R501+R651+R800+R949+R1098+R1248+R1397+R1546+R1695+R1844+R1993+R2143+R2292+R2441+R2590+R2739+R2888+R3037+R3186+R3335+R3486+R3637+R3788+R3937+R4086+R4237+R4388+R4540+R4689+R4838+R4987+R5136+R5285+R5434+R5583+R5732+R5881+R6030+R6179</f>
        <v>0</v>
      </c>
      <c r="S46" s="93">
        <f>S199+S350+S501+S651+S800+S949+S1098+S1248+S1397+S1546+S1695+S1844+S1993+S2143+S2292+S2441+S2590+S2739+S2888+S3037+S3186+S3335+S3486+S3637+S3788+S3937+S4086+S4237+S4388+S4540+S4689+S4838+S4987+S5136+S5285+S5434+S5583+S5732+S5881+S6030+S6179</f>
        <v>0</v>
      </c>
      <c r="T46" s="93">
        <f>T199+T350+T501+T651+T800+T949+T1098+T1248+T1397+T1546+T1695+T1844+T1993+T2143+T2292+T2441+T2590+T2739+T2888+T3037+T3186+T3335+T3486+T3637+T3788+T3937+T4086+T4237+T4388+T4540+T4689+T4838+T4987+T5136+T5285+T5434+T5583+T5732+T5881+T6030+T6179</f>
        <v>0</v>
      </c>
      <c r="U46" s="93">
        <f>U199+U350+U501+U651+U800+U949+U1098+U1248+U1397+U1546+U1695+U1844+U1993+U2143+U2292+U2441+U2590+U2739+U2888+U3037+U3186+U3335+U3486+U3637+U3788+U3937+U4086+U4237+U4388+U4540+U4689+U4838+U4987+U5136+U5285+U5434+U5583+U5732+U5881+U6030+U6179</f>
        <v>0</v>
      </c>
      <c r="V46" s="93">
        <f>V199+V350+V501+V651+V800+V949+V1098+V1248+V1397+V1546+V1695+V1844+V1993+V2143+V2292+V2441+V2590+V2739+V2888+V3037+V3186+V3335+V3486+V3637+V3788+V3937+V4086+V4237+V4388+V4540+V4689+V4838+V4987+V5136+V5285+V5434+V5583+V5732+V5881+V6030+V6179</f>
        <v>0</v>
      </c>
      <c r="W46" s="94"/>
      <c r="X46" s="6"/>
    </row>
    <row r="47" spans="1:24" s="35" customFormat="1" ht="31.5" x14ac:dyDescent="0.25">
      <c r="A47" s="22" t="s">
        <v>51</v>
      </c>
      <c r="B47" s="33" t="s">
        <v>336</v>
      </c>
      <c r="C47" s="23" t="s">
        <v>102</v>
      </c>
      <c r="D47" s="39" t="s">
        <v>366</v>
      </c>
      <c r="E47" s="93">
        <v>4226</v>
      </c>
      <c r="F47" s="93">
        <f>E47/12*3</f>
        <v>1056.5</v>
      </c>
      <c r="G47" s="93">
        <f>G200+G351+G502+G652+G801+G950+G1099+G1249+G1398+G1547+G1696+G1845+G1994+G2144+G2293+G2442+G2591+G2740+G2889+G3038+G3187+G3336+G3487+G3638+G3789+G3938+G4087+G4238+G4389+G4541+G4690+G4839+G4988+G5137+G5286+G5435+G5584+G5733+G5882+G6031+G6180</f>
        <v>0</v>
      </c>
      <c r="H47" s="93">
        <f>H200+H351+H502+H652+H801+H950+H1099+H1249+H1398+H1547+H1696+H1845+H1994+H2144+H2293+H2442+H2591+H2740+H2889+H3038+H3187+H3336+H3487+H3638+H3789+H3938+H4087+H4238+H4389+H4541+H4690+H4839+H4988+H5137+H5286+H5435+H5584+H5733+H5882+H6031+H6180</f>
        <v>0</v>
      </c>
      <c r="I47" s="93"/>
      <c r="J47" s="46"/>
      <c r="K47" s="93">
        <f t="shared" si="17"/>
        <v>-1056.5</v>
      </c>
      <c r="L47" s="67">
        <f t="shared" si="18"/>
        <v>100</v>
      </c>
      <c r="M47" s="93"/>
      <c r="N47" s="93"/>
      <c r="O47" s="93"/>
      <c r="P47" s="93"/>
      <c r="Q47" s="93"/>
      <c r="R47" s="93">
        <f>R200+R351+R502+R652+R801+R950+R1099+R1249+R1398+R1547+R1696+R1845+R1994+R2144+R2293+R2442+R2591+R2740+R2889+R3038+R3187+R3336+R3487+R3638+R3789+R3938+R4087+R4238+R4389+R4541+R4690+R4839+R4988+R5137+R5286+R5435+R5584+R5733+R5882+R6031+R6180</f>
        <v>0</v>
      </c>
      <c r="S47" s="93">
        <f>S200+S351+S502+S652+S801+S950+S1099+S1249+S1398+S1547+S1696+S1845+S1994+S2144+S2293+S2442+S2591+S2740+S2889+S3038+S3187+S3336+S3487+S3638+S3789+S3938+S4087+S4238+S4389+S4541+S4690+S4839+S4988+S5137+S5286+S5435+S5584+S5733+S5882+S6031+S6180</f>
        <v>0</v>
      </c>
      <c r="T47" s="93">
        <f>T200+T351+T502+T652+T801+T950+T1099+T1249+T1398+T1547+T1696+T1845+T1994+T2144+T2293+T2442+T2591+T2740+T2889+T3038+T3187+T3336+T3487+T3638+T3789+T3938+T4087+T4238+T4389+T4541+T4690+T4839+T4988+T5137+T5286+T5435+T5584+T5733+T5882+T6031+T6180</f>
        <v>0</v>
      </c>
      <c r="U47" s="93">
        <f>U200+U351+U502+U652+U801+U950+U1099+U1249+U1398+U1547+U1696+U1845+U1994+U2144+U2293+U2442+U2591+U2740+U2889+U3038+U3187+U3336+U3487+U3638+U3789+U3938+U4087+U4238+U4389+U4541+U4690+U4839+U4988+U5137+U5286+U5435+U5584+U5733+U5882+U6031+U6180</f>
        <v>0</v>
      </c>
      <c r="V47" s="93">
        <f>V200+V351+V502+V652+V801+V950+V1099+V1249+V1398+V1547+V1696+V1845+V1994+V2144+V2293+V2442+V2591+V2740+V2889+V3038+V3187+V3336+V3487+V3638+V3789+V3938+V4087+V4238+V4389+V4541+V4690+V4839+V4988+V5137+V5286+V5435+V5584+V5733+V5882+V6031+V6180</f>
        <v>0</v>
      </c>
      <c r="W47" s="94"/>
      <c r="X47" s="6"/>
    </row>
    <row r="48" spans="1:24" s="35" customFormat="1" ht="63" x14ac:dyDescent="0.25">
      <c r="A48" s="22" t="s">
        <v>51</v>
      </c>
      <c r="B48" s="33" t="s">
        <v>336</v>
      </c>
      <c r="C48" s="23" t="s">
        <v>102</v>
      </c>
      <c r="D48" s="39" t="s">
        <v>351</v>
      </c>
      <c r="E48" s="93">
        <f>E201+E352+E503+E653+E802+E951+E1100+E1250+E1399+E1548+E1697+E1846+E1995+E2145+E2294+E2443+E2592+E2741+E2890+E3039+E3188+E3337+E3488+E3639+E3790+E3939+E4088+E4239+E4390+E4542+E4691+E4840+E4989+E5138+E5287+E5436+E5585+E5734+E5883+E6032+E6181</f>
        <v>1090358</v>
      </c>
      <c r="F48" s="93">
        <f>F201+F352+F503+F653+F802+F951+F1100+F1250+F1399+F1548+F1697+F1846+F1995+F2145+F2294+F2443+F2592+F2741+F2890+F3039+F3188+F3337+F3488+F3639+F3790+F3939+F4088+F4239+F4390+F4542+F4691+F4840+F4989+F5138+F5287+F5436+F5585+F5734+F5883+F6032+F6181</f>
        <v>272589.5</v>
      </c>
      <c r="G48" s="93">
        <f>G201+G352+G503+G653+G802+G951+G1100+G1250+G1399+G1548+G1697+G1846+G1995+G2145+G2294+G2443+G2592+G2741+G2890+G3039+G3188+G3337+G3488+G3639+G3790+G3939+G4088+G4239+G4390+G4542+G4691+G4840+G4989+G5138+G5287+G5436+G5585+G5734+G5883+G6032+G6181</f>
        <v>183978.0705</v>
      </c>
      <c r="H48" s="93">
        <f>H201+H352+H503+H653+H802+H951+H1100+H1250+H1399+H1548+H1697+H1846+H1995+H2145+H2294+H2443+H2592+H2741+H2890+H3039+H3188+H3337+H3488+H3639+H3790+H3939+H4088+H4239+H4390+H4542+H4691+H4840+H4989+H5138+H5287+H5436+H5585+H5734+H5883+H6032+H6181</f>
        <v>183978.0705</v>
      </c>
      <c r="I48" s="93">
        <f>I201+I352+I503+I653+I802+I951+I1100+I1250+I1399+I1548+I1697+I1846+I1995+I2145+I2294+I2443+I2592+I2741+I2890+I3039+I3188+I3337+I3488+I3639+I3790+I3939+I4088+I4239+I4390+I4542+I4691+I4840+I4989+I5138+I5287+I5436+I5585+I5734+I5883+I6032+I6181</f>
        <v>0</v>
      </c>
      <c r="J48" s="46">
        <f t="shared" ref="J48:J52" si="19">ROUND(I48/F48*100,2)</f>
        <v>0</v>
      </c>
      <c r="K48" s="93">
        <f>K201+K352+K503+K653+K802+K951+K1100+K1250+K1399+K1548+K1697+K1846+K1995+K2145+K2294+K2443+K2592+K2741+K2890+K3039+K3188+K3337+K3488+K3639+K3790+K3939+K4088+K4239+K4390+K4542+K4691+K4840+K4989+K5138+K5287+K5436+K5585+K5734+K5883+K6032+K6181</f>
        <v>-88611.429500000013</v>
      </c>
      <c r="L48" s="67">
        <f t="shared" ref="L48:L52" si="20">ROUND(K48*100/-F48,2)</f>
        <v>32.51</v>
      </c>
      <c r="M48" s="93"/>
      <c r="N48" s="93"/>
      <c r="O48" s="93"/>
      <c r="P48" s="93"/>
      <c r="Q48" s="93"/>
      <c r="R48" s="93">
        <f>R201+R352+R503+R653+R802+R951+R1100+R1250+R1399+R1548+R1697+R1846+R1995+R2145+R2294+R2443+R2592+R2741+R2890+R3039+R3188+R3337+R3488+R3639+R3790+R3939+R4088+R4239+R4390+R4542+R4691+R4840+R4989+R5138+R5287+R5436+R5585+R5734+R5883+R6032+R6181</f>
        <v>0</v>
      </c>
      <c r="S48" s="93">
        <f>S201+S352+S503+S653+S802+S951+S1100+S1250+S1399+S1548+S1697+S1846+S1995+S2145+S2294+S2443+S2592+S2741+S2890+S3039+S3188+S3337+S3488+S3639+S3790+S3939+S4088+S4239+S4390+S4542+S4691+S4840+S4989+S5138+S5287+S5436+S5585+S5734+S5883+S6032+S6181</f>
        <v>0</v>
      </c>
      <c r="T48" s="93">
        <f>T201+T352+T503+T653+T802+T951+T1100+T1250+T1399+T1548+T1697+T1846+T1995+T2145+T2294+T2443+T2592+T2741+T2890+T3039+T3188+T3337+T3488+T3639+T3790+T3939+T4088+T4239+T4390+T4542+T4691+T4840+T4989+T5138+T5287+T5436+T5585+T5734+T5883+T6032+T6181</f>
        <v>0</v>
      </c>
      <c r="U48" s="93">
        <f>U201+U352+U503+U653+U802+U951+U1100+U1250+U1399+U1548+U1697+U1846+U1995+U2145+U2294+U2443+U2592+U2741+U2890+U3039+U3188+U3337+U3488+U3639+U3790+U3939+U4088+U4239+U4390+U4542+U4691+U4840+U4989+U5138+U5287+U5436+U5585+U5734+U5883+U6032+U6181</f>
        <v>0</v>
      </c>
      <c r="V48" s="93">
        <f>V201+V352+V503+V653+V802+V951+V1100+V1250+V1399+V1548+V1697+V1846+V1995+V2145+V2294+V2443+V2592+V2741+V2890+V3039+V3188+V3337+V3488+V3639+V3790+V3939+V4088+V4239+V4390+V4542+V4691+V4840+V4989+V5138+V5287+V5436+V5585+V5734+V5883+V6032+V6181</f>
        <v>0</v>
      </c>
      <c r="W48" s="94"/>
      <c r="X48" s="6"/>
    </row>
    <row r="49" spans="1:24" s="35" customFormat="1" ht="31.5" x14ac:dyDescent="0.25">
      <c r="A49" s="22" t="s">
        <v>51</v>
      </c>
      <c r="B49" s="33" t="s">
        <v>336</v>
      </c>
      <c r="C49" s="23" t="s">
        <v>374</v>
      </c>
      <c r="D49" s="39" t="s">
        <v>375</v>
      </c>
      <c r="E49" s="93">
        <f>E202+E353+E504+E654+E803+E952+E1101+E1251+E1400+E1549+E1698+E1847+E1996+E2146+E2295+E2444+E2593+E2742+E2891+E3040+E3189+E3338+E3489+E3640+E3791+E3940+E4089+E4240+E4391+E4543+E4692+E4841+E4990+E5139+E5288+E5437+E5586+E5735+E5884+E6033+E6182</f>
        <v>0</v>
      </c>
      <c r="F49" s="93">
        <f>F202+F353+F504+F654+F803+F952+F1101+F1251+F1400+F1549+F1698+F1847+F1996+F2146+F2295+F2444+F2593+F2742+F2891+F3040+F3189+F3338+F3489+F3640+F3791+F3940+F4089+F4240+F4391+F4543+F4692+F4841+F4990+F5139+F5288+F5437+F5586+F5735+F5884+F6033+F6182</f>
        <v>0</v>
      </c>
      <c r="G49" s="93">
        <f>G202+G353+G504+G654+G803+G952+G1101+G1251+G1400+G1549+G1698+G1847+G1996+G2146+G2295+G2444+G2593+G2742+G2891+G3040+G3189+G3338+G3489+G3640+G3791+G3940+G4089+G4240+G4391+G4543+G4692+G4841+G4990+G5139+G5288+G5437+G5586+G5735+G5884+G6033+G6182</f>
        <v>22577</v>
      </c>
      <c r="H49" s="93">
        <f>H202+H353+H504+H654+H803+H952+H1101+H1251+H1400+H1549+H1698+H1847+H1996+H2146+H2295+H2444+H2593+H2742+H2891+H3040+H3189+H3338+H3489+H3640+H3791+H3940+H4089+H4240+H4391+H4543+H4692+H4841+H4990+H5139+H5288+H5437+H5586+H5735+H5884+H6033+H6182</f>
        <v>22461</v>
      </c>
      <c r="I49" s="93">
        <f t="shared" ref="I49" si="21">G49-F49</f>
        <v>22577</v>
      </c>
      <c r="J49" s="46"/>
      <c r="K49" s="93">
        <f t="shared" ref="K49:K50" si="22">G49-F49</f>
        <v>22577</v>
      </c>
      <c r="L49" s="67"/>
      <c r="M49" s="93"/>
      <c r="N49" s="93"/>
      <c r="O49" s="93"/>
      <c r="P49" s="93"/>
      <c r="Q49" s="93"/>
      <c r="R49" s="93">
        <f>R202+R353+R504+R654+R803+R952+R1101+R1251+R1400+R1549+R1698+R1847+R1996+R2146+R2295+R2444+R2593+R2742+R2891+R3040+R3189+R3338+R3489+R3640+R3791+R3940+R4089+R4240+R4391+R4543+R4692+R4841+R4990+R5139+R5288+R5437+R5586+R5735+R5884+R6033+R6182</f>
        <v>0</v>
      </c>
      <c r="S49" s="93">
        <f>S202+S353+S504+S654+S803+S952+S1101+S1251+S1400+S1549+S1698+S1847+S1996+S2146+S2295+S2444+S2593+S2742+S2891+S3040+S3189+S3338+S3489+S3640+S3791+S3940+S4089+S4240+S4391+S4543+S4692+S4841+S4990+S5139+S5288+S5437+S5586+S5735+S5884+S6033+S6182</f>
        <v>0</v>
      </c>
      <c r="T49" s="93">
        <f>T202+T353+T504+T654+T803+T952+T1101+T1251+T1400+T1549+T1698+T1847+T1996+T2146+T2295+T2444+T2593+T2742+T2891+T3040+T3189+T3338+T3489+T3640+T3791+T3940+T4089+T4240+T4391+T4543+T4692+T4841+T4990+T5139+T5288+T5437+T5586+T5735+T5884+T6033+T6182</f>
        <v>0</v>
      </c>
      <c r="U49" s="93">
        <f>U202+U353+U504+U654+U803+U952+U1101+U1251+U1400+U1549+U1698+U1847+U1996+U2146+U2295+U2444+U2593+U2742+U2891+U3040+U3189+U3338+U3489+U3640+U3791+U3940+U4089+U4240+U4391+U4543+U4692+U4841+U4990+U5139+U5288+U5437+U5586+U5735+U5884+U6033+U6182</f>
        <v>0</v>
      </c>
      <c r="V49" s="93">
        <f>V202+V353+V504+V654+V803+V952+V1101+V1251+V1400+V1549+V1698+V1847+V1996+V2146+V2295+V2444+V2593+V2742+V2891+V3040+V3189+V3338+V3489+V3640+V3791+V3940+V4089+V4240+V4391+V4543+V4692+V4841+V4990+V5139+V5288+V5437+V5586+V5735+V5884+V6033+V6182</f>
        <v>0</v>
      </c>
      <c r="W49" s="94"/>
      <c r="X49" s="6"/>
    </row>
    <row r="50" spans="1:24" s="35" customFormat="1" ht="15.75" x14ac:dyDescent="0.25">
      <c r="A50" s="22" t="s">
        <v>51</v>
      </c>
      <c r="B50" s="33" t="s">
        <v>336</v>
      </c>
      <c r="C50" s="23" t="s">
        <v>377</v>
      </c>
      <c r="D50" s="39" t="s">
        <v>376</v>
      </c>
      <c r="E50" s="93">
        <v>8866</v>
      </c>
      <c r="F50" s="93">
        <f>E50/12*1</f>
        <v>738.83333333333337</v>
      </c>
      <c r="G50" s="93">
        <f>G203+G354+G505+G655+G804+G953+G1102+G1252+G1401+G1550+G1699+G1848+G1997+G2147+G2296+G2445+G2594+G2743+G2892+G3041+G3190+G3339+G3490+G3641+G3792+G3941+G4090+G4241+G4392+G4544+G4693+G4842+G4991+G5140+G5289+G5438+G5587+G5736+G5885+G6034+G6183</f>
        <v>546</v>
      </c>
      <c r="H50" s="93">
        <f>H203+H354+H505+H655+H804+H953+H1102+H1252+H1401+H1550+H1699+H1848+H1997+H2147+H2296+H2445+H2594+H2743+H2892+H3041+H3190+H3339+H3490+H3641+H3792+H3941+H4090+H4241+H4392+H4544+H4693+H4842+H4991+H5140+H5289+H5438+H5587+H5736+H5885+H6034+H6183</f>
        <v>546</v>
      </c>
      <c r="I50" s="93"/>
      <c r="J50" s="46"/>
      <c r="K50" s="93">
        <f t="shared" si="22"/>
        <v>-192.83333333333337</v>
      </c>
      <c r="L50" s="67">
        <f t="shared" si="20"/>
        <v>26.1</v>
      </c>
      <c r="M50" s="93"/>
      <c r="N50" s="93"/>
      <c r="O50" s="93"/>
      <c r="P50" s="93"/>
      <c r="Q50" s="93"/>
      <c r="R50" s="93">
        <f>R203+R354+R505+R655+R804+R953+R1102+R1252+R1401+R1550+R1699+R1848+R1997+R2147+R2296+R2445+R2594+R2743+R2892+R3041+R3190+R3339+R3490+R3641+R3792+R3941+R4090+R4241+R4392+R4544+R4693+R4842+R4991+R5140+R5289+R5438+R5587+R5736+R5885+R6034+R6183</f>
        <v>0</v>
      </c>
      <c r="S50" s="93">
        <f>S203+S354+S505+S655+S804+S953+S1102+S1252+S1401+S1550+S1699+S1848+S1997+S2147+S2296+S2445+S2594+S2743+S2892+S3041+S3190+S3339+S3490+S3641+S3792+S3941+S4090+S4241+S4392+S4544+S4693+S4842+S4991+S5140+S5289+S5438+S5587+S5736+S5885+S6034+S6183</f>
        <v>0</v>
      </c>
      <c r="T50" s="93">
        <f>T203+T354+T505+T655+T804+T953+T1102+T1252+T1401+T1550+T1699+T1848+T1997+T2147+T2296+T2445+T2594+T2743+T2892+T3041+T3190+T3339+T3490+T3641+T3792+T3941+T4090+T4241+T4392+T4544+T4693+T4842+T4991+T5140+T5289+T5438+T5587+T5736+T5885+T6034+T6183</f>
        <v>0</v>
      </c>
      <c r="U50" s="93">
        <f>U203+U354+U505+U655+U804+U953+U1102+U1252+U1401+U1550+U1699+U1848+U1997+U2147+U2296+U2445+U2594+U2743+U2892+U3041+U3190+U3339+U3490+U3641+U3792+U3941+U4090+U4241+U4392+U4544+U4693+U4842+U4991+U5140+U5289+U5438+U5587+U5736+U5885+U6034+U6183</f>
        <v>0</v>
      </c>
      <c r="V50" s="93">
        <f>V203+V354+V505+V655+V804+V953+V1102+V1252+V1401+V1550+V1699+V1848+V1997+V2147+V2296+V2445+V2594+V2743+V2892+V3041+V3190+V3339+V3490+V3641+V3792+V3941+V4090+V4241+V4392+V4544+V4693+V4842+V4991+V5140+V5289+V5438+V5587+V5736+V5885+V6034+V6183</f>
        <v>0</v>
      </c>
      <c r="W50" s="94"/>
      <c r="X50" s="6"/>
    </row>
    <row r="51" spans="1:24" s="35" customFormat="1" ht="31.5" x14ac:dyDescent="0.25">
      <c r="A51" s="22" t="s">
        <v>51</v>
      </c>
      <c r="B51" s="33" t="s">
        <v>336</v>
      </c>
      <c r="C51" s="23" t="s">
        <v>102</v>
      </c>
      <c r="D51" s="39" t="s">
        <v>395</v>
      </c>
      <c r="E51" s="93">
        <v>225174</v>
      </c>
      <c r="F51" s="93"/>
      <c r="G51" s="93"/>
      <c r="H51" s="93"/>
      <c r="I51" s="133"/>
      <c r="J51" s="46"/>
      <c r="K51" s="133"/>
      <c r="L51" s="67"/>
      <c r="M51" s="94"/>
      <c r="N51" s="94"/>
      <c r="O51" s="93"/>
      <c r="P51" s="93"/>
      <c r="Q51" s="133"/>
      <c r="R51" s="93"/>
      <c r="S51" s="93"/>
      <c r="T51" s="143"/>
      <c r="U51" s="143"/>
      <c r="V51" s="93"/>
      <c r="W51" s="94"/>
      <c r="X51" s="6"/>
    </row>
    <row r="52" spans="1:24" s="35" customFormat="1" ht="15.75" x14ac:dyDescent="0.25">
      <c r="A52" s="22" t="s">
        <v>51</v>
      </c>
      <c r="B52" s="21">
        <v>2</v>
      </c>
      <c r="C52" s="23" t="s">
        <v>102</v>
      </c>
      <c r="D52" s="40" t="s">
        <v>31</v>
      </c>
      <c r="E52" s="31">
        <f>E53+E59+E111+E163</f>
        <v>224631733</v>
      </c>
      <c r="F52" s="31">
        <f>F53+F59+F111+F163</f>
        <v>54182290.416666664</v>
      </c>
      <c r="G52" s="31">
        <f>G53+G59+G111</f>
        <v>56606336.619999997</v>
      </c>
      <c r="H52" s="31">
        <f>H53+H59+H111</f>
        <v>53304081.619999997</v>
      </c>
      <c r="I52" s="31">
        <f>I53+I59+I111</f>
        <v>5619207.3700000001</v>
      </c>
      <c r="J52" s="29">
        <f t="shared" si="19"/>
        <v>10.37</v>
      </c>
      <c r="K52" s="31">
        <f>K53+K59+K111</f>
        <v>-3195161.1666666665</v>
      </c>
      <c r="L52" s="30">
        <f t="shared" si="20"/>
        <v>5.9</v>
      </c>
      <c r="M52" s="31">
        <f>M204+M355+M506+M656+M805+M954+M1103+M1253+M1402+M1551+M1700+M1849+M1998+M2148+M2297+M2446+M2595+M2744+M2893+M3042+M3191+M3340+M3491+M3642+M3793+M3942+M4091+M4242+M4393+M4545+M4694+M4843+M4992+M5141+M5290+M5439+M5588+M5737+M5886+M6035+M6184</f>
        <v>3992704</v>
      </c>
      <c r="N52" s="31">
        <f>N204+N355+N506+N656+N805+N954+N1103+N1253+N1402+N1551+N1700+N1849+N1998+N2148+N2297+N2446+N2595+N2744+N2893+N3042+N3191+N3340+N3491+N3642+N3793+N3942+N4091+N4242+N4393+N4545+N4694+N4843+N4992+N5141+N5290+N5439+N5588+N5737+N5886+N6035+N6184</f>
        <v>998181</v>
      </c>
      <c r="O52" s="31">
        <f t="shared" ref="O52:V52" si="23">O53+O59+O111</f>
        <v>935794</v>
      </c>
      <c r="P52" s="31">
        <f t="shared" si="23"/>
        <v>856334</v>
      </c>
      <c r="Q52" s="31">
        <f t="shared" si="23"/>
        <v>79460</v>
      </c>
      <c r="R52" s="31">
        <f t="shared" si="23"/>
        <v>96864</v>
      </c>
      <c r="S52" s="31">
        <f t="shared" si="23"/>
        <v>24204</v>
      </c>
      <c r="T52" s="31">
        <f t="shared" si="23"/>
        <v>25673</v>
      </c>
      <c r="U52" s="31">
        <f t="shared" si="23"/>
        <v>24092</v>
      </c>
      <c r="V52" s="31">
        <f t="shared" si="23"/>
        <v>1581</v>
      </c>
      <c r="W52" s="31">
        <f>W53+W59+W112</f>
        <v>0</v>
      </c>
      <c r="X52" s="6"/>
    </row>
    <row r="53" spans="1:24" s="35" customFormat="1" ht="23.25" customHeight="1" x14ac:dyDescent="0.25">
      <c r="A53" s="22" t="s">
        <v>51</v>
      </c>
      <c r="B53" s="22" t="s">
        <v>337</v>
      </c>
      <c r="C53" s="23" t="s">
        <v>102</v>
      </c>
      <c r="D53" s="32" t="s">
        <v>32</v>
      </c>
      <c r="E53" s="92">
        <f t="shared" ref="E53:L53" si="24">SUM(E54:E58)</f>
        <v>111845505</v>
      </c>
      <c r="F53" s="92">
        <f t="shared" si="24"/>
        <v>27961383</v>
      </c>
      <c r="G53" s="92">
        <f t="shared" si="24"/>
        <v>27961383</v>
      </c>
      <c r="H53" s="92">
        <f t="shared" si="24"/>
        <v>27961383</v>
      </c>
      <c r="I53" s="92">
        <f t="shared" si="24"/>
        <v>0</v>
      </c>
      <c r="J53" s="137">
        <f t="shared" si="24"/>
        <v>0</v>
      </c>
      <c r="K53" s="92">
        <f t="shared" si="24"/>
        <v>0</v>
      </c>
      <c r="L53" s="92">
        <f t="shared" si="24"/>
        <v>0</v>
      </c>
      <c r="M53" s="92"/>
      <c r="N53" s="92"/>
      <c r="O53" s="92">
        <f>O205+O356+O507+O657+O806+O955+O1104+O1254+O1403+O1552+O1701+O1850+O1999+O2149+O2298+O2447+O2596+O2745+O2894+O3043+O3192+O3341+O3492+O3643+O3794+O3943+O4092+O4243+O4394+O4546+O4695+O4844+O4993+O5142+O5291+O5440+O5589+O5738+O5887+O6036+O6185</f>
        <v>336448</v>
      </c>
      <c r="P53" s="92">
        <f>P205+P356+P507+P657+P806+P955+P1104+P1254+P1403+P1552+P1701+P1850+P1999+P2149+P2298+P2447+P2596+P2745+P2894+P3043+P3192+P3341+P3492+P3643+P3794+P3943+P4092+P4243+P4394+P4546+P4695+P4844+P4993+P5142+P5291+P5440+P5589+P5738+P5887+P6036+P6185</f>
        <v>334784</v>
      </c>
      <c r="Q53" s="92">
        <f>Q205+Q356+Q507+Q657+Q806+Q955+Q1104+Q1254+Q1403+Q1552+Q1701+Q1850+Q1999+Q2149+Q2298+Q2447+Q2596+Q2745+Q2894+Q3043+Q3192+Q3341+Q3492+Q3643+Q3794+Q3943+Q4092+Q4243+Q4394+Q4546+Q4695+Q4844+Q4993+Q5142+Q5291+Q5440+Q5589+Q5738+Q5887+Q6036+Q6185</f>
        <v>1664</v>
      </c>
      <c r="R53" s="92">
        <f>SUM(R54:R58)</f>
        <v>57174</v>
      </c>
      <c r="S53" s="92">
        <f t="shared" ref="S53:W53" si="25">SUM(S54:S58)</f>
        <v>14294</v>
      </c>
      <c r="T53" s="92">
        <f t="shared" si="25"/>
        <v>14703</v>
      </c>
      <c r="U53" s="92">
        <f t="shared" si="25"/>
        <v>14703</v>
      </c>
      <c r="V53" s="92">
        <f t="shared" si="25"/>
        <v>0</v>
      </c>
      <c r="W53" s="92">
        <f t="shared" si="25"/>
        <v>0</v>
      </c>
      <c r="X53" s="6"/>
    </row>
    <row r="54" spans="1:24" s="35" customFormat="1" ht="15.75" x14ac:dyDescent="0.25">
      <c r="A54" s="22" t="s">
        <v>51</v>
      </c>
      <c r="B54" s="33" t="s">
        <v>337</v>
      </c>
      <c r="C54" s="23" t="s">
        <v>109</v>
      </c>
      <c r="D54" s="34" t="s">
        <v>106</v>
      </c>
      <c r="E54" s="93">
        <f>E206+E357+E508+E658+E807+E956+E1105+E1255+E1404+E1553+E1702+E1851+E2000+E2150+E2299+E2448+E2597+E2746+E2895+E3044+E3193+E3342+E3493+E3644+E3795+E3944+E4093+E4244+E4395+E4547+E4696+E4845+E4994+E5143+E5292+E5441+E5590+E5739+E5888+E6037+E6186</f>
        <v>94628410</v>
      </c>
      <c r="F54" s="93">
        <f>F206+F357+F508+F658+F807+F956+F1105+F1255+F1404+F1553+F1702+F1851+F2000+F2150+F2299+F2448+F2597+F2746+F2895+F3044+F3193+F3342+F3493+F3644+F3795+F3944+F4093+F4244+F4395+F4547+F4696+F4845+F4994+F5143+F5292+F5441+F5590+F5739+F5888+F6037+F6186</f>
        <v>23657108</v>
      </c>
      <c r="G54" s="93">
        <f>G206+G357+G508+G658+G807+G956+G1105+G1255+G1404+G1553+G1702+G1851+G2000+G2150+G2299+G2448+G2597+G2746+G2895+G3044+G3193+G3342+G3493+G3644+G3795+G3944+G4093+G4244+G4395+G4547+G4696+G4845+G4994+G5143+G5292+G5441+G5590+G5739+G5888+G6037+G6186</f>
        <v>23657108</v>
      </c>
      <c r="H54" s="93">
        <f>H206+H357+H508+H658+H807+H956+H1105+H1255+H1404+H1553+H1702+H1851+H2000+H2150+H2299+H2448+H2597+H2746+H2895+H3044+H3193+H3342+H3493+H3644+H3795+H3944+H4093+H4244+H4395+H4547+H4696+H4845+H4994+H5143+H5292+H5441+H5590+H5739+H5888+H6037+H6186</f>
        <v>23657108</v>
      </c>
      <c r="I54" s="93">
        <f>I206+I357+I508+I658+I807+I956+I1105+I1255+I1404+I1553+I1702+I1851+I2000+I2150+I2299+I2448+I2597+I2746+I2895+I3044+I3193+I3342+I3493+I3644+I3795+I3944+I4093+I4244+I4395+I4547+I4696+I4845+I4994+I5143+I5292+I5441+I5590+I5739+I5888+I6037+I6186</f>
        <v>0</v>
      </c>
      <c r="J54" s="67">
        <f t="shared" ref="J54:J62" si="26">ROUND(I54/F54*100,2)</f>
        <v>0</v>
      </c>
      <c r="K54" s="93">
        <f>K206+K357+K508+K658+K807+K956+K1105+K1255+K1404+K1553+K1702+K1851+K2000+K2150+K2299+K2448+K2597+K2746+K2895+K3044+K3193+K3342+K3493+K3644+K3795+K3944+K4093+K4244+K4395+K4547+K4696+K4845+K4994+K5143+K5292+K5441+K5590+K5739+K5888+K6037+K6186</f>
        <v>0</v>
      </c>
      <c r="L54" s="67">
        <f t="shared" ref="L54:L62" si="27">ROUND(K54*100/-F54,2)</f>
        <v>0</v>
      </c>
      <c r="M54" s="93"/>
      <c r="N54" s="93"/>
      <c r="O54" s="93"/>
      <c r="P54" s="93"/>
      <c r="Q54" s="93">
        <f>Q206+Q357+Q508+Q658+Q807+Q956+Q1105+Q1255+Q1404+Q1553+Q1702+Q1851+Q2000+Q2150+Q2299+Q2448+Q2597+Q2746+Q2895+Q3044+Q3193+Q3342+Q3493+Q3644+Q3795+Q3944+Q4093+Q4244+Q4395+Q4547+Q4696+Q4845+Q4994+Q5143+Q5292+Q5441+Q5590+Q5739+Q5888+Q6037+Q6186</f>
        <v>1658</v>
      </c>
      <c r="R54" s="93">
        <f>R206+R357+R508+R658+R807+R956+R1105+R1255+R1404+R1553+R1702+R1851+R2000+R2150+R2299+R2448+R2597+R2746+R2895+R3044+R3193+R3342+R3493+R3644+R3795+R3944+R4093+R4244+R4395+R4547+R4696+R4845+R4994+R5143+R5292+R5441+R5590+R5739+R5888+R6037+R6186</f>
        <v>55499</v>
      </c>
      <c r="S54" s="93">
        <f>S206+S357+S508+S658+S807+S956+S1105+S1255+S1404+S1553+S1702+S1851+S2000+S2150+S2299+S2448+S2597+S2746+S2895+S3044+S3193+S3342+S3493+S3644+S3795+S3944+S4093+S4244+S4395+S4547+S4696+S4845+S4994+S5143+S5292+S5441+S5590+S5739+S5888+S6037+S6186</f>
        <v>13876</v>
      </c>
      <c r="T54" s="93">
        <f>T206+T357+T508+T658+T807+T956+T1105+T1255+T1404+T1553+T1702+T1851+T2000+T2150+T2299+T2448+T2597+T2746+T2895+T3044+T3193+T3342+T3493+T3644+T3795+T3944+T4093+T4244+T4395+T4547+T4696+T4845+T4994+T5143+T5292+T5441+T5590+T5739+T5888+T6037+T6186</f>
        <v>14021</v>
      </c>
      <c r="U54" s="93">
        <f>U206+U357+U508+U658+U807+U956+U1105+U1255+U1404+U1553+U1702+U1851+U2000+U2150+U2299+U2448+U2597+U2746+U2895+U3044+U3193+U3342+U3493+U3644+U3795+U3944+U4093+U4244+U4395+U4547+U4696+U4845+U4994+U5143+U5292+U5441+U5590+U5739+U5888+U6037+U6186</f>
        <v>14021</v>
      </c>
      <c r="V54" s="93">
        <f>V206+V357+V508+V658+V807+V956+V1105+V1255+V1404+V1553+V1702+V1851+V2000+V2150+V2299+V2448+V2597+V2746+V2895+V3044+V3193+V3342+V3493+V3644+V3795+V3944+V4093+V4244+V4395+V4547+V4696+V4845+V4994+V5143+V5292+V5441+V5590+V5739+V5888+V6037+V6186</f>
        <v>0</v>
      </c>
      <c r="W54" s="94"/>
      <c r="X54" s="6"/>
    </row>
    <row r="55" spans="1:24" s="35" customFormat="1" ht="31.5" x14ac:dyDescent="0.25">
      <c r="A55" s="22" t="s">
        <v>51</v>
      </c>
      <c r="B55" s="33" t="s">
        <v>337</v>
      </c>
      <c r="C55" s="23" t="s">
        <v>110</v>
      </c>
      <c r="D55" s="34" t="s">
        <v>330</v>
      </c>
      <c r="E55" s="93">
        <f>E207+E358+E509+E659+E808+E957+E1106+E1256+E1405+E1554+E1703+E1852+E2001+E2151+E2300+E2449+E2598+E2747+E2896+E3045+E3194+E3343+E3494+E3645+E3796+E3945+E4094+E4245+E4396+E4548+E4697+E4846+E4995+E5144+E5293+E5442+E5591+E5740+E5889+E6038+E6187</f>
        <v>12754596</v>
      </c>
      <c r="F55" s="93">
        <f>F207+F358+F509+F659+F808+F957+F1106+F1256+F1405+F1554+F1703+F1852+F2001+F2151+F2300+F2449+F2598+F2747+F2896+F3045+F3194+F3343+F3494+F3645+F3796+F3945+F4094+F4245+F4396+F4548+F4697+F4846+F4995+F5144+F5293+F5442+F5591+F5740+F5889+F6038+F6187</f>
        <v>3188649</v>
      </c>
      <c r="G55" s="93">
        <f>G207+G358+G509+G659+G808+G957+G1106+G1256+G1405+G1554+G1703+G1852+G2001+G2151+G2300+G2449+G2598+G2747+G2896+G3045+G3194+G3343+G3494+G3645+G3796+G3945+G4094+G4245+G4396+G4548+G4697+G4846+G4995+G5144+G5293+G5442+G5591+G5740+G5889+G6038+G6187</f>
        <v>3188649</v>
      </c>
      <c r="H55" s="93">
        <f>H207+H358+H509+H659+H808+H957+H1106+H1256+H1405+H1554+H1703+H1852+H2001+H2151+H2300+H2449+H2598+H2747+H2896+H3045+H3194+H3343+H3494+H3645+H3796+H3945+H4094+H4245+H4396+H4548+H4697+H4846+H4995+H5144+H5293+H5442+H5591+H5740+H5889+H6038+H6187</f>
        <v>3188649</v>
      </c>
      <c r="I55" s="93">
        <f>I207+I358+I509+I659+I808+I957+I1106+I1256+I1405+I1554+I1703+I1852+I2001+I2151+I2300+I2449+I2598+I2747+I2896+I3045+I3194+I3343+I3494+I3645+I3796+I3945+I4094+I4245+I4396+I4548+I4697+I4846+I4995+I5144+I5293+I5442+I5591+I5740+I5889+I6038+I6187</f>
        <v>0</v>
      </c>
      <c r="J55" s="46">
        <f t="shared" si="26"/>
        <v>0</v>
      </c>
      <c r="K55" s="93">
        <f>K207+K358+K509+K659+K808+K957+K1106+K1256+K1405+K1554+K1703+K1852+K2001+K2151+K2300+K2449+K2598+K2747+K2896+K3045+K3194+K3343+K3494+K3645+K3796+K3945+K4094+K4245+K4396+K4548+K4697+K4846+K4995+K5144+K5293+K5442+K5591+K5740+K5889+K6038+K6187</f>
        <v>0</v>
      </c>
      <c r="L55" s="67">
        <f t="shared" si="27"/>
        <v>0</v>
      </c>
      <c r="M55" s="93"/>
      <c r="N55" s="93"/>
      <c r="O55" s="93"/>
      <c r="P55" s="93"/>
      <c r="Q55" s="93">
        <f>Q207+Q358+Q509+Q659+Q808+Q957+Q1106+Q1256+Q1405+Q1554+Q1703+Q1852+Q2001+Q2151+Q2300+Q2449+Q2598+Q2747+Q2896+Q3045+Q3194+Q3343+Q3494+Q3645+Q3796+Q3945+Q4094+Q4245+Q4396+Q4548+Q4697+Q4846+Q4995+Q5144+Q5293+Q5442+Q5591+Q5740+Q5889+Q6038+Q6187</f>
        <v>0</v>
      </c>
      <c r="R55" s="93">
        <f>R207+R358+R509+R659+R808+R957+R1106+R1256+R1405+R1554+R1703+R1852+R2001+R2151+R2300+R2449+R2598+R2747+R2896+R3045+R3194+R3343+R3494+R3645+R3796+R3945+R4094+R4245+R4396+R4548+R4697+R4846+R4995+R5144+R5293+R5442+R5591+R5740+R5889+R6038+R6187</f>
        <v>789</v>
      </c>
      <c r="S55" s="93">
        <f>S207+S358+S509+S659+S808+S957+S1106+S1256+S1405+S1554+S1703+S1852+S2001+S2151+S2300+S2449+S2598+S2747+S2896+S3045+S3194+S3343+S3494+S3645+S3796+S3945+S4094+S4245+S4396+S4548+S4697+S4846+S4995+S5144+S5293+S5442+S5591+S5740+S5889+S6038+S6187</f>
        <v>198</v>
      </c>
      <c r="T55" s="93">
        <f>T207+T358+T509+T659+T808+T957+T1106+T1256+T1405+T1554+T1703+T1852+T2001+T2151+T2300+T2449+T2598+T2747+T2896+T3045+T3194+T3343+T3494+T3645+T3796+T3945+T4094+T4245+T4396+T4548+T4697+T4846+T4995+T5144+T5293+T5442+T5591+T5740+T5889+T6038+T6187</f>
        <v>465</v>
      </c>
      <c r="U55" s="93">
        <f>U207+U358+U509+U659+U808+U957+U1106+U1256+U1405+U1554+U1703+U1852+U2001+U2151+U2300+U2449+U2598+U2747+U2896+U3045+U3194+U3343+U3494+U3645+U3796+U3945+U4094+U4245+U4396+U4548+U4697+U4846+U4995+U5144+U5293+U5442+U5591+U5740+U5889+U6038+U6187</f>
        <v>465</v>
      </c>
      <c r="V55" s="93">
        <f>V207+V358+V509+V659+V808+V957+V1106+V1256+V1405+V1554+V1703+V1852+V2001+V2151+V2300+V2449+V2598+V2747+V2896+V3045+V3194+V3343+V3494+V3645+V3796+V3945+V4094+V4245+V4396+V4548+V4697+V4846+V4995+V5144+V5293+V5442+V5591+V5740+V5889+V6038+V6187</f>
        <v>0</v>
      </c>
      <c r="W55" s="94"/>
      <c r="X55" s="6"/>
    </row>
    <row r="56" spans="1:24" s="35" customFormat="1" ht="15.75" x14ac:dyDescent="0.25">
      <c r="A56" s="22" t="s">
        <v>51</v>
      </c>
      <c r="B56" s="33" t="s">
        <v>337</v>
      </c>
      <c r="C56" s="23" t="s">
        <v>111</v>
      </c>
      <c r="D56" s="34" t="s">
        <v>331</v>
      </c>
      <c r="E56" s="93">
        <f>E208+E359+E510+E660+E809+E958+E1107+E1257+E1406+E1555+E1704+E1853+E2002+E2152+E2301+E2450+E2599+E2748+E2897+E3046+E3195+E3344+E3495+E3646+E3797+E3946+E4095+E4246+E4397+E4549+E4698+E4847+E4996+E5145+E5294+E5443+E5592+E5741+E5890+E6039+E6188</f>
        <v>2357839</v>
      </c>
      <c r="F56" s="93">
        <f>F208+F359+F510+F660+F809+F958+F1107+F1257+F1406+F1555+F1704+F1853+F2002+F2152+F2301+F2450+F2599+F2748+F2897+F3046+F3195+F3344+F3495+F3646+F3797+F3946+F4095+F4246+F4397+F4549+F4698+F4847+F4996+F5145+F5294+F5443+F5592+F5741+F5890+F6039+F6188</f>
        <v>589460</v>
      </c>
      <c r="G56" s="93">
        <f>G208+G359+G510+G660+G809+G958+G1107+G1257+G1406+G1555+G1704+G1853+G2002+G2152+G2301+G2450+G2599+G2748+G2897+G3046+G3195+G3344+G3495+G3646+G3797+G3946+G4095+G4246+G4397+G4549+G4698+G4847+G4996+G5145+G5294+G5443+G5592+G5741+G5890+G6039+G6188</f>
        <v>589460</v>
      </c>
      <c r="H56" s="93">
        <f>H208+H359+H510+H660+H809+H958+H1107+H1257+H1406+H1555+H1704+H1853+H2002+H2152+H2301+H2450+H2599+H2748+H2897+H3046+H3195+H3344+H3495+H3646+H3797+H3946+H4095+H4246+H4397+H4549+H4698+H4847+H4996+H5145+H5294+H5443+H5592+H5741+H5890+H6039+H6188</f>
        <v>589460</v>
      </c>
      <c r="I56" s="93">
        <f>I208+I359+I510+I660+I809+I958+I1107+I1257+I1406+I1555+I1704+I1853+I2002+I2152+I2301+I2450+I2599+I2748+I2897+I3046+I3195+I3344+I3495+I3646+I3797+I3946+I4095+I4246+I4397+I4549+I4698+I4847+I4996+I5145+I5294+I5443+I5592+I5741+I5890+I6039+I6188</f>
        <v>0</v>
      </c>
      <c r="J56" s="46">
        <f t="shared" si="26"/>
        <v>0</v>
      </c>
      <c r="K56" s="93">
        <f>K208+K359+K510+K660+K809+K958+K1107+K1257+K1406+K1555+K1704+K1853+K2002+K2152+K2301+K2450+K2599+K2748+K2897+K3046+K3195+K3344+K3495+K3646+K3797+K3946+K4095+K4246+K4397+K4549+K4698+K4847+K4996+K5145+K5294+K5443+K5592+K5741+K5890+K6039+K6188</f>
        <v>0</v>
      </c>
      <c r="L56" s="67">
        <f t="shared" si="27"/>
        <v>0</v>
      </c>
      <c r="M56" s="93"/>
      <c r="N56" s="93"/>
      <c r="O56" s="93"/>
      <c r="P56" s="93"/>
      <c r="Q56" s="93">
        <f>Q208+Q359+Q510+Q660+Q809+Q958+Q1107+Q1257+Q1406+Q1555+Q1704+Q1853+Q2002+Q2152+Q2301+Q2450+Q2599+Q2748+Q2897+Q3046+Q3195+Q3344+Q3495+Q3646+Q3797+Q3946+Q4095+Q4246+Q4397+Q4549+Q4698+Q4847+Q4996+Q5145+Q5294+Q5443+Q5592+Q5741+Q5890+Q6039+Q6188</f>
        <v>0</v>
      </c>
      <c r="R56" s="93">
        <f>R208+R359+R510+R660+R809+R958+R1107+R1257+R1406+R1555+R1704+R1853+R2002+R2152+R2301+R2450+R2599+R2748+R2897+R3046+R3195+R3344+R3495+R3646+R3797+R3946+R4095+R4246+R4397+R4549+R4698+R4847+R4996+R5145+R5294+R5443+R5592+R5741+R5890+R6039+R6188</f>
        <v>435</v>
      </c>
      <c r="S56" s="93">
        <f>S208+S359+S510+S660+S809+S958+S1107+S1257+S1406+S1555+S1704+S1853+S2002+S2152+S2301+S2450+S2599+S2748+S2897+S3046+S3195+S3344+S3495+S3646+S3797+S3946+S4095+S4246+S4397+S4549+S4698+S4847+S4996+S5145+S5294+S5443+S5592+S5741+S5890+S6039+S6188</f>
        <v>109</v>
      </c>
      <c r="T56" s="93">
        <f>T208+T359+T510+T660+T809+T958+T1107+T1257+T1406+T1555+T1704+T1853+T2002+T2152+T2301+T2450+T2599+T2748+T2897+T3046+T3195+T3344+T3495+T3646+T3797+T3946+T4095+T4246+T4397+T4549+T4698+T4847+T4996+T5145+T5294+T5443+T5592+T5741+T5890+T6039+T6188</f>
        <v>108</v>
      </c>
      <c r="U56" s="93">
        <f>U208+U359+U510+U660+U809+U958+U1107+U1257+U1406+U1555+U1704+U1853+U2002+U2152+U2301+U2450+U2599+U2748+U2897+U3046+U3195+U3344+U3495+U3646+U3797+U3946+U4095+U4246+U4397+U4549+U4698+U4847+U4996+U5145+U5294+U5443+U5592+U5741+U5890+U6039+U6188</f>
        <v>108</v>
      </c>
      <c r="V56" s="93">
        <f>V208+V359+V510+V660+V809+V958+V1107+V1257+V1406+V1555+V1704+V1853+V2002+V2152+V2301+V2450+V2599+V2748+V2897+V3046+V3195+V3344+V3495+V3646+V3797+V3946+V4095+V4246+V4397+V4549+V4698+V4847+V4996+V5145+V5294+V5443+V5592+V5741+V5890+V6039+V6188</f>
        <v>0</v>
      </c>
      <c r="W56" s="94"/>
      <c r="X56" s="6"/>
    </row>
    <row r="57" spans="1:24" s="35" customFormat="1" ht="31.5" x14ac:dyDescent="0.25">
      <c r="A57" s="22" t="s">
        <v>51</v>
      </c>
      <c r="B57" s="33" t="s">
        <v>337</v>
      </c>
      <c r="C57" s="23" t="s">
        <v>113</v>
      </c>
      <c r="D57" s="34" t="s">
        <v>332</v>
      </c>
      <c r="E57" s="93">
        <f>E209+E360+E511+E661+E810+E959+E1108+E1258+E1407+E1556+E1705+E1854+E2003+E2153+E2302+E2451+E2600+E2749+E2898+E3047+E3196+E3345+E3496+E3647+E3798+E3947+E4096+E4247+E4398+E4550+E4699+E4848+E4997+E5146+E5295+E5444+E5593+E5742+E5891+E6040+E6189</f>
        <v>798712</v>
      </c>
      <c r="F57" s="93">
        <f>F209+F360+F511+F661+F810+F959+F1108+F1258+F1407+F1556+F1705+F1854+F2003+F2153+F2302+F2451+F2600+F2749+F2898+F3047+F3196+F3345+F3496+F3647+F3798+F3947+F4096+F4247+F4398+F4550+F4699+F4848+F4997+F5146+F5295+F5444+F5593+F5742+F5891+F6040+F6189</f>
        <v>199678</v>
      </c>
      <c r="G57" s="93">
        <f>G209+G360+G511+G661+G810+G959+G1108+G1258+G1407+G1556+G1705+G1854+G2003+G2153+G2302+G2451+G2600+G2749+G2898+G3047+G3196+G3345+G3496+G3647+G3798+G3947+G4096+G4247+G4398+G4550+G4699+G4848+G4997+G5146+G5295+G5444+G5593+G5742+G5891+G6040+G6189</f>
        <v>199678</v>
      </c>
      <c r="H57" s="93">
        <f>H209+H360+H511+H661+H810+H959+H1108+H1258+H1407+H1556+H1705+H1854+H2003+H2153+H2302+H2451+H2600+H2749+H2898+H3047+H3196+H3345+H3496+H3647+H3798+H3947+H4096+H4247+H4398+H4550+H4699+H4848+H4997+H5146+H5295+H5444+H5593+H5742+H5891+H6040+H6189</f>
        <v>199678</v>
      </c>
      <c r="I57" s="93">
        <f>I209+I360+I511+I661+I810+I959+I1108+I1258+I1407+I1556+I1705+I1854+I2003+I2153+I2302+I2451+I2600+I2749+I2898+I3047+I3196+I3345+I3496+I3647+I3798+I3947+I4096+I4247+I4398+I4550+I4699+I4848+I4997+I5146+I5295+I5444+I5593+I5742+I5891+I6040+I6189</f>
        <v>0</v>
      </c>
      <c r="J57" s="46">
        <f t="shared" si="26"/>
        <v>0</v>
      </c>
      <c r="K57" s="93">
        <f>K209+K360+K511+K661+K810+K959+K1108+K1258+K1407+K1556+K1705+K1854+K2003+K2153+K2302+K2451+K2600+K2749+K2898+K3047+K3196+K3345+K3496+K3647+K3798+K3947+K4096+K4247+K4398+K4550+K4699+K4848+K4997+K5146+K5295+K5444+K5593+K5742+K5891+K6040+K6189</f>
        <v>0</v>
      </c>
      <c r="L57" s="67">
        <f t="shared" si="27"/>
        <v>0</v>
      </c>
      <c r="M57" s="93"/>
      <c r="N57" s="93"/>
      <c r="O57" s="93"/>
      <c r="P57" s="93"/>
      <c r="Q57" s="93">
        <f>Q209+Q360+Q511+Q661+Q810+Q959+Q1108+Q1258+Q1407+Q1556+Q1705+Q1854+Q2003+Q2153+Q2302+Q2451+Q2600+Q2749+Q2898+Q3047+Q3196+Q3345+Q3496+Q3647+Q3798+Q3947+Q4096+Q4247+Q4398+Q4550+Q4699+Q4848+Q4997+Q5146+Q5295+Q5444+Q5593+Q5742+Q5891+Q6040+Q6189</f>
        <v>0</v>
      </c>
      <c r="R57" s="93">
        <f>R209+R360+R511+R661+R810+R959+R1108+R1258+R1407+R1556+R1705+R1854+R2003+R2153+R2302+R2451+R2600+R2749+R2898+R3047+R3196+R3345+R3496+R3647+R3798+R3947+R4096+R4247+R4398+R4550+R4699+R4848+R4997+R5146+R5295+R5444+R5593+R5742+R5891+R6040+R6189</f>
        <v>112</v>
      </c>
      <c r="S57" s="93">
        <f>S209+S360+S511+S661+S810+S959+S1108+S1258+S1407+S1556+S1705+S1854+S2003+S2153+S2302+S2451+S2600+S2749+S2898+S3047+S3196+S3345+S3496+S3647+S3798+S3947+S4096+S4247+S4398+S4550+S4699+S4848+S4997+S5146+S5295+S5444+S5593+S5742+S5891+S6040+S6189</f>
        <v>28</v>
      </c>
      <c r="T57" s="93">
        <f>T209+T360+T511+T661+T810+T959+T1108+T1258+T1407+T1556+T1705+T1854+T2003+T2153+T2302+T2451+T2600+T2749+T2898+T3047+T3196+T3345+T3496+T3647+T3798+T3947+T4096+T4247+T4398+T4550+T4699+T4848+T4997+T5146+T5295+T5444+T5593+T5742+T5891+T6040+T6189</f>
        <v>48</v>
      </c>
      <c r="U57" s="93">
        <f>U209+U360+U511+U661+U810+U959+U1108+U1258+U1407+U1556+U1705+U1854+U2003+U2153+U2302+U2451+U2600+U2749+U2898+U3047+U3196+U3345+U3496+U3647+U3798+U3947+U4096+U4247+U4398+U4550+U4699+U4848+U4997+U5146+U5295+U5444+U5593+U5742+U5891+U6040+U6189</f>
        <v>48</v>
      </c>
      <c r="V57" s="93">
        <f>V209+V360+V511+V661+V810+V959+V1108+V1258+V1407+V1556+V1705+V1854+V2003+V2153+V2302+V2451+V2600+V2749+V2898+V3047+V3196+V3345+V3496+V3647+V3798+V3947+V4096+V4247+V4398+V4550+V4699+V4848+V4997+V5146+V5295+V5444+V5593+V5742+V5891+V6040+V6189</f>
        <v>0</v>
      </c>
      <c r="W57" s="94"/>
      <c r="X57" s="6"/>
    </row>
    <row r="58" spans="1:24" s="35" customFormat="1" ht="15.75" x14ac:dyDescent="0.25">
      <c r="A58" s="22" t="s">
        <v>51</v>
      </c>
      <c r="B58" s="33" t="s">
        <v>337</v>
      </c>
      <c r="C58" s="23" t="s">
        <v>112</v>
      </c>
      <c r="D58" s="34" t="s">
        <v>117</v>
      </c>
      <c r="E58" s="93">
        <f>E210+E361+E512+E662+E811+E960+E1109+E1259+E1408+E1557+E1706+E1855+E2004+E2154+E2303+E2452+E2601+E2750+E2899+E3048+E3197+E3346+E3497+E3648+E3799+E3948+E4097+E4248+E4399+E4551+E4700+E4849+E4998+E5147+E5296+E5445+E5594+E5743+E5892+E6041+E6190</f>
        <v>1305948</v>
      </c>
      <c r="F58" s="93">
        <f>F210+F361+F512+F662+F811+F960+F1109+F1259+F1408+F1557+F1706+F1855+F2004+F2154+F2303+F2452+F2601+F2750+F2899+F3048+F3197+F3346+F3497+F3648+F3799+F3948+F4097+F4248+F4399+F4551+F4700+F4849+F4998+F5147+F5296+F5445+F5594+F5743+F5892+F6041+F6190</f>
        <v>326488</v>
      </c>
      <c r="G58" s="93">
        <f>G210+G361+G512+G662+G811+G960+G1109+G1259+G1408+G1557+G1706+G1855+G2004+G2154+G2303+G2452+G2601+G2750+G2899+G3048+G3197+G3346+G3497+G3648+G3799+G3948+G4097+G4248+G4399+G4551+G4700+G4849+G4998+G5147+G5296+G5445+G5594+G5743+G5892+G6041+G6190</f>
        <v>326488</v>
      </c>
      <c r="H58" s="93">
        <f>H210+H361+H512+H662+H811+H960+H1109+H1259+H1408+H1557+H1706+H1855+H2004+H2154+H2303+H2452+H2601+H2750+H2899+H3048+H3197+H3346+H3497+H3648+H3799+H3948+H4097+H4248+H4399+H4551+H4700+H4849+H4998+H5147+H5296+H5445+H5594+H5743+H5892+H6041+H6190</f>
        <v>326488</v>
      </c>
      <c r="I58" s="93">
        <f>I210+I361+I512+I662+I811+I960+I1109+I1259+I1408+I1557+I1706+I1855+I2004+I2154+I2303+I2452+I2601+I2750+I2899+I3048+I3197+I3346+I3497+I3648+I3799+I3948+I4097+I4248+I4399+I4551+I4700+I4849+I4998+I5147+I5296+I5445+I5594+I5743+I5892+I6041+I6190</f>
        <v>0</v>
      </c>
      <c r="J58" s="46">
        <f t="shared" si="26"/>
        <v>0</v>
      </c>
      <c r="K58" s="93">
        <f>K210+K361+K512+K662+K811+K960+K1109+K1259+K1408+K1557+K1706+K1855+K2004+K2154+K2303+K2452+K2601+K2750+K2899+K3048+K3197+K3346+K3497+K3648+K3799+K3948+K4097+K4248+K4399+K4551+K4700+K4849+K4998+K5147+K5296+K5445+K5594+K5743+K5892+K6041+K6190</f>
        <v>0</v>
      </c>
      <c r="L58" s="67">
        <f t="shared" si="27"/>
        <v>0</v>
      </c>
      <c r="M58" s="93"/>
      <c r="N58" s="93"/>
      <c r="O58" s="93"/>
      <c r="P58" s="93"/>
      <c r="Q58" s="93">
        <f>Q210+Q361+Q512+Q662+Q811+Q960+Q1109+Q1259+Q1408+Q1557+Q1706+Q1855+Q2004+Q2154+Q2303+Q2452+Q2601+Q2750+Q2899+Q3048+Q3197+Q3346+Q3497+Q3648+Q3799+Q3948+Q4097+Q4248+Q4399+Q4551+Q4700+Q4849+Q4998+Q5147+Q5296+Q5445+Q5594+Q5743+Q5892+Q6041+Q6190</f>
        <v>6</v>
      </c>
      <c r="R58" s="93">
        <f>R210+R361+R512+R662+R811+R960+R1109+R1259+R1408+R1557+R1706+R1855+R2004+R2154+R2303+R2452+R2601+R2750+R2899+R3048+R3197+R3346+R3497+R3648+R3799+R3948+R4097+R4248+R4399+R4551+R4700+R4849+R4998+R5147+R5296+R5445+R5594+R5743+R5892+R6041+R6190</f>
        <v>339</v>
      </c>
      <c r="S58" s="93">
        <f>S210+S361+S512+S662+S811+S960+S1109+S1259+S1408+S1557+S1706+S1855+S2004+S2154+S2303+S2452+S2601+S2750+S2899+S3048+S3197+S3346+S3497+S3648+S3799+S3948+S4097+S4248+S4399+S4551+S4700+S4849+S4998+S5147+S5296+S5445+S5594+S5743+S5892+S6041+S6190</f>
        <v>83</v>
      </c>
      <c r="T58" s="93">
        <f>T210+T361+T512+T662+T811+T960+T1109+T1259+T1408+T1557+T1706+T1855+T2004+T2154+T2303+T2452+T2601+T2750+T2899+T3048+T3197+T3346+T3497+T3648+T3799+T3948+T4097+T4248+T4399+T4551+T4700+T4849+T4998+T5147+T5296+T5445+T5594+T5743+T5892+T6041+T6190</f>
        <v>61</v>
      </c>
      <c r="U58" s="93">
        <f>U210+U361+U512+U662+U811+U960+U1109+U1259+U1408+U1557+U1706+U1855+U2004+U2154+U2303+U2452+U2601+U2750+U2899+U3048+U3197+U3346+U3497+U3648+U3799+U3948+U4097+U4248+U4399+U4551+U4700+U4849+U4998+U5147+U5296+U5445+U5594+U5743+U5892+U6041+U6190</f>
        <v>61</v>
      </c>
      <c r="V58" s="93">
        <f>V210+V361+V512+V662+V811+V960+V1109+V1259+V1408+V1557+V1706+V1855+V2004+V2154+V2303+V2452+V2601+V2750+V2899+V3048+V3197+V3346+V3497+V3648+V3799+V3948+V4097+V4248+V4399+V4551+V4700+V4849+V4998+V5147+V5296+V5445+V5594+V5743+V5892+V6041+V6190</f>
        <v>0</v>
      </c>
      <c r="W58" s="94"/>
      <c r="X58" s="6"/>
    </row>
    <row r="59" spans="1:24" s="35" customFormat="1" ht="15.75" x14ac:dyDescent="0.25">
      <c r="A59" s="22" t="s">
        <v>51</v>
      </c>
      <c r="B59" s="22" t="s">
        <v>338</v>
      </c>
      <c r="C59" s="23" t="s">
        <v>102</v>
      </c>
      <c r="D59" s="41" t="s">
        <v>33</v>
      </c>
      <c r="E59" s="92">
        <f>SUM(E60:E110)</f>
        <v>83475170</v>
      </c>
      <c r="F59" s="92">
        <f>SUM(F60:F110)</f>
        <v>20868792.5</v>
      </c>
      <c r="G59" s="92">
        <f>SUM(G60:G110)</f>
        <v>21140694</v>
      </c>
      <c r="H59" s="92">
        <f>SUM(H60:H110)</f>
        <v>17844680</v>
      </c>
      <c r="I59" s="92">
        <f>SUM(I60:I110)</f>
        <v>3156547</v>
      </c>
      <c r="J59" s="84">
        <f t="shared" si="26"/>
        <v>15.13</v>
      </c>
      <c r="K59" s="92">
        <f>SUM(K60:K110)</f>
        <v>-2884645.5</v>
      </c>
      <c r="L59" s="85">
        <f t="shared" si="27"/>
        <v>13.82</v>
      </c>
      <c r="M59" s="92"/>
      <c r="N59" s="92"/>
      <c r="O59" s="92">
        <f>O211+O362+O513+O663+O812+O961+O1110+O1260+O1409+O1558+O1707+O1856+O2005+O2155+O2304+O2453+O2602+O2751+O2900+O3049+O3198+O3347+O3498+O3649+O3800+O3949+O4098+O4249+O4400+O4552+O4701+O4850+O4999+O5148+O5297+O5446+O5595+O5744+O5893+O6042+O6191</f>
        <v>595088</v>
      </c>
      <c r="P59" s="92">
        <f>P211+P362+P513+P663+P812+P961+P1110+P1260+P1409+P1558+P1707+P1856+P2005+P2155+P2304+P2453+P2602+P2751+P2900+P3049+P3198+P3347+P3498+P3649+P3800+P3949+P4098+P4249+P4400+P4552+P4701+P4850+P4999+P5148+P5297+P5446+P5595+P5744+P5893+P6042+P6191</f>
        <v>517292</v>
      </c>
      <c r="Q59" s="92">
        <f>Q211+Q362+Q513+Q663+Q812+Q961+Q1110+Q1260+Q1409+Q1558+Q1707+Q1856+Q2005+Q2155+Q2304+Q2453+Q2602+Q2751+Q2900+Q3049+Q3198+Q3347+Q3498+Q3649+Q3800+Q3949+Q4098+Q4249+Q4400+Q4552+Q4701+Q4850+Q4999+Q5148+Q5297+Q5446+Q5595+Q5744+Q5893+Q6042+Q6191</f>
        <v>77796</v>
      </c>
      <c r="R59" s="92">
        <f>SUM(R60:R110)</f>
        <v>38328</v>
      </c>
      <c r="S59" s="92">
        <f>SUM(S60:S110)</f>
        <v>9566</v>
      </c>
      <c r="T59" s="92">
        <f>SUM(T60:T110)</f>
        <v>10252</v>
      </c>
      <c r="U59" s="92">
        <f>SUM(U60:U110)</f>
        <v>8671</v>
      </c>
      <c r="V59" s="92">
        <f>SUM(V60:V110)</f>
        <v>1581</v>
      </c>
      <c r="W59" s="92">
        <f>SUM(W61:W111)</f>
        <v>0</v>
      </c>
      <c r="X59" s="6"/>
    </row>
    <row r="60" spans="1:24" s="35" customFormat="1" ht="31.5" x14ac:dyDescent="0.25">
      <c r="A60" s="22" t="s">
        <v>51</v>
      </c>
      <c r="B60" s="33" t="s">
        <v>338</v>
      </c>
      <c r="C60" s="42" t="s">
        <v>139</v>
      </c>
      <c r="D60" s="43" t="s">
        <v>119</v>
      </c>
      <c r="E60" s="93">
        <f>E212+E363+E514+E664+E813+E962+E1111+E1261+E1410+E1559+E1708+E1857+E2006+E2156+E2305+E2454+E2603+E2752+E2901+E3050+E3199+E3348+E3499+E3650+E3801+E3950+E4099+E4250+E4401+E4553+E4702+E4851+E5000+E5149+E5298+E5447+E5596+E5745+E5894+E6043+E6192</f>
        <v>4320930</v>
      </c>
      <c r="F60" s="93">
        <f>F212+F363+F514+F664+F813+F962+F1111+F1261+F1410+F1559+F1708+F1857+F2006+F2156+F2305+F2454+F2603+F2752+F2901+F3050+F3199+F3348+F3499+F3650+F3801+F3950+F4099+F4250+F4401+F4553+F4702+F4851+F5000+F5149+F5298+F5447+F5596+F5745+F5894+F6043+F6192</f>
        <v>1080232.5</v>
      </c>
      <c r="G60" s="93">
        <f>G212+G363+G514+G664+G813+G962+G1111+G1261+G1410+G1559+G1708+G1857+G2006+G2156+G2305+G2454+G2603+G2752+G2901+G3050+G3199+G3348+G3499+G3650+G3801+G3950+G4099+G4250+G4401+G4553+G4702+G4851+G5000+G5149+G5298+G5447+G5596+G5745+G5894+G6043+G6192</f>
        <v>1127626</v>
      </c>
      <c r="H60" s="93">
        <f>H212+H363+H514+H664+H813+H962+H1111+H1261+H1410+H1559+H1708+H1857+H2006+H2156+H2305+H2454+H2603+H2752+H2901+H3050+H3199+H3348+H3499+H3650+H3801+H3950+H4099+H4250+H4401+H4553+H4702+H4851+H5000+H5149+H5298+H5447+H5596+H5745+H5894+H6043+H6192</f>
        <v>986765</v>
      </c>
      <c r="I60" s="93">
        <f>I212+I363+I514+I664+I813+I962+I1111+I1261+I1410+I1559+I1708+I1857+I2006+I2156+I2305+I2454+I2603+I2752+I2901+I3050+I3199+I3348+I3499+I3650+I3801+I3950+I4099+I4250+I4401+I4553+I4702+I4851+I5000+I5149+I5298+I5447+I5596+I5745+I5894+I6043+I6192</f>
        <v>134867</v>
      </c>
      <c r="J60" s="46">
        <f t="shared" si="26"/>
        <v>12.48</v>
      </c>
      <c r="K60" s="93">
        <f>K212+K363+K514+K664+K813+K962+K1111+K1261+K1410+K1559+K1708+K1857+K2006+K2156+K2305+K2454+K2603+K2752+K2901+K3050+K3199+K3348+K3499+K3650+K3801+K3950+K4099+K4250+K4401+K4553+K4702+K4851+K5000+K5149+K5298+K5447+K5596+K5745+K5894+K6043+K6192</f>
        <v>-87473.5</v>
      </c>
      <c r="L60" s="67">
        <f t="shared" si="27"/>
        <v>8.1</v>
      </c>
      <c r="M60" s="93"/>
      <c r="N60" s="93"/>
      <c r="O60" s="93"/>
      <c r="P60" s="93"/>
      <c r="Q60" s="93">
        <f>Q212+Q363+Q514+Q664+Q813+Q962+Q1111+Q1261+Q1410+Q1559+Q1708+Q1857+Q2006+Q2156+Q2305+Q2454+Q2603+Q2752+Q2901+Q3050+Q3199+Q3348+Q3499+Q3650+Q3801+Q3950+Q4099+Q4250+Q4401+Q4553+Q4702+Q4851+Q5000+Q5149+Q5298+Q5447+Q5596+Q5745+Q5894+Q6043+Q6192</f>
        <v>6300</v>
      </c>
      <c r="R60" s="93">
        <f>R212+R363+R514+R664+R813+R962+R1111+R1261+R1410+R1559+R1708+R1857+R2006+R2156+R2305+R2454+R2603+R2752+R2901+R3050+R3199+R3348+R3499+R3650+R3801+R3950+R4099+R4250+R4401+R4553+R4702+R4851+R5000+R5149+R5298+R5447+R5596+R5745+R5894+R6043+R6192</f>
        <v>5767</v>
      </c>
      <c r="S60" s="93">
        <f>S212+S363+S514+S664+S813+S962+S1111+S1261+S1410+S1559+S1708+S1857+S2006+S2156+S2305+S2454+S2603+S2752+S2901+S3050+S3199+S3348+S3499+S3650+S3801+S3950+S4099+S4250+S4401+S4553+S4702+S4851+S5000+S5149+S5298+S5447+S5596+S5745+S5894+S6043+S6192</f>
        <v>1446</v>
      </c>
      <c r="T60" s="93">
        <f>T212+T363+T514+T664+T813+T962+T1111+T1261+T1410+T1559+T1708+T1857+T2006+T2156+T2305+T2454+T2603+T2752+T2901+T3050+T3199+T3348+T3499+T3650+T3801+T3950+T4099+T4250+T4401+T4553+T4702+T4851+T5000+T5149+T5298+T5447+T5596+T5745+T5894+T6043+T6192</f>
        <v>1499</v>
      </c>
      <c r="U60" s="93">
        <f>U212+U363+U514+U664+U813+U962+U1111+U1261+U1410+U1559+U1708+U1857+U2006+U2156+U2305+U2454+U2603+U2752+U2901+U3050+U3199+U3348+U3499+U3650+U3801+U3950+U4099+U4250+U4401+U4553+U4702+U4851+U5000+U5149+U5298+U5447+U5596+U5745+U5894+U6043+U6192</f>
        <v>1317</v>
      </c>
      <c r="V60" s="93">
        <f>V212+V363+V514+V664+V813+V962+V1111+V1261+V1410+V1559+V1708+V1857+V2006+V2156+V2305+V2454+V2603+V2752+V2901+V3050+V3199+V3348+V3499+V3650+V3801+V3950+V4099+V4250+V4401+V4553+V4702+V4851+V5000+V5149+V5298+V5447+V5596+V5745+V5894+V6043+V6192</f>
        <v>182</v>
      </c>
      <c r="W60" s="94"/>
      <c r="X60" s="8"/>
    </row>
    <row r="61" spans="1:24" s="35" customFormat="1" ht="47.25" x14ac:dyDescent="0.25">
      <c r="A61" s="22" t="s">
        <v>51</v>
      </c>
      <c r="B61" s="33" t="s">
        <v>338</v>
      </c>
      <c r="C61" s="42" t="s">
        <v>140</v>
      </c>
      <c r="D61" s="43" t="s">
        <v>120</v>
      </c>
      <c r="E61" s="93">
        <f>E213+E364+E515+E665+E814+E963+E1112+E1262+E1411+E1560+E1709+E1858+E2007+E2157+E2306+E2455+E2604+E2753+E2902+E3051+E3200+E3349+E3500+E3651+E3802+E3951+E4100+E4251+E4402+E4554+E4703+E4852+E5001+E5150+E5299+E5448+E5597+E5746+E5895+E6044+E6193</f>
        <v>3063198</v>
      </c>
      <c r="F61" s="93">
        <f>F213+F364+F515+F665+F814+F963+F1112+F1262+F1411+F1560+F1709+F1858+F2007+F2157+F2306+F2455+F2604+F2753+F2902+F3051+F3200+F3349+F3500+F3651+F3802+F3951+F4100+F4251+F4402+F4554+F4703+F4852+F5001+F5150+F5299+F5448+F5597+F5746+F5895+F6044+F6193</f>
        <v>765799.5</v>
      </c>
      <c r="G61" s="93">
        <f>G213+G364+G515+G665+G814+G963+G1112+G1262+G1411+G1560+G1709+G1858+G2007+G2157+G2306+G2455+G2604+G2753+G2902+G3051+G3200+G3349+G3500+G3651+G3802+G3951+G4100+G4251+G4402+G4554+G4703+G4852+G5001+G5150+G5299+G5448+G5597+G5746+G5895+G6044+G6193</f>
        <v>1249415</v>
      </c>
      <c r="H61" s="93">
        <f>H213+H364+H515+H665+H814+H963+H1112+H1262+H1411+H1560+H1709+H1858+H2007+H2157+H2306+H2455+H2604+H2753+H2902+H3051+H3200+H3349+H3500+H3651+H3802+H3951+H4100+H4251+H4402+H4554+H4703+H4852+H5001+H5150+H5299+H5448+H5597+H5746+H5895+H6044+H6193</f>
        <v>641621</v>
      </c>
      <c r="I61" s="93">
        <f>I213+I364+I515+I665+I814+I963+I1112+I1262+I1411+I1560+I1709+I1858+I2007+I2157+I2306+I2455+I2604+I2753+I2902+I3051+I3200+I3349+I3500+I3651+I3802+I3951+I4100+I4251+I4402+I4554+I4703+I4852+I5001+I5150+I5299+I5448+I5597+I5746+I5895+I6044+I6193</f>
        <v>601670</v>
      </c>
      <c r="J61" s="46">
        <f t="shared" si="26"/>
        <v>78.569999999999993</v>
      </c>
      <c r="K61" s="93">
        <f>K213+K364+K515+K665+K814+K963+K1112+K1262+K1411+K1560+K1709+K1858+K2007+K2157+K2306+K2455+K2604+K2753+K2902+K3051+K3200+K3349+K3500+K3651+K3802+K3951+K4100+K4251+K4402+K4554+K4703+K4852+K5001+K5150+K5299+K5448+K5597+K5746+K5895+K6044+K6193</f>
        <v>-118054.5</v>
      </c>
      <c r="L61" s="67">
        <f t="shared" si="27"/>
        <v>15.42</v>
      </c>
      <c r="M61" s="93"/>
      <c r="N61" s="93"/>
      <c r="O61" s="93"/>
      <c r="P61" s="93"/>
      <c r="Q61" s="93">
        <f>Q213+Q364+Q515+Q665+Q814+Q963+Q1112+Q1262+Q1411+Q1560+Q1709+Q1858+Q2007+Q2157+Q2306+Q2455+Q2604+Q2753+Q2902+Q3051+Q3200+Q3349+Q3500+Q3651+Q3802+Q3951+Q4100+Q4251+Q4402+Q4554+Q4703+Q4852+Q5001+Q5150+Q5299+Q5448+Q5597+Q5746+Q5895+Q6044+Q6193</f>
        <v>26353</v>
      </c>
      <c r="R61" s="93">
        <f>R213+R364+R515+R665+R814+R963+R1112+R1262+R1411+R1560+R1709+R1858+R2007+R2157+R2306+R2455+R2604+R2753+R2902+R3051+R3200+R3349+R3500+R3651+R3802+R3951+R4100+R4251+R4402+R4554+R4703+R4852+R5001+R5150+R5299+R5448+R5597+R5746+R5895+R6044+R6193</f>
        <v>3376</v>
      </c>
      <c r="S61" s="93">
        <f>S213+S364+S515+S665+S814+S963+S1112+S1262+S1411+S1560+S1709+S1858+S2007+S2157+S2306+S2455+S2604+S2753+S2902+S3051+S3200+S3349+S3500+S3651+S3802+S3951+S4100+S4251+S4402+S4554+S4703+S4852+S5001+S5150+S5299+S5448+S5597+S5746+S5895+S6044+S6193</f>
        <v>845</v>
      </c>
      <c r="T61" s="93">
        <f>T213+T364+T515+T665+T814+T963+T1112+T1262+T1411+T1560+T1709+T1858+T2007+T2157+T2306+T2455+T2604+T2753+T2902+T3051+T3200+T3349+T3500+T3651+T3802+T3951+T4100+T4251+T4402+T4554+T4703+T4852+T5001+T5150+T5299+T5448+T5597+T5746+T5895+T6044+T6193</f>
        <v>1362</v>
      </c>
      <c r="U61" s="93">
        <f>U213+U364+U515+U665+U814+U963+U1112+U1262+U1411+U1560+U1709+U1858+U2007+U2157+U2306+U2455+U2604+U2753+U2902+U3051+U3200+U3349+U3500+U3651+U3802+U3951+U4100+U4251+U4402+U4554+U4703+U4852+U5001+U5150+U5299+U5448+U5597+U5746+U5895+U6044+U6193</f>
        <v>793</v>
      </c>
      <c r="V61" s="93">
        <f>V213+V364+V515+V665+V814+V963+V1112+V1262+V1411+V1560+V1709+V1858+V2007+V2157+V2306+V2455+V2604+V2753+V2902+V3051+V3200+V3349+V3500+V3651+V3802+V3951+V4100+V4251+V4402+V4554+V4703+V4852+V5001+V5150+V5299+V5448+V5597+V5746+V5895+V6044+V6193</f>
        <v>569</v>
      </c>
      <c r="W61" s="94"/>
      <c r="X61" s="8"/>
    </row>
    <row r="62" spans="1:24" s="35" customFormat="1" ht="31.5" x14ac:dyDescent="0.25">
      <c r="A62" s="22" t="s">
        <v>51</v>
      </c>
      <c r="B62" s="33" t="s">
        <v>338</v>
      </c>
      <c r="C62" s="42" t="s">
        <v>141</v>
      </c>
      <c r="D62" s="43" t="s">
        <v>142</v>
      </c>
      <c r="E62" s="93">
        <f>E214+E365+E516+E666+E815+E964+E1113+E1263+E1412+E1561+E1710+E1859+E2008+E2158+E2307+E2456+E2605+E2754+E2903+E3052+E3201+E3350+E3501+E3652+E3803+E3952+E4101+E4252+E4403+E4555+E4704+E4853+E5002+E5151+E5300+E5449+E5598+E5747+E5896+E6045+E6194</f>
        <v>9813</v>
      </c>
      <c r="F62" s="93">
        <f>F214+F365+F516+F666+F815+F964+F1113+F1263+F1412+F1561+F1710+F1859+F2008+F2158+F2307+F2456+F2605+F2754+F2903+F3052+F3201+F3350+F3501+F3652+F3803+F3952+F4101+F4252+F4403+F4555+F4704+F4853+F5002+F5151+F5300+F5449+F5598+F5747+F5896+F6045+F6194</f>
        <v>2453.25</v>
      </c>
      <c r="G62" s="93">
        <f>G214+G365+G516+G666+G815+G964+G1113+G1263+G1412+G1561+G1710+G1859+G2008+G2158+G2307+G2456+G2605+G2754+G2903+G3052+G3201+G3350+G3501+G3652+G3803+G3952+G4101+G4252+G4403+G4555+G4704+G4853+G5002+G5151+G5300+G5449+G5598+G5747+G5896+G6045+G6194</f>
        <v>0</v>
      </c>
      <c r="H62" s="93">
        <f>H214+H365+H516+H666+H815+H964+H1113+H1263+H1412+H1561+H1710+H1859+H2008+H2158+H2307+H2456+H2605+H2754+H2903+H3052+H3201+H3350+H3501+H3652+H3803+H3952+H4101+H4252+H4403+H4555+H4704+H4853+H5002+H5151+H5300+H5449+H5598+H5747+H5896+H6045+H6194</f>
        <v>0</v>
      </c>
      <c r="I62" s="93">
        <f>I214+I365+I516+I666+I815+I964+I1113+I1263+I1412+I1561+I1710+I1859+I2008+I2158+I2307+I2456+I2605+I2754+I2903+I3052+I3201+I3350+I3501+I3652+I3803+I3952+I4101+I4252+I4403+I4555+I4704+I4853+I5002+I5151+I5300+I5449+I5598+I5747+I5896+I6045+I6194</f>
        <v>0</v>
      </c>
      <c r="J62" s="46">
        <f t="shared" si="26"/>
        <v>0</v>
      </c>
      <c r="K62" s="93">
        <f>K214+K365+K516+K666+K815+K964+K1113+K1263+K1412+K1561+K1710+K1859+K2008+K2158+K2307+K2456+K2605+K2754+K2903+K3052+K3201+K3350+K3501+K3652+K3803+K3952+K4101+K4252+K4403+K4555+K4704+K4853+K5002+K5151+K5300+K5449+K5598+K5747+K5896+K6045+K6194</f>
        <v>-2453.25</v>
      </c>
      <c r="L62" s="67">
        <f t="shared" si="27"/>
        <v>100</v>
      </c>
      <c r="M62" s="93"/>
      <c r="N62" s="93"/>
      <c r="O62" s="93"/>
      <c r="P62" s="93"/>
      <c r="Q62" s="93">
        <f>Q214+Q365+Q516+Q666+Q815+Q964+Q1113+Q1263+Q1412+Q1561+Q1710+Q1859+Q2008+Q2158+Q2307+Q2456+Q2605+Q2754+Q2903+Q3052+Q3201+Q3350+Q3501+Q3652+Q3803+Q3952+Q4101+Q4252+Q4403+Q4555+Q4704+Q4853+Q5002+Q5151+Q5300+Q5449+Q5598+Q5747+Q5896+Q6045+Q6194</f>
        <v>0</v>
      </c>
      <c r="R62" s="93">
        <f>R214+R365+R516+R666+R815+R964+R1113+R1263+R1412+R1561+R1710+R1859+R2008+R2158+R2307+R2456+R2605+R2754+R2903+R3052+R3201+R3350+R3501+R3652+R3803+R3952+R4101+R4252+R4403+R4555+R4704+R4853+R5002+R5151+R5300+R5449+R5598+R5747+R5896+R6045+R6194</f>
        <v>1</v>
      </c>
      <c r="S62" s="93">
        <f>S214+S365+S516+S666+S815+S964+S1113+S1263+S1412+S1561+S1710+S1859+S2008+S2158+S2307+S2456+S2605+S2754+S2903+S3052+S3201+S3350+S3501+S3652+S3803+S3952+S4101+S4252+S4403+S4555+S4704+S4853+S5002+S5151+S5300+S5449+S5598+S5747+S5896+S6045+S6194</f>
        <v>1</v>
      </c>
      <c r="T62" s="93">
        <f>T214+T365+T516+T666+T815+T964+T1113+T1263+T1412+T1561+T1710+T1859+T2008+T2158+T2307+T2456+T2605+T2754+T2903+T3052+T3201+T3350+T3501+T3652+T3803+T3952+T4101+T4252+T4403+T4555+T4704+T4853+T5002+T5151+T5300+T5449+T5598+T5747+T5896+T6045+T6194</f>
        <v>0</v>
      </c>
      <c r="U62" s="93">
        <f>U214+U365+U516+U666+U815+U964+U1113+U1263+U1412+U1561+U1710+U1859+U2008+U2158+U2307+U2456+U2605+U2754+U2903+U3052+U3201+U3350+U3501+U3652+U3803+U3952+U4101+U4252+U4403+U4555+U4704+U4853+U5002+U5151+U5300+U5449+U5598+U5747+U5896+U6045+U6194</f>
        <v>0</v>
      </c>
      <c r="V62" s="93">
        <f>V214+V365+V516+V666+V815+V964+V1113+V1263+V1412+V1561+V1710+V1859+V2008+V2158+V2307+V2456+V2605+V2754+V2903+V3052+V3201+V3350+V3501+V3652+V3803+V3952+V4101+V4252+V4403+V4555+V4704+V4853+V5002+V5151+V5300+V5449+V5598+V5747+V5896+V6045+V6194</f>
        <v>0</v>
      </c>
      <c r="W62" s="94"/>
      <c r="X62" s="8"/>
    </row>
    <row r="63" spans="1:24" s="35" customFormat="1" ht="31.5" x14ac:dyDescent="0.25">
      <c r="A63" s="22" t="s">
        <v>51</v>
      </c>
      <c r="B63" s="33" t="s">
        <v>338</v>
      </c>
      <c r="C63" s="42" t="s">
        <v>143</v>
      </c>
      <c r="D63" s="43" t="s">
        <v>144</v>
      </c>
      <c r="E63" s="93">
        <f>E215+E366+E517+E667+E816+E965+E1114+E1264+E1413+E1562+E1711+E1860+E2009+E2159+E2308+E2457+E2606+E2755+E2904+E3053+E3202+E3351+E3502+E3653+E3804+E3953+E4102+E4253+E4404+E4556+E4705+E4854+E5003+E5152+E5301+E5450+E5599+E5748+E5897+E6046+E6195</f>
        <v>0</v>
      </c>
      <c r="F63" s="93">
        <f>F215+F366+F517+F667+F816+F965+F1114+F1264+F1413+F1562+F1711+F1860+F2009+F2159+F2308+F2457+F2606+F2755+F2904+F3053+F3202+F3351+F3502+F3653+F3804+F3953+F4102+F4253+F4404+F4556+F4705+F4854+F5003+F5152+F5301+F5450+F5599+F5748+F5897+F6046+F6195</f>
        <v>0</v>
      </c>
      <c r="G63" s="93">
        <f>G215+G366+G517+G667+G816+G965+G1114+G1264+G1413+G1562+G1711+G1860+G2009+G2159+G2308+G2457+G2606+G2755+G2904+G3053+G3202+G3351+G3502+G3653+G3804+G3953+G4102+G4253+G4404+G4556+G4705+G4854+G5003+G5152+G5301+G5450+G5599+G5748+G5897+G6046+G6195</f>
        <v>0</v>
      </c>
      <c r="H63" s="93">
        <f>H215+H366+H517+H667+H816+H965+H1114+H1264+H1413+H1562+H1711+H1860+H2009+H2159+H2308+H2457+H2606+H2755+H2904+H3053+H3202+H3351+H3502+H3653+H3804+H3953+H4102+H4253+H4404+H4556+H4705+H4854+H5003+H5152+H5301+H5450+H5599+H5748+H5897+H6046+H6195</f>
        <v>0</v>
      </c>
      <c r="I63" s="93">
        <f>I215+I366+I517+I667+I816+I965+I1114+I1264+I1413+I1562+I1711+I1860+I2009+I2159+I2308+I2457+I2606+I2755+I2904+I3053+I3202+I3351+I3502+I3653+I3804+I3953+I4102+I4253+I4404+I4556+I4705+I4854+I5003+I5152+I5301+I5450+I5599+I5748+I5897+I6046+I6195</f>
        <v>0</v>
      </c>
      <c r="J63" s="46"/>
      <c r="K63" s="93">
        <f>K215+K366+K517+K667+K816+K965+K1114+K1264+K1413+K1562+K1711+K1860+K2009+K2159+K2308+K2457+K2606+K2755+K2904+K3053+K3202+K3351+K3502+K3653+K3804+K3953+K4102+K4253+K4404+K4556+K4705+K4854+K5003+K5152+K5301+K5450+K5599+K5748+K5897+K6046+K6195</f>
        <v>0</v>
      </c>
      <c r="L63" s="67"/>
      <c r="M63" s="93"/>
      <c r="N63" s="93"/>
      <c r="O63" s="93"/>
      <c r="P63" s="93"/>
      <c r="Q63" s="93">
        <f>Q215+Q366+Q517+Q667+Q816+Q965+Q1114+Q1264+Q1413+Q1562+Q1711+Q1860+Q2009+Q2159+Q2308+Q2457+Q2606+Q2755+Q2904+Q3053+Q3202+Q3351+Q3502+Q3653+Q3804+Q3953+Q4102+Q4253+Q4404+Q4556+Q4705+Q4854+Q5003+Q5152+Q5301+Q5450+Q5599+Q5748+Q5897+Q6046+Q6195</f>
        <v>0</v>
      </c>
      <c r="R63" s="93">
        <f>R215+R366+R517+R667+R816+R965+R1114+R1264+R1413+R1562+R1711+R1860+R2009+R2159+R2308+R2457+R2606+R2755+R2904+R3053+R3202+R3351+R3502+R3653+R3804+R3953+R4102+R4253+R4404+R4556+R4705+R4854+R5003+R5152+R5301+R5450+R5599+R5748+R5897+R6046+R6195</f>
        <v>0</v>
      </c>
      <c r="S63" s="93">
        <f>S215+S366+S517+S667+S816+S965+S1114+S1264+S1413+S1562+S1711+S1860+S2009+S2159+S2308+S2457+S2606+S2755+S2904+S3053+S3202+S3351+S3502+S3653+S3804+S3953+S4102+S4253+S4404+S4556+S4705+S4854+S5003+S5152+S5301+S5450+S5599+S5748+S5897+S6046+S6195</f>
        <v>0</v>
      </c>
      <c r="T63" s="93">
        <f>T215+T366+T517+T667+T816+T965+T1114+T1264+T1413+T1562+T1711+T1860+T2009+T2159+T2308+T2457+T2606+T2755+T2904+T3053+T3202+T3351+T3502+T3653+T3804+T3953+T4102+T4253+T4404+T4556+T4705+T4854+T5003+T5152+T5301+T5450+T5599+T5748+T5897+T6046+T6195</f>
        <v>0</v>
      </c>
      <c r="U63" s="93">
        <f>U215+U366+U517+U667+U816+U965+U1114+U1264+U1413+U1562+U1711+U1860+U2009+U2159+U2308+U2457+U2606+U2755+U2904+U3053+U3202+U3351+U3502+U3653+U3804+U3953+U4102+U4253+U4404+U4556+U4705+U4854+U5003+U5152+U5301+U5450+U5599+U5748+U5897+U6046+U6195</f>
        <v>0</v>
      </c>
      <c r="V63" s="93">
        <f>V215+V366+V517+V667+V816+V965+V1114+V1264+V1413+V1562+V1711+V1860+V2009+V2159+V2308+V2457+V2606+V2755+V2904+V3053+V3202+V3351+V3502+V3653+V3804+V3953+V4102+V4253+V4404+V4556+V4705+V4854+V5003+V5152+V5301+V5450+V5599+V5748+V5897+V6046+V6195</f>
        <v>0</v>
      </c>
      <c r="W63" s="94"/>
      <c r="X63" s="8"/>
    </row>
    <row r="64" spans="1:24" s="35" customFormat="1" ht="15.75" x14ac:dyDescent="0.25">
      <c r="A64" s="22" t="s">
        <v>51</v>
      </c>
      <c r="B64" s="33" t="s">
        <v>338</v>
      </c>
      <c r="C64" s="42" t="s">
        <v>145</v>
      </c>
      <c r="D64" s="43" t="s">
        <v>146</v>
      </c>
      <c r="E64" s="93">
        <f>E216+E367+E518+E668+E817+E966+E1115+E1265+E1414+E1563+E1712+E1861+E2010+E2160+E2309+E2458+E2607+E2756+E2905+E3054+E3203+E3352+E3503+E3654+E3805+E3954+E4103+E4254+E4405+E4557+E4706+E4855+E5004+E5153+E5302+E5451+E5600+E5749+E5898+E6047+E6196</f>
        <v>246906</v>
      </c>
      <c r="F64" s="93">
        <f>F216+F367+F518+F668+F817+F966+F1115+F1265+F1414+F1563+F1712+F1861+F2010+F2160+F2309+F2458+F2607+F2756+F2905+F3054+F3203+F3352+F3503+F3654+F3805+F3954+F4103+F4254+F4405+F4557+F4706+F4855+F5004+F5153+F5302+F5451+F5600+F5749+F5898+F6047+F6196</f>
        <v>61726.5</v>
      </c>
      <c r="G64" s="93">
        <f>G216+G367+G518+G668+G817+G966+G1115+G1265+G1414+G1563+G1712+G1861+G2010+G2160+G2309+G2458+G2607+G2756+G2905+G3054+G3203+G3352+G3503+G3654+G3805+G3954+G4103+G4254+G4405+G4557+G4706+G4855+G5004+G5153+G5302+G5451+G5600+G5749+G5898+G6047+G6196</f>
        <v>54868</v>
      </c>
      <c r="H64" s="93">
        <f>H216+H367+H518+H668+H817+H966+H1115+H1265+H1414+H1563+H1712+H1861+H2010+H2160+H2309+H2458+H2607+H2756+H2905+H3054+H3203+H3352+H3503+H3654+H3805+H3954+H4103+H4254+H4405+H4557+H4706+H4855+H5004+H5153+H5302+H5451+H5600+H5749+H5898+H6047+H6196</f>
        <v>54868</v>
      </c>
      <c r="I64" s="93">
        <f>I216+I367+I518+I668+I817+I966+I1115+I1265+I1414+I1563+I1712+I1861+I2010+I2160+I2309+I2458+I2607+I2756+I2905+I3054+I3203+I3352+I3503+I3654+I3805+I3954+I4103+I4254+I4405+I4557+I4706+I4855+I5004+I5153+I5302+I5451+I5600+I5749+I5898+I6047+I6196</f>
        <v>0</v>
      </c>
      <c r="J64" s="46">
        <f t="shared" ref="J64:J88" si="28">ROUND(I64/F64*100,2)</f>
        <v>0</v>
      </c>
      <c r="K64" s="93">
        <f>K216+K367+K518+K668+K817+K966+K1115+K1265+K1414+K1563+K1712+K1861+K2010+K2160+K2309+K2458+K2607+K2756+K2905+K3054+K3203+K3352+K3503+K3654+K3805+K3954+K4103+K4254+K4405+K4557+K4706+K4855+K5004+K5153+K5302+K5451+K5600+K5749+K5898+K6047+K6196</f>
        <v>-6858.5</v>
      </c>
      <c r="L64" s="67">
        <f t="shared" ref="L64:L88" si="29">ROUND(K64*100/-F64,2)</f>
        <v>11.11</v>
      </c>
      <c r="M64" s="93"/>
      <c r="N64" s="93"/>
      <c r="O64" s="93"/>
      <c r="P64" s="93"/>
      <c r="Q64" s="93">
        <f>Q216+Q367+Q518+Q668+Q817+Q966+Q1115+Q1265+Q1414+Q1563+Q1712+Q1861+Q2010+Q2160+Q2309+Q2458+Q2607+Q2756+Q2905+Q3054+Q3203+Q3352+Q3503+Q3654+Q3805+Q3954+Q4103+Q4254+Q4405+Q4557+Q4706+Q4855+Q5004+Q5153+Q5302+Q5451+Q5600+Q5749+Q5898+Q6047+Q6196</f>
        <v>0</v>
      </c>
      <c r="R64" s="93">
        <f>R216+R367+R518+R668+R817+R966+R1115+R1265+R1414+R1563+R1712+R1861+R2010+R2160+R2309+R2458+R2607+R2756+R2905+R3054+R3203+R3352+R3503+R3654+R3805+R3954+R4103+R4254+R4405+R4557+R4706+R4855+R5004+R5153+R5302+R5451+R5600+R5749+R5898+R6047+R6196</f>
        <v>9</v>
      </c>
      <c r="S64" s="93">
        <f>S216+S367+S518+S668+S817+S966+S1115+S1265+S1414+S1563+S1712+S1861+S2010+S2160+S2309+S2458+S2607+S2756+S2905+S3054+S3203+S3352+S3503+S3654+S3805+S3954+S4103+S4254+S4405+S4557+S4706+S4855+S5004+S5153+S5302+S5451+S5600+S5749+S5898+S6047+S6196</f>
        <v>2</v>
      </c>
      <c r="T64" s="93">
        <f>T216+T367+T518+T668+T817+T966+T1115+T1265+T1414+T1563+T1712+T1861+T2010+T2160+T2309+T2458+T2607+T2756+T2905+T3054+T3203+T3352+T3503+T3654+T3805+T3954+T4103+T4254+T4405+T4557+T4706+T4855+T5004+T5153+T5302+T5451+T5600+T5749+T5898+T6047+T6196</f>
        <v>2</v>
      </c>
      <c r="U64" s="93">
        <f>U216+U367+U518+U668+U817+U966+U1115+U1265+U1414+U1563+U1712+U1861+U2010+U2160+U2309+U2458+U2607+U2756+U2905+U3054+U3203+U3352+U3503+U3654+U3805+U3954+U4103+U4254+U4405+U4557+U4706+U4855+U5004+U5153+U5302+U5451+U5600+U5749+U5898+U6047+U6196</f>
        <v>2</v>
      </c>
      <c r="V64" s="93">
        <f>V216+V367+V518+V668+V817+V966+V1115+V1265+V1414+V1563+V1712+V1861+V2010+V2160+V2309+V2458+V2607+V2756+V2905+V3054+V3203+V3352+V3503+V3654+V3805+V3954+V4103+V4254+V4405+V4557+V4706+V4855+V5004+V5153+V5302+V5451+V5600+V5749+V5898+V6047+V6196</f>
        <v>0</v>
      </c>
      <c r="W64" s="94"/>
      <c r="X64" s="8"/>
    </row>
    <row r="65" spans="1:24" s="35" customFormat="1" ht="15.75" x14ac:dyDescent="0.25">
      <c r="A65" s="22" t="s">
        <v>51</v>
      </c>
      <c r="B65" s="33" t="s">
        <v>338</v>
      </c>
      <c r="C65" s="42" t="s">
        <v>147</v>
      </c>
      <c r="D65" s="43" t="s">
        <v>148</v>
      </c>
      <c r="E65" s="93">
        <f>E217+E368+E519+E669+E818+E967+E1116+E1266+E1415+E1564+E1713+E1862+E2011+E2161+E2310+E2459+E2608+E2757+E2906+E3055+E3204+E3353+E3504+E3655+E3806+E3955+E4104+E4255+E4406+E4558+E4707+E4856+E5005+E5154+E5303+E5452+E5601+E5750+E5899+E6048+E6197</f>
        <v>840185</v>
      </c>
      <c r="F65" s="93">
        <f>F217+F368+F519+F669+F818+F967+F1116+F1266+F1415+F1564+F1713+F1862+F2011+F2161+F2310+F2459+F2608+F2757+F2906+F3055+F3204+F3353+F3504+F3655+F3806+F3955+F4104+F4255+F4406+F4558+F4707+F4856+F5005+F5154+F5303+F5452+F5601+F5750+F5899+F6048+F6197</f>
        <v>210046.25</v>
      </c>
      <c r="G65" s="93">
        <f>G217+G368+G519+G669+G818+G967+G1116+G1266+G1415+G1564+G1713+G1862+G2011+G2161+G2310+G2459+G2608+G2757+G2906+G3055+G3204+G3353+G3504+G3655+G3806+G3955+G4104+G4255+G4406+G4558+G4707+G4856+G5005+G5154+G5303+G5452+G5601+G5750+G5899+G6048+G6197</f>
        <v>95155</v>
      </c>
      <c r="H65" s="93">
        <f>H217+H368+H519+H669+H818+H967+H1116+H1266+H1415+H1564+H1713+H1862+H2011+H2161+H2310+H2459+H2608+H2757+H2906+H3055+H3204+H3353+H3504+H3655+H3806+H3955+H4104+H4255+H4406+H4558+H4707+H4856+H5005+H5154+H5303+H5452+H5601+H5750+H5899+H6048+H6197</f>
        <v>95155</v>
      </c>
      <c r="I65" s="93">
        <f>I217+I368+I519+I669+I818+I967+I1116+I1266+I1415+I1564+I1713+I1862+I2011+I2161+I2310+I2459+I2608+I2757+I2906+I3055+I3204+I3353+I3504+I3655+I3806+I3955+I4104+I4255+I4406+I4558+I4707+I4856+I5005+I5154+I5303+I5452+I5601+I5750+I5899+I6048+I6197</f>
        <v>0</v>
      </c>
      <c r="J65" s="46">
        <f t="shared" si="28"/>
        <v>0</v>
      </c>
      <c r="K65" s="93">
        <f>K217+K368+K519+K669+K818+K967+K1116+K1266+K1415+K1564+K1713+K1862+K2011+K2161+K2310+K2459+K2608+K2757+K2906+K3055+K3204+K3353+K3504+K3655+K3806+K3955+K4104+K4255+K4406+K4558+K4707+K4856+K5005+K5154+K5303+K5452+K5601+K5750+K5899+K6048+K6197</f>
        <v>-114891.25</v>
      </c>
      <c r="L65" s="67">
        <f t="shared" si="29"/>
        <v>54.7</v>
      </c>
      <c r="M65" s="93"/>
      <c r="N65" s="93"/>
      <c r="O65" s="93"/>
      <c r="P65" s="93"/>
      <c r="Q65" s="93">
        <f>Q217+Q368+Q519+Q669+Q818+Q967+Q1116+Q1266+Q1415+Q1564+Q1713+Q1862+Q2011+Q2161+Q2310+Q2459+Q2608+Q2757+Q2906+Q3055+Q3204+Q3353+Q3504+Q3655+Q3806+Q3955+Q4104+Q4255+Q4406+Q4558+Q4707+Q4856+Q5005+Q5154+Q5303+Q5452+Q5601+Q5750+Q5899+Q6048+Q6197</f>
        <v>0</v>
      </c>
      <c r="R65" s="93">
        <f>R217+R368+R519+R669+R818+R967+R1116+R1266+R1415+R1564+R1713+R1862+R2011+R2161+R2310+R2459+R2608+R2757+R2906+R3055+R3204+R3353+R3504+R3655+R3806+R3955+R4104+R4255+R4406+R4558+R4707+R4856+R5005+R5154+R5303+R5452+R5601+R5750+R5899+R6048+R6197</f>
        <v>53</v>
      </c>
      <c r="S65" s="93">
        <f>S217+S368+S519+S669+S818+S967+S1116+S1266+S1415+S1564+S1713+S1862+S2011+S2161+S2310+S2459+S2608+S2757+S2906+S3055+S3204+S3353+S3504+S3655+S3806+S3955+S4104+S4255+S4406+S4558+S4707+S4856+S5005+S5154+S5303+S5452+S5601+S5750+S5899+S6048+S6197</f>
        <v>13</v>
      </c>
      <c r="T65" s="93">
        <f>T217+T368+T519+T669+T818+T967+T1116+T1266+T1415+T1564+T1713+T1862+T2011+T2161+T2310+T2459+T2608+T2757+T2906+T3055+T3204+T3353+T3504+T3655+T3806+T3955+T4104+T4255+T4406+T4558+T4707+T4856+T5005+T5154+T5303+T5452+T5601+T5750+T5899+T6048+T6197</f>
        <v>6</v>
      </c>
      <c r="U65" s="93">
        <f>U217+U368+U519+U669+U818+U967+U1116+U1266+U1415+U1564+U1713+U1862+U2011+U2161+U2310+U2459+U2608+U2757+U2906+U3055+U3204+U3353+U3504+U3655+U3806+U3955+U4104+U4255+U4406+U4558+U4707+U4856+U5005+U5154+U5303+U5452+U5601+U5750+U5899+U6048+U6197</f>
        <v>6</v>
      </c>
      <c r="V65" s="93">
        <f>V217+V368+V519+V669+V818+V967+V1116+V1266+V1415+V1564+V1713+V1862+V2011+V2161+V2310+V2459+V2608+V2757+V2906+V3055+V3204+V3353+V3504+V3655+V3806+V3955+V4104+V4255+V4406+V4558+V4707+V4856+V5005+V5154+V5303+V5452+V5601+V5750+V5899+V6048+V6197</f>
        <v>0</v>
      </c>
      <c r="W65" s="94"/>
      <c r="X65" s="8"/>
    </row>
    <row r="66" spans="1:24" s="35" customFormat="1" ht="78.75" x14ac:dyDescent="0.25">
      <c r="A66" s="22" t="s">
        <v>51</v>
      </c>
      <c r="B66" s="33" t="s">
        <v>338</v>
      </c>
      <c r="C66" s="42" t="s">
        <v>149</v>
      </c>
      <c r="D66" s="43" t="s">
        <v>150</v>
      </c>
      <c r="E66" s="93">
        <f>E218+E369+E520+E670+E819+E968+E1117+E1267+E1416+E1565+E1714+E1863+E2012+E2162+E2311+E2460+E2609+E2758+E2907+E3056+E3205+E3354+E3505+E3656+E3807+E3956+E4105+E4256+E4407+E4559+E4708+E4857+E5006+E5155+E5304+E5453+E5602+E5751+E5900+E6049+E6198</f>
        <v>493684</v>
      </c>
      <c r="F66" s="93">
        <f>F218+F369+F520+F670+F819+F968+F1117+F1267+F1416+F1565+F1714+F1863+F2012+F2162+F2311+F2460+F2609+F2758+F2907+F3056+F3205+F3354+F3505+F3656+F3807+F3956+F4105+F4256+F4407+F4559+F4708+F4857+F5006+F5155+F5304+F5453+F5602+F5751+F5900+F6049+F6198</f>
        <v>123421</v>
      </c>
      <c r="G66" s="93">
        <f>G218+G369+G520+G670+G819+G968+G1117+G1267+G1416+G1565+G1714+G1863+G2012+G2162+G2311+G2460+G2609+G2758+G2907+G3056+G3205+G3354+G3505+G3656+G3807+G3956+G4105+G4256+G4407+G4559+G4708+G4857+G5006+G5155+G5304+G5453+G5602+G5751+G5900+G6049+G6198</f>
        <v>127992</v>
      </c>
      <c r="H66" s="93">
        <f>H218+H369+H520+H670+H819+H968+H1117+H1267+H1416+H1565+H1714+H1863+H2012+H2162+H2311+H2460+H2609+H2758+H2907+H3056+H3205+H3354+H3505+H3656+H3807+H3956+H4105+H4256+H4407+H4559+H4708+H4857+H5006+H5155+H5304+H5453+H5602+H5751+H5900+H6049+H6198</f>
        <v>121897</v>
      </c>
      <c r="I66" s="93">
        <f>I218+I369+I520+I670+I819+I968+I1117+I1267+I1416+I1565+I1714+I1863+I2012+I2162+I2311+I2460+I2609+I2758+I2907+I3056+I3205+I3354+I3505+I3656+I3807+I3956+I4105+I4256+I4407+I4559+I4708+I4857+I5006+I5155+I5304+I5453+I5602+I5751+I5900+I6049+I6198</f>
        <v>4571</v>
      </c>
      <c r="J66" s="46">
        <f t="shared" si="28"/>
        <v>3.7</v>
      </c>
      <c r="K66" s="93">
        <f>K218+K369+K520+K670+K819+K968+K1117+K1267+K1416+K1565+K1714+K1863+K2012+K2162+K2311+K2460+K2609+K2758+K2907+K3056+K3205+K3354+K3505+K3656+K3807+K3956+K4105+K4256+K4407+K4559+K4708+K4857+K5006+K5155+K5304+K5453+K5602+K5751+K5900+K6049+K6198</f>
        <v>0</v>
      </c>
      <c r="L66" s="67">
        <f t="shared" si="29"/>
        <v>0</v>
      </c>
      <c r="M66" s="93"/>
      <c r="N66" s="93"/>
      <c r="O66" s="93"/>
      <c r="P66" s="93"/>
      <c r="Q66" s="93">
        <f>Q218+Q369+Q520+Q670+Q819+Q968+Q1117+Q1267+Q1416+Q1565+Q1714+Q1863+Q2012+Q2162+Q2311+Q2460+Q2609+Q2758+Q2907+Q3056+Q3205+Q3354+Q3505+Q3656+Q3807+Q3956+Q4105+Q4256+Q4407+Q4559+Q4708+Q4857+Q5006+Q5155+Q5304+Q5453+Q5602+Q5751+Q5900+Q6049+Q6198</f>
        <v>709</v>
      </c>
      <c r="R66" s="93">
        <f>R218+R369+R520+R670+R819+R968+R1117+R1267+R1416+R1565+R1714+R1863+R2012+R2162+R2311+R2460+R2609+R2758+R2907+R3056+R3205+R3354+R3505+R3656+R3807+R3956+R4105+R4256+R4407+R4559+R4708+R4857+R5006+R5155+R5304+R5453+R5602+R5751+R5900+R6049+R6198</f>
        <v>243</v>
      </c>
      <c r="S66" s="93">
        <f>S218+S369+S520+S670+S819+S968+S1117+S1267+S1416+S1565+S1714+S1863+S2012+S2162+S2311+S2460+S2609+S2758+S2907+S3056+S3205+S3354+S3505+S3656+S3807+S3956+S4105+S4256+S4407+S4559+S4708+S4857+S5006+S5155+S5304+S5453+S5602+S5751+S5900+S6049+S6198</f>
        <v>61</v>
      </c>
      <c r="T66" s="93">
        <f>T218+T369+T520+T670+T819+T968+T1117+T1267+T1416+T1565+T1714+T1863+T2012+T2162+T2311+T2460+T2609+T2758+T2907+T3056+T3205+T3354+T3505+T3656+T3807+T3956+T4105+T4256+T4407+T4559+T4708+T4857+T5006+T5155+T5304+T5453+T5602+T5751+T5900+T6049+T6198</f>
        <v>63</v>
      </c>
      <c r="U66" s="93">
        <f>U218+U369+U520+U670+U819+U968+U1117+U1267+U1416+U1565+U1714+U1863+U2012+U2162+U2311+U2460+U2609+U2758+U2907+U3056+U3205+U3354+U3505+U3656+U3807+U3956+U4105+U4256+U4407+U4559+U4708+U4857+U5006+U5155+U5304+U5453+U5602+U5751+U5900+U6049+U6198</f>
        <v>60</v>
      </c>
      <c r="V66" s="93">
        <f>V218+V369+V520+V670+V819+V968+V1117+V1267+V1416+V1565+V1714+V1863+V2012+V2162+V2311+V2460+V2609+V2758+V2907+V3056+V3205+V3354+V3505+V3656+V3807+V3956+V4105+V4256+V4407+V4559+V4708+V4857+V5006+V5155+V5304+V5453+V5602+V5751+V5900+V6049+V6198</f>
        <v>3</v>
      </c>
      <c r="W66" s="94"/>
      <c r="X66" s="8"/>
    </row>
    <row r="67" spans="1:24" s="35" customFormat="1" ht="31.5" x14ac:dyDescent="0.25">
      <c r="A67" s="22" t="s">
        <v>51</v>
      </c>
      <c r="B67" s="33" t="s">
        <v>338</v>
      </c>
      <c r="C67" s="42" t="s">
        <v>130</v>
      </c>
      <c r="D67" s="43" t="s">
        <v>151</v>
      </c>
      <c r="E67" s="93">
        <f>E219+E370+E521+E671+E820+E969+E1118+E1268+E1417+E1566+E1715+E1864+E2013+E2163+E2312+E2461+E2610+E2759+E2908+E3057+E3206+E3355+E3506+E3657+E3808+E3957+E4106+E4257+E4408+E4560+E4709+E4858+E5007+E5156+E5305+E5454+E5603+E5752+E5901+E6050+E6199</f>
        <v>3061324</v>
      </c>
      <c r="F67" s="93">
        <f>F219+F370+F521+F671+F820+F969+F1118+F1268+F1417+F1566+F1715+F1864+F2013+F2163+F2312+F2461+F2610+F2759+F2908+F3057+F3206+F3355+F3506+F3657+F3808+F3957+F4106+F4257+F4408+F4560+F4709+F4858+F5007+F5156+F5305+F5454+F5603+F5752+F5901+F6050+F6199</f>
        <v>765331</v>
      </c>
      <c r="G67" s="93">
        <f>G219+G370+G521+G671+G820+G969+G1118+G1268+G1417+G1566+G1715+G1864+G2013+G2163+G2312+G2461+G2610+G2759+G2908+G3057+G3206+G3355+G3506+G3657+G3808+G3957+G4106+G4257+G4408+G4560+G4709+G4858+G5007+G5156+G5305+G5454+G5603+G5752+G5901+G6050+G6199</f>
        <v>1248554</v>
      </c>
      <c r="H67" s="93">
        <f>H219+H370+H521+H671+H820+H969+H1118+H1268+H1417+H1566+H1715+H1864+H2013+H2163+H2312+H2461+H2610+H2759+H2908+H3057+H3206+H3355+H3506+H3657+H3808+H3957+H4106+H4257+H4408+H4560+H4709+H4858+H5007+H5156+H5305+H5454+H5603+H5752+H5901+H6050+H6199</f>
        <v>738941</v>
      </c>
      <c r="I67" s="93">
        <f>I219+I370+I521+I671+I820+I969+I1118+I1268+I1417+I1566+I1715+I1864+I2013+I2163+I2312+I2461+I2610+I2759+I2908+I3057+I3206+I3355+I3506+I3657+I3808+I3957+I4106+I4257+I4408+I4560+I4709+I4858+I5007+I5156+I5305+I5454+I5603+I5752+I5901+I6050+I6199</f>
        <v>489593.5</v>
      </c>
      <c r="J67" s="46">
        <f t="shared" si="28"/>
        <v>63.97</v>
      </c>
      <c r="K67" s="93">
        <f>K219+K370+K521+K671+K820+K969+K1118+K1268+K1417+K1566+K1715+K1864+K2013+K2163+K2312+K2461+K2610+K2759+K2908+K3057+K3206+K3355+K3506+K3657+K3808+K3957+K4106+K4257+K4408+K4560+K4709+K4858+K5007+K5156+K5305+K5454+K5603+K5752+K5901+K6050+K6199</f>
        <v>-6370.75</v>
      </c>
      <c r="L67" s="67">
        <f t="shared" si="29"/>
        <v>0.83</v>
      </c>
      <c r="M67" s="93"/>
      <c r="N67" s="93"/>
      <c r="O67" s="93"/>
      <c r="P67" s="93"/>
      <c r="Q67" s="93">
        <f>Q219+Q370+Q521+Q671+Q820+Q969+Q1118+Q1268+Q1417+Q1566+Q1715+Q1864+Q2013+Q2163+Q2312+Q2461+Q2610+Q2759+Q2908+Q3057+Q3206+Q3355+Q3506+Q3657+Q3808+Q3957+Q4106+Q4257+Q4408+Q4560+Q4709+Q4858+Q5007+Q5156+Q5305+Q5454+Q5603+Q5752+Q5901+Q6050+Q6199</f>
        <v>2060</v>
      </c>
      <c r="R67" s="93">
        <f>R219+R370+R521+R671+R820+R969+R1118+R1268+R1417+R1566+R1715+R1864+R2013+R2163+R2312+R2461+R2610+R2759+R2908+R3057+R3206+R3355+R3506+R3657+R3808+R3957+R4106+R4257+R4408+R4560+R4709+R4858+R5007+R5156+R5305+R5454+R5603+R5752+R5901+R6050+R6199</f>
        <v>841</v>
      </c>
      <c r="S67" s="93">
        <f>S219+S370+S521+S671+S820+S969+S1118+S1268+S1417+S1566+S1715+S1864+S2013+S2163+S2312+S2461+S2610+S2759+S2908+S3057+S3206+S3355+S3506+S3657+S3808+S3957+S4106+S4257+S4408+S4560+S4709+S4858+S5007+S5156+S5305+S5454+S5603+S5752+S5901+S6050+S6199</f>
        <v>212</v>
      </c>
      <c r="T67" s="93">
        <f>T219+T370+T521+T671+T820+T969+T1118+T1268+T1417+T1566+T1715+T1864+T2013+T2163+T2312+T2461+T2610+T2759+T2908+T3057+T3206+T3355+T3506+T3657+T3808+T3957+T4106+T4257+T4408+T4560+T4709+T4858+T5007+T5156+T5305+T5454+T5603+T5752+T5901+T6050+T6199</f>
        <v>343</v>
      </c>
      <c r="U67" s="93">
        <f>U219+U370+U521+U671+U820+U969+U1118+U1268+U1417+U1566+U1715+U1864+U2013+U2163+U2312+U2461+U2610+U2759+U2908+U3057+U3206+U3355+U3506+U3657+U3808+U3957+U4106+U4257+U4408+U4560+U4709+U4858+U5007+U5156+U5305+U5454+U5603+U5752+U5901+U6050+U6199</f>
        <v>203</v>
      </c>
      <c r="V67" s="93">
        <f>V219+V370+V521+V671+V820+V969+V1118+V1268+V1417+V1566+V1715+V1864+V2013+V2163+V2312+V2461+V2610+V2759+V2908+V3057+V3206+V3355+V3506+V3657+V3808+V3957+V4106+V4257+V4408+V4560+V4709+V4858+V5007+V5156+V5305+V5454+V5603+V5752+V5901+V6050+V6199</f>
        <v>140</v>
      </c>
      <c r="W67" s="94"/>
      <c r="X67" s="8"/>
    </row>
    <row r="68" spans="1:24" s="35" customFormat="1" ht="47.25" x14ac:dyDescent="0.25">
      <c r="A68" s="22" t="s">
        <v>51</v>
      </c>
      <c r="B68" s="33" t="s">
        <v>338</v>
      </c>
      <c r="C68" s="42" t="s">
        <v>174</v>
      </c>
      <c r="D68" s="43" t="s">
        <v>175</v>
      </c>
      <c r="E68" s="93">
        <f>E220+E371+E522+E672+E821+E970+E1119+E1269+E1418+E1567+E1716+E1865+E2014+E2164+E2313+E2462+E2611+E2760+E2909+E3058+E3207+E3356+E3507+E3658+E3809+E3958+E4107+E4258+E4409+E4561+E4710+E4859+E5008+E5157+E5306+E5455+E5604+E5753+E5902+E6051+E6200</f>
        <v>954279</v>
      </c>
      <c r="F68" s="93">
        <f>F220+F371+F522+F672+F821+F970+F1119+F1269+F1418+F1567+F1716+F1865+F2014+F2164+F2313+F2462+F2611+F2760+F2909+F3058+F3207+F3356+F3507+F3658+F3809+F3958+F4107+F4258+F4409+F4561+F4710+F4859+F5008+F5157+F5306+F5455+F5604+F5753+F5902+F6051+F6200</f>
        <v>238569.75</v>
      </c>
      <c r="G68" s="93">
        <f>G220+G371+G522+G672+G821+G970+G1119+G1269+G1418+G1567+G1716+G1865+G2014+G2164+G2313+G2462+G2611+G2760+G2909+G3058+G3207+G3356+G3507+G3658+G3809+G3958+G4107+G4258+G4409+G4561+G4710+G4859+G5008+G5157+G5306+G5455+G5604+G5753+G5902+G6051+G6200</f>
        <v>235575</v>
      </c>
      <c r="H68" s="93">
        <f>H220+H371+H522+H672+H821+H970+H1119+H1269+H1418+H1567+H1716+H1865+H2014+H2164+H2313+H2462+H2611+H2760+H2909+H3058+H3207+H3356+H3507+H3658+H3809+H3958+H4107+H4258+H4409+H4561+H4710+H4859+H5008+H5157+H5306+H5455+H5604+H5753+H5902+H6051+H6200</f>
        <v>235575</v>
      </c>
      <c r="I68" s="93">
        <f>I220+I371+I522+I672+I821+I970+I1119+I1269+I1418+I1567+I1716+I1865+I2014+I2164+I2313+I2462+I2611+I2760+I2909+I3058+I3207+I3356+I3507+I3658+I3809+I3958+I4107+I4258+I4409+I4561+I4710+I4859+I5008+I5157+I5306+I5455+I5604+I5753+I5902+I6051+I6200</f>
        <v>0</v>
      </c>
      <c r="J68" s="46">
        <f t="shared" si="28"/>
        <v>0</v>
      </c>
      <c r="K68" s="93">
        <f>K220+K371+K522+K672+K821+K970+K1119+K1269+K1418+K1567+K1716+K1865+K2014+K2164+K2313+K2462+K2611+K2760+K2909+K3058+K3207+K3356+K3507+K3658+K3809+K3958+K4107+K4258+K4409+K4561+K4710+K4859+K5008+K5157+K5306+K5455+K5604+K5753+K5902+K6051+K6200</f>
        <v>-2994.75</v>
      </c>
      <c r="L68" s="67">
        <f t="shared" si="29"/>
        <v>1.26</v>
      </c>
      <c r="M68" s="93"/>
      <c r="N68" s="93"/>
      <c r="O68" s="93"/>
      <c r="P68" s="93"/>
      <c r="Q68" s="93">
        <f>Q220+Q371+Q522+Q672+Q821+Q970+Q1119+Q1269+Q1418+Q1567+Q1716+Q1865+Q2014+Q2164+Q2313+Q2462+Q2611+Q2760+Q2909+Q3058+Q3207+Q3356+Q3507+Q3658+Q3809+Q3958+Q4107+Q4258+Q4409+Q4561+Q4710+Q4859+Q5008+Q5157+Q5306+Q5455+Q5604+Q5753+Q5902+Q6051+Q6200</f>
        <v>0</v>
      </c>
      <c r="R68" s="93">
        <f>R220+R371+R522+R672+R821+R970+R1119+R1269+R1418+R1567+R1716+R1865+R2014+R2164+R2313+R2462+R2611+R2760+R2909+R3058+R3207+R3356+R3507+R3658+R3809+R3958+R4107+R4258+R4409+R4561+R4710+R4859+R5008+R5157+R5306+R5455+R5604+R5753+R5902+R6051+R6200</f>
        <v>239</v>
      </c>
      <c r="S68" s="93">
        <f>S220+S371+S522+S672+S821+S970+S1119+S1269+S1418+S1567+S1716+S1865+S2014+S2164+S2313+S2462+S2611+S2760+S2909+S3058+S3207+S3356+S3507+S3658+S3809+S3958+S4107+S4258+S4409+S4561+S4710+S4859+S5008+S5157+S5306+S5455+S5604+S5753+S5902+S6051+S6200</f>
        <v>60</v>
      </c>
      <c r="T68" s="93">
        <f>T220+T371+T522+T672+T821+T970+T1119+T1269+T1418+T1567+T1716+T1865+T2014+T2164+T2313+T2462+T2611+T2760+T2909+T3058+T3207+T3356+T3507+T3658+T3809+T3958+T4107+T4258+T4409+T4561+T4710+T4859+T5008+T5157+T5306+T5455+T5604+T5753+T5902+T6051+T6200</f>
        <v>59</v>
      </c>
      <c r="U68" s="93">
        <f>U220+U371+U522+U672+U821+U970+U1119+U1269+U1418+U1567+U1716+U1865+U2014+U2164+U2313+U2462+U2611+U2760+U2909+U3058+U3207+U3356+U3507+U3658+U3809+U3958+U4107+U4258+U4409+U4561+U4710+U4859+U5008+U5157+U5306+U5455+U5604+U5753+U5902+U6051+U6200</f>
        <v>59</v>
      </c>
      <c r="V68" s="93">
        <f>V220+V371+V522+V672+V821+V970+V1119+V1269+V1418+V1567+V1716+V1865+V2014+V2164+V2313+V2462+V2611+V2760+V2909+V3058+V3207+V3356+V3507+V3658+V3809+V3958+V4107+V4258+V4409+V4561+V4710+V4859+V5008+V5157+V5306+V5455+V5604+V5753+V5902+V6051+V6200</f>
        <v>0</v>
      </c>
      <c r="W68" s="94"/>
      <c r="X68" s="8"/>
    </row>
    <row r="69" spans="1:24" s="35" customFormat="1" ht="31.5" x14ac:dyDescent="0.25">
      <c r="A69" s="22" t="s">
        <v>51</v>
      </c>
      <c r="B69" s="33" t="s">
        <v>338</v>
      </c>
      <c r="C69" s="42" t="s">
        <v>129</v>
      </c>
      <c r="D69" s="43" t="s">
        <v>152</v>
      </c>
      <c r="E69" s="93">
        <f>E221+E372+E523+E673+E822+E971+E1120+E1270+E1419+E1568+E1717+E1866+E2015+E2165+E2314+E2463+E2612+E2761+E2910+E3059+E3208+E3357+E3508+E3659+E3810+E3959+E4108+E4259+E4410+E4562+E4711+E4860+E5009+E5158+E5307+E5456+E5605+E5754+E5903+E6052+E6201</f>
        <v>3079899</v>
      </c>
      <c r="F69" s="93">
        <f>F221+F372+F523+F673+F822+F971+F1120+F1270+F1419+F1568+F1717+F1866+F2015+F2165+F2314+F2463+F2612+F2761+F2910+F3059+F3208+F3357+F3508+F3659+F3810+F3959+F4108+F4259+F4410+F4562+F4711+F4860+F5009+F5158+F5307+F5456+F5605+F5754+F5903+F6052+F6201</f>
        <v>769974.75</v>
      </c>
      <c r="G69" s="93">
        <f>G221+G372+G523+G673+G822+G971+G1120+G1270+G1419+G1568+G1717+G1866+G2015+G2165+G2314+G2463+G2612+G2761+G2910+G3059+G3208+G3357+G3508+G3659+G3810+G3959+G4108+G4259+G4410+G4562+G4711+G4860+G5009+G5158+G5307+G5456+G5605+G5754+G5903+G6052+G6201</f>
        <v>623555</v>
      </c>
      <c r="H69" s="93">
        <f>H221+H372+H523+H673+H822+H971+H1120+H1270+H1419+H1568+H1717+H1866+H2015+H2165+H2314+H2463+H2612+H2761+H2910+H3059+H3208+H3357+H3508+H3659+H3810+H3959+H4108+H4259+H4410+H4562+H4711+H4860+H5009+H5158+H5307+H5456+H5605+H5754+H5903+H6052+H6201</f>
        <v>512830</v>
      </c>
      <c r="I69" s="93">
        <f>I221+I372+I523+I673+I822+I971+I1120+I1270+I1419+I1568+I1717+I1866+I2015+I2165+I2314+I2463+I2612+I2761+I2910+I3059+I3208+I3357+I3508+I3659+I3810+I3959+I4108+I4259+I4410+I4562+I4711+I4860+I5009+I5158+I5307+I5456+I5605+I5754+I5903+I6052+I6201</f>
        <v>105625.5</v>
      </c>
      <c r="J69" s="46">
        <f t="shared" si="28"/>
        <v>13.72</v>
      </c>
      <c r="K69" s="93">
        <f>K221+K372+K523+K673+K822+K971+K1120+K1270+K1419+K1568+K1717+K1866+K2015+K2165+K2314+K2463+K2612+K2761+K2910+K3059+K3208+K3357+K3508+K3659+K3810+K3959+K4108+K4259+K4410+K4562+K4711+K4860+K5009+K5158+K5307+K5456+K5605+K5754+K5903+K6052+K6201</f>
        <v>-252045.25</v>
      </c>
      <c r="L69" s="67">
        <f t="shared" si="29"/>
        <v>32.729999999999997</v>
      </c>
      <c r="M69" s="93"/>
      <c r="N69" s="93"/>
      <c r="O69" s="93"/>
      <c r="P69" s="93"/>
      <c r="Q69" s="93">
        <f>Q221+Q372+Q523+Q673+Q822+Q971+Q1120+Q1270+Q1419+Q1568+Q1717+Q1866+Q2015+Q2165+Q2314+Q2463+Q2612+Q2761+Q2910+Q3059+Q3208+Q3357+Q3508+Q3659+Q3810+Q3959+Q4108+Q4259+Q4410+Q4562+Q4711+Q4860+Q5009+Q5158+Q5307+Q5456+Q5605+Q5754+Q5903+Q6052+Q6201</f>
        <v>862</v>
      </c>
      <c r="R69" s="93">
        <f>R221+R372+R523+R673+R822+R971+R1120+R1270+R1419+R1568+R1717+R1866+R2015+R2165+R2314+R2463+R2612+R2761+R2910+R3059+R3208+R3357+R3508+R3659+R3810+R3959+R4108+R4259+R4410+R4562+R4711+R4860+R5009+R5158+R5307+R5456+R5605+R5754+R5903+R6052+R6201</f>
        <v>1057</v>
      </c>
      <c r="S69" s="93">
        <f>S221+S372+S523+S673+S822+S971+S1120+S1270+S1419+S1568+S1717+S1866+S2015+S2165+S2314+S2463+S2612+S2761+S2910+S3059+S3208+S3357+S3508+S3659+S3810+S3959+S4108+S4259+S4410+S4562+S4711+S4860+S5009+S5158+S5307+S5456+S5605+S5754+S5903+S6052+S6201</f>
        <v>253</v>
      </c>
      <c r="T69" s="93">
        <f>T221+T372+T523+T673+T822+T971+T1120+T1270+T1419+T1568+T1717+T1866+T2015+T2165+T2314+T2463+T2612+T2761+T2910+T3059+T3208+T3357+T3508+T3659+T3810+T3959+T4108+T4259+T4410+T4562+T4711+T4860+T5009+T5158+T5307+T5456+T5605+T5754+T5903+T6052+T6201</f>
        <v>209</v>
      </c>
      <c r="U69" s="93">
        <f>U221+U372+U523+U673+U822+U971+U1120+U1270+U1419+U1568+U1717+U1866+U2015+U2165+U2314+U2463+U2612+U2761+U2910+U3059+U3208+U3357+U3508+U3659+U3810+U3959+U4108+U4259+U4410+U4562+U4711+U4860+U5009+U5158+U5307+U5456+U5605+U5754+U5903+U6052+U6201</f>
        <v>173</v>
      </c>
      <c r="V69" s="93">
        <f>V221+V372+V523+V673+V822+V971+V1120+V1270+V1419+V1568+V1717+V1866+V2015+V2165+V2314+V2463+V2612+V2761+V2910+V3059+V3208+V3357+V3508+V3659+V3810+V3959+V4108+V4259+V4410+V4562+V4711+V4860+V5009+V5158+V5307+V5456+V5605+V5754+V5903+V6052+V6201</f>
        <v>36</v>
      </c>
      <c r="W69" s="94"/>
      <c r="X69" s="8"/>
    </row>
    <row r="70" spans="1:24" s="35" customFormat="1" ht="31.5" x14ac:dyDescent="0.25">
      <c r="A70" s="22" t="s">
        <v>51</v>
      </c>
      <c r="B70" s="33" t="s">
        <v>338</v>
      </c>
      <c r="C70" s="42" t="s">
        <v>176</v>
      </c>
      <c r="D70" s="43" t="s">
        <v>177</v>
      </c>
      <c r="E70" s="93">
        <f>E222+E373+E524+E674+E823+E972+E1121+E1271+E1420+E1569+E1718+E1867+E2016+E2166+E2315+E2464+E2613+E2762+E2911+E3060+E3209+E3358+E3509+E3660+E3811+E3960+E4109+E4260+E4411+E4563+E4712+E4861+E5010+E5159+E5308+E5457+E5606+E5755+E5904+E6053+E6202</f>
        <v>923119</v>
      </c>
      <c r="F70" s="93">
        <f>F222+F373+F524+F674+F823+F972+F1121+F1271+F1420+F1569+F1718+F1867+F2016+F2166+F2315+F2464+F2613+F2762+F2911+F3060+F3209+F3358+F3509+F3660+F3811+F3960+F4109+F4260+F4411+F4563+F4712+F4861+F5010+F5159+F5308+F5457+F5606+F5755+F5904+F6053+F6202</f>
        <v>230779.75</v>
      </c>
      <c r="G70" s="93">
        <f>G222+G373+G524+G674+G823+G972+G1121+G1271+G1420+G1569+G1718+G1867+G2016+G2166+G2315+G2464+G2613+G2762+G2911+G3060+G3209+G3358+G3509+G3660+G3811+G3960+G4109+G4260+G4411+G4563+G4712+G4861+G5010+G5159+G5308+G5457+G5606+G5755+G5904+G6053+G6202</f>
        <v>78692</v>
      </c>
      <c r="H70" s="93">
        <f>H222+H373+H524+H674+H823+H972+H1121+H1271+H1420+H1569+H1718+H1867+H2016+H2166+H2315+H2464+H2613+H2762+H2911+H3060+H3209+H3358+H3509+H3660+H3811+H3960+H4109+H4260+H4411+H4563+H4712+H4861+H5010+H5159+H5308+H5457+H5606+H5755+H5904+H6053+H6202</f>
        <v>78692</v>
      </c>
      <c r="I70" s="93">
        <f>I222+I373+I524+I674+I823+I972+I1121+I1271+I1420+I1569+I1718+I1867+I2016+I2166+I2315+I2464+I2613+I2762+I2911+I3060+I3209+I3358+I3509+I3660+I3811+I3960+I4109+I4260+I4411+I4563+I4712+I4861+I5010+I5159+I5308+I5457+I5606+I5755+I5904+I6053+I6202</f>
        <v>0</v>
      </c>
      <c r="J70" s="46">
        <f t="shared" si="28"/>
        <v>0</v>
      </c>
      <c r="K70" s="93">
        <f>K222+K373+K524+K674+K823+K972+K1121+K1271+K1420+K1569+K1718+K1867+K2016+K2166+K2315+K2464+K2613+K2762+K2911+K3060+K3209+K3358+K3509+K3660+K3811+K3960+K4109+K4260+K4411+K4563+K4712+K4861+K5010+K5159+K5308+K5457+K5606+K5755+K5904+K6053+K6202</f>
        <v>-152087.75</v>
      </c>
      <c r="L70" s="67">
        <f t="shared" si="29"/>
        <v>65.900000000000006</v>
      </c>
      <c r="M70" s="93"/>
      <c r="N70" s="93"/>
      <c r="O70" s="93"/>
      <c r="P70" s="93"/>
      <c r="Q70" s="93">
        <f>Q222+Q373+Q524+Q674+Q823+Q972+Q1121+Q1271+Q1420+Q1569+Q1718+Q1867+Q2016+Q2166+Q2315+Q2464+Q2613+Q2762+Q2911+Q3060+Q3209+Q3358+Q3509+Q3660+Q3811+Q3960+Q4109+Q4260+Q4411+Q4563+Q4712+Q4861+Q5010+Q5159+Q5308+Q5457+Q5606+Q5755+Q5904+Q6053+Q6202</f>
        <v>0</v>
      </c>
      <c r="R70" s="93">
        <f>R222+R373+R524+R674+R823+R972+R1121+R1271+R1420+R1569+R1718+R1867+R2016+R2166+R2315+R2464+R2613+R2762+R2911+R3060+R3209+R3358+R3509+R3660+R3811+R3960+R4109+R4260+R4411+R4563+R4712+R4861+R5010+R5159+R5308+R5457+R5606+R5755+R5904+R6053+R6202</f>
        <v>305</v>
      </c>
      <c r="S70" s="93">
        <f>S222+S373+S524+S674+S823+S972+S1121+S1271+S1420+S1569+S1718+S1867+S2016+S2166+S2315+S2464+S2613+S2762+S2911+S3060+S3209+S3358+S3509+S3660+S3811+S3960+S4109+S4260+S4411+S4563+S4712+S4861+S5010+S5159+S5308+S5457+S5606+S5755+S5904+S6053+S6202</f>
        <v>76</v>
      </c>
      <c r="T70" s="93">
        <f>T222+T373+T524+T674+T823+T972+T1121+T1271+T1420+T1569+T1718+T1867+T2016+T2166+T2315+T2464+T2613+T2762+T2911+T3060+T3209+T3358+T3509+T3660+T3811+T3960+T4109+T4260+T4411+T4563+T4712+T4861+T5010+T5159+T5308+T5457+T5606+T5755+T5904+T6053+T6202</f>
        <v>26</v>
      </c>
      <c r="U70" s="93">
        <f>U222+U373+U524+U674+U823+U972+U1121+U1271+U1420+U1569+U1718+U1867+U2016+U2166+U2315+U2464+U2613+U2762+U2911+U3060+U3209+U3358+U3509+U3660+U3811+U3960+U4109+U4260+U4411+U4563+U4712+U4861+U5010+U5159+U5308+U5457+U5606+U5755+U5904+U6053+U6202</f>
        <v>26</v>
      </c>
      <c r="V70" s="93">
        <f>V222+V373+V524+V674+V823+V972+V1121+V1271+V1420+V1569+V1718+V1867+V2016+V2166+V2315+V2464+V2613+V2762+V2911+V3060+V3209+V3358+V3509+V3660+V3811+V3960+V4109+V4260+V4411+V4563+V4712+V4861+V5010+V5159+V5308+V5457+V5606+V5755+V5904+V6053+V6202</f>
        <v>0</v>
      </c>
      <c r="W70" s="94"/>
      <c r="X70" s="8"/>
    </row>
    <row r="71" spans="1:24" s="35" customFormat="1" ht="15.75" x14ac:dyDescent="0.25">
      <c r="A71" s="22" t="s">
        <v>51</v>
      </c>
      <c r="B71" s="33" t="s">
        <v>338</v>
      </c>
      <c r="C71" s="42" t="s">
        <v>131</v>
      </c>
      <c r="D71" s="43" t="s">
        <v>153</v>
      </c>
      <c r="E71" s="93">
        <f>E223+E374+E525+E675+E824+E973+E1122+E1272+E1421+E1570+E1719+E1868+E2017+E2167+E2316+E2465+E2614+E2763+E2912+E3061+E3210+E3359+E3510+E3661+E3812+E3961+E4110+E4261+E4412+E4564+E4713+E4862+E5011+E5160+E5309+E5458+E5607+E5756+E5905+E6054+E6203</f>
        <v>5527473</v>
      </c>
      <c r="F71" s="93">
        <f>F223+F374+F525+F675+F824+F973+F1122+F1272+F1421+F1570+F1719+F1868+F2017+F2167+F2316+F2465+F2614+F2763+F2912+F3061+F3210+F3359+F3510+F3661+F3812+F3961+F4110+F4261+F4412+F4564+F4713+F4862+F5011+F5160+F5309+F5458+F5607+F5756+F5905+F6054+F6203</f>
        <v>1381868.25</v>
      </c>
      <c r="G71" s="93">
        <f>G223+G374+G525+G675+G824+G973+G1122+G1272+G1421+G1570+G1719+G1868+G2017+G2167+G2316+G2465+G2614+G2763+G2912+G3061+G3210+G3359+G3510+G3661+G3812+G3961+G4110+G4261+G4412+G4564+G4713+G4862+G5011+G5160+G5309+G5458+G5607+G5756+G5905+G6054+G6203</f>
        <v>1632950</v>
      </c>
      <c r="H71" s="93">
        <f>H223+H374+H525+H675+H824+H973+H1122+H1272+H1421+H1570+H1719+H1868+H2017+H2167+H2316+H2465+H2614+H2763+H2912+H3061+H3210+H3359+H3510+H3661+H3812+H3961+H4110+H4261+H4412+H4564+H4713+H4862+H5011+H5160+H5309+H5458+H5607+H5756+H5905+H6054+H6203</f>
        <v>1331655</v>
      </c>
      <c r="I71" s="93">
        <f>I223+I374+I525+I675+I824+I973+I1122+I1272+I1421+I1570+I1719+I1868+I2017+I2167+I2316+I2465+I2614+I2763+I2912+I3061+I3210+I3359+I3510+I3661+I3812+I3961+I4110+I4261+I4412+I4564+I4713+I4862+I5011+I5160+I5309+I5458+I5607+I5756+I5905+I6054+I6203</f>
        <v>283628.25</v>
      </c>
      <c r="J71" s="46">
        <f t="shared" si="28"/>
        <v>20.52</v>
      </c>
      <c r="K71" s="93">
        <f>K223+K374+K525+K675+K824+K973+K1122+K1272+K1421+K1570+K1719+K1868+K2017+K2167+K2316+K2465+K2614+K2763+K2912+K3061+K3210+K3359+K3510+K3661+K3812+K3961+K4110+K4261+K4412+K4564+K4713+K4862+K5011+K5160+K5309+K5458+K5607+K5756+K5905+K6054+K6203</f>
        <v>-32546.5</v>
      </c>
      <c r="L71" s="67">
        <f t="shared" si="29"/>
        <v>2.36</v>
      </c>
      <c r="M71" s="93"/>
      <c r="N71" s="93"/>
      <c r="O71" s="93"/>
      <c r="P71" s="93"/>
      <c r="Q71" s="93">
        <f>Q223+Q374+Q525+Q675+Q824+Q973+Q1122+Q1272+Q1421+Q1570+Q1719+Q1868+Q2017+Q2167+Q2316+Q2465+Q2614+Q2763+Q2912+Q3061+Q3210+Q3359+Q3510+Q3661+Q3812+Q3961+Q4110+Q4261+Q4412+Q4564+Q4713+Q4862+Q5011+Q5160+Q5309+Q5458+Q5607+Q5756+Q5905+Q6054+Q6203</f>
        <v>764</v>
      </c>
      <c r="R71" s="93">
        <f>R223+R374+R525+R675+R824+R973+R1122+R1272+R1421+R1570+R1719+R1868+R2017+R2167+R2316+R2465+R2614+R2763+R2912+R3061+R3210+R3359+R3510+R3661+R3812+R3961+R4110+R4261+R4412+R4564+R4713+R4862+R5011+R5160+R5309+R5458+R5607+R5756+R5905+R6054+R6203</f>
        <v>1486</v>
      </c>
      <c r="S71" s="93">
        <f>S223+S374+S525+S675+S824+S973+S1122+S1272+S1421+S1570+S1719+S1868+S2017+S2167+S2316+S2465+S2614+S2763+S2912+S3061+S3210+S3359+S3510+S3661+S3812+S3961+S4110+S4261+S4412+S4564+S4713+S4862+S5011+S5160+S5309+S5458+S5607+S5756+S5905+S6054+S6203</f>
        <v>373</v>
      </c>
      <c r="T71" s="93">
        <f>T223+T374+T525+T675+T824+T973+T1122+T1272+T1421+T1570+T1719+T1868+T2017+T2167+T2316+T2465+T2614+T2763+T2912+T3061+T3210+T3359+T3510+T3661+T3812+T3961+T4110+T4261+T4412+T4564+T4713+T4862+T5011+T5160+T5309+T5458+T5607+T5756+T5905+T6054+T6203</f>
        <v>439</v>
      </c>
      <c r="U71" s="93">
        <f>U223+U374+U525+U675+U824+U973+U1122+U1272+U1421+U1570+U1719+U1868+U2017+U2167+U2316+U2465+U2614+U2763+U2912+U3061+U3210+U3359+U3510+U3661+U3812+U3961+U4110+U4261+U4412+U4564+U4713+U4862+U5011+U5160+U5309+U5458+U5607+U5756+U5905+U6054+U6203</f>
        <v>358</v>
      </c>
      <c r="V71" s="93">
        <f>V223+V374+V525+V675+V824+V973+V1122+V1272+V1421+V1570+V1719+V1868+V2017+V2167+V2316+V2465+V2614+V2763+V2912+V3061+V3210+V3359+V3510+V3661+V3812+V3961+V4110+V4261+V4412+V4564+V4713+V4862+V5011+V5160+V5309+V5458+V5607+V5756+V5905+V6054+V6203</f>
        <v>81</v>
      </c>
      <c r="W71" s="94"/>
      <c r="X71" s="8"/>
    </row>
    <row r="72" spans="1:24" s="35" customFormat="1" ht="31.5" x14ac:dyDescent="0.25">
      <c r="A72" s="22" t="s">
        <v>51</v>
      </c>
      <c r="B72" s="33" t="s">
        <v>338</v>
      </c>
      <c r="C72" s="42" t="s">
        <v>178</v>
      </c>
      <c r="D72" s="43" t="s">
        <v>179</v>
      </c>
      <c r="E72" s="93">
        <f>E224+E375+E526+E676+E825+E974+E1123+E1273+E1422+E1571+E1720+E1869+E2018+E2168+E2317+E2466+E2615+E2764+E2913+E3062+E3211+E3360+E3511+E3662+E3813+E3962+E4111+E4262+E4413+E4565+E4714+E4863+E5012+E5161+E5310+E5459+E5608+E5757+E5906+E6055+E6204</f>
        <v>2545783</v>
      </c>
      <c r="F72" s="93">
        <f>F224+F375+F526+F676+F825+F974+F1123+F1273+F1422+F1571+F1720+F1869+F2018+F2168+F2317+F2466+F2615+F2764+F2913+F3062+F3211+F3360+F3511+F3662+F3813+F3962+F4111+F4262+F4413+F4565+F4714+F4863+F5012+F5161+F5310+F5459+F5608+F5757+F5906+F6055+F6204</f>
        <v>636445.75</v>
      </c>
      <c r="G72" s="93">
        <f>G224+G375+G526+G676+G825+G974+G1123+G1273+G1422+G1571+G1720+G1869+G2018+G2168+G2317+G2466+G2615+G2764+G2913+G3062+G3211+G3360+G3511+G3662+G3813+G3962+G4111+G4262+G4413+G4565+G4714+G4863+G5012+G5161+G5310+G5459+G5608+G5757+G5906+G6055+G6204</f>
        <v>194582</v>
      </c>
      <c r="H72" s="93">
        <f>H224+H375+H526+H676+H825+H974+H1123+H1273+H1422+H1571+H1720+H1869+H2018+H2168+H2317+H2466+H2615+H2764+H2913+H3062+H3211+H3360+H3511+H3662+H3813+H3962+H4111+H4262+H4413+H4565+H4714+H4863+H5012+H5161+H5310+H5459+H5608+H5757+H5906+H6055+H6204</f>
        <v>194582</v>
      </c>
      <c r="I72" s="93">
        <f>I224+I375+I526+I676+I825+I974+I1123+I1273+I1422+I1571+I1720+I1869+I2018+I2168+I2317+I2466+I2615+I2764+I2913+I3062+I3211+I3360+I3511+I3662+I3813+I3962+I4111+I4262+I4413+I4565+I4714+I4863+I5012+I5161+I5310+I5459+I5608+I5757+I5906+I6055+I6204</f>
        <v>0</v>
      </c>
      <c r="J72" s="46">
        <f t="shared" si="28"/>
        <v>0</v>
      </c>
      <c r="K72" s="93">
        <f>K224+K375+K526+K676+K825+K974+K1123+K1273+K1422+K1571+K1720+K1869+K2018+K2168+K2317+K2466+K2615+K2764+K2913+K3062+K3211+K3360+K3511+K3662+K3813+K3962+K4111+K4262+K4413+K4565+K4714+K4863+K5012+K5161+K5310+K5459+K5608+K5757+K5906+K6055+K6204</f>
        <v>-441863.75</v>
      </c>
      <c r="L72" s="67">
        <f t="shared" si="29"/>
        <v>69.430000000000007</v>
      </c>
      <c r="M72" s="93"/>
      <c r="N72" s="93"/>
      <c r="O72" s="93"/>
      <c r="P72" s="93"/>
      <c r="Q72" s="93">
        <f>Q224+Q375+Q526+Q676+Q825+Q974+Q1123+Q1273+Q1422+Q1571+Q1720+Q1869+Q2018+Q2168+Q2317+Q2466+Q2615+Q2764+Q2913+Q3062+Q3211+Q3360+Q3511+Q3662+Q3813+Q3962+Q4111+Q4262+Q4413+Q4565+Q4714+Q4863+Q5012+Q5161+Q5310+Q5459+Q5608+Q5757+Q5906+Q6055+Q6204</f>
        <v>0</v>
      </c>
      <c r="R72" s="93">
        <f>R224+R375+R526+R676+R825+R974+R1123+R1273+R1422+R1571+R1720+R1869+R2018+R2168+R2317+R2466+R2615+R2764+R2913+R3062+R3211+R3360+R3511+R3662+R3813+R3962+R4111+R4262+R4413+R4565+R4714+R4863+R5012+R5161+R5310+R5459+R5608+R5757+R5906+R6055+R6204</f>
        <v>471</v>
      </c>
      <c r="S72" s="93">
        <f>S224+S375+S526+S676+S825+S974+S1123+S1273+S1422+S1571+S1720+S1869+S2018+S2168+S2317+S2466+S2615+S2764+S2913+S3062+S3211+S3360+S3511+S3662+S3813+S3962+S4111+S4262+S4413+S4565+S4714+S4863+S5012+S5161+S5310+S5459+S5608+S5757+S5906+S6055+S6204</f>
        <v>118</v>
      </c>
      <c r="T72" s="93">
        <f>T224+T375+T526+T676+T825+T974+T1123+T1273+T1422+T1571+T1720+T1869+T2018+T2168+T2317+T2466+T2615+T2764+T2913+T3062+T3211+T3360+T3511+T3662+T3813+T3962+T4111+T4262+T4413+T4565+T4714+T4863+T5012+T5161+T5310+T5459+T5608+T5757+T5906+T6055+T6204</f>
        <v>36</v>
      </c>
      <c r="U72" s="93">
        <f>U224+U375+U526+U676+U825+U974+U1123+U1273+U1422+U1571+U1720+U1869+U2018+U2168+U2317+U2466+U2615+U2764+U2913+U3062+U3211+U3360+U3511+U3662+U3813+U3962+U4111+U4262+U4413+U4565+U4714+U4863+U5012+U5161+U5310+U5459+U5608+U5757+U5906+U6055+U6204</f>
        <v>36</v>
      </c>
      <c r="V72" s="93">
        <f>V224+V375+V526+V676+V825+V974+V1123+V1273+V1422+V1571+V1720+V1869+V2018+V2168+V2317+V2466+V2615+V2764+V2913+V3062+V3211+V3360+V3511+V3662+V3813+V3962+V4111+V4262+V4413+V4565+V4714+V4863+V5012+V5161+V5310+V5459+V5608+V5757+V5906+V6055+V6204</f>
        <v>0</v>
      </c>
      <c r="W72" s="94"/>
      <c r="X72" s="8"/>
    </row>
    <row r="73" spans="1:24" s="35" customFormat="1" ht="31.5" x14ac:dyDescent="0.25">
      <c r="A73" s="22" t="s">
        <v>51</v>
      </c>
      <c r="B73" s="33" t="s">
        <v>338</v>
      </c>
      <c r="C73" s="42" t="s">
        <v>132</v>
      </c>
      <c r="D73" s="43" t="s">
        <v>154</v>
      </c>
      <c r="E73" s="93">
        <f>E225+E376+E527+E677+E826+E975+E1124+E1274+E1423+E1572+E1721+E1870+E2019+E2169+E2318+E2467+E2616+E2765+E2914+E3063+E3212+E3361+E3512+E3663+E3814+E3963+E4112+E4263+E4414+E4566+E4715+E4864+E5013+E5162+E5311+E5460+E5609+E5758+E5907+E6056+E6205</f>
        <v>44776</v>
      </c>
      <c r="F73" s="93">
        <f>F225+F376+F527+F677+F826+F975+F1124+F1274+F1423+F1572+F1721+F1870+F2019+F2169+F2318+F2467+F2616+F2765+F2914+F3063+F3212+F3361+F3512+F3663+F3814+F3963+F4112+F4263+F4414+F4566+F4715+F4864+F5013+F5162+F5311+F5460+F5609+F5758+F5907+F6056+F6205</f>
        <v>11194</v>
      </c>
      <c r="G73" s="93">
        <f>G225+G376+G527+G677+G826+G975+G1124+G1274+G1423+G1572+G1721+G1870+G2019+G2169+G2318+G2467+G2616+G2765+G2914+G3063+G3212+G3361+G3512+G3663+G3814+G3963+G4112+G4263+G4414+G4566+G4715+G4864+G5013+G5162+G5311+G5460+G5609+G5758+G5907+G6056+G6205</f>
        <v>5970</v>
      </c>
      <c r="H73" s="93">
        <f>H225+H376+H527+H677+H826+H975+H1124+H1274+H1423+H1572+H1721+H1870+H2019+H2169+H2318+H2467+H2616+H2765+H2914+H3063+H3212+H3361+H3512+H3663+H3814+H3963+H4112+H4263+H4414+H4566+H4715+H4864+H5013+H5162+H5311+H5460+H5609+H5758+H5907+H6056+H6205</f>
        <v>5970</v>
      </c>
      <c r="I73" s="93">
        <f>I225+I376+I527+I677+I826+I975+I1124+I1274+I1423+I1572+I1721+I1870+I2019+I2169+I2318+I2467+I2616+I2765+I2914+I3063+I3212+I3361+I3512+I3663+I3814+I3963+I4112+I4263+I4414+I4566+I4715+I4864+I5013+I5162+I5311+I5460+I5609+I5758+I5907+I6056+I6205</f>
        <v>0</v>
      </c>
      <c r="J73" s="46">
        <f t="shared" si="28"/>
        <v>0</v>
      </c>
      <c r="K73" s="93">
        <f>K225+K376+K527+K677+K826+K975+K1124+K1274+K1423+K1572+K1721+K1870+K2019+K2169+K2318+K2467+K2616+K2765+K2914+K3063+K3212+K3361+K3512+K3663+K3814+K3963+K4112+K4263+K4414+K4566+K4715+K4864+K5013+K5162+K5311+K5460+K5609+K5758+K5907+K6056+K6205</f>
        <v>-5224</v>
      </c>
      <c r="L73" s="67">
        <f t="shared" si="29"/>
        <v>46.67</v>
      </c>
      <c r="M73" s="93"/>
      <c r="N73" s="93"/>
      <c r="O73" s="93"/>
      <c r="P73" s="93"/>
      <c r="Q73" s="93">
        <f>Q225+Q376+Q527+Q677+Q826+Q975+Q1124+Q1274+Q1423+Q1572+Q1721+Q1870+Q2019+Q2169+Q2318+Q2467+Q2616+Q2765+Q2914+Q3063+Q3212+Q3361+Q3512+Q3663+Q3814+Q3963+Q4112+Q4263+Q4414+Q4566+Q4715+Q4864+Q5013+Q5162+Q5311+Q5460+Q5609+Q5758+Q5907+Q6056+Q6205</f>
        <v>0</v>
      </c>
      <c r="R73" s="93">
        <f>R225+R376+R527+R677+R826+R975+R1124+R1274+R1423+R1572+R1721+R1870+R2019+R2169+R2318+R2467+R2616+R2765+R2914+R3063+R3212+R3361+R3512+R3663+R3814+R3963+R4112+R4263+R4414+R4566+R4715+R4864+R5013+R5162+R5311+R5460+R5609+R5758+R5907+R6056+R6205</f>
        <v>15</v>
      </c>
      <c r="S73" s="93">
        <f>S225+S376+S527+S677+S826+S975+S1124+S1274+S1423+S1572+S1721+S1870+S2019+S2169+S2318+S2467+S2616+S2765+S2914+S3063+S3212+S3361+S3512+S3663+S3814+S3963+S4112+S4263+S4414+S4566+S4715+S4864+S5013+S5162+S5311+S5460+S5609+S5758+S5907+S6056+S6205</f>
        <v>7</v>
      </c>
      <c r="T73" s="93">
        <f>T225+T376+T527+T677+T826+T975+T1124+T1274+T1423+T1572+T1721+T1870+T2019+T2169+T2318+T2467+T2616+T2765+T2914+T3063+T3212+T3361+T3512+T3663+T3814+T3963+T4112+T4263+T4414+T4566+T4715+T4864+T5013+T5162+T5311+T5460+T5609+T5758+T5907+T6056+T6205</f>
        <v>2</v>
      </c>
      <c r="U73" s="93">
        <f>U225+U376+U527+U677+U826+U975+U1124+U1274+U1423+U1572+U1721+U1870+U2019+U2169+U2318+U2467+U2616+U2765+U2914+U3063+U3212+U3361+U3512+U3663+U3814+U3963+U4112+U4263+U4414+U4566+U4715+U4864+U5013+U5162+U5311+U5460+U5609+U5758+U5907+U6056+U6205</f>
        <v>2</v>
      </c>
      <c r="V73" s="93">
        <f>V225+V376+V527+V677+V826+V975+V1124+V1274+V1423+V1572+V1721+V1870+V2019+V2169+V2318+V2467+V2616+V2765+V2914+V3063+V3212+V3361+V3512+V3663+V3814+V3963+V4112+V4263+V4414+V4566+V4715+V4864+V5013+V5162+V5311+V5460+V5609+V5758+V5907+V6056+V6205</f>
        <v>0</v>
      </c>
      <c r="W73" s="94"/>
      <c r="X73" s="8"/>
    </row>
    <row r="74" spans="1:24" s="35" customFormat="1" ht="15.75" x14ac:dyDescent="0.25">
      <c r="A74" s="22" t="s">
        <v>51</v>
      </c>
      <c r="B74" s="33" t="s">
        <v>338</v>
      </c>
      <c r="C74" s="42" t="s">
        <v>133</v>
      </c>
      <c r="D74" s="43" t="s">
        <v>155</v>
      </c>
      <c r="E74" s="93">
        <f>E226+E377+E528+E678+E827+E976+E1125+E1275+E1424+E1573+E1722+E1871+E2020+E2170+E2319+E2468+E2617+E2766+E2915+E3064+E3213+E3362+E3513+E3664+E3815+E3964+E4113+E4264+E4415+E4567+E4716+E4865+E5014+E5163+E5312+E5461+E5610+E5759+E5908+E6057+E6206</f>
        <v>66889</v>
      </c>
      <c r="F74" s="93">
        <f>F226+F377+F528+F678+F827+F976+F1125+F1275+F1424+F1573+F1722+F1871+F2020+F2170+F2319+F2468+F2617+F2766+F2915+F3064+F3213+F3362+F3513+F3664+F3815+F3964+F4113+F4264+F4415+F4567+F4716+F4865+F5014+F5163+F5312+F5461+F5610+F5759+F5908+F6057+F6206</f>
        <v>16722.25</v>
      </c>
      <c r="G74" s="93">
        <f>G226+G377+G528+G678+G827+G976+G1125+G1275+G1424+G1573+G1722+G1871+G2020+G2170+G2319+G2468+G2617+G2766+G2915+G3064+G3213+G3362+G3513+G3664+G3815+G3964+G4113+G4264+G4415+G4567+G4716+G4865+G5014+G5163+G5312+G5461+G5610+G5759+G5908+G6057+G6206</f>
        <v>18243</v>
      </c>
      <c r="H74" s="93">
        <f>H226+H377+H528+H678+H827+H976+H1125+H1275+H1424+H1573+H1722+H1871+H2020+H2170+H2319+H2468+H2617+H2766+H2915+H3064+H3213+H3362+H3513+H3664+H3815+H3964+H4113+H4264+H4415+H4567+H4716+H4865+H5014+H5163+H5312+H5461+H5610+H5759+H5908+H6057+H6206</f>
        <v>6081</v>
      </c>
      <c r="I74" s="93">
        <f>I226+I377+I528+I678+I827+I976+I1125+I1275+I1424+I1573+I1722+I1871+I2020+I2170+I2319+I2468+I2617+I2766+I2915+I3064+I3213+I3362+I3513+I3664+I3815+I3964+I4113+I4264+I4415+I4567+I4716+I4865+I5014+I5163+I5312+I5461+I5610+I5759+I5908+I6057+I6206</f>
        <v>10642</v>
      </c>
      <c r="J74" s="46">
        <f t="shared" si="28"/>
        <v>63.64</v>
      </c>
      <c r="K74" s="93">
        <f>K226+K377+K528+K678+K827+K976+K1125+K1275+K1424+K1573+K1722+K1871+K2020+K2170+K2319+K2468+K2617+K2766+K2915+K3064+K3213+K3362+K3513+K3664+K3815+K3964+K4113+K4264+K4415+K4567+K4716+K4865+K5014+K5163+K5312+K5461+K5610+K5759+K5908+K6057+K6206</f>
        <v>-9121.25</v>
      </c>
      <c r="L74" s="67">
        <f t="shared" si="29"/>
        <v>54.55</v>
      </c>
      <c r="M74" s="93"/>
      <c r="N74" s="93"/>
      <c r="O74" s="93"/>
      <c r="P74" s="93"/>
      <c r="Q74" s="93">
        <f>Q226+Q377+Q528+Q678+Q827+Q976+Q1125+Q1275+Q1424+Q1573+Q1722+Q1871+Q2020+Q2170+Q2319+Q2468+Q2617+Q2766+Q2915+Q3064+Q3213+Q3362+Q3513+Q3664+Q3815+Q3964+Q4113+Q4264+Q4415+Q4567+Q4716+Q4865+Q5014+Q5163+Q5312+Q5461+Q5610+Q5759+Q5908+Q6057+Q6206</f>
        <v>0</v>
      </c>
      <c r="R74" s="93">
        <f>R226+R377+R528+R678+R827+R976+R1125+R1275+R1424+R1573+R1722+R1871+R2020+R2170+R2319+R2468+R2617+R2766+R2915+R3064+R3213+R3362+R3513+R3664+R3815+R3964+R4113+R4264+R4415+R4567+R4716+R4865+R5014+R5163+R5312+R5461+R5610+R5759+R5908+R6057+R6206</f>
        <v>11</v>
      </c>
      <c r="S74" s="93">
        <f>S226+S377+S528+S678+S827+S976+S1125+S1275+S1424+S1573+S1722+S1871+S2020+S2170+S2319+S2468+S2617+S2766+S2915+S3064+S3213+S3362+S3513+S3664+S3815+S3964+S4113+S4264+S4415+S4567+S4716+S4865+S5014+S5163+S5312+S5461+S5610+S5759+S5908+S6057+S6206</f>
        <v>6</v>
      </c>
      <c r="T74" s="93">
        <f>T226+T377+T528+T678+T827+T976+T1125+T1275+T1424+T1573+T1722+T1871+T2020+T2170+T2319+T2468+T2617+T2766+T2915+T3064+T3213+T3362+T3513+T3664+T3815+T3964+T4113+T4264+T4415+T4567+T4716+T4865+T5014+T5163+T5312+T5461+T5610+T5759+T5908+T6057+T6206</f>
        <v>3</v>
      </c>
      <c r="U74" s="93">
        <f>U226+U377+U528+U678+U827+U976+U1125+U1275+U1424+U1573+U1722+U1871+U2020+U2170+U2319+U2468+U2617+U2766+U2915+U3064+U3213+U3362+U3513+U3664+U3815+U3964+U4113+U4264+U4415+U4567+U4716+U4865+U5014+U5163+U5312+U5461+U5610+U5759+U5908+U6057+U6206</f>
        <v>1</v>
      </c>
      <c r="V74" s="93">
        <f>V226+V377+V528+V678+V827+V976+V1125+V1275+V1424+V1573+V1722+V1871+V2020+V2170+V2319+V2468+V2617+V2766+V2915+V3064+V3213+V3362+V3513+V3664+V3815+V3964+V4113+V4264+V4415+V4567+V4716+V4865+V5014+V5163+V5312+V5461+V5610+V5759+V5908+V6057+V6206</f>
        <v>2</v>
      </c>
      <c r="W74" s="94"/>
      <c r="X74" s="8"/>
    </row>
    <row r="75" spans="1:24" s="35" customFormat="1" ht="15.75" x14ac:dyDescent="0.25">
      <c r="A75" s="22" t="s">
        <v>51</v>
      </c>
      <c r="B75" s="33" t="s">
        <v>338</v>
      </c>
      <c r="C75" s="42" t="s">
        <v>135</v>
      </c>
      <c r="D75" s="43" t="s">
        <v>156</v>
      </c>
      <c r="E75" s="93">
        <f>E227+E378+E529+E679+E828+E977+E1126+E1276+E1425+E1574+E1723+E1872+E2021+E2171+E2320+E2469+E2618+E2767+E2916+E3065+E3214+E3363+E3514+E3665+E3816+E3965+E4114+E4265+E4416+E4568+E4717+E4866+E5015+E5164+E5313+E5462+E5611+E5760+E5909+E6058+E6207</f>
        <v>531994</v>
      </c>
      <c r="F75" s="93">
        <f>F227+F378+F529+F679+F828+F977+F1126+F1276+F1425+F1574+F1723+F1872+F2021+F2171+F2320+F2469+F2618+F2767+F2916+F3065+F3214+F3363+F3514+F3665+F3816+F3965+F4114+F4265+F4416+F4568+F4717+F4866+F5015+F5164+F5313+F5462+F5611+F5760+F5909+F6058+F6207</f>
        <v>132998.5</v>
      </c>
      <c r="G75" s="93">
        <f>G227+G378+G529+G679+G828+G977+G1126+G1276+G1425+G1574+G1723+G1872+G2021+G2171+G2320+G2469+G2618+G2767+G2916+G3065+G3214+G3363+G3514+G3665+G3816+G3965+G4114+G4265+G4416+G4568+G4717+G4866+G5015+G5164+G5313+G5462+G5611+G5760+G5909+G6058+G6207</f>
        <v>167745</v>
      </c>
      <c r="H75" s="93">
        <f>H227+H378+H529+H679+H828+H977+H1126+H1276+H1425+H1574+H1723+H1872+H2021+H2171+H2320+H2469+H2618+H2767+H2916+H3065+H3214+H3363+H3514+H3665+H3816+H3965+H4114+H4265+H4416+H4568+H4717+H4866+H5015+H5164+H5313+H5462+H5611+H5760+H5909+H6058+H6207</f>
        <v>110233</v>
      </c>
      <c r="I75" s="93">
        <f>I227+I378+I529+I679+I828+I977+I1126+I1276+I1425+I1574+I1723+I1872+I2021+I2171+I2320+I2469+I2618+I2767+I2916+I3065+I3214+I3363+I3514+I3665+I3816+I3965+I4114+I4265+I4416+I4568+I4717+I4866+I5015+I5164+I5313+I5462+I5611+I5760+I5909+I6058+I6207</f>
        <v>53917.5</v>
      </c>
      <c r="J75" s="46">
        <f t="shared" si="28"/>
        <v>40.54</v>
      </c>
      <c r="K75" s="93">
        <f>K227+K378+K529+K679+K828+K977+K1126+K1276+K1425+K1574+K1723+K1872+K2021+K2171+K2320+K2469+K2618+K2767+K2916+K3065+K3214+K3363+K3514+K3665+K3816+K3965+K4114+K4265+K4416+K4568+K4717+K4866+K5015+K5164+K5313+K5462+K5611+K5760+K5909+K6058+K6207</f>
        <v>-19171</v>
      </c>
      <c r="L75" s="67">
        <f t="shared" si="29"/>
        <v>14.41</v>
      </c>
      <c r="M75" s="93"/>
      <c r="N75" s="93"/>
      <c r="O75" s="93"/>
      <c r="P75" s="93"/>
      <c r="Q75" s="93">
        <f>Q227+Q378+Q529+Q679+Q828+Q977+Q1126+Q1276+Q1425+Q1574+Q1723+Q1872+Q2021+Q2171+Q2320+Q2469+Q2618+Q2767+Q2916+Q3065+Q3214+Q3363+Q3514+Q3665+Q3816+Q3965+Q4114+Q4265+Q4416+Q4568+Q4717+Q4866+Q5015+Q5164+Q5313+Q5462+Q5611+Q5760+Q5909+Q6058+Q6207</f>
        <v>60</v>
      </c>
      <c r="R75" s="93">
        <f>R227+R378+R529+R679+R828+R977+R1126+R1276+R1425+R1574+R1723+R1872+R2021+R2171+R2320+R2469+R2618+R2767+R2916+R3065+R3214+R3363+R3514+R3665+R3816+R3965+R4114+R4265+R4416+R4568+R4717+R4866+R5015+R5164+R5313+R5462+R5611+R5760+R5909+R6058+R6207</f>
        <v>111</v>
      </c>
      <c r="S75" s="93">
        <f>S227+S378+S529+S679+S828+S977+S1126+S1276+S1425+S1574+S1723+S1872+S2021+S2171+S2320+S2469+S2618+S2767+S2916+S3065+S3214+S3363+S3514+S3665+S3816+S3965+S4114+S4265+S4416+S4568+S4717+S4866+S5015+S5164+S5313+S5462+S5611+S5760+S5909+S6058+S6207</f>
        <v>27</v>
      </c>
      <c r="T75" s="93">
        <f>T227+T378+T529+T679+T828+T977+T1126+T1276+T1425+T1574+T1723+T1872+T2021+T2171+T2320+T2469+T2618+T2767+T2916+T3065+T3214+T3363+T3514+T3665+T3816+T3965+T4114+T4265+T4416+T4568+T4717+T4866+T5015+T5164+T5313+T5462+T5611+T5760+T5909+T6058+T6207</f>
        <v>35</v>
      </c>
      <c r="U75" s="93">
        <f>U227+U378+U529+U679+U828+U977+U1126+U1276+U1425+U1574+U1723+U1872+U2021+U2171+U2320+U2469+U2618+U2767+U2916+U3065+U3214+U3363+U3514+U3665+U3816+U3965+U4114+U4265+U4416+U4568+U4717+U4866+U5015+U5164+U5313+U5462+U5611+U5760+U5909+U6058+U6207</f>
        <v>23</v>
      </c>
      <c r="V75" s="93">
        <f>V227+V378+V529+V679+V828+V977+V1126+V1276+V1425+V1574+V1723+V1872+V2021+V2171+V2320+V2469+V2618+V2767+V2916+V3065+V3214+V3363+V3514+V3665+V3816+V3965+V4114+V4265+V4416+V4568+V4717+V4866+V5015+V5164+V5313+V5462+V5611+V5760+V5909+V6058+V6207</f>
        <v>12</v>
      </c>
      <c r="W75" s="94"/>
      <c r="X75" s="8"/>
    </row>
    <row r="76" spans="1:24" s="35" customFormat="1" ht="31.5" x14ac:dyDescent="0.25">
      <c r="A76" s="22" t="s">
        <v>51</v>
      </c>
      <c r="B76" s="33" t="s">
        <v>338</v>
      </c>
      <c r="C76" s="42" t="s">
        <v>136</v>
      </c>
      <c r="D76" s="43" t="s">
        <v>157</v>
      </c>
      <c r="E76" s="93">
        <f>E228+E379+E530+E680+E829+E978+E1127+E1277+E1426+E1575+E1724+E1873+E2022+E2172+E2321+E2470+E2619+E2768+E2917+E3066+E3215+E3364+E3515+E3666+E3817+E3966+E4115+E4266+E4417+E4569+E4718+E4867+E5016+E5165+E5314+E5463+E5612+E5761+E5910+E6059+E6208</f>
        <v>808908</v>
      </c>
      <c r="F76" s="93">
        <f>F228+F379+F530+F680+F829+F978+F1127+F1277+F1426+F1575+F1724+F1873+F2022+F2172+F2321+F2470+F2619+F2768+F2917+F3066+F3215+F3364+F3515+F3666+F3817+F3966+F4115+F4266+F4417+F4569+F4718+F4867+F5016+F5165+F5314+F5463+F5612+F5761+F5910+F6059+F6208</f>
        <v>202227</v>
      </c>
      <c r="G76" s="93">
        <f>G228+G379+G530+G680+G829+G978+G1127+G1277+G1426+G1575+G1724+G1873+G2022+G2172+G2321+G2470+G2619+G2768+G2917+G3066+G3215+G3364+G3515+G3666+G3817+G3966+G4115+G4266+G4417+G4569+G4718+G4867+G5016+G5165+G5314+G5463+G5612+G5761+G5910+G6059+G6208</f>
        <v>165567</v>
      </c>
      <c r="H76" s="93">
        <f>H228+H379+H530+H680+H829+H978+H1127+H1277+H1426+H1575+H1724+H1873+H2022+H2172+H2321+H2470+H2619+H2768+H2917+H3066+H3215+H3364+H3515+H3666+H3817+H3966+H4115+H4266+H4417+H4569+H4718+H4867+H5016+H5165+H5314+H5463+H5612+H5761+H5910+H6059+H6208</f>
        <v>165567</v>
      </c>
      <c r="I76" s="93">
        <f>I228+I379+I530+I680+I829+I978+I1127+I1277+I1426+I1575+I1724+I1873+I2022+I2172+I2321+I2470+I2619+I2768+I2917+I3066+I3215+I3364+I3515+I3666+I3817+I3966+I4115+I4266+I4417+I4569+I4718+I4867+I5016+I5165+I5314+I5463+I5612+I5761+I5910+I6059+I6208</f>
        <v>0</v>
      </c>
      <c r="J76" s="46">
        <f t="shared" si="28"/>
        <v>0</v>
      </c>
      <c r="K76" s="93">
        <f>K228+K379+K530+K680+K829+K978+K1127+K1277+K1426+K1575+K1724+K1873+K2022+K2172+K2321+K2470+K2619+K2768+K2917+K3066+K3215+K3364+K3515+K3666+K3817+K3966+K4115+K4266+K4417+K4569+K4718+K4867+K5016+K5165+K5314+K5463+K5612+K5761+K5910+K6059+K6208</f>
        <v>-36660</v>
      </c>
      <c r="L76" s="67">
        <f t="shared" si="29"/>
        <v>18.13</v>
      </c>
      <c r="M76" s="93"/>
      <c r="N76" s="93"/>
      <c r="O76" s="93"/>
      <c r="P76" s="93"/>
      <c r="Q76" s="93">
        <f>Q228+Q379+Q530+Q680+Q829+Q978+Q1127+Q1277+Q1426+Q1575+Q1724+Q1873+Q2022+Q2172+Q2321+Q2470+Q2619+Q2768+Q2917+Q3066+Q3215+Q3364+Q3515+Q3666+Q3817+Q3966+Q4115+Q4266+Q4417+Q4569+Q4718+Q4867+Q5016+Q5165+Q5314+Q5463+Q5612+Q5761+Q5910+Q6059+Q6208</f>
        <v>0</v>
      </c>
      <c r="R76" s="93">
        <f>R228+R379+R530+R680+R829+R978+R1127+R1277+R1426+R1575+R1724+R1873+R2022+R2172+R2321+R2470+R2619+R2768+R2917+R3066+R3215+R3364+R3515+R3666+R3817+R3966+R4115+R4266+R4417+R4569+R4718+R4867+R5016+R5165+R5314+R5463+R5612+R5761+R5910+R6059+R6208</f>
        <v>171</v>
      </c>
      <c r="S76" s="93">
        <f>S228+S379+S530+S680+S829+S978+S1127+S1277+S1426+S1575+S1724+S1873+S2022+S2172+S2321+S2470+S2619+S2768+S2917+S3066+S3215+S3364+S3515+S3666+S3817+S3966+S4115+S4266+S4417+S4569+S4718+S4867+S5016+S5165+S5314+S5463+S5612+S5761+S5910+S6059+S6208</f>
        <v>42</v>
      </c>
      <c r="T76" s="93">
        <f>T228+T379+T530+T680+T829+T978+T1127+T1277+T1426+T1575+T1724+T1873+T2022+T2172+T2321+T2470+T2619+T2768+T2917+T3066+T3215+T3364+T3515+T3666+T3817+T3966+T4115+T4266+T4417+T4569+T4718+T4867+T5016+T5165+T5314+T5463+T5612+T5761+T5910+T6059+T6208</f>
        <v>35</v>
      </c>
      <c r="U76" s="93">
        <f>U228+U379+U530+U680+U829+U978+U1127+U1277+U1426+U1575+U1724+U1873+U2022+U2172+U2321+U2470+U2619+U2768+U2917+U3066+U3215+U3364+U3515+U3666+U3817+U3966+U4115+U4266+U4417+U4569+U4718+U4867+U5016+U5165+U5314+U5463+U5612+U5761+U5910+U6059+U6208</f>
        <v>35</v>
      </c>
      <c r="V76" s="93">
        <f>V228+V379+V530+V680+V829+V978+V1127+V1277+V1426+V1575+V1724+V1873+V2022+V2172+V2321+V2470+V2619+V2768+V2917+V3066+V3215+V3364+V3515+V3666+V3817+V3966+V4115+V4266+V4417+V4569+V4718+V4867+V5016+V5165+V5314+V5463+V5612+V5761+V5910+V6059+V6208</f>
        <v>0</v>
      </c>
      <c r="W76" s="94"/>
      <c r="X76" s="8"/>
    </row>
    <row r="77" spans="1:24" s="35" customFormat="1" ht="47.25" x14ac:dyDescent="0.25">
      <c r="A77" s="22" t="s">
        <v>51</v>
      </c>
      <c r="B77" s="33" t="s">
        <v>338</v>
      </c>
      <c r="C77" s="42" t="s">
        <v>134</v>
      </c>
      <c r="D77" s="43" t="s">
        <v>158</v>
      </c>
      <c r="E77" s="93">
        <f>E229+E380+E531+E681+E830+E979+E1128+E1278+E1427+E1576+E1725+E1874+E2023+E2173+E2322+E2471+E2620+E2769+E2918+E3067+E3216+E3365+E3516+E3667+E3818+E3967+E4116+E4267+E4418+E4570+E4719+E4868+E5017+E5166+E5315+E5464+E5613+E5762+E5911+E6060+E6209</f>
        <v>4249941</v>
      </c>
      <c r="F77" s="93">
        <f>F229+F380+F531+F681+F830+F979+F1128+F1278+F1427+F1576+F1725+F1874+F2023+F2173+F2322+F2471+F2620+F2769+F2918+F3067+F3216+F3365+F3516+F3667+F3818+F3967+F4116+F4267+F4418+F4570+F4719+F4868+F5017+F5166+F5315+F5464+F5613+F5762+F5911+F6060+F6209</f>
        <v>1062485.25</v>
      </c>
      <c r="G77" s="93">
        <f>G229+G380+G531+G681+G830+G979+G1128+G1278+G1427+G1576+G1725+G1874+G2023+G2173+G2322+G2471+G2620+G2769+G2918+G3067+G3216+G3365+G3516+G3667+G3818+G3967+G4116+G4267+G4418+G4570+G4719+G4868+G5017+G5166+G5315+G5464+G5613+G5762+G5911+G6060+G6209</f>
        <v>1107610</v>
      </c>
      <c r="H77" s="93">
        <f>H229+H380+H531+H681+H830+H979+H1128+H1278+H1427+H1576+H1725+H1874+H2023+H2173+H2322+H2471+H2620+H2769+H2918+H3067+H3216+H3365+H3516+H3667+H3818+H3967+H4116+H4267+H4418+H4570+H4719+H4868+H5017+H5166+H5315+H5464+H5613+H5762+H5911+H6060+H6209</f>
        <v>1046076</v>
      </c>
      <c r="I77" s="93">
        <f>I229+I380+I531+I681+I830+I979+I1128+I1278+I1427+I1576+I1725+I1874+I2023+I2173+I2322+I2471+I2620+I2769+I2918+I3067+I3216+I3365+I3516+I3667+I3818+I3967+I4116+I4267+I4418+I4570+I4719+I4868+I5017+I5166+I5315+I5464+I5613+I5762+I5911+I6060+I6209</f>
        <v>60508.25</v>
      </c>
      <c r="J77" s="46">
        <f t="shared" si="28"/>
        <v>5.69</v>
      </c>
      <c r="K77" s="93">
        <f>K229+K380+K531+K681+K830+K979+K1128+K1278+K1427+K1576+K1725+K1874+K2023+K2173+K2322+K2471+K2620+K2769+K2918+K3067+K3216+K3365+K3516+K3667+K3818+K3967+K4116+K4267+K4418+K4570+K4719+K4868+K5017+K5166+K5315+K5464+K5613+K5762+K5911+K6060+K6209</f>
        <v>-15383.5</v>
      </c>
      <c r="L77" s="67">
        <f t="shared" si="29"/>
        <v>1.45</v>
      </c>
      <c r="M77" s="93"/>
      <c r="N77" s="93"/>
      <c r="O77" s="93"/>
      <c r="P77" s="93"/>
      <c r="Q77" s="93">
        <f>Q229+Q380+Q531+Q681+Q830+Q979+Q1128+Q1278+Q1427+Q1576+Q1725+Q1874+Q2023+Q2173+Q2322+Q2471+Q2620+Q2769+Q2918+Q3067+Q3216+Q3365+Q3516+Q3667+Q3818+Q3967+Q4116+Q4267+Q4418+Q4570+Q4719+Q4868+Q5017+Q5166+Q5315+Q5464+Q5613+Q5762+Q5911+Q6060+Q6209</f>
        <v>687</v>
      </c>
      <c r="R77" s="93">
        <f>R229+R380+R531+R681+R830+R979+R1128+R1278+R1427+R1576+R1725+R1874+R2023+R2173+R2322+R2471+R2620+R2769+R2918+R3067+R3216+R3365+R3516+R3667+R3818+R3967+R4116+R4267+R4418+R4570+R4719+R4868+R5017+R5166+R5315+R5464+R5613+R5762+R5911+R6060+R6209</f>
        <v>1036</v>
      </c>
      <c r="S77" s="93">
        <f>S229+S380+S531+S681+S830+S979+S1128+S1278+S1427+S1576+S1725+S1874+S2023+S2173+S2322+S2471+S2620+S2769+S2918+S3067+S3216+S3365+S3516+S3667+S3818+S3967+S4116+S4267+S4418+S4570+S4719+S4868+S5017+S5166+S5315+S5464+S5613+S5762+S5911+S6060+S6209</f>
        <v>259</v>
      </c>
      <c r="T77" s="93">
        <f>T229+T380+T531+T681+T830+T979+T1128+T1278+T1427+T1576+T1725+T1874+T2023+T2173+T2322+T2471+T2620+T2769+T2918+T3067+T3216+T3365+T3516+T3667+T3818+T3967+T4116+T4267+T4418+T4570+T4719+T4868+T5017+T5166+T5315+T5464+T5613+T5762+T5911+T6060+T6209</f>
        <v>270</v>
      </c>
      <c r="U77" s="93">
        <f>U229+U380+U531+U681+U830+U979+U1128+U1278+U1427+U1576+U1725+U1874+U2023+U2173+U2322+U2471+U2620+U2769+U2918+U3067+U3216+U3365+U3516+U3667+U3818+U3967+U4116+U4267+U4418+U4570+U4719+U4868+U5017+U5166+U5315+U5464+U5613+U5762+U5911+U6060+U6209</f>
        <v>255</v>
      </c>
      <c r="V77" s="93">
        <f>V229+V380+V531+V681+V830+V979+V1128+V1278+V1427+V1576+V1725+V1874+V2023+V2173+V2322+V2471+V2620+V2769+V2918+V3067+V3216+V3365+V3516+V3667+V3818+V3967+V4116+V4267+V4418+V4570+V4719+V4868+V5017+V5166+V5315+V5464+V5613+V5762+V5911+V6060+V6209</f>
        <v>15</v>
      </c>
      <c r="W77" s="94"/>
      <c r="X77" s="8"/>
    </row>
    <row r="78" spans="1:24" s="35" customFormat="1" ht="15.75" x14ac:dyDescent="0.25">
      <c r="A78" s="22" t="s">
        <v>51</v>
      </c>
      <c r="B78" s="33" t="s">
        <v>338</v>
      </c>
      <c r="C78" s="42" t="s">
        <v>138</v>
      </c>
      <c r="D78" s="43" t="s">
        <v>159</v>
      </c>
      <c r="E78" s="93">
        <f>E230+E381+E532+E682+E831+E980+E1129+E1279+E1428+E1577+E1726+E1875+E2024+E2174+E2323+E2472+E2621+E2770+E2919+E3068+E3217+E3366+E3517+E3668+E3819+E3968+E4117+E4268+E4419+E4571+E4720+E4869+E5018+E5167+E5316+E5465+E5614+E5763+E5912+E6061+E6210</f>
        <v>8792078</v>
      </c>
      <c r="F78" s="93">
        <f>F230+F381+F532+F682+F831+F980+F1129+F1279+F1428+F1577+F1726+F1875+F2024+F2174+F2323+F2472+F2621+F2770+F2919+F3068+F3217+F3366+F3517+F3668+F3819+F3968+F4117+F4268+F4419+F4571+F4720+F4869+F5018+F5167+F5316+F5465+F5614+F5763+F5912+F6061+F6210</f>
        <v>2198019.5</v>
      </c>
      <c r="G78" s="93">
        <f>G230+G381+G532+G682+G831+G980+G1129+G1279+G1428+G1577+G1726+G1875+G2024+G2174+G2323+G2472+G2621+G2770+G2919+G3068+G3217+G3366+G3517+G3668+G3819+G3968+G4117+G4268+G4419+G4571+G4720+G4869+G5018+G5167+G5316+G5465+G5614+G5763+G5912+G6061+G6210</f>
        <v>2149220</v>
      </c>
      <c r="H78" s="93">
        <f>H230+H381+H532+H682+H831+H980+H1129+H1279+H1428+H1577+H1726+H1875+H2024+H2174+H2323+H2472+H2621+H2770+H2919+H3068+H3217+H3366+H3517+H3668+H3819+H3968+H4117+H4268+H4419+H4571+H4720+H4869+H5018+H5167+H5316+H5465+H5614+H5763+H5912+H6061+H6210</f>
        <v>2090757</v>
      </c>
      <c r="I78" s="93">
        <f>I230+I381+I532+I682+I831+I980+I1129+I1279+I1428+I1577+I1726+I1875+I2024+I2174+I2323+I2472+I2621+I2770+I2919+I3068+I3217+I3366+I3517+I3668+I3819+I3968+I4117+I4268+I4419+I4571+I4720+I4869+I5018+I5167+I5316+I5465+I5614+I5763+I5912+I6061+I6210</f>
        <v>61682.75</v>
      </c>
      <c r="J78" s="46">
        <f t="shared" si="28"/>
        <v>2.81</v>
      </c>
      <c r="K78" s="93">
        <f>K230+K381+K532+K682+K831+K980+K1129+K1279+K1428+K1577+K1726+K1875+K2024+K2174+K2323+K2472+K2621+K2770+K2919+K3068+K3217+K3366+K3517+K3668+K3819+K3968+K4117+K4268+K4419+K4571+K4720+K4869+K5018+K5167+K5316+K5465+K5614+K5763+K5912+K6061+K6210</f>
        <v>-110482.25</v>
      </c>
      <c r="L78" s="67">
        <f t="shared" si="29"/>
        <v>5.03</v>
      </c>
      <c r="M78" s="93"/>
      <c r="N78" s="93"/>
      <c r="O78" s="93"/>
      <c r="P78" s="93"/>
      <c r="Q78" s="93">
        <f>Q230+Q381+Q532+Q682+Q831+Q980+Q1129+Q1279+Q1428+Q1577+Q1726+Q1875+Q2024+Q2174+Q2323+Q2472+Q2621+Q2770+Q2919+Q3068+Q3217+Q3366+Q3517+Q3668+Q3819+Q3968+Q4117+Q4268+Q4419+Q4571+Q4720+Q4869+Q5018+Q5167+Q5316+Q5465+Q5614+Q5763+Q5912+Q6061+Q6210</f>
        <v>1582</v>
      </c>
      <c r="R78" s="93">
        <f>R230+R381+R532+R682+R831+R980+R1129+R1279+R1428+R1577+R1726+R1875+R2024+R2174+R2323+R2472+R2621+R2770+R2919+R3068+R3217+R3366+R3517+R3668+R3819+R3968+R4117+R4268+R4419+R4571+R4720+R4869+R5018+R5167+R5316+R5465+R5614+R5763+R5912+R6061+R6210</f>
        <v>8873</v>
      </c>
      <c r="S78" s="93">
        <f>S230+S381+S532+S682+S831+S980+S1129+S1279+S1428+S1577+S1726+S1875+S2024+S2174+S2323+S2472+S2621+S2770+S2919+S3068+S3217+S3366+S3517+S3668+S3819+S3968+S4117+S4268+S4419+S4571+S4720+S4869+S5018+S5167+S5316+S5465+S5614+S5763+S5912+S6061+S6210</f>
        <v>2219</v>
      </c>
      <c r="T78" s="93">
        <f>T230+T381+T532+T682+T831+T980+T1129+T1279+T1428+T1577+T1726+T1875+T2024+T2174+T2323+T2472+T2621+T2770+T2919+T3068+T3217+T3366+T3517+T3668+T3819+T3968+T4117+T4268+T4419+T4571+T4720+T4869+T5018+T5167+T5316+T5465+T5614+T5763+T5912+T6061+T6210</f>
        <v>2168</v>
      </c>
      <c r="U78" s="93">
        <f>U230+U381+U532+U682+U831+U980+U1129+U1279+U1428+U1577+U1726+U1875+U2024+U2174+U2323+U2472+U2621+U2770+U2919+U3068+U3217+U3366+U3517+U3668+U3819+U3968+U4117+U4268+U4419+U4571+U4720+U4869+U5018+U5167+U5316+U5465+U5614+U5763+U5912+U6061+U6210</f>
        <v>2105</v>
      </c>
      <c r="V78" s="93">
        <f>V230+V381+V532+V682+V831+V980+V1129+V1279+V1428+V1577+V1726+V1875+V2024+V2174+V2323+V2472+V2621+V2770+V2919+V3068+V3217+V3366+V3517+V3668+V3819+V3968+V4117+V4268+V4419+V4571+V4720+V4869+V5018+V5167+V5316+V5465+V5614+V5763+V5912+V6061+V6210</f>
        <v>63</v>
      </c>
      <c r="W78" s="94"/>
      <c r="X78" s="8"/>
    </row>
    <row r="79" spans="1:24" s="35" customFormat="1" ht="15.75" x14ac:dyDescent="0.25">
      <c r="A79" s="22" t="s">
        <v>51</v>
      </c>
      <c r="B79" s="33" t="s">
        <v>338</v>
      </c>
      <c r="C79" s="42" t="s">
        <v>180</v>
      </c>
      <c r="D79" s="43" t="s">
        <v>181</v>
      </c>
      <c r="E79" s="93">
        <f>E231+E382+E533+E683+E832+E981+E1130+E1280+E1429+E1578+E1727+E1876+E2025+E2175+E2324+E2473+E2622+E2771+E2920+E3069+E3218+E3367+E3518+E3669+E3820+E3969+E4118+E4269+E4420+E4572+E4721+E4870+E5019+E5168+E5317+E5466+E5615+E5764+E5913+E6062+E6211</f>
        <v>1621187</v>
      </c>
      <c r="F79" s="93">
        <f>F231+F382+F533+F683+F832+F981+F1130+F1280+F1429+F1578+F1727+F1876+F2025+F2175+F2324+F2473+F2622+F2771+F2920+F3069+F3218+F3367+F3518+F3669+F3820+F3969+F4118+F4269+F4420+F4572+F4721+F4870+F5019+F5168+F5317+F5466+F5615+F5764+F5913+F6062+F6211</f>
        <v>405296.75</v>
      </c>
      <c r="G79" s="93">
        <f>G231+G382+G533+G683+G832+G981+G1130+G1280+G1429+G1578+G1727+G1876+G2025+G2175+G2324+G2473+G2622+G2771+G2920+G3069+G3218+G3367+G3518+G3669+G3820+G3969+G4118+G4269+G4420+G4572+G4721+G4870+G5019+G5168+G5317+G5466+G5615+G5764+G5913+G6062+G6211</f>
        <v>369323</v>
      </c>
      <c r="H79" s="93">
        <f>H231+H382+H533+H683+H832+H981+H1130+H1280+H1429+H1578+H1727+H1876+H2025+H2175+H2324+H2473+H2622+H2771+H2920+H3069+H3218+H3367+H3518+H3669+H3820+H3969+H4118+H4269+H4420+H4572+H4721+H4870+H5019+H5168+H5317+H5466+H5615+H5764+H5913+H6062+H6211</f>
        <v>364527</v>
      </c>
      <c r="I79" s="93">
        <f>I231+I382+I533+I683+I832+I981+I1130+I1280+I1429+I1578+I1727+I1876+I2025+I2175+I2324+I2473+I2622+I2771+I2920+I3069+I3218+I3367+I3518+I3669+I3820+I3969+I4118+I4269+I4420+I4572+I4721+I4870+I5019+I5168+I5317+I5466+I5615+I5764+I5913+I6062+I6211</f>
        <v>1198.75</v>
      </c>
      <c r="J79" s="46">
        <f t="shared" si="28"/>
        <v>0.3</v>
      </c>
      <c r="K79" s="93">
        <f>K231+K382+K533+K683+K832+K981+K1130+K1280+K1429+K1578+K1727+K1876+K2025+K2175+K2324+K2473+K2622+K2771+K2920+K3069+K3218+K3367+K3518+K3669+K3820+K3969+K4118+K4269+K4420+K4572+K4721+K4870+K5019+K5168+K5317+K5466+K5615+K5764+K5913+K6062+K6211</f>
        <v>-37172.5</v>
      </c>
      <c r="L79" s="67">
        <f t="shared" si="29"/>
        <v>9.17</v>
      </c>
      <c r="M79" s="93"/>
      <c r="N79" s="93"/>
      <c r="O79" s="93"/>
      <c r="P79" s="93"/>
      <c r="Q79" s="93">
        <f>Q231+Q382+Q533+Q683+Q832+Q981+Q1130+Q1280+Q1429+Q1578+Q1727+Q1876+Q2025+Q2175+Q2324+Q2473+Q2622+Q2771+Q2920+Q3069+Q3218+Q3367+Q3518+Q3669+Q3820+Q3969+Q4118+Q4269+Q4420+Q4572+Q4721+Q4870+Q5019+Q5168+Q5317+Q5466+Q5615+Q5764+Q5913+Q6062+Q6211</f>
        <v>51</v>
      </c>
      <c r="R79" s="93">
        <f>R231+R382+R533+R683+R832+R981+R1130+R1280+R1429+R1578+R1727+R1876+R2025+R2175+R2324+R2473+R2622+R2771+R2920+R3069+R3218+R3367+R3518+R3669+R3820+R3969+R4118+R4269+R4420+R4572+R4721+R4870+R5019+R5168+R5317+R5466+R5615+R5764+R5913+R6062+R6211</f>
        <v>338</v>
      </c>
      <c r="S79" s="93">
        <f>S231+S382+S533+S683+S832+S981+S1130+S1280+S1429+S1578+S1727+S1876+S2025+S2175+S2324+S2473+S2622+S2771+S2920+S3069+S3218+S3367+S3518+S3669+S3820+S3969+S4118+S4269+S4420+S4572+S4721+S4870+S5019+S5168+S5317+S5466+S5615+S5764+S5913+S6062+S6211</f>
        <v>85</v>
      </c>
      <c r="T79" s="93">
        <f>T231+T382+T533+T683+T832+T981+T1130+T1280+T1429+T1578+T1727+T1876+T2025+T2175+T2324+T2473+T2622+T2771+T2920+T3069+T3218+T3367+T3518+T3669+T3820+T3969+T4118+T4269+T4420+T4572+T4721+T4870+T5019+T5168+T5317+T5466+T5615+T5764+T5913+T6062+T6211</f>
        <v>77</v>
      </c>
      <c r="U79" s="93">
        <f>U231+U382+U533+U683+U832+U981+U1130+U1280+U1429+U1578+U1727+U1876+U2025+U2175+U2324+U2473+U2622+U2771+U2920+U3069+U3218+U3367+U3518+U3669+U3820+U3969+U4118+U4269+U4420+U4572+U4721+U4870+U5019+U5168+U5317+U5466+U5615+U5764+U5913+U6062+U6211</f>
        <v>76</v>
      </c>
      <c r="V79" s="93">
        <f>V231+V382+V533+V683+V832+V981+V1130+V1280+V1429+V1578+V1727+V1876+V2025+V2175+V2324+V2473+V2622+V2771+V2920+V3069+V3218+V3367+V3518+V3669+V3820+V3969+V4118+V4269+V4420+V4572+V4721+V4870+V5019+V5168+V5317+V5466+V5615+V5764+V5913+V6062+V6211</f>
        <v>1</v>
      </c>
      <c r="W79" s="94"/>
      <c r="X79" s="8"/>
    </row>
    <row r="80" spans="1:24" s="35" customFormat="1" ht="31.5" x14ac:dyDescent="0.25">
      <c r="A80" s="22" t="s">
        <v>51</v>
      </c>
      <c r="B80" s="33" t="s">
        <v>338</v>
      </c>
      <c r="C80" s="42" t="s">
        <v>137</v>
      </c>
      <c r="D80" s="43" t="s">
        <v>160</v>
      </c>
      <c r="E80" s="93">
        <f>E232+E383+E534+E684+E833+E982+E1131+E1281+E1430+E1579+E1728+E1877+E2026+E2176+E2325+E2474+E2623+E2772+E2921+E3070+E3219+E3368+E3519+E3670+E3821+E3970+E4119+E4270+E4421+E4573+E4722+E4871+E5020+E5169+E5318+E5467+E5616+E5765+E5914+E6063+E6212</f>
        <v>8824458</v>
      </c>
      <c r="F80" s="93">
        <f>F232+F383+F534+F684+F833+F982+F1131+F1281+F1430+F1579+F1728+F1877+F2026+F2176+F2325+F2474+F2623+F2772+F2921+F3070+F3219+F3368+F3519+F3670+F3821+F3970+F4119+F4270+F4421+F4573+F4722+F4871+F5020+F5169+F5318+F5467+F5616+F5765+F5914+F6063+F6212</f>
        <v>2206114.5</v>
      </c>
      <c r="G80" s="93">
        <f>G232+G383+G534+G684+G833+G982+G1131+G1281+G1430+G1579+G1728+G1877+G2026+G2176+G2325+G2474+G2623+G2772+G2921+G3070+G3219+G3368+G3519+G3670+G3821+G3970+G4119+G4270+G4421+G4573+G4722+G4871+G5020+G5169+G5318+G5467+G5616+G5765+G5914+G6063+G6212</f>
        <v>2366976</v>
      </c>
      <c r="H80" s="93">
        <f>H232+H383+H534+H684+H833+H982+H1131+H1281+H1430+H1579+H1728+H1877+H2026+H2176+H2325+H2474+H2623+H2772+H2921+H3070+H3219+H3368+H3519+H3670+H3821+H3970+H4119+H4270+H4421+H4573+H4722+H4871+H5020+H5169+H5318+H5467+H5616+H5765+H5914+H6063+H6212</f>
        <v>2131428</v>
      </c>
      <c r="I80" s="93">
        <f>I232+I383+I534+I684+I833+I982+I1131+I1281+I1430+I1579+I1728+I1877+I2026+I2176+I2325+I2474+I2623+I2772+I2921+I3070+I3219+I3368+I3519+I3670+I3821+I3970+I4119+I4270+I4421+I4573+I4722+I4871+I5020+I5169+I5318+I5467+I5616+I5765+I5914+I6063+I6212</f>
        <v>234112</v>
      </c>
      <c r="J80" s="46">
        <f t="shared" si="28"/>
        <v>10.61</v>
      </c>
      <c r="K80" s="93">
        <f>K232+K383+K534+K684+K833+K982+K1131+K1281+K1430+K1579+K1728+K1877+K2026+K2176+K2325+K2474+K2623+K2772+K2921+K3070+K3219+K3368+K3519+K3670+K3821+K3970+K4119+K4270+K4421+K4573+K4722+K4871+K5020+K5169+K5318+K5467+K5616+K5765+K5914+K6063+K6212</f>
        <v>-73250.5</v>
      </c>
      <c r="L80" s="67">
        <f t="shared" si="29"/>
        <v>3.32</v>
      </c>
      <c r="M80" s="93"/>
      <c r="N80" s="93"/>
      <c r="O80" s="93"/>
      <c r="P80" s="93"/>
      <c r="Q80" s="93">
        <f>Q232+Q383+Q534+Q684+Q833+Q982+Q1131+Q1281+Q1430+Q1579+Q1728+Q1877+Q2026+Q2176+Q2325+Q2474+Q2623+Q2772+Q2921+Q3070+Q3219+Q3368+Q3519+Q3670+Q3821+Q3970+Q4119+Q4270+Q4421+Q4573+Q4722+Q4871+Q5020+Q5169+Q5318+Q5467+Q5616+Q5765+Q5914+Q6063+Q6212</f>
        <v>4232</v>
      </c>
      <c r="R80" s="93">
        <f>R232+R383+R534+R684+R833+R982+R1131+R1281+R1430+R1579+R1728+R1877+R2026+R2176+R2325+R2474+R2623+R2772+R2921+R3070+R3219+R3368+R3519+R3670+R3821+R3970+R4119+R4270+R4421+R4573+R4722+R4871+R5020+R5169+R5318+R5467+R5616+R5765+R5914+R6063+R6212</f>
        <v>1536</v>
      </c>
      <c r="S80" s="93">
        <f>S232+S383+S534+S684+S833+S982+S1131+S1281+S1430+S1579+S1728+S1877+S2026+S2176+S2325+S2474+S2623+S2772+S2921+S3070+S3219+S3368+S3519+S3670+S3821+S3970+S4119+S4270+S4421+S4573+S4722+S4871+S5020+S5169+S5318+S5467+S5616+S5765+S5914+S6063+S6212</f>
        <v>384</v>
      </c>
      <c r="T80" s="93">
        <f>T232+T383+T534+T684+T833+T982+T1131+T1281+T1430+T1579+T1728+T1877+T2026+T2176+T2325+T2474+T2623+T2772+T2921+T3070+T3219+T3368+T3519+T3670+T3821+T3970+T4119+T4270+T4421+T4573+T4722+T4871+T5020+T5169+T5318+T5467+T5616+T5765+T5914+T6063+T6212</f>
        <v>412</v>
      </c>
      <c r="U80" s="93">
        <f>U232+U383+U534+U684+U833+U982+U1131+U1281+U1430+U1579+U1728+U1877+U2026+U2176+U2325+U2474+U2623+U2772+U2921+U3070+U3219+U3368+U3519+U3670+U3821+U3970+U4119+U4270+U4421+U4573+U4722+U4871+U5020+U5169+U5318+U5467+U5616+U5765+U5914+U6063+U6212</f>
        <v>371</v>
      </c>
      <c r="V80" s="93">
        <f>V232+V383+V534+V684+V833+V982+V1131+V1281+V1430+V1579+V1728+V1877+V2026+V2176+V2325+V2474+V2623+V2772+V2921+V3070+V3219+V3368+V3519+V3670+V3821+V3970+V4119+V4270+V4421+V4573+V4722+V4871+V5020+V5169+V5318+V5467+V5616+V5765+V5914+V6063+V6212</f>
        <v>41</v>
      </c>
      <c r="W80" s="94"/>
      <c r="X80" s="8"/>
    </row>
    <row r="81" spans="1:24" s="35" customFormat="1" ht="15.75" x14ac:dyDescent="0.25">
      <c r="A81" s="22" t="s">
        <v>51</v>
      </c>
      <c r="B81" s="33" t="s">
        <v>338</v>
      </c>
      <c r="C81" s="42" t="s">
        <v>127</v>
      </c>
      <c r="D81" s="43" t="s">
        <v>161</v>
      </c>
      <c r="E81" s="93">
        <f>E233+E384+E535+E685+E834+E983+E1132+E1282+E1431+E1580+E1729+E1878+E2027+E2177+E2326+E2475+E2624+E2773+E2922+E3071+E3220+E3369+E3520+E3671+E3822+E3971+E4120+E4271+E4422+E4574+E4723+E4872+E5021+E5170+E5319+E5468+E5617+E5766+E5915+E6064+E6213</f>
        <v>547499</v>
      </c>
      <c r="F81" s="93">
        <f>F233+F384+F535+F685+F834+F983+F1132+F1282+F1431+F1580+F1729+F1878+F2027+F2177+F2326+F2475+F2624+F2773+F2922+F3071+F3220+F3369+F3520+F3671+F3822+F3971+F4120+F4271+F4422+F4574+F4723+F4872+F5021+F5170+F5319+F5468+F5617+F5766+F5915+F6064+F6213</f>
        <v>136874.75</v>
      </c>
      <c r="G81" s="93">
        <f>G233+G384+G535+G685+G834+G983+G1132+G1282+G1431+G1580+G1729+G1878+G2027+G2177+G2326+G2475+G2624+G2773+G2922+G3071+G3220+G3369+G3520+G3671+G3822+G3971+G4120+G4271+G4422+G4574+G4723+G4872+G5021+G5170+G5319+G5468+G5617+G5766+G5915+G6064+G6213</f>
        <v>97768</v>
      </c>
      <c r="H81" s="93">
        <f>H233+H384+H535+H685+H834+H983+H1132+H1282+H1431+H1580+H1729+H1878+H2027+H2177+H2326+H2475+H2624+H2773+H2922+H3071+H3220+H3369+H3520+H3671+H3822+H3971+H4120+H4271+H4422+H4574+H4723+H4872+H5021+H5170+H5319+H5468+H5617+H5766+H5915+H6064+H6213</f>
        <v>97768</v>
      </c>
      <c r="I81" s="93">
        <f>I233+I384+I535+I685+I834+I983+I1132+I1282+I1431+I1580+I1729+I1878+I2027+I2177+I2326+I2475+I2624+I2773+I2922+I3071+I3220+I3369+I3520+I3671+I3822+I3971+I4120+I4271+I4422+I4574+I4723+I4872+I5021+I5170+I5319+I5468+I5617+I5766+I5915+I6064+I6213</f>
        <v>0</v>
      </c>
      <c r="J81" s="46">
        <f t="shared" si="28"/>
        <v>0</v>
      </c>
      <c r="K81" s="93">
        <f>K233+K384+K535+K685+K834+K983+K1132+K1282+K1431+K1580+K1729+K1878+K2027+K2177+K2326+K2475+K2624+K2773+K2922+K3071+K3220+K3369+K3520+K3671+K3822+K3971+K4120+K4271+K4422+K4574+K4723+K4872+K5021+K5170+K5319+K5468+K5617+K5766+K5915+K6064+K6213</f>
        <v>-39106.75</v>
      </c>
      <c r="L81" s="67">
        <f t="shared" si="29"/>
        <v>28.57</v>
      </c>
      <c r="M81" s="93"/>
      <c r="N81" s="93"/>
      <c r="O81" s="93"/>
      <c r="P81" s="93"/>
      <c r="Q81" s="93">
        <f>Q233+Q384+Q535+Q685+Q834+Q983+Q1132+Q1282+Q1431+Q1580+Q1729+Q1878+Q2027+Q2177+Q2326+Q2475+Q2624+Q2773+Q2922+Q3071+Q3220+Q3369+Q3520+Q3671+Q3822+Q3971+Q4120+Q4271+Q4422+Q4574+Q4723+Q4872+Q5021+Q5170+Q5319+Q5468+Q5617+Q5766+Q5915+Q6064+Q6213</f>
        <v>0</v>
      </c>
      <c r="R81" s="93">
        <f>R233+R384+R535+R685+R834+R983+R1132+R1282+R1431+R1580+R1729+R1878+R2027+R2177+R2326+R2475+R2624+R2773+R2922+R3071+R3220+R3369+R3520+R3671+R3822+R3971+R4120+R4271+R4422+R4574+R4723+R4872+R5021+R5170+R5319+R5468+R5617+R5766+R5915+R6064+R6213</f>
        <v>28</v>
      </c>
      <c r="S81" s="93">
        <f>S233+S384+S535+S685+S834+S983+S1132+S1282+S1431+S1580+S1729+S1878+S2027+S2177+S2326+S2475+S2624+S2773+S2922+S3071+S3220+S3369+S3520+S3671+S3822+S3971+S4120+S4271+S4422+S4574+S4723+S4872+S5021+S5170+S5319+S5468+S5617+S5766+S5915+S6064+S6213</f>
        <v>7</v>
      </c>
      <c r="T81" s="93">
        <f>T233+T384+T535+T685+T834+T983+T1132+T1282+T1431+T1580+T1729+T1878+T2027+T2177+T2326+T2475+T2624+T2773+T2922+T3071+T3220+T3369+T3520+T3671+T3822+T3971+T4120+T4271+T4422+T4574+T4723+T4872+T5021+T5170+T5319+T5468+T5617+T5766+T5915+T6064+T6213</f>
        <v>5</v>
      </c>
      <c r="U81" s="93">
        <f>U233+U384+U535+U685+U834+U983+U1132+U1282+U1431+U1580+U1729+U1878+U2027+U2177+U2326+U2475+U2624+U2773+U2922+U3071+U3220+U3369+U3520+U3671+U3822+U3971+U4120+U4271+U4422+U4574+U4723+U4872+U5021+U5170+U5319+U5468+U5617+U5766+U5915+U6064+U6213</f>
        <v>5</v>
      </c>
      <c r="V81" s="93">
        <f>V233+V384+V535+V685+V834+V983+V1132+V1282+V1431+V1580+V1729+V1878+V2027+V2177+V2326+V2475+V2624+V2773+V2922+V3071+V3220+V3369+V3520+V3671+V3822+V3971+V4120+V4271+V4422+V4574+V4723+V4872+V5021+V5170+V5319+V5468+V5617+V5766+V5915+V6064+V6213</f>
        <v>0</v>
      </c>
      <c r="W81" s="94"/>
      <c r="X81" s="8"/>
    </row>
    <row r="82" spans="1:24" s="35" customFormat="1" ht="31.5" x14ac:dyDescent="0.25">
      <c r="A82" s="22" t="s">
        <v>51</v>
      </c>
      <c r="B82" s="33" t="s">
        <v>338</v>
      </c>
      <c r="C82" s="42" t="s">
        <v>126</v>
      </c>
      <c r="D82" s="43" t="s">
        <v>162</v>
      </c>
      <c r="E82" s="93">
        <f>E234+E385+E536+E686+E835+E984+E1133+E1283+E1432+E1581+E1730+E1879+E2028+E2178+E2327+E2476+E2625+E2774+E2923+E3072+E3221+E3370+E3521+E3672+E3823+E3972+E4121+E4272+E4423+E4575+E4724+E4873+E5022+E5171+E5320+E5469+E5618+E5767+E5916+E6065+E6214</f>
        <v>841816</v>
      </c>
      <c r="F82" s="93">
        <f>F234+F385+F536+F686+F835+F984+F1133+F1283+F1432+F1581+F1730+F1879+F2028+F2178+F2327+F2476+F2625+F2774+F2923+F3072+F3221+F3370+F3521+F3672+F3823+F3972+F4121+F4272+F4423+F4575+F4724+F4873+F5022+F5171+F5320+F5469+F5618+F5767+F5916+F6065+F6214</f>
        <v>210454</v>
      </c>
      <c r="G82" s="93">
        <f>G234+G385+G536+G686+G835+G984+G1133+G1283+G1432+G1581+G1730+G1879+G2028+G2178+G2327+G2476+G2625+G2774+G2923+G3072+G3221+G3370+G3521+G3672+G3823+G3972+G4121+G4272+G4423+G4575+G4724+G4873+G5022+G5171+G5320+G5469+G5618+G5767+G5916+G6065+G6214</f>
        <v>224484</v>
      </c>
      <c r="H82" s="93">
        <f>H234+H385+H536+H686+H835+H984+H1133+H1283+H1432+H1581+H1730+H1879+H2028+H2178+H2327+H2476+H2625+H2774+H2923+H3072+H3221+H3370+H3521+H3672+H3823+H3972+H4121+H4272+H4423+H4575+H4724+H4873+H5022+H5171+H5320+H5469+H5618+H5767+H5916+H6065+H6214</f>
        <v>205777</v>
      </c>
      <c r="I82" s="93">
        <f>I234+I385+I536+I686+I835+I984+I1133+I1283+I1432+I1581+I1730+I1879+I2028+I2178+I2327+I2476+I2625+I2774+I2923+I3072+I3221+I3370+I3521+I3672+I3823+I3972+I4121+I4272+I4423+I4575+I4724+I4873+I5022+I5171+I5320+I5469+I5618+I5767+I5916+I6065+I6214</f>
        <v>14030</v>
      </c>
      <c r="J82" s="46">
        <f t="shared" si="28"/>
        <v>6.67</v>
      </c>
      <c r="K82" s="93">
        <f>K234+K385+K536+K686+K835+K984+K1133+K1283+K1432+K1581+K1730+K1879+K2028+K2178+K2327+K2476+K2625+K2774+K2923+K3072+K3221+K3370+K3521+K3672+K3823+K3972+K4121+K4272+K4423+K4575+K4724+K4873+K5022+K5171+K5320+K5469+K5618+K5767+K5916+K6065+K6214</f>
        <v>0</v>
      </c>
      <c r="L82" s="67">
        <f t="shared" si="29"/>
        <v>0</v>
      </c>
      <c r="M82" s="93"/>
      <c r="N82" s="93"/>
      <c r="O82" s="93"/>
      <c r="P82" s="93"/>
      <c r="Q82" s="93">
        <f>Q234+Q385+Q536+Q686+Q835+Q984+Q1133+Q1283+Q1432+Q1581+Q1730+Q1879+Q2028+Q2178+Q2327+Q2476+Q2625+Q2774+Q2923+Q3072+Q3221+Q3370+Q3521+Q3672+Q3823+Q3972+Q4121+Q4272+Q4423+Q4575+Q4724+Q4873+Q5022+Q5171+Q5320+Q5469+Q5618+Q5767+Q5916+Q6065+Q6214</f>
        <v>3512</v>
      </c>
      <c r="R82" s="93">
        <f>R234+R385+R536+R686+R835+R984+R1133+R1283+R1432+R1581+R1730+R1879+R2028+R2178+R2327+R2476+R2625+R2774+R2923+R3072+R3221+R3370+R3521+R3672+R3823+R3972+R4121+R4272+R4423+R4575+R4724+R4873+R5022+R5171+R5320+R5469+R5618+R5767+R5916+R6065+R6214</f>
        <v>45</v>
      </c>
      <c r="S82" s="93">
        <f>S234+S385+S536+S686+S835+S984+S1133+S1283+S1432+S1581+S1730+S1879+S2028+S2178+S2327+S2476+S2625+S2774+S2923+S3072+S3221+S3370+S3521+S3672+S3823+S3972+S4121+S4272+S4423+S4575+S4724+S4873+S5022+S5171+S5320+S5469+S5618+S5767+S5916+S6065+S6214</f>
        <v>11</v>
      </c>
      <c r="T82" s="93">
        <f>T234+T385+T536+T686+T835+T984+T1133+T1283+T1432+T1581+T1730+T1879+T2028+T2178+T2327+T2476+T2625+T2774+T2923+T3072+T3221+T3370+T3521+T3672+T3823+T3972+T4121+T4272+T4423+T4575+T4724+T4873+T5022+T5171+T5320+T5469+T5618+T5767+T5916+T6065+T6214</f>
        <v>12</v>
      </c>
      <c r="U82" s="93">
        <f>U234+U385+U536+U686+U835+U984+U1133+U1283+U1432+U1581+U1730+U1879+U2028+U2178+U2327+U2476+U2625+U2774+U2923+U3072+U3221+U3370+U3521+U3672+U3823+U3972+U4121+U4272+U4423+U4575+U4724+U4873+U5022+U5171+U5320+U5469+U5618+U5767+U5916+U6065+U6214</f>
        <v>11</v>
      </c>
      <c r="V82" s="93">
        <f>V234+V385+V536+V686+V835+V984+V1133+V1283+V1432+V1581+V1730+V1879+V2028+V2178+V2327+V2476+V2625+V2774+V2923+V3072+V3221+V3370+V3521+V3672+V3823+V3972+V4121+V4272+V4423+V4575+V4724+V4873+V5022+V5171+V5320+V5469+V5618+V5767+V5916+V6065+V6214</f>
        <v>1</v>
      </c>
      <c r="W82" s="94"/>
      <c r="X82" s="8"/>
    </row>
    <row r="83" spans="1:24" s="35" customFormat="1" ht="15.75" x14ac:dyDescent="0.25">
      <c r="A83" s="22" t="s">
        <v>51</v>
      </c>
      <c r="B83" s="33" t="s">
        <v>338</v>
      </c>
      <c r="C83" s="42" t="s">
        <v>122</v>
      </c>
      <c r="D83" s="43" t="s">
        <v>163</v>
      </c>
      <c r="E83" s="93">
        <f>E235+E386+E537+E687+E836+E985+E1134+E1284+E1433+E1582+E1731+E1880+E2029+E2179+E2328+E2477+E2626+E2775+E2924+E3073+E3222+E3371+E3522+E3673+E3824+E3973+E4122+E4273+E4424+E4576+E4725+E4874+E5023+E5172+E5321+E5470+E5619+E5768+E5917+E6066+E6215</f>
        <v>2970559</v>
      </c>
      <c r="F83" s="93">
        <f>F235+F386+F537+F687+F836+F985+F1134+F1284+F1433+F1582+F1731+F1880+F2029+F2179+F2328+F2477+F2626+F2775+F2924+F3073+F3222+F3371+F3522+F3673+F3824+F3973+F4122+F4273+F4424+F4576+F4725+F4874+F5023+F5172+F5321+F5470+F5619+F5768+F5917+F6066+F6215</f>
        <v>742639.75</v>
      </c>
      <c r="G83" s="93">
        <f>G235+G386+G537+G687+G836+G985+G1134+G1284+G1433+G1582+G1731+G1880+G2029+G2179+G2328+G2477+G2626+G2775+G2924+G3073+G3222+G3371+G3522+G3673+G3824+G3973+G4122+G4273+G4424+G4576+G4725+G4874+G5023+G5172+G5321+G5470+G5619+G5768+G5917+G6066+G6215</f>
        <v>576096</v>
      </c>
      <c r="H83" s="93">
        <f>H235+H386+H537+H687+H836+H985+H1134+H1284+H1433+H1582+H1731+H1880+H2029+H2179+H2328+H2477+H2626+H2775+H2924+H3073+H3222+H3371+H3522+H3673+H3824+H3973+H4122+H4273+H4424+H4576+H4725+H4874+H5023+H5172+H5321+H5470+H5619+H5768+H5917+H6066+H6215</f>
        <v>543717</v>
      </c>
      <c r="I83" s="93">
        <f>I235+I386+I537+I687+I836+I985+I1134+I1284+I1433+I1582+I1731+I1880+I2029+I2179+I2328+I2477+I2626+I2775+I2924+I3073+I3222+I3371+I3522+I3673+I3824+I3973+I4122+I4273+I4424+I4576+I4725+I4874+I5023+I5172+I5321+I5470+I5619+I5768+I5917+I6066+I6215</f>
        <v>14407.25</v>
      </c>
      <c r="J83" s="46">
        <f t="shared" si="28"/>
        <v>1.94</v>
      </c>
      <c r="K83" s="93">
        <f>K235+K386+K537+K687+K836+K985+K1134+K1284+K1433+K1582+K1731+K1880+K2029+K2179+K2328+K2477+K2626+K2775+K2924+K3073+K3222+K3371+K3522+K3673+K3824+K3973+K4122+K4273+K4424+K4576+K4725+K4874+K5023+K5172+K5321+K5470+K5619+K5768+K5917+K6066+K6215</f>
        <v>-180951</v>
      </c>
      <c r="L83" s="67">
        <f t="shared" si="29"/>
        <v>24.37</v>
      </c>
      <c r="M83" s="93"/>
      <c r="N83" s="93"/>
      <c r="O83" s="93"/>
      <c r="P83" s="93"/>
      <c r="Q83" s="93">
        <f>Q235+Q386+Q537+Q687+Q836+Q985+Q1134+Q1284+Q1433+Q1582+Q1731+Q1880+Q2029+Q2179+Q2328+Q2477+Q2626+Q2775+Q2924+Q3073+Q3222+Q3371+Q3522+Q3673+Q3824+Q3973+Q4122+Q4273+Q4424+Q4576+Q4725+Q4874+Q5023+Q5172+Q5321+Q5470+Q5619+Q5768+Q5917+Q6066+Q6215</f>
        <v>850</v>
      </c>
      <c r="R83" s="93">
        <f>R235+R386+R537+R687+R836+R985+R1134+R1284+R1433+R1582+R1731+R1880+R2029+R2179+R2328+R2477+R2626+R2775+R2924+R3073+R3222+R3371+R3522+R3673+R3824+R3973+R4122+R4273+R4424+R4576+R4725+R4874+R5023+R5172+R5321+R5470+R5619+R5768+R5917+R6066+R6215</f>
        <v>375</v>
      </c>
      <c r="S83" s="93">
        <f>S235+S386+S537+S687+S836+S985+S1134+S1284+S1433+S1582+S1731+S1880+S2029+S2179+S2328+S2477+S2626+S2775+S2924+S3073+S3222+S3371+S3522+S3673+S3824+S3973+S4122+S4273+S4424+S4576+S4725+S4874+S5023+S5172+S5321+S5470+S5619+S5768+S5917+S6066+S6215</f>
        <v>95</v>
      </c>
      <c r="T83" s="93">
        <f>T235+T386+T537+T687+T836+T985+T1134+T1284+T1433+T1582+T1731+T1880+T2029+T2179+T2328+T2477+T2626+T2775+T2924+T3073+T3222+T3371+T3522+T3673+T3824+T3973+T4122+T4273+T4424+T4576+T4725+T4874+T5023+T5172+T5321+T5470+T5619+T5768+T5917+T6066+T6215</f>
        <v>72</v>
      </c>
      <c r="U83" s="93">
        <f>U235+U386+U537+U687+U836+U985+U1134+U1284+U1433+U1582+U1731+U1880+U2029+U2179+U2328+U2477+U2626+U2775+U2924+U3073+U3222+U3371+U3522+U3673+U3824+U3973+U4122+U4273+U4424+U4576+U4725+U4874+U5023+U5172+U5321+U5470+U5619+U5768+U5917+U6066+U6215</f>
        <v>69</v>
      </c>
      <c r="V83" s="93">
        <f>V235+V386+V537+V687+V836+V985+V1134+V1284+V1433+V1582+V1731+V1880+V2029+V2179+V2328+V2477+V2626+V2775+V2924+V3073+V3222+V3371+V3522+V3673+V3824+V3973+V4122+V4273+V4424+V4576+V4725+V4874+V5023+V5172+V5321+V5470+V5619+V5768+V5917+V6066+V6215</f>
        <v>3</v>
      </c>
      <c r="W83" s="94"/>
      <c r="X83" s="8"/>
    </row>
    <row r="84" spans="1:24" s="35" customFormat="1" ht="15.75" x14ac:dyDescent="0.25">
      <c r="A84" s="22" t="s">
        <v>51</v>
      </c>
      <c r="B84" s="33" t="s">
        <v>338</v>
      </c>
      <c r="C84" s="42" t="s">
        <v>123</v>
      </c>
      <c r="D84" s="43" t="s">
        <v>164</v>
      </c>
      <c r="E84" s="93">
        <f>E236+E387+E538+E688+E837+E986+E1135+E1285+E1434+E1583+E1732+E1881+E2030+E2180+E2329+E2478+E2627+E2776+E2925+E3074+E3223+E3372+E3523+E3674+E3825+E3974+E4123+E4274+E4425+E4577+E4726+E4875+E5024+E5173+E5322+E5471+E5620+E5769+E5918+E6067+E6216</f>
        <v>770287</v>
      </c>
      <c r="F84" s="93">
        <f>F236+F387+F538+F688+F837+F986+F1135+F1285+F1434+F1583+F1732+F1881+F2030+F2180+F2329+F2478+F2627+F2776+F2925+F3074+F3223+F3372+F3523+F3674+F3825+F3974+F4123+F4274+F4425+F4577+F4726+F4875+F5024+F5173+F5322+F5471+F5620+F5769+F5918+F6067+F6216</f>
        <v>192571.75</v>
      </c>
      <c r="G84" s="93">
        <f>G236+G387+G538+G688+G837+G986+G1135+G1285+G1434+G1583+G1732+G1881+G2030+G2180+G2329+G2478+G2627+G2776+G2925+G3074+G3223+G3372+G3523+G3674+G3825+G3974+G4123+G4274+G4425+G4577+G4726+G4875+G5024+G5173+G5322+G5471+G5620+G5769+G5918+G6067+G6216</f>
        <v>162154</v>
      </c>
      <c r="H84" s="93">
        <f>H236+H387+H538+H688+H837+H986+H1135+H1285+H1434+H1583+H1732+H1881+H2030+H2180+H2329+H2478+H2627+H2776+H2925+H3074+H3223+H3372+H3523+H3674+H3825+H3974+H4123+H4274+H4425+H4577+H4726+H4875+H5024+H5173+H5322+H5471+H5620+H5769+H5918+H6067+H6216</f>
        <v>150208</v>
      </c>
      <c r="I84" s="93">
        <f>I236+I387+I538+I688+I837+I986+I1135+I1285+I1434+I1583+I1732+I1881+I2030+I2180+I2329+I2478+I2627+I2776+I2925+I3074+I3223+I3372+I3523+I3674+I3825+I3974+I4123+I4274+I4425+I4577+I4726+I4875+I5024+I5173+I5322+I5471+I5620+I5769+I5918+I6067+I6216</f>
        <v>11199.25</v>
      </c>
      <c r="J84" s="46">
        <f t="shared" si="28"/>
        <v>5.82</v>
      </c>
      <c r="K84" s="93">
        <f>K236+K387+K538+K688+K837+K986+K1135+K1285+K1434+K1583+K1732+K1881+K2030+K2180+K2329+K2478+K2627+K2776+K2925+K3074+K3223+K3372+K3523+K3674+K3825+K3974+K4123+K4274+K4425+K4577+K4726+K4875+K5024+K5173+K5322+K5471+K5620+K5769+K5918+K6067+K6216</f>
        <v>-41617</v>
      </c>
      <c r="L84" s="67">
        <f t="shared" si="29"/>
        <v>21.61</v>
      </c>
      <c r="M84" s="93"/>
      <c r="N84" s="93"/>
      <c r="O84" s="93"/>
      <c r="P84" s="93"/>
      <c r="Q84" s="93">
        <f>Q236+Q387+Q538+Q688+Q837+Q986+Q1135+Q1285+Q1434+Q1583+Q1732+Q1881+Q2030+Q2180+Q2329+Q2478+Q2627+Q2776+Q2925+Q3074+Q3223+Q3372+Q3523+Q3674+Q3825+Q3974+Q4123+Q4274+Q4425+Q4577+Q4726+Q4875+Q5024+Q5173+Q5322+Q5471+Q5620+Q5769+Q5918+Q6067+Q6216</f>
        <v>493</v>
      </c>
      <c r="R84" s="93">
        <f>R236+R387+R538+R688+R837+R986+R1135+R1285+R1434+R1583+R1732+R1881+R2030+R2180+R2329+R2478+R2627+R2776+R2925+R3074+R3223+R3372+R3523+R3674+R3825+R3974+R4123+R4274+R4425+R4577+R4726+R4875+R5024+R5173+R5322+R5471+R5620+R5769+R5918+R6067+R6216</f>
        <v>332</v>
      </c>
      <c r="S84" s="93">
        <f>S236+S387+S538+S688+S837+S986+S1135+S1285+S1434+S1583+S1732+S1881+S2030+S2180+S2329+S2478+S2627+S2776+S2925+S3074+S3223+S3372+S3523+S3674+S3825+S3974+S4123+S4274+S4425+S4577+S4726+S4875+S5024+S5173+S5322+S5471+S5620+S5769+S5918+S6067+S6216</f>
        <v>83</v>
      </c>
      <c r="T84" s="93">
        <f>T236+T387+T538+T688+T837+T986+T1135+T1285+T1434+T1583+T1732+T1881+T2030+T2180+T2329+T2478+T2627+T2776+T2925+T3074+T3223+T3372+T3523+T3674+T3825+T3974+T4123+T4274+T4425+T4577+T4726+T4875+T5024+T5173+T5322+T5471+T5620+T5769+T5918+T6067+T6216</f>
        <v>68</v>
      </c>
      <c r="U84" s="93">
        <f>U236+U387+U538+U688+U837+U986+U1135+U1285+U1434+U1583+U1732+U1881+U2030+U2180+U2329+U2478+U2627+U2776+U2925+U3074+U3223+U3372+U3523+U3674+U3825+U3974+U4123+U4274+U4425+U4577+U4726+U4875+U5024+U5173+U5322+U5471+U5620+U5769+U5918+U6067+U6216</f>
        <v>64</v>
      </c>
      <c r="V84" s="93">
        <f>V236+V387+V538+V688+V837+V986+V1135+V1285+V1434+V1583+V1732+V1881+V2030+V2180+V2329+V2478+V2627+V2776+V2925+V3074+V3223+V3372+V3523+V3674+V3825+V3974+V4123+V4274+V4425+V4577+V4726+V4875+V5024+V5173+V5322+V5471+V5620+V5769+V5918+V6067+V6216</f>
        <v>4</v>
      </c>
      <c r="W84" s="94"/>
      <c r="X84" s="8"/>
    </row>
    <row r="85" spans="1:24" s="35" customFormat="1" ht="15.75" x14ac:dyDescent="0.25">
      <c r="A85" s="22" t="s">
        <v>51</v>
      </c>
      <c r="B85" s="33" t="s">
        <v>338</v>
      </c>
      <c r="C85" s="42" t="s">
        <v>182</v>
      </c>
      <c r="D85" s="43" t="s">
        <v>183</v>
      </c>
      <c r="E85" s="93">
        <f>E237+E388+E539+E689+E838+E987+E1136+E1286+E1435+E1584+E1733+E1882+E2031+E2181+E2330+E2479+E2628+E2777+E2926+E3075+E3224+E3373+E3524+E3675+E3826+E3975+E4124+E4275+E4426+E4578+E4727+E4876+E5025+E5174+E5323+E5472+E5621+E5770+E5919+E6068+E6217</f>
        <v>121610</v>
      </c>
      <c r="F85" s="93">
        <f>F237+F388+F539+F689+F838+F987+F1136+F1286+F1435+F1584+F1733+F1882+F2031+F2181+F2330+F2479+F2628+F2777+F2926+F3075+F3224+F3373+F3524+F3675+F3826+F3975+F4124+F4275+F4426+F4578+F4727+F4876+F5025+F5174+F5323+F5472+F5621+F5770+F5919+F6068+F6217</f>
        <v>30402.5</v>
      </c>
      <c r="G85" s="93">
        <f>G237+G388+G539+G689+G838+G987+G1136+G1286+G1435+G1584+G1733+G1882+G2031+G2181+G2330+G2479+G2628+G2777+G2926+G3075+G3224+G3373+G3524+G3675+G3826+G3975+G4124+G4275+G4426+G4578+G4727+G4876+G5025+G5174+G5323+G5472+G5621+G5770+G5919+G6068+G6217</f>
        <v>38559</v>
      </c>
      <c r="H85" s="93">
        <f>H237+H388+H539+H689+H838+H987+H1136+H1286+H1435+H1584+H1733+H1882+H2031+H2181+H2330+H2479+H2628+H2777+H2926+H3075+H3224+H3373+H3524+H3675+H3826+H3975+H4124+H4275+H4426+H4578+H4727+H4876+H5025+H5174+H5323+H5472+H5621+H5770+H5919+H6068+H6217</f>
        <v>29661</v>
      </c>
      <c r="I85" s="93">
        <f>I237+I388+I539+I689+I838+I987+I1136+I1286+I1435+I1584+I1733+I1882+I2031+I2181+I2330+I2479+I2628+I2777+I2926+I3075+I3224+I3373+I3524+I3675+I3826+I3975+I4124+I4275+I4426+I4578+I4727+I4876+I5025+I5174+I5323+I5472+I5621+I5770+I5919+I6068+I6217</f>
        <v>8156.5</v>
      </c>
      <c r="J85" s="46">
        <f t="shared" si="28"/>
        <v>26.83</v>
      </c>
      <c r="K85" s="93">
        <f>K237+K388+K539+K689+K838+K987+K1136+K1286+K1435+K1584+K1733+K1882+K2031+K2181+K2330+K2479+K2628+K2777+K2926+K3075+K3224+K3373+K3524+K3675+K3826+K3975+K4124+K4275+K4426+K4578+K4727+K4876+K5025+K5174+K5323+K5472+K5621+K5770+K5919+K6068+K6217</f>
        <v>0</v>
      </c>
      <c r="L85" s="67">
        <f t="shared" si="29"/>
        <v>0</v>
      </c>
      <c r="M85" s="93"/>
      <c r="N85" s="93"/>
      <c r="O85" s="93"/>
      <c r="P85" s="93"/>
      <c r="Q85" s="93">
        <f>Q237+Q388+Q539+Q689+Q838+Q987+Q1136+Q1286+Q1435+Q1584+Q1733+Q1882+Q2031+Q2181+Q2330+Q2479+Q2628+Q2777+Q2926+Q3075+Q3224+Q3373+Q3524+Q3675+Q3826+Q3975+Q4124+Q4275+Q4426+Q4578+Q4727+Q4876+Q5025+Q5174+Q5323+Q5472+Q5621+Q5770+Q5919+Q6068+Q6217</f>
        <v>880</v>
      </c>
      <c r="R85" s="93">
        <f>R237+R388+R539+R689+R838+R987+R1136+R1286+R1435+R1584+R1733+R1882+R2031+R2181+R2330+R2479+R2628+R2777+R2926+R3075+R3224+R3373+R3524+R3675+R3826+R3975+R4124+R4275+R4426+R4578+R4727+R4876+R5025+R5174+R5323+R5472+R5621+R5770+R5919+R6068+R6217</f>
        <v>41</v>
      </c>
      <c r="S85" s="93">
        <f>S237+S388+S539+S689+S838+S987+S1136+S1286+S1435+S1584+S1733+S1882+S2031+S2181+S2330+S2479+S2628+S2777+S2926+S3075+S3224+S3373+S3524+S3675+S3826+S3975+S4124+S4275+S4426+S4578+S4727+S4876+S5025+S5174+S5323+S5472+S5621+S5770+S5919+S6068+S6217</f>
        <v>10</v>
      </c>
      <c r="T85" s="93">
        <f>T237+T388+T539+T689+T838+T987+T1136+T1286+T1435+T1584+T1733+T1882+T2031+T2181+T2330+T2479+T2628+T2777+T2926+T3075+T3224+T3373+T3524+T3675+T3826+T3975+T4124+T4275+T4426+T4578+T4727+T4876+T5025+T5174+T5323+T5472+T5621+T5770+T5919+T6068+T6217</f>
        <v>13</v>
      </c>
      <c r="U85" s="93">
        <f>U237+U388+U539+U689+U838+U987+U1136+U1286+U1435+U1584+U1733+U1882+U2031+U2181+U2330+U2479+U2628+U2777+U2926+U3075+U3224+U3373+U3524+U3675+U3826+U3975+U4124+U4275+U4426+U4578+U4727+U4876+U5025+U5174+U5323+U5472+U5621+U5770+U5919+U6068+U6217</f>
        <v>10</v>
      </c>
      <c r="V85" s="93">
        <f>V237+V388+V539+V689+V838+V987+V1136+V1286+V1435+V1584+V1733+V1882+V2031+V2181+V2330+V2479+V2628+V2777+V2926+V3075+V3224+V3373+V3524+V3675+V3826+V3975+V4124+V4275+V4426+V4578+V4727+V4876+V5025+V5174+V5323+V5472+V5621+V5770+V5919+V6068+V6217</f>
        <v>3</v>
      </c>
      <c r="W85" s="94"/>
      <c r="X85" s="8"/>
    </row>
    <row r="86" spans="1:24" s="35" customFormat="1" ht="15.75" x14ac:dyDescent="0.25">
      <c r="A86" s="22" t="s">
        <v>51</v>
      </c>
      <c r="B86" s="33" t="s">
        <v>338</v>
      </c>
      <c r="C86" s="42" t="s">
        <v>184</v>
      </c>
      <c r="D86" s="43" t="s">
        <v>185</v>
      </c>
      <c r="E86" s="93">
        <f>E238+E389+E540+E690+E839+E988+E1137+E1287+E1436+E1585+E1734+E1883+E2032+E2182+E2331+E2480+E2629+E2778+E2927+E3076+E3225+E3374+E3525+E3676+E3827+E3976+E4125+E4276+E4427+E4579+E4728+E4877+E5026+E5175+E5324+E5473+E5622+E5771+E5920+E6069+E6218</f>
        <v>166701</v>
      </c>
      <c r="F86" s="93">
        <f>F238+F389+F540+F690+F839+F988+F1137+F1287+F1436+F1585+F1734+F1883+F2032+F2182+F2331+F2480+F2629+F2778+F2927+F3076+F3225+F3374+F3525+F3676+F3827+F3976+F4125+F4276+F4427+F4579+F4728+F4877+F5026+F5175+F5324+F5473+F5622+F5771+F5920+F6069+F6218</f>
        <v>41675.25</v>
      </c>
      <c r="G86" s="93">
        <f>G238+G389+G540+G690+G839+G988+G1137+G1287+G1436+G1585+G1734+G1883+G2032+G2182+G2331+G2480+G2629+G2778+G2927+G3076+G3225+G3374+G3525+G3676+G3827+G3976+G4125+G4276+G4427+G4579+G4728+G4877+G5026+G5175+G5324+G5473+G5622+G5771+G5920+G6069+G6218</f>
        <v>62513</v>
      </c>
      <c r="H86" s="93">
        <f>H238+H389+H540+H690+H839+H988+H1137+H1287+H1436+H1585+H1734+H1883+H2032+H2182+H2331+H2480+H2629+H2778+H2927+H3076+H3225+H3374+H3525+H3676+H3827+H3976+H4125+H4276+H4427+H4579+H4728+H4877+H5026+H5175+H5324+H5473+H5622+H5771+H5920+H6069+H6218</f>
        <v>41675</v>
      </c>
      <c r="I86" s="93">
        <f>I238+I389+I540+I690+I839+I988+I1137+I1287+I1436+I1585+I1734+I1883+I2032+I2182+I2331+I2480+I2629+I2778+I2927+I3076+I3225+I3374+I3525+I3676+I3827+I3976+I4125+I4276+I4427+I4579+I4728+I4877+I5026+I5175+I5324+I5473+I5622+I5771+I5920+I6069+I6218</f>
        <v>20837.75</v>
      </c>
      <c r="J86" s="46">
        <f t="shared" si="28"/>
        <v>50</v>
      </c>
      <c r="K86" s="93">
        <f>K238+K389+K540+K690+K839+K988+K1137+K1287+K1436+K1585+K1734+K1883+K2032+K2182+K2331+K2480+K2629+K2778+K2927+K3076+K3225+K3374+K3525+K3676+K3827+K3976+K4125+K4276+K4427+K4579+K4728+K4877+K5026+K5175+K5324+K5473+K5622+K5771+K5920+K6069+K6218</f>
        <v>0</v>
      </c>
      <c r="L86" s="67">
        <f t="shared" si="29"/>
        <v>0</v>
      </c>
      <c r="M86" s="93"/>
      <c r="N86" s="93"/>
      <c r="O86" s="93"/>
      <c r="P86" s="93"/>
      <c r="Q86" s="93">
        <f>Q238+Q389+Q540+Q690+Q839+Q988+Q1137+Q1287+Q1436+Q1585+Q1734+Q1883+Q2032+Q2182+Q2331+Q2480+Q2629+Q2778+Q2927+Q3076+Q3225+Q3374+Q3525+Q3676+Q3827+Q3976+Q4125+Q4276+Q4427+Q4579+Q4728+Q4877+Q5026+Q5175+Q5324+Q5473+Q5622+Q5771+Q5920+Q6069+Q6218</f>
        <v>237</v>
      </c>
      <c r="R86" s="93">
        <f>R238+R389+R540+R690+R839+R988+R1137+R1287+R1436+R1585+R1734+R1883+R2032+R2182+R2331+R2480+R2629+R2778+R2927+R3076+R3225+R3374+R3525+R3676+R3827+R3976+R4125+R4276+R4427+R4579+R4728+R4877+R5026+R5175+R5324+R5473+R5622+R5771+R5920+R6069+R6218</f>
        <v>16</v>
      </c>
      <c r="S86" s="93">
        <f>S238+S389+S540+S690+S839+S988+S1137+S1287+S1436+S1585+S1734+S1883+S2032+S2182+S2331+S2480+S2629+S2778+S2927+S3076+S3225+S3374+S3525+S3676+S3827+S3976+S4125+S4276+S4427+S4579+S4728+S4877+S5026+S5175+S5324+S5473+S5622+S5771+S5920+S6069+S6218</f>
        <v>4</v>
      </c>
      <c r="T86" s="93">
        <f>T238+T389+T540+T690+T839+T988+T1137+T1287+T1436+T1585+T1734+T1883+T2032+T2182+T2331+T2480+T2629+T2778+T2927+T3076+T3225+T3374+T3525+T3676+T3827+T3976+T4125+T4276+T4427+T4579+T4728+T4877+T5026+T5175+T5324+T5473+T5622+T5771+T5920+T6069+T6218</f>
        <v>6</v>
      </c>
      <c r="U86" s="93">
        <f>U238+U389+U540+U690+U839+U988+U1137+U1287+U1436+U1585+U1734+U1883+U2032+U2182+U2331+U2480+U2629+U2778+U2927+U3076+U3225+U3374+U3525+U3676+U3827+U3976+U4125+U4276+U4427+U4579+U4728+U4877+U5026+U5175+U5324+U5473+U5622+U5771+U5920+U6069+U6218</f>
        <v>6</v>
      </c>
      <c r="V86" s="93">
        <f>V238+V389+V540+V690+V839+V988+V1137+V1287+V1436+V1585+V1734+V1883+V2032+V2182+V2331+V2480+V2629+V2778+V2927+V3076+V3225+V3374+V3525+V3676+V3827+V3976+V4125+V4276+V4427+V4579+V4728+V4877+V5026+V5175+V5324+V5473+V5622+V5771+V5920+V6069+V6218</f>
        <v>0</v>
      </c>
      <c r="W86" s="94"/>
      <c r="X86" s="8"/>
    </row>
    <row r="87" spans="1:24" s="35" customFormat="1" ht="15.75" x14ac:dyDescent="0.25">
      <c r="A87" s="22" t="s">
        <v>51</v>
      </c>
      <c r="B87" s="33" t="s">
        <v>338</v>
      </c>
      <c r="C87" s="42" t="s">
        <v>186</v>
      </c>
      <c r="D87" s="43" t="s">
        <v>187</v>
      </c>
      <c r="E87" s="93">
        <f>E239+E390+E541+E691+E840+E989+E1138+E1288+E1437+E1586+E1735+E1884+E2033+E2183+E2332+E2481+E2630+E2779+E2928+E3077+E3226+E3375+E3526+E3677+E3828+E3977+E4126+E4277+E4428+E4580+E4729+E4878+E5027+E5176+E5325+E5474+E5623+E5772+E5921+E6070+E6219</f>
        <v>45504</v>
      </c>
      <c r="F87" s="93">
        <f>F239+F390+F541+F691+F840+F989+F1138+F1288+F1437+F1586+F1735+F1884+F2033+F2183+F2332+F2481+F2630+F2779+F2928+F3077+F3226+F3375+F3526+F3677+F3828+F3977+F4126+F4277+F4428+F4580+F4729+F4878+F5027+F5176+F5325+F5474+F5623+F5772+F5921+F6070+F6219</f>
        <v>11376</v>
      </c>
      <c r="G87" s="93">
        <f>G239+G390+G541+G691+G840+G989+G1138+G1288+G1437+G1586+G1735+G1884+G2033+G2183+G2332+G2481+G2630+G2779+G2928+G3077+G3226+G3375+G3526+G3677+G3828+G3977+G4126+G4277+G4428+G4580+G4729+G4878+G5027+G5176+G5325+G5474+G5623+G5772+G5921+G6070+G6219</f>
        <v>45504</v>
      </c>
      <c r="H87" s="93">
        <f>H239+H390+H541+H691+H840+H989+H1138+H1288+H1437+H1586+H1735+H1884+H2033+H2183+H2332+H2481+H2630+H2779+H2928+H3077+H3226+H3375+H3526+H3677+H3828+H3977+H4126+H4277+H4428+H4580+H4729+H4878+H5027+H5176+H5325+H5474+H5623+H5772+H5921+H6070+H6219</f>
        <v>0</v>
      </c>
      <c r="I87" s="93">
        <f>I239+I390+I541+I691+I840+I989+I1138+I1288+I1437+I1586+I1735+I1884+I2033+I2183+I2332+I2481+I2630+I2779+I2928+I3077+I3226+I3375+I3526+I3677+I3828+I3977+I4126+I4277+I4428+I4580+I4729+I4878+I5027+I5176+I5325+I5474+I5623+I5772+I5921+I6070+I6219</f>
        <v>34128</v>
      </c>
      <c r="J87" s="46">
        <f t="shared" si="28"/>
        <v>300</v>
      </c>
      <c r="K87" s="93">
        <f>K239+K390+K541+K691+K840+K989+K1138+K1288+K1437+K1586+K1735+K1884+K2033+K2183+K2332+K2481+K2630+K2779+K2928+K3077+K3226+K3375+K3526+K3677+K3828+K3977+K4126+K4277+K4428+K4580+K4729+K4878+K5027+K5176+K5325+K5474+K5623+K5772+K5921+K6070+K6219</f>
        <v>0</v>
      </c>
      <c r="L87" s="67">
        <f t="shared" si="29"/>
        <v>0</v>
      </c>
      <c r="M87" s="93"/>
      <c r="N87" s="93"/>
      <c r="O87" s="93"/>
      <c r="P87" s="93"/>
      <c r="Q87" s="93">
        <f>Q239+Q390+Q541+Q691+Q840+Q989+Q1138+Q1288+Q1437+Q1586+Q1735+Q1884+Q2033+Q2183+Q2332+Q2481+Q2630+Q2779+Q2928+Q3077+Q3226+Q3375+Q3526+Q3677+Q3828+Q3977+Q4126+Q4277+Q4428+Q4580+Q4729+Q4878+Q5027+Q5176+Q5325+Q5474+Q5623+Q5772+Q5921+Q6070+Q6219</f>
        <v>155</v>
      </c>
      <c r="R87" s="93">
        <f>R239+R390+R541+R691+R840+R989+R1138+R1288+R1437+R1586+R1735+R1884+R2033+R2183+R2332+R2481+R2630+R2779+R2928+R3077+R3226+R3375+R3526+R3677+R3828+R3977+R4126+R4277+R4428+R4580+R4729+R4878+R5027+R5176+R5325+R5474+R5623+R5772+R5921+R6070+R6219</f>
        <v>1</v>
      </c>
      <c r="S87" s="93">
        <f>S239+S390+S541+S691+S840+S989+S1138+S1288+S1437+S1586+S1735+S1884+S2033+S2183+S2332+S2481+S2630+S2779+S2928+S3077+S3226+S3375+S3526+S3677+S3828+S3977+S4126+S4277+S4428+S4580+S4729+S4878+S5027+S5176+S5325+S5474+S5623+S5772+S5921+S6070+S6219</f>
        <v>0</v>
      </c>
      <c r="T87" s="93">
        <f>T239+T390+T541+T691+T840+T989+T1138+T1288+T1437+T1586+T1735+T1884+T2033+T2183+T2332+T2481+T2630+T2779+T2928+T3077+T3226+T3375+T3526+T3677+T3828+T3977+T4126+T4277+T4428+T4580+T4729+T4878+T5027+T5176+T5325+T5474+T5623+T5772+T5921+T6070+T6219</f>
        <v>1</v>
      </c>
      <c r="U87" s="93">
        <f>U239+U390+U541+U691+U840+U989+U1138+U1288+U1437+U1586+U1735+U1884+U2033+U2183+U2332+U2481+U2630+U2779+U2928+U3077+U3226+U3375+U3526+U3677+U3828+U3977+U4126+U4277+U4428+U4580+U4729+U4878+U5027+U5176+U5325+U5474+U5623+U5772+U5921+U6070+U6219</f>
        <v>0</v>
      </c>
      <c r="V87" s="93">
        <f>V239+V390+V541+V691+V840+V989+V1138+V1288+V1437+V1586+V1735+V1884+V2033+V2183+V2332+V2481+V2630+V2779+V2928+V3077+V3226+V3375+V3526+V3677+V3828+V3977+V4126+V4277+V4428+V4580+V4729+V4878+V5027+V5176+V5325+V5474+V5623+V5772+V5921+V6070+V6219</f>
        <v>1</v>
      </c>
      <c r="W87" s="94"/>
      <c r="X87" s="8"/>
    </row>
    <row r="88" spans="1:24" s="35" customFormat="1" ht="31.5" x14ac:dyDescent="0.25">
      <c r="A88" s="22" t="s">
        <v>51</v>
      </c>
      <c r="B88" s="33" t="s">
        <v>338</v>
      </c>
      <c r="C88" s="42" t="s">
        <v>188</v>
      </c>
      <c r="D88" s="43" t="s">
        <v>189</v>
      </c>
      <c r="E88" s="93">
        <f>E240+E391+E542+E692+E841+E990+E1139+E1289+E1438+E1587+E1736+E1885+E2034+E2184+E2333+E2482+E2631+E2780+E2929+E3078+E3227+E3376+E3527+E3678+E3829+E3978+E4127+E4278+E4429+E4581+E4730+E4879+E5028+E5177+E5326+E5475+E5624+E5773+E5922+E6071+E6220</f>
        <v>59973</v>
      </c>
      <c r="F88" s="93">
        <f>F240+F391+F542+F692+F841+F990+F1139+F1289+F1438+F1587+F1736+F1885+F2034+F2184+F2333+F2482+F2631+F2780+F2929+F3078+F3227+F3376+F3527+F3678+F3829+F3978+F4127+F4278+F4429+F4581+F4730+F4879+F5028+F5177+F5326+F5475+F5624+F5773+F5922+F6071+F6220</f>
        <v>14993.25</v>
      </c>
      <c r="G88" s="93">
        <f>G240+G391+G542+G692+G841+G990+G1139+G1289+G1438+G1587+G1736+G1885+G2034+G2184+G2333+G2482+G2631+G2780+G2929+G3078+G3227+G3376+G3527+G3678+G3829+G3978+G4127+G4278+G4429+G4581+G4730+G4879+G5028+G5177+G5326+G5475+G5624+G5773+G5922+G6071+G6220</f>
        <v>27987</v>
      </c>
      <c r="H88" s="93">
        <f>H240+H391+H542+H692+H841+H990+H1139+H1289+H1438+H1587+H1736+H1885+H2034+H2184+H2333+H2482+H2631+H2780+H2929+H3078+H3227+H3376+H3527+H3678+H3829+H3978+H4127+H4278+H4429+H4581+H4730+H4879+H5028+H5177+H5326+H5475+H5624+H5773+H5922+H6071+H6220</f>
        <v>13994</v>
      </c>
      <c r="I88" s="93">
        <f>I240+I391+I542+I692+I841+I990+I1139+I1289+I1438+I1587+I1736+I1885+I2034+I2184+I2333+I2482+I2631+I2780+I2929+I3078+I3227+I3376+I3527+I3678+I3829+I3978+I4127+I4278+I4429+I4581+I4730+I4879+I5028+I5177+I5326+I5475+I5624+I5773+I5922+I6071+I6220</f>
        <v>12993.75</v>
      </c>
      <c r="J88" s="46">
        <f t="shared" si="28"/>
        <v>86.66</v>
      </c>
      <c r="K88" s="93">
        <f>K240+K391+K542+K692+K841+K990+K1139+K1289+K1438+K1587+K1736+K1885+K2034+K2184+K2333+K2482+K2631+K2780+K2929+K3078+K3227+K3376+K3527+K3678+K3829+K3978+K4127+K4278+K4429+K4581+K4730+K4879+K5028+K5177+K5326+K5475+K5624+K5773+K5922+K6071+K6220</f>
        <v>0</v>
      </c>
      <c r="L88" s="67">
        <f t="shared" si="29"/>
        <v>0</v>
      </c>
      <c r="M88" s="93"/>
      <c r="N88" s="93"/>
      <c r="O88" s="93"/>
      <c r="P88" s="93"/>
      <c r="Q88" s="93">
        <f>Q240+Q391+Q542+Q692+Q841+Q990+Q1139+Q1289+Q1438+Q1587+Q1736+Q1885+Q2034+Q2184+Q2333+Q2482+Q2631+Q2780+Q2929+Q3078+Q3227+Q3376+Q3527+Q3678+Q3829+Q3978+Q4127+Q4278+Q4429+Q4581+Q4730+Q4879+Q5028+Q5177+Q5326+Q5475+Q5624+Q5773+Q5922+Q6071+Q6220</f>
        <v>61</v>
      </c>
      <c r="R88" s="93">
        <f>R240+R391+R542+R692+R841+R990+R1139+R1289+R1438+R1587+R1736+R1885+R2034+R2184+R2333+R2482+R2631+R2780+R2929+R3078+R3227+R3376+R3527+R3678+R3829+R3978+R4127+R4278+R4429+R4581+R4730+R4879+R5028+R5177+R5326+R5475+R5624+R5773+R5922+R6071+R6220</f>
        <v>30</v>
      </c>
      <c r="S88" s="93">
        <f>S240+S391+S542+S692+S841+S990+S1139+S1289+S1438+S1587+S1736+S1885+S2034+S2184+S2333+S2482+S2631+S2780+S2929+S3078+S3227+S3376+S3527+S3678+S3829+S3978+S4127+S4278+S4429+S4581+S4730+S4879+S5028+S5177+S5326+S5475+S5624+S5773+S5922+S6071+S6220</f>
        <v>8</v>
      </c>
      <c r="T88" s="93">
        <f>T240+T391+T542+T692+T841+T990+T1139+T1289+T1438+T1587+T1736+T1885+T2034+T2184+T2333+T2482+T2631+T2780+T2929+T3078+T3227+T3376+T3527+T3678+T3829+T3978+T4127+T4278+T4429+T4581+T4730+T4879+T5028+T5177+T5326+T5475+T5624+T5773+T5922+T6071+T6220</f>
        <v>14</v>
      </c>
      <c r="U88" s="93">
        <f>U240+U391+U542+U692+U841+U990+U1139+U1289+U1438+U1587+U1736+U1885+U2034+U2184+U2333+U2482+U2631+U2780+U2929+U3078+U3227+U3376+U3527+U3678+U3829+U3978+U4127+U4278+U4429+U4581+U4730+U4879+U5028+U5177+U5326+U5475+U5624+U5773+U5922+U6071+U6220</f>
        <v>7</v>
      </c>
      <c r="V88" s="93">
        <f>V240+V391+V542+V692+V841+V990+V1139+V1289+V1438+V1587+V1736+V1885+V2034+V2184+V2333+V2482+V2631+V2780+V2929+V3078+V3227+V3376+V3527+V3678+V3829+V3978+V4127+V4278+V4429+V4581+V4730+V4879+V5028+V5177+V5326+V5475+V5624+V5773+V5922+V6071+V6220</f>
        <v>7</v>
      </c>
      <c r="W88" s="94"/>
      <c r="X88" s="8"/>
    </row>
    <row r="89" spans="1:24" s="35" customFormat="1" ht="15.75" x14ac:dyDescent="0.25">
      <c r="A89" s="22" t="s">
        <v>51</v>
      </c>
      <c r="B89" s="33" t="s">
        <v>338</v>
      </c>
      <c r="C89" s="42" t="s">
        <v>124</v>
      </c>
      <c r="D89" s="43" t="s">
        <v>165</v>
      </c>
      <c r="E89" s="93">
        <f>E241+E392+E543+E693+E842+E991+E1140+E1290+E1439+E1588+E1737+E1886+E2035+E2185+E2334+E2483+E2632+E2781+E2930+E3079+E3228+E3377+E3528+E3679+E3830+E3979+E4128+E4279+E4430+E4582+E4731+E4880+E5029+E5178+E5327+E5476+E5625+E5774+E5923+E6072+E6221</f>
        <v>0</v>
      </c>
      <c r="F89" s="93">
        <f>F241+F392+F543+F693+F842+F991+F1140+F1290+F1439+F1588+F1737+F1886+F2035+F2185+F2334+F2483+F2632+F2781+F2930+F3079+F3228+F3377+F3528+F3679+F3830+F3979+F4128+F4279+F4430+F4582+F4731+F4880+F5029+F5178+F5327+F5476+F5625+F5774+F5923+F6072+F6221</f>
        <v>0</v>
      </c>
      <c r="G89" s="93">
        <f>G241+G392+G543+G693+G842+G991+G1140+G1290+G1439+G1588+G1737+G1886+G2035+G2185+G2334+G2483+G2632+G2781+G2930+G3079+G3228+G3377+G3528+G3679+G3830+G3979+G4128+G4279+G4430+G4582+G4731+G4880+G5029+G5178+G5327+G5476+G5625+G5774+G5923+G6072+G6221</f>
        <v>0</v>
      </c>
      <c r="H89" s="93">
        <f>H241+H392+H543+H693+H842+H991+H1140+H1290+H1439+H1588+H1737+H1886+H2035+H2185+H2334+H2483+H2632+H2781+H2930+H3079+H3228+H3377+H3528+H3679+H3830+H3979+H4128+H4279+H4430+H4582+H4731+H4880+H5029+H5178+H5327+H5476+H5625+H5774+H5923+H6072+H6221</f>
        <v>0</v>
      </c>
      <c r="I89" s="93">
        <f>I241+I392+I543+I693+I842+I991+I1140+I1290+I1439+I1588+I1737+I1886+I2035+I2185+I2334+I2483+I2632+I2781+I2930+I3079+I3228+I3377+I3528+I3679+I3830+I3979+I4128+I4279+I4430+I4582+I4731+I4880+I5029+I5178+I5327+I5476+I5625+I5774+I5923+I6072+I6221</f>
        <v>0</v>
      </c>
      <c r="J89" s="46"/>
      <c r="K89" s="93">
        <f>K241+K392+K543+K693+K842+K991+K1140+K1290+K1439+K1588+K1737+K1886+K2035+K2185+K2334+K2483+K2632+K2781+K2930+K3079+K3228+K3377+K3528+K3679+K3830+K3979+K4128+K4279+K4430+K4582+K4731+K4880+K5029+K5178+K5327+K5476+K5625+K5774+K5923+K6072+K6221</f>
        <v>0</v>
      </c>
      <c r="L89" s="67"/>
      <c r="M89" s="93"/>
      <c r="N89" s="93"/>
      <c r="O89" s="93"/>
      <c r="P89" s="93"/>
      <c r="Q89" s="93">
        <f>Q241+Q392+Q543+Q693+Q842+Q991+Q1140+Q1290+Q1439+Q1588+Q1737+Q1886+Q2035+Q2185+Q2334+Q2483+Q2632+Q2781+Q2930+Q3079+Q3228+Q3377+Q3528+Q3679+Q3830+Q3979+Q4128+Q4279+Q4430+Q4582+Q4731+Q4880+Q5029+Q5178+Q5327+Q5476+Q5625+Q5774+Q5923+Q6072+Q6221</f>
        <v>0</v>
      </c>
      <c r="R89" s="93">
        <f>R241+R392+R543+R693+R842+R991+R1140+R1290+R1439+R1588+R1737+R1886+R2035+R2185+R2334+R2483+R2632+R2781+R2930+R3079+R3228+R3377+R3528+R3679+R3830+R3979+R4128+R4279+R4430+R4582+R4731+R4880+R5029+R5178+R5327+R5476+R5625+R5774+R5923+R6072+R6221</f>
        <v>0</v>
      </c>
      <c r="S89" s="93">
        <f>S241+S392+S543+S693+S842+S991+S1140+S1290+S1439+S1588+S1737+S1886+S2035+S2185+S2334+S2483+S2632+S2781+S2930+S3079+S3228+S3377+S3528+S3679+S3830+S3979+S4128+S4279+S4430+S4582+S4731+S4880+S5029+S5178+S5327+S5476+S5625+S5774+S5923+S6072+S6221</f>
        <v>0</v>
      </c>
      <c r="T89" s="93">
        <f>T241+T392+T543+T693+T842+T991+T1140+T1290+T1439+T1588+T1737+T1886+T2035+T2185+T2334+T2483+T2632+T2781+T2930+T3079+T3228+T3377+T3528+T3679+T3830+T3979+T4128+T4279+T4430+T4582+T4731+T4880+T5029+T5178+T5327+T5476+T5625+T5774+T5923+T6072+T6221</f>
        <v>0</v>
      </c>
      <c r="U89" s="93">
        <f>U241+U392+U543+U693+U842+U991+U1140+U1290+U1439+U1588+U1737+U1886+U2035+U2185+U2334+U2483+U2632+U2781+U2930+U3079+U3228+U3377+U3528+U3679+U3830+U3979+U4128+U4279+U4430+U4582+U4731+U4880+U5029+U5178+U5327+U5476+U5625+U5774+U5923+U6072+U6221</f>
        <v>0</v>
      </c>
      <c r="V89" s="93">
        <f>V241+V392+V543+V693+V842+V991+V1140+V1290+V1439+V1588+V1737+V1886+V2035+V2185+V2334+V2483+V2632+V2781+V2930+V3079+V3228+V3377+V3528+V3679+V3830+V3979+V4128+V4279+V4430+V4582+V4731+V4880+V5029+V5178+V5327+V5476+V5625+V5774+V5923+V6072+V6221</f>
        <v>0</v>
      </c>
      <c r="W89" s="94"/>
      <c r="X89" s="8"/>
    </row>
    <row r="90" spans="1:24" s="35" customFormat="1" ht="15.75" x14ac:dyDescent="0.25">
      <c r="A90" s="22" t="s">
        <v>51</v>
      </c>
      <c r="B90" s="33" t="s">
        <v>338</v>
      </c>
      <c r="C90" s="42" t="s">
        <v>125</v>
      </c>
      <c r="D90" s="43" t="s">
        <v>166</v>
      </c>
      <c r="E90" s="93">
        <f>E242+E393+E544+E694+E843+E992+E1141+E1291+E1440+E1589+E1738+E1887+E2036+E2186+E2335+E2484+E2633+E2782+E2931+E3080+E3229+E3378+E3529+E3680+E3831+E3980+E4129+E4280+E4431+E4583+E4732+E4881+E5030+E5179+E5328+E5477+E5626+E5775+E5924+E6073+E6222</f>
        <v>0</v>
      </c>
      <c r="F90" s="93">
        <f>F242+F393+F544+F694+F843+F992+F1141+F1291+F1440+F1589+F1738+F1887+F2036+F2186+F2335+F2484+F2633+F2782+F2931+F3080+F3229+F3378+F3529+F3680+F3831+F3980+F4129+F4280+F4431+F4583+F4732+F4881+F5030+F5179+F5328+F5477+F5626+F5775+F5924+F6073+F6222</f>
        <v>0</v>
      </c>
      <c r="G90" s="93">
        <f>G242+G393+G544+G694+G843+G992+G1141+G1291+G1440+G1589+G1738+G1887+G2036+G2186+G2335+G2484+G2633+G2782+G2931+G3080+G3229+G3378+G3529+G3680+G3831+G3980+G4129+G4280+G4431+G4583+G4732+G4881+G5030+G5179+G5328+G5477+G5626+G5775+G5924+G6073+G6222</f>
        <v>0</v>
      </c>
      <c r="H90" s="93">
        <f>H242+H393+H544+H694+H843+H992+H1141+H1291+H1440+H1589+H1738+H1887+H2036+H2186+H2335+H2484+H2633+H2782+H2931+H3080+H3229+H3378+H3529+H3680+H3831+H3980+H4129+H4280+H4431+H4583+H4732+H4881+H5030+H5179+H5328+H5477+H5626+H5775+H5924+H6073+H6222</f>
        <v>0</v>
      </c>
      <c r="I90" s="93">
        <f>I242+I393+I544+I694+I843+I992+I1141+I1291+I1440+I1589+I1738+I1887+I2036+I2186+I2335+I2484+I2633+I2782+I2931+I3080+I3229+I3378+I3529+I3680+I3831+I3980+I4129+I4280+I4431+I4583+I4732+I4881+I5030+I5179+I5328+I5477+I5626+I5775+I5924+I6073+I6222</f>
        <v>0</v>
      </c>
      <c r="J90" s="46"/>
      <c r="K90" s="93">
        <f>K242+K393+K544+K694+K843+K992+K1141+K1291+K1440+K1589+K1738+K1887+K2036+K2186+K2335+K2484+K2633+K2782+K2931+K3080+K3229+K3378+K3529+K3680+K3831+K3980+K4129+K4280+K4431+K4583+K4732+K4881+K5030+K5179+K5328+K5477+K5626+K5775+K5924+K6073+K6222</f>
        <v>0</v>
      </c>
      <c r="L90" s="67"/>
      <c r="M90" s="93"/>
      <c r="N90" s="93"/>
      <c r="O90" s="93"/>
      <c r="P90" s="93"/>
      <c r="Q90" s="93">
        <f>Q242+Q393+Q544+Q694+Q843+Q992+Q1141+Q1291+Q1440+Q1589+Q1738+Q1887+Q2036+Q2186+Q2335+Q2484+Q2633+Q2782+Q2931+Q3080+Q3229+Q3378+Q3529+Q3680+Q3831+Q3980+Q4129+Q4280+Q4431+Q4583+Q4732+Q4881+Q5030+Q5179+Q5328+Q5477+Q5626+Q5775+Q5924+Q6073+Q6222</f>
        <v>0</v>
      </c>
      <c r="R90" s="93">
        <f>R242+R393+R544+R694+R843+R992+R1141+R1291+R1440+R1589+R1738+R1887+R2036+R2186+R2335+R2484+R2633+R2782+R2931+R3080+R3229+R3378+R3529+R3680+R3831+R3980+R4129+R4280+R4431+R4583+R4732+R4881+R5030+R5179+R5328+R5477+R5626+R5775+R5924+R6073+R6222</f>
        <v>0</v>
      </c>
      <c r="S90" s="93">
        <f>S242+S393+S544+S694+S843+S992+S1141+S1291+S1440+S1589+S1738+S1887+S2036+S2186+S2335+S2484+S2633+S2782+S2931+S3080+S3229+S3378+S3529+S3680+S3831+S3980+S4129+S4280+S4431+S4583+S4732+S4881+S5030+S5179+S5328+S5477+S5626+S5775+S5924+S6073+S6222</f>
        <v>0</v>
      </c>
      <c r="T90" s="93">
        <f>T242+T393+T544+T694+T843+T992+T1141+T1291+T1440+T1589+T1738+T1887+T2036+T2186+T2335+T2484+T2633+T2782+T2931+T3080+T3229+T3378+T3529+T3680+T3831+T3980+T4129+T4280+T4431+T4583+T4732+T4881+T5030+T5179+T5328+T5477+T5626+T5775+T5924+T6073+T6222</f>
        <v>0</v>
      </c>
      <c r="U90" s="93">
        <f>U242+U393+U544+U694+U843+U992+U1141+U1291+U1440+U1589+U1738+U1887+U2036+U2186+U2335+U2484+U2633+U2782+U2931+U3080+U3229+U3378+U3529+U3680+U3831+U3980+U4129+U4280+U4431+U4583+U4732+U4881+U5030+U5179+U5328+U5477+U5626+U5775+U5924+U6073+U6222</f>
        <v>0</v>
      </c>
      <c r="V90" s="93">
        <f>V242+V393+V544+V694+V843+V992+V1141+V1291+V1440+V1589+V1738+V1887+V2036+V2186+V2335+V2484+V2633+V2782+V2931+V3080+V3229+V3378+V3529+V3680+V3831+V3980+V4129+V4280+V4431+V4583+V4732+V4881+V5030+V5179+V5328+V5477+V5626+V5775+V5924+V6073+V6222</f>
        <v>0</v>
      </c>
      <c r="W90" s="94"/>
      <c r="X90" s="8"/>
    </row>
    <row r="91" spans="1:24" s="35" customFormat="1" ht="47.25" x14ac:dyDescent="0.25">
      <c r="A91" s="22" t="s">
        <v>51</v>
      </c>
      <c r="B91" s="33" t="s">
        <v>338</v>
      </c>
      <c r="C91" s="42" t="s">
        <v>34</v>
      </c>
      <c r="D91" s="43" t="s">
        <v>167</v>
      </c>
      <c r="E91" s="93">
        <f>E243+E394+E545+E695+E844+E993+E1142+E1292+E1441+E1590+E1739+E1888+E2037+E2187+E2336+E2485+E2634+E2783+E2932+E3081+E3230+E3379+E3530+E3681+E3832+E3981+E4130+E4281+E4432+E4584+E4733+E4882+E5031+E5180+E5329+E5478+E5627+E5776+E5925+E6074+E6223</f>
        <v>359424</v>
      </c>
      <c r="F91" s="93">
        <f>F243+F394+F545+F695+F844+F993+F1142+F1292+F1441+F1590+F1739+F1888+F2037+F2187+F2336+F2485+F2634+F2783+F2932+F3081+F3230+F3379+F3530+F3681+F3832+F3981+F4130+F4281+F4432+F4584+F4733+F4882+F5031+F5180+F5329+F5478+F5627+F5776+F5925+F6074+F6223</f>
        <v>89856</v>
      </c>
      <c r="G91" s="93">
        <f>G243+G394+G545+G695+G844+G993+G1142+G1292+G1441+G1590+G1739+G1888+G2037+G2187+G2336+G2485+G2634+G2783+G2932+G3081+G3230+G3379+G3530+G3681+G3832+G3981+G4130+G4281+G4432+G4584+G4733+G4882+G5031+G5180+G5329+G5478+G5627+G5776+G5925+G6074+G6223</f>
        <v>105197</v>
      </c>
      <c r="H91" s="93">
        <f>H243+H394+H545+H695+H844+H993+H1142+H1292+H1441+H1590+H1739+H1888+H2037+H2187+H2336+H2485+H2634+H2783+H2932+H3081+H3230+H3379+H3530+H3681+H3832+H3981+H4130+H4281+H4432+H4584+H4733+H4882+H5031+H5180+H5329+H5478+H5627+H5776+H5925+H6074+H6223</f>
        <v>89418</v>
      </c>
      <c r="I91" s="93">
        <f>I243+I394+I545+I695+I844+I993+I1142+I1292+I1441+I1590+I1739+I1888+I2037+I2187+I2336+I2485+I2634+I2783+I2932+I3081+I3230+I3379+I3530+I3681+I3832+I3981+I4130+I4281+I4432+I4584+I4733+I4882+I5031+I5180+I5329+I5478+I5627+I5776+I5925+I6074+I6223</f>
        <v>15341</v>
      </c>
      <c r="J91" s="46">
        <f t="shared" ref="J91:J97" si="30">ROUND(I91/F91*100,2)</f>
        <v>17.07</v>
      </c>
      <c r="K91" s="93">
        <f>K243+K394+K545+K695+K844+K993+K1142+K1292+K1441+K1590+K1739+K1888+K2037+K2187+K2336+K2485+K2634+K2783+K2932+K3081+K3230+K3379+K3530+K3681+K3832+K3981+K4130+K4281+K4432+K4584+K4733+K4882+K5031+K5180+K5329+K5478+K5627+K5776+K5925+K6074+K6223</f>
        <v>0</v>
      </c>
      <c r="L91" s="67">
        <f t="shared" ref="L91:L101" si="31">ROUND(K91*100/-F91,2)</f>
        <v>0</v>
      </c>
      <c r="M91" s="93"/>
      <c r="N91" s="93"/>
      <c r="O91" s="93"/>
      <c r="P91" s="93"/>
      <c r="Q91" s="93">
        <f>Q243+Q394+Q545+Q695+Q844+Q993+Q1142+Q1292+Q1441+Q1590+Q1739+Q1888+Q2037+Q2187+Q2336+Q2485+Q2634+Q2783+Q2932+Q3081+Q3230+Q3379+Q3530+Q3681+Q3832+Q3981+Q4130+Q4281+Q4432+Q4584+Q4733+Q4882+Q5031+Q5180+Q5329+Q5478+Q5627+Q5776+Q5925+Q6074+Q6223</f>
        <v>930</v>
      </c>
      <c r="R91" s="93">
        <f>R243+R394+R545+R695+R844+R993+R1142+R1292+R1441+R1590+R1739+R1888+R2037+R2187+R2336+R2485+R2634+R2783+R2932+R3081+R3230+R3379+R3530+R3681+R3832+R3981+R4130+R4281+R4432+R4584+R4733+R4882+R5031+R5180+R5329+R5478+R5627+R5776+R5925+R6074+R6223</f>
        <v>205</v>
      </c>
      <c r="S91" s="93">
        <f>S243+S394+S545+S695+S844+S993+S1142+S1292+S1441+S1590+S1739+S1888+S2037+S2187+S2336+S2485+S2634+S2783+S2932+S3081+S3230+S3379+S3530+S3681+S3832+S3981+S4130+S4281+S4432+S4584+S4733+S4882+S5031+S5180+S5329+S5478+S5627+S5776+S5925+S6074+S6223</f>
        <v>51</v>
      </c>
      <c r="T91" s="93">
        <f>T243+T394+T545+T695+T844+T993+T1142+T1292+T1441+T1590+T1739+T1888+T2037+T2187+T2336+T2485+T2634+T2783+T2932+T3081+T3230+T3379+T3530+T3681+T3832+T3981+T4130+T4281+T4432+T4584+T4733+T4882+T5031+T5180+T5329+T5478+T5627+T5776+T5925+T6074+T6223</f>
        <v>60</v>
      </c>
      <c r="U91" s="93">
        <f>U243+U394+U545+U695+U844+U993+U1142+U1292+U1441+U1590+U1739+U1888+U2037+U2187+U2336+U2485+U2634+U2783+U2932+U3081+U3230+U3379+U3530+U3681+U3832+U3981+U4130+U4281+U4432+U4584+U4733+U4882+U5031+U5180+U5329+U5478+U5627+U5776+U5925+U6074+U6223</f>
        <v>51</v>
      </c>
      <c r="V91" s="93">
        <f>V243+V394+V545+V695+V844+V993+V1142+V1292+V1441+V1590+V1739+V1888+V2037+V2187+V2336+V2485+V2634+V2783+V2932+V3081+V3230+V3379+V3530+V3681+V3832+V3981+V4130+V4281+V4432+V4584+V4733+V4882+V5031+V5180+V5329+V5478+V5627+V5776+V5925+V6074+V6223</f>
        <v>9</v>
      </c>
      <c r="W91" s="94"/>
      <c r="X91" s="8"/>
    </row>
    <row r="92" spans="1:24" s="35" customFormat="1" ht="15.75" x14ac:dyDescent="0.25">
      <c r="A92" s="22" t="s">
        <v>51</v>
      </c>
      <c r="B92" s="33" t="s">
        <v>338</v>
      </c>
      <c r="C92" s="42" t="s">
        <v>35</v>
      </c>
      <c r="D92" s="43" t="s">
        <v>168</v>
      </c>
      <c r="E92" s="93">
        <f>E244+E395+E546+E696+E845+E994+E1143+E1293+E1442+E1591+E1740+E1889+E2038+E2188+E2337+E2486+E2635+E2784+E2933+E3082+E3231+E3380+E3531+E3682+E3833+E3982+E4131+E4282+E4433+E4585+E4734+E4883+E5032+E5181+E5330+E5479+E5628+E5777+E5926+E6075+E6224</f>
        <v>517557</v>
      </c>
      <c r="F92" s="93">
        <f>F244+F395+F546+F696+F845+F994+F1143+F1293+F1442+F1591+F1740+F1889+F2038+F2188+F2337+F2486+F2635+F2784+F2933+F3082+F3231+F3380+F3531+F3682+F3833+F3982+F4131+F4282+F4433+F4585+F4734+F4883+F5032+F5181+F5330+F5479+F5628+F5777+F5926+F6075+F6224</f>
        <v>129389.25</v>
      </c>
      <c r="G92" s="93">
        <f>G244+G395+G546+G696+G845+G994+G1143+G1293+G1442+G1591+G1740+G1889+G2038+G2188+G2337+G2486+G2635+G2784+G2933+G3082+G3231+G3380+G3531+G3682+G3833+G3982+G4131+G4282+G4433+G4585+G4734+G4883+G5032+G5181+G5330+G5479+G5628+G5777+G5926+G6075+G6224</f>
        <v>72065</v>
      </c>
      <c r="H92" s="93">
        <f>H244+H395+H546+H696+H845+H994+H1143+H1293+H1442+H1591+H1740+H1889+H2038+H2188+H2337+H2486+H2635+H2784+H2933+H3082+H3231+H3380+H3531+H3682+H3833+H3982+H4131+H4282+H4433+H4585+H4734+H4883+H5032+H5181+H5330+H5479+H5628+H5777+H5926+H6075+H6224</f>
        <v>72065</v>
      </c>
      <c r="I92" s="93">
        <f>I244+I395+I546+I696+I845+I994+I1143+I1293+I1442+I1591+I1740+I1889+I2038+I2188+I2337+I2486+I2635+I2784+I2933+I3082+I3231+I3380+I3531+I3682+I3833+I3982+I4131+I4282+I4433+I4585+I4734+I4883+I5032+I5181+I5330+I5479+I5628+I5777+I5926+I6075+I6224</f>
        <v>0</v>
      </c>
      <c r="J92" s="46">
        <f t="shared" si="30"/>
        <v>0</v>
      </c>
      <c r="K92" s="93">
        <f>K244+K395+K546+K696+K845+K994+K1143+K1293+K1442+K1591+K1740+K1889+K2038+K2188+K2337+K2486+K2635+K2784+K2933+K3082+K3231+K3380+K3531+K3682+K3833+K3982+K4131+K4282+K4433+K4585+K4734+K4883+K5032+K5181+K5330+K5479+K5628+K5777+K5926+K6075+K6224</f>
        <v>-57324.25</v>
      </c>
      <c r="L92" s="67">
        <f t="shared" si="31"/>
        <v>44.3</v>
      </c>
      <c r="M92" s="93"/>
      <c r="N92" s="93"/>
      <c r="O92" s="93"/>
      <c r="P92" s="93"/>
      <c r="Q92" s="93">
        <f>Q244+Q395+Q546+Q696+Q845+Q994+Q1143+Q1293+Q1442+Q1591+Q1740+Q1889+Q2038+Q2188+Q2337+Q2486+Q2635+Q2784+Q2933+Q3082+Q3231+Q3380+Q3531+Q3682+Q3833+Q3982+Q4131+Q4282+Q4433+Q4585+Q4734+Q4883+Q5032+Q5181+Q5330+Q5479+Q5628+Q5777+Q5926+Q6075+Q6224</f>
        <v>0</v>
      </c>
      <c r="R92" s="93">
        <f>R244+R395+R546+R696+R845+R994+R1143+R1293+R1442+R1591+R1740+R1889+R2038+R2188+R2337+R2486+R2635+R2784+R2933+R3082+R3231+R3380+R3531+R3682+R3833+R3982+R4131+R4282+R4433+R4585+R4734+R4883+R5032+R5181+R5330+R5479+R5628+R5777+R5926+R6075+R6224</f>
        <v>79</v>
      </c>
      <c r="S92" s="93">
        <f>S244+S395+S546+S696+S845+S994+S1143+S1293+S1442+S1591+S1740+S1889+S2038+S2188+S2337+S2486+S2635+S2784+S2933+S3082+S3231+S3380+S3531+S3682+S3833+S3982+S4131+S4282+S4433+S4585+S4734+S4883+S5032+S5181+S5330+S5479+S5628+S5777+S5926+S6075+S6224</f>
        <v>20</v>
      </c>
      <c r="T92" s="93">
        <f>T244+T395+T546+T696+T845+T994+T1143+T1293+T1442+T1591+T1740+T1889+T2038+T2188+T2337+T2486+T2635+T2784+T2933+T3082+T3231+T3380+T3531+T3682+T3833+T3982+T4131+T4282+T4433+T4585+T4734+T4883+T5032+T5181+T5330+T5479+T5628+T5777+T5926+T6075+T6224</f>
        <v>11</v>
      </c>
      <c r="U92" s="93">
        <f>U244+U395+U546+U696+U845+U994+U1143+U1293+U1442+U1591+U1740+U1889+U2038+U2188+U2337+U2486+U2635+U2784+U2933+U3082+U3231+U3380+U3531+U3682+U3833+U3982+U4131+U4282+U4433+U4585+U4734+U4883+U5032+U5181+U5330+U5479+U5628+U5777+U5926+U6075+U6224</f>
        <v>11</v>
      </c>
      <c r="V92" s="93">
        <f>V244+V395+V546+V696+V845+V994+V1143+V1293+V1442+V1591+V1740+V1889+V2038+V2188+V2337+V2486+V2635+V2784+V2933+V3082+V3231+V3380+V3531+V3682+V3833+V3982+V4131+V4282+V4433+V4585+V4734+V4883+V5032+V5181+V5330+V5479+V5628+V5777+V5926+V6075+V6224</f>
        <v>0</v>
      </c>
      <c r="W92" s="94"/>
      <c r="X92" s="8"/>
    </row>
    <row r="93" spans="1:24" s="35" customFormat="1" ht="31.5" x14ac:dyDescent="0.25">
      <c r="A93" s="22" t="s">
        <v>51</v>
      </c>
      <c r="B93" s="33" t="s">
        <v>338</v>
      </c>
      <c r="C93" s="42" t="s">
        <v>36</v>
      </c>
      <c r="D93" s="43" t="s">
        <v>190</v>
      </c>
      <c r="E93" s="93">
        <f>E245+E396+E547+E697+E846+E995+E1144+E1294+E1443+E1592+E1741+E1890+E2039+E2189+E2338+E2487+E2636+E2785+E2934+E3083+E3232+E3381+E3532+E3683+E3834+E3983+E4132+E4283+E4434+E4586+E4735+E4884+E5033+E5182+E5331+E5480+E5629+E5778+E5927+E6076+E6225</f>
        <v>303714</v>
      </c>
      <c r="F93" s="93">
        <f>F245+F396+F547+F697+F846+F995+F1144+F1294+F1443+F1592+F1741+F1890+F2039+F2189+F2338+F2487+F2636+F2785+F2934+F3083+F3232+F3381+F3532+F3683+F3834+F3983+F4132+F4283+F4434+F4586+F4735+F4884+F5033+F5182+F5331+F5480+F5629+F5778+F5927+F6076+F6225</f>
        <v>75928.5</v>
      </c>
      <c r="G93" s="93">
        <f>G245+G396+G547+G697+G846+G995+G1144+G1294+G1443+G1592+G1741+G1890+G2039+G2189+G2338+G2487+G2636+G2785+G2934+G3083+G3232+G3381+G3532+G3683+G3834+G3983+G4132+G4283+G4434+G4586+G4735+G4884+G5033+G5182+G5331+G5480+G5629+G5778+G5927+G6076+G6225</f>
        <v>98907</v>
      </c>
      <c r="H93" s="93">
        <f>H245+H396+H547+H697+H846+H995+H1144+H1294+H1443+H1592+H1741+H1890+H2039+H2189+H2338+H2487+H2636+H2785+H2934+H3083+H3232+H3381+H3532+H3683+H3834+H3983+H4132+H4283+H4434+H4586+H4735+H4884+H5033+H5182+H5331+H5480+H5629+H5778+H5927+H6076+H6225</f>
        <v>74929</v>
      </c>
      <c r="I93" s="93">
        <f>I245+I396+I547+I697+I846+I995+I1144+I1294+I1443+I1592+I1741+I1890+I2039+I2189+I2338+I2487+I2636+I2785+I2934+I3083+I3232+I3381+I3532+I3683+I3834+I3983+I4132+I4283+I4434+I4586+I4735+I4884+I5033+I5182+I5331+I5480+I5629+I5778+I5927+I6076+I6225</f>
        <v>22978.5</v>
      </c>
      <c r="J93" s="46">
        <f t="shared" si="30"/>
        <v>30.26</v>
      </c>
      <c r="K93" s="93">
        <f>K245+K396+K547+K697+K846+K995+K1144+K1294+K1443+K1592+K1741+K1890+K2039+K2189+K2338+K2487+K2636+K2785+K2934+K3083+K3232+K3381+K3532+K3683+K3834+K3983+K4132+K4283+K4434+K4586+K4735+K4884+K5033+K5182+K5331+K5480+K5629+K5778+K5927+K6076+K6225</f>
        <v>0</v>
      </c>
      <c r="L93" s="67">
        <f t="shared" si="31"/>
        <v>0</v>
      </c>
      <c r="M93" s="93"/>
      <c r="N93" s="93"/>
      <c r="O93" s="93"/>
      <c r="P93" s="93"/>
      <c r="Q93" s="93">
        <f>Q245+Q396+Q547+Q697+Q846+Q995+Q1144+Q1294+Q1443+Q1592+Q1741+Q1890+Q2039+Q2189+Q2338+Q2487+Q2636+Q2785+Q2934+Q3083+Q3232+Q3381+Q3532+Q3683+Q3834+Q3983+Q4132+Q4283+Q4434+Q4586+Q4735+Q4884+Q5033+Q5182+Q5331+Q5480+Q5629+Q5778+Q5927+Q6076+Q6225</f>
        <v>1191</v>
      </c>
      <c r="R93" s="93">
        <f>R245+R396+R547+R697+R846+R995+R1144+R1294+R1443+R1592+R1741+R1890+R2039+R2189+R2338+R2487+R2636+R2785+R2934+R3083+R3232+R3381+R3532+R3683+R3834+R3983+R4132+R4283+R4434+R4586+R4735+R4884+R5033+R5182+R5331+R5480+R5629+R5778+R5927+R6076+R6225</f>
        <v>304</v>
      </c>
      <c r="S93" s="93">
        <f>S245+S396+S547+S697+S846+S995+S1144+S1294+S1443+S1592+S1741+S1890+S2039+S2189+S2338+S2487+S2636+S2785+S2934+S3083+S3232+S3381+S3532+S3683+S3834+S3983+S4132+S4283+S4434+S4586+S4735+S4884+S5033+S5182+S5331+S5480+S5629+S5778+S5927+S6076+S6225</f>
        <v>76</v>
      </c>
      <c r="T93" s="93">
        <f>T245+T396+T547+T697+T846+T995+T1144+T1294+T1443+T1592+T1741+T1890+T2039+T2189+T2338+T2487+T2636+T2785+T2934+T3083+T3232+T3381+T3532+T3683+T3834+T3983+T4132+T4283+T4434+T4586+T4735+T4884+T5033+T5182+T5331+T5480+T5629+T5778+T5927+T6076+T6225</f>
        <v>99</v>
      </c>
      <c r="U93" s="93">
        <f>U245+U396+U547+U697+U846+U995+U1144+U1294+U1443+U1592+U1741+U1890+U2039+U2189+U2338+U2487+U2636+U2785+U2934+U3083+U3232+U3381+U3532+U3683+U3834+U3983+U4132+U4283+U4434+U4586+U4735+U4884+U5033+U5182+U5331+U5480+U5629+U5778+U5927+U6076+U6225</f>
        <v>75</v>
      </c>
      <c r="V93" s="93">
        <f>V245+V396+V547+V697+V846+V995+V1144+V1294+V1443+V1592+V1741+V1890+V2039+V2189+V2338+V2487+V2636+V2785+V2934+V3083+V3232+V3381+V3532+V3683+V3834+V3983+V4132+V4283+V4434+V4586+V4735+V4884+V5033+V5182+V5331+V5480+V5629+V5778+V5927+V6076+V6225</f>
        <v>24</v>
      </c>
      <c r="W93" s="94"/>
      <c r="X93" s="8"/>
    </row>
    <row r="94" spans="1:24" s="35" customFormat="1" ht="31.5" x14ac:dyDescent="0.25">
      <c r="A94" s="22" t="s">
        <v>51</v>
      </c>
      <c r="B94" s="33" t="s">
        <v>338</v>
      </c>
      <c r="C94" s="42" t="s">
        <v>37</v>
      </c>
      <c r="D94" s="43" t="s">
        <v>191</v>
      </c>
      <c r="E94" s="93">
        <f>E246+E397+E548+E698+E847+E996+E1145+E1295+E1444+E1593+E1742+E1891+E2040+E2190+E2339+E2488+E2637+E2786+E2935+E3084+E3233+E3382+E3533+E3684+E3835+E3984+E4133+E4284+E4435+E4587+E4736+E4885+E5034+E5183+E5332+E5481+E5630+E5779+E5928+E6077+E6226</f>
        <v>6718</v>
      </c>
      <c r="F94" s="93">
        <f>F246+F397+F548+F698+F847+F996+F1145+F1295+F1444+F1593+F1742+F1891+F2040+F2190+F2339+F2488+F2637+F2786+F2935+F3084+F3233+F3382+F3533+F3684+F3835+F3984+F4133+F4284+F4435+F4587+F4736+F4885+F5034+F5183+F5332+F5481+F5630+F5779+F5928+F6077+F6226</f>
        <v>1679.5</v>
      </c>
      <c r="G94" s="93">
        <f>G246+G397+G548+G698+G847+G996+G1145+G1295+G1444+G1593+G1742+G1891+G2040+G2190+G2339+G2488+G2637+G2786+G2935+G3084+G3233+G3382+G3533+G3684+G3835+G3984+G4133+G4284+G4435+G4587+G4736+G4885+G5034+G5183+G5332+G5481+G5630+G5779+G5928+G6077+G6226</f>
        <v>6718</v>
      </c>
      <c r="H94" s="93">
        <f>H246+H397+H548+H698+H847+H996+H1145+H1295+H1444+H1593+H1742+H1891+H2040+H2190+H2339+H2488+H2637+H2786+H2935+H3084+H3233+H3382+H3533+H3684+H3835+H3984+H4133+H4284+H4435+H4587+H4736+H4885+H5034+H5183+H5332+H5481+H5630+H5779+H5928+H6077+H6226</f>
        <v>0</v>
      </c>
      <c r="I94" s="93">
        <f>I246+I397+I548+I698+I847+I996+I1145+I1295+I1444+I1593+I1742+I1891+I2040+I2190+I2339+I2488+I2637+I2786+I2935+I3084+I3233+I3382+I3533+I3684+I3835+I3984+I4133+I4284+I4435+I4587+I4736+I4885+I5034+I5183+I5332+I5481+I5630+I5779+I5928+I6077+I6226</f>
        <v>5038.5</v>
      </c>
      <c r="J94" s="46">
        <f t="shared" si="30"/>
        <v>300</v>
      </c>
      <c r="K94" s="93">
        <f>K246+K397+K548+K698+K847+K996+K1145+K1295+K1444+K1593+K1742+K1891+K2040+K2190+K2339+K2488+K2637+K2786+K2935+K3084+K3233+K3382+K3533+K3684+K3835+K3984+K4133+K4284+K4435+K4587+K4736+K4885+K5034+K5183+K5332+K5481+K5630+K5779+K5928+K6077+K6226</f>
        <v>0</v>
      </c>
      <c r="L94" s="67">
        <f t="shared" si="31"/>
        <v>0</v>
      </c>
      <c r="M94" s="93"/>
      <c r="N94" s="93"/>
      <c r="O94" s="93"/>
      <c r="P94" s="93"/>
      <c r="Q94" s="93">
        <f>Q246+Q397+Q548+Q698+Q847+Q996+Q1145+Q1295+Q1444+Q1593+Q1742+Q1891+Q2040+Q2190+Q2339+Q2488+Q2637+Q2786+Q2935+Q3084+Q3233+Q3382+Q3533+Q3684+Q3835+Q3984+Q4133+Q4284+Q4435+Q4587+Q4736+Q4885+Q5034+Q5183+Q5332+Q5481+Q5630+Q5779+Q5928+Q6077+Q6226</f>
        <v>590</v>
      </c>
      <c r="R94" s="93">
        <f>R246+R397+R548+R698+R847+R996+R1145+R1295+R1444+R1593+R1742+R1891+R2040+R2190+R2339+R2488+R2637+R2786+R2935+R3084+R3233+R3382+R3533+R3684+R3835+R3984+R4133+R4284+R4435+R4587+R4736+R4885+R5034+R5183+R5332+R5481+R5630+R5779+R5928+R6077+R6226</f>
        <v>1</v>
      </c>
      <c r="S94" s="93">
        <f>S246+S397+S548+S698+S847+S996+S1145+S1295+S1444+S1593+S1742+S1891+S2040+S2190+S2339+S2488+S2637+S2786+S2935+S3084+S3233+S3382+S3533+S3684+S3835+S3984+S4133+S4284+S4435+S4587+S4736+S4885+S5034+S5183+S5332+S5481+S5630+S5779+S5928+S6077+S6226</f>
        <v>0</v>
      </c>
      <c r="T94" s="93">
        <f>T246+T397+T548+T698+T847+T996+T1145+T1295+T1444+T1593+T1742+T1891+T2040+T2190+T2339+T2488+T2637+T2786+T2935+T3084+T3233+T3382+T3533+T3684+T3835+T3984+T4133+T4284+T4435+T4587+T4736+T4885+T5034+T5183+T5332+T5481+T5630+T5779+T5928+T6077+T6226</f>
        <v>1</v>
      </c>
      <c r="U94" s="93">
        <f>U246+U397+U548+U698+U847+U996+U1145+U1295+U1444+U1593+U1742+U1891+U2040+U2190+U2339+U2488+U2637+U2786+U2935+U3084+U3233+U3382+U3533+U3684+U3835+U3984+U4133+U4284+U4435+U4587+U4736+U4885+U5034+U5183+U5332+U5481+U5630+U5779+U5928+U6077+U6226</f>
        <v>0</v>
      </c>
      <c r="V94" s="93">
        <f>V246+V397+V548+V698+V847+V996+V1145+V1295+V1444+V1593+V1742+V1891+V2040+V2190+V2339+V2488+V2637+V2786+V2935+V3084+V3233+V3382+V3533+V3684+V3835+V3984+V4133+V4284+V4435+V4587+V4736+V4885+V5034+V5183+V5332+V5481+V5630+V5779+V5928+V6077+V6226</f>
        <v>1</v>
      </c>
      <c r="W94" s="94"/>
      <c r="X94" s="8"/>
    </row>
    <row r="95" spans="1:24" s="35" customFormat="1" ht="31.5" x14ac:dyDescent="0.25">
      <c r="A95" s="22" t="s">
        <v>51</v>
      </c>
      <c r="B95" s="33" t="s">
        <v>338</v>
      </c>
      <c r="C95" s="42" t="s">
        <v>38</v>
      </c>
      <c r="D95" s="43" t="s">
        <v>169</v>
      </c>
      <c r="E95" s="93">
        <f>E247+E398+E549+E699+E848+E997+E1146+E1296+E1445+E1594+E1743+E1892+E2041+E2191+E2340+E2489+E2638+E2787+E2936+E3085+E3234+E3383+E3534+E3685+E3836+E3985+E4134+E4285+E4436+E4588+E4737+E4886+E5035+E5184+E5333+E5482+E5631+E5780+E5929+E6078+E6227</f>
        <v>37983</v>
      </c>
      <c r="F95" s="93">
        <f>F247+F398+F549+F699+F848+F997+F1146+F1296+F1445+F1594+F1743+F1892+F2041+F2191+F2340+F2489+F2638+F2787+F2936+F3085+F3234+F3383+F3534+F3685+F3836+F3985+F4134+F4285+F4436+F4588+F4737+F4886+F5035+F5184+F5333+F5482+F5631+F5780+F5929+F6078+F6227</f>
        <v>9495.75</v>
      </c>
      <c r="G95" s="93">
        <f>G247+G398+G549+G699+G848+G997+G1146+G1296+G1445+G1594+G1743+G1892+G2041+G2191+G2340+G2489+G2638+G2787+G2936+G3085+G3234+G3383+G3534+G3685+G3836+G3985+G4134+G4285+G4436+G4588+G4737+G4886+G5035+G5184+G5333+G5482+G5631+G5780+G5929+G6078+G6227</f>
        <v>9496</v>
      </c>
      <c r="H95" s="93">
        <f>H247+H398+H549+H699+H848+H997+H1146+H1296+H1445+H1594+H1743+H1892+H2041+H2191+H2340+H2489+H2638+H2787+H2936+H3085+H3234+H3383+H3534+H3685+H3836+H3985+H4134+H4285+H4436+H4588+H4737+H4886+H5035+H5184+H5333+H5482+H5631+H5780+H5929+H6078+H6227</f>
        <v>7122</v>
      </c>
      <c r="I95" s="93">
        <f>I247+I398+I549+I699+I848+I997+I1146+I1296+I1445+I1594+I1743+I1892+I2041+I2191+I2340+I2489+I2638+I2787+I2936+I3085+I3234+I3383+I3534+I3685+I3836+I3985+I4134+I4285+I4436+I4588+I4737+I4886+I5035+I5184+I5333+I5482+I5631+I5780+I5929+I6078+I6227</f>
        <v>0.25</v>
      </c>
      <c r="J95" s="46">
        <f t="shared" si="30"/>
        <v>0</v>
      </c>
      <c r="K95" s="93">
        <f>K247+K398+K549+K699+K848+K997+K1146+K1296+K1445+K1594+K1743+K1892+K2041+K2191+K2340+K2489+K2638+K2787+K2936+K3085+K3234+K3383+K3534+K3685+K3836+K3985+K4134+K4285+K4436+K4588+K4737+K4886+K5035+K5184+K5333+K5482+K5631+K5780+K5929+K6078+K6227</f>
        <v>0.25</v>
      </c>
      <c r="L95" s="67">
        <f t="shared" si="31"/>
        <v>0</v>
      </c>
      <c r="M95" s="93"/>
      <c r="N95" s="93"/>
      <c r="O95" s="93"/>
      <c r="P95" s="93"/>
      <c r="Q95" s="93">
        <f>Q247+Q398+Q549+Q699+Q848+Q997+Q1146+Q1296+Q1445+Q1594+Q1743+Q1892+Q2041+Q2191+Q2340+Q2489+Q2638+Q2787+Q2936+Q3085+Q3234+Q3383+Q3534+Q3685+Q3836+Q3985+Q4134+Q4285+Q4436+Q4588+Q4737+Q4886+Q5035+Q5184+Q5333+Q5482+Q5631+Q5780+Q5929+Q6078+Q6227</f>
        <v>110</v>
      </c>
      <c r="R95" s="93">
        <f>R247+R398+R549+R699+R848+R997+R1146+R1296+R1445+R1594+R1743+R1892+R2041+R2191+R2340+R2489+R2638+R2787+R2936+R3085+R3234+R3383+R3534+R3685+R3836+R3985+R4134+R4285+R4436+R4588+R4737+R4886+R5035+R5184+R5333+R5482+R5631+R5780+R5929+R6078+R6227</f>
        <v>16</v>
      </c>
      <c r="S95" s="93">
        <f>S247+S398+S549+S699+S848+S997+S1146+S1296+S1445+S1594+S1743+S1892+S2041+S2191+S2340+S2489+S2638+S2787+S2936+S3085+S3234+S3383+S3534+S3685+S3836+S3985+S4134+S4285+S4436+S4588+S4737+S4886+S5035+S5184+S5333+S5482+S5631+S5780+S5929+S6078+S6227</f>
        <v>4</v>
      </c>
      <c r="T95" s="93">
        <f>T247+T398+T549+T699+T848+T997+T1146+T1296+T1445+T1594+T1743+T1892+T2041+T2191+T2340+T2489+T2638+T2787+T2936+T3085+T3234+T3383+T3534+T3685+T3836+T3985+T4134+T4285+T4436+T4588+T4737+T4886+T5035+T5184+T5333+T5482+T5631+T5780+T5929+T6078+T6227</f>
        <v>4</v>
      </c>
      <c r="U95" s="93">
        <f>U247+U398+U549+U699+U848+U997+U1146+U1296+U1445+U1594+U1743+U1892+U2041+U2191+U2340+U2489+U2638+U2787+U2936+U3085+U3234+U3383+U3534+U3685+U3836+U3985+U4134+U4285+U4436+U4588+U4737+U4886+U5035+U5184+U5333+U5482+U5631+U5780+U5929+U6078+U6227</f>
        <v>3</v>
      </c>
      <c r="V95" s="93">
        <f>V247+V398+V549+V699+V848+V997+V1146+V1296+V1445+V1594+V1743+V1892+V2041+V2191+V2340+V2489+V2638+V2787+V2936+V3085+V3234+V3383+V3534+V3685+V3836+V3985+V4134+V4285+V4436+V4588+V4737+V4886+V5035+V5184+V5333+V5482+V5631+V5780+V5929+V6078+V6227</f>
        <v>1</v>
      </c>
      <c r="W95" s="94"/>
      <c r="X95" s="8"/>
    </row>
    <row r="96" spans="1:24" s="35" customFormat="1" ht="15.75" x14ac:dyDescent="0.25">
      <c r="A96" s="22" t="s">
        <v>51</v>
      </c>
      <c r="B96" s="33" t="s">
        <v>338</v>
      </c>
      <c r="C96" s="42" t="s">
        <v>39</v>
      </c>
      <c r="D96" s="43" t="s">
        <v>170</v>
      </c>
      <c r="E96" s="93">
        <f>E248+E399+E550+E700+E849+E998+E1147+E1297+E1446+E1595+E1744+E1893+E2042+E2192+E2341+E2490+E2639+E2788+E2937+E3086+E3235+E3384+E3535+E3686+E3837+E3986+E4135+E4286+E4437+E4589+E4738+E4887+E5036+E5185+E5334+E5483+E5632+E5781+E5930+E6079+E6228</f>
        <v>4715849</v>
      </c>
      <c r="F96" s="93">
        <f>F248+F399+F550+F700+F849+F998+F1147+F1297+F1446+F1595+F1744+F1893+F2042+F2192+F2341+F2490+F2639+F2788+F2937+F3086+F3235+F3384+F3535+F3686+F3837+F3986+F4135+F4286+F4437+F4589+F4738+F4887+F5036+F5185+F5334+F5483+F5632+F5781+F5930+F6079+F6228</f>
        <v>1178962.25</v>
      </c>
      <c r="G96" s="93">
        <f>G248+G399+G550+G700+G849+G998+G1147+G1297+G1446+G1595+G1744+G1893+G2042+G2192+G2341+G2490+G2639+G2788+G2937+G3086+G3235+G3384+G3535+G3686+G3837+G3986+G4135+G4286+G4437+G4589+G4738+G4887+G5036+G5185+G5334+G5483+G5632+G5781+G5930+G6079+G6228</f>
        <v>1037517</v>
      </c>
      <c r="H96" s="93">
        <f>H248+H399+H550+H700+H849+H998+H1147+H1297+H1446+H1595+H1744+H1893+H2042+H2192+H2341+H2490+H2639+H2788+H2937+H3086+H3235+H3384+H3535+H3686+H3837+H3986+H4135+H4286+H4437+H4589+H4738+H4887+H5036+H5185+H5334+H5483+H5632+H5781+H5930+H6079+H6228</f>
        <v>933019</v>
      </c>
      <c r="I96" s="93">
        <f>I248+I399+I550+I700+I849+I998+I1147+I1297+I1446+I1595+I1744+I1893+I2042+I2192+I2341+I2490+I2639+I2788+I2937+I3086+I3235+I3384+I3535+I3686+I3837+I3986+I4135+I4286+I4437+I4589+I4738+I4887+I5036+I5185+I5334+I5483+I5632+I5781+I5930+I6079+I6228</f>
        <v>103005.75</v>
      </c>
      <c r="J96" s="46">
        <f t="shared" si="30"/>
        <v>8.74</v>
      </c>
      <c r="K96" s="93">
        <f>K248+K399+K550+K700+K849+K998+K1147+K1297+K1446+K1595+K1744+K1893+K2042+K2192+K2341+K2490+K2639+K2788+K2937+K3086+K3235+K3384+K3535+K3686+K3837+K3986+K4135+K4286+K4437+K4589+K4738+K4887+K5036+K5185+K5334+K5483+K5632+K5781+K5930+K6079+K6228</f>
        <v>-244451</v>
      </c>
      <c r="L96" s="67">
        <f t="shared" si="31"/>
        <v>20.73</v>
      </c>
      <c r="M96" s="93"/>
      <c r="N96" s="93"/>
      <c r="O96" s="93"/>
      <c r="P96" s="93"/>
      <c r="Q96" s="93">
        <f>Q248+Q399+Q550+Q700+Q849+Q998+Q1147+Q1297+Q1446+Q1595+Q1744+Q1893+Q2042+Q2192+Q2341+Q2490+Q2639+Q2788+Q2937+Q3086+Q3235+Q3384+Q3535+Q3686+Q3837+Q3986+Q4135+Q4286+Q4437+Q4589+Q4738+Q4887+Q5036+Q5185+Q5334+Q5483+Q5632+Q5781+Q5930+Q6079+Q6228</f>
        <v>7733</v>
      </c>
      <c r="R96" s="93">
        <f>R248+R399+R550+R700+R849+R998+R1147+R1297+R1446+R1595+R1744+R1893+R2042+R2192+R2341+R2490+R2639+R2788+R2937+R3086+R3235+R3384+R3535+R3686+R3837+R3986+R4135+R4286+R4437+R4589+R4738+R4887+R5036+R5185+R5334+R5483+R5632+R5781+R5930+R6079+R6228</f>
        <v>3159</v>
      </c>
      <c r="S96" s="93">
        <f>S248+S399+S550+S700+S849+S998+S1147+S1297+S1446+S1595+S1744+S1893+S2042+S2192+S2341+S2490+S2639+S2788+S2937+S3086+S3235+S3384+S3535+S3686+S3837+S3986+S4135+S4286+S4437+S4589+S4738+S4887+S5036+S5185+S5334+S5483+S5632+S5781+S5930+S6079+S6228</f>
        <v>791</v>
      </c>
      <c r="T96" s="93">
        <f>T248+T399+T550+T700+T849+T998+T1147+T1297+T1446+T1595+T1744+T1893+T2042+T2192+T2341+T2490+T2639+T2788+T2937+T3086+T3235+T3384+T3535+T3686+T3837+T3986+T4135+T4286+T4437+T4589+T4738+T4887+T5036+T5185+T5334+T5483+T5632+T5781+T5930+T6079+T6228</f>
        <v>688</v>
      </c>
      <c r="U96" s="93">
        <f>U248+U399+U550+U700+U849+U998+U1147+U1297+U1446+U1595+U1744+U1893+U2042+U2192+U2341+U2490+U2639+U2788+U2937+U3086+U3235+U3384+U3535+U3686+U3837+U3986+U4135+U4286+U4437+U4589+U4738+U4887+U5036+U5185+U5334+U5483+U5632+U5781+U5930+U6079+U6228</f>
        <v>621</v>
      </c>
      <c r="V96" s="93">
        <f>V248+V399+V550+V700+V849+V998+V1147+V1297+V1446+V1595+V1744+V1893+V2042+V2192+V2341+V2490+V2639+V2788+V2937+V3086+V3235+V3384+V3535+V3686+V3837+V3986+V4135+V4286+V4437+V4589+V4738+V4887+V5036+V5185+V5334+V5483+V5632+V5781+V5930+V6079+V6228</f>
        <v>67</v>
      </c>
      <c r="W96" s="94"/>
      <c r="X96" s="8"/>
    </row>
    <row r="97" spans="1:24" s="35" customFormat="1" ht="47.25" x14ac:dyDescent="0.25">
      <c r="A97" s="22" t="s">
        <v>51</v>
      </c>
      <c r="B97" s="33" t="s">
        <v>338</v>
      </c>
      <c r="C97" s="42" t="s">
        <v>40</v>
      </c>
      <c r="D97" s="43" t="s">
        <v>172</v>
      </c>
      <c r="E97" s="93">
        <f>E249+E400+E551+E701+E850+E999+E1148+E1298+E1447+E1596+E1745+E1894+E2043+E2193+E2342+E2491+E2640+E2789+E2938+E3087+E3236+E3385+E3536+E3687+E3838+E3987+E4136+E4287+E4438+E4590+E4739+E4888+E5037+E5186+E5335+E5484+E5633+E5782+E5931+E6080+E6229</f>
        <v>593368</v>
      </c>
      <c r="F97" s="93">
        <f>F249+F400+F551+F701+F850+F999+F1148+F1298+F1447+F1596+F1745+F1894+F2043+F2193+F2342+F2491+F2640+F2789+F2938+F3087+F3236+F3385+F3536+F3687+F3838+F3987+F4136+F4287+F4438+F4590+F4739+F4888+F5037+F5186+F5335+F5484+F5633+F5782+F5931+F6080+F6229</f>
        <v>148342</v>
      </c>
      <c r="G97" s="93">
        <f>G249+G400+G551+G701+G850+G999+G1148+G1298+G1447+G1596+G1745+G1894+G2043+G2193+G2342+G2491+G2640+G2789+G2938+G3087+G3236+G3385+G3536+G3687+G3838+G3987+G4136+G4287+G4438+G4590+G4739+G4888+G5037+G5186+G5335+G5484+G5633+G5782+G5931+G6080+G6229</f>
        <v>328369</v>
      </c>
      <c r="H97" s="93">
        <f>H249+H400+H551+H701+H850+H999+H1148+H1298+H1447+H1596+H1745+H1894+H2043+H2193+H2342+H2491+H2640+H2789+H2938+H3087+H3236+H3385+H3536+H3687+H3838+H3987+H4136+H4287+H4438+H4590+H4739+H4888+H5037+H5186+H5335+H5484+H5633+H5782+H5931+H6080+H6229</f>
        <v>144022</v>
      </c>
      <c r="I97" s="93">
        <f>I249+I400+I551+I701+I850+I999+I1148+I1298+I1447+I1596+I1745+I1894+I2043+I2193+I2342+I2491+I2640+I2789+I2938+I3087+I3236+I3385+I3536+I3687+I3838+I3987+I4136+I4287+I4438+I4590+I4739+I4888+I5037+I5186+I5335+I5484+I5633+I5782+I5931+I6080+I6229</f>
        <v>180027</v>
      </c>
      <c r="J97" s="46">
        <f t="shared" si="30"/>
        <v>121.36</v>
      </c>
      <c r="K97" s="93">
        <f>K249+K400+K551+K701+K850+K999+K1148+K1298+K1447+K1596+K1745+K1894+K2043+K2193+K2342+K2491+K2640+K2789+K2938+K3087+K3236+K3385+K3536+K3687+K3838+K3987+K4136+K4287+K4438+K4590+K4739+K4888+K5037+K5186+K5335+K5484+K5633+K5782+K5931+K6080+K6229</f>
        <v>0</v>
      </c>
      <c r="L97" s="67">
        <f t="shared" si="31"/>
        <v>0</v>
      </c>
      <c r="M97" s="93"/>
      <c r="N97" s="93"/>
      <c r="O97" s="93"/>
      <c r="P97" s="93"/>
      <c r="Q97" s="93">
        <f>Q249+Q400+Q551+Q701+Q850+Q999+Q1148+Q1298+Q1447+Q1596+Q1745+Q1894+Q2043+Q2193+Q2342+Q2491+Q2640+Q2789+Q2938+Q3087+Q3236+Q3385+Q3536+Q3687+Q3838+Q3987+Q4136+Q4287+Q4438+Q4590+Q4739+Q4888+Q5037+Q5186+Q5335+Q5484+Q5633+Q5782+Q5931+Q6080+Q6229</f>
        <v>3352</v>
      </c>
      <c r="R97" s="93">
        <f>R249+R400+R551+R701+R850+R999+R1148+R1298+R1447+R1596+R1745+R1894+R2043+R2193+R2342+R2491+R2640+R2789+R2938+R3087+R3236+R3385+R3536+R3687+R3838+R3987+R4136+R4287+R4438+R4590+R4739+R4888+R5037+R5186+R5335+R5484+R5633+R5782+R5931+R6080+R6229</f>
        <v>103</v>
      </c>
      <c r="S97" s="93">
        <f>S249+S400+S551+S701+S850+S999+S1148+S1298+S1447+S1596+S1745+S1894+S2043+S2193+S2342+S2491+S2640+S2789+S2938+S3087+S3236+S3385+S3536+S3687+S3838+S3987+S4136+S4287+S4438+S4590+S4739+S4888+S5037+S5186+S5335+S5484+S5633+S5782+S5931+S6080+S6229</f>
        <v>26</v>
      </c>
      <c r="T97" s="93">
        <f>T249+T400+T551+T701+T850+T999+T1148+T1298+T1447+T1596+T1745+T1894+T2043+T2193+T2342+T2491+T2640+T2789+T2938+T3087+T3236+T3385+T3536+T3687+T3838+T3987+T4136+T4287+T4438+T4590+T4739+T4888+T5037+T5186+T5335+T5484+T5633+T5782+T5931+T6080+T6229</f>
        <v>57</v>
      </c>
      <c r="U97" s="93">
        <f>U249+U400+U551+U701+U850+U999+U1148+U1298+U1447+U1596+U1745+U1894+U2043+U2193+U2342+U2491+U2640+U2789+U2938+U3087+U3236+U3385+U3536+U3687+U3838+U3987+U4136+U4287+U4438+U4590+U4739+U4888+U5037+U5186+U5335+U5484+U5633+U5782+U5931+U6080+U6229</f>
        <v>25</v>
      </c>
      <c r="V97" s="93">
        <f>V249+V400+V551+V701+V850+V999+V1148+V1298+V1447+V1596+V1745+V1894+V2043+V2193+V2342+V2491+V2640+V2789+V2938+V3087+V3236+V3385+V3536+V3687+V3838+V3987+V4136+V4287+V4438+V4590+V4739+V4888+V5037+V5186+V5335+V5484+V5633+V5782+V5931+V6080+V6229</f>
        <v>32</v>
      </c>
      <c r="W97" s="94"/>
      <c r="X97" s="8"/>
    </row>
    <row r="98" spans="1:24" s="35" customFormat="1" ht="15.75" x14ac:dyDescent="0.25">
      <c r="A98" s="22" t="s">
        <v>51</v>
      </c>
      <c r="B98" s="33" t="s">
        <v>338</v>
      </c>
      <c r="C98" s="42" t="s">
        <v>41</v>
      </c>
      <c r="D98" s="43" t="s">
        <v>171</v>
      </c>
      <c r="E98" s="93">
        <f>E250+E401+E552+E702+E851+E1000+E1149+E1299+E1448+E1597+E1746+E1895+E2044+E2194+E2343+E2492+E2641+E2790+E2939+E3088+E3237+E3386+E3537+E3688+E3839+E3988+E4137+E4288+E4439+E4591+E4740+E4889+E5038+E5187+E5336+E5485+E5634+E5783+E5932+E6081+E6230</f>
        <v>424189</v>
      </c>
      <c r="F98" s="93">
        <f>F250+F401+F552+F702+F851+F1000+F1149+F1299+F1448+F1597+F1746+F1895+F2044+F2194+F2343+F2492+F2641+F2790+F2939+F3088+F3237+F3386+F3537+F3688+F3839+F3988+F4137+F4288+F4439+F4591+F4740+F4889+F5038+F5187+F5336+F5485+F5634+F5783+F5932+F6081+F6230</f>
        <v>106047.25</v>
      </c>
      <c r="G98" s="93">
        <f>G250+G401+G552+G702+G851+G1000+G1149+G1299+G1448+G1597+G1746+G1895+G2044+G2194+G2343+G2492+G2641+G2790+G2939+G3088+G3237+G3386+G3537+G3688+G3839+G3988+G4137+G4288+G4439+G4591+G4740+G4889+G5038+G5187+G5336+G5485+G5634+G5783+G5932+G6081+G6230</f>
        <v>82101</v>
      </c>
      <c r="H98" s="93">
        <f>H250+H401+H552+H702+H851+H1000+H1149+H1299+H1448+H1597+H1746+H1895+H2044+H2194+H2343+H2492+H2641+H2790+H2939+H3088+H3237+H3386+H3537+H3688+H3839+H3988+H4137+H4288+H4439+H4591+H4740+H4889+H5038+H5187+H5336+H5485+H5634+H5783+H5932+H6081+H6230</f>
        <v>82101</v>
      </c>
      <c r="I98" s="93">
        <f>I250+I401+I552+I702+I851+I1000+I1149+I1299+I1448+I1597+I1746+I1895+I2044+I2194+I2343+I2492+I2641+I2790+I2939+I3088+I3237+I3386+I3537+I3688+I3839+I3988+I4137+I4288+I4439+I4591+I4740+I4889+I5038+I5187+I5336+I5485+I5634+I5783+I5932+I6081+I6230</f>
        <v>0</v>
      </c>
      <c r="J98" s="133"/>
      <c r="K98" s="93">
        <f>K250+K401+K552+K702+K851+K1000+K1149+K1299+K1448+K1597+K1746+K1895+K2044+K2194+K2343+K2492+K2641+K2790+K2939+K3088+K3237+K3386+K3537+K3688+K3839+K3988+K4137+K4288+K4439+K4591+K4740+K4889+K5038+K5187+K5336+K5485+K5634+K5783+K5932+K6081+K6230</f>
        <v>-23946.25</v>
      </c>
      <c r="L98" s="67">
        <f t="shared" si="31"/>
        <v>22.58</v>
      </c>
      <c r="M98" s="93"/>
      <c r="N98" s="93"/>
      <c r="O98" s="93"/>
      <c r="P98" s="93"/>
      <c r="Q98" s="93">
        <f>Q250+Q401+Q552+Q702+Q851+Q1000+Q1149+Q1299+Q1448+Q1597+Q1746+Q1895+Q2044+Q2194+Q2343+Q2492+Q2641+Q2790+Q2939+Q3088+Q3237+Q3386+Q3537+Q3688+Q3839+Q3988+Q4137+Q4288+Q4439+Q4591+Q4740+Q4889+Q5038+Q5187+Q5336+Q5485+Q5634+Q5783+Q5932+Q6081+Q6230</f>
        <v>0</v>
      </c>
      <c r="R98" s="93">
        <f>R250+R401+R552+R702+R851+R1000+R1149+R1299+R1448+R1597+R1746+R1895+R2044+R2194+R2343+R2492+R2641+R2790+R2939+R3088+R3237+R3386+R3537+R3688+R3839+R3988+R4137+R4288+R4439+R4591+R4740+R4889+R5038+R5187+R5336+R5485+R5634+R5783+R5932+R6081+R6230</f>
        <v>31</v>
      </c>
      <c r="S98" s="93">
        <f>S250+S401+S552+S702+S851+S1000+S1149+S1299+S1448+S1597+S1746+S1895+S2044+S2194+S2343+S2492+S2641+S2790+S2939+S3088+S3237+S3386+S3537+S3688+S3839+S3988+S4137+S4288+S4439+S4591+S4740+S4889+S5038+S5187+S5336+S5485+S5634+S5783+S5932+S6081+S6230</f>
        <v>8</v>
      </c>
      <c r="T98" s="93">
        <f>T250+T401+T552+T702+T851+T1000+T1149+T1299+T1448+T1597+T1746+T1895+T2044+T2194+T2343+T2492+T2641+T2790+T2939+T3088+T3237+T3386+T3537+T3688+T3839+T3988+T4137+T4288+T4439+T4591+T4740+T4889+T5038+T5187+T5336+T5485+T5634+T5783+T5932+T6081+T6230</f>
        <v>6</v>
      </c>
      <c r="U98" s="93">
        <f>U250+U401+U552+U702+U851+U1000+U1149+U1299+U1448+U1597+U1746+U1895+U2044+U2194+U2343+U2492+U2641+U2790+U2939+U3088+U3237+U3386+U3537+U3688+U3839+U3988+U4137+U4288+U4439+U4591+U4740+U4889+U5038+U5187+U5336+U5485+U5634+U5783+U5932+U6081+U6230</f>
        <v>6</v>
      </c>
      <c r="V98" s="93">
        <f>V250+V401+V552+V702+V851+V1000+V1149+V1299+V1448+V1597+V1746+V1895+V2044+V2194+V2343+V2492+V2641+V2790+V2939+V3088+V3237+V3386+V3537+V3688+V3839+V3988+V4137+V4288+V4439+V4591+V4740+V4889+V5038+V5187+V5336+V5485+V5634+V5783+V5932+V6081+V6230</f>
        <v>0</v>
      </c>
      <c r="W98" s="94"/>
      <c r="X98" s="8"/>
    </row>
    <row r="99" spans="1:24" s="35" customFormat="1" ht="15.75" x14ac:dyDescent="0.25">
      <c r="A99" s="22" t="s">
        <v>51</v>
      </c>
      <c r="B99" s="33" t="s">
        <v>338</v>
      </c>
      <c r="C99" s="42" t="s">
        <v>42</v>
      </c>
      <c r="D99" s="43" t="s">
        <v>192</v>
      </c>
      <c r="E99" s="93">
        <f>E251+E402+E553+E703+E852+E1001+E1150+E1300+E1449+E1598+E1747+E1896+E2045+E2195+E2344+E2493+E2642+E2791+E2940+E3089+E3238+E3387+E3538+E3689+E3840+E3989+E4138+E4289+E4440+E4592+E4741+E4890+E5039+E5188+E5337+E5486+E5635+E5784+E5933+E6082+E6231</f>
        <v>531475</v>
      </c>
      <c r="F99" s="93">
        <f>F251+F402+F553+F703+F852+F1001+F1150+F1300+F1449+F1598+F1747+F1896+F2045+F2195+F2344+F2493+F2642+F2791+F2940+F3089+F3238+F3387+F3538+F3689+F3840+F3989+F4138+F4289+F4440+F4592+F4741+F4890+F5039+F5188+F5337+F5486+F5635+F5784+F5933+F6082+F6231</f>
        <v>132868.75</v>
      </c>
      <c r="G99" s="93">
        <f>G251+G402+G553+G703+G852+G1001+G1150+G1300+G1449+G1598+G1747+G1896+G2045+G2195+G2344+G2493+G2642+G2791+G2940+G3089+G3238+G3387+G3538+G3689+G3840+G3989+G4138+G4289+G4440+G4592+G4741+G4890+G5039+G5188+G5337+G5486+G5635+G5784+G5933+G6082+G6231</f>
        <v>161973</v>
      </c>
      <c r="H99" s="93">
        <f>H251+H402+H553+H703+H852+H1001+H1150+H1300+H1449+H1598+H1747+H1896+H2045+H2195+H2344+H2493+H2642+H2791+H2940+H3089+H3238+H3387+H3538+H3689+H3840+H3989+H4138+H4289+H4440+H4592+H4741+H4890+H5039+H5188+H5337+H5486+H5635+H5784+H5933+H6082+H6231</f>
        <v>129073</v>
      </c>
      <c r="I99" s="93">
        <f>I251+I402+I553+I703+I852+I1001+I1150+I1300+I1449+I1598+I1747+I1896+I2045+I2195+I2344+I2493+I2642+I2791+I2940+I3089+I3238+I3387+I3538+I3689+I3840+I3989+I4138+I4289+I4440+I4592+I4741+I4890+I5039+I5188+I5337+I5486+I5635+I5784+I5933+I6082+I6231</f>
        <v>29104.25</v>
      </c>
      <c r="J99" s="46">
        <f t="shared" ref="J99:J105" si="32">ROUND(I99/F99*100,2)</f>
        <v>21.9</v>
      </c>
      <c r="K99" s="93">
        <f>K251+K402+K553+K703+K852+K1001+K1150+K1300+K1449+K1598+K1747+K1896+K2045+K2195+K2344+K2493+K2642+K2791+K2940+K3089+K3238+K3387+K3538+K3689+K3840+K3989+K4138+K4289+K4440+K4592+K4741+K4890+K5039+K5188+K5337+K5486+K5635+K5784+K5933+K6082+K6231</f>
        <v>0</v>
      </c>
      <c r="L99" s="67">
        <f t="shared" si="31"/>
        <v>0</v>
      </c>
      <c r="M99" s="93"/>
      <c r="N99" s="93"/>
      <c r="O99" s="93"/>
      <c r="P99" s="93"/>
      <c r="Q99" s="93">
        <f>Q251+Q402+Q553+Q703+Q852+Q1001+Q1150+Q1300+Q1449+Q1598+Q1747+Q1896+Q2045+Q2195+Q2344+Q2493+Q2642+Q2791+Q2940+Q3089+Q3238+Q3387+Q3538+Q3689+Q3840+Q3989+Q4138+Q4289+Q4440+Q4592+Q4741+Q4890+Q5039+Q5188+Q5337+Q5486+Q5635+Q5784+Q5933+Q6082+Q6231</f>
        <v>810</v>
      </c>
      <c r="R99" s="93">
        <f>R251+R402+R553+R703+R852+R1001+R1150+R1300+R1449+R1598+R1747+R1896+R2045+R2195+R2344+R2493+R2642+R2791+R2940+R3089+R3238+R3387+R3538+R3689+R3840+R3989+R4138+R4289+R4440+R4592+R4741+R4890+R5039+R5188+R5337+R5486+R5635+R5784+R5933+R6082+R6231</f>
        <v>210</v>
      </c>
      <c r="S99" s="93">
        <f>S251+S402+S553+S703+S852+S1001+S1150+S1300+S1449+S1598+S1747+S1896+S2045+S2195+S2344+S2493+S2642+S2791+S2940+S3089+S3238+S3387+S3538+S3689+S3840+S3989+S4138+S4289+S4440+S4592+S4741+S4890+S5039+S5188+S5337+S5486+S5635+S5784+S5933+S6082+S6231</f>
        <v>53</v>
      </c>
      <c r="T99" s="93">
        <f>T251+T402+T553+T703+T852+T1001+T1150+T1300+T1449+T1598+T1747+T1896+T2045+T2195+T2344+T2493+T2642+T2791+T2940+T3089+T3238+T3387+T3538+T3689+T3840+T3989+T4138+T4289+T4440+T4592+T4741+T4890+T5039+T5188+T5337+T5486+T5635+T5784+T5933+T6082+T6231</f>
        <v>64</v>
      </c>
      <c r="U99" s="93">
        <f>U251+U402+U553+U703+U852+U1001+U1150+U1300+U1449+U1598+U1747+U1896+U2045+U2195+U2344+U2493+U2642+U2791+U2940+U3089+U3238+U3387+U3538+U3689+U3840+U3989+U4138+U4289+U4440+U4592+U4741+U4890+U5039+U5188+U5337+U5486+U5635+U5784+U5933+U6082+U6231</f>
        <v>51</v>
      </c>
      <c r="V99" s="93">
        <f>V251+V402+V553+V703+V852+V1001+V1150+V1300+V1449+V1598+V1747+V1896+V2045+V2195+V2344+V2493+V2642+V2791+V2940+V3089+V3238+V3387+V3538+V3689+V3840+V3989+V4138+V4289+V4440+V4592+V4741+V4890+V5039+V5188+V5337+V5486+V5635+V5784+V5933+V6082+V6231</f>
        <v>13</v>
      </c>
      <c r="W99" s="94"/>
      <c r="X99" s="8"/>
    </row>
    <row r="100" spans="1:24" s="35" customFormat="1" ht="15.75" x14ac:dyDescent="0.25">
      <c r="A100" s="22" t="s">
        <v>51</v>
      </c>
      <c r="B100" s="33" t="s">
        <v>338</v>
      </c>
      <c r="C100" s="42" t="s">
        <v>43</v>
      </c>
      <c r="D100" s="43" t="s">
        <v>193</v>
      </c>
      <c r="E100" s="93">
        <f>E252+E403+E554+E704+E853+E1002+E1151+E1301+E1450+E1599+E1748+E1897+E2046+E2196+E2345+E2494+E2643+E2792+E2941+E3090+E3239+E3388+E3539+E3690+E3841+E3990+E4139+E4290+E4441+E4593+E4742+E4891+E5040+E5189+E5338+E5487+E5636+E5785+E5934+E6083+E6232</f>
        <v>73396</v>
      </c>
      <c r="F100" s="93">
        <f>F252+F403+F554+F704+F853+F1002+F1151+F1301+F1450+F1599+F1748+F1897+F2046+F2196+F2345+F2494+F2643+F2792+F2941+F3090+F3239+F3388+F3539+F3690+F3841+F3990+F4139+F4290+F4441+F4593+F4742+F4891+F5040+F5189+F5338+F5487+F5636+F5785+F5934+F6083+F6232</f>
        <v>18349</v>
      </c>
      <c r="G100" s="93">
        <f>G252+G403+G554+G704+G853+G1002+G1151+G1301+G1450+G1599+G1748+G1897+G2046+G2196+G2345+G2494+G2643+G2792+G2941+G3090+G3239+G3388+G3539+G3690+G3841+G3990+G4139+G4290+G4441+G4593+G4742+G4891+G5040+G5189+G5338+G5487+G5636+G5785+G5934+G6083+G6232</f>
        <v>0</v>
      </c>
      <c r="H100" s="93">
        <f>H252+H403+H554+H704+H853+H1002+H1151+H1301+H1450+H1599+H1748+H1897+H2046+H2196+H2345+H2494+H2643+H2792+H2941+H3090+H3239+H3388+H3539+H3690+H3841+H3990+H4139+H4290+H4441+H4593+H4742+H4891+H5040+H5189+H5338+H5487+H5636+H5785+H5934+H6083+H6232</f>
        <v>0</v>
      </c>
      <c r="I100" s="93">
        <f>I252+I403+I554+I704+I853+I1002+I1151+I1301+I1450+I1599+I1748+I1897+I2046+I2196+I2345+I2494+I2643+I2792+I2941+I3090+I3239+I3388+I3539+I3690+I3841+I3990+I4139+I4290+I4441+I4593+I4742+I4891+I5040+I5189+I5338+I5487+I5636+I5785+I5934+I6083+I6232</f>
        <v>0</v>
      </c>
      <c r="J100" s="46">
        <f t="shared" si="32"/>
        <v>0</v>
      </c>
      <c r="K100" s="93">
        <f>K252+K403+K554+K704+K853+K1002+K1151+K1301+K1450+K1599+K1748+K1897+K2046+K2196+K2345+K2494+K2643+K2792+K2941+K3090+K3239+K3388+K3539+K3690+K3841+K3990+K4139+K4290+K4441+K4593+K4742+K4891+K5040+K5189+K5338+K5487+K5636+K5785+K5934+K6083+K6232</f>
        <v>-18349</v>
      </c>
      <c r="L100" s="67">
        <f t="shared" si="31"/>
        <v>100</v>
      </c>
      <c r="M100" s="93"/>
      <c r="N100" s="93"/>
      <c r="O100" s="93"/>
      <c r="P100" s="93"/>
      <c r="Q100" s="93">
        <f>Q252+Q403+Q554+Q704+Q853+Q1002+Q1151+Q1301+Q1450+Q1599+Q1748+Q1897+Q2046+Q2196+Q2345+Q2494+Q2643+Q2792+Q2941+Q3090+Q3239+Q3388+Q3539+Q3690+Q3841+Q3990+Q4139+Q4290+Q4441+Q4593+Q4742+Q4891+Q5040+Q5189+Q5338+Q5487+Q5636+Q5785+Q5934+Q6083+Q6232</f>
        <v>0</v>
      </c>
      <c r="R100" s="93">
        <f>R252+R403+R554+R704+R853+R1002+R1151+R1301+R1450+R1599+R1748+R1897+R2046+R2196+R2345+R2494+R2643+R2792+R2941+R3090+R3239+R3388+R3539+R3690+R3841+R3990+R4139+R4290+R4441+R4593+R4742+R4891+R5040+R5189+R5338+R5487+R5636+R5785+R5934+R6083+R6232</f>
        <v>2</v>
      </c>
      <c r="S100" s="93">
        <f>S252+S403+S554+S704+S853+S1002+S1151+S1301+S1450+S1599+S1748+S1897+S2046+S2196+S2345+S2494+S2643+S2792+S2941+S3090+S3239+S3388+S3539+S3690+S3841+S3990+S4139+S4290+S4441+S4593+S4742+S4891+S5040+S5189+S5338+S5487+S5636+S5785+S5934+S6083+S6232</f>
        <v>0</v>
      </c>
      <c r="T100" s="93">
        <f>T252+T403+T554+T704+T853+T1002+T1151+T1301+T1450+T1599+T1748+T1897+T2046+T2196+T2345+T2494+T2643+T2792+T2941+T3090+T3239+T3388+T3539+T3690+T3841+T3990+T4139+T4290+T4441+T4593+T4742+T4891+T5040+T5189+T5338+T5487+T5636+T5785+T5934+T6083+T6232</f>
        <v>0</v>
      </c>
      <c r="U100" s="93">
        <f>U252+U403+U554+U704+U853+U1002+U1151+U1301+U1450+U1599+U1748+U1897+U2046+U2196+U2345+U2494+U2643+U2792+U2941+U3090+U3239+U3388+U3539+U3690+U3841+U3990+U4139+U4290+U4441+U4593+U4742+U4891+U5040+U5189+U5338+U5487+U5636+U5785+U5934+U6083+U6232</f>
        <v>0</v>
      </c>
      <c r="V100" s="93">
        <f>V252+V403+V554+V704+V853+V1002+V1151+V1301+V1450+V1599+V1748+V1897+V2046+V2196+V2345+V2494+V2643+V2792+V2941+V3090+V3239+V3388+V3539+V3690+V3841+V3990+V4139+V4290+V4441+V4593+V4742+V4891+V5040+V5189+V5338+V5487+V5636+V5785+V5934+V6083+V6232</f>
        <v>0</v>
      </c>
      <c r="W100" s="94"/>
      <c r="X100" s="8"/>
    </row>
    <row r="101" spans="1:24" s="35" customFormat="1" ht="15.75" x14ac:dyDescent="0.25">
      <c r="A101" s="22" t="s">
        <v>51</v>
      </c>
      <c r="B101" s="33" t="s">
        <v>338</v>
      </c>
      <c r="C101" s="42" t="s">
        <v>44</v>
      </c>
      <c r="D101" s="43" t="s">
        <v>173</v>
      </c>
      <c r="E101" s="93">
        <f>E253+E404+E555+E705+E854+E1003+E1152+E1302+E1451+E1600+E1749+E1898+E2047+E2197+E2346+E2495+E2644+E2793+E2942+E3091+E3240+E3389+E3540+E3691+E3842+E3991+E4140+E4291+E4442+E4594+E4743+E4892+E5041+E5190+E5339+E5488+E5637+E5786+E5935+E6084+E6233</f>
        <v>567930</v>
      </c>
      <c r="F101" s="93">
        <f>F253+F404+F555+F705+F854+F1003+F1152+F1302+F1451+F1600+F1749+F1898+F2047+F2197+F2346+F2495+F2644+F2793+F2942+F3091+F3240+F3389+F3540+F3691+F3842+F3991+F4140+F4291+F4442+F4594+F4743+F4892+F5041+F5190+F5339+F5488+F5637+F5786+F5935+F6084+F6233</f>
        <v>141982.5</v>
      </c>
      <c r="G101" s="93">
        <f>G253+G404+G555+G705+G854+G1003+G1152+G1302+G1451+G1600+G1749+G1898+G2047+G2197+G2346+G2495+G2644+G2793+G2942+G3091+G3240+G3389+G3540+G3691+G3842+G3991+G4140+G4291+G4442+G4594+G4743+G4892+G5041+G5190+G5339+G5488+G5637+G5786+G5935+G6084+G6233</f>
        <v>206252</v>
      </c>
      <c r="H101" s="93">
        <f>H253+H404+H555+H705+H854+H1003+H1152+H1302+H1451+H1600+H1749+H1898+H2047+H2197+H2346+H2495+H2644+H2793+H2942+H3091+H3240+H3389+H3540+H3691+H3842+H3991+H4140+H4291+H4442+H4594+H4743+H4892+H5041+H5190+H5339+H5488+H5637+H5786+H5935+H6084+H6233</f>
        <v>121532</v>
      </c>
      <c r="I101" s="93">
        <f>I253+I404+I555+I705+I854+I1003+I1152+I1302+I1451+I1600+I1749+I1898+I2047+I2197+I2346+I2495+I2644+I2793+I2942+I3091+I3240+I3389+I3540+I3691+I3842+I3991+I4140+I4291+I4442+I4594+I4743+I4892+I5041+I5190+I5339+I5488+I5637+I5786+I5935+I6084+I6233</f>
        <v>82674.75</v>
      </c>
      <c r="J101" s="46">
        <f t="shared" si="32"/>
        <v>58.23</v>
      </c>
      <c r="K101" s="93">
        <f>K253+K404+K555+K705+K854+K1003+K1152+K1302+K1451+K1600+K1749+K1898+K2047+K2197+K2346+K2495+K2644+K2793+K2942+K3091+K3240+K3389+K3540+K3691+K3842+K3991+K4140+K4291+K4442+K4594+K4743+K4892+K5041+K5190+K5339+K5488+K5637+K5786+K5935+K6084+K6233</f>
        <v>-18405.25</v>
      </c>
      <c r="L101" s="67">
        <f t="shared" si="31"/>
        <v>12.96</v>
      </c>
      <c r="M101" s="93"/>
      <c r="N101" s="93"/>
      <c r="O101" s="93"/>
      <c r="P101" s="93"/>
      <c r="Q101" s="93">
        <f>Q253+Q404+Q555+Q705+Q854+Q1003+Q1152+Q1302+Q1451+Q1600+Q1749+Q1898+Q2047+Q2197+Q2346+Q2495+Q2644+Q2793+Q2942+Q3091+Q3240+Q3389+Q3540+Q3691+Q3842+Q3991+Q4140+Q4291+Q4442+Q4594+Q4743+Q4892+Q5041+Q5190+Q5339+Q5488+Q5637+Q5786+Q5935+Q6084+Q6233</f>
        <v>3997</v>
      </c>
      <c r="R101" s="93">
        <f>R253+R404+R555+R705+R854+R1003+R1152+R1302+R1451+R1600+R1749+R1898+R2047+R2197+R2346+R2495+R2644+R2793+R2942+R3091+R3240+R3389+R3540+R3691+R3842+R3991+R4140+R4291+R4442+R4594+R4743+R4892+R5041+R5190+R5339+R5488+R5637+R5786+R5935+R6084+R6233</f>
        <v>972</v>
      </c>
      <c r="S101" s="93">
        <f>S253+S404+S555+S705+S854+S1003+S1152+S1302+S1451+S1600+S1749+S1898+S2047+S2197+S2346+S2495+S2644+S2793+S2942+S3091+S3240+S3389+S3540+S3691+S3842+S3991+S4140+S4291+S4442+S4594+S4743+S4892+S5041+S5190+S5339+S5488+S5637+S5786+S5935+S6084+S6233</f>
        <v>242</v>
      </c>
      <c r="T101" s="93">
        <f>T253+T404+T555+T705+T854+T1003+T1152+T1302+T1451+T1600+T1749+T1898+T2047+T2197+T2346+T2495+T2644+T2793+T2942+T3091+T3240+T3389+T3540+T3691+T3842+T3991+T4140+T4291+T4442+T4594+T4743+T4892+T5041+T5190+T5339+T5488+T5637+T5786+T5935+T6084+T6233</f>
        <v>354</v>
      </c>
      <c r="U101" s="93">
        <f>U253+U404+U555+U705+U854+U1003+U1152+U1302+U1451+U1600+U1749+U1898+U2047+U2197+U2346+U2495+U2644+U2793+U2942+U3091+U3240+U3389+U3540+U3691+U3842+U3991+U4140+U4291+U4442+U4594+U4743+U4892+U5041+U5190+U5339+U5488+U5637+U5786+U5935+U6084+U6233</f>
        <v>208</v>
      </c>
      <c r="V101" s="93">
        <f>V253+V404+V555+V705+V854+V1003+V1152+V1302+V1451+V1600+V1749+V1898+V2047+V2197+V2346+V2495+V2644+V2793+V2942+V3091+V3240+V3389+V3540+V3691+V3842+V3991+V4140+V4291+V4442+V4594+V4743+V4892+V5041+V5190+V5339+V5488+V5637+V5786+V5935+V6084+V6233</f>
        <v>146</v>
      </c>
      <c r="W101" s="94"/>
      <c r="X101" s="8"/>
    </row>
    <row r="102" spans="1:24" s="35" customFormat="1" ht="15.75" x14ac:dyDescent="0.25">
      <c r="A102" s="22" t="s">
        <v>51</v>
      </c>
      <c r="B102" s="33" t="s">
        <v>338</v>
      </c>
      <c r="C102" s="42" t="s">
        <v>46</v>
      </c>
      <c r="D102" s="43" t="s">
        <v>194</v>
      </c>
      <c r="E102" s="93">
        <f>E255+E406+E557+E707+E856+E1005+E1154+E1304+E1453+E1602+E1751+E1900+E2049+E2199+E2348+E2497+E2646+E2795+E2944+E3093+E3242+E3391+E3542+E3693+E3844+E3993+E4142+E4293+E4444+E4596+E4745+E4894+E5043+E5192+E5341+E5490+E5639+E5788+E5937+E6086+E6235</f>
        <v>2492890</v>
      </c>
      <c r="F102" s="93">
        <f>F255+F406+F557+F707+F856+F1005+F1154+F1304+F1453+F1602+F1751+F1900+F2049+F2199+F2348+F2497+F2646+F2795+F2944+F3093+F3242+F3391+F3542+F3693+F3844+F3993+F4142+F4293+F4444+F4596+F4745+F4894+F5043+F5192+F5341+F5490+F5639+F5788+F5937+F6086+F6235</f>
        <v>623222.5</v>
      </c>
      <c r="G102" s="93">
        <f>G255+G406+G557+G707+G856+G1005+G1154+G1304+G1453+G1602+G1751+G1900+G2049+G2199+G2348+G2497+G2646+G2795+G2944+G3093+G3242+G3391+G3542+G3693+G3844+G3993+G4142+G4293+G4444+G4596+G4745+G4894+G5043+G5192+G5341+G5490+G5639+G5788+G5937+G6086+G6235</f>
        <v>894189</v>
      </c>
      <c r="H102" s="93">
        <f>H255+H406+H557+H707+H856+H1005+H1154+H1304+H1453+H1602+H1751+H1900+H2049+H2199+H2348+H2497+H2646+H2795+H2944+H3093+H3242+H3391+H3542+H3693+H3844+H3993+H4142+H4293+H4444+H4596+H4745+H4894+H5043+H5192+H5341+H5490+H5639+H5788+H5937+H6086+H6235</f>
        <v>623222</v>
      </c>
      <c r="I102" s="93">
        <f>I255+I406+I557+I707+I856+I1005+I1154+I1304+I1453+I1602+I1751+I1900+I2049+I2199+I2348+I2497+I2646+I2795+I2944+I3093+I3242+I3391+I3542+I3693+I3844+I3993+I4142+I4293+I4444+I4596+I4745+I4894+I5043+I5192+I5341+I5490+I5639+I5788+I5937+I6086+I6235</f>
        <v>270966.5</v>
      </c>
      <c r="J102" s="46">
        <f t="shared" si="32"/>
        <v>43.48</v>
      </c>
      <c r="K102" s="93">
        <f>K255+K406+K557+K707+K856+K1005+K1154+K1304+K1453+K1602+K1751+K1900+K2049+K2199+K2348+K2497+K2646+K2795+K2944+K3093+K3242+K3391+K3542+K3693+K3844+K3993+K4142+K4293+K4444+K4596+K4745+K4894+K5043+K5192+K5341+K5490+K5639+K5788+K5937+K6086+K6235</f>
        <v>0</v>
      </c>
      <c r="L102" s="67">
        <f>ROUND(K102*100/-F102,2)</f>
        <v>0</v>
      </c>
      <c r="M102" s="93"/>
      <c r="N102" s="93"/>
      <c r="O102" s="93"/>
      <c r="P102" s="93"/>
      <c r="Q102" s="93">
        <f>Q255+Q406+Q557+Q707+Q856+Q1005+Q1154+Q1304+Q1453+Q1602+Q1751+Q1900+Q2049+Q2199+Q2348+Q2497+Q2646+Q2795+Q2944+Q3093+Q3242+Q3391+Q3542+Q3693+Q3844+Q3993+Q4142+Q4293+Q4444+Q4596+Q4745+Q4894+Q5043+Q5192+Q5341+Q5490+Q5639+Q5788+Q5937+Q6086+Q6235</f>
        <v>220</v>
      </c>
      <c r="R102" s="93">
        <f>R255+R406+R557+R707+R856+R1005+R1154+R1304+R1453+R1602+R1751+R1900+R2049+R2199+R2348+R2497+R2646+R2795+R2944+R3093+R3242+R3391+R3542+R3693+R3844+R3993+R4142+R4293+R4444+R4596+R4745+R4894+R5043+R5192+R5341+R5490+R5639+R5788+R5937+R6086+R6235</f>
        <v>92</v>
      </c>
      <c r="S102" s="93">
        <f>S255+S406+S557+S707+S856+S1005+S1154+S1304+S1453+S1602+S1751+S1900+S2049+S2199+S2348+S2497+S2646+S2795+S2944+S3093+S3242+S3391+S3542+S3693+S3844+S3993+S4142+S4293+S4444+S4596+S4745+S4894+S5043+S5192+S5341+S5490+S5639+S5788+S5937+S6086+S6235</f>
        <v>23</v>
      </c>
      <c r="T102" s="93">
        <f>T255+T406+T557+T707+T856+T1005+T1154+T1304+T1453+T1602+T1751+T1900+T2049+T2199+T2348+T2497+T2646+T2795+T2944+T3093+T3242+T3391+T3542+T3693+T3844+T3993+T4142+T4293+T4444+T4596+T4745+T4894+T5043+T5192+T5341+T5490+T5639+T5788+T5937+T6086+T6235</f>
        <v>33</v>
      </c>
      <c r="U102" s="93">
        <f>U255+U406+U557+U707+U856+U1005+U1154+U1304+U1453+U1602+U1751+U1900+U2049+U2199+U2348+U2497+U2646+U2795+U2944+U3093+U3242+U3391+U3542+U3693+U3844+U3993+U4142+U4293+U4444+U4596+U4745+U4894+U5043+U5192+U5341+U5490+U5639+U5788+U5937+U6086+U6235</f>
        <v>23</v>
      </c>
      <c r="V102" s="93">
        <f>V255+V406+V557+V707+V856+V1005+V1154+V1304+V1453+V1602+V1751+V1900+V2049+V2199+V2348+V2497+V2646+V2795+V2944+V3093+V3242+V3391+V3542+V3693+V3844+V3993+V4142+V4293+V4444+V4596+V4745+V4894+V5043+V5192+V5341+V5490+V5639+V5788+V5937+V6086+V6235</f>
        <v>10</v>
      </c>
      <c r="W102" s="94"/>
      <c r="X102" s="8"/>
    </row>
    <row r="103" spans="1:24" s="35" customFormat="1" ht="15.75" x14ac:dyDescent="0.25">
      <c r="A103" s="22" t="s">
        <v>51</v>
      </c>
      <c r="B103" s="33" t="s">
        <v>338</v>
      </c>
      <c r="C103" s="42" t="s">
        <v>47</v>
      </c>
      <c r="D103" s="43" t="s">
        <v>121</v>
      </c>
      <c r="E103" s="93">
        <f>E256+E407+E558+E708+E857+E1006+E1155+E1305+E1454+E1603+E1752+E1901+E2050+E2200+E2349+E2498+E2647+E2796+E2945+E3094+E3243+E3392+E3543+E3694+E3845+E3994+E4143+E4294+E4445+E4597+E4746+E4895+E5044+E5193+E5342+E5491+E5640+E5789+E5938+E6087+E6236</f>
        <v>786940</v>
      </c>
      <c r="F103" s="93">
        <f>F256+F407+F558+F708+F857+F1006+F1155+F1305+F1454+F1603+F1752+F1901+F2050+F2200+F2349+F2498+F2647+F2796+F2945+F3094+F3243+F3392+F3543+F3694+F3845+F3994+F4143+F4294+F4445+F4597+F4746+F4895+F5044+F5193+F5342+F5491+F5640+F5789+F5938+F6087+F6236</f>
        <v>196735</v>
      </c>
      <c r="G103" s="93">
        <f>G256+G407+G558+G708+G857+G1006+G1155+G1305+G1454+G1603+G1752+G1901+G2050+G2200+G2349+G2498+G2647+G2796+G2945+G3094+G3243+G3392+G3543+G3694+G3845+G3994+G4143+G4294+G4445+G4597+G4746+G4895+G5044+G5193+G5342+G5491+G5640+G5789+G5938+G6087+G6236</f>
        <v>305668</v>
      </c>
      <c r="H103" s="93">
        <f>H256+H407+H558+H708+H857+H1006+H1155+H1305+H1454+H1603+H1752+H1901+H2050+H2200+H2349+H2498+H2647+H2796+H2945+H3094+H3243+H3392+H3543+H3694+H3845+H3994+H4143+H4294+H4445+H4597+H4746+H4895+H5044+H5193+H5342+H5491+H5640+H5789+H5938+H6087+H6236</f>
        <v>178374</v>
      </c>
      <c r="I103" s="93">
        <f>I256+I407+I558+I708+I857+I1006+I1155+I1305+I1454+I1603+I1752+I1901+I2050+I2200+I2349+I2498+I2647+I2796+I2945+I3094+I3243+I3392+I3543+I3694+I3845+I3994+I4143+I4294+I4445+I4597+I4746+I4895+I5044+I5193+I5342+I5491+I5640+I5789+I5938+I6087+I6236</f>
        <v>125166.75</v>
      </c>
      <c r="J103" s="46">
        <f t="shared" si="32"/>
        <v>63.62</v>
      </c>
      <c r="K103" s="93">
        <f>K256+K407+K558+K708+K857+K1006+K1155+K1305+K1454+K1603+K1752+K1901+K2050+K2200+K2349+K2498+K2647+K2796+K2945+K3094+K3243+K3392+K3543+K3694+K3845+K3994+K4143+K4294+K4445+K4597+K4746+K4895+K5044+K5193+K5342+K5491+K5640+K5789+K5938+K6087+K6236</f>
        <v>-16233.75</v>
      </c>
      <c r="L103" s="67">
        <f>ROUND(K103*100/-F103,2)</f>
        <v>8.25</v>
      </c>
      <c r="M103" s="93"/>
      <c r="N103" s="93"/>
      <c r="O103" s="93"/>
      <c r="P103" s="93"/>
      <c r="Q103" s="93">
        <f>Q256+Q407+Q558+Q708+Q857+Q1006+Q1155+Q1305+Q1454+Q1603+Q1752+Q1901+Q2050+Q2200+Q2349+Q2498+Q2647+Q2796+Q2945+Q3094+Q3243+Q3392+Q3543+Q3694+Q3845+Q3994+Q4143+Q4294+Q4445+Q4597+Q4746+Q4895+Q5044+Q5193+Q5342+Q5491+Q5640+Q5789+Q5938+Q6087+Q6236</f>
        <v>1384</v>
      </c>
      <c r="R103" s="93">
        <f>R256+R407+R558+R708+R857+R1006+R1155+R1305+R1454+R1603+R1752+R1901+R2050+R2200+R2349+R2498+R2647+R2796+R2945+R3094+R3243+R3392+R3543+R3694+R3845+R3994+R4143+R4294+R4445+R4597+R4746+R4895+R5044+R5193+R5342+R5491+R5640+R5789+R5938+R6087+R6236</f>
        <v>473</v>
      </c>
      <c r="S103" s="93">
        <f>S256+S407+S558+S708+S857+S1006+S1155+S1305+S1454+S1603+S1752+S1901+S2050+S2200+S2349+S2498+S2647+S2796+S2945+S3094+S3243+S3392+S3543+S3694+S3845+S3994+S4143+S4294+S4445+S4597+S4746+S4895+S5044+S5193+S5342+S5491+S5640+S5789+S5938+S6087+S6236</f>
        <v>113</v>
      </c>
      <c r="T103" s="93">
        <f>T256+T407+T558+T708+T857+T1006+T1155+T1305+T1454+T1603+T1752+T1901+T2050+T2200+T2349+T2498+T2647+T2796+T2945+T3094+T3243+T3392+T3543+T3694+T3845+T3994+T4143+T4294+T4445+T4597+T4746+T4895+T5044+T5193+T5342+T5491+T5640+T5789+T5938+T6087+T6236</f>
        <v>158</v>
      </c>
      <c r="U103" s="93">
        <f>U256+U407+U558+U708+U857+U1006+U1155+U1305+U1454+U1603+U1752+U1901+U2050+U2200+U2349+U2498+U2647+U2796+U2945+U3094+U3243+U3392+U3543+U3694+U3845+U3994+U4143+U4294+U4445+U4597+U4746+U4895+U5044+U5193+U5342+U5491+U5640+U5789+U5938+U6087+U6236</f>
        <v>101</v>
      </c>
      <c r="V103" s="93">
        <f>V256+V407+V558+V708+V857+V1006+V1155+V1305+V1454+V1603+V1752+V1901+V2050+V2200+V2349+V2498+V2647+V2796+V2945+V3094+V3243+V3392+V3543+V3694+V3845+V3994+V4143+V4294+V4445+V4597+V4746+V4895+V5044+V5193+V5342+V5491+V5640+V5789+V5938+V6087+V6236</f>
        <v>57</v>
      </c>
      <c r="W103" s="94"/>
      <c r="X103" s="8"/>
    </row>
    <row r="104" spans="1:24" s="35" customFormat="1" ht="15.75" x14ac:dyDescent="0.25">
      <c r="A104" s="22" t="s">
        <v>51</v>
      </c>
      <c r="B104" s="33" t="s">
        <v>338</v>
      </c>
      <c r="C104" s="42" t="s">
        <v>48</v>
      </c>
      <c r="D104" s="43" t="s">
        <v>195</v>
      </c>
      <c r="E104" s="93">
        <f>E257+E408+E559+E709+E858+E1007+E1156+E1306+E1455+E1604+E1753+E1902+E2051+E2201+E2350+E2499+E2648+E2797+E2946+E3095+E3244+E3393+E3544+E3695+E3846+E3995+E4144+E4295+E4446+E4598+E4747+E4896+E5045+E5194+E5343+E5492+E5641+E5790+E5939+E6088+E6237</f>
        <v>78555</v>
      </c>
      <c r="F104" s="93">
        <f>F257+F408+F559+F709+F858+F1007+F1156+F1306+F1455+F1604+F1753+F1902+F2051+F2201+F2350+F2499+F2648+F2797+F2946+F3095+F3244+F3393+F3544+F3695+F3846+F3995+F4144+F4295+F4446+F4598+F4747+F4896+F5045+F5194+F5343+F5492+F5641+F5790+F5939+F6088+F6237</f>
        <v>19638.75</v>
      </c>
      <c r="G104" s="93">
        <f>G257+G408+G559+G709+G858+G1007+G1156+G1306+G1455+G1604+G1753+G1902+G2051+G2201+G2350+G2499+G2648+G2797+G2946+G3095+G3244+G3393+G3544+G3695+G3846+G3995+G4144+G4295+G4446+G4598+G4747+G4896+G5045+G5194+G5343+G5492+G5641+G5790+G5939+G6088+G6237</f>
        <v>0</v>
      </c>
      <c r="H104" s="93">
        <f>H257+H408+H559+H709+H858+H1007+H1156+H1306+H1455+H1604+H1753+H1902+H2051+H2201+H2350+H2499+H2648+H2797+H2946+H3095+H3244+H3393+H3544+H3695+H3846+H3995+H4144+H4295+H4446+H4598+H4747+H4896+H5045+H5194+H5343+H5492+H5641+H5790+H5939+H6088+H6237</f>
        <v>0</v>
      </c>
      <c r="I104" s="93">
        <f>I257+I408+I559+I709+I858+I1007+I1156+I1306+I1455+I1604+I1753+I1902+I2051+I2201+I2350+I2499+I2648+I2797+I2946+I3095+I3244+I3393+I3544+I3695+I3846+I3995+I4144+I4295+I4446+I4598+I4747+I4896+I5045+I5194+I5343+I5492+I5641+I5790+I5939+I6088+I6237</f>
        <v>0</v>
      </c>
      <c r="J104" s="46">
        <f t="shared" si="32"/>
        <v>0</v>
      </c>
      <c r="K104" s="93">
        <f>K257+K408+K559+K709+K858+K1007+K1156+K1306+K1455+K1604+K1753+K1902+K2051+K2201+K2350+K2499+K2648+K2797+K2946+K3095+K3244+K3393+K3544+K3695+K3846+K3995+K4144+K4295+K4446+K4598+K4747+K4896+K5045+K5194+K5343+K5492+K5641+K5790+K5939+K6088+K6237</f>
        <v>-19638.75</v>
      </c>
      <c r="L104" s="67">
        <f>ROUND(K104*100/-F104,2)</f>
        <v>100</v>
      </c>
      <c r="M104" s="93"/>
      <c r="N104" s="93"/>
      <c r="O104" s="93"/>
      <c r="P104" s="93"/>
      <c r="Q104" s="93">
        <f>Q257+Q408+Q559+Q709+Q858+Q1007+Q1156+Q1306+Q1455+Q1604+Q1753+Q1902+Q2051+Q2201+Q2350+Q2499+Q2648+Q2797+Q2946+Q3095+Q3244+Q3393+Q3544+Q3695+Q3846+Q3995+Q4144+Q4295+Q4446+Q4598+Q4747+Q4896+Q5045+Q5194+Q5343+Q5492+Q5641+Q5790+Q5939+Q6088+Q6237</f>
        <v>0</v>
      </c>
      <c r="R104" s="93">
        <f>R257+R408+R559+R709+R858+R1007+R1156+R1306+R1455+R1604+R1753+R1902+R2051+R2201+R2350+R2499+R2648+R2797+R2946+R3095+R3244+R3393+R3544+R3695+R3846+R3995+R4144+R4295+R4446+R4598+R4747+R4896+R5045+R5194+R5343+R5492+R5641+R5790+R5939+R6088+R6237</f>
        <v>3</v>
      </c>
      <c r="S104" s="93">
        <f>S257+S408+S559+S709+S858+S1007+S1156+S1306+S1455+S1604+S1753+S1902+S2051+S2201+S2350+S2499+S2648+S2797+S2946+S3095+S3244+S3393+S3544+S3695+S3846+S3995+S4144+S4295+S4446+S4598+S4747+S4896+S5045+S5194+S5343+S5492+S5641+S5790+S5939+S6088+S6237</f>
        <v>1</v>
      </c>
      <c r="T104" s="93">
        <f>T257+T408+T559+T709+T858+T1007+T1156+T1306+T1455+T1604+T1753+T1902+T2051+T2201+T2350+T2499+T2648+T2797+T2946+T3095+T3244+T3393+T3544+T3695+T3846+T3995+T4144+T4295+T4446+T4598+T4747+T4896+T5045+T5194+T5343+T5492+T5641+T5790+T5939+T6088+T6237</f>
        <v>0</v>
      </c>
      <c r="U104" s="93">
        <f>U257+U408+U559+U709+U858+U1007+U1156+U1306+U1455+U1604+U1753+U1902+U2051+U2201+U2350+U2499+U2648+U2797+U2946+U3095+U3244+U3393+U3544+U3695+U3846+U3995+U4144+U4295+U4446+U4598+U4747+U4896+U5045+U5194+U5343+U5492+U5641+U5790+U5939+U6088+U6237</f>
        <v>0</v>
      </c>
      <c r="V104" s="93">
        <f>V257+V408+V559+V709+V858+V1007+V1156+V1306+V1455+V1604+V1753+V1902+V2051+V2201+V2350+V2499+V2648+V2797+V2946+V3095+V3244+V3393+V3544+V3695+V3846+V3995+V4144+V4295+V4446+V4598+V4747+V4896+V5045+V5194+V5343+V5492+V5641+V5790+V5939+V6088+V6237</f>
        <v>0</v>
      </c>
      <c r="W104" s="94"/>
      <c r="X104" s="8"/>
    </row>
    <row r="105" spans="1:24" s="35" customFormat="1" ht="31.5" x14ac:dyDescent="0.25">
      <c r="A105" s="22" t="s">
        <v>51</v>
      </c>
      <c r="B105" s="33" t="s">
        <v>338</v>
      </c>
      <c r="C105" s="42" t="s">
        <v>128</v>
      </c>
      <c r="D105" s="43" t="s">
        <v>118</v>
      </c>
      <c r="E105" s="93">
        <f>E258+E409+E560+E710+E859+E1008+E1157+E1307+E1456+E1605+E1754+E1903+E2052+E2202+E2351+E2500+E2649+E2798+E2947+E3096+E3245+E3394+E3545+E3696+E3847+E3996+E4145+E4296+E4447+E4599+E4748+E4897+E5046+E5195+E5344+E5493+E5642+E5791+E5940+E6089+E6238</f>
        <v>829902</v>
      </c>
      <c r="F105" s="93">
        <f>F258+F409+F560+F710+F859+F1008+F1157+F1307+F1456+F1605+F1754+F1903+F2052+F2202+F2351+F2500+F2649+F2798+F2947+F3096+F3245+F3394+F3545+F3696+F3847+F3996+F4145+F4296+F4447+F4599+F4748+F4897+F5046+F5195+F5344+F5493+F5642+F5791+F5940+F6089+F6238</f>
        <v>207475.5</v>
      </c>
      <c r="G105" s="93">
        <f>G258+G409+G560+G710+G859+G1008+G1157+G1307+G1456+G1605+G1754+G1903+G2052+G2202+G2351+G2500+G2649+G2798+G2947+G3096+G3245+G3394+G3545+G3696+G3847+G3996+G4145+G4296+G4447+G4599+G4748+G4897+G5046+G5195+G5344+G5493+G5642+G5791+G5940+G6089+G6238</f>
        <v>154558</v>
      </c>
      <c r="H105" s="93">
        <f>H258+H409+H560+H710+H859+H1008+H1157+H1307+H1456+H1605+H1754+H1903+H2052+H2202+H2351+H2500+H2649+H2798+H2947+H3096+H3245+H3394+H3545+H3696+H3847+H3996+H4145+H4296+H4447+H4599+H4748+H4897+H5046+H5195+H5344+H5493+H5642+H5791+H5940+H6089+H6238</f>
        <v>132478</v>
      </c>
      <c r="I105" s="93">
        <f>I258+I409+I560+I710+I859+I1008+I1157+I1307+I1456+I1605+I1754+I1903+I2052+I2202+I2351+I2500+I2649+I2798+I2947+I3096+I3245+I3394+I3545+I3696+I3847+I3996+I4145+I4296+I4447+I4599+I4748+I4897+I5046+I5195+I5344+I5493+I5642+I5791+I5940+I6089+I6238</f>
        <v>11039.5</v>
      </c>
      <c r="J105" s="46">
        <f t="shared" si="32"/>
        <v>5.32</v>
      </c>
      <c r="K105" s="93">
        <f>K258+K409+K560+K710+K859+K1008+K1157+K1307+K1456+K1605+K1754+K1903+K2052+K2202+K2351+K2500+K2649+K2798+K2947+K3096+K3245+K3394+K3545+K3696+K3847+K3996+K4145+K4296+K4447+K4599+K4748+K4897+K5046+K5195+K5344+K5493+K5642+K5791+K5940+K6089+K6238</f>
        <v>-63957</v>
      </c>
      <c r="L105" s="67">
        <f>ROUND(K105*100/-F105,2)</f>
        <v>30.83</v>
      </c>
      <c r="M105" s="93"/>
      <c r="N105" s="93"/>
      <c r="O105" s="93"/>
      <c r="P105" s="93"/>
      <c r="Q105" s="93">
        <f>Q258+Q409+Q560+Q710+Q859+Q1008+Q1157+Q1307+Q1456+Q1605+Q1754+Q1903+Q2052+Q2202+Q2351+Q2500+Q2649+Q2798+Q2947+Q3096+Q3245+Q3394+Q3545+Q3696+Q3847+Q3996+Q4145+Q4296+Q4447+Q4599+Q4748+Q4897+Q5046+Q5195+Q5344+Q5493+Q5642+Q5791+Q5940+Q6089+Q6238</f>
        <v>1001</v>
      </c>
      <c r="R105" s="93">
        <f>R258+R409+R560+R710+R859+R1008+R1157+R1307+R1456+R1605+R1754+R1903+R2052+R2202+R2351+R2500+R2649+R2798+R2947+R3096+R3245+R3394+R3545+R3696+R3847+R3996+R4145+R4296+R4447+R4599+R4748+R4897+R5046+R5195+R5344+R5493+R5642+R5791+R5940+R6089+R6238</f>
        <v>61</v>
      </c>
      <c r="S105" s="93">
        <f>S258+S409+S560+S710+S859+S1008+S1157+S1307+S1456+S1605+S1754+S1903+S2052+S2202+S2351+S2500+S2649+S2798+S2947+S3096+S3245+S3394+S3545+S3696+S3847+S3996+S4145+S4296+S4447+S4599+S4748+S4897+S5046+S5195+S5344+S5493+S5642+S5791+S5940+S6089+S6238</f>
        <v>13</v>
      </c>
      <c r="T105" s="93">
        <f>T258+T409+T560+T710+T859+T1008+T1157+T1307+T1456+T1605+T1754+T1903+T2052+T2202+T2351+T2500+T2649+T2798+T2947+T3096+T3245+T3394+T3545+T3696+T3847+T3996+T4145+T4296+T4447+T4599+T4748+T4897+T5046+T5195+T5344+T5493+T5642+T5791+T5940+T6089+T6238</f>
        <v>7</v>
      </c>
      <c r="U105" s="93">
        <f>U258+U409+U560+U710+U859+U1008+U1157+U1307+U1456+U1605+U1754+U1903+U2052+U2202+U2351+U2500+U2649+U2798+U2947+U3096+U3245+U3394+U3545+U3696+U3847+U3996+U4145+U4296+U4447+U4599+U4748+U4897+U5046+U5195+U5344+U5493+U5642+U5791+U5940+U6089+U6238</f>
        <v>6</v>
      </c>
      <c r="V105" s="93">
        <f>V258+V409+V560+V710+V859+V1008+V1157+V1307+V1456+V1605+V1754+V1903+V2052+V2202+V2351+V2500+V2649+V2798+V2947+V3096+V3245+V3394+V3545+V3696+V3847+V3996+V4145+V4296+V4447+V4599+V4748+V4897+V5046+V5195+V5344+V5493+V5642+V5791+V5940+V6089+V6238</f>
        <v>1</v>
      </c>
      <c r="W105" s="94"/>
      <c r="X105" s="8"/>
    </row>
    <row r="106" spans="1:24" s="35" customFormat="1" ht="31.5" x14ac:dyDescent="0.25">
      <c r="A106" s="22" t="s">
        <v>51</v>
      </c>
      <c r="B106" s="33" t="s">
        <v>338</v>
      </c>
      <c r="C106" s="42" t="s">
        <v>49</v>
      </c>
      <c r="D106" s="43" t="s">
        <v>196</v>
      </c>
      <c r="E106" s="93">
        <f>E260+E411+E562+E712+E861+E1010+E1159+E1309+E1458+E1607+E1756+E1905+E2054+E2204+E2353+E2502+E2651+E2800+E2949+E3098+E3247+E3396+E3547+E3698+E3849+E3998+E4147+E4298+E4449+E4601+E4750+E4899+E5048+E5197+E5346+E5495+E5644+E5793+E5942+E6091+E6240</f>
        <v>112367</v>
      </c>
      <c r="F106" s="93">
        <f>F260+F411+F562+F712+F861+F1010+F1159+F1309+F1458+F1607+F1756+F1905+F2054+F2204+F2353+F2502+F2651+F2800+F2949+F3098+F3247+F3396+F3547+F3698+F3849+F3998+F4147+F4298+F4449+F4601+F4750+F4899+F5048+F5197+F5346+F5495+F5644+F5793+F5942+F6091+F6240</f>
        <v>28091.75</v>
      </c>
      <c r="G106" s="93">
        <f>G260+G411+G562+G712+G861+G1010+G1159+G1309+G1458+G1607+G1756+G1905+G2054+G2204+G2353+G2502+G2651+G2800+G2949+G3098+G3247+G3396+G3547+G3698+G3849+G3998+G4147+G4298+G4449+G4601+G4750+G4899+G5048+G5197+G5346+G5495+G5644+G5793+G5942+G6091+G6240</f>
        <v>2090</v>
      </c>
      <c r="H106" s="93">
        <f>H260+H411+H562+H712+H861+H1010+H1159+H1309+H1458+H1607+H1756+H1905+H2054+H2204+H2353+H2502+H2651+H2800+H2949+H3098+H3247+H3396+H3547+H3698+H3849+H3998+H4147+H4298+H4449+H4601+H4750+H4899+H5048+H5197+H5346+H5495+H5644+H5793+H5942+H6091+H6240</f>
        <v>0</v>
      </c>
      <c r="I106" s="93">
        <f>I260+I411+I562+I712+I861+I1010+I1159+I1309+I1458+I1607+I1756+I1905+I2054+I2204+I2353+I2502+I2651+I2800+I2949+I3098+I3247+I3396+I3547+I3698+I3849+I3998+I4147+I4298+I4449+I4601+I4750+I4899+I5048+I5197+I5346+I5495+I5644+I5793+I5942+I6091+I6240</f>
        <v>0</v>
      </c>
      <c r="J106" s="46">
        <f t="shared" ref="J106:J112" si="33">ROUND(I106/F106*100,2)</f>
        <v>0</v>
      </c>
      <c r="K106" s="93">
        <f>K260+K411+K562+K712+K861+K1010+K1159+K1309+K1458+K1607+K1756+K1905+K2054+K2204+K2353+K2502+K2651+K2800+K2949+K3098+K3247+K3396+K3547+K3698+K3849+K3998+K4147+K4298+K4449+K4601+K4750+K4899+K5048+K5197+K5346+K5495+K5644+K5793+K5942+K6091+K6240</f>
        <v>-26001.75</v>
      </c>
      <c r="L106" s="67">
        <f t="shared" ref="L106:L112" si="34">ROUND(K106*100/-F106,2)</f>
        <v>92.56</v>
      </c>
      <c r="M106" s="93"/>
      <c r="N106" s="93"/>
      <c r="O106" s="93"/>
      <c r="P106" s="93"/>
      <c r="Q106" s="93">
        <f>Q260+Q411+Q562+Q712+Q861+Q1010+Q1159+Q1309+Q1458+Q1607+Q1756+Q1905+Q2054+Q2204+Q2353+Q2502+Q2651+Q2800+Q2949+Q3098+Q3247+Q3396+Q3547+Q3698+Q3849+Q3998+Q4147+Q4298+Q4449+Q4601+Q4750+Q4899+Q5048+Q5197+Q5346+Q5495+Q5644+Q5793+Q5942+Q6091+Q6240</f>
        <v>90</v>
      </c>
      <c r="R106" s="93">
        <f>R260+R411+R562+R712+R861+R1010+R1159+R1309+R1458+R1607+R1756+R1905+R2054+R2204+R2353+R2502+R2651+R2800+R2949+R3098+R3247+R3396+R3547+R3698+R3849+R3998+R4147+R4298+R4449+R4601+R4750+R4899+R5048+R5197+R5346+R5495+R5644+R5793+R5942+R6091+R6240</f>
        <v>61</v>
      </c>
      <c r="S106" s="93">
        <f>S260+S411+S562+S712+S861+S1010+S1159+S1309+S1458+S1607+S1756+S1905+S2054+S2204+S2353+S2502+S2651+S2800+S2949+S3098+S3247+S3396+S3547+S3698+S3849+S3998+S4147+S4298+S4449+S4601+S4750+S4899+S5048+S5197+S5346+S5495+S5644+S5793+S5942+S6091+S6240</f>
        <v>12</v>
      </c>
      <c r="T106" s="93">
        <f>T260+T411+T562+T712+T861+T1010+T1159+T1309+T1458+T1607+T1756+T1905+T2054+T2204+T2353+T2502+T2651+T2800+T2949+T3098+T3247+T3396+T3547+T3698+T3849+T3998+T4147+T4298+T4449+T4601+T4750+T4899+T5048+T5197+T5346+T5495+T5644+T5793+T5942+T6091+T6240</f>
        <v>3</v>
      </c>
      <c r="U106" s="93">
        <f>U260+U411+U562+U712+U861+U1010+U1159+U1309+U1458+U1607+U1756+U1905+U2054+U2204+U2353+U2502+U2651+U2800+U2949+U3098+U3247+U3396+U3547+U3698+U3849+U3998+U4147+U4298+U4449+U4601+U4750+U4899+U5048+U5197+U5346+U5495+U5644+U5793+U5942+U6091+U6240</f>
        <v>0</v>
      </c>
      <c r="V106" s="93">
        <f>V260+V411+V562+V712+V861+V1010+V1159+V1309+V1458+V1607+V1756+V1905+V2054+V2204+V2353+V2502+V2651+V2800+V2949+V3098+V3247+V3396+V3547+V3698+V3849+V3998+V4147+V4298+V4449+V4601+V4750+V4899+V5048+V5197+V5346+V5495+V5644+V5793+V5942+V6091+V6240</f>
        <v>3</v>
      </c>
      <c r="W106" s="94"/>
      <c r="X106" s="8"/>
    </row>
    <row r="107" spans="1:24" s="35" customFormat="1" ht="31.5" x14ac:dyDescent="0.25">
      <c r="A107" s="22" t="s">
        <v>51</v>
      </c>
      <c r="B107" s="33" t="s">
        <v>338</v>
      </c>
      <c r="C107" s="42" t="s">
        <v>197</v>
      </c>
      <c r="D107" s="43" t="s">
        <v>198</v>
      </c>
      <c r="E107" s="93">
        <f>E261+E412+E563+E713+E862+E1011+E1160+E1310+E1459+E1608+E1757+E1906+E2055+E2205+E2354+E2503+E2652+E2801+E2950+E3099+E3248+E3397+E3548+E3699+E3850+E3999+E4148+E4299+E4450+E4602+E4751+E4900+E5049+E5198+E5347+E5496+E5645+E5794+E5943+E6092+E6241</f>
        <v>748168</v>
      </c>
      <c r="F107" s="93">
        <f>F261+F412+F563+F713+F862+F1011+F1160+F1310+F1459+F1608+F1757+F1906+F2055+F2205+F2354+F2503+F2652+F2801+F2950+F3099+F3248+F3397+F3548+F3699+F3850+F3999+F4148+F4299+F4450+F4602+F4751+F4900+F5049+F5198+F5347+F5496+F5645+F5794+F5943+F6092+F6241</f>
        <v>187042</v>
      </c>
      <c r="G107" s="93">
        <f>G261+G412+G563+G713+G862+G1011+G1160+G1310+G1459+G1608+G1757+G1906+G2055+G2205+G2354+G2503+G2652+G2801+G2950+G3099+G3248+G3397+G3548+G3699+G3850+G3999+G4148+G4299+G4450+G4602+G4751+G4900+G5049+G5198+G5347+G5496+G5645+G5794+G5943+G6092+G6241</f>
        <v>195136</v>
      </c>
      <c r="H107" s="93">
        <f>H261+H412+H563+H713+H862+H1011+H1160+H1310+H1459+H1608+H1757+H1906+H2055+H2205+H2354+H2503+H2652+H2801+H2950+H3099+H3248+H3397+H3548+H3699+H3850+H3999+H4148+H4299+H4450+H4602+H4751+H4900+H5049+H5198+H5347+H5496+H5645+H5794+H5943+H6092+H6241</f>
        <v>186527</v>
      </c>
      <c r="I107" s="93">
        <f>I261+I412+I563+I713+I862+I1011+I1160+I1310+I1459+I1608+I1757+I1906+I2055+I2205+I2354+I2503+I2652+I2801+I2950+I3099+I3248+I3397+I3548+I3699+I3850+I3999+I4148+I4299+I4450+I4602+I4751+I4900+I5049+I5198+I5347+I5496+I5645+I5794+I5943+I6092+I6241</f>
        <v>8094</v>
      </c>
      <c r="J107" s="46">
        <f t="shared" si="33"/>
        <v>4.33</v>
      </c>
      <c r="K107" s="93">
        <f>K261+K412+K563+K713+K862+K1011+K1160+K1310+K1459+K1608+K1757+K1906+K2055+K2205+K2354+K2503+K2652+K2801+K2950+K3099+K3248+K3397+K3548+K3699+K3850+K3999+K4148+K4299+K4450+K4602+K4751+K4900+K5049+K5198+K5347+K5496+K5645+K5794+K5943+K6092+K6241</f>
        <v>0</v>
      </c>
      <c r="L107" s="67">
        <f t="shared" si="34"/>
        <v>0</v>
      </c>
      <c r="M107" s="93"/>
      <c r="N107" s="93"/>
      <c r="O107" s="93"/>
      <c r="P107" s="93"/>
      <c r="Q107" s="93">
        <f>Q261+Q412+Q563+Q713+Q862+Q1011+Q1160+Q1310+Q1459+Q1608+Q1757+Q1906+Q2055+Q2205+Q2354+Q2503+Q2652+Q2801+Q2950+Q3099+Q3248+Q3397+Q3548+Q3699+Q3850+Q3999+Q4148+Q4299+Q4450+Q4602+Q4751+Q4900+Q5049+Q5198+Q5347+Q5496+Q5645+Q5794+Q5943+Q6092+Q6241</f>
        <v>465</v>
      </c>
      <c r="R107" s="93">
        <f>R261+R412+R563+R713+R862+R1011+R1160+R1310+R1459+R1608+R1757+R1906+R2055+R2205+R2354+R2503+R2652+R2801+R2950+R3099+R3248+R3397+R3548+R3699+R3850+R3999+R4148+R4299+R4450+R4602+R4751+R4900+R5049+R5198+R5347+R5496+R5645+R5794+R5943+R6092+R6241</f>
        <v>323</v>
      </c>
      <c r="S107" s="93">
        <f>S261+S412+S563+S713+S862+S1011+S1160+S1310+S1459+S1608+S1757+S1906+S2055+S2205+S2354+S2503+S2652+S2801+S2950+S3099+S3248+S3397+S3548+S3699+S3850+S3999+S4148+S4299+S4450+S4602+S4751+S4900+S5049+S5198+S5347+S5496+S5645+S5794+S5943+S6092+S6241</f>
        <v>81</v>
      </c>
      <c r="T107" s="93">
        <f>T261+T412+T563+T713+T862+T1011+T1160+T1310+T1459+T1608+T1757+T1906+T2055+T2205+T2354+T2503+T2652+T2801+T2950+T3099+T3248+T3397+T3548+T3699+T3850+T3999+T4148+T4299+T4450+T4602+T4751+T4900+T5049+T5198+T5347+T5496+T5645+T5794+T5943+T6092+T6241</f>
        <v>68</v>
      </c>
      <c r="U107" s="93">
        <f>U261+U412+U563+U713+U862+U1011+U1160+U1310+U1459+U1608+U1757+U1906+U2055+U2205+U2354+U2503+U2652+U2801+U2950+U3099+U3248+U3397+U3548+U3699+U3850+U3999+U4148+U4299+U4450+U4602+U4751+U4900+U5049+U5198+U5347+U5496+U5645+U5794+U5943+U6092+U6241</f>
        <v>65</v>
      </c>
      <c r="V107" s="93">
        <f>V261+V412+V563+V713+V862+V1011+V1160+V1310+V1459+V1608+V1757+V1906+V2055+V2205+V2354+V2503+V2652+V2801+V2950+V3099+V3248+V3397+V3548+V3699+V3850+V3999+V4148+V4299+V4450+V4602+V4751+V4900+V5049+V5198+V5347+V5496+V5645+V5794+V5943+V6092+V6241</f>
        <v>3</v>
      </c>
      <c r="W107" s="94"/>
      <c r="X107" s="8"/>
    </row>
    <row r="108" spans="1:24" s="35" customFormat="1" ht="47.25" x14ac:dyDescent="0.25">
      <c r="A108" s="22" t="s">
        <v>51</v>
      </c>
      <c r="B108" s="33" t="s">
        <v>338</v>
      </c>
      <c r="C108" s="42" t="s">
        <v>199</v>
      </c>
      <c r="D108" s="43" t="s">
        <v>200</v>
      </c>
      <c r="E108" s="93">
        <f>E262+E413+E564+E714+E863+E1012+E1161+E1311+E1460+E1609+E1758+E1907+E2056+E2206+E2355+E2504+E2653+E2802+E2951+E3100+E3249+E3398+E3549+E3700+E3851+E4000+E4149+E4300+E4451+E4603+E4752+E4901+E5050+E5199+E5348+E5497+E5646+E5795+E5944+E6093+E6242</f>
        <v>10903566</v>
      </c>
      <c r="F108" s="93">
        <f>F262+F413+F564+F714+F863+F1012+F1161+F1311+F1460+F1609+F1758+F1907+F2056+F2206+F2355+F2504+F2653+F2802+F2951+F3100+F3249+F3398+F3549+F3700+F3851+F4000+F4149+F4300+F4451+F4603+F4752+F4901+F5050+F5199+F5348+F5497+F5646+F5795+F5944+F6093+F6242</f>
        <v>2725891.5</v>
      </c>
      <c r="G108" s="93">
        <f>G262+G413+G564+G714+G863+G1012+G1161+G1311+G1460+G1609+G1758+G1907+G2056+G2206+G2355+G2504+G2653+G2802+G2951+G3100+G3249+G3398+G3549+G3700+G3851+G4000+G4149+G4300+G4451+G4603+G4752+G4901+G5050+G5199+G5348+G5497+G5646+G5795+G5944+G6093+G6242</f>
        <v>2553361</v>
      </c>
      <c r="H108" s="93">
        <f>H262+H413+H564+H714+H863+H1012+H1161+H1311+H1460+H1609+H1758+H1907+H2056+H2206+H2355+H2504+H2653+H2802+H2951+H3100+H3249+H3398+H3549+H3700+H3851+H4000+H4149+H4300+H4451+H4603+H4752+H4901+H5050+H5199+H5348+H5497+H5646+H5795+H5944+H6093+H6242</f>
        <v>2403899</v>
      </c>
      <c r="I108" s="93">
        <f>I262+I413+I564+I714+I863+I1012+I1161+I1311+I1460+I1609+I1758+I1907+I2056+I2206+I2355+I2504+I2653+I2802+I2951+I3100+I3249+I3398+I3549+I3700+I3851+I4000+I4149+I4300+I4451+I4603+I4752+I4901+I5050+I5199+I5348+I5497+I5646+I5795+I5944+I6093+I6242</f>
        <v>145341.25</v>
      </c>
      <c r="J108" s="46">
        <f t="shared" si="33"/>
        <v>5.33</v>
      </c>
      <c r="K108" s="93">
        <f>K262+K413+K564+K714+K863+K1012+K1161+K1311+K1460+K1609+K1758+K1907+K2056+K2206+K2355+K2504+K2653+K2802+K2951+K3100+K3249+K3398+K3549+K3700+K3851+K4000+K4149+K4300+K4451+K4603+K4752+K4901+K5050+K5199+K5348+K5497+K5646+K5795+K5944+K6093+K6242</f>
        <v>-317871.75</v>
      </c>
      <c r="L108" s="67">
        <f t="shared" si="34"/>
        <v>11.66</v>
      </c>
      <c r="M108" s="93"/>
      <c r="N108" s="93"/>
      <c r="O108" s="93"/>
      <c r="P108" s="93"/>
      <c r="Q108" s="93">
        <f>Q262+Q413+Q564+Q714+Q863+Q1012+Q1161+Q1311+Q1460+Q1609+Q1758+Q1907+Q2056+Q2206+Q2355+Q2504+Q2653+Q2802+Q2951+Q3100+Q3249+Q3398+Q3549+Q3700+Q3851+Q4000+Q4149+Q4300+Q4451+Q4603+Q4752+Q4901+Q5050+Q5199+Q5348+Q5497+Q5646+Q5795+Q5944+Q6093+Q6242</f>
        <v>5945</v>
      </c>
      <c r="R108" s="93">
        <f>R262+R413+R564+R714+R863+R1012+R1161+R1311+R1460+R1609+R1758+R1907+R2056+R2206+R2355+R2504+R2653+R2802+R2951+R3100+R3249+R3398+R3549+R3700+R3851+R4000+R4149+R4300+R4451+R4603+R4752+R4901+R5050+R5199+R5348+R5497+R5646+R5795+R5944+R6093+R6242</f>
        <v>3804</v>
      </c>
      <c r="S108" s="93">
        <f>S262+S413+S564+S714+S863+S1012+S1161+S1311+S1460+S1609+S1758+S1907+S2056+S2206+S2355+S2504+S2653+S2802+S2951+S3100+S3249+S3398+S3549+S3700+S3851+S4000+S4149+S4300+S4451+S4603+S4752+S4901+S5050+S5199+S5348+S5497+S5646+S5795+S5944+S6093+S6242</f>
        <v>940</v>
      </c>
      <c r="T108" s="93">
        <f>T262+T413+T564+T714+T863+T1012+T1161+T1311+T1460+T1609+T1758+T1907+T2056+T2206+T2355+T2504+T2653+T2802+T2951+T3100+T3249+T3398+T3549+T3700+T3851+T4000+T4149+T4300+T4451+T4603+T4752+T4901+T5050+T5199+T5348+T5497+T5646+T5795+T5944+T6093+T6242</f>
        <v>1018</v>
      </c>
      <c r="U108" s="93">
        <f>U262+U413+U564+U714+U863+U1012+U1161+U1311+U1460+U1609+U1758+U1907+U2056+U2206+U2355+U2504+U2653+U2802+U2951+U3100+U3249+U3398+U3549+U3700+U3851+U4000+U4149+U4300+U4451+U4603+U4752+U4901+U5050+U5199+U5348+U5497+U5646+U5795+U5944+U6093+U6242</f>
        <v>968</v>
      </c>
      <c r="V108" s="93">
        <f>V262+V413+V564+V714+V863+V1012+V1161+V1311+V1460+V1609+V1758+V1907+V2056+V2206+V2355+V2504+V2653+V2802+V2951+V3100+V3249+V3398+V3549+V3700+V3851+V4000+V4149+V4300+V4451+V4603+V4752+V4901+V5050+V5199+V5348+V5497+V5646+V5795+V5944+V6093+V6242</f>
        <v>50</v>
      </c>
      <c r="W108" s="94"/>
      <c r="X108" s="8"/>
    </row>
    <row r="109" spans="1:24" s="35" customFormat="1" ht="31.5" x14ac:dyDescent="0.25">
      <c r="A109" s="22" t="s">
        <v>51</v>
      </c>
      <c r="B109" s="33" t="s">
        <v>338</v>
      </c>
      <c r="C109" s="42" t="s">
        <v>201</v>
      </c>
      <c r="D109" s="43" t="s">
        <v>202</v>
      </c>
      <c r="E109" s="93">
        <f>E263+E414+E565+E715+E864+E1013+E1162+E1312+E1461+E1610+E1759+E1908+E2057+E2207+E2356+E2505+E2654+E2803+E2952+E3101+E3250+E3399+E3550+E3701+E3852+E4001+E4150+E4301+E4452+E4604+E4753+E4902+E5051+E5200+E5349+E5498+E5647+E5796+E5945+E6094+E6243</f>
        <v>3860406</v>
      </c>
      <c r="F109" s="93">
        <f>F263+F414+F565+F715+F864+F1013+F1162+F1312+F1461+F1610+F1759+F1908+F2057+F2207+F2356+F2505+F2654+F2803+F2952+F3101+F3250+F3399+F3550+F3701+F3852+F4001+F4150+F4301+F4452+F4604+F4753+F4902+F5051+F5200+F5349+F5498+F5647+F5796+F5945+F6094+F6243</f>
        <v>965101.5</v>
      </c>
      <c r="G109" s="93">
        <f>G263+G414+G565+G715+G864+G1013+G1162+G1312+G1461+G1610+G1759+G1908+G2057+G2207+G2356+G2505+G2654+G2803+G2952+G3101+G3250+G3399+G3550+G3701+G3852+G4001+G4150+G4301+G4452+G4604+G4753+G4902+G5051+G5200+G5349+G5498+G5647+G5796+G5945+G6094+G6243</f>
        <v>672414</v>
      </c>
      <c r="H109" s="93">
        <f>H263+H414+H565+H715+H864+H1013+H1162+H1312+H1461+H1610+H1759+H1908+H2057+H2207+H2356+H2505+H2654+H2803+H2952+H3101+H3250+H3399+H3550+H3701+H3852+H4001+H4150+H4301+H4452+H4604+H4753+H4902+H5051+H5200+H5349+H5498+H5647+H5796+H5945+H6094+H6243</f>
        <v>670879</v>
      </c>
      <c r="I109" s="93">
        <f>I263+I414+I565+I715+I864+I1013+I1162+I1312+I1461+I1610+I1759+I1908+I2057+I2207+I2356+I2505+I2654+I2803+I2952+I3101+I3250+I3399+I3550+I3701+I3852+I4001+I4150+I4301+I4452+I4604+I4753+I4902+I5051+I5200+I5349+I5498+I5647+I5796+I5945+I6094+I6243</f>
        <v>0</v>
      </c>
      <c r="J109" s="46">
        <f t="shared" si="33"/>
        <v>0</v>
      </c>
      <c r="K109" s="93">
        <f>K263+K414+K565+K715+K864+K1013+K1162+K1312+K1461+K1610+K1759+K1908+K2057+K2207+K2356+K2505+K2654+K2803+K2952+K3101+K3250+K3399+K3550+K3701+K3852+K4001+K4150+K4301+K4452+K4604+K4753+K4902+K5051+K5200+K5349+K5498+K5647+K5796+K5945+K6094+K6243</f>
        <v>-292687.5</v>
      </c>
      <c r="L109" s="67">
        <f t="shared" si="34"/>
        <v>30.33</v>
      </c>
      <c r="M109" s="93"/>
      <c r="N109" s="93"/>
      <c r="O109" s="93"/>
      <c r="P109" s="93"/>
      <c r="Q109" s="93">
        <f>Q263+Q414+Q565+Q715+Q864+Q1013+Q1162+Q1312+Q1461+Q1610+Q1759+Q1908+Q2057+Q2207+Q2356+Q2505+Q2654+Q2803+Q2952+Q3101+Q3250+Q3399+Q3550+Q3701+Q3852+Q4001+Q4150+Q4301+Q4452+Q4604+Q4753+Q4902+Q5051+Q5200+Q5349+Q5498+Q5647+Q5796+Q5945+Q6094+Q6243</f>
        <v>130</v>
      </c>
      <c r="R109" s="93">
        <f>R263+R414+R565+R715+R864+R1013+R1162+R1312+R1461+R1610+R1759+R1908+R2057+R2207+R2356+R2505+R2654+R2803+R2952+R3101+R3250+R3399+R3550+R3701+R3852+R4001+R4150+R4301+R4452+R4604+R4753+R4902+R5051+R5200+R5349+R5498+R5647+R5796+R5945+R6094+R6243</f>
        <v>1622</v>
      </c>
      <c r="S109" s="93">
        <f>S263+S414+S565+S715+S864+S1013+S1162+S1312+S1461+S1610+S1759+S1908+S2057+S2207+S2356+S2505+S2654+S2803+S2952+S3101+S3250+S3399+S3550+S3701+S3852+S4001+S4150+S4301+S4452+S4604+S4753+S4902+S5051+S5200+S5349+S5498+S5647+S5796+S5945+S6094+S6243</f>
        <v>405</v>
      </c>
      <c r="T109" s="93">
        <f>T263+T414+T565+T715+T864+T1013+T1162+T1312+T1461+T1610+T1759+T1908+T2057+T2207+T2356+T2505+T2654+T2803+T2952+T3101+T3250+T3399+T3550+T3701+T3852+T4001+T4150+T4301+T4452+T4604+T4753+T4902+T5051+T5200+T5349+T5498+T5647+T5796+T5945+T6094+T6243</f>
        <v>384</v>
      </c>
      <c r="U109" s="93">
        <f>U263+U414+U565+U715+U864+U1013+U1162+U1312+U1461+U1610+U1759+U1908+U2057+U2207+U2356+U2505+U2654+U2803+U2952+U3101+U3250+U3399+U3550+U3701+U3852+U4001+U4150+U4301+U4452+U4604+U4753+U4902+U5051+U5200+U5349+U5498+U5647+U5796+U5945+U6094+U6243</f>
        <v>384</v>
      </c>
      <c r="V109" s="93">
        <f>V263+V414+V565+V715+V864+V1013+V1162+V1312+V1461+V1610+V1759+V1908+V2057+V2207+V2356+V2505+V2654+V2803+V2952+V3101+V3250+V3399+V3550+V3701+V3852+V4001+V4150+V4301+V4452+V4604+V4753+V4902+V5051+V5200+V5349+V5498+V5647+V5796+V5945+V6094+V6243</f>
        <v>0</v>
      </c>
      <c r="W109" s="94"/>
      <c r="X109" s="8"/>
    </row>
    <row r="110" spans="1:24" s="35" customFormat="1" ht="47.25" x14ac:dyDescent="0.25">
      <c r="A110" s="22" t="s">
        <v>51</v>
      </c>
      <c r="B110" s="33" t="s">
        <v>338</v>
      </c>
      <c r="C110" s="42" t="s">
        <v>203</v>
      </c>
      <c r="D110" s="43" t="s">
        <v>204</v>
      </c>
      <c r="E110" s="93">
        <f>E264+E415+E566+E716+E865+E1014+E1163+E1313+E1462+E1611+E1760+E1909+E2058+E2208+E2357+E2506+E2655+E2804+E2953+E3102+E3251+E3400+E3551+E3702+E3853+E4002+E4151+E4302+E4453+E4605+E4754+E4903+E5052+E5201+E5350+E5499+E5648+E5797+E5946+E6095+E6244</f>
        <v>0</v>
      </c>
      <c r="F110" s="93">
        <f>F264+F415+F566+F716+F865+F1014+F1163+F1313+F1462+F1611+F1760+F1909+F2058+F2208+F2357+F2506+F2655+F2804+F2953+F3102+F3251+F3400+F3551+F3702+F3853+F4002+F4151+F4302+F4453+F4605+F4754+F4903+F5052+F5201+F5350+F5499+F5648+F5797+F5946+F6095+F6244</f>
        <v>0</v>
      </c>
      <c r="G110" s="93">
        <f>G264+G415+G566+G716+G865+G1014+G1163+G1313+G1462+G1611+G1760+G1909+G2058+G2208+G2357+G2506+G2655+G2804+G2953+G3102+G3251+G3400+G3551+G3702+G3853+G4002+G4151+G4302+G4453+G4605+G4754+G4903+G5052+G5201+G5350+G5499+G5648+G5797+G5946+G6095+G6244</f>
        <v>0</v>
      </c>
      <c r="H110" s="93">
        <f>H264+H415+H566+H716+H865+H1014+H1163+H1313+H1462+H1611+H1760+H1909+H2058+H2208+H2357+H2506+H2655+H2804+H2953+H3102+H3251+H3400+H3551+H3702+H3853+H4002+H4151+H4302+H4453+H4605+H4754+H4903+H5052+H5201+H5350+H5499+H5648+H5797+H5946+H6095+H6244</f>
        <v>0</v>
      </c>
      <c r="I110" s="93">
        <f>I264+I415+I566+I716+I865+I1014+I1163+I1313+I1462+I1611+I1760+I1909+I2058+I2208+I2357+I2506+I2655+I2804+I2953+I3102+I3251+I3400+I3551+I3702+I3853+I4002+I4151+I4302+I4453+I4605+I4754+I4903+I5052+I5201+I5350+I5499+I5648+I5797+I5946+I6095+I6244</f>
        <v>0</v>
      </c>
      <c r="J110" s="46"/>
      <c r="K110" s="93">
        <f>K264+K415+K566+K716+K865+K1014+K1163+K1313+K1462+K1611+K1760+K1909+K2058+K2208+K2357+K2506+K2655+K2804+K2953+K3102+K3251+K3400+K3551+K3702+K3853+K4002+K4151+K4302+K4453+K4605+K4754+K4903+K5052+K5201+K5350+K5499+K5648+K5797+K5946+K6095+K6244</f>
        <v>0</v>
      </c>
      <c r="L110" s="67"/>
      <c r="M110" s="93"/>
      <c r="N110" s="93"/>
      <c r="O110" s="93"/>
      <c r="P110" s="93"/>
      <c r="Q110" s="93">
        <f>Q264+Q415+Q566+Q716+Q865+Q1014+Q1163+Q1313+Q1462+Q1611+Q1760+Q1909+Q2058+Q2208+Q2357+Q2506+Q2655+Q2804+Q2953+Q3102+Q3251+Q3400+Q3551+Q3702+Q3853+Q4002+Q4151+Q4302+Q4453+Q4605+Q4754+Q4903+Q5052+Q5201+Q5350+Q5499+Q5648+Q5797+Q5946+Q6095+Q6244</f>
        <v>0</v>
      </c>
      <c r="R110" s="93">
        <f>R264+R415+R566+R716+R865+R1014+R1163+R1313+R1462+R1611+R1760+R1909+R2058+R2208+R2357+R2506+R2655+R2804+R2953+R3102+R3251+R3400+R3551+R3702+R3853+R4002+R4151+R4302+R4453+R4605+R4754+R4903+R5052+R5201+R5350+R5499+R5648+R5797+R5946+R6095+R6244</f>
        <v>0</v>
      </c>
      <c r="S110" s="93">
        <f>S264+S415+S566+S716+S865+S1014+S1163+S1313+S1462+S1611+S1760+S1909+S2058+S2208+S2357+S2506+S2655+S2804+S2953+S3102+S3251+S3400+S3551+S3702+S3853+S4002+S4151+S4302+S4453+S4605+S4754+S4903+S5052+S5201+S5350+S5499+S5648+S5797+S5946+S6095+S6244</f>
        <v>0</v>
      </c>
      <c r="T110" s="93">
        <f>T264+T415+T566+T716+T865+T1014+T1163+T1313+T1462+T1611+T1760+T1909+T2058+T2208+T2357+T2506+T2655+T2804+T2953+T3102+T3251+T3400+T3551+T3702+T3853+T4002+T4151+T4302+T4453+T4605+T4754+T4903+T5052+T5201+T5350+T5499+T5648+T5797+T5946+T6095+T6244</f>
        <v>0</v>
      </c>
      <c r="U110" s="93">
        <f>U264+U415+U566+U716+U865+U1014+U1163+U1313+U1462+U1611+U1760+U1909+U2058+U2208+U2357+U2506+U2655+U2804+U2953+U3102+U3251+U3400+U3551+U3702+U3853+U4002+U4151+U4302+U4453+U4605+U4754+U4903+U5052+U5201+U5350+U5499+U5648+U5797+U5946+U6095+U6244</f>
        <v>0</v>
      </c>
      <c r="V110" s="93">
        <f>V264+V415+V566+V716+V865+V1014+V1163+V1313+V1462+V1611+V1760+V1909+V2058+V2208+V2357+V2506+V2655+V2804+V2953+V3102+V3251+V3400+V3551+V3702+V3853+V4002+V4151+V4302+V4453+V4605+V4754+V4903+V5052+V5201+V5350+V5499+V5648+V5797+V5946+V6095+V6244</f>
        <v>0</v>
      </c>
      <c r="W110" s="94"/>
      <c r="X110" s="8"/>
    </row>
    <row r="111" spans="1:24" s="35" customFormat="1" ht="31.5" x14ac:dyDescent="0.25">
      <c r="A111" s="22" t="s">
        <v>51</v>
      </c>
      <c r="B111" s="22" t="s">
        <v>339</v>
      </c>
      <c r="C111" s="23" t="s">
        <v>102</v>
      </c>
      <c r="D111" s="32" t="s">
        <v>359</v>
      </c>
      <c r="E111" s="137">
        <f>SUM(E112:E162)</f>
        <v>29013149</v>
      </c>
      <c r="F111" s="137">
        <f>SUM(F112:F162)</f>
        <v>5352114.916666666</v>
      </c>
      <c r="G111" s="137">
        <f>SUM(G112:G162)</f>
        <v>7504259.6200000001</v>
      </c>
      <c r="H111" s="137">
        <f>SUM(H112:H162)</f>
        <v>7498018.6200000001</v>
      </c>
      <c r="I111" s="137">
        <f>SUM(I112:I162)</f>
        <v>2462660.37</v>
      </c>
      <c r="J111" s="46">
        <f t="shared" si="33"/>
        <v>46.01</v>
      </c>
      <c r="K111" s="137">
        <f>SUM(K112:K162)</f>
        <v>-310515.66666666663</v>
      </c>
      <c r="L111" s="67">
        <f t="shared" si="34"/>
        <v>5.8</v>
      </c>
      <c r="M111" s="92"/>
      <c r="N111" s="92"/>
      <c r="O111" s="137">
        <f>O265+O416+O567+O717+O866+O1015+O1164+O1314+O1463+O1612+O1761+O1910+O2059+O2209+O2358+O2507+O2656+O2805+O2954+O3103+O3252+O3401+O3552+O3703+O3854+O4003+O4152+O4303+O4454+O4606+O4755+O4904+O5053+O5202+O5351+O5500+O5649+O5798+O5947+O6096+O6245</f>
        <v>4258</v>
      </c>
      <c r="P111" s="137">
        <f>P265+P416+P567+P717+P866+P1015+P1164+P1314+P1463+P1612+P1761+P1910+P2059+P2209+P2358+P2507+P2656+P2805+P2954+P3103+P3252+P3401+P3552+P3703+P3854+P4003+P4152+P4303+P4454+P4606+P4755+P4904+P5053+P5202+P5351+P5500+P5649+P5798+P5947+P6096+P6245</f>
        <v>4258</v>
      </c>
      <c r="Q111" s="137">
        <f>Q265+Q416+Q567+Q717+Q866+Q1015+Q1164+Q1314+Q1463+Q1612+Q1761+Q1910+Q2059+Q2209+Q2358+Q2507+Q2656+Q2805+Q2954+Q3103+Q3252+Q3401+Q3552+Q3703+Q3854+Q4003+Q4152+Q4303+Q4454+Q4606+Q4755+Q4904+Q5053+Q5202+Q5351+Q5500+Q5649+Q5798+Q5947+Q6096+Q6245</f>
        <v>0</v>
      </c>
      <c r="R111" s="137">
        <f t="shared" ref="R111:V111" si="35">SUM(R112:R162)</f>
        <v>1362</v>
      </c>
      <c r="S111" s="137">
        <f t="shared" si="35"/>
        <v>344</v>
      </c>
      <c r="T111" s="137">
        <f t="shared" si="35"/>
        <v>718</v>
      </c>
      <c r="U111" s="137">
        <f t="shared" si="35"/>
        <v>718</v>
      </c>
      <c r="V111" s="137">
        <f t="shared" si="35"/>
        <v>0</v>
      </c>
      <c r="W111" s="92">
        <f t="shared" ref="W111" si="36">SUM(W112:W156)</f>
        <v>0</v>
      </c>
      <c r="X111" s="6"/>
    </row>
    <row r="112" spans="1:24" s="35" customFormat="1" ht="63" x14ac:dyDescent="0.25">
      <c r="A112" s="22" t="s">
        <v>51</v>
      </c>
      <c r="B112" s="44" t="s">
        <v>339</v>
      </c>
      <c r="C112" s="23" t="s">
        <v>102</v>
      </c>
      <c r="D112" s="43" t="s">
        <v>205</v>
      </c>
      <c r="E112" s="93">
        <f>E266+E417+E568+E718+E867+E1016+E1165+E1315+E1464+E1613+E1762+E1911+E2060+E2210+E2359+E2508+E2657+E2806+E2955+E3104+E3253+E3402+E3553+E3704+E3855+E4004+E4153+E4304+E4455+E4607+E4756+E4905+E5054+E5203+E5352+E5501+E5650+E5799+E5948+E6097+E6246</f>
        <v>2168200</v>
      </c>
      <c r="F112" s="93">
        <f>F266+F417+F568+F718+F867+F1016+F1165+F1315+F1464+F1613+F1762+F1911+F2060+F2210+F2359+F2508+F2657+F2806+F2955+F3104+F3253+F3402+F3553+F3704+F3855+F4004+F4153+F4304+F4455+F4607+F4756+F4905+F5054+F5203+F5352+F5501+F5650+F5799+F5948+F6097+F6246</f>
        <v>542050</v>
      </c>
      <c r="G112" s="93">
        <f>G266+G417+G568+G718+G867+G1016+G1165+G1315+G1464+G1613+G1762+G1911+G2060+G2210+G2359+G2508+G2657+G2806+G2955+G3104+G3253+G3402+G3553+G3704+G3855+G4004+G4153+G4304+G4455+G4607+G4756+G4905+G5054+G5203+G5352+G5501+G5650+G5799+G5948+G6097+G6246</f>
        <v>800394.61999999988</v>
      </c>
      <c r="H112" s="93">
        <f>H266+H417+H568+H718+H867+H1016+H1165+H1315+H1464+H1613+H1762+H1911+H2060+H2210+H2359+H2508+H2657+H2806+H2955+H3104+H3253+H3402+H3553+H3704+H3855+H4004+H4153+H4304+H4455+H4607+H4756+H4905+H5054+H5203+H5352+H5501+H5650+H5799+H5948+H6097+H6246</f>
        <v>800394.61999999988</v>
      </c>
      <c r="I112" s="93">
        <f>I266+I417+I568+I718+I867+I1016+I1165+I1315+I1464+I1613+I1762+I1911+I2060+I2210+I2359+I2508+I2657+I2806+I2955+I3104+I3253+I3402+I3553+I3704+I3855+I4004+I4153+I4304+I4455+I4607+I4756+I4905+I5054+I5203+I5352+I5501+I5650+I5799+I5948+I6097+I6246</f>
        <v>261197.36999999994</v>
      </c>
      <c r="J112" s="67">
        <f t="shared" si="33"/>
        <v>48.19</v>
      </c>
      <c r="K112" s="93">
        <f>K266+K417+K568+K718+K867+K1016+K1165+K1315+K1464+K1613+K1762+K1911+K2060+K2210+K2359+K2508+K2657+K2806+K2955+K3104+K3253+K3402+K3553+K3704+K3855+K4004+K4153+K4304+K4455+K4607+K4756+K4905+K5054+K5203+K5352+K5501+K5650+K5799+K5948+K6097+K6246</f>
        <v>-2852.75</v>
      </c>
      <c r="L112" s="67">
        <f t="shared" si="34"/>
        <v>0.53</v>
      </c>
      <c r="M112" s="94"/>
      <c r="N112" s="94"/>
      <c r="O112" s="93"/>
      <c r="P112" s="93"/>
      <c r="Q112" s="93"/>
      <c r="R112" s="93"/>
      <c r="S112" s="93"/>
      <c r="T112" s="93"/>
      <c r="U112" s="93"/>
      <c r="V112" s="93"/>
      <c r="W112" s="94"/>
      <c r="X112" s="6"/>
    </row>
    <row r="113" spans="1:24" s="35" customFormat="1" ht="15.75" x14ac:dyDescent="0.25">
      <c r="A113" s="22" t="s">
        <v>51</v>
      </c>
      <c r="B113" s="44" t="s">
        <v>339</v>
      </c>
      <c r="C113" s="23" t="s">
        <v>384</v>
      </c>
      <c r="D113" s="43" t="s">
        <v>387</v>
      </c>
      <c r="E113" s="93">
        <f>E267+E418+E569+E719+E868+E1017+E1166+E1316+E1465+E1614+E1763+E1912+E2061+E2211+E2360+E2509+E2658+E2807+E2956+E3105+E3254+E3403+E3554+E3705+E3856+E4005+E4154+E4305+E4456+E4608+E4757+E4906+E5055+E5204+E5353+E5502+E5651+E5800+E5949+E6098+E6247</f>
        <v>0</v>
      </c>
      <c r="F113" s="93">
        <f>F267+F418+F569+F719+F868+F1017+F1166+F1316+F1465+F1614+F1763+F1912+F2061+F2211+F2360+F2509+F2658+F2807+F2956+F3105+F3254+F3403+F3554+F3705+F3856+F4005+F4154+F4305+F4456+F4608+F4757+F4906+F5055+F5204+F5353+F5502+F5651+F5800+F5949+F6098+F6247</f>
        <v>0</v>
      </c>
      <c r="G113" s="93">
        <f>G267+G418+G569+G719+G868+G1017+G1166+G1316+G1465+G1614+G1763+G1912+G2061+G2211+G2360+G2509+G2658+G2807+G2956+G3105+G3254+G3403+G3554+G3705+G3856+G4005+G4154+G4305+G4456+G4608+G4757+G4906+G5055+G5204+G5353+G5502+G5651+G5800+G5949+G6098+G6247</f>
        <v>0</v>
      </c>
      <c r="H113" s="93">
        <f>H267+H418+H569+H719+H868+H1017+H1166+H1316+H1465+H1614+H1763+H1912+H2061+H2211+H2360+H2509+H2658+H2807+H2956+H3105+H3254+H3403+H3554+H3705+H3856+H4005+H4154+H4305+H4456+H4608+H4757+H4906+H5055+H5204+H5353+H5502+H5651+H5800+H5949+H6098+H6247</f>
        <v>0</v>
      </c>
      <c r="I113" s="93">
        <f t="shared" ref="I113" si="37">G113-F113</f>
        <v>0</v>
      </c>
      <c r="J113" s="46"/>
      <c r="K113" s="93">
        <f t="shared" ref="K113" si="38">G113-F113</f>
        <v>0</v>
      </c>
      <c r="L113" s="67"/>
      <c r="M113" s="94"/>
      <c r="N113" s="94"/>
      <c r="O113" s="93"/>
      <c r="P113" s="93"/>
      <c r="Q113" s="133"/>
      <c r="R113" s="93"/>
      <c r="S113" s="93"/>
      <c r="T113" s="143"/>
      <c r="U113" s="143"/>
      <c r="V113" s="93"/>
      <c r="W113" s="94"/>
      <c r="X113" s="6"/>
    </row>
    <row r="114" spans="1:24" s="35" customFormat="1" ht="15.75" x14ac:dyDescent="0.25">
      <c r="A114" s="22" t="s">
        <v>51</v>
      </c>
      <c r="B114" s="44" t="s">
        <v>339</v>
      </c>
      <c r="C114" s="23" t="s">
        <v>385</v>
      </c>
      <c r="D114" s="43" t="s">
        <v>388</v>
      </c>
      <c r="E114" s="93">
        <f>E268+E419+E570+E720+E869+E1018+E1167+E1317+E1466+E1615+E1764+E1913+E2062+E2212+E2361+E2510+E2659+E2808+E2957+E3106+E3255+E3404+E3555+E3706+E3857+E4006+E4155+E4306+E4457+E4609+E4758+E4907+E5056+E5205+E5354+E5503+E5652+E5801+E5950+E6099+E6248</f>
        <v>0</v>
      </c>
      <c r="F114" s="93">
        <f>F268+F419+F570+F720+F869+F1018+F1167+F1317+F1466+F1615+F1764+F1913+F2062+F2212+F2361+F2510+F2659+F2808+F2957+F3106+F3255+F3404+F3555+F3706+F3857+F4006+F4155+F4306+F4457+F4609+F4758+F4907+F5056+F5205+F5354+F5503+F5652+F5801+F5950+F6099+F6248</f>
        <v>0</v>
      </c>
      <c r="G114" s="93">
        <f>G268+G419+G570+G720+G869+G1018+G1167+G1317+G1466+G1615+G1764+G1913+G2062+G2212+G2361+G2510+G2659+G2808+G2957+G3106+G3255+G3404+G3555+G3706+G3857+G4006+G4155+G4306+G4457+G4609+G4758+G4907+G5056+G5205+G5354+G5503+G5652+G5801+G5950+G6099+G6248</f>
        <v>0</v>
      </c>
      <c r="H114" s="93">
        <f>H268+H419+H570+H720+H869+H1018+H1167+H1317+H1466+H1615+H1764+H1913+H2062+H2212+H2361+H2510+H2659+H2808+H2957+H3106+H3255+H3404+H3555+H3706+H3857+H4006+H4155+H4306+H4457+H4609+H4758+H4907+H5056+H5205+H5354+H5503+H5652+H5801+H5950+H6099+H6248</f>
        <v>0</v>
      </c>
      <c r="I114" s="93">
        <f t="shared" ref="I114:I160" si="39">G114-F114</f>
        <v>0</v>
      </c>
      <c r="J114" s="46"/>
      <c r="K114" s="93">
        <f t="shared" ref="K114:K116" si="40">G114-F114</f>
        <v>0</v>
      </c>
      <c r="L114" s="67"/>
      <c r="M114" s="94"/>
      <c r="N114" s="94"/>
      <c r="O114" s="93"/>
      <c r="P114" s="93"/>
      <c r="Q114" s="133"/>
      <c r="R114" s="93"/>
      <c r="S114" s="93"/>
      <c r="T114" s="143"/>
      <c r="U114" s="143"/>
      <c r="V114" s="93"/>
      <c r="W114" s="94"/>
      <c r="X114" s="6"/>
    </row>
    <row r="115" spans="1:24" s="35" customFormat="1" ht="31.5" x14ac:dyDescent="0.25">
      <c r="A115" s="22" t="s">
        <v>51</v>
      </c>
      <c r="B115" s="44" t="s">
        <v>339</v>
      </c>
      <c r="C115" s="23" t="s">
        <v>386</v>
      </c>
      <c r="D115" s="43" t="s">
        <v>389</v>
      </c>
      <c r="E115" s="93">
        <f>E269+E420+E571+E721+E870+E1019+E1168+E1318+E1467+E1616+E1765+E1914+E2063+E2213+E2362+E2511+E2660+E2809+E2958+E3107+E3256+E3405+E3556+E3707+E3858+E4007+E4156+E4307+E4458+E4610+E4759+E4908+E5057+E5206+E5355+E5504+E5653+E5802+E5951+E6100+E6249</f>
        <v>0</v>
      </c>
      <c r="F115" s="93">
        <f>F269+F420+F571+F721+F870+F1019+F1168+F1318+F1467+F1616+F1765+F1914+F2063+F2213+F2362+F2511+F2660+F2809+F2958+F3107+F3256+F3405+F3556+F3707+F3858+F4007+F4156+F4307+F4458+F4610+F4759+F4908+F5057+F5206+F5355+F5504+F5653+F5802+F5951+F6100+F6249</f>
        <v>0</v>
      </c>
      <c r="G115" s="93">
        <f>G269+G420+G571+G721+G870+G1019+G1168+G1318+G1467+G1616+G1765+G1914+G2063+G2213+G2362+G2511+G2660+G2809+G2958+G3107+G3256+G3405+G3556+G3707+G3858+G4007+G4156+G4307+G4458+G4610+G4759+G4908+G5057+G5206+G5355+G5504+G5653+G5802+G5951+G6100+G6249</f>
        <v>5223</v>
      </c>
      <c r="H115" s="93">
        <f>H269+H420+H571+H721+H870+H1019+H1168+H1318+H1467+H1616+H1765+H1914+H2063+H2213+H2362+H2511+H2660+H2809+H2958+H3107+H3256+H3405+H3556+H3707+H3858+H4007+H4156+H4307+H4458+H4610+H4759+H4908+H5057+H5206+H5355+H5504+H5653+H5802+H5951+H6100+H6249</f>
        <v>5223</v>
      </c>
      <c r="I115" s="93">
        <f t="shared" si="39"/>
        <v>5223</v>
      </c>
      <c r="J115" s="46"/>
      <c r="K115" s="93"/>
      <c r="L115" s="67"/>
      <c r="M115" s="94"/>
      <c r="N115" s="94"/>
      <c r="O115" s="93"/>
      <c r="P115" s="93"/>
      <c r="Q115" s="133"/>
      <c r="R115" s="93"/>
      <c r="S115" s="93"/>
      <c r="T115" s="143"/>
      <c r="U115" s="143"/>
      <c r="V115" s="93"/>
      <c r="W115" s="94"/>
      <c r="X115" s="6"/>
    </row>
    <row r="116" spans="1:24" s="35" customFormat="1" ht="31.5" x14ac:dyDescent="0.25">
      <c r="A116" s="22" t="s">
        <v>51</v>
      </c>
      <c r="B116" s="44" t="s">
        <v>339</v>
      </c>
      <c r="C116" s="37" t="s">
        <v>206</v>
      </c>
      <c r="D116" s="43" t="s">
        <v>344</v>
      </c>
      <c r="E116" s="93">
        <v>14745</v>
      </c>
      <c r="F116" s="93">
        <f>E116/12*3</f>
        <v>3686.25</v>
      </c>
      <c r="G116" s="93">
        <f>G270+G421+G572+G722+G871+G1020+G1169+G1319+G1468+G1617+G1766+G1915+G2064+G2214+G2363+G2512+G2661+G2810+G2959+G3108+G3257+G3406+G3557+G3708+G3859+G4008+G4157+G4308+G4459+G4611+G4760+G4909+G5058+G5207+G5356+G5505+G5654+G5803+G5952+G6101+G6250</f>
        <v>0</v>
      </c>
      <c r="H116" s="93">
        <f>H270+H421+H572+H722+H871+H1020+H1169+H1319+H1468+H1617+H1766+H1915+H2064+H2214+H2363+H2512+H2661+H2810+H2959+H3108+H3257+H3406+H3557+H3708+H3859+H4008+H4157+H4308+H4459+H4611+H4760+H4909+H5058+H5207+H5356+H5505+H5654+H5803+H5952+H6101+H6250</f>
        <v>0</v>
      </c>
      <c r="I116" s="93"/>
      <c r="J116" s="46"/>
      <c r="K116" s="93">
        <f t="shared" si="40"/>
        <v>-3686.25</v>
      </c>
      <c r="L116" s="67">
        <f t="shared" ref="L116" si="41">ROUND(K116*100/-F116,2)</f>
        <v>100</v>
      </c>
      <c r="M116" s="94"/>
      <c r="N116" s="94"/>
      <c r="O116" s="93"/>
      <c r="P116" s="93"/>
      <c r="Q116" s="133"/>
      <c r="R116" s="93">
        <v>3</v>
      </c>
      <c r="S116" s="93">
        <f>S270+S421+S572+S722+S871+S1020+S1169+S1319+S1468+S1617+S1766+S1915+S2064+S2214+S2363+S2512+S2661+S2810+S2959+S3108+S3257+S3406+S3557+S3708+S3859+S4008+S4157+S4308+S4459+S4611+S4760+S4909+S5058+S5207+S5356+S5505+S5654+S5803+S5952+S6101+S6250</f>
        <v>3</v>
      </c>
      <c r="T116" s="93">
        <f>T270+T421+T572+T722+T871+T1020+T1169+T1319+T1468+T1617+T1766+T1915+T2064+T2214+T2363+T2512+T2661+T2810+T2959+T3108+T3257+T3406+T3557+T3708+T3859+T4008+T4157+T4308+T4459+T4611+T4760+T4909+T5058+T5207+T5356+T5505+T5654+T5803+T5952+T6101+T6250</f>
        <v>0</v>
      </c>
      <c r="U116" s="93">
        <f>U270+U421+U572+U722+U871+U1020+U1169+U1319+U1468+U1617+U1766+U1915+U2064+U2214+U2363+U2512+U2661+U2810+U2959+U3108+U3257+U3406+U3557+U3708+U3859+U4008+U4157+U4308+U4459+U4611+U4760+U4909+U5058+U5207+U5356+U5505+U5654+U5803+U5952+U6101+U6250</f>
        <v>0</v>
      </c>
      <c r="V116" s="93">
        <f>V270+V421+V572+V722+V871+V1020+V1169+V1319+V1468+V1617+V1766+V1915+V2064+V2214+V2363+V2512+V2661+V2810+V2959+V3108+V3257+V3406+V3557+V3708+V3859+V4008+V4157+V4308+V4459+V4611+V4760+V4909+V5058+V5207+V5356+V5505+V5654+V5803+V5952+V6101+V6250</f>
        <v>0</v>
      </c>
      <c r="W116" s="94"/>
      <c r="X116" s="6"/>
    </row>
    <row r="117" spans="1:24" s="35" customFormat="1" ht="31.5" x14ac:dyDescent="0.25">
      <c r="A117" s="22" t="s">
        <v>51</v>
      </c>
      <c r="B117" s="44" t="s">
        <v>339</v>
      </c>
      <c r="C117" s="37" t="s">
        <v>208</v>
      </c>
      <c r="D117" s="43" t="s">
        <v>345</v>
      </c>
      <c r="E117" s="93">
        <f>E271+E422+E573+E723+E872+E1021+E1170+E1320+E1469+E1618+E1767+E1916+E2065+E2215+E2364+E2513+E2662+E2811+E2960+E3109+E3258+E3407+E3558+E3709+E3860+E4009+E4158+E4309+E4460+E4612+E4761+E4910+E5059+E5208+E5357+E5506+E5655+E5804+E5953+E6102+E6251</f>
        <v>928339</v>
      </c>
      <c r="F117" s="93">
        <f>F271+F422+F573+F723+F872+F1021+F1170+F1320+F1469+F1618+F1767+F1916+F2065+F2215+F2364+F2513+F2662+F2811+F2960+F3109+F3258+F3407+F3558+F3709+F3860+F4009+F4158+F4309+F4460+F4612+F4761+F4910+F5059+F5208+F5357+F5506+F5655+F5804+F5953+F6102+F6251</f>
        <v>154723.16666666666</v>
      </c>
      <c r="G117" s="93">
        <f>G271+G422+G573+G723+G872+G1021+G1170+G1320+G1469+G1618+G1767+G1916+G2065+G2215+G2364+G2513+G2662+G2811+G2960+G3109+G3258+G3407+G3558+G3709+G3860+G4009+G4158+G4309+G4460+G4612+G4761+G4910+G5059+G5208+G5357+G5506+G5655+G5804+G5953+G6102+G6251</f>
        <v>169787</v>
      </c>
      <c r="H117" s="93">
        <f>H271+H422+H573+H723+H872+H1021+H1170+H1320+H1469+H1618+H1767+H1916+H2065+H2215+H2364+H2513+H2662+H2811+H2960+H3109+H3258+H3407+H3558+H3709+H3860+H4009+H4158+H4309+H4460+H4612+H4761+H4910+H5059+H5208+H5357+H5506+H5655+H5804+H5953+H6102+H6251</f>
        <v>168220</v>
      </c>
      <c r="I117" s="93">
        <f t="shared" ref="I117" si="42">G117-F117</f>
        <v>15063.833333333343</v>
      </c>
      <c r="J117" s="46">
        <f t="shared" ref="J117" si="43">ROUND(I117/F117*100,2)</f>
        <v>9.74</v>
      </c>
      <c r="K117" s="93"/>
      <c r="L117" s="67"/>
      <c r="M117" s="94"/>
      <c r="N117" s="94"/>
      <c r="O117" s="93"/>
      <c r="P117" s="93"/>
      <c r="Q117" s="133"/>
      <c r="R117" s="93"/>
      <c r="S117" s="93"/>
      <c r="T117" s="143"/>
      <c r="U117" s="143"/>
      <c r="V117" s="93"/>
      <c r="W117" s="94"/>
      <c r="X117" s="6"/>
    </row>
    <row r="118" spans="1:24" s="35" customFormat="1" ht="15.75" x14ac:dyDescent="0.25">
      <c r="A118" s="22" t="s">
        <v>51</v>
      </c>
      <c r="B118" s="44" t="s">
        <v>339</v>
      </c>
      <c r="C118" s="37" t="s">
        <v>210</v>
      </c>
      <c r="D118" s="38" t="s">
        <v>224</v>
      </c>
      <c r="E118" s="93"/>
      <c r="F118" s="93"/>
      <c r="G118" s="93"/>
      <c r="H118" s="93"/>
      <c r="I118" s="93"/>
      <c r="J118" s="46"/>
      <c r="K118" s="93"/>
      <c r="L118" s="67"/>
      <c r="M118" s="94"/>
      <c r="N118" s="94"/>
      <c r="O118" s="93"/>
      <c r="P118" s="93"/>
      <c r="Q118" s="133"/>
      <c r="R118" s="93"/>
      <c r="S118" s="93"/>
      <c r="T118" s="143"/>
      <c r="U118" s="143"/>
      <c r="V118" s="93"/>
      <c r="W118" s="94"/>
      <c r="X118" s="6"/>
    </row>
    <row r="119" spans="1:24" s="35" customFormat="1" ht="31.5" x14ac:dyDescent="0.25">
      <c r="A119" s="22" t="s">
        <v>51</v>
      </c>
      <c r="B119" s="44" t="s">
        <v>339</v>
      </c>
      <c r="C119" s="37" t="s">
        <v>211</v>
      </c>
      <c r="D119" s="38" t="s">
        <v>361</v>
      </c>
      <c r="E119" s="93">
        <f>E273+E424+E575+E725+E874+E1023+E1172+E1322+E1471+E1620+E1769+E1918+E2067+E2217+E2366+E2515+E2664+E2813+E2962+E3111+E3260+E3409+E3560+E3711+E3862+E4011+E4160+E4311+E4462+E4614+E4763+E4912+E5061+E5210+E5359+E5508+E5657+E5806+E5955+E6104+E6253</f>
        <v>4121552</v>
      </c>
      <c r="F119" s="93">
        <f>F273+F424+F575+F725+F874+F1023+F1172+F1322+F1471+F1620+F1769+F1918+F2067+F2217+F2366+F2515+F2664+F2813+F2962+F3111+F3260+F3409+F3560+F3711+F3862+F4011+F4160+F4311+F4462+F4614+F4763+F4912+F5061+F5210+F5359+F5508+F5657+F5806+F5955+F6104+F6253</f>
        <v>1030388</v>
      </c>
      <c r="G119" s="93">
        <f>G273+G424+G575+G725+G874+G1023+G1172+G1322+G1471+G1620+G1769+G1918+G2067+G2217+G2366+G2515+G2664+G2813+G2962+G3111+G3260+G3409+G3560+G3711+G3862+G4011+G4160+G4311+G4462+G4614+G4763+G4912+G5061+G5210+G5359+G5508+G5657+G5806+G5955+G6104+G6253</f>
        <v>2440934</v>
      </c>
      <c r="H119" s="93">
        <f>H273+H424+H575+H725+H874+H1023+H1172+H1322+H1471+H1620+H1769+H1918+H2067+H2217+H2366+H2515+H2664+H2813+H2962+H3111+H3260+H3409+H3560+H3711+H3862+H4011+H4160+H4311+H4462+H4614+H4763+H4912+H5061+H5210+H5359+H5508+H5657+H5806+H5955+H6104+H6253</f>
        <v>2441550</v>
      </c>
      <c r="I119" s="93">
        <f t="shared" ref="I119:I137" si="44">G119-F119</f>
        <v>1410546</v>
      </c>
      <c r="J119" s="46">
        <f t="shared" ref="J119:J137" si="45">ROUND(I119/F119*100,2)</f>
        <v>136.88999999999999</v>
      </c>
      <c r="K119" s="93"/>
      <c r="L119" s="67"/>
      <c r="M119" s="94"/>
      <c r="N119" s="94"/>
      <c r="O119" s="93"/>
      <c r="P119" s="93"/>
      <c r="Q119" s="133"/>
      <c r="R119" s="93">
        <f>R273+R424+R575+R725+R874+R1023+R1172+R1322+R1471+R1620+R1769+R1918+R2067+R2217+R2366+R2515+R2664+R2813+R2962+R3111+R3260+R3409+R3560+R3711+R3862+R4011+R4160+R4311+R4462+R4614+R4763+R4912+R5061+R5210+R5359+R5508+R5657+R5806+R5955+R6104+R6253</f>
        <v>1359</v>
      </c>
      <c r="S119" s="93">
        <f>S273+S424+S575+S725+S874+S1023+S1172+S1322+S1471+S1620+S1769+S1918+S2067+S2217+S2366+S2515+S2664+S2813+S2962+S3111+S3260+S3409+S3560+S3711+S3862+S4011+S4160+S4311+S4462+S4614+S4763+S4912+S5061+S5210+S5359+S5508+S5657+S5806+S5955+S6104+S6253</f>
        <v>341</v>
      </c>
      <c r="T119" s="93">
        <f>T273+T424+T575+T725+T874+T1023+T1172+T1322+T1471+T1620+T1769+T1918+T2067+T2217+T2366+T2515+T2664+T2813+T2962+T3111+T3260+T3409+T3560+T3711+T3862+T4011+T4160+T4311+T4462+T4614+T4763+T4912+T5061+T5210+T5359+T5508+T5657+T5806+T5955+T6104+T6253</f>
        <v>718</v>
      </c>
      <c r="U119" s="93">
        <f>U273+U424+U575+U725+U874+U1023+U1172+U1322+U1471+U1620+U1769+U1918+U2067+U2217+U2366+U2515+U2664+U2813+U2962+U3111+U3260+U3409+U3560+U3711+U3862+U4011+U4160+U4311+U4462+U4614+U4763+U4912+U5061+U5210+U5359+U5508+U5657+U5806+U5955+U6104+U6253</f>
        <v>718</v>
      </c>
      <c r="V119" s="93">
        <f>V273+V424+V575+V725+V874+V1023+V1172+V1322+V1471+V1620+V1769+V1918+V2067+V2217+V2366+V2515+V2664+V2813+V2962+V3111+V3260+V3409+V3560+V3711+V3862+V4011+V4160+V4311+V4462+V4614+V4763+V4912+V5061+V5210+V5359+V5508+V5657+V5806+V5955+V6104+V6253</f>
        <v>0</v>
      </c>
      <c r="W119" s="94"/>
      <c r="X119" s="6"/>
    </row>
    <row r="120" spans="1:24" s="35" customFormat="1" ht="31.5" x14ac:dyDescent="0.25">
      <c r="A120" s="22" t="s">
        <v>51</v>
      </c>
      <c r="B120" s="44" t="s">
        <v>339</v>
      </c>
      <c r="C120" s="37" t="s">
        <v>212</v>
      </c>
      <c r="D120" s="43" t="s">
        <v>213</v>
      </c>
      <c r="E120" s="93">
        <f>E274+E425+E576+E726+E875+E1024+E1173+E1323+E1472+E1621+E1770+E1919+E2068+E2218+E2367+E2516+E2665+E2814+E2963+E3112+E3261+E3410+E3561+E3712+E3863+E4012+E4161+E4312+E4463+E4615+E4764+E4913+E5062+E5211+E5360+E5509+E5658+E5807+E5956+E6105+E6254</f>
        <v>5253994</v>
      </c>
      <c r="F120" s="93">
        <f>F274+F425+F576+F726+F875+F1024+F1173+F1323+F1472+F1621+F1770+F1919+F2068+F2218+F2367+F2516+F2665+F2814+F2963+F3112+F3261+F3410+F3561+F3712+F3863+F4012+F4161+F4312+F4463+F4615+F4764+F4913+F5062+F5211+F5360+F5509+F5658+F5807+F5956+F6105+F6254</f>
        <v>875665.66666666663</v>
      </c>
      <c r="G120" s="93">
        <f>G274+G425+G576+G726+G875+G1024+G1173+G1323+G1472+G1621+G1770+G1919+G2068+G2218+G2367+G2516+G2665+G2814+G2963+G3112+G3261+G3410+G3561+G3712+G3863+G4012+G4161+G4312+G4463+G4615+G4764+G4913+G5062+G5211+G5360+G5509+G5658+G5807+G5956+G6105+G6254</f>
        <v>1020911</v>
      </c>
      <c r="H120" s="93">
        <f>H274+H425+H576+H726+H875+H1024+H1173+H1323+H1472+H1621+H1770+H1919+H2068+H2218+H2367+H2516+H2665+H2814+H2963+H3112+H3261+H3410+H3561+H3712+H3863+H4012+H4161+H4312+H4463+H4615+H4764+H4913+H5062+H5211+H5360+H5509+H5658+H5807+H5956+H6105+H6254</f>
        <v>1020911</v>
      </c>
      <c r="I120" s="93">
        <f t="shared" si="44"/>
        <v>145245.33333333337</v>
      </c>
      <c r="J120" s="46">
        <f t="shared" si="45"/>
        <v>16.59</v>
      </c>
      <c r="K120" s="93"/>
      <c r="L120" s="67"/>
      <c r="M120" s="94"/>
      <c r="N120" s="94"/>
      <c r="O120" s="93"/>
      <c r="P120" s="93"/>
      <c r="Q120" s="133"/>
      <c r="R120" s="93"/>
      <c r="S120" s="93"/>
      <c r="T120" s="143"/>
      <c r="U120" s="143"/>
      <c r="V120" s="93"/>
      <c r="W120" s="94"/>
      <c r="X120" s="6"/>
    </row>
    <row r="121" spans="1:24" s="35" customFormat="1" ht="15.75" x14ac:dyDescent="0.25">
      <c r="A121" s="22" t="s">
        <v>51</v>
      </c>
      <c r="B121" s="44" t="s">
        <v>339</v>
      </c>
      <c r="C121" s="37" t="s">
        <v>214</v>
      </c>
      <c r="D121" s="43" t="s">
        <v>355</v>
      </c>
      <c r="E121" s="93">
        <v>211261</v>
      </c>
      <c r="F121" s="93">
        <f>E121/12*2</f>
        <v>35210.166666666664</v>
      </c>
      <c r="G121" s="93">
        <f>G275+G426+G577+G727+G876+G1025+G1174+G1324+G1473+G1622+G1771+G1920+G2069+G2219+G2368+G2517+G2666+G2815+G2964+G3113+G3262+G3411+G3562+G3713+G3864+G4013+G4162+G4313+G4464+G4616+G4765+G4914+G5063+G5212+G5361+G5510+G5659+G5808+G5957+G6106+G6255</f>
        <v>44841</v>
      </c>
      <c r="H121" s="93">
        <f>H275+H426+H577+H727+H876+H1025+H1174+H1324+H1473+H1622+H1771+H1920+H2069+H2219+H2368+H2517+H2666+H2815+H2964+H3113+H3262+H3411+H3562+H3713+H3864+H4013+H4162+H4313+H4464+H4616+H4765+H4914+H5063+H5212+H5361+H5510+H5659+H5808+H5957+H6106+H6255</f>
        <v>44841</v>
      </c>
      <c r="I121" s="93">
        <f t="shared" si="44"/>
        <v>9630.8333333333358</v>
      </c>
      <c r="J121" s="46">
        <f t="shared" si="45"/>
        <v>27.35</v>
      </c>
      <c r="K121" s="93"/>
      <c r="L121" s="67"/>
      <c r="M121" s="94"/>
      <c r="N121" s="94"/>
      <c r="O121" s="93"/>
      <c r="P121" s="93"/>
      <c r="Q121" s="133"/>
      <c r="R121" s="93"/>
      <c r="S121" s="93"/>
      <c r="T121" s="143"/>
      <c r="U121" s="143"/>
      <c r="V121" s="93"/>
      <c r="W121" s="94"/>
      <c r="X121" s="6"/>
    </row>
    <row r="122" spans="1:24" s="35" customFormat="1" ht="31.5" x14ac:dyDescent="0.25">
      <c r="A122" s="22" t="s">
        <v>51</v>
      </c>
      <c r="B122" s="44" t="s">
        <v>339</v>
      </c>
      <c r="C122" s="37" t="s">
        <v>216</v>
      </c>
      <c r="D122" s="43" t="s">
        <v>346</v>
      </c>
      <c r="E122" s="93">
        <f>E276+E427+E578+E728+E877+E1026+E1175+E1325+E1474+E1623+E1772+E1921+E2070+E2220+E2369+E2518+E2667+E2816+E2965+E3114+E3263+E3412+E3563+E3714+E3865+E4014+E4163+E4314+E4465+E4617+E4766+E4915+E5064+E5213+E5362+E5511+E5660+E5809+E5958+E6107+E6256</f>
        <v>2757051</v>
      </c>
      <c r="F122" s="93">
        <f>F276+F427+F578+F728+F877+F1026+F1175+F1325+F1474+F1623+F1772+F1921+F2070+F2220+F2369+F2518+F2667+F2816+F2965+F3114+F3263+F3412+F3563+F3714+F3865+F4014+F4163+F4314+F4465+F4617+F4766+F4915+F5064+F5213+F5362+F5511+F5660+F5809+F5958+F6107+F6256</f>
        <v>459508.49999999994</v>
      </c>
      <c r="G122" s="93">
        <f>G276+G427+G578+G728+G877+G1026+G1175+G1325+G1474+G1623+G1772+G1921+G2070+G2220+G2369+G2518+G2667+G2816+G2965+G3114+G3263+G3412+G3563+G3714+G3865+G4014+G4163+G4314+G4465+G4617+G4766+G4915+G5064+G5213+G5362+G5511+G5660+G5809+G5958+G6107+G6256</f>
        <v>609981</v>
      </c>
      <c r="H122" s="93">
        <f>H276+H427+H578+H728+H877+H1026+H1175+H1325+H1474+H1623+H1772+H1921+H2070+H2220+H2369+H2518+H2667+H2816+H2965+H3114+H3263+H3412+H3563+H3714+H3865+H4014+H4163+H4314+H4465+H4617+H4766+H4915+H5064+H5213+H5362+H5511+H5660+H5809+H5958+H6107+H6256</f>
        <v>605560</v>
      </c>
      <c r="I122" s="93">
        <f t="shared" si="44"/>
        <v>150472.50000000006</v>
      </c>
      <c r="J122" s="46">
        <f t="shared" si="45"/>
        <v>32.75</v>
      </c>
      <c r="K122" s="93"/>
      <c r="L122" s="67"/>
      <c r="M122" s="94"/>
      <c r="N122" s="94"/>
      <c r="O122" s="93"/>
      <c r="P122" s="93"/>
      <c r="Q122" s="133"/>
      <c r="R122" s="93"/>
      <c r="S122" s="93"/>
      <c r="T122" s="143"/>
      <c r="U122" s="143"/>
      <c r="V122" s="93"/>
      <c r="W122" s="94"/>
      <c r="X122" s="6"/>
    </row>
    <row r="123" spans="1:24" s="35" customFormat="1" ht="31.5" x14ac:dyDescent="0.25">
      <c r="A123" s="22" t="s">
        <v>51</v>
      </c>
      <c r="B123" s="44" t="s">
        <v>339</v>
      </c>
      <c r="C123" s="37" t="s">
        <v>218</v>
      </c>
      <c r="D123" s="43" t="s">
        <v>347</v>
      </c>
      <c r="E123" s="93">
        <f>E277+E428+E579+E729+E878+E1027+E1176+E1326+E1475+E1624+E1773+E1922+E2071+E2221+E2370+E2519+E2668+E2817+E2966+E3115+E3264+E3413+E3564+E3715+E3866+E4015+E4164+E4315+E4466+E4618+E4767+E4916+E5065+E5214+E5363+E5512+E5661+E5810+E5959+E6108+E6257</f>
        <v>13557</v>
      </c>
      <c r="F123" s="93">
        <f>F277+F428+F579+F729+F878+F1027+F1176+F1326+F1475+F1624+F1773+F1922+F2071+F2221+F2370+F2519+F2668+F2817+F2966+F3115+F3264+F3413+F3564+F3715+F3866+F4015+F4164+F4315+F4466+F4618+F4767+F4916+F5065+F5214+F5363+F5512+F5661+F5810+F5959+F6108+F6257</f>
        <v>2259.5</v>
      </c>
      <c r="G123" s="93">
        <f>G277+G428+G579+G729+G878+G1027+G1176+G1326+G1475+G1624+G1773+G1922+G2071+G2221+G2370+G2519+G2668+G2817+G2966+G3115+G3264+G3413+G3564+G3715+G3866+G4015+G4164+G4315+G4466+G4618+G4767+G4916+G5065+G5214+G5363+G5512+G5661+G5810+G5959+G6108+G6257</f>
        <v>5828</v>
      </c>
      <c r="H123" s="93">
        <f>H277+H428+H579+H729+H878+H1027+H1176+H1326+H1475+H1624+H1773+H1922+H2071+H2221+H2370+H2519+H2668+H2817+H2966+H3115+H3264+H3413+H3564+H3715+H3866+H4015+H4164+H4315+H4466+H4618+H4767+H4916+H5065+H5214+H5363+H5512+H5661+H5810+H5959+H6108+H6257</f>
        <v>5828</v>
      </c>
      <c r="I123" s="93">
        <f t="shared" si="44"/>
        <v>3568.5</v>
      </c>
      <c r="J123" s="46">
        <f t="shared" si="45"/>
        <v>157.93</v>
      </c>
      <c r="K123" s="93"/>
      <c r="L123" s="67"/>
      <c r="M123" s="94"/>
      <c r="N123" s="94"/>
      <c r="O123" s="93"/>
      <c r="P123" s="93"/>
      <c r="Q123" s="133"/>
      <c r="R123" s="93"/>
      <c r="S123" s="93"/>
      <c r="T123" s="143"/>
      <c r="U123" s="143"/>
      <c r="V123" s="93"/>
      <c r="W123" s="94"/>
      <c r="X123" s="6"/>
    </row>
    <row r="124" spans="1:24" s="35" customFormat="1" ht="31.5" x14ac:dyDescent="0.25">
      <c r="A124" s="22" t="s">
        <v>51</v>
      </c>
      <c r="B124" s="44" t="s">
        <v>339</v>
      </c>
      <c r="C124" s="37" t="s">
        <v>220</v>
      </c>
      <c r="D124" s="43" t="s">
        <v>221</v>
      </c>
      <c r="E124" s="93">
        <f>E278+E429+E580+E730+E879+E1028+E1177+E1327+E1476+E1625+E1774+E1923+E2072+E2222+E2371+E2520+E2669+E2818+E2967+E3116+E3265+E3414+E3565+E3716+E3867+E4016+E4165+E4316+E4467+E4619+E4768+E4917+E5066+E5215+E5364+E5513+E5662+E5811+E5960+E6109+E6258</f>
        <v>145936</v>
      </c>
      <c r="F124" s="93">
        <f>F278+F429+F580+F730+F879+F1028+F1177+F1327+F1476+F1625+F1774+F1923+F2072+F2222+F2371+F2520+F2669+F2818+F2967+F3116+F3265+F3414+F3565+F3716+F3867+F4016+F4165+F4316+F4467+F4619+F4768+F4917+F5066+F5215+F5364+F5513+F5662+F5811+F5960+F6109+F6258</f>
        <v>24322.666666666668</v>
      </c>
      <c r="G124" s="93">
        <f>G278+G429+G580+G730+G879+G1028+G1177+G1327+G1476+G1625+G1774+G1923+G2072+G2222+G2371+G2520+G2669+G2818+G2967+G3116+G3265+G3414+G3565+G3716+G3867+G4016+G4165+G4316+G4467+G4619+G4768+G4917+G5066+G5215+G5364+G5513+G5662+G5811+G5960+G6109+G6258</f>
        <v>30788</v>
      </c>
      <c r="H124" s="93">
        <f>H278+H429+H580+H730+H879+H1028+H1177+H1327+H1476+H1625+H1774+H1923+H2072+H2222+H2371+H2520+H2669+H2818+H2967+H3116+H3265+H3414+H3565+H3716+H3867+H4016+H4165+H4316+H4467+H4619+H4768+H4917+H5066+H5215+H5364+H5513+H5662+H5811+H5960+H6109+H6258</f>
        <v>30788</v>
      </c>
      <c r="I124" s="93">
        <f t="shared" si="44"/>
        <v>6465.3333333333321</v>
      </c>
      <c r="J124" s="46">
        <f t="shared" si="45"/>
        <v>26.58</v>
      </c>
      <c r="K124" s="93"/>
      <c r="L124" s="67"/>
      <c r="M124" s="94"/>
      <c r="N124" s="94"/>
      <c r="O124" s="93"/>
      <c r="P124" s="93"/>
      <c r="Q124" s="133"/>
      <c r="R124" s="93"/>
      <c r="S124" s="93"/>
      <c r="T124" s="143"/>
      <c r="U124" s="143"/>
      <c r="V124" s="93"/>
      <c r="W124" s="94"/>
      <c r="X124" s="6"/>
    </row>
    <row r="125" spans="1:24" s="35" customFormat="1" ht="31.5" x14ac:dyDescent="0.25">
      <c r="A125" s="22" t="s">
        <v>51</v>
      </c>
      <c r="B125" s="44" t="s">
        <v>339</v>
      </c>
      <c r="C125" s="37" t="s">
        <v>222</v>
      </c>
      <c r="D125" s="43" t="s">
        <v>226</v>
      </c>
      <c r="E125" s="93">
        <f>E279+E430+E581+E731+E880+E1029+E1178+E1328+E1477+E1626+E1775+E1924+E2073+E2223+E2372+E2521+E2670+E2819+E2968+E3117+E3266+E3415+E3566+E3717+E3868+E4017+E4166+E4317+E4468+E4620+E4769+E4918+E5067+E5216+E5365+E5514+E5663+E5812+E5961+E6110+E6259</f>
        <v>1091</v>
      </c>
      <c r="F125" s="93">
        <f>F279+F430+F581+F731+F880+F1029+F1178+F1328+F1477+F1626+F1775+F1924+F2073+F2223+F2372+F2521+F2670+F2819+F2968+F3117+F3266+F3415+F3566+F3717+F3868+F4017+F4166+F4317+F4468+F4620+F4769+F4918+F5067+F5216+F5365+F5514+F5663+F5812+F5961+F6110+F6259</f>
        <v>181.83333333333334</v>
      </c>
      <c r="G125" s="93">
        <f>G279+G430+G581+G731+G880+G1029+G1178+G1328+G1477+G1626+G1775+G1924+G2073+G2223+G2372+G2521+G2670+G2819+G2968+G3117+G3266+G3415+G3566+G3717+G3868+G4017+G4166+G4317+G4468+G4620+G4769+G4918+G5067+G5216+G5365+G5514+G5663+G5812+G5961+G6110+G6259</f>
        <v>2101</v>
      </c>
      <c r="H125" s="93">
        <f>H279+H430+H581+H731+H880+H1029+H1178+H1328+H1477+H1626+H1775+H1924+H2073+H2223+H2372+H2521+H2670+H2819+H2968+H3117+H3266+H3415+H3566+H3717+H3868+H4017+H4166+H4317+H4468+H4620+H4769+H4918+H5067+H5216+H5365+H5514+H5663+H5812+H5961+H6110+H6259</f>
        <v>2101</v>
      </c>
      <c r="I125" s="93">
        <f t="shared" si="44"/>
        <v>1919.1666666666667</v>
      </c>
      <c r="J125" s="46">
        <f t="shared" si="45"/>
        <v>1055.45</v>
      </c>
      <c r="K125" s="93"/>
      <c r="L125" s="67"/>
      <c r="M125" s="94"/>
      <c r="N125" s="94"/>
      <c r="O125" s="93"/>
      <c r="P125" s="93"/>
      <c r="Q125" s="133"/>
      <c r="R125" s="93"/>
      <c r="S125" s="93"/>
      <c r="T125" s="143"/>
      <c r="U125" s="143"/>
      <c r="V125" s="93"/>
      <c r="W125" s="94"/>
      <c r="X125" s="6"/>
    </row>
    <row r="126" spans="1:24" s="35" customFormat="1" ht="31.5" x14ac:dyDescent="0.25">
      <c r="A126" s="22" t="s">
        <v>51</v>
      </c>
      <c r="B126" s="44" t="s">
        <v>339</v>
      </c>
      <c r="C126" s="37" t="s">
        <v>223</v>
      </c>
      <c r="D126" s="43" t="s">
        <v>227</v>
      </c>
      <c r="E126" s="93">
        <f>E280+E431+E582+E732+E881+E1030+E1179+E1329+E1478+E1627+E1776+E1925+E2074+E2224+E2373+E2522+E2671+E2820+E2969+E3118+E3267+E3416+E3567+E3718+E3869+E4018+E4167+E4318+E4469+E4621+E4770+E4919+E5068+E5217+E5366+E5515+E5664+E5813+E5962+E6111+E6260</f>
        <v>139586</v>
      </c>
      <c r="F126" s="93">
        <f>F280+F431+F582+F732+F881+F1030+F1179+F1329+F1478+F1627+F1776+F1925+F2074+F2224+F2373+F2522+F2671+F2820+F2969+F3118+F3267+F3416+F3567+F3718+F3869+F4018+F4167+F4318+F4469+F4621+F4770+F4919+F5068+F5217+F5366+F5515+F5664+F5813+F5962+F6111+F6260</f>
        <v>23264.333333333336</v>
      </c>
      <c r="G126" s="93">
        <f>G280+G431+G582+G732+G881+G1030+G1179+G1329+G1478+G1627+G1776+G1925+G2074+G2224+G2373+G2522+G2671+G2820+G2969+G3118+G3267+G3416+G3567+G3718+G3869+G4018+G4167+G4318+G4469+G4621+G4770+G4919+G5068+G5217+G5366+G5515+G5664+G5813+G5962+G6111+G6260</f>
        <v>21357</v>
      </c>
      <c r="H126" s="93">
        <f>H280+H431+H582+H732+H881+H1030+H1179+H1329+H1478+H1627+H1776+H1925+H2074+H2224+H2373+H2522+H2671+H2820+H2969+H3118+H3267+H3416+H3567+H3718+H3869+H4018+H4167+H4318+H4469+H4621+H4770+H4919+H5068+H5217+H5366+H5515+H5664+H5813+H5962+H6111+H6260</f>
        <v>21357</v>
      </c>
      <c r="I126" s="93"/>
      <c r="J126" s="46"/>
      <c r="K126" s="93">
        <f t="shared" ref="K119:K137" si="46">G126-F126</f>
        <v>-1907.3333333333358</v>
      </c>
      <c r="L126" s="67">
        <f t="shared" ref="L119:L137" si="47">ROUND(K126*100/-F126,2)</f>
        <v>8.1999999999999993</v>
      </c>
      <c r="M126" s="94"/>
      <c r="N126" s="94"/>
      <c r="O126" s="93"/>
      <c r="P126" s="93"/>
      <c r="Q126" s="133"/>
      <c r="R126" s="93"/>
      <c r="S126" s="93"/>
      <c r="T126" s="143"/>
      <c r="U126" s="143"/>
      <c r="V126" s="93"/>
      <c r="W126" s="94"/>
      <c r="X126" s="6"/>
    </row>
    <row r="127" spans="1:24" s="35" customFormat="1" ht="31.5" x14ac:dyDescent="0.25">
      <c r="A127" s="22" t="s">
        <v>51</v>
      </c>
      <c r="B127" s="44" t="s">
        <v>339</v>
      </c>
      <c r="C127" s="37" t="s">
        <v>280</v>
      </c>
      <c r="D127" s="43" t="s">
        <v>281</v>
      </c>
      <c r="E127" s="93">
        <f>E281+E432+E583+E733+E882+E1031+E1180+E1330+E1479+E1628+E1777+E1926+E2075+E2225+E2374+E2523+E2672+E2821+E2970+E3119+E3268+E3417+E3568+E3719+E3870+E4019+E4168+E4319+E4470+E4622+E4771+E4920+E5069+E5218+E5367+E5516+E5665+E5814+E5963+E6112+E6261</f>
        <v>2712</v>
      </c>
      <c r="F127" s="93">
        <f>F281+F432+F583+F733+F882+F1031+F1180+F1330+F1479+F1628+F1777+F1926+F2075+F2225+F2374+F2523+F2672+F2821+F2970+F3119+F3268+F3417+F3568+F3719+F3870+F4019+F4168+F4319+F4470+F4622+F4771+F4920+F5069+F5218+F5367+F5516+F5665+F5814+F5963+F6112+F6261</f>
        <v>452</v>
      </c>
      <c r="G127" s="93">
        <f>G281+G432+G583+G733+G882+G1031+G1180+G1330+G1479+G1628+G1777+G1926+G2075+G2225+G2374+G2523+G2672+G2821+G2970+G3119+G3268+G3417+G3568+G3719+G3870+G4019+G4168+G4319+G4470+G4622+G4771+G4920+G5069+G5218+G5367+G5516+G5665+G5814+G5963+G6112+G6261</f>
        <v>826</v>
      </c>
      <c r="H127" s="93">
        <f>H281+H432+H583+H733+H882+H1031+H1180+H1330+H1479+H1628+H1777+H1926+H2075+H2225+H2374+H2523+H2672+H2821+H2970+H3119+H3268+H3417+H3568+H3719+H3870+H4019+H4168+H4319+H4470+H4622+H4771+H4920+H5069+H5218+H5367+H5516+H5665+H5814+H5963+H6112+H6261</f>
        <v>826</v>
      </c>
      <c r="I127" s="93">
        <f t="shared" si="44"/>
        <v>374</v>
      </c>
      <c r="J127" s="46">
        <f t="shared" si="45"/>
        <v>82.74</v>
      </c>
      <c r="K127" s="93"/>
      <c r="L127" s="67"/>
      <c r="M127" s="94"/>
      <c r="N127" s="94"/>
      <c r="O127" s="93"/>
      <c r="P127" s="93"/>
      <c r="Q127" s="133"/>
      <c r="R127" s="93"/>
      <c r="S127" s="93"/>
      <c r="T127" s="143"/>
      <c r="U127" s="143"/>
      <c r="V127" s="93"/>
      <c r="W127" s="94"/>
      <c r="X127" s="6"/>
    </row>
    <row r="128" spans="1:24" s="35" customFormat="1" ht="15.75" x14ac:dyDescent="0.25">
      <c r="A128" s="22" t="s">
        <v>51</v>
      </c>
      <c r="B128" s="44" t="s">
        <v>339</v>
      </c>
      <c r="C128" s="37" t="s">
        <v>228</v>
      </c>
      <c r="D128" s="166" t="s">
        <v>378</v>
      </c>
      <c r="E128" s="93">
        <f>E282+E433+E584+E734+E883+E1032+E1181+E1331+E1480+E1629+E1778+E1927+E2076+E2226+E2375+E2524+E2673+E2822+E2971+E3120+E3269+E3418+E3569+E3720+E3871+E4020+E4169+E4320+E4471+E4623+E4772+E4921+E5070+E5219+E5368+E5517+E5666+E5815+E5964+E6113+E6262</f>
        <v>0</v>
      </c>
      <c r="F128" s="93">
        <f>F282+F433+F584+F734+F883+F1032+F1181+F1331+F1480+F1629+F1778+F1927+F2076+F2226+F2375+F2524+F2673+F2822+F2971+F3120+F3269+F3418+F3569+F3720+F3871+F4020+F4169+F4320+F4471+F4623+F4772+F4921+F5070+F5219+F5368+F5517+F5666+F5815+F5964+F6113+F6262</f>
        <v>0</v>
      </c>
      <c r="G128" s="93">
        <f>G282+G433+G584+G734+G883+G1032+G1181+G1331+G1480+G1629+G1778+G1927+G2076+G2226+G2375+G2524+G2673+G2822+G2971+G3120+G3269+G3418+G3569+G3720+G3871+G4020+G4169+G4320+G4471+G4623+G4772+G4921+G5070+G5219+G5368+G5517+G5666+G5815+G5964+G6113+G6262</f>
        <v>161047</v>
      </c>
      <c r="H128" s="93">
        <f>H282+H433+H584+H734+H883+H1032+H1181+H1331+H1480+H1629+H1778+H1927+H2076+H2226+H2375+H2524+H2673+H2822+H2971+H3120+H3269+H3418+H3569+H3720+H3871+H4020+H4169+H4320+H4471+H4623+H4772+H4921+H5070+H5219+H5368+H5517+H5666+H5815+H5964+H6113+H6262</f>
        <v>160868</v>
      </c>
      <c r="I128" s="93">
        <f t="shared" si="44"/>
        <v>161047</v>
      </c>
      <c r="J128" s="46"/>
      <c r="K128" s="93"/>
      <c r="L128" s="67"/>
      <c r="M128" s="94"/>
      <c r="N128" s="94"/>
      <c r="O128" s="93"/>
      <c r="P128" s="93"/>
      <c r="Q128" s="133"/>
      <c r="R128" s="93"/>
      <c r="S128" s="93"/>
      <c r="T128" s="143"/>
      <c r="U128" s="143"/>
      <c r="V128" s="93"/>
      <c r="W128" s="94"/>
      <c r="X128" s="6"/>
    </row>
    <row r="129" spans="1:24" s="35" customFormat="1" ht="31.5" x14ac:dyDescent="0.25">
      <c r="A129" s="22" t="s">
        <v>51</v>
      </c>
      <c r="B129" s="44" t="s">
        <v>339</v>
      </c>
      <c r="C129" s="37" t="s">
        <v>230</v>
      </c>
      <c r="D129" s="43" t="s">
        <v>349</v>
      </c>
      <c r="E129" s="93">
        <f>E283+E434+E585+E735+E884+E1033+E1182+E1332+E1481+E1630+E1779+E1928+E2077+E2227+E2376+E2525+E2674+E2823+E2972+E3121+E3270+E3419+E3570+E3721+E3872+E4021+E4170+E4321+E4472+E4624+E4773+E4922+E5071+E5220+E5369+E5518+E5667+E5816+E5965+E6114+E6263</f>
        <v>588977</v>
      </c>
      <c r="F129" s="93">
        <f>F283+F434+F585+F735+F884+F1033+F1182+F1332+F1481+F1630+F1779+F1928+F2077+F2227+F2376+F2525+F2674+F2823+F2972+F3121+F3270+F3419+F3570+F3721+F3872+F4021+F4170+F4321+F4472+F4624+F4773+F4922+F5071+F5220+F5369+F5518+F5667+F5816+F5965+F6114+F6263</f>
        <v>98162.833333333328</v>
      </c>
      <c r="G129" s="93">
        <f>G283+G434+G585+G735+G884+G1033+G1182+G1332+G1481+G1630+G1779+G1928+G2077+G2227+G2376+G2525+G2674+G2823+G2972+G3121+G3270+G3419+G3570+G3721+G3872+G4021+G4170+G4321+G4472+G4624+G4773+G4922+G5071+G5220+G5369+G5518+G5667+G5816+G5965+G6114+G6263</f>
        <v>100144</v>
      </c>
      <c r="H129" s="93">
        <f>H283+H434+H585+H735+H884+H1033+H1182+H1332+H1481+H1630+H1779+H1928+H2077+H2227+H2376+H2525+H2674+H2823+H2972+H3121+H3270+H3419+H3570+H3721+H3872+H4021+H4170+H4321+H4472+H4624+H4773+H4922+H5071+H5220+H5369+H5518+H5667+H5816+H5965+H6114+H6263</f>
        <v>100144</v>
      </c>
      <c r="I129" s="93">
        <f t="shared" si="44"/>
        <v>1981.1666666666715</v>
      </c>
      <c r="J129" s="46">
        <f t="shared" si="45"/>
        <v>2.02</v>
      </c>
      <c r="K129" s="93"/>
      <c r="L129" s="67"/>
      <c r="M129" s="94"/>
      <c r="N129" s="94"/>
      <c r="O129" s="93"/>
      <c r="P129" s="93"/>
      <c r="Q129" s="133"/>
      <c r="R129" s="93"/>
      <c r="S129" s="93"/>
      <c r="T129" s="143"/>
      <c r="U129" s="143"/>
      <c r="V129" s="93"/>
      <c r="W129" s="94"/>
      <c r="X129" s="6"/>
    </row>
    <row r="130" spans="1:24" s="35" customFormat="1" ht="15.75" x14ac:dyDescent="0.25">
      <c r="A130" s="22" t="s">
        <v>51</v>
      </c>
      <c r="B130" s="44" t="s">
        <v>339</v>
      </c>
      <c r="C130" s="37" t="s">
        <v>232</v>
      </c>
      <c r="D130" s="166" t="s">
        <v>379</v>
      </c>
      <c r="E130" s="93">
        <f>E284+E435+E586+E736+E885+E1034+E1183+E1333+E1482+E1631+E1780+E1929+E2078+E2228+E2377+E2526+E2675+E2824+E2973+E3122+E3271+E3420+E3571+E3722+E3873+E4022+E4171+E4322+E4473+E4625+E4774+E4923+E5072+E5221+E5370+E5519+E5668+E5817+E5966+E6115+E6264</f>
        <v>0</v>
      </c>
      <c r="F130" s="93">
        <f>F284+F435+F586+F736+F885+F1034+F1183+F1333+F1482+F1631+F1780+F1929+F2078+F2228+F2377+F2526+F2675+F2824+F2973+F3122+F3271+F3420+F3571+F3722+F3873+F4022+F4171+F4322+F4473+F4625+F4774+F4923+F5072+F5221+F5370+F5519+F5668+F5817+F5966+F6115+F6264</f>
        <v>0</v>
      </c>
      <c r="G130" s="93">
        <f>G284+G435+G586+G736+G885+G1034+G1183+G1333+G1482+G1631+G1780+G1929+G2078+G2228+G2377+G2526+G2675+G2824+G2973+G3122+G3271+G3420+G3571+G3722+G3873+G4022+G4171+G4322+G4473+G4625+G4774+G4923+G5072+G5221+G5370+G5519+G5668+G5817+G5966+G6115+G6264</f>
        <v>0</v>
      </c>
      <c r="H130" s="93">
        <f>H284+H435+H586+H736+H885+H1034+H1183+H1333+H1482+H1631+H1780+H1929+H2078+H2228+H2377+H2526+H2675+H2824+H2973+H3122+H3271+H3420+H3571+H3722+H3873+H4022+H4171+H4322+H4473+H4625+H4774+H4923+H5072+H5221+H5370+H5519+H5668+H5817+H5966+H6115+H6264</f>
        <v>0</v>
      </c>
      <c r="I130" s="93">
        <f t="shared" si="44"/>
        <v>0</v>
      </c>
      <c r="J130" s="46"/>
      <c r="K130" s="93"/>
      <c r="L130" s="67"/>
      <c r="M130" s="94"/>
      <c r="N130" s="94"/>
      <c r="O130" s="93"/>
      <c r="P130" s="93"/>
      <c r="Q130" s="133"/>
      <c r="R130" s="93"/>
      <c r="S130" s="93"/>
      <c r="T130" s="143"/>
      <c r="U130" s="143"/>
      <c r="V130" s="93"/>
      <c r="W130" s="94"/>
      <c r="X130" s="6"/>
    </row>
    <row r="131" spans="1:24" s="35" customFormat="1" ht="15.75" x14ac:dyDescent="0.25">
      <c r="A131" s="22" t="s">
        <v>51</v>
      </c>
      <c r="B131" s="44" t="s">
        <v>339</v>
      </c>
      <c r="C131" s="37" t="s">
        <v>394</v>
      </c>
      <c r="D131" s="43" t="s">
        <v>369</v>
      </c>
      <c r="E131" s="93">
        <f>E285+E436+E587+E737+E886+E1035+E1184+E1334+E1483+E1632+E1781+E1930+E2079+E2229+E2378+E2527+E2676+E2825+E2974+E3123+E3272+E3421+E3572+E3723+E3874+E4023+E4172+E4323+E4474+E4626+E4775+E4924+E5073+E5222+E5371+E5520+E5669+E5818+E5967+E6116+E6265</f>
        <v>345358</v>
      </c>
      <c r="F131" s="93">
        <f>F285+F436+F587+F737+F886+F1035+F1184+F1334+F1483+F1632+F1781+F1930+F2079+F2229+F2378+F2527+F2676+F2825+F2974+F3123+F3272+F3421+F3572+F3723+F3874+F4023+F4172+F4323+F4474+F4626+F4775+F4924+F5073+F5222+F5371+F5520+F5669+F5818+F5967+F6116+F6265</f>
        <v>57559.666666666672</v>
      </c>
      <c r="G131" s="93">
        <f>G285+G436+G587+G737+G886+G1035+G1184+G1334+G1483+G1632+G1781+G1930+G2079+G2229+G2378+G2527+G2676+G2825+G2974+G3123+G3272+G3421+G3572+G3723+G3874+G4023+G4172+G4323+G4474+G4626+G4775+G4924+G5073+G5222+G5371+G5520+G5669+G5818+G5967+G6116+G6265</f>
        <v>91034</v>
      </c>
      <c r="H131" s="93">
        <f>H285+H436+H587+H737+H886+H1035+H1184+H1334+H1483+H1632+H1781+H1930+H2079+H2229+H2378+H2527+H2676+H2825+H2974+H3123+H3272+H3421+H3572+H3723+H3874+H4023+H4172+H4323+H4474+H4626+H4775+H4924+H5073+H5222+H5371+H5520+H5669+H5818+H5967+H6116+H6265</f>
        <v>91034</v>
      </c>
      <c r="I131" s="93">
        <f t="shared" si="44"/>
        <v>33474.333333333328</v>
      </c>
      <c r="J131" s="46">
        <f t="shared" si="45"/>
        <v>58.16</v>
      </c>
      <c r="K131" s="93"/>
      <c r="L131" s="67"/>
      <c r="M131" s="94"/>
      <c r="N131" s="94"/>
      <c r="O131" s="93"/>
      <c r="P131" s="93"/>
      <c r="Q131" s="133"/>
      <c r="R131" s="93"/>
      <c r="S131" s="93"/>
      <c r="T131" s="143"/>
      <c r="U131" s="143"/>
      <c r="V131" s="93"/>
      <c r="W131" s="94"/>
      <c r="X131" s="6"/>
    </row>
    <row r="132" spans="1:24" s="35" customFormat="1" ht="15.75" x14ac:dyDescent="0.25">
      <c r="A132" s="22" t="s">
        <v>51</v>
      </c>
      <c r="B132" s="44" t="s">
        <v>339</v>
      </c>
      <c r="C132" s="37" t="s">
        <v>234</v>
      </c>
      <c r="D132" s="43" t="s">
        <v>341</v>
      </c>
      <c r="E132" s="93">
        <f>E286+E437+E588+E738+E887+E1036+E1185+E1335+E1484+E1633+E1782+E1931+E2080+E2230+E2379+E2528+E2677+E2826+E2975+E3124+E3273+E3422+E3573+E3724+E3875+E4024+E4173+E4324+E4475+E4627+E4776+E4925+E5074+E5223+E5372+E5521+E5670+E5819+E5968+E6117+E6266</f>
        <v>196765</v>
      </c>
      <c r="F132" s="93">
        <f>F286+F437+F588+F738+F887+F1036+F1185+F1335+F1484+F1633+F1782+F1931+F2080+F2230+F2379+F2528+F2677+F2826+F2975+F3124+F3273+F3422+F3573+F3724+F3875+F4024+F4173+F4324+F4475+F4627+F4776+F4925+F5074+F5223+F5372+F5521+F5670+F5819+F5968+F6117+F6266</f>
        <v>32794.166666666664</v>
      </c>
      <c r="G132" s="93">
        <f>G286+G437+G588+G738+G887+G1036+G1185+G1335+G1484+G1633+G1782+G1931+G2080+G2230+G2379+G2528+G2677+G2826+G2975+G3124+G3273+G3422+G3573+G3724+G3875+G4024+G4173+G4324+G4475+G4627+G4776+G4925+G5074+G5223+G5372+G5521+G5670+G5819+G5968+G6117+G6266</f>
        <v>430</v>
      </c>
      <c r="H132" s="93">
        <f>H286+H437+H588+H738+H887+H1036+H1185+H1335+H1484+H1633+H1782+H1931+H2080+H2230+H2379+H2528+H2677+H2826+H2975+H3124+H3273+H3422+H3573+H3724+H3875+H4024+H4173+H4324+H4475+H4627+H4776+H4925+H5074+H5223+H5372+H5521+H5670+H5819+H5968+H6117+H6266</f>
        <v>430</v>
      </c>
      <c r="I132" s="93"/>
      <c r="J132" s="46"/>
      <c r="K132" s="93">
        <f t="shared" si="46"/>
        <v>-32364.166666666664</v>
      </c>
      <c r="L132" s="67">
        <f t="shared" si="47"/>
        <v>98.69</v>
      </c>
      <c r="M132" s="94"/>
      <c r="N132" s="94"/>
      <c r="O132" s="93"/>
      <c r="P132" s="93"/>
      <c r="Q132" s="133"/>
      <c r="R132" s="93"/>
      <c r="S132" s="93"/>
      <c r="T132" s="143"/>
      <c r="U132" s="143"/>
      <c r="V132" s="93"/>
      <c r="W132" s="94"/>
      <c r="X132" s="6"/>
    </row>
    <row r="133" spans="1:24" s="35" customFormat="1" ht="15.75" x14ac:dyDescent="0.25">
      <c r="A133" s="22" t="s">
        <v>51</v>
      </c>
      <c r="B133" s="44" t="s">
        <v>339</v>
      </c>
      <c r="C133" s="37" t="s">
        <v>236</v>
      </c>
      <c r="D133" s="43" t="s">
        <v>342</v>
      </c>
      <c r="E133" s="93">
        <f>E287+E438+E589+E739+E888+E1037+E1186+E1336+E1485+E1634+E1783+E1932+E2081+E2231+E2380+E2529+E2678+E2827+E2976+E3125+E3274+E3423+E3574+E3725+E3876+E4025+E4174+E4325+E4476+E4628+E4777+E4926+E5075+E5224+E5373+E5522+E5671+E5820+E5969+E6118+E6267</f>
        <v>0</v>
      </c>
      <c r="F133" s="93">
        <f>F287+F438+F589+F739+F888+F1037+F1186+F1336+F1485+F1634+F1783+F1932+F2081+F2231+F2380+F2529+F2678+F2827+F2976+F3125+F3274+F3423+F3574+F3725+F3876+F4025+F4174+F4325+F4476+F4628+F4777+F4926+F5075+F5224+F5373+F5522+F5671+F5820+F5969+F6118+F6267</f>
        <v>0</v>
      </c>
      <c r="G133" s="93">
        <f>G287+G438+G589+G739+G888+G1037+G1186+G1336+G1485+G1634+G1783+G1932+G2081+G2231+G2380+G2529+G2678+G2827+G2976+G3125+G3274+G3423+G3574+G3725+G3876+G4025+G4174+G4325+G4476+G4628+G4777+G4926+G5075+G5224+G5373+G5522+G5671+G5820+G5969+G6118+G6267</f>
        <v>20001</v>
      </c>
      <c r="H133" s="93">
        <f>H287+H438+H589+H739+H888+H1037+H1186+H1336+H1485+H1634+H1783+H1932+H2081+H2231+H2380+H2529+H2678+H2827+H2976+H3125+H3274+H3423+H3574+H3725+H3876+H4025+H4174+H4325+H4476+H4628+H4777+H4926+H5075+H5224+H5373+H5522+H5671+H5820+H5969+H6118+H6267</f>
        <v>20001</v>
      </c>
      <c r="I133" s="93">
        <f t="shared" si="44"/>
        <v>20001</v>
      </c>
      <c r="J133" s="46"/>
      <c r="K133" s="93"/>
      <c r="L133" s="67"/>
      <c r="M133" s="94"/>
      <c r="N133" s="94"/>
      <c r="O133" s="93"/>
      <c r="P133" s="93"/>
      <c r="Q133" s="133"/>
      <c r="R133" s="93"/>
      <c r="S133" s="93"/>
      <c r="T133" s="143"/>
      <c r="U133" s="143"/>
      <c r="V133" s="93"/>
      <c r="W133" s="94"/>
      <c r="X133" s="6"/>
    </row>
    <row r="134" spans="1:24" s="35" customFormat="1" ht="31.5" x14ac:dyDescent="0.25">
      <c r="A134" s="22" t="s">
        <v>51</v>
      </c>
      <c r="B134" s="44" t="s">
        <v>339</v>
      </c>
      <c r="C134" s="37" t="s">
        <v>238</v>
      </c>
      <c r="D134" s="43" t="s">
        <v>239</v>
      </c>
      <c r="E134" s="93">
        <f>E288+E439+E590+E740+E889+E1038+E1187+E1337+E1486+E1635+E1784+E1933+E2082+E2232+E2381+E2530+E2679+E2828+E2977+E3126+E3275+E3424+E3575+E3726+E3877+E4026+E4175+E4326+E4477+E4629+E4778+E4927+E5076+E5225+E5374+E5523+E5672+E5821+E5970+E6119+E6268</f>
        <v>253694</v>
      </c>
      <c r="F134" s="93">
        <f>F288+F439+F590+F740+F889+F1038+F1187+F1337+F1486+F1635+F1784+F1933+F2082+F2232+F2381+F2530+F2679+F2828+F2977+F3126+F3275+F3424+F3575+F3726+F3877+F4026+F4175+F4326+F4477+F4629+F4778+F4927+F5076+F5225+F5374+F5523+F5672+F5821+F5970+F6119+F6268</f>
        <v>42282.333333333336</v>
      </c>
      <c r="G134" s="93">
        <f>G288+G439+G590+G740+G889+G1038+G1187+G1337+G1486+G1635+G1784+G1933+G2082+G2232+G2381+G2530+G2679+G2828+G2977+G3126+G3275+G3424+G3575+G3726+G3877+G4026+G4175+G4326+G4477+G4629+G4778+G4927+G5076+G5225+G5374+G5523+G5672+G5821+G5970+G6119+G6268</f>
        <v>103067</v>
      </c>
      <c r="H134" s="93">
        <f>H288+H439+H590+H740+H889+H1038+H1187+H1337+H1486+H1635+H1784+H1933+H2082+H2232+H2381+H2530+H2679+H2828+H2977+H3126+H3275+H3424+H3575+H3726+H3877+H4026+H4175+H4326+H4477+H4629+H4778+H4927+H5076+H5225+H5374+H5523+H5672+H5821+H5970+H6119+H6268</f>
        <v>103067</v>
      </c>
      <c r="I134" s="93">
        <f t="shared" si="44"/>
        <v>60784.666666666664</v>
      </c>
      <c r="J134" s="46">
        <f t="shared" si="45"/>
        <v>143.76</v>
      </c>
      <c r="K134" s="93"/>
      <c r="L134" s="67"/>
      <c r="M134" s="94"/>
      <c r="N134" s="94"/>
      <c r="O134" s="93"/>
      <c r="P134" s="93"/>
      <c r="Q134" s="133"/>
      <c r="R134" s="93"/>
      <c r="S134" s="93"/>
      <c r="T134" s="143"/>
      <c r="U134" s="143"/>
      <c r="V134" s="93"/>
      <c r="W134" s="94"/>
      <c r="X134" s="6"/>
    </row>
    <row r="135" spans="1:24" s="35" customFormat="1" ht="31.5" x14ac:dyDescent="0.25">
      <c r="A135" s="22" t="s">
        <v>51</v>
      </c>
      <c r="B135" s="44" t="s">
        <v>339</v>
      </c>
      <c r="C135" s="37" t="s">
        <v>240</v>
      </c>
      <c r="D135" s="43" t="s">
        <v>241</v>
      </c>
      <c r="E135" s="93">
        <f>E289+E440+E591+E741+E890+E1039+E1188+E1338+E1487+E1636+E1785+E1934+E2083+E2233+E2382+E2531+E2680+E2829+E2978+E3127+E3276+E3425+E3576+E3727+E3878+E4027+E4176+E4327+E4478+E4630+E4779+E4928+E5077+E5226+E5375+E5524+E5673+E5822+E5971+E6120+E6269</f>
        <v>155210</v>
      </c>
      <c r="F135" s="93">
        <f>F289+F440+F591+F741+F890+F1039+F1188+F1338+F1487+F1636+F1785+F1934+F2083+F2233+F2382+F2531+F2680+F2829+F2978+F3127+F3276+F3425+F3576+F3727+F3878+F4027+F4176+F4327+F4478+F4630+F4779+F4928+F5077+F5226+F5375+F5524+F5673+F5822+F5971+F6120+F6269</f>
        <v>25868.333333333336</v>
      </c>
      <c r="G135" s="93">
        <f>G289+G440+G591+G741+G890+G1039+G1188+G1338+G1487+G1636+G1785+G1934+G2083+G2233+G2382+G2531+G2680+G2829+G2978+G3127+G3276+G3425+G3576+G3727+G3878+G4027+G4176+G4327+G4478+G4630+G4779+G4928+G5077+G5226+G5375+G5524+G5673+G5822+G5971+G6120+G6269</f>
        <v>8172</v>
      </c>
      <c r="H135" s="93">
        <f>H289+H440+H591+H741+H890+H1039+H1188+H1338+H1487+H1636+H1785+H1934+H2083+H2233+H2382+H2531+H2680+H2829+H2978+H3127+H3276+H3425+H3576+H3727+H3878+H4027+H4176+H4327+H4478+H4630+H4779+H4928+H5077+H5226+H5375+H5524+H5673+H5822+H5971+H6120+H6269</f>
        <v>8172</v>
      </c>
      <c r="I135" s="93"/>
      <c r="J135" s="46"/>
      <c r="K135" s="93">
        <f t="shared" si="46"/>
        <v>-17696.333333333336</v>
      </c>
      <c r="L135" s="67">
        <f t="shared" si="47"/>
        <v>68.41</v>
      </c>
      <c r="M135" s="94"/>
      <c r="N135" s="94"/>
      <c r="O135" s="93"/>
      <c r="P135" s="93"/>
      <c r="Q135" s="133"/>
      <c r="R135" s="93"/>
      <c r="S135" s="93"/>
      <c r="T135" s="143"/>
      <c r="U135" s="143"/>
      <c r="V135" s="93"/>
      <c r="W135" s="94"/>
      <c r="X135" s="6"/>
    </row>
    <row r="136" spans="1:24" s="35" customFormat="1" ht="31.5" x14ac:dyDescent="0.25">
      <c r="A136" s="22" t="s">
        <v>51</v>
      </c>
      <c r="B136" s="44" t="s">
        <v>339</v>
      </c>
      <c r="C136" s="37" t="s">
        <v>242</v>
      </c>
      <c r="D136" s="166" t="s">
        <v>380</v>
      </c>
      <c r="E136" s="93">
        <f>E290+E441+E592+E742+E891+E1040+E1189+E1339+E1488+E1637+E1786+E1935+E2084+E2234+E2383+E2532+E2681+E2830+E2979+E3128+E3277+E3426+E3577+E3728+E3879+E4028+E4177+E4328+E4479+E4631+E4780+E4929+E5078+E5227+E5376+E5525+E5674+E5823+E5972+E6121+E6270</f>
        <v>0</v>
      </c>
      <c r="F136" s="93">
        <f>F290+F441+F592+F742+F891+F1040+F1189+F1339+F1488+F1637+F1786+F1935+F2084+F2234+F2383+F2532+F2681+F2830+F2979+F3128+F3277+F3426+F3577+F3728+F3879+F4028+F4177+F4328+F4479+F4631+F4780+F4929+F5078+F5227+F5376+F5525+F5674+F5823+F5972+F6121+F6270</f>
        <v>0</v>
      </c>
      <c r="G136" s="93">
        <f>G290+G441+G592+G742+G891+G1040+G1189+G1339+G1488+G1637+G1786+G1935+G2084+G2234+G2383+G2532+G2681+G2830+G2979+G3128+G3277+G3426+G3577+G3728+G3879+G4028+G4177+G4328+G4479+G4631+G4780+G4929+G5078+G5227+G5376+G5525+G5674+G5823+G5972+G6121+G6270</f>
        <v>0</v>
      </c>
      <c r="H136" s="93">
        <f>H290+H441+H592+H742+H891+H1040+H1189+H1339+H1488+H1637+H1786+H1935+H2084+H2234+H2383+H2532+H2681+H2830+H2979+H3128+H3277+H3426+H3577+H3728+H3879+H4028+H4177+H4328+H4479+H4631+H4780+H4929+H5078+H5227+H5376+H5525+H5674+H5823+H5972+H6121+H6270</f>
        <v>0</v>
      </c>
      <c r="I136" s="93"/>
      <c r="J136" s="46"/>
      <c r="K136" s="93"/>
      <c r="L136" s="67"/>
      <c r="M136" s="94"/>
      <c r="N136" s="94"/>
      <c r="O136" s="93"/>
      <c r="P136" s="93"/>
      <c r="Q136" s="133"/>
      <c r="R136" s="93"/>
      <c r="S136" s="93"/>
      <c r="T136" s="143"/>
      <c r="U136" s="143"/>
      <c r="V136" s="93"/>
      <c r="W136" s="94"/>
      <c r="X136" s="6"/>
    </row>
    <row r="137" spans="1:24" s="35" customFormat="1" ht="21" customHeight="1" x14ac:dyDescent="0.25">
      <c r="A137" s="22" t="s">
        <v>51</v>
      </c>
      <c r="B137" s="44" t="s">
        <v>339</v>
      </c>
      <c r="C137" s="37" t="s">
        <v>243</v>
      </c>
      <c r="D137" s="166" t="s">
        <v>383</v>
      </c>
      <c r="E137" s="93">
        <f>E291+E442+E593+E743+E892+E1041+E1190+E1340+E1489+E1638+E1787+E1936+E2085+E2235+E2384+E2533+E2682+E2831+E2980+E3129+E3278+E3427+E3578+E3729+E3880+E4029+E4178+E4329+E4480+E4632+E4781+E4930+E5079+E5228+E5377+E5526+E5675+E5824+E5973+E6122+E6271</f>
        <v>0</v>
      </c>
      <c r="F137" s="93">
        <f>F291+F442+F593+F743+F892+F1041+F1190+F1340+F1489+F1638+F1787+F1936+F2085+F2235+F2384+F2533+F2682+F2831+F2980+F3129+F3278+F3427+F3578+F3729+F3880+F4029+F4178+F4329+F4480+F4632+F4781+F4930+F5079+F5228+F5377+F5526+F5675+F5824+F5973+F6122+F6271</f>
        <v>0</v>
      </c>
      <c r="G137" s="93">
        <f>G291+G442+G593+G743+G892+G1041+G1190+G1340+G1489+G1638+G1787+G1936+G2085+G2235+G2384+G2533+G2682+G2831+G2980+G3129+G3278+G3427+G3578+G3729+G3880+G4029+G4178+G4329+G4480+G4632+G4781+G4930+G5079+G5228+G5377+G5526+G5675+G5824+G5973+G6122+G6271</f>
        <v>43721</v>
      </c>
      <c r="H137" s="93">
        <f>H291+H442+H593+H743+H892+H1041+H1190+H1340+H1489+H1638+H1787+H1936+H2085+H2235+H2384+H2533+H2682+H2831+H2980+H3129+H3278+H3427+H3578+H3729+H3880+H4029+H4178+H4329+H4480+H4632+H4781+H4930+H5079+H5228+H5377+H5526+H5675+H5824+H5973+H6122+H6271</f>
        <v>44121</v>
      </c>
      <c r="I137" s="93">
        <f t="shared" si="44"/>
        <v>43721</v>
      </c>
      <c r="J137" s="46"/>
      <c r="K137" s="93"/>
      <c r="L137" s="67"/>
      <c r="M137" s="94"/>
      <c r="N137" s="94"/>
      <c r="O137" s="93"/>
      <c r="P137" s="93"/>
      <c r="Q137" s="133"/>
      <c r="R137" s="93"/>
      <c r="S137" s="93"/>
      <c r="T137" s="143"/>
      <c r="U137" s="143"/>
      <c r="V137" s="93"/>
      <c r="W137" s="94"/>
      <c r="X137" s="6"/>
    </row>
    <row r="138" spans="1:24" s="35" customFormat="1" ht="15.75" x14ac:dyDescent="0.25">
      <c r="A138" s="22" t="s">
        <v>51</v>
      </c>
      <c r="B138" s="44" t="s">
        <v>339</v>
      </c>
      <c r="C138" s="37" t="s">
        <v>244</v>
      </c>
      <c r="D138" s="43" t="s">
        <v>245</v>
      </c>
      <c r="E138" s="93">
        <f>E292+E443+E594+E744+E893+E1042+E1191+E1341+E1490+E1639+E1788+E1937+E2086+E2236+E2385+E2534+E2683+E2832+E2981+E3130+E3279+E3428+E3579+E3730+E3881+E4030+E4179+E4330+E4481+E4633+E4782+E4931+E5080+E5229+E5378+E5527+E5676+E5825+E5974+E6123+E6272</f>
        <v>10316</v>
      </c>
      <c r="F138" s="93">
        <f>F292+F443+F594+F744+F893+F1042+F1191+F1341+F1490+F1639+F1788+F1937+F2086+F2236+F2385+F2534+F2683+F2832+F2981+F3130+F3279+F3428+F3579+F3730+F3881+F4030+F4179+F4330+F4481+F4633+F4782+F4931+F5080+F5229+F5378+F5527+F5676+F5825+F5974+F6123+F6272</f>
        <v>1719.3333333333335</v>
      </c>
      <c r="G138" s="93">
        <f>G292+G443+G594+G744+G893+G1042+G1191+G1341+G1490+G1639+G1788+G1937+G2086+G2236+G2385+G2534+G2683+G2832+G2981+G3130+G3279+G3428+G3579+G3730+G3881+G4030+G4179+G4330+G4481+G4633+G4782+G4931+G5080+G5229+G5378+G5527+G5676+G5825+G5974+G6123+G6272</f>
        <v>2569</v>
      </c>
      <c r="H138" s="93">
        <f>H292+H443+H594+H744+H893+H1042+H1191+H1341+H1490+H1639+H1788+H1937+H2086+H2236+H2385+H2534+H2683+H2832+H2981+H3130+H3279+H3428+H3579+H3730+H3881+H4030+H4179+H4330+H4481+H4633+H4782+H4931+H5080+H5229+H5378+H5527+H5676+H5825+H5974+H6123+H6272</f>
        <v>2569</v>
      </c>
      <c r="I138" s="93">
        <f t="shared" si="39"/>
        <v>849.66666666666652</v>
      </c>
      <c r="J138" s="46">
        <f t="shared" ref="J138:J160" si="48">ROUND(I138/F138*100,2)</f>
        <v>49.42</v>
      </c>
      <c r="K138" s="93"/>
      <c r="L138" s="67"/>
      <c r="M138" s="94"/>
      <c r="N138" s="94"/>
      <c r="O138" s="93"/>
      <c r="P138" s="93"/>
      <c r="Q138" s="133"/>
      <c r="R138" s="93"/>
      <c r="S138" s="93"/>
      <c r="T138" s="143"/>
      <c r="U138" s="143"/>
      <c r="V138" s="93"/>
      <c r="W138" s="94"/>
      <c r="X138" s="6"/>
    </row>
    <row r="139" spans="1:24" s="35" customFormat="1" ht="31.5" x14ac:dyDescent="0.25">
      <c r="A139" s="22" t="s">
        <v>51</v>
      </c>
      <c r="B139" s="44" t="s">
        <v>339</v>
      </c>
      <c r="C139" s="37" t="s">
        <v>248</v>
      </c>
      <c r="D139" s="43" t="s">
        <v>350</v>
      </c>
      <c r="E139" s="93">
        <f>E293+E444+E595+E745+E894+E1043+E1192+E1342+E1491+E1640+E1789+E1938+E2087+E2237+E2386+E2535+E2684+E2833+E2982+E3131+E3280+E3429+E3580+E3731+E3882+E4031+E4180+E4331+E4482+E4634+E4783+E4932+E5081+E5230+E5379+E5528+E5677+E5826+E5975+E6124+E6273</f>
        <v>193786</v>
      </c>
      <c r="F139" s="93">
        <f>F293+F444+F595+F745+F894+F1043+F1192+F1342+F1491+F1640+F1789+F1938+F2087+F2237+F2386+F2535+F2684+F2833+F2982+F3131+F3280+F3429+F3580+F3731+F3882+F4031+F4180+F4331+F4482+F4634+F4783+F4932+F5081+F5230+F5379+F5528+F5677+F5826+F5975+F6124+F6273</f>
        <v>32297.666666666668</v>
      </c>
      <c r="G139" s="93">
        <f>G293+G444+G595+G745+G894+G1043+G1192+G1342+G1491+G1640+G1789+G1938+G2087+G2237+G2386+G2535+G2684+G2833+G2982+G3131+G3280+G3429+G3580+G3731+G3882+G4031+G4180+G4331+G4482+G4634+G4783+G4932+G5081+G5230+G5379+G5528+G5677+G5826+G5975+G6124+G6273</f>
        <v>35291</v>
      </c>
      <c r="H139" s="93">
        <f>H293+H444+H595+H745+H894+H1043+H1192+H1342+H1491+H1640+H1789+H1938+H2087+H2237+H2386+H2535+H2684+H2833+H2982+H3131+H3280+H3429+H3580+H3731+H3882+H4031+H4180+H4331+H4482+H4634+H4783+H4932+H5081+H5230+H5379+H5528+H5677+H5826+H5975+H6124+H6273</f>
        <v>35291</v>
      </c>
      <c r="I139" s="93">
        <f t="shared" si="39"/>
        <v>2993.3333333333321</v>
      </c>
      <c r="J139" s="46">
        <f t="shared" si="48"/>
        <v>9.27</v>
      </c>
      <c r="K139" s="93"/>
      <c r="L139" s="67"/>
      <c r="M139" s="94"/>
      <c r="N139" s="94"/>
      <c r="O139" s="93"/>
      <c r="P139" s="93"/>
      <c r="Q139" s="133"/>
      <c r="R139" s="93"/>
      <c r="S139" s="93"/>
      <c r="T139" s="143"/>
      <c r="U139" s="143"/>
      <c r="V139" s="93"/>
      <c r="W139" s="94"/>
      <c r="X139" s="6"/>
    </row>
    <row r="140" spans="1:24" s="35" customFormat="1" ht="15.75" x14ac:dyDescent="0.25">
      <c r="A140" s="22" t="s">
        <v>51</v>
      </c>
      <c r="B140" s="44" t="s">
        <v>339</v>
      </c>
      <c r="C140" s="37" t="s">
        <v>250</v>
      </c>
      <c r="D140" s="43" t="s">
        <v>251</v>
      </c>
      <c r="E140" s="93">
        <f>E294+E445+E596+E746+E895+E1044+E1193+E1343+E1492+E1641+E1790+E1939+E2088+E2238+E2387+E2536+E2685+E2834+E2983+E3132+E3281+E3430+E3581+E3732+E3883+E4032+E4181+E4332+E4483+E4635+E4784+E4933+E5082+E5231+E5380+E5529+E5678+E5827+E5976+E6125+E6274</f>
        <v>1902</v>
      </c>
      <c r="F140" s="93">
        <f>F294+F445+F596+F746+F895+F1044+F1193+F1343+F1492+F1641+F1790+F1939+F2088+F2238+F2387+F2536+F2685+F2834+F2983+F3132+F3281+F3430+F3581+F3732+F3883+F4032+F4181+F4332+F4483+F4635+F4784+F4933+F5082+F5231+F5380+F5529+F5678+F5827+F5976+F6125+F6274</f>
        <v>317</v>
      </c>
      <c r="G140" s="93">
        <f>G294+G445+G596+G746+G895+G1044+G1193+G1343+G1492+G1641+G1790+G1939+G2088+G2238+G2387+G2536+G2685+G2834+G2983+G3132+G3281+G3430+G3581+G3732+G3883+G4032+G4181+G4332+G4483+G4635+G4784+G4933+G5082+G5231+G5380+G5529+G5678+G5827+G5976+G6125+G6274</f>
        <v>305</v>
      </c>
      <c r="H140" s="93">
        <f>H294+H445+H596+H746+H895+H1044+H1193+H1343+H1492+H1641+H1790+H1939+H2088+H2238+H2387+H2536+H2685+H2834+H2983+H3132+H3281+H3430+H3581+H3732+H3883+H4032+H4181+H4332+H4483+H4635+H4784+H4933+H5082+H5231+H5380+H5529+H5678+H5827+H5976+H6125+H6274</f>
        <v>305</v>
      </c>
      <c r="I140" s="93"/>
      <c r="J140" s="46"/>
      <c r="K140" s="93">
        <f t="shared" ref="K138:K160" si="49">G140-F140</f>
        <v>-12</v>
      </c>
      <c r="L140" s="67">
        <f t="shared" ref="L138:L160" si="50">ROUND(K140*100/-F140,2)</f>
        <v>3.79</v>
      </c>
      <c r="M140" s="94"/>
      <c r="N140" s="94"/>
      <c r="O140" s="93"/>
      <c r="P140" s="93"/>
      <c r="Q140" s="133"/>
      <c r="R140" s="93"/>
      <c r="S140" s="93"/>
      <c r="T140" s="143"/>
      <c r="U140" s="143"/>
      <c r="V140" s="93"/>
      <c r="W140" s="94"/>
      <c r="X140" s="6"/>
    </row>
    <row r="141" spans="1:24" s="35" customFormat="1" ht="31.5" x14ac:dyDescent="0.25">
      <c r="A141" s="22" t="s">
        <v>51</v>
      </c>
      <c r="B141" s="44" t="s">
        <v>339</v>
      </c>
      <c r="C141" s="37" t="s">
        <v>252</v>
      </c>
      <c r="D141" s="43" t="s">
        <v>253</v>
      </c>
      <c r="E141" s="93">
        <f>E295+E446+E597+E747+E896+E1045+E1194+E1344+E1493+E1642+E1791+E1940+E2089+E2239+E2388+E2537+E2686+E2835+E2984+E3133+E3282+E3431+E3582+E3733+E3884+E4033+E4182+E4333+E4484+E4636+E4785+E4934+E5083+E5232+E5381+E5530+E5679+E5828+E5977+E6126+E6275</f>
        <v>317373</v>
      </c>
      <c r="F141" s="93">
        <f>F295+F446+F597+F747+F896+F1045+F1194+F1344+F1493+F1642+F1791+F1940+F2089+F2239+F2388+F2537+F2686+F2835+F2984+F3133+F3282+F3431+F3582+F3733+F3884+F4033+F4182+F4333+F4484+F4636+F4785+F4934+F5083+F5232+F5381+F5530+F5679+F5828+F5977+F6126+F6275</f>
        <v>52895.5</v>
      </c>
      <c r="G141" s="93">
        <f>G295+G446+G597+G747+G896+G1045+G1194+G1344+G1493+G1642+G1791+G1940+G2089+G2239+G2388+G2537+G2686+G2835+G2984+G3133+G3282+G3431+G3582+G3733+G3884+G4033+G4182+G4333+G4484+G4636+G4785+G4934+G5083+G5232+G5381+G5530+G5679+G5828+G5977+G6126+G6275</f>
        <v>30417</v>
      </c>
      <c r="H141" s="93">
        <f>H295+H446+H597+H747+H896+H1045+H1194+H1344+H1493+H1642+H1791+H1940+H2089+H2239+H2388+H2537+H2686+H2835+H2984+H3133+H3282+H3431+H3582+H3733+H3884+H4033+H4182+H4333+H4484+H4636+H4785+H4934+H5083+H5232+H5381+H5530+H5679+H5828+H5977+H6126+H6275</f>
        <v>30417</v>
      </c>
      <c r="I141" s="93"/>
      <c r="J141" s="46"/>
      <c r="K141" s="93">
        <f t="shared" si="49"/>
        <v>-22478.5</v>
      </c>
      <c r="L141" s="67">
        <f t="shared" si="50"/>
        <v>42.5</v>
      </c>
      <c r="M141" s="94"/>
      <c r="N141" s="94"/>
      <c r="O141" s="93"/>
      <c r="P141" s="93"/>
      <c r="Q141" s="133"/>
      <c r="R141" s="93"/>
      <c r="S141" s="93"/>
      <c r="T141" s="143"/>
      <c r="U141" s="143"/>
      <c r="V141" s="93"/>
      <c r="W141" s="94"/>
      <c r="X141" s="6"/>
    </row>
    <row r="142" spans="1:24" s="35" customFormat="1" ht="15.75" x14ac:dyDescent="0.25">
      <c r="A142" s="22" t="s">
        <v>51</v>
      </c>
      <c r="B142" s="44" t="s">
        <v>339</v>
      </c>
      <c r="C142" s="37" t="s">
        <v>254</v>
      </c>
      <c r="D142" s="43" t="s">
        <v>263</v>
      </c>
      <c r="E142" s="93">
        <f>E296+E447+E598+E748+E897+E1046+E1195+E1345+E1494+E1643+E1792+E1941+E2090+E2240+E2389+E2538+E2687+E2836+E2985+E3134+E3283+E3432+E3583+E3734+E3885+E4034+E4183+E4334+E4485+E4637+E4786+E4935+E5084+E5233+E5382+E5531+E5680+E5829+E5978+E6127+E6276</f>
        <v>13810</v>
      </c>
      <c r="F142" s="93">
        <f>F296+F447+F598+F748+F897+F1046+F1195+F1345+F1494+F1643+F1792+F1941+F2090+F2240+F2389+F2538+F2687+F2836+F2985+F3134+F3283+F3432+F3583+F3734+F3885+F4034+F4183+F4334+F4485+F4637+F4786+F4935+F5084+F5233+F5382+F5531+F5680+F5829+F5978+F6127+F6276</f>
        <v>2301.6666666666665</v>
      </c>
      <c r="G142" s="93">
        <f>G296+G447+G598+G748+G897+G1046+G1195+G1345+G1494+G1643+G1792+G1941+G2090+G2240+G2389+G2538+G2687+G2836+G2985+G3134+G3283+G3432+G3583+G3734+G3885+G4034+G4183+G4334+G4485+G4637+G4786+G4935+G5084+G5233+G5382+G5531+G5680+G5829+G5978+G6127+G6276</f>
        <v>1146</v>
      </c>
      <c r="H142" s="93">
        <f>H296+H447+H598+H748+H897+H1046+H1195+H1345+H1494+H1643+H1792+H1941+H2090+H2240+H2389+H2538+H2687+H2836+H2985+H3134+H3283+H3432+H3583+H3734+H3885+H4034+H4183+H4334+H4485+H4637+H4786+H4935+H5084+H5233+H5382+H5531+H5680+H5829+H5978+H6127+H6276</f>
        <v>1146</v>
      </c>
      <c r="I142" s="93"/>
      <c r="J142" s="46"/>
      <c r="K142" s="93">
        <f t="shared" si="49"/>
        <v>-1155.6666666666665</v>
      </c>
      <c r="L142" s="67">
        <f t="shared" si="50"/>
        <v>50.21</v>
      </c>
      <c r="M142" s="94"/>
      <c r="N142" s="94"/>
      <c r="O142" s="93"/>
      <c r="P142" s="93"/>
      <c r="Q142" s="133"/>
      <c r="R142" s="93"/>
      <c r="S142" s="93"/>
      <c r="T142" s="143"/>
      <c r="U142" s="143"/>
      <c r="V142" s="93"/>
      <c r="W142" s="94"/>
      <c r="X142" s="6"/>
    </row>
    <row r="143" spans="1:24" s="35" customFormat="1" ht="15.75" x14ac:dyDescent="0.25">
      <c r="A143" s="22" t="s">
        <v>51</v>
      </c>
      <c r="B143" s="44" t="s">
        <v>339</v>
      </c>
      <c r="C143" s="37" t="s">
        <v>255</v>
      </c>
      <c r="D143" s="43" t="s">
        <v>256</v>
      </c>
      <c r="E143" s="93">
        <f>E297+E448+E599+E749+E898+E1047+E1196+E1346+E1495+E1644+E1793+E1942+E2091+E2241+E2390+E2539+E2688+E2837+E2986+E3135+E3284+E3433+E3584+E3735+E3886+E4035+E4184+E4335+E4486+E4638+E4787+E4936+E5085+E5234+E5383+E5532+E5681+E5830+E5979+E6128+E6277</f>
        <v>12077</v>
      </c>
      <c r="F143" s="93">
        <f>F297+F448+F599+F749+F898+F1047+F1196+F1346+F1495+F1644+F1793+F1942+F2091+F2241+F2390+F2539+F2688+F2837+F2986+F3135+F3284+F3433+F3584+F3735+F3886+F4035+F4184+F4335+F4486+F4638+F4787+F4936+F5085+F5234+F5383+F5532+F5681+F5830+F5979+F6128+F6277</f>
        <v>2012.8333333333333</v>
      </c>
      <c r="G143" s="93">
        <f>G297+G448+G599+G749+G898+G1047+G1196+G1346+G1495+G1644+G1793+G1942+G2091+G2241+G2390+G2539+G2688+G2837+G2986+G3135+G3284+G3433+G3584+G3735+G3886+G4035+G4184+G4335+G4486+G4638+G4787+G4936+G5085+G5234+G5383+G5532+G5681+G5830+G5979+G6128+G6277</f>
        <v>553</v>
      </c>
      <c r="H143" s="93">
        <f>H297+H448+H599+H749+H898+H1047+H1196+H1346+H1495+H1644+H1793+H1942+H2091+H2241+H2390+H2539+H2688+H2837+H2986+H3135+H3284+H3433+H3584+H3735+H3886+H4035+H4184+H4335+H4486+H4638+H4787+H4936+H5085+H5234+H5383+H5532+H5681+H5830+H5979+H6128+H6277</f>
        <v>553</v>
      </c>
      <c r="I143" s="93"/>
      <c r="J143" s="46"/>
      <c r="K143" s="93">
        <f t="shared" si="49"/>
        <v>-1459.8333333333333</v>
      </c>
      <c r="L143" s="67">
        <f t="shared" si="50"/>
        <v>72.53</v>
      </c>
      <c r="M143" s="94"/>
      <c r="N143" s="94"/>
      <c r="O143" s="93"/>
      <c r="P143" s="93"/>
      <c r="Q143" s="133"/>
      <c r="R143" s="93"/>
      <c r="S143" s="93"/>
      <c r="T143" s="143"/>
      <c r="U143" s="143"/>
      <c r="V143" s="93"/>
      <c r="W143" s="94"/>
      <c r="X143" s="6"/>
    </row>
    <row r="144" spans="1:24" s="35" customFormat="1" ht="15.75" x14ac:dyDescent="0.25">
      <c r="A144" s="22" t="s">
        <v>51</v>
      </c>
      <c r="B144" s="44" t="s">
        <v>339</v>
      </c>
      <c r="C144" s="37" t="s">
        <v>257</v>
      </c>
      <c r="D144" s="43" t="s">
        <v>258</v>
      </c>
      <c r="E144" s="93">
        <f>E298+E449+E600+E750+E899+E1048+E1197+E1347+E1496+E1645+E1794+E1943+E2092+E2242+E2391+E2540+E2689+E2838+E2987+E3136+E3285+E3434+E3585+E3736+E3887+E4036+E4185+E4336+E4487+E4639+E4788+E4937+E5086+E5235+E5384+E5533+E5682+E5831+E5980+E6129+E6278</f>
        <v>6352</v>
      </c>
      <c r="F144" s="93">
        <f>F298+F449+F600+F750+F899+F1048+F1197+F1347+F1496+F1645+F1794+F1943+F2092+F2242+F2391+F2540+F2689+F2838+F2987+F3136+F3285+F3434+F3585+F3736+F3887+F4036+F4185+F4336+F4487+F4639+F4788+F4937+F5086+F5235+F5384+F5533+F5682+F5831+F5980+F6129+F6278</f>
        <v>1058.6666666666667</v>
      </c>
      <c r="G144" s="93">
        <f>G298+G449+G600+G750+G899+G1048+G1197+G1347+G1496+G1645+G1794+G1943+G2092+G2242+G2391+G2540+G2689+G2838+G2987+G3136+G3285+G3434+G3585+G3736+G3887+G4036+G4185+G4336+G4487+G4639+G4788+G4937+G5086+G5235+G5384+G5533+G5682+G5831+G5980+G6129+G6278</f>
        <v>4978</v>
      </c>
      <c r="H144" s="93">
        <f>H298+H449+H600+H750+H899+H1048+H1197+H1347+H1496+H1645+H1794+H1943+H2092+H2242+H2391+H2540+H2689+H2838+H2987+H3136+H3285+H3434+H3585+H3736+H3887+H4036+H4185+H4336+H4487+H4639+H4788+H4937+H5086+H5235+H5384+H5533+H5682+H5831+H5980+H6129+H6278</f>
        <v>4978</v>
      </c>
      <c r="I144" s="93">
        <f t="shared" si="39"/>
        <v>3919.333333333333</v>
      </c>
      <c r="J144" s="46">
        <f t="shared" si="48"/>
        <v>370.21</v>
      </c>
      <c r="K144" s="93"/>
      <c r="L144" s="67"/>
      <c r="M144" s="94"/>
      <c r="N144" s="94"/>
      <c r="O144" s="93"/>
      <c r="P144" s="93"/>
      <c r="Q144" s="133"/>
      <c r="R144" s="93"/>
      <c r="S144" s="93"/>
      <c r="T144" s="143"/>
      <c r="U144" s="143"/>
      <c r="V144" s="93"/>
      <c r="W144" s="94"/>
      <c r="X144" s="6"/>
    </row>
    <row r="145" spans="1:24" s="35" customFormat="1" ht="15.75" x14ac:dyDescent="0.25">
      <c r="A145" s="22" t="s">
        <v>51</v>
      </c>
      <c r="B145" s="44" t="s">
        <v>339</v>
      </c>
      <c r="C145" s="37" t="s">
        <v>259</v>
      </c>
      <c r="D145" s="43" t="s">
        <v>260</v>
      </c>
      <c r="E145" s="93">
        <f>E299+E450+E601+E751+E900+E1049+E1198+E1348+E1497+E1646+E1795+E1944+E2093+E2243+E2392+E2541+E2690+E2839+E2988+E3137+E3286+E3435+E3586+E3737+E3888+E4037+E4186+E4337+E4488+E4640+E4789+E4938+E5087+E5236+E5385+E5534+E5683+E5832+E5981+E6130+E6279</f>
        <v>192011</v>
      </c>
      <c r="F145" s="93">
        <f>F299+F450+F601+F751+F900+F1049+F1198+F1348+F1497+F1646+F1795+F1944+F2093+F2243+F2392+F2541+F2690+F2839+F2988+F3137+F3286+F3435+F3586+F3737+F3888+F4037+F4186+F4337+F4488+F4640+F4789+F4938+F5087+F5236+F5385+F5534+F5683+F5832+F5981+F6130+F6279</f>
        <v>32001.833333333332</v>
      </c>
      <c r="G145" s="93">
        <f>G299+G450+G601+G751+G900+G1049+G1198+G1348+G1497+G1646+G1795+G1944+G2093+G2243+G2392+G2541+G2690+G2839+G2988+G3137+G3286+G3435+G3586+G3737+G3888+G4037+G4186+G4337+G4488+G4640+G4789+G4938+G5087+G5236+G5385+G5534+G5683+G5832+G5981+G6130+G6279</f>
        <v>0</v>
      </c>
      <c r="H145" s="93">
        <f>H299+H450+H601+H751+H900+H1049+H1198+H1348+H1497+H1646+H1795+H1944+H2093+H2243+H2392+H2541+H2690+H2839+H2988+H3137+H3286+H3435+H3586+H3737+H3888+H4037+H4186+H4337+H4488+H4640+H4789+H4938+H5087+H5236+H5385+H5534+H5683+H5832+H5981+H6130+H6279</f>
        <v>0</v>
      </c>
      <c r="I145" s="93"/>
      <c r="J145" s="46"/>
      <c r="K145" s="93">
        <f t="shared" si="49"/>
        <v>-32001.833333333332</v>
      </c>
      <c r="L145" s="67">
        <f t="shared" si="50"/>
        <v>100</v>
      </c>
      <c r="M145" s="94"/>
      <c r="N145" s="94"/>
      <c r="O145" s="93"/>
      <c r="P145" s="93"/>
      <c r="Q145" s="133"/>
      <c r="R145" s="93"/>
      <c r="S145" s="93"/>
      <c r="T145" s="143"/>
      <c r="U145" s="143"/>
      <c r="V145" s="93"/>
      <c r="W145" s="94"/>
      <c r="X145" s="6"/>
    </row>
    <row r="146" spans="1:24" s="35" customFormat="1" ht="31.5" x14ac:dyDescent="0.25">
      <c r="A146" s="22" t="s">
        <v>51</v>
      </c>
      <c r="B146" s="44" t="s">
        <v>339</v>
      </c>
      <c r="C146" s="37" t="s">
        <v>261</v>
      </c>
      <c r="D146" s="166" t="s">
        <v>381</v>
      </c>
      <c r="E146" s="93">
        <f>E300+E451+E602+E752+E901+E1050+E1199+E1349+E1498+E1647+E1796+E1945+E2094+E2244+E2393+E2542+E2691+E2840+E2989+E3138+E3287+E3436+E3587+E3738+E3889+E4038+E4187+E4338+E4489+E4641+E4790+E4939+E5088+E5237+E5386+E5535+E5684+E5833+E5982+E6131+E6280</f>
        <v>0</v>
      </c>
      <c r="F146" s="93">
        <f>F300+F451+F602+F752+F901+F1050+F1199+F1349+F1498+F1647+F1796+F1945+F2094+F2244+F2393+F2542+F2691+F2840+F2989+F3138+F3287+F3436+F3587+F3738+F3889+F4038+F4187+F4338+F4489+F4641+F4790+F4939+F5088+F5237+F5386+F5535+F5684+F5833+F5982+F6131+F6280</f>
        <v>0</v>
      </c>
      <c r="G146" s="93">
        <f>G300+G451+G602+G752+G901+G1050+G1199+G1349+G1498+G1647+G1796+G1945+G2094+G2244+G2393+G2542+G2691+G2840+G2989+G3138+G3287+G3436+G3587+G3738+G3889+G4038+G4187+G4338+G4489+G4641+G4790+G4939+G5088+G5237+G5386+G5535+G5684+G5833+G5982+G6131+G6280</f>
        <v>11868</v>
      </c>
      <c r="H146" s="93">
        <f>H300+H451+H602+H752+H901+H1050+H1199+H1349+H1498+H1647+H1796+H1945+H2094+H2244+H2393+H2542+H2691+H2840+H2989+H3138+H3287+H3436+H3587+H3738+H3889+H4038+H4187+H4338+H4489+H4641+H4790+H4939+H5088+H5237+H5386+H5535+H5684+H5833+H5982+H6131+H6280</f>
        <v>11868</v>
      </c>
      <c r="I146" s="93">
        <f t="shared" si="39"/>
        <v>11868</v>
      </c>
      <c r="J146" s="46"/>
      <c r="K146" s="93"/>
      <c r="L146" s="67"/>
      <c r="M146" s="94"/>
      <c r="N146" s="94"/>
      <c r="O146" s="93"/>
      <c r="P146" s="93"/>
      <c r="Q146" s="133"/>
      <c r="R146" s="93"/>
      <c r="S146" s="93"/>
      <c r="T146" s="143"/>
      <c r="U146" s="143"/>
      <c r="V146" s="93"/>
      <c r="W146" s="94"/>
      <c r="X146" s="6"/>
    </row>
    <row r="147" spans="1:24" s="35" customFormat="1" ht="15.75" x14ac:dyDescent="0.25">
      <c r="A147" s="22" t="s">
        <v>51</v>
      </c>
      <c r="B147" s="44" t="s">
        <v>339</v>
      </c>
      <c r="C147" s="37" t="s">
        <v>264</v>
      </c>
      <c r="D147" s="43" t="s">
        <v>265</v>
      </c>
      <c r="E147" s="93">
        <f>E301+E452+E603+E753+E902+E1051+E1200+E1350+E1499+E1648+E1797+E1946+E2095+E2245+E2394+E2543+E2692+E2841+E2990+E3139+E3288+E3437+E3588+E3739+E3890+E4039+E4188+E4339+E4490+E4642+E4791+E4940+E5089+E5238+E5387+E5536+E5685+E5834+E5983+E6132+E6281</f>
        <v>554970</v>
      </c>
      <c r="F147" s="93">
        <f>F301+F452+F603+F753+F902+F1051+F1200+F1350+F1499+F1648+F1797+F1946+F2095+F2245+F2394+F2543+F2692+F2841+F2990+F3139+F3288+F3437+F3588+F3739+F3890+F4039+F4188+F4339+F4490+F4642+F4791+F4940+F5089+F5238+F5387+F5536+F5685+F5834+F5983+F6132+F6281</f>
        <v>92495</v>
      </c>
      <c r="G147" s="93">
        <f>G301+G452+G603+G753+G902+G1051+G1200+G1350+G1499+G1648+G1797+G1946+G2095+G2245+G2394+G2543+G2692+G2841+G2990+G3139+G3288+G3437+G3588+G3739+G3890+G4039+G4188+G4339+G4490+G4642+G4791+G4940+G5089+G5238+G5387+G5536+G5685+G5834+G5983+G6132+G6281</f>
        <v>10957</v>
      </c>
      <c r="H147" s="93">
        <f>H301+H452+H603+H753+H902+H1051+H1200+H1350+H1499+H1648+H1797+H1946+H2095+H2245+H2394+H2543+H2692+H2841+H2990+H3139+H3288+H3437+H3588+H3739+H3890+H4039+H4188+H4339+H4490+H4642+H4791+H4940+H5089+H5238+H5387+H5536+H5685+H5834+H5983+H6132+H6281</f>
        <v>10957</v>
      </c>
      <c r="I147" s="93"/>
      <c r="J147" s="46"/>
      <c r="K147" s="93">
        <f t="shared" si="49"/>
        <v>-81538</v>
      </c>
      <c r="L147" s="67">
        <f t="shared" si="50"/>
        <v>88.15</v>
      </c>
      <c r="M147" s="94"/>
      <c r="N147" s="94"/>
      <c r="O147" s="93"/>
      <c r="P147" s="93"/>
      <c r="Q147" s="133"/>
      <c r="R147" s="93"/>
      <c r="S147" s="93"/>
      <c r="T147" s="143"/>
      <c r="U147" s="143"/>
      <c r="V147" s="93"/>
      <c r="W147" s="94"/>
      <c r="X147" s="6"/>
    </row>
    <row r="148" spans="1:24" s="35" customFormat="1" ht="47.25" x14ac:dyDescent="0.25">
      <c r="A148" s="22" t="s">
        <v>51</v>
      </c>
      <c r="B148" s="44" t="s">
        <v>339</v>
      </c>
      <c r="C148" s="37" t="s">
        <v>266</v>
      </c>
      <c r="D148" s="43" t="s">
        <v>267</v>
      </c>
      <c r="E148" s="93">
        <f>E302+E453+E604+E754+E903+E1052+E1201+E1351+E1500+E1649+E1798+E1947+E2096+E2246+E2395+E2544+E2693+E2842+E2991+E3140+E3289+E3438+E3589+E3740+E3891+E4040+E4189+E4340+E4491+E4643+E4792+E4941+E5090+E5239+E5388+E5537+E5686+E5835+E5984+E6133+E6282</f>
        <v>102886</v>
      </c>
      <c r="F148" s="93">
        <f>F302+F453+F604+F754+F903+F1052+F1201+F1351+F1500+F1649+F1798+F1947+F2096+F2246+F2395+F2544+F2693+F2842+F2991+F3140+F3289+F3438+F3589+F3740+F3891+F4040+F4189+F4340+F4491+F4643+F4792+F4941+F5090+F5239+F5388+F5537+F5686+F5835+F5984+F6133+F6282</f>
        <v>17147.666666666664</v>
      </c>
      <c r="G148" s="93">
        <f>G302+G453+G604+G754+G903+G1052+G1201+G1351+G1500+G1649+G1798+G1947+G2096+G2246+G2395+G2544+G2693+G2842+G2991+G3140+G3289+G3438+G3589+G3740+G3891+G4040+G4189+G4340+G4491+G4643+G4792+G4941+G5090+G5239+G5388+G5537+G5686+G5835+G5984+G6133+G6282</f>
        <v>1607</v>
      </c>
      <c r="H148" s="93">
        <f>H302+H453+H604+H754+H903+H1052+H1201+H1351+H1500+H1649+H1798+H1947+H2096+H2246+H2395+H2544+H2693+H2842+H2991+H3140+H3289+H3438+H3589+H3740+H3891+H4040+H4189+H4340+H4491+H4643+H4792+H4941+H5090+H5239+H5388+H5537+H5686+H5835+H5984+H6133+H6282</f>
        <v>1607</v>
      </c>
      <c r="I148" s="93"/>
      <c r="J148" s="46"/>
      <c r="K148" s="93">
        <f t="shared" si="49"/>
        <v>-15540.666666666664</v>
      </c>
      <c r="L148" s="67">
        <f t="shared" si="50"/>
        <v>90.63</v>
      </c>
      <c r="M148" s="94"/>
      <c r="N148" s="94"/>
      <c r="O148" s="93"/>
      <c r="P148" s="93"/>
      <c r="Q148" s="133"/>
      <c r="R148" s="93"/>
      <c r="S148" s="93"/>
      <c r="T148" s="143"/>
      <c r="U148" s="143"/>
      <c r="V148" s="93"/>
      <c r="W148" s="94"/>
      <c r="X148" s="6"/>
    </row>
    <row r="149" spans="1:24" s="35" customFormat="1" ht="15.75" x14ac:dyDescent="0.25">
      <c r="A149" s="22" t="s">
        <v>51</v>
      </c>
      <c r="B149" s="44" t="s">
        <v>339</v>
      </c>
      <c r="C149" s="37" t="s">
        <v>268</v>
      </c>
      <c r="D149" s="43" t="s">
        <v>269</v>
      </c>
      <c r="E149" s="93">
        <f>E303+E454+E605+E755+E904+E1053+E1202+E1352+E1501+E1650+E1799+E1948+E2097+E2247+E2396+E2545+E2694+E2843+E2992+E3141+E3290+E3439+E3590+E3741+E3892+E4041+E4190+E4341+E4492+E4644+E4793+E4942+E5091+E5240+E5389+E5538+E5687+E5836+E5985+E6134+E6283</f>
        <v>164527</v>
      </c>
      <c r="F149" s="93">
        <f>F303+F454+F605+F755+F904+F1053+F1202+F1352+F1501+F1650+F1799+F1948+F2097+F2247+F2396+F2545+F2694+F2843+F2992+F3141+F3290+F3439+F3590+F3741+F3892+F4041+F4190+F4341+F4492+F4644+F4793+F4942+F5091+F5240+F5389+F5538+F5687+F5836+F5985+F6134+F6283</f>
        <v>27421.166666666664</v>
      </c>
      <c r="G149" s="93">
        <f>G303+G454+G605+G755+G904+G1053+G1202+G1352+G1501+G1650+G1799+G1948+G2097+G2247+G2396+G2545+G2694+G2843+G2992+G3141+G3290+G3439+G3590+G3741+G3892+G4041+G4190+G4341+G4492+G4644+G4793+G4942+G5091+G5240+G5389+G5538+G5687+G5836+G5985+G6134+G6283</f>
        <v>12363</v>
      </c>
      <c r="H149" s="93">
        <f>H303+H454+H605+H755+H904+H1053+H1202+H1352+H1501+H1650+H1799+H1948+H2097+H2247+H2396+H2545+H2694+H2843+H2992+H3141+H3290+H3439+H3590+H3741+H3892+H4041+H4190+H4341+H4492+H4644+H4793+H4942+H5091+H5240+H5389+H5538+H5687+H5836+H5985+H6134+H6283</f>
        <v>12363</v>
      </c>
      <c r="I149" s="93"/>
      <c r="J149" s="46"/>
      <c r="K149" s="93">
        <f t="shared" si="49"/>
        <v>-15058.166666666664</v>
      </c>
      <c r="L149" s="67">
        <f t="shared" si="50"/>
        <v>54.91</v>
      </c>
      <c r="M149" s="94"/>
      <c r="N149" s="94"/>
      <c r="O149" s="93"/>
      <c r="P149" s="93"/>
      <c r="Q149" s="133"/>
      <c r="R149" s="93"/>
      <c r="S149" s="93"/>
      <c r="T149" s="143"/>
      <c r="U149" s="143"/>
      <c r="V149" s="93"/>
      <c r="W149" s="94"/>
      <c r="X149" s="6"/>
    </row>
    <row r="150" spans="1:24" s="35" customFormat="1" ht="31.5" x14ac:dyDescent="0.25">
      <c r="A150" s="22" t="s">
        <v>51</v>
      </c>
      <c r="B150" s="44" t="s">
        <v>339</v>
      </c>
      <c r="C150" s="37" t="s">
        <v>270</v>
      </c>
      <c r="D150" s="43" t="s">
        <v>271</v>
      </c>
      <c r="E150" s="93">
        <f>E304+E455+E606+E756+E905+E1054+E1203+E1353+E1502+E1651+E1800+E1949+E2098+E2248+E2397+E2546+E2695+E2844+E2993+E3142+E3291+E3440+E3591+E3742+E3893+E4042+E4191+E4342+E4493+E4645+E4794+E4943+E5092+E5241+E5390+E5539+E5688+E5837+E5986+E6135+E6284</f>
        <v>59770</v>
      </c>
      <c r="F150" s="93">
        <f>F304+F455+F606+F756+F905+F1054+F1203+F1353+F1502+F1651+F1800+F1949+F2098+F2248+F2397+F2546+F2695+F2844+F2993+F3142+F3291+F3440+F3591+F3742+F3893+F4042+F4191+F4342+F4493+F4645+F4794+F4943+F5092+F5241+F5390+F5539+F5688+F5837+F5986+F6135+F6284</f>
        <v>9961.6666666666679</v>
      </c>
      <c r="G150" s="93">
        <f>G304+G455+G606+G756+G905+G1054+G1203+G1353+G1502+G1651+G1800+G1949+G2098+G2248+G2397+G2546+G2695+G2844+G2993+G3142+G3291+G3440+G3591+G3742+G3893+G4042+G4191+G4342+G4493+G4645+G4794+G4943+G5092+G5241+G5390+G5539+G5688+G5837+G5986+G6135+G6284</f>
        <v>9288</v>
      </c>
      <c r="H150" s="93">
        <f>H304+H455+H606+H756+H905+H1054+H1203+H1353+H1502+H1651+H1800+H1949+H2098+H2248+H2397+H2546+H2695+H2844+H2993+H3142+H3291+H3440+H3591+H3742+H3893+H4042+H4191+H4342+H4493+H4645+H4794+H4943+H5092+H5241+H5390+H5539+H5688+H5837+H5986+H6135+H6284</f>
        <v>9288</v>
      </c>
      <c r="I150" s="93"/>
      <c r="J150" s="46"/>
      <c r="K150" s="93">
        <f t="shared" si="49"/>
        <v>-673.66666666666788</v>
      </c>
      <c r="L150" s="67">
        <f t="shared" si="50"/>
        <v>6.76</v>
      </c>
      <c r="M150" s="94"/>
      <c r="N150" s="94"/>
      <c r="O150" s="93"/>
      <c r="P150" s="93"/>
      <c r="Q150" s="133"/>
      <c r="R150" s="93"/>
      <c r="S150" s="93"/>
      <c r="T150" s="143"/>
      <c r="U150" s="143"/>
      <c r="V150" s="93"/>
      <c r="W150" s="94"/>
      <c r="X150" s="6"/>
    </row>
    <row r="151" spans="1:24" s="35" customFormat="1" ht="15.75" x14ac:dyDescent="0.25">
      <c r="A151" s="22" t="s">
        <v>51</v>
      </c>
      <c r="B151" s="44" t="s">
        <v>339</v>
      </c>
      <c r="C151" s="37" t="s">
        <v>272</v>
      </c>
      <c r="D151" s="43" t="s">
        <v>273</v>
      </c>
      <c r="E151" s="93">
        <f>E305+E456+E607+E757+E906+E1055+E1204+E1354+E1503+E1652+E1801+E1950+E2099+E2249+E2398+E2547+E2696+E2845+E2994+E3143+E3292+E3441+E3592+E3743+E3894+E4043+E4192+E4343+E4494+E4646+E4795+E4944+E5093+E5242+E5391+E5540+E5689+E5838+E5987+E6136+E6285</f>
        <v>35280</v>
      </c>
      <c r="F151" s="93">
        <f>F305+F456+F607+F757+F906+F1055+F1204+F1354+F1503+F1652+F1801+F1950+F2099+F2249+F2398+F2547+F2696+F2845+F2994+F3143+F3292+F3441+F3592+F3743+F3894+F4043+F4192+F4343+F4494+F4646+F4795+F4944+F5093+F5242+F5391+F5540+F5689+F5838+F5987+F6136+F6285</f>
        <v>5880</v>
      </c>
      <c r="G151" s="93">
        <f>G305+G456+G607+G757+G906+G1055+G1204+G1354+G1503+G1652+G1801+G1950+G2099+G2249+G2398+G2547+G2696+G2845+G2994+G3143+G3292+G3441+G3592+G3743+G3894+G4043+G4192+G4343+G4494+G4646+G4795+G4944+G5093+G5242+G5391+G5540+G5689+G5838+G5987+G6136+G6285</f>
        <v>3028</v>
      </c>
      <c r="H151" s="93">
        <f>H305+H456+H607+H757+H906+H1055+H1204+H1354+H1503+H1652+H1801+H1950+H2099+H2249+H2398+H2547+H2696+H2845+H2994+H3143+H3292+H3441+H3592+H3743+H3894+H4043+H4192+H4343+H4494+H4646+H4795+H4944+H5093+H5242+H5391+H5540+H5689+H5838+H5987+H6136+H6285</f>
        <v>2938</v>
      </c>
      <c r="I151" s="93"/>
      <c r="J151" s="46"/>
      <c r="K151" s="93">
        <f t="shared" si="49"/>
        <v>-2852</v>
      </c>
      <c r="L151" s="67">
        <f t="shared" si="50"/>
        <v>48.5</v>
      </c>
      <c r="M151" s="94"/>
      <c r="N151" s="94"/>
      <c r="O151" s="93"/>
      <c r="P151" s="93"/>
      <c r="Q151" s="133"/>
      <c r="R151" s="93"/>
      <c r="S151" s="93"/>
      <c r="T151" s="143"/>
      <c r="U151" s="143"/>
      <c r="V151" s="93"/>
      <c r="W151" s="94"/>
      <c r="X151" s="6"/>
    </row>
    <row r="152" spans="1:24" s="35" customFormat="1" ht="31.5" x14ac:dyDescent="0.25">
      <c r="A152" s="22" t="s">
        <v>51</v>
      </c>
      <c r="B152" s="44" t="s">
        <v>339</v>
      </c>
      <c r="C152" s="37" t="s">
        <v>274</v>
      </c>
      <c r="D152" s="43" t="s">
        <v>275</v>
      </c>
      <c r="E152" s="93">
        <f>E306+E457+E608+E758+E907+E1056+E1205+E1355+E1504+E1653+E1802+E1951+E2100+E2250+E2399+E2548+E2697+E2846+E2995+E3144+E3293+E3442+E3593+E3744+E3895+E4044+E4193+E4344+E4495+E4647+E4796+E4945+E5094+E5243+E5392+E5541+E5690+E5839+E5988+E6137+E6286</f>
        <v>3914</v>
      </c>
      <c r="F152" s="93">
        <f>F306+F457+F608+F758+F907+F1056+F1205+F1355+F1504+F1653+F1802+F1951+F2100+F2250+F2399+F2548+F2697+F2846+F2995+F3144+F3293+F3442+F3593+F3744+F3895+F4044+F4193+F4344+F4495+F4647+F4796+F4945+F5094+F5243+F5392+F5541+F5690+F5839+F5988+F6137+F6286</f>
        <v>652.33333333333337</v>
      </c>
      <c r="G152" s="93">
        <f>G306+G457+G608+G758+G907+G1056+G1205+G1355+G1504+G1653+G1802+G1951+G2100+G2250+G2399+G2548+G2697+G2846+G2995+G3144+G3293+G3442+G3593+G3744+G3895+G4044+G4193+G4344+G4495+G4647+G4796+G4945+G5094+G5243+G5392+G5541+G5690+G5839+G5988+G6137+G6286</f>
        <v>0</v>
      </c>
      <c r="H152" s="93">
        <f>H306+H457+H608+H758+H907+H1056+H1205+H1355+H1504+H1653+H1802+H1951+H2100+H2250+H2399+H2548+H2697+H2846+H2995+H3144+H3293+H3442+H3593+H3744+H3895+H4044+H4193+H4344+H4495+H4647+H4796+H4945+H5094+H5243+H5392+H5541+H5690+H5839+H5988+H6137+H6286</f>
        <v>0</v>
      </c>
      <c r="I152" s="93"/>
      <c r="J152" s="46"/>
      <c r="K152" s="93">
        <f t="shared" si="49"/>
        <v>-652.33333333333337</v>
      </c>
      <c r="L152" s="67">
        <f t="shared" si="50"/>
        <v>100</v>
      </c>
      <c r="M152" s="94"/>
      <c r="N152" s="94"/>
      <c r="O152" s="93"/>
      <c r="P152" s="93"/>
      <c r="Q152" s="133"/>
      <c r="R152" s="93"/>
      <c r="S152" s="93"/>
      <c r="T152" s="143"/>
      <c r="U152" s="143"/>
      <c r="V152" s="93"/>
      <c r="W152" s="94"/>
      <c r="X152" s="6"/>
    </row>
    <row r="153" spans="1:24" s="35" customFormat="1" ht="15.75" x14ac:dyDescent="0.25">
      <c r="A153" s="22" t="s">
        <v>51</v>
      </c>
      <c r="B153" s="44" t="s">
        <v>339</v>
      </c>
      <c r="C153" s="37" t="s">
        <v>276</v>
      </c>
      <c r="D153" s="43" t="s">
        <v>277</v>
      </c>
      <c r="E153" s="93">
        <v>80377</v>
      </c>
      <c r="F153" s="93">
        <f>E153/12*2</f>
        <v>13396.166666666666</v>
      </c>
      <c r="G153" s="93">
        <f>G307+G458+G609+G759+G908+G1057+G1206+G1356+G1505+G1654+G1803+G1952+G2101+G2251+G2400+G2549+G2698+G2847+G2996+G3145+G3294+G3443+G3594+G3745+G3896+G4045+G4194+G4345+G4496+G4648+G4797+G4946+G5095+G5244+G5393+G5542+G5691+G5840+G5989+G6138+G6287</f>
        <v>1115</v>
      </c>
      <c r="H153" s="93">
        <f>H307+H458+H609+H759+H908+H1057+H1206+H1356+H1505+H1654+H1803+H1952+H2101+H2251+H2400+H2549+H2698+H2847+H2996+H3145+H3294+H3443+H3594+H3745+H3896+H4045+H4194+H4345+H4496+H4648+H4797+H4946+H5095+H5244+H5393+H5542+H5691+H5840+H5989+H6138+H6287</f>
        <v>1115</v>
      </c>
      <c r="I153" s="93"/>
      <c r="J153" s="46"/>
      <c r="K153" s="93">
        <f t="shared" si="49"/>
        <v>-12281.166666666666</v>
      </c>
      <c r="L153" s="67">
        <f t="shared" si="50"/>
        <v>91.68</v>
      </c>
      <c r="M153" s="94"/>
      <c r="N153" s="94"/>
      <c r="O153" s="93"/>
      <c r="P153" s="93"/>
      <c r="Q153" s="133"/>
      <c r="R153" s="93"/>
      <c r="S153" s="93"/>
      <c r="T153" s="143"/>
      <c r="U153" s="143"/>
      <c r="V153" s="93"/>
      <c r="W153" s="94"/>
      <c r="X153" s="6"/>
    </row>
    <row r="154" spans="1:24" s="35" customFormat="1" ht="31.5" x14ac:dyDescent="0.25">
      <c r="A154" s="22" t="s">
        <v>51</v>
      </c>
      <c r="B154" s="44" t="s">
        <v>339</v>
      </c>
      <c r="C154" s="37" t="s">
        <v>278</v>
      </c>
      <c r="D154" s="43" t="s">
        <v>279</v>
      </c>
      <c r="E154" s="93">
        <v>29040</v>
      </c>
      <c r="F154" s="93">
        <f>E154/12*2</f>
        <v>4840</v>
      </c>
      <c r="G154" s="93">
        <f>G308+G459+G610+G760+G909+G1058+G1207+G1357+G1506+G1655+G1804+G1953+G2102+G2252+G2401+G2550+G2699+G2848+G2997+G3146+G3295+G3444+G3595+G3746+G3897+G4046+G4195+G4346+G4497+G4649+G4798+G4947+G5096+G5245+G5394+G5543+G5692+G5841+G5990+G6139+G6288</f>
        <v>0</v>
      </c>
      <c r="H154" s="93">
        <f>H308+H459+H610+H760+H909+H1058+H1207+H1357+H1506+H1655+H1804+H1953+H2102+H2252+H2401+H2550+H2699+H2848+H2997+H3146+H3295+H3444+H3595+H3746+H3897+H4046+H4195+H4346+H4497+H4649+H4798+H4947+H5096+H5245+H5394+H5543+H5692+H5841+H5990+H6139+H6288</f>
        <v>0</v>
      </c>
      <c r="I154" s="93"/>
      <c r="J154" s="46"/>
      <c r="K154" s="93">
        <f t="shared" si="49"/>
        <v>-4840</v>
      </c>
      <c r="L154" s="67">
        <f t="shared" si="50"/>
        <v>100</v>
      </c>
      <c r="M154" s="94"/>
      <c r="N154" s="94"/>
      <c r="O154" s="93"/>
      <c r="P154" s="93"/>
      <c r="Q154" s="133"/>
      <c r="R154" s="93"/>
      <c r="S154" s="93"/>
      <c r="T154" s="143"/>
      <c r="U154" s="143"/>
      <c r="V154" s="93"/>
      <c r="W154" s="94"/>
      <c r="X154" s="6"/>
    </row>
    <row r="155" spans="1:24" s="35" customFormat="1" ht="15.75" x14ac:dyDescent="0.25">
      <c r="A155" s="22" t="s">
        <v>51</v>
      </c>
      <c r="B155" s="44" t="s">
        <v>339</v>
      </c>
      <c r="C155" s="37" t="s">
        <v>363</v>
      </c>
      <c r="D155" s="38" t="s">
        <v>382</v>
      </c>
      <c r="E155" s="93">
        <f>E309+E460+E611+E761+E910+E1059+E1208+E1358+E1507+E1656+E1805+E1954+E2103+E2253+E2402+E2551+E2700+E2849+E2998+E3147+E3296+E3445+E3596+E3747+E3898+E4047+E4196+E4347+E4498+E4650+E4799+E4948+E5097+E5246+E5395+E5544+E5693+E5842+E5991+E6140+E6289</f>
        <v>0</v>
      </c>
      <c r="F155" s="93">
        <f>F309+F460+F611+F761+F910+F1059+F1208+F1358+F1507+F1656+F1805+F1954+F2103+F2253+F2402+F2551+F2700+F2849+F2998+F3147+F3296+F3445+F3596+F3747+F3898+F4047+F4196+F4347+F4498+F4650+F4799+F4948+F5097+F5246+F5395+F5544+F5693+F5842+F5991+F6140+F6289</f>
        <v>0</v>
      </c>
      <c r="G155" s="93">
        <f>G309+G460+G611+G761+G910+G1059+G1208+G1358+G1507+G1656+G1805+G1954+G2103+G2253+G2402+G2551+G2700+G2849+G2998+G3147+G3296+G3445+G3596+G3747+G3898+G4047+G4196+G4347+G4498+G4650+G4799+G4948+G5097+G5246+G5395+G5544+G5693+G5842+G5991+G6140+G6289</f>
        <v>-4725</v>
      </c>
      <c r="H155" s="93">
        <f>H309+H460+H611+H761+H910+H1059+H1208+H1358+H1507+H1656+H1805+H1954+H2103+H2253+H2402+H2551+H2700+H2849+H2998+H3147+H3296+H3445+H3596+H3747+H3898+H4047+H4196+H4347+H4498+H4650+H4799+H4948+H5097+H5246+H5395+H5544+H5693+H5842+H5991+H6140+H6289</f>
        <v>-4725</v>
      </c>
      <c r="I155" s="93"/>
      <c r="J155" s="46"/>
      <c r="K155" s="93">
        <f t="shared" si="49"/>
        <v>-4725</v>
      </c>
      <c r="L155" s="67"/>
      <c r="M155" s="94"/>
      <c r="N155" s="94"/>
      <c r="O155" s="93"/>
      <c r="P155" s="93"/>
      <c r="Q155" s="133"/>
      <c r="R155" s="93"/>
      <c r="S155" s="93"/>
      <c r="T155" s="143"/>
      <c r="U155" s="143"/>
      <c r="V155" s="93"/>
      <c r="W155" s="94"/>
      <c r="X155" s="6"/>
    </row>
    <row r="156" spans="1:24" s="35" customFormat="1" ht="15.75" x14ac:dyDescent="0.25">
      <c r="A156" s="22" t="s">
        <v>51</v>
      </c>
      <c r="B156" s="44" t="s">
        <v>339</v>
      </c>
      <c r="C156" s="37" t="s">
        <v>364</v>
      </c>
      <c r="D156" s="38" t="s">
        <v>365</v>
      </c>
      <c r="E156" s="93">
        <f>E310+E461+E612+E762+E911+E1060+E1209+E1359+E1508+E1657+E1806+E1955+E2104+E2254+E2403+E2552+E2701+E2850+E2999+E3148+E3297+E3446+E3597+E3748+E3899+E4048+E4197+E4348+E4499+E4651+E4800+E4949+E5098+E5247+E5396+E5545+E5694+E5843+E5992+E6141+E6290</f>
        <v>527356</v>
      </c>
      <c r="F156" s="93">
        <f>F310+F461+F612+F762+F911+F1060+F1209+F1359+F1508+F1657+F1806+F1955+F2104+F2254+F2403+F2552+F2701+F2850+F2999+F3148+F3297+F3446+F3597+F3748+F3899+F4048+F4197+F4348+F4499+F4651+F4800+F4949+F5098+F5247+F5396+F5545+F5694+F5843+F5992+F6141+F6290</f>
        <v>87892.666666666672</v>
      </c>
      <c r="G156" s="93">
        <f>G310+G461+G612+G762+G911+G1060+G1209+G1359+G1508+G1657+G1806+G1955+G2104+G2254+G2403+G2552+G2701+G2850+G2999+G3148+G3297+G3446+G3597+G3748+G3899+G4048+G4197+G4348+G4499+G4651+G4800+G4949+G5098+G5247+G5396+G5545+G5694+G5843+G5992+G6141+G6290</f>
        <v>82339</v>
      </c>
      <c r="H156" s="93">
        <f>H310+H461+H612+H762+H911+H1060+H1209+H1359+H1508+H1657+H1806+H1955+H2104+H2254+H2403+H2552+H2701+H2850+H2999+H3148+H3297+H3446+H3597+H3748+H3899+H4048+H4197+H4348+H4499+H4651+H4800+H4949+H5098+H5247+H5396+H5545+H5694+H5843+H5992+H6141+H6290</f>
        <v>81339</v>
      </c>
      <c r="I156" s="93"/>
      <c r="J156" s="46"/>
      <c r="K156" s="93">
        <f t="shared" si="49"/>
        <v>-5553.6666666666715</v>
      </c>
      <c r="L156" s="67">
        <f t="shared" si="50"/>
        <v>6.32</v>
      </c>
      <c r="M156" s="94"/>
      <c r="N156" s="94"/>
      <c r="O156" s="93"/>
      <c r="P156" s="93"/>
      <c r="Q156" s="133"/>
      <c r="R156" s="93"/>
      <c r="S156" s="93"/>
      <c r="T156" s="143"/>
      <c r="U156" s="143"/>
      <c r="V156" s="93"/>
      <c r="W156" s="94"/>
      <c r="X156" s="6"/>
    </row>
    <row r="157" spans="1:24" s="35" customFormat="1" ht="15.75" x14ac:dyDescent="0.25">
      <c r="A157" s="22" t="s">
        <v>51</v>
      </c>
      <c r="B157" s="44" t="s">
        <v>339</v>
      </c>
      <c r="C157" s="37" t="s">
        <v>370</v>
      </c>
      <c r="D157" s="43" t="s">
        <v>323</v>
      </c>
      <c r="E157" s="93">
        <f>E311+E462+E613+E763+E912+E1061+E1210+E1360+E1509+E1658+E1807+E1956+E2105+E2255+E2404+E2553+E2702+E2851+E3000+E3149+E3298+E3447+E3598+E3749+E3900+E4049+E4198+E4349+E4500+E4652+E4801+E4950+E5099+E5248+E5397+E5546+E5695+E5844+E5993+E6142+E6291</f>
        <v>8917890</v>
      </c>
      <c r="F157" s="93">
        <f>F311+F462+F613+F763+F912+F1061+F1210+F1360+F1509+F1658+F1807+F1956+F2105+F2255+F2404+F2553+F2702+F2851+F3000+F3149+F3298+F3447+F3598+F3749+F3900+F4049+F4198+F4349+F4500+F4652+F4801+F4950+F5099+F5248+F5397+F5546+F5695+F5844+F5993+F6142+F6291</f>
        <v>1486314.9999999998</v>
      </c>
      <c r="G157" s="93">
        <f>G311+G462+G613+G763+G912+G1061+G1210+G1360+G1509+G1658+G1807+G1956+G2105+G2255+G2404+G2553+G2702+G2851+G3000+G3149+G3298+G3447+G3598+G3749+G3900+G4049+G4198+G4349+G4500+G4652+G4801+G4950+G5099+G5248+G5397+G5546+G5695+G5844+G5993+G6142+G6291</f>
        <v>1594011</v>
      </c>
      <c r="H157" s="93">
        <f>H311+H462+H613+H763+H912+H1061+H1210+H1360+H1509+H1658+H1807+H1956+H2105+H2255+H2404+H2553+H2702+H2851+H3000+H3149+H3298+H3447+H3598+H3749+H3900+H4049+H4198+H4349+H4500+H4652+H4801+H4950+H5099+H5248+H5397+H5546+H5695+H5844+H5993+H6142+H6291</f>
        <v>1594011</v>
      </c>
      <c r="I157" s="93">
        <f t="shared" si="39"/>
        <v>107696.00000000023</v>
      </c>
      <c r="J157" s="46">
        <f t="shared" si="48"/>
        <v>7.25</v>
      </c>
      <c r="K157" s="93"/>
      <c r="L157" s="67"/>
      <c r="M157" s="94"/>
      <c r="N157" s="94"/>
      <c r="O157" s="93"/>
      <c r="P157" s="93"/>
      <c r="Q157" s="133"/>
      <c r="R157" s="93"/>
      <c r="S157" s="93"/>
      <c r="T157" s="93"/>
      <c r="U157" s="93"/>
      <c r="V157" s="93"/>
      <c r="W157" s="94"/>
      <c r="X157" s="6"/>
    </row>
    <row r="158" spans="1:24" s="35" customFormat="1" ht="15.75" x14ac:dyDescent="0.25">
      <c r="A158" s="22" t="s">
        <v>51</v>
      </c>
      <c r="B158" s="44" t="s">
        <v>339</v>
      </c>
      <c r="C158" s="37" t="s">
        <v>399</v>
      </c>
      <c r="D158" s="39" t="s">
        <v>371</v>
      </c>
      <c r="E158" s="93">
        <v>52708</v>
      </c>
      <c r="F158" s="93">
        <f>F312+F463+F614+F764+F913+F1062+F1211+F1361+F1510+F1659+F1808+F1957+F2106+F2256+F2405+F2554+F2703+F2852+F3001+F3150+F3299+F3448+F3599+F3750+F3901+F4050+F4199+F4350+F4501+F4653+F4802+F4951+F5100+F5249+F5398+F5547+F5696+F5845+F5994+F6143+F6292</f>
        <v>0</v>
      </c>
      <c r="G158" s="93">
        <f>G312+G463+G614+G764+G913+G1062+G1211+G1361+G1510+G1659+G1808+G1957+G2106+G2256+G2405+G2554+G2703+G2852+G3001+G3150+G3299+G3448+G3599+G3750+G3901+G4050+G4199+G4350+G4501+G4653+G4802+G4951+G5100+G5249+G5398+G5547+G5696+G5845+G5994+G6143+G6292</f>
        <v>4619</v>
      </c>
      <c r="H158" s="93">
        <f>H312+H463+H614+H764+H913+H1062+H1211+H1361+H1510+H1659+H1808+H1957+H2106+H2256+H2405+H2554+H2703+H2852+H3001+H3150+H3299+H3448+H3599+H3750+H3901+H4050+H4199+H4350+H4501+H4653+H4802+H4951+H5100+H5249+H5398+H5547+H5696+H5845+H5994+H6143+H6292</f>
        <v>4619</v>
      </c>
      <c r="I158" s="93">
        <f t="shared" si="39"/>
        <v>4619</v>
      </c>
      <c r="J158" s="46"/>
      <c r="K158" s="93"/>
      <c r="L158" s="67"/>
      <c r="M158" s="94"/>
      <c r="N158" s="94"/>
      <c r="O158" s="93"/>
      <c r="P158" s="93"/>
      <c r="Q158" s="133"/>
      <c r="R158" s="93"/>
      <c r="S158" s="93"/>
      <c r="T158" s="93"/>
      <c r="U158" s="93"/>
      <c r="V158" s="93"/>
      <c r="W158" s="94"/>
      <c r="X158" s="6"/>
    </row>
    <row r="159" spans="1:24" s="35" customFormat="1" ht="15.75" x14ac:dyDescent="0.25">
      <c r="A159" s="22" t="s">
        <v>51</v>
      </c>
      <c r="B159" s="44" t="s">
        <v>339</v>
      </c>
      <c r="C159" s="99" t="s">
        <v>400</v>
      </c>
      <c r="D159" s="125" t="s">
        <v>397</v>
      </c>
      <c r="E159" s="93">
        <v>113767</v>
      </c>
      <c r="F159" s="93">
        <f>E159/12*2</f>
        <v>18961.166666666668</v>
      </c>
      <c r="G159" s="93">
        <f>G1212+G313+G464+G615</f>
        <v>18385</v>
      </c>
      <c r="H159" s="93">
        <f>H1212+H313+H464+H615</f>
        <v>18385</v>
      </c>
      <c r="I159" s="93"/>
      <c r="J159" s="46"/>
      <c r="K159" s="93">
        <f t="shared" si="49"/>
        <v>-576.16666666666788</v>
      </c>
      <c r="L159" s="67">
        <f t="shared" si="50"/>
        <v>3.04</v>
      </c>
      <c r="M159" s="94"/>
      <c r="N159" s="94"/>
      <c r="O159" s="93"/>
      <c r="P159" s="93"/>
      <c r="Q159" s="133"/>
      <c r="R159" s="93"/>
      <c r="S159" s="93"/>
      <c r="T159" s="93"/>
      <c r="U159" s="93"/>
      <c r="V159" s="93"/>
      <c r="W159" s="94"/>
      <c r="X159" s="6"/>
    </row>
    <row r="160" spans="1:24" s="35" customFormat="1" ht="15.75" x14ac:dyDescent="0.25">
      <c r="A160" s="22" t="s">
        <v>51</v>
      </c>
      <c r="B160" s="44" t="s">
        <v>339</v>
      </c>
      <c r="C160" s="99" t="s">
        <v>401</v>
      </c>
      <c r="D160" s="125" t="s">
        <v>398</v>
      </c>
      <c r="E160" s="93">
        <v>273826</v>
      </c>
      <c r="F160" s="93">
        <f>E160/12*2</f>
        <v>45637.666666666664</v>
      </c>
      <c r="G160" s="93"/>
      <c r="H160" s="93"/>
      <c r="I160" s="93"/>
      <c r="J160" s="46"/>
      <c r="K160" s="93">
        <f t="shared" si="49"/>
        <v>-45637.666666666664</v>
      </c>
      <c r="L160" s="67">
        <f t="shared" si="50"/>
        <v>100</v>
      </c>
      <c r="M160" s="94"/>
      <c r="N160" s="94"/>
      <c r="O160" s="93"/>
      <c r="P160" s="93"/>
      <c r="Q160" s="133"/>
      <c r="R160" s="93"/>
      <c r="S160" s="93"/>
      <c r="T160" s="93"/>
      <c r="U160" s="93"/>
      <c r="V160" s="93"/>
      <c r="W160" s="94"/>
      <c r="X160" s="6"/>
    </row>
    <row r="161" spans="1:24" s="35" customFormat="1" ht="15.75" x14ac:dyDescent="0.25">
      <c r="A161" s="22" t="s">
        <v>51</v>
      </c>
      <c r="B161" s="44" t="s">
        <v>339</v>
      </c>
      <c r="C161" s="99" t="s">
        <v>390</v>
      </c>
      <c r="D161" s="125" t="s">
        <v>393</v>
      </c>
      <c r="E161" s="93">
        <f t="shared" ref="E161:H162" si="51">E3449+E3600+E3751+E4200+E4351+E4502</f>
        <v>46183</v>
      </c>
      <c r="F161" s="93">
        <f t="shared" si="51"/>
        <v>7697.1666666666661</v>
      </c>
      <c r="G161" s="93">
        <f t="shared" si="51"/>
        <v>3558</v>
      </c>
      <c r="H161" s="93">
        <f t="shared" si="51"/>
        <v>3558</v>
      </c>
      <c r="I161" s="93"/>
      <c r="J161" s="46"/>
      <c r="K161" s="93">
        <f t="shared" ref="K161:K162" si="52">G161-F161</f>
        <v>-4139.1666666666661</v>
      </c>
      <c r="L161" s="67">
        <f t="shared" ref="L161:L162" si="53">ROUND(K161*100/-F161,2)</f>
        <v>53.78</v>
      </c>
      <c r="M161" s="94"/>
      <c r="N161" s="94"/>
      <c r="O161" s="93"/>
      <c r="P161" s="93"/>
      <c r="Q161" s="133"/>
      <c r="R161" s="93"/>
      <c r="S161" s="93"/>
      <c r="T161" s="93"/>
      <c r="U161" s="93"/>
      <c r="V161" s="93"/>
      <c r="W161" s="94"/>
      <c r="X161" s="6"/>
    </row>
    <row r="162" spans="1:24" s="26" customFormat="1" ht="29.25" customHeight="1" x14ac:dyDescent="0.25">
      <c r="A162" s="22" t="s">
        <v>51</v>
      </c>
      <c r="B162" s="44" t="s">
        <v>339</v>
      </c>
      <c r="C162" s="99" t="s">
        <v>391</v>
      </c>
      <c r="D162" s="125" t="s">
        <v>392</v>
      </c>
      <c r="E162" s="93">
        <f t="shared" si="51"/>
        <v>5000</v>
      </c>
      <c r="F162" s="93">
        <f t="shared" si="51"/>
        <v>833.33333333333326</v>
      </c>
      <c r="G162" s="93">
        <f t="shared" si="51"/>
        <v>0</v>
      </c>
      <c r="H162" s="93">
        <f t="shared" si="51"/>
        <v>0</v>
      </c>
      <c r="I162" s="93"/>
      <c r="J162" s="46"/>
      <c r="K162" s="93">
        <f t="shared" si="52"/>
        <v>-833.33333333333326</v>
      </c>
      <c r="L162" s="67">
        <f t="shared" si="53"/>
        <v>100</v>
      </c>
      <c r="M162" s="94"/>
      <c r="N162" s="94"/>
      <c r="O162" s="93"/>
      <c r="P162" s="93"/>
      <c r="Q162" s="93"/>
      <c r="R162" s="93"/>
      <c r="S162" s="93"/>
      <c r="T162" s="93"/>
      <c r="U162" s="93"/>
      <c r="V162" s="93"/>
      <c r="W162" s="94"/>
      <c r="X162" s="6"/>
    </row>
    <row r="163" spans="1:24" s="26" customFormat="1" ht="34.5" customHeight="1" x14ac:dyDescent="0.25">
      <c r="A163" s="22" t="s">
        <v>51</v>
      </c>
      <c r="B163" s="44" t="s">
        <v>357</v>
      </c>
      <c r="C163" s="23" t="s">
        <v>102</v>
      </c>
      <c r="D163" s="32" t="s">
        <v>396</v>
      </c>
      <c r="E163" s="92">
        <v>297909</v>
      </c>
      <c r="F163" s="93"/>
      <c r="G163" s="93"/>
      <c r="H163" s="93"/>
      <c r="I163" s="93"/>
      <c r="J163" s="93"/>
      <c r="K163" s="93"/>
      <c r="L163" s="93"/>
      <c r="M163" s="94"/>
      <c r="N163" s="94"/>
      <c r="O163" s="93"/>
      <c r="P163" s="93"/>
      <c r="Q163" s="94"/>
      <c r="R163" s="93"/>
      <c r="S163" s="93"/>
      <c r="T163" s="93"/>
      <c r="U163" s="93"/>
      <c r="V163" s="93"/>
      <c r="W163" s="94"/>
      <c r="X163" s="6"/>
    </row>
    <row r="164" spans="1:24" s="35" customFormat="1" ht="15.75" x14ac:dyDescent="0.25">
      <c r="A164" s="102" t="s">
        <v>282</v>
      </c>
      <c r="B164" s="102" t="s">
        <v>340</v>
      </c>
      <c r="C164" s="103" t="s">
        <v>102</v>
      </c>
      <c r="D164" s="104" t="s">
        <v>21</v>
      </c>
      <c r="E164" s="105">
        <f>E165+E204</f>
        <v>45362180</v>
      </c>
      <c r="F164" s="105">
        <f>F165+F204</f>
        <v>11127331.416666666</v>
      </c>
      <c r="G164" s="105">
        <f>G165+G204</f>
        <v>11133522.539999999</v>
      </c>
      <c r="H164" s="105">
        <f>H165+H204</f>
        <v>11125148.539999999</v>
      </c>
      <c r="I164" s="135">
        <f>I165+I204</f>
        <v>63771.789999999979</v>
      </c>
      <c r="J164" s="106">
        <f>ROUND(I164/F164*100,2)</f>
        <v>0.56999999999999995</v>
      </c>
      <c r="K164" s="135">
        <f>K165+K204</f>
        <v>-110899.5</v>
      </c>
      <c r="L164" s="108">
        <f>ROUND(K164*100/-F164,2)</f>
        <v>1</v>
      </c>
      <c r="M164" s="105">
        <f t="shared" ref="M164:V164" si="54">M165+M204</f>
        <v>762956</v>
      </c>
      <c r="N164" s="105">
        <f t="shared" si="54"/>
        <v>190740</v>
      </c>
      <c r="O164" s="105">
        <f t="shared" si="54"/>
        <v>191237</v>
      </c>
      <c r="P164" s="105">
        <f t="shared" si="54"/>
        <v>190864</v>
      </c>
      <c r="Q164" s="135">
        <f t="shared" si="54"/>
        <v>373</v>
      </c>
      <c r="R164" s="105">
        <f t="shared" si="54"/>
        <v>17537</v>
      </c>
      <c r="S164" s="105">
        <f t="shared" si="54"/>
        <v>4380</v>
      </c>
      <c r="T164" s="146">
        <f t="shared" si="54"/>
        <v>3662</v>
      </c>
      <c r="U164" s="146">
        <f t="shared" si="54"/>
        <v>3655</v>
      </c>
      <c r="V164" s="105">
        <f t="shared" si="54"/>
        <v>7</v>
      </c>
      <c r="W164" s="109">
        <v>1693</v>
      </c>
      <c r="X164" s="47"/>
    </row>
    <row r="165" spans="1:24" s="35" customFormat="1" ht="15.75" x14ac:dyDescent="0.25">
      <c r="A165" s="22" t="s">
        <v>282</v>
      </c>
      <c r="B165" s="21">
        <v>1</v>
      </c>
      <c r="C165" s="48" t="s">
        <v>102</v>
      </c>
      <c r="D165" s="27" t="s">
        <v>22</v>
      </c>
      <c r="E165" s="49">
        <f>E166+E172+E186</f>
        <v>30699668</v>
      </c>
      <c r="F165" s="49">
        <f>F166+F172+F186</f>
        <v>7587334.583333333</v>
      </c>
      <c r="G165" s="49">
        <f>G166+G172+G186</f>
        <v>7675768</v>
      </c>
      <c r="H165" s="49">
        <f>H166+H172+H186</f>
        <v>7671019</v>
      </c>
      <c r="I165" s="136">
        <f>I166+I172+I186</f>
        <v>0</v>
      </c>
      <c r="J165" s="50">
        <f>ROUND(I165/F165*100,2)</f>
        <v>0</v>
      </c>
      <c r="K165" s="136">
        <f>K166+K172+K186</f>
        <v>-28577</v>
      </c>
      <c r="L165" s="49">
        <f>L166+L172+L186</f>
        <v>15.35</v>
      </c>
      <c r="M165" s="49">
        <v>523066</v>
      </c>
      <c r="N165" s="49">
        <f>ROUND(M165/12*3,0)</f>
        <v>130767</v>
      </c>
      <c r="O165" s="49">
        <f t="shared" ref="O165:V165" si="55">O166+O172+O186</f>
        <v>130534</v>
      </c>
      <c r="P165" s="49">
        <f t="shared" si="55"/>
        <v>130332</v>
      </c>
      <c r="Q165" s="136">
        <f t="shared" si="55"/>
        <v>202</v>
      </c>
      <c r="R165" s="49">
        <f t="shared" si="55"/>
        <v>11546</v>
      </c>
      <c r="S165" s="49">
        <f t="shared" si="55"/>
        <v>2886</v>
      </c>
      <c r="T165" s="149">
        <f t="shared" si="55"/>
        <v>2052</v>
      </c>
      <c r="U165" s="149">
        <f t="shared" si="55"/>
        <v>2048</v>
      </c>
      <c r="V165" s="49">
        <f t="shared" si="55"/>
        <v>4</v>
      </c>
      <c r="W165" s="49"/>
      <c r="X165" s="47"/>
    </row>
    <row r="166" spans="1:24" s="35" customFormat="1" ht="15.75" x14ac:dyDescent="0.25">
      <c r="A166" s="33" t="s">
        <v>282</v>
      </c>
      <c r="B166" s="33" t="s">
        <v>334</v>
      </c>
      <c r="C166" s="23" t="s">
        <v>102</v>
      </c>
      <c r="D166" s="32" t="s">
        <v>23</v>
      </c>
      <c r="E166" s="49">
        <f t="shared" ref="E166:L166" si="56">SUM(E167:E171)</f>
        <v>28862726</v>
      </c>
      <c r="F166" s="49">
        <f t="shared" si="56"/>
        <v>7215683</v>
      </c>
      <c r="G166" s="49">
        <f t="shared" si="56"/>
        <v>7215683</v>
      </c>
      <c r="H166" s="49">
        <f t="shared" si="56"/>
        <v>7215683</v>
      </c>
      <c r="I166" s="136">
        <f t="shared" si="56"/>
        <v>0</v>
      </c>
      <c r="J166" s="136">
        <f t="shared" si="56"/>
        <v>0</v>
      </c>
      <c r="K166" s="136">
        <f t="shared" si="56"/>
        <v>0</v>
      </c>
      <c r="L166" s="49">
        <f t="shared" si="56"/>
        <v>0</v>
      </c>
      <c r="M166" s="49"/>
      <c r="N166" s="49"/>
      <c r="O166" s="52">
        <f t="shared" ref="O166:V166" si="57">SUM(O167:O171)</f>
        <v>126761</v>
      </c>
      <c r="P166" s="52">
        <f t="shared" si="57"/>
        <v>126761</v>
      </c>
      <c r="Q166" s="132">
        <f t="shared" si="57"/>
        <v>0</v>
      </c>
      <c r="R166" s="52">
        <f t="shared" si="57"/>
        <v>11301</v>
      </c>
      <c r="S166" s="52">
        <f t="shared" si="57"/>
        <v>2825</v>
      </c>
      <c r="T166" s="52">
        <f t="shared" si="57"/>
        <v>1948</v>
      </c>
      <c r="U166" s="49">
        <f t="shared" si="57"/>
        <v>1948</v>
      </c>
      <c r="V166" s="49">
        <f t="shared" si="57"/>
        <v>0</v>
      </c>
      <c r="W166" s="49"/>
      <c r="X166" s="25"/>
    </row>
    <row r="167" spans="1:24" s="35" customFormat="1" ht="15.75" x14ac:dyDescent="0.25">
      <c r="A167" s="33" t="s">
        <v>282</v>
      </c>
      <c r="B167" s="33" t="s">
        <v>334</v>
      </c>
      <c r="C167" s="23" t="s">
        <v>73</v>
      </c>
      <c r="D167" s="34" t="s">
        <v>106</v>
      </c>
      <c r="E167" s="53">
        <v>18861546</v>
      </c>
      <c r="F167" s="53">
        <f>ROUND(E167/12*3,0)</f>
        <v>4715387</v>
      </c>
      <c r="G167" s="53">
        <v>4715387</v>
      </c>
      <c r="H167" s="53">
        <v>4715387</v>
      </c>
      <c r="I167" s="54"/>
      <c r="J167" s="50"/>
      <c r="K167" s="54"/>
      <c r="L167" s="55"/>
      <c r="M167" s="53"/>
      <c r="N167" s="53"/>
      <c r="O167" s="53">
        <v>109634</v>
      </c>
      <c r="P167" s="53">
        <v>109634</v>
      </c>
      <c r="Q167" s="57">
        <f>O167-P167</f>
        <v>0</v>
      </c>
      <c r="R167" s="74">
        <v>10885</v>
      </c>
      <c r="S167" s="53">
        <f>ROUND(R167/12*3,0)</f>
        <v>2721</v>
      </c>
      <c r="T167" s="58">
        <v>1852</v>
      </c>
      <c r="U167" s="58">
        <v>1852</v>
      </c>
      <c r="V167" s="53">
        <f>T167-U167</f>
        <v>0</v>
      </c>
      <c r="W167" s="53"/>
      <c r="X167" s="6"/>
    </row>
    <row r="168" spans="1:24" s="35" customFormat="1" ht="15.75" x14ac:dyDescent="0.25">
      <c r="A168" s="33" t="s">
        <v>282</v>
      </c>
      <c r="B168" s="33" t="s">
        <v>334</v>
      </c>
      <c r="C168" s="23" t="s">
        <v>74</v>
      </c>
      <c r="D168" s="34" t="s">
        <v>104</v>
      </c>
      <c r="E168" s="53">
        <v>5531627</v>
      </c>
      <c r="F168" s="53">
        <f t="shared" ref="F168:F171" si="58">ROUND(E168/12*3,0)</f>
        <v>1382907</v>
      </c>
      <c r="G168" s="53">
        <v>1382907</v>
      </c>
      <c r="H168" s="53">
        <v>1382907</v>
      </c>
      <c r="I168" s="54"/>
      <c r="J168" s="50"/>
      <c r="K168" s="54"/>
      <c r="L168" s="55"/>
      <c r="M168" s="59"/>
      <c r="N168" s="59"/>
      <c r="O168" s="53"/>
      <c r="P168" s="53"/>
      <c r="Q168" s="57">
        <f>O168-P168</f>
        <v>0</v>
      </c>
      <c r="R168" s="53"/>
      <c r="S168" s="53">
        <f>ROUND(R168/12*3,0)</f>
        <v>0</v>
      </c>
      <c r="T168" s="53"/>
      <c r="U168" s="53"/>
      <c r="V168" s="53">
        <f>T168-U168</f>
        <v>0</v>
      </c>
      <c r="W168" s="59"/>
      <c r="X168" s="6"/>
    </row>
    <row r="169" spans="1:24" s="26" customFormat="1" ht="15.75" x14ac:dyDescent="0.25">
      <c r="A169" s="33" t="s">
        <v>282</v>
      </c>
      <c r="B169" s="33" t="s">
        <v>334</v>
      </c>
      <c r="C169" s="23" t="s">
        <v>74</v>
      </c>
      <c r="D169" s="34" t="s">
        <v>105</v>
      </c>
      <c r="E169" s="53">
        <v>2928963</v>
      </c>
      <c r="F169" s="53">
        <f t="shared" si="58"/>
        <v>732241</v>
      </c>
      <c r="G169" s="53">
        <v>732241</v>
      </c>
      <c r="H169" s="53">
        <v>732241</v>
      </c>
      <c r="I169" s="127"/>
      <c r="J169" s="50"/>
      <c r="K169" s="127"/>
      <c r="L169" s="55"/>
      <c r="M169" s="59"/>
      <c r="N169" s="59"/>
      <c r="O169" s="53"/>
      <c r="P169" s="53"/>
      <c r="Q169" s="59">
        <f>O169-P169</f>
        <v>0</v>
      </c>
      <c r="R169" s="53"/>
      <c r="S169" s="53">
        <f>ROUND(R169/12*3,0)</f>
        <v>0</v>
      </c>
      <c r="T169" s="53"/>
      <c r="U169" s="53"/>
      <c r="V169" s="53">
        <f>T169-U169</f>
        <v>0</v>
      </c>
      <c r="W169" s="59"/>
      <c r="X169" s="6"/>
    </row>
    <row r="170" spans="1:24" s="26" customFormat="1" ht="15.75" x14ac:dyDescent="0.25">
      <c r="A170" s="33" t="s">
        <v>282</v>
      </c>
      <c r="B170" s="33" t="s">
        <v>334</v>
      </c>
      <c r="C170" s="23" t="s">
        <v>75</v>
      </c>
      <c r="D170" s="34" t="s">
        <v>325</v>
      </c>
      <c r="E170" s="53">
        <v>1886</v>
      </c>
      <c r="F170" s="53">
        <f t="shared" si="58"/>
        <v>472</v>
      </c>
      <c r="G170" s="53">
        <v>472</v>
      </c>
      <c r="H170" s="53">
        <v>472</v>
      </c>
      <c r="I170" s="127"/>
      <c r="J170" s="55"/>
      <c r="K170" s="127"/>
      <c r="L170" s="55"/>
      <c r="M170" s="59"/>
      <c r="N170" s="59"/>
      <c r="O170" s="53">
        <v>110</v>
      </c>
      <c r="P170" s="53">
        <v>110</v>
      </c>
      <c r="Q170" s="59">
        <f>O170-P170</f>
        <v>0</v>
      </c>
      <c r="R170" s="53">
        <v>1</v>
      </c>
      <c r="S170" s="53">
        <f>ROUND(R170/12*3,0)</f>
        <v>0</v>
      </c>
      <c r="T170" s="58">
        <v>1</v>
      </c>
      <c r="U170" s="58">
        <v>1</v>
      </c>
      <c r="V170" s="53">
        <f>T170-U170</f>
        <v>0</v>
      </c>
      <c r="W170" s="59"/>
      <c r="X170" s="6"/>
    </row>
    <row r="171" spans="1:24" s="26" customFormat="1" ht="31.5" x14ac:dyDescent="0.25">
      <c r="A171" s="33" t="s">
        <v>282</v>
      </c>
      <c r="B171" s="33" t="s">
        <v>334</v>
      </c>
      <c r="C171" s="23" t="s">
        <v>76</v>
      </c>
      <c r="D171" s="34" t="s">
        <v>326</v>
      </c>
      <c r="E171" s="53">
        <v>1538704</v>
      </c>
      <c r="F171" s="53">
        <f t="shared" si="58"/>
        <v>384676</v>
      </c>
      <c r="G171" s="53">
        <v>384676</v>
      </c>
      <c r="H171" s="53">
        <v>384676</v>
      </c>
      <c r="I171" s="127"/>
      <c r="J171" s="55"/>
      <c r="K171" s="127"/>
      <c r="L171" s="55"/>
      <c r="M171" s="59"/>
      <c r="N171" s="59"/>
      <c r="O171" s="53">
        <v>17017</v>
      </c>
      <c r="P171" s="53">
        <v>17017</v>
      </c>
      <c r="Q171" s="59">
        <f>O171-P171</f>
        <v>0</v>
      </c>
      <c r="R171" s="74">
        <v>415</v>
      </c>
      <c r="S171" s="53">
        <f>ROUND(R171/12*3,0)</f>
        <v>104</v>
      </c>
      <c r="T171" s="58">
        <v>95</v>
      </c>
      <c r="U171" s="58">
        <v>95</v>
      </c>
      <c r="V171" s="53">
        <f>T171-U171</f>
        <v>0</v>
      </c>
      <c r="W171" s="59"/>
      <c r="X171" s="6"/>
    </row>
    <row r="172" spans="1:24" s="35" customFormat="1" ht="15.75" x14ac:dyDescent="0.25">
      <c r="A172" s="33" t="s">
        <v>282</v>
      </c>
      <c r="B172" s="22" t="s">
        <v>335</v>
      </c>
      <c r="C172" s="36"/>
      <c r="D172" s="32" t="s">
        <v>24</v>
      </c>
      <c r="E172" s="61">
        <f>SUM(E173:E185)</f>
        <v>744548</v>
      </c>
      <c r="F172" s="61">
        <f>SUM(F173:F185)</f>
        <v>186137</v>
      </c>
      <c r="G172" s="61">
        <f>SUM(G173:G185)</f>
        <v>157560</v>
      </c>
      <c r="H172" s="61">
        <f>SUM(H173:H185)</f>
        <v>157560</v>
      </c>
      <c r="I172" s="128">
        <f>SUM(I173:I185)</f>
        <v>0</v>
      </c>
      <c r="J172" s="50">
        <f>ROUND(I172/F172*100,2)</f>
        <v>0</v>
      </c>
      <c r="K172" s="128">
        <f>SUM(K173:K185)</f>
        <v>-28577</v>
      </c>
      <c r="L172" s="61">
        <f>SUM(L173:L185)</f>
        <v>15.35</v>
      </c>
      <c r="M172" s="61"/>
      <c r="N172" s="61"/>
      <c r="O172" s="61">
        <f t="shared" ref="O172:V172" si="59">SUM(O173:O185)</f>
        <v>784</v>
      </c>
      <c r="P172" s="61">
        <f t="shared" si="59"/>
        <v>784</v>
      </c>
      <c r="Q172" s="128">
        <f t="shared" si="59"/>
        <v>0</v>
      </c>
      <c r="R172" s="61">
        <f t="shared" si="59"/>
        <v>241</v>
      </c>
      <c r="S172" s="61">
        <f t="shared" si="59"/>
        <v>60</v>
      </c>
      <c r="T172" s="145">
        <f t="shared" si="59"/>
        <v>51</v>
      </c>
      <c r="U172" s="145">
        <f t="shared" si="59"/>
        <v>51</v>
      </c>
      <c r="V172" s="61">
        <f t="shared" si="59"/>
        <v>0</v>
      </c>
      <c r="W172" s="68"/>
      <c r="X172" s="6"/>
    </row>
    <row r="173" spans="1:24" s="35" customFormat="1" ht="15.75" x14ac:dyDescent="0.25">
      <c r="A173" s="33" t="s">
        <v>282</v>
      </c>
      <c r="B173" s="33" t="s">
        <v>335</v>
      </c>
      <c r="C173" s="37" t="s">
        <v>25</v>
      </c>
      <c r="D173" s="34" t="s">
        <v>54</v>
      </c>
      <c r="E173" s="53"/>
      <c r="F173" s="53"/>
      <c r="G173" s="53"/>
      <c r="H173" s="53"/>
      <c r="I173" s="54"/>
      <c r="J173" s="50"/>
      <c r="K173" s="54"/>
      <c r="L173" s="55"/>
      <c r="M173" s="59"/>
      <c r="N173" s="59"/>
      <c r="O173" s="53"/>
      <c r="P173" s="53"/>
      <c r="Q173" s="57">
        <f t="shared" ref="Q173:Q185" si="60">O173-P173</f>
        <v>0</v>
      </c>
      <c r="R173" s="53"/>
      <c r="S173" s="53">
        <f t="shared" ref="S173:S182" si="61">ROUND(R173/12*3,0)</f>
        <v>0</v>
      </c>
      <c r="T173" s="58"/>
      <c r="U173" s="58"/>
      <c r="V173" s="53">
        <f t="shared" ref="V173:V185" si="62">T173-U173</f>
        <v>0</v>
      </c>
      <c r="W173" s="59"/>
      <c r="X173" s="6"/>
    </row>
    <row r="174" spans="1:24" s="35" customFormat="1" ht="15.75" x14ac:dyDescent="0.25">
      <c r="A174" s="33" t="s">
        <v>282</v>
      </c>
      <c r="B174" s="33" t="s">
        <v>335</v>
      </c>
      <c r="C174" s="37" t="s">
        <v>26</v>
      </c>
      <c r="D174" s="34" t="s">
        <v>27</v>
      </c>
      <c r="E174" s="53"/>
      <c r="F174" s="53"/>
      <c r="G174" s="53"/>
      <c r="H174" s="53"/>
      <c r="I174" s="54"/>
      <c r="J174" s="50"/>
      <c r="K174" s="54"/>
      <c r="L174" s="55"/>
      <c r="M174" s="59"/>
      <c r="N174" s="59"/>
      <c r="O174" s="53"/>
      <c r="P174" s="53"/>
      <c r="Q174" s="57">
        <f t="shared" si="60"/>
        <v>0</v>
      </c>
      <c r="R174" s="53"/>
      <c r="S174" s="53">
        <f t="shared" si="61"/>
        <v>0</v>
      </c>
      <c r="T174" s="58"/>
      <c r="U174" s="58"/>
      <c r="V174" s="53">
        <f t="shared" si="62"/>
        <v>0</v>
      </c>
      <c r="W174" s="59"/>
      <c r="X174" s="6"/>
    </row>
    <row r="175" spans="1:24" s="35" customFormat="1" ht="31.5" x14ac:dyDescent="0.25">
      <c r="A175" s="33" t="s">
        <v>282</v>
      </c>
      <c r="B175" s="33" t="s">
        <v>335</v>
      </c>
      <c r="C175" s="37" t="s">
        <v>28</v>
      </c>
      <c r="D175" s="34" t="s">
        <v>29</v>
      </c>
      <c r="E175" s="53"/>
      <c r="F175" s="53"/>
      <c r="G175" s="53"/>
      <c r="H175" s="53"/>
      <c r="I175" s="54"/>
      <c r="J175" s="50"/>
      <c r="K175" s="54"/>
      <c r="L175" s="55"/>
      <c r="M175" s="59"/>
      <c r="N175" s="59"/>
      <c r="O175" s="53"/>
      <c r="P175" s="53"/>
      <c r="Q175" s="57">
        <f t="shared" si="60"/>
        <v>0</v>
      </c>
      <c r="R175" s="53"/>
      <c r="S175" s="53">
        <f t="shared" si="61"/>
        <v>0</v>
      </c>
      <c r="T175" s="58"/>
      <c r="U175" s="58"/>
      <c r="V175" s="53">
        <f t="shared" si="62"/>
        <v>0</v>
      </c>
      <c r="W175" s="59"/>
      <c r="X175" s="6"/>
    </row>
    <row r="176" spans="1:24" s="35" customFormat="1" ht="15.75" x14ac:dyDescent="0.25">
      <c r="A176" s="33" t="s">
        <v>282</v>
      </c>
      <c r="B176" s="33" t="s">
        <v>335</v>
      </c>
      <c r="C176" s="37" t="s">
        <v>56</v>
      </c>
      <c r="D176" s="34" t="s">
        <v>53</v>
      </c>
      <c r="E176" s="53"/>
      <c r="F176" s="53"/>
      <c r="G176" s="53"/>
      <c r="H176" s="53"/>
      <c r="I176" s="54"/>
      <c r="J176" s="50"/>
      <c r="K176" s="54"/>
      <c r="L176" s="55"/>
      <c r="M176" s="59"/>
      <c r="N176" s="59"/>
      <c r="O176" s="53"/>
      <c r="P176" s="53"/>
      <c r="Q176" s="57">
        <f t="shared" si="60"/>
        <v>0</v>
      </c>
      <c r="R176" s="53"/>
      <c r="S176" s="53">
        <f t="shared" si="61"/>
        <v>0</v>
      </c>
      <c r="T176" s="58"/>
      <c r="U176" s="58"/>
      <c r="V176" s="53">
        <f t="shared" si="62"/>
        <v>0</v>
      </c>
      <c r="W176" s="59"/>
      <c r="X176" s="6"/>
    </row>
    <row r="177" spans="1:24" s="35" customFormat="1" ht="15.75" x14ac:dyDescent="0.25">
      <c r="A177" s="33" t="s">
        <v>282</v>
      </c>
      <c r="B177" s="33" t="s">
        <v>335</v>
      </c>
      <c r="C177" s="37" t="s">
        <v>57</v>
      </c>
      <c r="D177" s="34" t="s">
        <v>68</v>
      </c>
      <c r="E177" s="53"/>
      <c r="F177" s="53"/>
      <c r="G177" s="53"/>
      <c r="H177" s="53"/>
      <c r="I177" s="127"/>
      <c r="J177" s="55"/>
      <c r="K177" s="127"/>
      <c r="L177" s="55"/>
      <c r="M177" s="59"/>
      <c r="N177" s="59"/>
      <c r="O177" s="53"/>
      <c r="P177" s="53"/>
      <c r="Q177" s="59">
        <f t="shared" si="60"/>
        <v>0</v>
      </c>
      <c r="R177" s="53"/>
      <c r="S177" s="53">
        <f t="shared" si="61"/>
        <v>0</v>
      </c>
      <c r="T177" s="53"/>
      <c r="U177" s="53"/>
      <c r="V177" s="53">
        <f t="shared" si="62"/>
        <v>0</v>
      </c>
      <c r="W177" s="59"/>
      <c r="X177" s="6"/>
    </row>
    <row r="178" spans="1:24" s="35" customFormat="1" ht="15.75" x14ac:dyDescent="0.25">
      <c r="A178" s="33" t="s">
        <v>282</v>
      </c>
      <c r="B178" s="33" t="s">
        <v>335</v>
      </c>
      <c r="C178" s="37" t="s">
        <v>58</v>
      </c>
      <c r="D178" s="34" t="s">
        <v>70</v>
      </c>
      <c r="E178" s="53"/>
      <c r="F178" s="53"/>
      <c r="G178" s="53"/>
      <c r="H178" s="53"/>
      <c r="I178" s="54"/>
      <c r="J178" s="50"/>
      <c r="K178" s="54"/>
      <c r="L178" s="55"/>
      <c r="M178" s="59"/>
      <c r="N178" s="59"/>
      <c r="O178" s="53"/>
      <c r="P178" s="53"/>
      <c r="Q178" s="57">
        <f t="shared" si="60"/>
        <v>0</v>
      </c>
      <c r="R178" s="53"/>
      <c r="S178" s="53">
        <f t="shared" si="61"/>
        <v>0</v>
      </c>
      <c r="T178" s="58"/>
      <c r="U178" s="58"/>
      <c r="V178" s="53">
        <f t="shared" si="62"/>
        <v>0</v>
      </c>
      <c r="W178" s="59"/>
      <c r="X178" s="6"/>
    </row>
    <row r="179" spans="1:24" s="35" customFormat="1" ht="31.5" x14ac:dyDescent="0.25">
      <c r="A179" s="33" t="s">
        <v>282</v>
      </c>
      <c r="B179" s="33" t="s">
        <v>335</v>
      </c>
      <c r="C179" s="37" t="s">
        <v>59</v>
      </c>
      <c r="D179" s="34" t="s">
        <v>69</v>
      </c>
      <c r="E179" s="53"/>
      <c r="F179" s="53"/>
      <c r="G179" s="53"/>
      <c r="H179" s="53"/>
      <c r="I179" s="54"/>
      <c r="J179" s="50"/>
      <c r="K179" s="54"/>
      <c r="L179" s="55"/>
      <c r="M179" s="59"/>
      <c r="N179" s="59"/>
      <c r="O179" s="53"/>
      <c r="P179" s="53"/>
      <c r="Q179" s="57">
        <f t="shared" si="60"/>
        <v>0</v>
      </c>
      <c r="R179" s="53"/>
      <c r="S179" s="53">
        <f t="shared" si="61"/>
        <v>0</v>
      </c>
      <c r="T179" s="58"/>
      <c r="U179" s="58"/>
      <c r="V179" s="53">
        <f t="shared" si="62"/>
        <v>0</v>
      </c>
      <c r="W179" s="59"/>
      <c r="X179" s="6"/>
    </row>
    <row r="180" spans="1:24" s="35" customFormat="1" ht="15.75" x14ac:dyDescent="0.25">
      <c r="A180" s="33" t="s">
        <v>282</v>
      </c>
      <c r="B180" s="33" t="s">
        <v>335</v>
      </c>
      <c r="C180" s="37" t="s">
        <v>60</v>
      </c>
      <c r="D180" s="34" t="s">
        <v>72</v>
      </c>
      <c r="E180" s="53"/>
      <c r="F180" s="53"/>
      <c r="G180" s="53"/>
      <c r="H180" s="53"/>
      <c r="I180" s="54"/>
      <c r="J180" s="50"/>
      <c r="K180" s="54"/>
      <c r="L180" s="55"/>
      <c r="M180" s="59"/>
      <c r="N180" s="59"/>
      <c r="O180" s="53"/>
      <c r="P180" s="53"/>
      <c r="Q180" s="57">
        <f t="shared" si="60"/>
        <v>0</v>
      </c>
      <c r="R180" s="53"/>
      <c r="S180" s="53">
        <f t="shared" si="61"/>
        <v>0</v>
      </c>
      <c r="T180" s="58"/>
      <c r="U180" s="58"/>
      <c r="V180" s="53">
        <f t="shared" si="62"/>
        <v>0</v>
      </c>
      <c r="W180" s="59"/>
      <c r="X180" s="6"/>
    </row>
    <row r="181" spans="1:24" s="35" customFormat="1" ht="15.75" x14ac:dyDescent="0.25">
      <c r="A181" s="33" t="s">
        <v>282</v>
      </c>
      <c r="B181" s="33" t="s">
        <v>335</v>
      </c>
      <c r="C181" s="37" t="s">
        <v>61</v>
      </c>
      <c r="D181" s="34" t="s">
        <v>67</v>
      </c>
      <c r="E181" s="53"/>
      <c r="F181" s="53"/>
      <c r="G181" s="53"/>
      <c r="H181" s="53"/>
      <c r="I181" s="54"/>
      <c r="J181" s="50"/>
      <c r="K181" s="54"/>
      <c r="L181" s="55"/>
      <c r="M181" s="59"/>
      <c r="N181" s="59"/>
      <c r="O181" s="53"/>
      <c r="P181" s="53"/>
      <c r="Q181" s="57">
        <f t="shared" si="60"/>
        <v>0</v>
      </c>
      <c r="R181" s="53"/>
      <c r="S181" s="53">
        <f t="shared" si="61"/>
        <v>0</v>
      </c>
      <c r="T181" s="58"/>
      <c r="U181" s="58"/>
      <c r="V181" s="53">
        <f t="shared" si="62"/>
        <v>0</v>
      </c>
      <c r="W181" s="59"/>
      <c r="X181" s="6"/>
    </row>
    <row r="182" spans="1:24" s="35" customFormat="1" ht="15.75" x14ac:dyDescent="0.25">
      <c r="A182" s="33" t="s">
        <v>282</v>
      </c>
      <c r="B182" s="33" t="s">
        <v>335</v>
      </c>
      <c r="C182" s="37" t="s">
        <v>62</v>
      </c>
      <c r="D182" s="34" t="s">
        <v>66</v>
      </c>
      <c r="E182" s="53"/>
      <c r="F182" s="53"/>
      <c r="G182" s="53"/>
      <c r="H182" s="53"/>
      <c r="I182" s="54"/>
      <c r="J182" s="50"/>
      <c r="K182" s="54"/>
      <c r="L182" s="55"/>
      <c r="M182" s="59"/>
      <c r="N182" s="59"/>
      <c r="O182" s="53"/>
      <c r="P182" s="53"/>
      <c r="Q182" s="57">
        <f t="shared" si="60"/>
        <v>0</v>
      </c>
      <c r="R182" s="53"/>
      <c r="S182" s="53">
        <f t="shared" si="61"/>
        <v>0</v>
      </c>
      <c r="T182" s="58"/>
      <c r="U182" s="58"/>
      <c r="V182" s="53">
        <f t="shared" si="62"/>
        <v>0</v>
      </c>
      <c r="W182" s="59"/>
      <c r="X182" s="6"/>
    </row>
    <row r="183" spans="1:24" s="35" customFormat="1" ht="15.75" x14ac:dyDescent="0.25">
      <c r="A183" s="33" t="s">
        <v>282</v>
      </c>
      <c r="B183" s="33" t="s">
        <v>335</v>
      </c>
      <c r="C183" s="37" t="s">
        <v>63</v>
      </c>
      <c r="D183" s="34" t="s">
        <v>52</v>
      </c>
      <c r="E183" s="53">
        <v>744548</v>
      </c>
      <c r="F183" s="53">
        <f>ROUND(E183/12*3,0)</f>
        <v>186137</v>
      </c>
      <c r="G183" s="53">
        <v>157560</v>
      </c>
      <c r="H183" s="53">
        <v>157560</v>
      </c>
      <c r="I183" s="54"/>
      <c r="J183" s="50"/>
      <c r="K183" s="54">
        <f>G183-F183</f>
        <v>-28577</v>
      </c>
      <c r="L183" s="55">
        <f>ROUND(K183*100/-F183,2)</f>
        <v>15.35</v>
      </c>
      <c r="M183" s="59"/>
      <c r="N183" s="59"/>
      <c r="O183" s="53">
        <v>784</v>
      </c>
      <c r="P183" s="53">
        <v>784</v>
      </c>
      <c r="Q183" s="57">
        <f t="shared" si="60"/>
        <v>0</v>
      </c>
      <c r="R183" s="74">
        <v>241</v>
      </c>
      <c r="S183" s="53">
        <f>ROUND(R183/12*3,0)</f>
        <v>60</v>
      </c>
      <c r="T183" s="58">
        <v>51</v>
      </c>
      <c r="U183" s="58">
        <v>51</v>
      </c>
      <c r="V183" s="53">
        <f t="shared" si="62"/>
        <v>0</v>
      </c>
      <c r="W183" s="59"/>
      <c r="X183" s="6"/>
    </row>
    <row r="184" spans="1:24" s="35" customFormat="1" ht="15.75" x14ac:dyDescent="0.25">
      <c r="A184" s="33" t="s">
        <v>282</v>
      </c>
      <c r="B184" s="33" t="s">
        <v>335</v>
      </c>
      <c r="C184" s="37" t="s">
        <v>64</v>
      </c>
      <c r="D184" s="34" t="s">
        <v>55</v>
      </c>
      <c r="E184" s="53"/>
      <c r="F184" s="53"/>
      <c r="G184" s="53"/>
      <c r="H184" s="53"/>
      <c r="I184" s="54"/>
      <c r="J184" s="50"/>
      <c r="K184" s="54"/>
      <c r="L184" s="55"/>
      <c r="M184" s="59"/>
      <c r="N184" s="59"/>
      <c r="O184" s="53"/>
      <c r="P184" s="53"/>
      <c r="Q184" s="57">
        <f t="shared" si="60"/>
        <v>0</v>
      </c>
      <c r="R184" s="53"/>
      <c r="S184" s="53">
        <f>ROUND(R184/12*3,0)</f>
        <v>0</v>
      </c>
      <c r="T184" s="58"/>
      <c r="U184" s="58"/>
      <c r="V184" s="53">
        <f t="shared" si="62"/>
        <v>0</v>
      </c>
      <c r="W184" s="59"/>
      <c r="X184" s="6"/>
    </row>
    <row r="185" spans="1:24" s="35" customFormat="1" ht="15.75" x14ac:dyDescent="0.25">
      <c r="A185" s="33" t="s">
        <v>282</v>
      </c>
      <c r="B185" s="33" t="s">
        <v>335</v>
      </c>
      <c r="C185" s="37" t="s">
        <v>65</v>
      </c>
      <c r="D185" s="34" t="s">
        <v>71</v>
      </c>
      <c r="E185" s="53"/>
      <c r="F185" s="53"/>
      <c r="G185" s="53"/>
      <c r="H185" s="53"/>
      <c r="I185" s="54"/>
      <c r="J185" s="50"/>
      <c r="K185" s="54"/>
      <c r="L185" s="55"/>
      <c r="M185" s="59"/>
      <c r="N185" s="59"/>
      <c r="O185" s="53"/>
      <c r="P185" s="53"/>
      <c r="Q185" s="57">
        <f t="shared" si="60"/>
        <v>0</v>
      </c>
      <c r="R185" s="53"/>
      <c r="S185" s="53">
        <f>ROUND(R185/12*3,0)</f>
        <v>0</v>
      </c>
      <c r="T185" s="58"/>
      <c r="U185" s="58"/>
      <c r="V185" s="53">
        <f t="shared" si="62"/>
        <v>0</v>
      </c>
      <c r="W185" s="59"/>
      <c r="X185" s="6"/>
    </row>
    <row r="186" spans="1:24" s="35" customFormat="1" ht="31.5" x14ac:dyDescent="0.25">
      <c r="A186" s="33" t="s">
        <v>282</v>
      </c>
      <c r="B186" s="22" t="s">
        <v>336</v>
      </c>
      <c r="C186" s="23" t="s">
        <v>102</v>
      </c>
      <c r="D186" s="32" t="s">
        <v>30</v>
      </c>
      <c r="E186" s="61">
        <f t="shared" ref="E186:L186" si="63">SUM(E187:E203)</f>
        <v>1092394</v>
      </c>
      <c r="F186" s="61">
        <f t="shared" si="63"/>
        <v>185514.58333333334</v>
      </c>
      <c r="G186" s="61">
        <f t="shared" si="63"/>
        <v>302525</v>
      </c>
      <c r="H186" s="61">
        <f t="shared" si="63"/>
        <v>297776</v>
      </c>
      <c r="I186" s="128">
        <f t="shared" si="63"/>
        <v>0</v>
      </c>
      <c r="J186" s="128">
        <f t="shared" si="63"/>
        <v>0</v>
      </c>
      <c r="K186" s="128">
        <f t="shared" si="63"/>
        <v>0</v>
      </c>
      <c r="L186" s="61">
        <f t="shared" si="63"/>
        <v>0</v>
      </c>
      <c r="M186" s="61"/>
      <c r="N186" s="61"/>
      <c r="O186" s="61">
        <f t="shared" ref="O186:V186" si="64">SUM(O187:O201)</f>
        <v>2989</v>
      </c>
      <c r="P186" s="61">
        <f t="shared" si="64"/>
        <v>2787</v>
      </c>
      <c r="Q186" s="128">
        <f t="shared" si="64"/>
        <v>202</v>
      </c>
      <c r="R186" s="61">
        <f t="shared" si="64"/>
        <v>4</v>
      </c>
      <c r="S186" s="61">
        <f t="shared" si="64"/>
        <v>1</v>
      </c>
      <c r="T186" s="145">
        <f t="shared" si="64"/>
        <v>53</v>
      </c>
      <c r="U186" s="145">
        <f t="shared" si="64"/>
        <v>49</v>
      </c>
      <c r="V186" s="61">
        <f t="shared" si="64"/>
        <v>4</v>
      </c>
      <c r="W186" s="61"/>
      <c r="X186" s="6"/>
    </row>
    <row r="187" spans="1:24" s="35" customFormat="1" ht="15.75" x14ac:dyDescent="0.25">
      <c r="A187" s="33" t="s">
        <v>282</v>
      </c>
      <c r="B187" s="33" t="s">
        <v>336</v>
      </c>
      <c r="C187" s="23" t="s">
        <v>79</v>
      </c>
      <c r="D187" s="43" t="s">
        <v>77</v>
      </c>
      <c r="E187" s="53">
        <v>25765</v>
      </c>
      <c r="F187" s="53">
        <f>E187/12*2</f>
        <v>4294.166666666667</v>
      </c>
      <c r="G187" s="53"/>
      <c r="H187" s="53"/>
      <c r="I187" s="54"/>
      <c r="J187" s="50"/>
      <c r="K187" s="54"/>
      <c r="L187" s="55"/>
      <c r="M187" s="59"/>
      <c r="N187" s="59"/>
      <c r="O187" s="53"/>
      <c r="P187" s="53"/>
      <c r="Q187" s="57">
        <f t="shared" ref="Q187:Q201" si="65">O187-P187</f>
        <v>0</v>
      </c>
      <c r="R187" s="53"/>
      <c r="S187" s="53">
        <f t="shared" ref="S187:S193" si="66">ROUND(R187/12*3,0)</f>
        <v>0</v>
      </c>
      <c r="T187" s="58"/>
      <c r="U187" s="58"/>
      <c r="V187" s="53">
        <f t="shared" ref="V187:V201" si="67">T187-U187</f>
        <v>0</v>
      </c>
      <c r="W187" s="59"/>
      <c r="X187" s="6"/>
    </row>
    <row r="188" spans="1:24" s="35" customFormat="1" ht="15.75" x14ac:dyDescent="0.25">
      <c r="A188" s="33" t="s">
        <v>282</v>
      </c>
      <c r="B188" s="33" t="s">
        <v>336</v>
      </c>
      <c r="C188" s="23" t="s">
        <v>80</v>
      </c>
      <c r="D188" s="43" t="s">
        <v>78</v>
      </c>
      <c r="E188" s="53"/>
      <c r="F188" s="53"/>
      <c r="G188" s="53"/>
      <c r="H188" s="53"/>
      <c r="I188" s="54"/>
      <c r="J188" s="50"/>
      <c r="K188" s="54"/>
      <c r="L188" s="55"/>
      <c r="M188" s="59"/>
      <c r="N188" s="59"/>
      <c r="O188" s="53"/>
      <c r="P188" s="53"/>
      <c r="Q188" s="57">
        <f t="shared" si="65"/>
        <v>0</v>
      </c>
      <c r="R188" s="53"/>
      <c r="S188" s="53">
        <f t="shared" si="66"/>
        <v>0</v>
      </c>
      <c r="T188" s="58"/>
      <c r="U188" s="58"/>
      <c r="V188" s="53">
        <f t="shared" si="67"/>
        <v>0</v>
      </c>
      <c r="W188" s="59"/>
      <c r="X188" s="6"/>
    </row>
    <row r="189" spans="1:24" s="35" customFormat="1" ht="15.75" x14ac:dyDescent="0.25">
      <c r="A189" s="33" t="s">
        <v>282</v>
      </c>
      <c r="B189" s="33" t="s">
        <v>336</v>
      </c>
      <c r="C189" s="23" t="s">
        <v>82</v>
      </c>
      <c r="D189" s="34" t="s">
        <v>81</v>
      </c>
      <c r="E189" s="53">
        <v>41387</v>
      </c>
      <c r="F189" s="53">
        <f>E189/12*3</f>
        <v>10346.75</v>
      </c>
      <c r="G189" s="53">
        <v>2952</v>
      </c>
      <c r="H189" s="53">
        <v>2952</v>
      </c>
      <c r="I189" s="54"/>
      <c r="J189" s="50"/>
      <c r="K189" s="54"/>
      <c r="L189" s="55"/>
      <c r="M189" s="59"/>
      <c r="N189" s="59"/>
      <c r="O189" s="53">
        <v>525</v>
      </c>
      <c r="P189" s="53">
        <v>525</v>
      </c>
      <c r="Q189" s="57">
        <f t="shared" si="65"/>
        <v>0</v>
      </c>
      <c r="R189" s="74">
        <v>4</v>
      </c>
      <c r="S189" s="53">
        <f t="shared" si="66"/>
        <v>1</v>
      </c>
      <c r="T189" s="58">
        <v>1</v>
      </c>
      <c r="U189" s="58">
        <v>1</v>
      </c>
      <c r="V189" s="53">
        <f t="shared" si="67"/>
        <v>0</v>
      </c>
      <c r="W189" s="59"/>
      <c r="X189" s="6"/>
    </row>
    <row r="190" spans="1:24" s="35" customFormat="1" ht="31.5" x14ac:dyDescent="0.25">
      <c r="A190" s="33" t="s">
        <v>282</v>
      </c>
      <c r="B190" s="33" t="s">
        <v>336</v>
      </c>
      <c r="C190" s="23" t="s">
        <v>84</v>
      </c>
      <c r="D190" s="43" t="s">
        <v>83</v>
      </c>
      <c r="E190" s="53">
        <v>116707</v>
      </c>
      <c r="F190" s="53">
        <f>E190/12*2</f>
        <v>19451.166666666668</v>
      </c>
      <c r="G190" s="53">
        <v>10375</v>
      </c>
      <c r="H190" s="53">
        <v>10375</v>
      </c>
      <c r="I190" s="54"/>
      <c r="J190" s="50"/>
      <c r="K190" s="54"/>
      <c r="L190" s="55"/>
      <c r="M190" s="59"/>
      <c r="N190" s="59"/>
      <c r="O190" s="53"/>
      <c r="P190" s="53"/>
      <c r="Q190" s="57">
        <f t="shared" si="65"/>
        <v>0</v>
      </c>
      <c r="R190" s="53"/>
      <c r="S190" s="53">
        <f t="shared" si="66"/>
        <v>0</v>
      </c>
      <c r="T190" s="58"/>
      <c r="U190" s="58"/>
      <c r="V190" s="53">
        <f t="shared" si="67"/>
        <v>0</v>
      </c>
      <c r="W190" s="59"/>
      <c r="X190" s="6"/>
    </row>
    <row r="191" spans="1:24" s="35" customFormat="1" ht="15.75" x14ac:dyDescent="0.25">
      <c r="A191" s="33" t="s">
        <v>282</v>
      </c>
      <c r="B191" s="33" t="s">
        <v>336</v>
      </c>
      <c r="C191" s="23" t="s">
        <v>95</v>
      </c>
      <c r="D191" s="43" t="s">
        <v>96</v>
      </c>
      <c r="E191" s="53"/>
      <c r="F191" s="53"/>
      <c r="G191" s="53"/>
      <c r="H191" s="53"/>
      <c r="I191" s="127"/>
      <c r="J191" s="55"/>
      <c r="K191" s="127"/>
      <c r="L191" s="55"/>
      <c r="M191" s="59"/>
      <c r="N191" s="59"/>
      <c r="O191" s="53"/>
      <c r="P191" s="53"/>
      <c r="Q191" s="59">
        <f t="shared" si="65"/>
        <v>0</v>
      </c>
      <c r="R191" s="53"/>
      <c r="S191" s="53">
        <f t="shared" si="66"/>
        <v>0</v>
      </c>
      <c r="T191" s="53"/>
      <c r="U191" s="53"/>
      <c r="V191" s="53">
        <f t="shared" si="67"/>
        <v>0</v>
      </c>
      <c r="W191" s="59"/>
      <c r="X191" s="6"/>
    </row>
    <row r="192" spans="1:24" s="35" customFormat="1" ht="31.5" x14ac:dyDescent="0.25">
      <c r="A192" s="33" t="s">
        <v>282</v>
      </c>
      <c r="B192" s="33" t="s">
        <v>336</v>
      </c>
      <c r="C192" s="23" t="s">
        <v>86</v>
      </c>
      <c r="D192" s="43" t="s">
        <v>85</v>
      </c>
      <c r="E192" s="53"/>
      <c r="F192" s="53">
        <f>E192/12*2</f>
        <v>0</v>
      </c>
      <c r="G192" s="53">
        <v>90683</v>
      </c>
      <c r="H192" s="53">
        <v>90117</v>
      </c>
      <c r="I192" s="54"/>
      <c r="J192" s="50"/>
      <c r="K192" s="54"/>
      <c r="L192" s="55"/>
      <c r="M192" s="59"/>
      <c r="N192" s="59"/>
      <c r="O192" s="53">
        <v>2022</v>
      </c>
      <c r="P192" s="53">
        <v>2002</v>
      </c>
      <c r="Q192" s="57">
        <f t="shared" si="65"/>
        <v>20</v>
      </c>
      <c r="R192" s="74"/>
      <c r="S192" s="53">
        <f t="shared" si="66"/>
        <v>0</v>
      </c>
      <c r="T192" s="58">
        <v>48</v>
      </c>
      <c r="U192" s="58">
        <v>48</v>
      </c>
      <c r="V192" s="53">
        <f t="shared" si="67"/>
        <v>0</v>
      </c>
      <c r="W192" s="59"/>
      <c r="X192" s="6"/>
    </row>
    <row r="193" spans="1:24" s="35" customFormat="1" ht="31.5" x14ac:dyDescent="0.25">
      <c r="A193" s="33" t="s">
        <v>282</v>
      </c>
      <c r="B193" s="33" t="s">
        <v>336</v>
      </c>
      <c r="C193" s="23" t="s">
        <v>102</v>
      </c>
      <c r="D193" s="39" t="s">
        <v>362</v>
      </c>
      <c r="E193" s="53"/>
      <c r="F193" s="53"/>
      <c r="G193" s="53">
        <v>14937</v>
      </c>
      <c r="H193" s="53">
        <v>10754</v>
      </c>
      <c r="I193" s="54"/>
      <c r="J193" s="50"/>
      <c r="K193" s="54"/>
      <c r="L193" s="55"/>
      <c r="M193" s="59"/>
      <c r="N193" s="59"/>
      <c r="O193" s="53">
        <v>442</v>
      </c>
      <c r="P193" s="53">
        <v>260</v>
      </c>
      <c r="Q193" s="57">
        <f t="shared" si="65"/>
        <v>182</v>
      </c>
      <c r="R193" s="74"/>
      <c r="S193" s="53">
        <f t="shared" si="66"/>
        <v>0</v>
      </c>
      <c r="T193" s="58">
        <v>4</v>
      </c>
      <c r="U193" s="58">
        <v>0</v>
      </c>
      <c r="V193" s="53">
        <f t="shared" si="67"/>
        <v>4</v>
      </c>
      <c r="W193" s="59"/>
      <c r="X193" s="6"/>
    </row>
    <row r="194" spans="1:24" s="35" customFormat="1" ht="15.75" x14ac:dyDescent="0.25">
      <c r="A194" s="33" t="s">
        <v>282</v>
      </c>
      <c r="B194" s="33" t="s">
        <v>336</v>
      </c>
      <c r="C194" s="23" t="s">
        <v>89</v>
      </c>
      <c r="D194" s="43" t="s">
        <v>88</v>
      </c>
      <c r="E194" s="53"/>
      <c r="F194" s="53">
        <f>E194/12*1</f>
        <v>0</v>
      </c>
      <c r="G194" s="53">
        <v>207</v>
      </c>
      <c r="H194" s="53">
        <v>207</v>
      </c>
      <c r="I194" s="54"/>
      <c r="J194" s="50"/>
      <c r="K194" s="54"/>
      <c r="L194" s="55"/>
      <c r="M194" s="59"/>
      <c r="N194" s="59"/>
      <c r="O194" s="53"/>
      <c r="P194" s="53"/>
      <c r="Q194" s="57">
        <f t="shared" si="65"/>
        <v>0</v>
      </c>
      <c r="R194" s="53"/>
      <c r="S194" s="53">
        <f t="shared" ref="S194:S201" si="68">ROUND(R194/12*3,0)</f>
        <v>0</v>
      </c>
      <c r="T194" s="58"/>
      <c r="U194" s="58"/>
      <c r="V194" s="53">
        <f t="shared" si="67"/>
        <v>0</v>
      </c>
      <c r="W194" s="59"/>
      <c r="X194" s="6"/>
    </row>
    <row r="195" spans="1:24" s="35" customFormat="1" ht="15.75" x14ac:dyDescent="0.25">
      <c r="A195" s="33" t="s">
        <v>282</v>
      </c>
      <c r="B195" s="33" t="s">
        <v>336</v>
      </c>
      <c r="C195" s="116" t="s">
        <v>91</v>
      </c>
      <c r="D195" s="38" t="s">
        <v>90</v>
      </c>
      <c r="E195" s="53">
        <v>897782</v>
      </c>
      <c r="F195" s="53">
        <f>E195/12*2</f>
        <v>149630.33333333334</v>
      </c>
      <c r="G195" s="53">
        <v>173415</v>
      </c>
      <c r="H195" s="53">
        <v>173415</v>
      </c>
      <c r="I195" s="54"/>
      <c r="J195" s="50"/>
      <c r="K195" s="54"/>
      <c r="L195" s="55"/>
      <c r="M195" s="59"/>
      <c r="N195" s="59"/>
      <c r="O195" s="53"/>
      <c r="P195" s="53"/>
      <c r="Q195" s="57">
        <f t="shared" si="65"/>
        <v>0</v>
      </c>
      <c r="R195" s="53"/>
      <c r="S195" s="53">
        <f t="shared" si="68"/>
        <v>0</v>
      </c>
      <c r="T195" s="58"/>
      <c r="U195" s="58"/>
      <c r="V195" s="53">
        <f t="shared" si="67"/>
        <v>0</v>
      </c>
      <c r="W195" s="59"/>
      <c r="X195" s="6"/>
    </row>
    <row r="196" spans="1:24" s="35" customFormat="1" ht="15.75" x14ac:dyDescent="0.25">
      <c r="A196" s="33" t="s">
        <v>282</v>
      </c>
      <c r="B196" s="33" t="s">
        <v>336</v>
      </c>
      <c r="C196" s="23" t="s">
        <v>94</v>
      </c>
      <c r="D196" s="43" t="s">
        <v>97</v>
      </c>
      <c r="E196" s="53"/>
      <c r="F196" s="53"/>
      <c r="G196" s="53"/>
      <c r="H196" s="53"/>
      <c r="I196" s="54"/>
      <c r="J196" s="50"/>
      <c r="K196" s="54"/>
      <c r="L196" s="55"/>
      <c r="M196" s="59"/>
      <c r="N196" s="59"/>
      <c r="O196" s="53"/>
      <c r="P196" s="53"/>
      <c r="Q196" s="57">
        <f t="shared" si="65"/>
        <v>0</v>
      </c>
      <c r="R196" s="53"/>
      <c r="S196" s="53">
        <f t="shared" si="68"/>
        <v>0</v>
      </c>
      <c r="T196" s="58"/>
      <c r="U196" s="58"/>
      <c r="V196" s="53">
        <f t="shared" si="67"/>
        <v>0</v>
      </c>
      <c r="W196" s="59"/>
      <c r="X196" s="6"/>
    </row>
    <row r="197" spans="1:24" s="35" customFormat="1" ht="15.75" x14ac:dyDescent="0.25">
      <c r="A197" s="33" t="s">
        <v>282</v>
      </c>
      <c r="B197" s="33" t="s">
        <v>336</v>
      </c>
      <c r="C197" s="23" t="s">
        <v>93</v>
      </c>
      <c r="D197" s="43" t="s">
        <v>92</v>
      </c>
      <c r="E197" s="53">
        <v>10753</v>
      </c>
      <c r="F197" s="53">
        <f>E197/12*2</f>
        <v>1792.1666666666667</v>
      </c>
      <c r="G197" s="53"/>
      <c r="H197" s="53"/>
      <c r="I197" s="54"/>
      <c r="J197" s="50"/>
      <c r="K197" s="54"/>
      <c r="L197" s="55"/>
      <c r="M197" s="59"/>
      <c r="N197" s="59"/>
      <c r="O197" s="53"/>
      <c r="P197" s="53"/>
      <c r="Q197" s="57">
        <f t="shared" si="65"/>
        <v>0</v>
      </c>
      <c r="R197" s="53"/>
      <c r="S197" s="53">
        <f t="shared" si="68"/>
        <v>0</v>
      </c>
      <c r="T197" s="58"/>
      <c r="U197" s="58"/>
      <c r="V197" s="53">
        <f t="shared" si="67"/>
        <v>0</v>
      </c>
      <c r="W197" s="59"/>
      <c r="X197" s="6"/>
    </row>
    <row r="198" spans="1:24" s="35" customFormat="1" ht="31.5" x14ac:dyDescent="0.25">
      <c r="A198" s="33" t="s">
        <v>282</v>
      </c>
      <c r="B198" s="33" t="s">
        <v>336</v>
      </c>
      <c r="C198" s="23" t="s">
        <v>98</v>
      </c>
      <c r="D198" s="34" t="s">
        <v>99</v>
      </c>
      <c r="E198" s="53"/>
      <c r="F198" s="53"/>
      <c r="G198" s="53"/>
      <c r="H198" s="53"/>
      <c r="I198" s="54"/>
      <c r="J198" s="50"/>
      <c r="K198" s="54"/>
      <c r="L198" s="55"/>
      <c r="M198" s="59"/>
      <c r="N198" s="59"/>
      <c r="O198" s="53"/>
      <c r="P198" s="53"/>
      <c r="Q198" s="57">
        <f t="shared" si="65"/>
        <v>0</v>
      </c>
      <c r="R198" s="53"/>
      <c r="S198" s="53">
        <f t="shared" si="68"/>
        <v>0</v>
      </c>
      <c r="T198" s="58"/>
      <c r="U198" s="58"/>
      <c r="V198" s="53">
        <f t="shared" si="67"/>
        <v>0</v>
      </c>
      <c r="W198" s="59"/>
      <c r="X198" s="6"/>
    </row>
    <row r="199" spans="1:24" s="35" customFormat="1" ht="15.75" x14ac:dyDescent="0.25">
      <c r="A199" s="33" t="s">
        <v>282</v>
      </c>
      <c r="B199" s="33" t="s">
        <v>336</v>
      </c>
      <c r="C199" s="23" t="s">
        <v>100</v>
      </c>
      <c r="D199" s="34" t="s">
        <v>101</v>
      </c>
      <c r="E199" s="53"/>
      <c r="F199" s="53"/>
      <c r="G199" s="53"/>
      <c r="H199" s="53"/>
      <c r="I199" s="54"/>
      <c r="J199" s="50"/>
      <c r="K199" s="54"/>
      <c r="L199" s="55"/>
      <c r="M199" s="59"/>
      <c r="N199" s="59"/>
      <c r="O199" s="53"/>
      <c r="P199" s="53"/>
      <c r="Q199" s="57">
        <f t="shared" si="65"/>
        <v>0</v>
      </c>
      <c r="R199" s="53"/>
      <c r="S199" s="53">
        <f t="shared" si="68"/>
        <v>0</v>
      </c>
      <c r="T199" s="58"/>
      <c r="U199" s="58"/>
      <c r="V199" s="53">
        <f t="shared" si="67"/>
        <v>0</v>
      </c>
      <c r="W199" s="59"/>
      <c r="X199" s="6"/>
    </row>
    <row r="200" spans="1:24" s="35" customFormat="1" ht="47.25" x14ac:dyDescent="0.25">
      <c r="A200" s="33" t="s">
        <v>282</v>
      </c>
      <c r="B200" s="33" t="s">
        <v>336</v>
      </c>
      <c r="C200" s="23" t="s">
        <v>102</v>
      </c>
      <c r="D200" s="39" t="s">
        <v>329</v>
      </c>
      <c r="E200" s="53"/>
      <c r="F200" s="53"/>
      <c r="G200" s="53"/>
      <c r="H200" s="53"/>
      <c r="I200" s="54"/>
      <c r="J200" s="50"/>
      <c r="K200" s="54"/>
      <c r="L200" s="55"/>
      <c r="M200" s="59"/>
      <c r="N200" s="59"/>
      <c r="O200" s="53"/>
      <c r="P200" s="53"/>
      <c r="Q200" s="57">
        <f t="shared" si="65"/>
        <v>0</v>
      </c>
      <c r="R200" s="53"/>
      <c r="S200" s="53">
        <f t="shared" si="68"/>
        <v>0</v>
      </c>
      <c r="T200" s="58"/>
      <c r="U200" s="58"/>
      <c r="V200" s="53">
        <f t="shared" si="67"/>
        <v>0</v>
      </c>
      <c r="W200" s="59"/>
      <c r="X200" s="6"/>
    </row>
    <row r="201" spans="1:24" s="35" customFormat="1" ht="63" x14ac:dyDescent="0.25">
      <c r="A201" s="33" t="s">
        <v>282</v>
      </c>
      <c r="B201" s="33" t="s">
        <v>336</v>
      </c>
      <c r="C201" s="23" t="s">
        <v>102</v>
      </c>
      <c r="D201" s="39" t="s">
        <v>351</v>
      </c>
      <c r="E201" s="53"/>
      <c r="F201" s="53"/>
      <c r="G201" s="53"/>
      <c r="H201" s="53"/>
      <c r="I201" s="54"/>
      <c r="J201" s="50"/>
      <c r="K201" s="54"/>
      <c r="L201" s="55"/>
      <c r="M201" s="59"/>
      <c r="N201" s="59"/>
      <c r="O201" s="53"/>
      <c r="P201" s="53"/>
      <c r="Q201" s="57">
        <f t="shared" si="65"/>
        <v>0</v>
      </c>
      <c r="R201" s="53"/>
      <c r="S201" s="53">
        <f t="shared" si="68"/>
        <v>0</v>
      </c>
      <c r="T201" s="58"/>
      <c r="U201" s="58"/>
      <c r="V201" s="53">
        <f t="shared" si="67"/>
        <v>0</v>
      </c>
      <c r="W201" s="59"/>
      <c r="X201" s="6"/>
    </row>
    <row r="202" spans="1:24" s="35" customFormat="1" ht="31.5" x14ac:dyDescent="0.25">
      <c r="A202" s="33" t="s">
        <v>282</v>
      </c>
      <c r="B202" s="33" t="s">
        <v>336</v>
      </c>
      <c r="C202" s="23" t="s">
        <v>374</v>
      </c>
      <c r="D202" s="39" t="s">
        <v>375</v>
      </c>
      <c r="E202" s="53"/>
      <c r="F202" s="53">
        <f>E202/12*1</f>
        <v>0</v>
      </c>
      <c r="G202" s="53">
        <v>9956</v>
      </c>
      <c r="H202" s="53">
        <v>9956</v>
      </c>
      <c r="I202" s="54"/>
      <c r="J202" s="50"/>
      <c r="K202" s="54"/>
      <c r="L202" s="55"/>
      <c r="M202" s="59"/>
      <c r="N202" s="59"/>
      <c r="O202" s="53"/>
      <c r="P202" s="53"/>
      <c r="Q202" s="57"/>
      <c r="R202" s="53"/>
      <c r="S202" s="53"/>
      <c r="T202" s="58"/>
      <c r="U202" s="58"/>
      <c r="V202" s="53"/>
      <c r="W202" s="59"/>
      <c r="X202" s="6"/>
    </row>
    <row r="203" spans="1:24" s="35" customFormat="1" ht="15.75" x14ac:dyDescent="0.25">
      <c r="A203" s="33" t="s">
        <v>282</v>
      </c>
      <c r="B203" s="33" t="s">
        <v>336</v>
      </c>
      <c r="C203" s="23" t="s">
        <v>377</v>
      </c>
      <c r="D203" s="39" t="s">
        <v>376</v>
      </c>
      <c r="E203" s="53"/>
      <c r="F203" s="53"/>
      <c r="G203" s="53"/>
      <c r="H203" s="53"/>
      <c r="I203" s="54"/>
      <c r="J203" s="50"/>
      <c r="K203" s="54"/>
      <c r="L203" s="55"/>
      <c r="M203" s="59"/>
      <c r="N203" s="59"/>
      <c r="O203" s="53"/>
      <c r="P203" s="53"/>
      <c r="Q203" s="57"/>
      <c r="R203" s="53"/>
      <c r="S203" s="53"/>
      <c r="T203" s="58"/>
      <c r="U203" s="58"/>
      <c r="V203" s="53"/>
      <c r="W203" s="59"/>
      <c r="X203" s="6"/>
    </row>
    <row r="204" spans="1:24" s="35" customFormat="1" ht="15.75" x14ac:dyDescent="0.25">
      <c r="A204" s="22" t="s">
        <v>282</v>
      </c>
      <c r="B204" s="22"/>
      <c r="C204" s="48" t="s">
        <v>102</v>
      </c>
      <c r="D204" s="40" t="s">
        <v>31</v>
      </c>
      <c r="E204" s="64">
        <f>E205+E211+E265</f>
        <v>14662512</v>
      </c>
      <c r="F204" s="64">
        <f>F205+F211+F265</f>
        <v>3539996.833333333</v>
      </c>
      <c r="G204" s="64">
        <f>G205+G211+G265</f>
        <v>3457754.54</v>
      </c>
      <c r="H204" s="64">
        <f>H205+H211+H265</f>
        <v>3454129.54</v>
      </c>
      <c r="I204" s="134">
        <f>I205+I211+I265</f>
        <v>63771.789999999979</v>
      </c>
      <c r="J204" s="50">
        <f>ROUND(I204/F204*100,2)</f>
        <v>1.8</v>
      </c>
      <c r="K204" s="134">
        <f>K205+K211+K265</f>
        <v>-82322.5</v>
      </c>
      <c r="L204" s="55">
        <f>ROUND(K204*100/-F204,2)</f>
        <v>2.33</v>
      </c>
      <c r="M204" s="64">
        <v>239890</v>
      </c>
      <c r="N204" s="49">
        <f>ROUND(M204/12*3,0)</f>
        <v>59973</v>
      </c>
      <c r="O204" s="64">
        <f t="shared" ref="O204:V204" si="69">O205+O211+O265</f>
        <v>60703</v>
      </c>
      <c r="P204" s="64">
        <f t="shared" si="69"/>
        <v>60532</v>
      </c>
      <c r="Q204" s="134">
        <f t="shared" si="69"/>
        <v>171</v>
      </c>
      <c r="R204" s="64">
        <f t="shared" si="69"/>
        <v>5991</v>
      </c>
      <c r="S204" s="64">
        <f t="shared" si="69"/>
        <v>1494</v>
      </c>
      <c r="T204" s="144">
        <f t="shared" si="69"/>
        <v>1610</v>
      </c>
      <c r="U204" s="144">
        <f t="shared" si="69"/>
        <v>1607</v>
      </c>
      <c r="V204" s="64">
        <f t="shared" si="69"/>
        <v>3</v>
      </c>
      <c r="W204" s="64"/>
      <c r="X204" s="66"/>
    </row>
    <row r="205" spans="1:24" s="35" customFormat="1" ht="15.75" x14ac:dyDescent="0.25">
      <c r="A205" s="33" t="s">
        <v>282</v>
      </c>
      <c r="B205" s="22" t="s">
        <v>337</v>
      </c>
      <c r="C205" s="23" t="s">
        <v>102</v>
      </c>
      <c r="D205" s="32" t="s">
        <v>32</v>
      </c>
      <c r="E205" s="64">
        <f t="shared" ref="E205:L205" si="70">SUM(E206:E210)</f>
        <v>12002503</v>
      </c>
      <c r="F205" s="64">
        <f t="shared" si="70"/>
        <v>3000626</v>
      </c>
      <c r="G205" s="64">
        <f t="shared" si="70"/>
        <v>3000626</v>
      </c>
      <c r="H205" s="64">
        <f t="shared" si="70"/>
        <v>3000626</v>
      </c>
      <c r="I205" s="134">
        <f t="shared" si="70"/>
        <v>0</v>
      </c>
      <c r="J205" s="134">
        <f t="shared" si="70"/>
        <v>0</v>
      </c>
      <c r="K205" s="134">
        <f t="shared" si="70"/>
        <v>0</v>
      </c>
      <c r="L205" s="64">
        <f t="shared" si="70"/>
        <v>0</v>
      </c>
      <c r="M205" s="64"/>
      <c r="N205" s="64"/>
      <c r="O205" s="64">
        <f t="shared" ref="O205:V205" si="71">SUM(O206:O210)</f>
        <v>57603</v>
      </c>
      <c r="P205" s="64">
        <f t="shared" si="71"/>
        <v>57652</v>
      </c>
      <c r="Q205" s="134">
        <f t="shared" si="71"/>
        <v>-49</v>
      </c>
      <c r="R205" s="64">
        <f t="shared" si="71"/>
        <v>5652</v>
      </c>
      <c r="S205" s="64">
        <f t="shared" si="71"/>
        <v>1413</v>
      </c>
      <c r="T205" s="144">
        <f t="shared" si="71"/>
        <v>1543</v>
      </c>
      <c r="U205" s="144">
        <f t="shared" si="71"/>
        <v>1543</v>
      </c>
      <c r="V205" s="64">
        <f t="shared" si="71"/>
        <v>0</v>
      </c>
      <c r="W205" s="64"/>
      <c r="X205" s="6"/>
    </row>
    <row r="206" spans="1:24" s="35" customFormat="1" ht="15.75" x14ac:dyDescent="0.25">
      <c r="A206" s="33" t="s">
        <v>282</v>
      </c>
      <c r="B206" s="33" t="s">
        <v>337</v>
      </c>
      <c r="C206" s="23" t="s">
        <v>109</v>
      </c>
      <c r="D206" s="34" t="s">
        <v>106</v>
      </c>
      <c r="E206" s="53">
        <v>8845952</v>
      </c>
      <c r="F206" s="53">
        <f>ROUND(E206/12*3,0)</f>
        <v>2211488</v>
      </c>
      <c r="G206" s="53">
        <v>2211488</v>
      </c>
      <c r="H206" s="53">
        <v>2211488</v>
      </c>
      <c r="I206" s="54"/>
      <c r="J206" s="50"/>
      <c r="K206" s="54"/>
      <c r="L206" s="55"/>
      <c r="M206" s="59"/>
      <c r="N206" s="59"/>
      <c r="O206" s="53">
        <v>46042</v>
      </c>
      <c r="P206" s="53">
        <v>46091</v>
      </c>
      <c r="Q206" s="57">
        <f>O206-P206</f>
        <v>-49</v>
      </c>
      <c r="R206" s="74">
        <v>5105</v>
      </c>
      <c r="S206" s="53">
        <f>ROUND(R206/12*3,0)</f>
        <v>1276</v>
      </c>
      <c r="T206" s="58">
        <v>1430</v>
      </c>
      <c r="U206" s="58">
        <v>1430</v>
      </c>
      <c r="V206" s="53">
        <f>T206-U206</f>
        <v>0</v>
      </c>
      <c r="W206" s="59"/>
      <c r="X206" s="6"/>
    </row>
    <row r="207" spans="1:24" s="35" customFormat="1" ht="31.5" x14ac:dyDescent="0.25">
      <c r="A207" s="33" t="s">
        <v>282</v>
      </c>
      <c r="B207" s="33" t="s">
        <v>337</v>
      </c>
      <c r="C207" s="23" t="s">
        <v>110</v>
      </c>
      <c r="D207" s="34" t="s">
        <v>330</v>
      </c>
      <c r="E207" s="53"/>
      <c r="F207" s="53"/>
      <c r="G207" s="53"/>
      <c r="H207" s="53"/>
      <c r="I207" s="54"/>
      <c r="J207" s="50"/>
      <c r="K207" s="54"/>
      <c r="L207" s="55"/>
      <c r="M207" s="59"/>
      <c r="N207" s="59"/>
      <c r="O207" s="53"/>
      <c r="P207" s="53"/>
      <c r="Q207" s="57">
        <f>O207-P207</f>
        <v>0</v>
      </c>
      <c r="R207" s="53"/>
      <c r="S207" s="53">
        <f>ROUND(R207/12*3,0)</f>
        <v>0</v>
      </c>
      <c r="T207" s="58"/>
      <c r="U207" s="58"/>
      <c r="V207" s="53">
        <f>T207-U207</f>
        <v>0</v>
      </c>
      <c r="W207" s="59"/>
      <c r="X207" s="6"/>
    </row>
    <row r="208" spans="1:24" s="35" customFormat="1" ht="15.75" x14ac:dyDescent="0.25">
      <c r="A208" s="33" t="s">
        <v>282</v>
      </c>
      <c r="B208" s="33" t="s">
        <v>337</v>
      </c>
      <c r="C208" s="23" t="s">
        <v>111</v>
      </c>
      <c r="D208" s="34" t="s">
        <v>331</v>
      </c>
      <c r="E208" s="53">
        <v>2357839</v>
      </c>
      <c r="F208" s="53">
        <f t="shared" ref="F208:F209" si="72">ROUND(E208/12*3,0)</f>
        <v>589460</v>
      </c>
      <c r="G208" s="53">
        <v>589460</v>
      </c>
      <c r="H208" s="53">
        <v>589460</v>
      </c>
      <c r="I208" s="54"/>
      <c r="J208" s="50"/>
      <c r="K208" s="54"/>
      <c r="L208" s="55"/>
      <c r="M208" s="59"/>
      <c r="N208" s="59"/>
      <c r="O208" s="53">
        <v>10986</v>
      </c>
      <c r="P208" s="53">
        <v>10986</v>
      </c>
      <c r="Q208" s="57">
        <f>O208-P208</f>
        <v>0</v>
      </c>
      <c r="R208" s="74">
        <v>435</v>
      </c>
      <c r="S208" s="53">
        <f>ROUND(R208/12*3,0)</f>
        <v>109</v>
      </c>
      <c r="T208" s="58">
        <v>108</v>
      </c>
      <c r="U208" s="58">
        <v>108</v>
      </c>
      <c r="V208" s="53">
        <f>T208-U208</f>
        <v>0</v>
      </c>
      <c r="W208" s="59"/>
      <c r="X208" s="6"/>
    </row>
    <row r="209" spans="1:24" s="35" customFormat="1" ht="31.5" x14ac:dyDescent="0.25">
      <c r="A209" s="33" t="s">
        <v>282</v>
      </c>
      <c r="B209" s="33" t="s">
        <v>337</v>
      </c>
      <c r="C209" s="23" t="s">
        <v>113</v>
      </c>
      <c r="D209" s="34" t="s">
        <v>332</v>
      </c>
      <c r="E209" s="53">
        <v>798712</v>
      </c>
      <c r="F209" s="53">
        <f t="shared" si="72"/>
        <v>199678</v>
      </c>
      <c r="G209" s="53">
        <v>199678</v>
      </c>
      <c r="H209" s="53">
        <v>199678</v>
      </c>
      <c r="I209" s="127"/>
      <c r="J209" s="50"/>
      <c r="K209" s="127"/>
      <c r="L209" s="55"/>
      <c r="M209" s="59"/>
      <c r="N209" s="59"/>
      <c r="O209" s="53">
        <v>575</v>
      </c>
      <c r="P209" s="53">
        <v>575</v>
      </c>
      <c r="Q209" s="59">
        <f>O209-P209</f>
        <v>0</v>
      </c>
      <c r="R209" s="74">
        <v>112</v>
      </c>
      <c r="S209" s="53">
        <f>ROUND(R209/12*3,0)</f>
        <v>28</v>
      </c>
      <c r="T209" s="58">
        <v>5</v>
      </c>
      <c r="U209" s="58">
        <v>5</v>
      </c>
      <c r="V209" s="53">
        <f>T209-U209</f>
        <v>0</v>
      </c>
      <c r="W209" s="59"/>
      <c r="X209" s="6"/>
    </row>
    <row r="210" spans="1:24" s="35" customFormat="1" ht="15.75" x14ac:dyDescent="0.25">
      <c r="A210" s="33" t="s">
        <v>282</v>
      </c>
      <c r="B210" s="33" t="s">
        <v>337</v>
      </c>
      <c r="C210" s="23" t="s">
        <v>112</v>
      </c>
      <c r="D210" s="34" t="s">
        <v>117</v>
      </c>
      <c r="E210" s="53"/>
      <c r="F210" s="53"/>
      <c r="G210" s="53"/>
      <c r="H210" s="53"/>
      <c r="I210" s="127"/>
      <c r="J210" s="55"/>
      <c r="K210" s="127"/>
      <c r="L210" s="55"/>
      <c r="M210" s="59"/>
      <c r="N210" s="59"/>
      <c r="O210" s="53"/>
      <c r="P210" s="53"/>
      <c r="Q210" s="59">
        <f>O210-P210</f>
        <v>0</v>
      </c>
      <c r="R210" s="53"/>
      <c r="S210" s="53">
        <f>ROUND(R210/12*3,0)</f>
        <v>0</v>
      </c>
      <c r="T210" s="53"/>
      <c r="U210" s="53"/>
      <c r="V210" s="53">
        <f>T210-U210</f>
        <v>0</v>
      </c>
      <c r="W210" s="59"/>
      <c r="X210" s="6"/>
    </row>
    <row r="211" spans="1:24" s="35" customFormat="1" ht="15.75" x14ac:dyDescent="0.25">
      <c r="A211" s="33" t="s">
        <v>282</v>
      </c>
      <c r="B211" s="22" t="s">
        <v>338</v>
      </c>
      <c r="C211" s="23" t="s">
        <v>102</v>
      </c>
      <c r="D211" s="41" t="s">
        <v>33</v>
      </c>
      <c r="E211" s="64">
        <f>SUM(E212:E264)</f>
        <v>823694</v>
      </c>
      <c r="F211" s="64">
        <f>SUM(F212:F264)</f>
        <v>205923.5</v>
      </c>
      <c r="G211" s="64">
        <f>SUM(G212:G264)</f>
        <v>123601</v>
      </c>
      <c r="H211" s="64">
        <f>SUM(H212:H264)</f>
        <v>119976</v>
      </c>
      <c r="I211" s="134">
        <f>SUM(I212:I264)</f>
        <v>0</v>
      </c>
      <c r="J211" s="50">
        <f>ROUND(I211/F211*100,2)</f>
        <v>0</v>
      </c>
      <c r="K211" s="134">
        <f>SUM(K212:K264)</f>
        <v>-82322.5</v>
      </c>
      <c r="L211" s="55">
        <f>ROUND(K211*100/-F211,2)</f>
        <v>39.979999999999997</v>
      </c>
      <c r="M211" s="64"/>
      <c r="N211" s="64"/>
      <c r="O211" s="64">
        <f t="shared" ref="O211:V211" si="73">SUM(O212:O264)</f>
        <v>3100</v>
      </c>
      <c r="P211" s="64">
        <f t="shared" si="73"/>
        <v>2880</v>
      </c>
      <c r="Q211" s="134">
        <f t="shared" si="73"/>
        <v>220</v>
      </c>
      <c r="R211" s="64">
        <f t="shared" si="73"/>
        <v>334</v>
      </c>
      <c r="S211" s="64">
        <f t="shared" si="73"/>
        <v>80</v>
      </c>
      <c r="T211" s="144">
        <f t="shared" si="73"/>
        <v>67</v>
      </c>
      <c r="U211" s="144">
        <f t="shared" si="73"/>
        <v>64</v>
      </c>
      <c r="V211" s="64">
        <f t="shared" si="73"/>
        <v>3</v>
      </c>
      <c r="W211" s="64"/>
      <c r="X211" s="6"/>
    </row>
    <row r="212" spans="1:24" s="35" customFormat="1" ht="31.5" x14ac:dyDescent="0.25">
      <c r="A212" s="33" t="s">
        <v>282</v>
      </c>
      <c r="B212" s="33" t="s">
        <v>338</v>
      </c>
      <c r="C212" s="42" t="s">
        <v>139</v>
      </c>
      <c r="D212" s="43" t="s">
        <v>119</v>
      </c>
      <c r="E212" s="53"/>
      <c r="F212" s="53"/>
      <c r="G212" s="53"/>
      <c r="H212" s="53"/>
      <c r="I212" s="139"/>
      <c r="J212" s="139"/>
      <c r="K212" s="139"/>
      <c r="L212" s="131"/>
      <c r="M212" s="59"/>
      <c r="N212" s="59"/>
      <c r="O212" s="53"/>
      <c r="P212" s="53"/>
      <c r="Q212" s="57">
        <f t="shared" ref="Q212:Q264" si="74">O212-P212</f>
        <v>0</v>
      </c>
      <c r="R212" s="53"/>
      <c r="S212" s="53">
        <f>ROUND(R212/12*3,0)</f>
        <v>0</v>
      </c>
      <c r="T212" s="58"/>
      <c r="U212" s="58"/>
      <c r="V212" s="53">
        <f t="shared" ref="V212:V264" si="75">T212-U212</f>
        <v>0</v>
      </c>
      <c r="W212" s="59"/>
      <c r="X212" s="6"/>
    </row>
    <row r="213" spans="1:24" s="35" customFormat="1" ht="47.25" x14ac:dyDescent="0.25">
      <c r="A213" s="33" t="s">
        <v>282</v>
      </c>
      <c r="B213" s="33" t="s">
        <v>338</v>
      </c>
      <c r="C213" s="42" t="s">
        <v>140</v>
      </c>
      <c r="D213" s="43" t="s">
        <v>120</v>
      </c>
      <c r="E213" s="53"/>
      <c r="F213" s="53"/>
      <c r="G213" s="53"/>
      <c r="H213" s="53"/>
      <c r="I213" s="54"/>
      <c r="J213" s="50"/>
      <c r="K213" s="54"/>
      <c r="L213" s="55"/>
      <c r="M213" s="59"/>
      <c r="N213" s="59"/>
      <c r="O213" s="53"/>
      <c r="P213" s="53"/>
      <c r="Q213" s="57">
        <f t="shared" si="74"/>
        <v>0</v>
      </c>
      <c r="R213" s="53"/>
      <c r="S213" s="53">
        <f>ROUND(R213/12*3,0)</f>
        <v>0</v>
      </c>
      <c r="T213" s="58"/>
      <c r="U213" s="58"/>
      <c r="V213" s="53">
        <f t="shared" si="75"/>
        <v>0</v>
      </c>
      <c r="W213" s="59"/>
      <c r="X213" s="6"/>
    </row>
    <row r="214" spans="1:24" s="35" customFormat="1" ht="31.5" x14ac:dyDescent="0.25">
      <c r="A214" s="33" t="s">
        <v>282</v>
      </c>
      <c r="B214" s="33" t="s">
        <v>338</v>
      </c>
      <c r="C214" s="42" t="s">
        <v>141</v>
      </c>
      <c r="D214" s="43" t="s">
        <v>142</v>
      </c>
      <c r="E214" s="53">
        <v>9813</v>
      </c>
      <c r="F214" s="53">
        <f>E214/12*3</f>
        <v>2453.25</v>
      </c>
      <c r="G214" s="53">
        <v>0</v>
      </c>
      <c r="H214" s="53">
        <v>0</v>
      </c>
      <c r="I214" s="127"/>
      <c r="J214" s="55"/>
      <c r="K214" s="54">
        <f>G214-F214</f>
        <v>-2453.25</v>
      </c>
      <c r="L214" s="55">
        <f>ROUND(K214*100/-F214,2)</f>
        <v>100</v>
      </c>
      <c r="M214" s="59"/>
      <c r="N214" s="59"/>
      <c r="O214" s="53"/>
      <c r="P214" s="53"/>
      <c r="Q214" s="57">
        <f t="shared" si="74"/>
        <v>0</v>
      </c>
      <c r="R214" s="59">
        <v>1</v>
      </c>
      <c r="S214" s="53">
        <f>ROUND(R214/12*9,0)</f>
        <v>1</v>
      </c>
      <c r="T214" s="58"/>
      <c r="U214" s="58"/>
      <c r="V214" s="53">
        <f t="shared" si="75"/>
        <v>0</v>
      </c>
      <c r="W214" s="59"/>
      <c r="X214" s="6"/>
    </row>
    <row r="215" spans="1:24" s="35" customFormat="1" ht="31.5" x14ac:dyDescent="0.25">
      <c r="A215" s="33" t="s">
        <v>282</v>
      </c>
      <c r="B215" s="33" t="s">
        <v>338</v>
      </c>
      <c r="C215" s="42" t="s">
        <v>143</v>
      </c>
      <c r="D215" s="43" t="s">
        <v>144</v>
      </c>
      <c r="E215" s="53"/>
      <c r="F215" s="53"/>
      <c r="G215" s="53"/>
      <c r="H215" s="53"/>
      <c r="I215" s="54"/>
      <c r="J215" s="50"/>
      <c r="K215" s="54"/>
      <c r="L215" s="55"/>
      <c r="M215" s="59"/>
      <c r="N215" s="59"/>
      <c r="O215" s="53"/>
      <c r="P215" s="53"/>
      <c r="Q215" s="57">
        <f t="shared" si="74"/>
        <v>0</v>
      </c>
      <c r="R215" s="53"/>
      <c r="S215" s="53">
        <f>ROUND(R215/12*3,0)</f>
        <v>0</v>
      </c>
      <c r="T215" s="58"/>
      <c r="U215" s="58"/>
      <c r="V215" s="53">
        <f t="shared" si="75"/>
        <v>0</v>
      </c>
      <c r="W215" s="59"/>
      <c r="X215" s="6"/>
    </row>
    <row r="216" spans="1:24" s="35" customFormat="1" ht="15.75" x14ac:dyDescent="0.25">
      <c r="A216" s="33" t="s">
        <v>282</v>
      </c>
      <c r="B216" s="33" t="s">
        <v>338</v>
      </c>
      <c r="C216" s="42" t="s">
        <v>145</v>
      </c>
      <c r="D216" s="43" t="s">
        <v>146</v>
      </c>
      <c r="E216" s="53">
        <v>246906</v>
      </c>
      <c r="F216" s="53">
        <f>E216/12*3</f>
        <v>61726.5</v>
      </c>
      <c r="G216" s="53">
        <v>54868</v>
      </c>
      <c r="H216" s="53">
        <v>54868</v>
      </c>
      <c r="I216" s="127"/>
      <c r="J216" s="55"/>
      <c r="K216" s="54">
        <f>G216-F216</f>
        <v>-6858.5</v>
      </c>
      <c r="L216" s="55">
        <f>ROUND(K216*100/-F216,2)</f>
        <v>11.11</v>
      </c>
      <c r="M216" s="59"/>
      <c r="N216" s="59"/>
      <c r="O216" s="53">
        <v>50</v>
      </c>
      <c r="P216" s="53">
        <v>50</v>
      </c>
      <c r="Q216" s="59">
        <f t="shared" si="74"/>
        <v>0</v>
      </c>
      <c r="R216" s="59">
        <v>9</v>
      </c>
      <c r="S216" s="53">
        <f>ROUND(R216/12*3,0)</f>
        <v>2</v>
      </c>
      <c r="T216" s="58">
        <v>2</v>
      </c>
      <c r="U216" s="58">
        <v>2</v>
      </c>
      <c r="V216" s="53">
        <f t="shared" si="75"/>
        <v>0</v>
      </c>
      <c r="W216" s="59"/>
      <c r="X216" s="6"/>
    </row>
    <row r="217" spans="1:24" s="35" customFormat="1" ht="15.75" x14ac:dyDescent="0.25">
      <c r="A217" s="33" t="s">
        <v>282</v>
      </c>
      <c r="B217" s="33" t="s">
        <v>338</v>
      </c>
      <c r="C217" s="42" t="s">
        <v>147</v>
      </c>
      <c r="D217" s="43" t="s">
        <v>148</v>
      </c>
      <c r="E217" s="53"/>
      <c r="F217" s="53"/>
      <c r="G217" s="53"/>
      <c r="H217" s="53"/>
      <c r="I217" s="54"/>
      <c r="J217" s="50"/>
      <c r="K217" s="54"/>
      <c r="L217" s="55"/>
      <c r="M217" s="59"/>
      <c r="N217" s="59"/>
      <c r="O217" s="53"/>
      <c r="P217" s="53"/>
      <c r="Q217" s="57">
        <f t="shared" si="74"/>
        <v>0</v>
      </c>
      <c r="R217" s="53"/>
      <c r="S217" s="53">
        <f t="shared" ref="S217:S259" si="76">ROUND(R217/12*3,0)</f>
        <v>0</v>
      </c>
      <c r="T217" s="58"/>
      <c r="U217" s="58"/>
      <c r="V217" s="53">
        <f t="shared" si="75"/>
        <v>0</v>
      </c>
      <c r="W217" s="59"/>
      <c r="X217" s="6"/>
    </row>
    <row r="218" spans="1:24" s="35" customFormat="1" ht="78.75" x14ac:dyDescent="0.25">
      <c r="A218" s="33" t="s">
        <v>282</v>
      </c>
      <c r="B218" s="33" t="s">
        <v>338</v>
      </c>
      <c r="C218" s="42" t="s">
        <v>149</v>
      </c>
      <c r="D218" s="43" t="s">
        <v>150</v>
      </c>
      <c r="E218" s="53"/>
      <c r="F218" s="53"/>
      <c r="G218" s="53"/>
      <c r="H218" s="53"/>
      <c r="I218" s="54"/>
      <c r="J218" s="50"/>
      <c r="K218" s="54"/>
      <c r="L218" s="55"/>
      <c r="M218" s="59"/>
      <c r="N218" s="59"/>
      <c r="O218" s="53"/>
      <c r="P218" s="53"/>
      <c r="Q218" s="57">
        <f t="shared" si="74"/>
        <v>0</v>
      </c>
      <c r="R218" s="53"/>
      <c r="S218" s="53">
        <f t="shared" si="76"/>
        <v>0</v>
      </c>
      <c r="T218" s="58"/>
      <c r="U218" s="58"/>
      <c r="V218" s="53">
        <f t="shared" si="75"/>
        <v>0</v>
      </c>
      <c r="W218" s="59"/>
      <c r="X218" s="6"/>
    </row>
    <row r="219" spans="1:24" s="35" customFormat="1" ht="31.5" x14ac:dyDescent="0.25">
      <c r="A219" s="33" t="s">
        <v>282</v>
      </c>
      <c r="B219" s="33" t="s">
        <v>338</v>
      </c>
      <c r="C219" s="42" t="s">
        <v>130</v>
      </c>
      <c r="D219" s="43" t="s">
        <v>151</v>
      </c>
      <c r="E219" s="53"/>
      <c r="F219" s="53"/>
      <c r="G219" s="53"/>
      <c r="H219" s="53"/>
      <c r="I219" s="54"/>
      <c r="J219" s="50"/>
      <c r="K219" s="54"/>
      <c r="L219" s="55"/>
      <c r="M219" s="59"/>
      <c r="N219" s="59"/>
      <c r="O219" s="53"/>
      <c r="P219" s="53"/>
      <c r="Q219" s="57">
        <f t="shared" si="74"/>
        <v>0</v>
      </c>
      <c r="R219" s="53"/>
      <c r="S219" s="53">
        <f t="shared" si="76"/>
        <v>0</v>
      </c>
      <c r="T219" s="58"/>
      <c r="U219" s="58"/>
      <c r="V219" s="53">
        <f t="shared" si="75"/>
        <v>0</v>
      </c>
      <c r="W219" s="59"/>
      <c r="X219" s="6"/>
    </row>
    <row r="220" spans="1:24" s="35" customFormat="1" ht="47.25" x14ac:dyDescent="0.25">
      <c r="A220" s="33" t="s">
        <v>282</v>
      </c>
      <c r="B220" s="33" t="s">
        <v>338</v>
      </c>
      <c r="C220" s="42" t="s">
        <v>174</v>
      </c>
      <c r="D220" s="43" t="s">
        <v>175</v>
      </c>
      <c r="E220" s="53"/>
      <c r="F220" s="53"/>
      <c r="G220" s="53"/>
      <c r="H220" s="53"/>
      <c r="I220" s="54"/>
      <c r="J220" s="50"/>
      <c r="K220" s="54"/>
      <c r="L220" s="55"/>
      <c r="M220" s="59"/>
      <c r="N220" s="59"/>
      <c r="O220" s="53"/>
      <c r="P220" s="53"/>
      <c r="Q220" s="57">
        <f t="shared" si="74"/>
        <v>0</v>
      </c>
      <c r="R220" s="53"/>
      <c r="S220" s="53">
        <f t="shared" si="76"/>
        <v>0</v>
      </c>
      <c r="T220" s="58"/>
      <c r="U220" s="58"/>
      <c r="V220" s="53">
        <f t="shared" si="75"/>
        <v>0</v>
      </c>
      <c r="W220" s="59"/>
      <c r="X220" s="6"/>
    </row>
    <row r="221" spans="1:24" s="35" customFormat="1" ht="31.5" x14ac:dyDescent="0.25">
      <c r="A221" s="33" t="s">
        <v>282</v>
      </c>
      <c r="B221" s="33" t="s">
        <v>338</v>
      </c>
      <c r="C221" s="42" t="s">
        <v>129</v>
      </c>
      <c r="D221" s="43" t="s">
        <v>152</v>
      </c>
      <c r="E221" s="53"/>
      <c r="F221" s="53"/>
      <c r="G221" s="53"/>
      <c r="H221" s="53"/>
      <c r="I221" s="54"/>
      <c r="J221" s="50"/>
      <c r="K221" s="54"/>
      <c r="L221" s="55"/>
      <c r="M221" s="59"/>
      <c r="N221" s="59"/>
      <c r="O221" s="53"/>
      <c r="P221" s="53"/>
      <c r="Q221" s="57">
        <f t="shared" si="74"/>
        <v>0</v>
      </c>
      <c r="R221" s="53"/>
      <c r="S221" s="53">
        <f t="shared" si="76"/>
        <v>0</v>
      </c>
      <c r="T221" s="58"/>
      <c r="U221" s="58"/>
      <c r="V221" s="53">
        <f t="shared" si="75"/>
        <v>0</v>
      </c>
      <c r="W221" s="59"/>
      <c r="X221" s="6"/>
    </row>
    <row r="222" spans="1:24" s="35" customFormat="1" ht="31.5" x14ac:dyDescent="0.25">
      <c r="A222" s="33" t="s">
        <v>282</v>
      </c>
      <c r="B222" s="33" t="s">
        <v>338</v>
      </c>
      <c r="C222" s="42" t="s">
        <v>176</v>
      </c>
      <c r="D222" s="43" t="s">
        <v>177</v>
      </c>
      <c r="E222" s="53"/>
      <c r="F222" s="53"/>
      <c r="G222" s="53"/>
      <c r="H222" s="53"/>
      <c r="I222" s="54"/>
      <c r="J222" s="50"/>
      <c r="K222" s="54"/>
      <c r="L222" s="55"/>
      <c r="M222" s="59"/>
      <c r="N222" s="59"/>
      <c r="O222" s="53"/>
      <c r="P222" s="53"/>
      <c r="Q222" s="57">
        <f t="shared" si="74"/>
        <v>0</v>
      </c>
      <c r="R222" s="53"/>
      <c r="S222" s="53">
        <f t="shared" si="76"/>
        <v>0</v>
      </c>
      <c r="T222" s="58"/>
      <c r="U222" s="58"/>
      <c r="V222" s="53">
        <f t="shared" si="75"/>
        <v>0</v>
      </c>
      <c r="W222" s="59"/>
      <c r="X222" s="6"/>
    </row>
    <row r="223" spans="1:24" s="35" customFormat="1" ht="15.75" x14ac:dyDescent="0.25">
      <c r="A223" s="33" t="s">
        <v>282</v>
      </c>
      <c r="B223" s="33" t="s">
        <v>338</v>
      </c>
      <c r="C223" s="42" t="s">
        <v>131</v>
      </c>
      <c r="D223" s="43" t="s">
        <v>153</v>
      </c>
      <c r="E223" s="53"/>
      <c r="F223" s="53"/>
      <c r="G223" s="53"/>
      <c r="H223" s="53"/>
      <c r="I223" s="54"/>
      <c r="J223" s="50"/>
      <c r="K223" s="54"/>
      <c r="L223" s="55"/>
      <c r="M223" s="59"/>
      <c r="N223" s="59"/>
      <c r="O223" s="53"/>
      <c r="P223" s="53"/>
      <c r="Q223" s="57">
        <f t="shared" si="74"/>
        <v>0</v>
      </c>
      <c r="R223" s="53"/>
      <c r="S223" s="53">
        <f t="shared" si="76"/>
        <v>0</v>
      </c>
      <c r="T223" s="58"/>
      <c r="U223" s="58"/>
      <c r="V223" s="53">
        <f t="shared" si="75"/>
        <v>0</v>
      </c>
      <c r="W223" s="59"/>
      <c r="X223" s="6"/>
    </row>
    <row r="224" spans="1:24" s="35" customFormat="1" ht="31.5" x14ac:dyDescent="0.25">
      <c r="A224" s="33" t="s">
        <v>282</v>
      </c>
      <c r="B224" s="33" t="s">
        <v>338</v>
      </c>
      <c r="C224" s="42" t="s">
        <v>178</v>
      </c>
      <c r="D224" s="43" t="s">
        <v>179</v>
      </c>
      <c r="E224" s="53"/>
      <c r="F224" s="53"/>
      <c r="G224" s="53"/>
      <c r="H224" s="53"/>
      <c r="I224" s="54"/>
      <c r="J224" s="50"/>
      <c r="K224" s="54"/>
      <c r="L224" s="55"/>
      <c r="M224" s="59"/>
      <c r="N224" s="59"/>
      <c r="O224" s="53"/>
      <c r="P224" s="53"/>
      <c r="Q224" s="57">
        <f t="shared" si="74"/>
        <v>0</v>
      </c>
      <c r="R224" s="53"/>
      <c r="S224" s="53">
        <f t="shared" si="76"/>
        <v>0</v>
      </c>
      <c r="T224" s="58"/>
      <c r="U224" s="58"/>
      <c r="V224" s="53">
        <f t="shared" si="75"/>
        <v>0</v>
      </c>
      <c r="W224" s="59"/>
      <c r="X224" s="6"/>
    </row>
    <row r="225" spans="1:24" s="35" customFormat="1" ht="31.5" x14ac:dyDescent="0.25">
      <c r="A225" s="33" t="s">
        <v>282</v>
      </c>
      <c r="B225" s="33" t="s">
        <v>338</v>
      </c>
      <c r="C225" s="42" t="s">
        <v>132</v>
      </c>
      <c r="D225" s="43" t="s">
        <v>154</v>
      </c>
      <c r="E225" s="53"/>
      <c r="F225" s="53"/>
      <c r="G225" s="53"/>
      <c r="H225" s="53"/>
      <c r="I225" s="54"/>
      <c r="J225" s="50"/>
      <c r="K225" s="54"/>
      <c r="L225" s="55"/>
      <c r="M225" s="59"/>
      <c r="N225" s="59"/>
      <c r="O225" s="53"/>
      <c r="P225" s="53"/>
      <c r="Q225" s="57">
        <f t="shared" si="74"/>
        <v>0</v>
      </c>
      <c r="R225" s="53"/>
      <c r="S225" s="53">
        <f t="shared" si="76"/>
        <v>0</v>
      </c>
      <c r="T225" s="58"/>
      <c r="U225" s="58"/>
      <c r="V225" s="53">
        <f t="shared" si="75"/>
        <v>0</v>
      </c>
      <c r="W225" s="59"/>
      <c r="X225" s="6"/>
    </row>
    <row r="226" spans="1:24" s="35" customFormat="1" ht="15.75" x14ac:dyDescent="0.25">
      <c r="A226" s="33" t="s">
        <v>282</v>
      </c>
      <c r="B226" s="33" t="s">
        <v>338</v>
      </c>
      <c r="C226" s="42" t="s">
        <v>133</v>
      </c>
      <c r="D226" s="43" t="s">
        <v>155</v>
      </c>
      <c r="E226" s="53"/>
      <c r="F226" s="53"/>
      <c r="G226" s="53"/>
      <c r="H226" s="53"/>
      <c r="I226" s="54"/>
      <c r="J226" s="50"/>
      <c r="K226" s="54"/>
      <c r="L226" s="55"/>
      <c r="M226" s="59"/>
      <c r="N226" s="59"/>
      <c r="O226" s="53"/>
      <c r="P226" s="53"/>
      <c r="Q226" s="57">
        <f t="shared" si="74"/>
        <v>0</v>
      </c>
      <c r="R226" s="53"/>
      <c r="S226" s="53">
        <f t="shared" si="76"/>
        <v>0</v>
      </c>
      <c r="T226" s="58"/>
      <c r="U226" s="58"/>
      <c r="V226" s="53">
        <f t="shared" si="75"/>
        <v>0</v>
      </c>
      <c r="W226" s="59"/>
      <c r="X226" s="6"/>
    </row>
    <row r="227" spans="1:24" s="35" customFormat="1" ht="15.75" x14ac:dyDescent="0.25">
      <c r="A227" s="33" t="s">
        <v>282</v>
      </c>
      <c r="B227" s="33" t="s">
        <v>338</v>
      </c>
      <c r="C227" s="42" t="s">
        <v>135</v>
      </c>
      <c r="D227" s="43" t="s">
        <v>156</v>
      </c>
      <c r="E227" s="53"/>
      <c r="F227" s="53"/>
      <c r="G227" s="53"/>
      <c r="H227" s="53"/>
      <c r="I227" s="54"/>
      <c r="J227" s="50"/>
      <c r="K227" s="54"/>
      <c r="L227" s="55"/>
      <c r="M227" s="59"/>
      <c r="N227" s="59"/>
      <c r="O227" s="53"/>
      <c r="P227" s="53"/>
      <c r="Q227" s="57">
        <f t="shared" si="74"/>
        <v>0</v>
      </c>
      <c r="R227" s="53"/>
      <c r="S227" s="53">
        <f t="shared" si="76"/>
        <v>0</v>
      </c>
      <c r="T227" s="58"/>
      <c r="U227" s="58"/>
      <c r="V227" s="53">
        <f t="shared" si="75"/>
        <v>0</v>
      </c>
      <c r="W227" s="59"/>
      <c r="X227" s="6"/>
    </row>
    <row r="228" spans="1:24" s="35" customFormat="1" ht="31.5" x14ac:dyDescent="0.25">
      <c r="A228" s="33" t="s">
        <v>282</v>
      </c>
      <c r="B228" s="33" t="s">
        <v>338</v>
      </c>
      <c r="C228" s="42" t="s">
        <v>136</v>
      </c>
      <c r="D228" s="43" t="s">
        <v>157</v>
      </c>
      <c r="E228" s="53"/>
      <c r="F228" s="53"/>
      <c r="G228" s="53"/>
      <c r="H228" s="53"/>
      <c r="I228" s="54"/>
      <c r="J228" s="50"/>
      <c r="K228" s="54"/>
      <c r="L228" s="55"/>
      <c r="M228" s="59"/>
      <c r="N228" s="59"/>
      <c r="O228" s="53"/>
      <c r="P228" s="53"/>
      <c r="Q228" s="57">
        <f t="shared" si="74"/>
        <v>0</v>
      </c>
      <c r="R228" s="53"/>
      <c r="S228" s="53">
        <f t="shared" si="76"/>
        <v>0</v>
      </c>
      <c r="T228" s="58"/>
      <c r="U228" s="58"/>
      <c r="V228" s="53">
        <f t="shared" si="75"/>
        <v>0</v>
      </c>
      <c r="W228" s="59"/>
      <c r="X228" s="6"/>
    </row>
    <row r="229" spans="1:24" s="35" customFormat="1" ht="47.25" x14ac:dyDescent="0.25">
      <c r="A229" s="33" t="s">
        <v>282</v>
      </c>
      <c r="B229" s="33" t="s">
        <v>338</v>
      </c>
      <c r="C229" s="42" t="s">
        <v>134</v>
      </c>
      <c r="D229" s="43" t="s">
        <v>158</v>
      </c>
      <c r="E229" s="53"/>
      <c r="F229" s="53"/>
      <c r="G229" s="53"/>
      <c r="H229" s="53"/>
      <c r="I229" s="54"/>
      <c r="J229" s="50"/>
      <c r="K229" s="54"/>
      <c r="L229" s="55"/>
      <c r="M229" s="59"/>
      <c r="N229" s="59"/>
      <c r="O229" s="53"/>
      <c r="P229" s="53"/>
      <c r="Q229" s="57">
        <f t="shared" si="74"/>
        <v>0</v>
      </c>
      <c r="R229" s="53"/>
      <c r="S229" s="53">
        <f t="shared" si="76"/>
        <v>0</v>
      </c>
      <c r="T229" s="58"/>
      <c r="U229" s="58"/>
      <c r="V229" s="53">
        <f t="shared" si="75"/>
        <v>0</v>
      </c>
      <c r="W229" s="59"/>
      <c r="X229" s="6"/>
    </row>
    <row r="230" spans="1:24" s="35" customFormat="1" ht="15.75" x14ac:dyDescent="0.25">
      <c r="A230" s="33" t="s">
        <v>282</v>
      </c>
      <c r="B230" s="33" t="s">
        <v>338</v>
      </c>
      <c r="C230" s="42" t="s">
        <v>138</v>
      </c>
      <c r="D230" s="43" t="s">
        <v>159</v>
      </c>
      <c r="E230" s="53"/>
      <c r="F230" s="53"/>
      <c r="G230" s="53"/>
      <c r="H230" s="53"/>
      <c r="I230" s="54"/>
      <c r="J230" s="50"/>
      <c r="K230" s="54"/>
      <c r="L230" s="55"/>
      <c r="M230" s="59"/>
      <c r="N230" s="59"/>
      <c r="O230" s="53"/>
      <c r="P230" s="53"/>
      <c r="Q230" s="57">
        <f t="shared" si="74"/>
        <v>0</v>
      </c>
      <c r="R230" s="53"/>
      <c r="S230" s="53">
        <f t="shared" si="76"/>
        <v>0</v>
      </c>
      <c r="T230" s="58"/>
      <c r="U230" s="58"/>
      <c r="V230" s="53">
        <f t="shared" si="75"/>
        <v>0</v>
      </c>
      <c r="W230" s="59"/>
      <c r="X230" s="6"/>
    </row>
    <row r="231" spans="1:24" s="35" customFormat="1" ht="15.75" x14ac:dyDescent="0.25">
      <c r="A231" s="33" t="s">
        <v>282</v>
      </c>
      <c r="B231" s="33" t="s">
        <v>338</v>
      </c>
      <c r="C231" s="42" t="s">
        <v>180</v>
      </c>
      <c r="D231" s="43" t="s">
        <v>181</v>
      </c>
      <c r="E231" s="53"/>
      <c r="F231" s="53"/>
      <c r="G231" s="53"/>
      <c r="H231" s="53"/>
      <c r="I231" s="54"/>
      <c r="J231" s="50"/>
      <c r="K231" s="54"/>
      <c r="L231" s="55"/>
      <c r="M231" s="59"/>
      <c r="N231" s="59"/>
      <c r="O231" s="53"/>
      <c r="P231" s="53"/>
      <c r="Q231" s="57">
        <f t="shared" si="74"/>
        <v>0</v>
      </c>
      <c r="R231" s="53"/>
      <c r="S231" s="53">
        <f t="shared" si="76"/>
        <v>0</v>
      </c>
      <c r="T231" s="58"/>
      <c r="U231" s="58"/>
      <c r="V231" s="53">
        <f t="shared" si="75"/>
        <v>0</v>
      </c>
      <c r="W231" s="59"/>
      <c r="X231" s="6"/>
    </row>
    <row r="232" spans="1:24" s="35" customFormat="1" ht="31.5" x14ac:dyDescent="0.25">
      <c r="A232" s="33" t="s">
        <v>282</v>
      </c>
      <c r="B232" s="33" t="s">
        <v>338</v>
      </c>
      <c r="C232" s="42" t="s">
        <v>137</v>
      </c>
      <c r="D232" s="43" t="s">
        <v>160</v>
      </c>
      <c r="E232" s="53"/>
      <c r="F232" s="53"/>
      <c r="G232" s="53"/>
      <c r="H232" s="53"/>
      <c r="I232" s="54"/>
      <c r="J232" s="50"/>
      <c r="K232" s="54"/>
      <c r="L232" s="55"/>
      <c r="M232" s="59"/>
      <c r="N232" s="59"/>
      <c r="O232" s="53"/>
      <c r="P232" s="53"/>
      <c r="Q232" s="57">
        <f t="shared" si="74"/>
        <v>0</v>
      </c>
      <c r="R232" s="53"/>
      <c r="S232" s="53">
        <f t="shared" si="76"/>
        <v>0</v>
      </c>
      <c r="T232" s="58"/>
      <c r="U232" s="58"/>
      <c r="V232" s="53">
        <f t="shared" si="75"/>
        <v>0</v>
      </c>
      <c r="W232" s="59"/>
      <c r="X232" s="6"/>
    </row>
    <row r="233" spans="1:24" s="35" customFormat="1" ht="15.75" x14ac:dyDescent="0.25">
      <c r="A233" s="33" t="s">
        <v>282</v>
      </c>
      <c r="B233" s="33" t="s">
        <v>338</v>
      </c>
      <c r="C233" s="42" t="s">
        <v>127</v>
      </c>
      <c r="D233" s="43" t="s">
        <v>161</v>
      </c>
      <c r="E233" s="53"/>
      <c r="F233" s="53"/>
      <c r="G233" s="53"/>
      <c r="H233" s="53"/>
      <c r="I233" s="54"/>
      <c r="J233" s="50"/>
      <c r="K233" s="54"/>
      <c r="L233" s="55"/>
      <c r="M233" s="59"/>
      <c r="N233" s="59"/>
      <c r="O233" s="53"/>
      <c r="P233" s="53"/>
      <c r="Q233" s="57">
        <f t="shared" si="74"/>
        <v>0</v>
      </c>
      <c r="R233" s="53"/>
      <c r="S233" s="53">
        <f t="shared" si="76"/>
        <v>0</v>
      </c>
      <c r="T233" s="58"/>
      <c r="U233" s="58"/>
      <c r="V233" s="53">
        <f t="shared" si="75"/>
        <v>0</v>
      </c>
      <c r="W233" s="59"/>
      <c r="X233" s="6"/>
    </row>
    <row r="234" spans="1:24" s="35" customFormat="1" ht="31.5" x14ac:dyDescent="0.25">
      <c r="A234" s="33" t="s">
        <v>282</v>
      </c>
      <c r="B234" s="33" t="s">
        <v>338</v>
      </c>
      <c r="C234" s="42" t="s">
        <v>126</v>
      </c>
      <c r="D234" s="43" t="s">
        <v>162</v>
      </c>
      <c r="E234" s="53"/>
      <c r="F234" s="53"/>
      <c r="G234" s="53"/>
      <c r="H234" s="53"/>
      <c r="I234" s="54"/>
      <c r="J234" s="50"/>
      <c r="K234" s="54"/>
      <c r="L234" s="55"/>
      <c r="M234" s="59"/>
      <c r="N234" s="59"/>
      <c r="O234" s="53"/>
      <c r="P234" s="53"/>
      <c r="Q234" s="57">
        <f t="shared" si="74"/>
        <v>0</v>
      </c>
      <c r="R234" s="53"/>
      <c r="S234" s="53">
        <f t="shared" si="76"/>
        <v>0</v>
      </c>
      <c r="T234" s="58"/>
      <c r="U234" s="58"/>
      <c r="V234" s="53">
        <f t="shared" si="75"/>
        <v>0</v>
      </c>
      <c r="W234" s="59"/>
      <c r="X234" s="6"/>
    </row>
    <row r="235" spans="1:24" s="35" customFormat="1" ht="15.75" x14ac:dyDescent="0.25">
      <c r="A235" s="33" t="s">
        <v>282</v>
      </c>
      <c r="B235" s="33" t="s">
        <v>338</v>
      </c>
      <c r="C235" s="42" t="s">
        <v>122</v>
      </c>
      <c r="D235" s="43" t="s">
        <v>163</v>
      </c>
      <c r="E235" s="53"/>
      <c r="F235" s="53"/>
      <c r="G235" s="53"/>
      <c r="H235" s="53"/>
      <c r="I235" s="54"/>
      <c r="J235" s="50"/>
      <c r="K235" s="54"/>
      <c r="L235" s="55"/>
      <c r="M235" s="59"/>
      <c r="N235" s="59"/>
      <c r="O235" s="53"/>
      <c r="P235" s="53"/>
      <c r="Q235" s="57">
        <f t="shared" si="74"/>
        <v>0</v>
      </c>
      <c r="R235" s="53"/>
      <c r="S235" s="53">
        <f t="shared" si="76"/>
        <v>0</v>
      </c>
      <c r="T235" s="58"/>
      <c r="U235" s="58"/>
      <c r="V235" s="53">
        <f t="shared" si="75"/>
        <v>0</v>
      </c>
      <c r="W235" s="59"/>
      <c r="X235" s="6"/>
    </row>
    <row r="236" spans="1:24" s="35" customFormat="1" ht="15.75" x14ac:dyDescent="0.25">
      <c r="A236" s="33" t="s">
        <v>282</v>
      </c>
      <c r="B236" s="33" t="s">
        <v>338</v>
      </c>
      <c r="C236" s="42" t="s">
        <v>123</v>
      </c>
      <c r="D236" s="43" t="s">
        <v>164</v>
      </c>
      <c r="E236" s="53"/>
      <c r="F236" s="53"/>
      <c r="G236" s="53"/>
      <c r="H236" s="53"/>
      <c r="I236" s="54"/>
      <c r="J236" s="50"/>
      <c r="K236" s="54"/>
      <c r="L236" s="55"/>
      <c r="M236" s="59"/>
      <c r="N236" s="59"/>
      <c r="O236" s="53"/>
      <c r="P236" s="53"/>
      <c r="Q236" s="57">
        <f t="shared" si="74"/>
        <v>0</v>
      </c>
      <c r="R236" s="53"/>
      <c r="S236" s="53">
        <f t="shared" si="76"/>
        <v>0</v>
      </c>
      <c r="T236" s="58"/>
      <c r="U236" s="58"/>
      <c r="V236" s="53">
        <f t="shared" si="75"/>
        <v>0</v>
      </c>
      <c r="W236" s="59"/>
      <c r="X236" s="6"/>
    </row>
    <row r="237" spans="1:24" s="35" customFormat="1" ht="15.75" x14ac:dyDescent="0.25">
      <c r="A237" s="33" t="s">
        <v>282</v>
      </c>
      <c r="B237" s="33" t="s">
        <v>338</v>
      </c>
      <c r="C237" s="42" t="s">
        <v>182</v>
      </c>
      <c r="D237" s="43" t="s">
        <v>183</v>
      </c>
      <c r="E237" s="53"/>
      <c r="F237" s="53"/>
      <c r="G237" s="53"/>
      <c r="H237" s="53"/>
      <c r="I237" s="54"/>
      <c r="J237" s="50"/>
      <c r="K237" s="54"/>
      <c r="L237" s="55"/>
      <c r="M237" s="59"/>
      <c r="N237" s="59"/>
      <c r="O237" s="53"/>
      <c r="P237" s="53"/>
      <c r="Q237" s="57">
        <f t="shared" si="74"/>
        <v>0</v>
      </c>
      <c r="R237" s="53"/>
      <c r="S237" s="53">
        <f t="shared" si="76"/>
        <v>0</v>
      </c>
      <c r="T237" s="58"/>
      <c r="U237" s="58"/>
      <c r="V237" s="53">
        <f t="shared" si="75"/>
        <v>0</v>
      </c>
      <c r="W237" s="59"/>
      <c r="X237" s="6"/>
    </row>
    <row r="238" spans="1:24" s="35" customFormat="1" ht="15.75" x14ac:dyDescent="0.25">
      <c r="A238" s="33" t="s">
        <v>282</v>
      </c>
      <c r="B238" s="33" t="s">
        <v>338</v>
      </c>
      <c r="C238" s="42" t="s">
        <v>184</v>
      </c>
      <c r="D238" s="43" t="s">
        <v>185</v>
      </c>
      <c r="E238" s="53"/>
      <c r="F238" s="53"/>
      <c r="G238" s="53"/>
      <c r="H238" s="53"/>
      <c r="I238" s="54"/>
      <c r="J238" s="50"/>
      <c r="K238" s="54"/>
      <c r="L238" s="55"/>
      <c r="M238" s="59"/>
      <c r="N238" s="59"/>
      <c r="O238" s="53"/>
      <c r="P238" s="53"/>
      <c r="Q238" s="57">
        <f t="shared" si="74"/>
        <v>0</v>
      </c>
      <c r="R238" s="53"/>
      <c r="S238" s="53">
        <f t="shared" si="76"/>
        <v>0</v>
      </c>
      <c r="T238" s="58"/>
      <c r="U238" s="58"/>
      <c r="V238" s="53">
        <f t="shared" si="75"/>
        <v>0</v>
      </c>
      <c r="W238" s="59"/>
      <c r="X238" s="6"/>
    </row>
    <row r="239" spans="1:24" s="35" customFormat="1" ht="15.75" x14ac:dyDescent="0.25">
      <c r="A239" s="33" t="s">
        <v>282</v>
      </c>
      <c r="B239" s="33" t="s">
        <v>338</v>
      </c>
      <c r="C239" s="42" t="s">
        <v>186</v>
      </c>
      <c r="D239" s="43" t="s">
        <v>187</v>
      </c>
      <c r="E239" s="53"/>
      <c r="F239" s="53"/>
      <c r="G239" s="53"/>
      <c r="H239" s="53"/>
      <c r="I239" s="54"/>
      <c r="J239" s="50"/>
      <c r="K239" s="54"/>
      <c r="L239" s="55"/>
      <c r="M239" s="59"/>
      <c r="N239" s="59"/>
      <c r="O239" s="53"/>
      <c r="P239" s="53"/>
      <c r="Q239" s="57">
        <f t="shared" si="74"/>
        <v>0</v>
      </c>
      <c r="R239" s="53"/>
      <c r="S239" s="53">
        <f t="shared" si="76"/>
        <v>0</v>
      </c>
      <c r="T239" s="58"/>
      <c r="U239" s="58"/>
      <c r="V239" s="53">
        <f t="shared" si="75"/>
        <v>0</v>
      </c>
      <c r="W239" s="59"/>
      <c r="X239" s="6"/>
    </row>
    <row r="240" spans="1:24" s="35" customFormat="1" ht="31.5" x14ac:dyDescent="0.25">
      <c r="A240" s="33" t="s">
        <v>282</v>
      </c>
      <c r="B240" s="33" t="s">
        <v>338</v>
      </c>
      <c r="C240" s="42" t="s">
        <v>188</v>
      </c>
      <c r="D240" s="43" t="s">
        <v>189</v>
      </c>
      <c r="E240" s="53"/>
      <c r="F240" s="53"/>
      <c r="G240" s="53"/>
      <c r="H240" s="53"/>
      <c r="I240" s="54"/>
      <c r="J240" s="50"/>
      <c r="K240" s="54"/>
      <c r="L240" s="55"/>
      <c r="M240" s="59"/>
      <c r="N240" s="59"/>
      <c r="O240" s="53"/>
      <c r="P240" s="53"/>
      <c r="Q240" s="57">
        <f t="shared" si="74"/>
        <v>0</v>
      </c>
      <c r="R240" s="53"/>
      <c r="S240" s="53">
        <f t="shared" si="76"/>
        <v>0</v>
      </c>
      <c r="T240" s="58"/>
      <c r="U240" s="58"/>
      <c r="V240" s="53">
        <f t="shared" si="75"/>
        <v>0</v>
      </c>
      <c r="W240" s="59"/>
      <c r="X240" s="6"/>
    </row>
    <row r="241" spans="1:24" s="35" customFormat="1" ht="15.75" x14ac:dyDescent="0.25">
      <c r="A241" s="33" t="s">
        <v>282</v>
      </c>
      <c r="B241" s="33" t="s">
        <v>338</v>
      </c>
      <c r="C241" s="42" t="s">
        <v>124</v>
      </c>
      <c r="D241" s="43" t="s">
        <v>165</v>
      </c>
      <c r="E241" s="53"/>
      <c r="F241" s="53"/>
      <c r="G241" s="53"/>
      <c r="H241" s="53"/>
      <c r="I241" s="54"/>
      <c r="J241" s="50"/>
      <c r="K241" s="54"/>
      <c r="L241" s="55"/>
      <c r="M241" s="59"/>
      <c r="N241" s="59"/>
      <c r="O241" s="53"/>
      <c r="P241" s="53"/>
      <c r="Q241" s="57">
        <f t="shared" si="74"/>
        <v>0</v>
      </c>
      <c r="R241" s="53"/>
      <c r="S241" s="53">
        <f t="shared" si="76"/>
        <v>0</v>
      </c>
      <c r="T241" s="58"/>
      <c r="U241" s="58"/>
      <c r="V241" s="53">
        <f t="shared" si="75"/>
        <v>0</v>
      </c>
      <c r="W241" s="59"/>
      <c r="X241" s="6"/>
    </row>
    <row r="242" spans="1:24" s="35" customFormat="1" ht="15.75" x14ac:dyDescent="0.25">
      <c r="A242" s="33" t="s">
        <v>282</v>
      </c>
      <c r="B242" s="33" t="s">
        <v>338</v>
      </c>
      <c r="C242" s="42" t="s">
        <v>125</v>
      </c>
      <c r="D242" s="43" t="s">
        <v>166</v>
      </c>
      <c r="E242" s="53"/>
      <c r="F242" s="53"/>
      <c r="G242" s="53"/>
      <c r="H242" s="53"/>
      <c r="I242" s="54"/>
      <c r="J242" s="50"/>
      <c r="K242" s="54"/>
      <c r="L242" s="55"/>
      <c r="M242" s="59"/>
      <c r="N242" s="59"/>
      <c r="O242" s="53"/>
      <c r="P242" s="53"/>
      <c r="Q242" s="57">
        <f t="shared" si="74"/>
        <v>0</v>
      </c>
      <c r="R242" s="53"/>
      <c r="S242" s="53">
        <f t="shared" si="76"/>
        <v>0</v>
      </c>
      <c r="T242" s="58"/>
      <c r="U242" s="58"/>
      <c r="V242" s="53">
        <f t="shared" si="75"/>
        <v>0</v>
      </c>
      <c r="W242" s="59"/>
      <c r="X242" s="6"/>
    </row>
    <row r="243" spans="1:24" s="35" customFormat="1" ht="47.25" x14ac:dyDescent="0.25">
      <c r="A243" s="33" t="s">
        <v>282</v>
      </c>
      <c r="B243" s="33" t="s">
        <v>338</v>
      </c>
      <c r="C243" s="42" t="s">
        <v>34</v>
      </c>
      <c r="D243" s="43" t="s">
        <v>167</v>
      </c>
      <c r="E243" s="53"/>
      <c r="F243" s="53"/>
      <c r="G243" s="53"/>
      <c r="H243" s="53"/>
      <c r="I243" s="54"/>
      <c r="J243" s="50"/>
      <c r="K243" s="54"/>
      <c r="L243" s="55"/>
      <c r="M243" s="59"/>
      <c r="N243" s="59"/>
      <c r="O243" s="53"/>
      <c r="P243" s="53"/>
      <c r="Q243" s="57">
        <f t="shared" si="74"/>
        <v>0</v>
      </c>
      <c r="R243" s="53"/>
      <c r="S243" s="53">
        <f t="shared" si="76"/>
        <v>0</v>
      </c>
      <c r="T243" s="58"/>
      <c r="U243" s="58"/>
      <c r="V243" s="53">
        <f t="shared" si="75"/>
        <v>0</v>
      </c>
      <c r="W243" s="59"/>
      <c r="X243" s="6"/>
    </row>
    <row r="244" spans="1:24" s="35" customFormat="1" ht="15.75" x14ac:dyDescent="0.25">
      <c r="A244" s="33" t="s">
        <v>282</v>
      </c>
      <c r="B244" s="33" t="s">
        <v>338</v>
      </c>
      <c r="C244" s="42" t="s">
        <v>35</v>
      </c>
      <c r="D244" s="43" t="s">
        <v>168</v>
      </c>
      <c r="E244" s="53"/>
      <c r="F244" s="53"/>
      <c r="G244" s="53"/>
      <c r="H244" s="53"/>
      <c r="I244" s="54"/>
      <c r="J244" s="50"/>
      <c r="K244" s="54"/>
      <c r="L244" s="55"/>
      <c r="M244" s="59"/>
      <c r="N244" s="59"/>
      <c r="O244" s="53"/>
      <c r="P244" s="53"/>
      <c r="Q244" s="57">
        <f t="shared" si="74"/>
        <v>0</v>
      </c>
      <c r="R244" s="53"/>
      <c r="S244" s="53">
        <f t="shared" si="76"/>
        <v>0</v>
      </c>
      <c r="T244" s="58"/>
      <c r="U244" s="58"/>
      <c r="V244" s="53">
        <f t="shared" si="75"/>
        <v>0</v>
      </c>
      <c r="W244" s="59"/>
      <c r="X244" s="6"/>
    </row>
    <row r="245" spans="1:24" s="35" customFormat="1" ht="31.5" x14ac:dyDescent="0.25">
      <c r="A245" s="33" t="s">
        <v>282</v>
      </c>
      <c r="B245" s="33" t="s">
        <v>338</v>
      </c>
      <c r="C245" s="42" t="s">
        <v>36</v>
      </c>
      <c r="D245" s="43" t="s">
        <v>190</v>
      </c>
      <c r="E245" s="53"/>
      <c r="F245" s="53"/>
      <c r="G245" s="53"/>
      <c r="H245" s="53"/>
      <c r="I245" s="54"/>
      <c r="J245" s="50"/>
      <c r="K245" s="54"/>
      <c r="L245" s="55"/>
      <c r="M245" s="59"/>
      <c r="N245" s="59"/>
      <c r="O245" s="53"/>
      <c r="P245" s="53"/>
      <c r="Q245" s="57">
        <f t="shared" si="74"/>
        <v>0</v>
      </c>
      <c r="R245" s="53"/>
      <c r="S245" s="53">
        <f t="shared" si="76"/>
        <v>0</v>
      </c>
      <c r="T245" s="58"/>
      <c r="U245" s="58"/>
      <c r="V245" s="53">
        <f t="shared" si="75"/>
        <v>0</v>
      </c>
      <c r="W245" s="59"/>
      <c r="X245" s="6"/>
    </row>
    <row r="246" spans="1:24" s="35" customFormat="1" ht="31.5" x14ac:dyDescent="0.25">
      <c r="A246" s="33" t="s">
        <v>282</v>
      </c>
      <c r="B246" s="33" t="s">
        <v>338</v>
      </c>
      <c r="C246" s="42" t="s">
        <v>37</v>
      </c>
      <c r="D246" s="43" t="s">
        <v>191</v>
      </c>
      <c r="E246" s="53"/>
      <c r="F246" s="53"/>
      <c r="G246" s="53"/>
      <c r="H246" s="53"/>
      <c r="I246" s="54"/>
      <c r="J246" s="50"/>
      <c r="K246" s="54"/>
      <c r="L246" s="55"/>
      <c r="M246" s="59"/>
      <c r="N246" s="59"/>
      <c r="O246" s="53"/>
      <c r="P246" s="53"/>
      <c r="Q246" s="57">
        <f t="shared" si="74"/>
        <v>0</v>
      </c>
      <c r="R246" s="53"/>
      <c r="S246" s="53">
        <f t="shared" si="76"/>
        <v>0</v>
      </c>
      <c r="T246" s="58"/>
      <c r="U246" s="58"/>
      <c r="V246" s="53">
        <f t="shared" si="75"/>
        <v>0</v>
      </c>
      <c r="W246" s="59"/>
      <c r="X246" s="6"/>
    </row>
    <row r="247" spans="1:24" s="35" customFormat="1" ht="31.5" x14ac:dyDescent="0.25">
      <c r="A247" s="33" t="s">
        <v>282</v>
      </c>
      <c r="B247" s="33" t="s">
        <v>338</v>
      </c>
      <c r="C247" s="42" t="s">
        <v>38</v>
      </c>
      <c r="D247" s="43" t="s">
        <v>169</v>
      </c>
      <c r="E247" s="53"/>
      <c r="F247" s="53"/>
      <c r="G247" s="53"/>
      <c r="H247" s="53"/>
      <c r="I247" s="54"/>
      <c r="J247" s="50"/>
      <c r="K247" s="54"/>
      <c r="L247" s="55"/>
      <c r="M247" s="59"/>
      <c r="N247" s="59"/>
      <c r="O247" s="53"/>
      <c r="P247" s="53"/>
      <c r="Q247" s="57">
        <f t="shared" si="74"/>
        <v>0</v>
      </c>
      <c r="R247" s="53"/>
      <c r="S247" s="53">
        <f t="shared" si="76"/>
        <v>0</v>
      </c>
      <c r="T247" s="58"/>
      <c r="U247" s="58"/>
      <c r="V247" s="53">
        <f t="shared" si="75"/>
        <v>0</v>
      </c>
      <c r="W247" s="59"/>
      <c r="X247" s="6"/>
    </row>
    <row r="248" spans="1:24" s="35" customFormat="1" ht="15.75" x14ac:dyDescent="0.25">
      <c r="A248" s="33" t="s">
        <v>282</v>
      </c>
      <c r="B248" s="33" t="s">
        <v>338</v>
      </c>
      <c r="C248" s="42" t="s">
        <v>39</v>
      </c>
      <c r="D248" s="43" t="s">
        <v>170</v>
      </c>
      <c r="E248" s="53"/>
      <c r="F248" s="53"/>
      <c r="G248" s="53"/>
      <c r="H248" s="53"/>
      <c r="I248" s="54"/>
      <c r="J248" s="50"/>
      <c r="K248" s="54"/>
      <c r="L248" s="55"/>
      <c r="M248" s="59"/>
      <c r="N248" s="59"/>
      <c r="O248" s="53"/>
      <c r="P248" s="53"/>
      <c r="Q248" s="57">
        <f t="shared" si="74"/>
        <v>0</v>
      </c>
      <c r="R248" s="53"/>
      <c r="S248" s="53">
        <f t="shared" si="76"/>
        <v>0</v>
      </c>
      <c r="T248" s="58"/>
      <c r="U248" s="58"/>
      <c r="V248" s="53">
        <f t="shared" si="75"/>
        <v>0</v>
      </c>
      <c r="W248" s="59"/>
      <c r="X248" s="6"/>
    </row>
    <row r="249" spans="1:24" s="35" customFormat="1" ht="47.25" x14ac:dyDescent="0.25">
      <c r="A249" s="33" t="s">
        <v>282</v>
      </c>
      <c r="B249" s="33" t="s">
        <v>338</v>
      </c>
      <c r="C249" s="42" t="s">
        <v>40</v>
      </c>
      <c r="D249" s="43" t="s">
        <v>172</v>
      </c>
      <c r="E249" s="53"/>
      <c r="F249" s="53"/>
      <c r="G249" s="53"/>
      <c r="H249" s="53"/>
      <c r="I249" s="54"/>
      <c r="J249" s="50"/>
      <c r="K249" s="54"/>
      <c r="L249" s="55"/>
      <c r="M249" s="59"/>
      <c r="N249" s="59"/>
      <c r="O249" s="53"/>
      <c r="P249" s="53"/>
      <c r="Q249" s="57">
        <f t="shared" si="74"/>
        <v>0</v>
      </c>
      <c r="R249" s="53"/>
      <c r="S249" s="53">
        <f t="shared" si="76"/>
        <v>0</v>
      </c>
      <c r="T249" s="58"/>
      <c r="U249" s="58"/>
      <c r="V249" s="53">
        <f t="shared" si="75"/>
        <v>0</v>
      </c>
      <c r="W249" s="59"/>
      <c r="X249" s="6"/>
    </row>
    <row r="250" spans="1:24" s="35" customFormat="1" ht="15.75" x14ac:dyDescent="0.25">
      <c r="A250" s="33" t="s">
        <v>282</v>
      </c>
      <c r="B250" s="33" t="s">
        <v>338</v>
      </c>
      <c r="C250" s="42" t="s">
        <v>41</v>
      </c>
      <c r="D250" s="43" t="s">
        <v>171</v>
      </c>
      <c r="E250" s="53"/>
      <c r="F250" s="53"/>
      <c r="G250" s="53"/>
      <c r="H250" s="53"/>
      <c r="I250" s="54"/>
      <c r="J250" s="50"/>
      <c r="K250" s="54"/>
      <c r="L250" s="55"/>
      <c r="M250" s="59"/>
      <c r="N250" s="59"/>
      <c r="O250" s="53"/>
      <c r="P250" s="53"/>
      <c r="Q250" s="57">
        <f t="shared" si="74"/>
        <v>0</v>
      </c>
      <c r="R250" s="53"/>
      <c r="S250" s="53">
        <f t="shared" si="76"/>
        <v>0</v>
      </c>
      <c r="T250" s="58"/>
      <c r="U250" s="58"/>
      <c r="V250" s="53">
        <f t="shared" si="75"/>
        <v>0</v>
      </c>
      <c r="W250" s="59"/>
      <c r="X250" s="6"/>
    </row>
    <row r="251" spans="1:24" s="35" customFormat="1" ht="15.75" x14ac:dyDescent="0.25">
      <c r="A251" s="33" t="s">
        <v>282</v>
      </c>
      <c r="B251" s="33" t="s">
        <v>338</v>
      </c>
      <c r="C251" s="42" t="s">
        <v>42</v>
      </c>
      <c r="D251" s="43" t="s">
        <v>192</v>
      </c>
      <c r="E251" s="53"/>
      <c r="F251" s="53"/>
      <c r="G251" s="53"/>
      <c r="H251" s="53"/>
      <c r="I251" s="54"/>
      <c r="J251" s="50"/>
      <c r="K251" s="54"/>
      <c r="L251" s="55"/>
      <c r="M251" s="59"/>
      <c r="N251" s="59"/>
      <c r="O251" s="53"/>
      <c r="P251" s="53"/>
      <c r="Q251" s="57">
        <f t="shared" si="74"/>
        <v>0</v>
      </c>
      <c r="R251" s="53"/>
      <c r="S251" s="53">
        <f t="shared" si="76"/>
        <v>0</v>
      </c>
      <c r="T251" s="58"/>
      <c r="U251" s="58"/>
      <c r="V251" s="53">
        <f t="shared" si="75"/>
        <v>0</v>
      </c>
      <c r="W251" s="59"/>
      <c r="X251" s="6"/>
    </row>
    <row r="252" spans="1:24" s="35" customFormat="1" ht="15.75" x14ac:dyDescent="0.25">
      <c r="A252" s="33" t="s">
        <v>282</v>
      </c>
      <c r="B252" s="33" t="s">
        <v>338</v>
      </c>
      <c r="C252" s="42" t="s">
        <v>43</v>
      </c>
      <c r="D252" s="43" t="s">
        <v>193</v>
      </c>
      <c r="E252" s="53"/>
      <c r="F252" s="53"/>
      <c r="G252" s="53"/>
      <c r="H252" s="53"/>
      <c r="I252" s="54"/>
      <c r="J252" s="50"/>
      <c r="K252" s="54"/>
      <c r="L252" s="55"/>
      <c r="M252" s="59"/>
      <c r="N252" s="59"/>
      <c r="O252" s="53"/>
      <c r="P252" s="53"/>
      <c r="Q252" s="57">
        <f t="shared" si="74"/>
        <v>0</v>
      </c>
      <c r="R252" s="53"/>
      <c r="S252" s="53">
        <f t="shared" si="76"/>
        <v>0</v>
      </c>
      <c r="T252" s="58"/>
      <c r="U252" s="58"/>
      <c r="V252" s="53">
        <f t="shared" si="75"/>
        <v>0</v>
      </c>
      <c r="W252" s="59"/>
      <c r="X252" s="6"/>
    </row>
    <row r="253" spans="1:24" s="35" customFormat="1" ht="15.75" x14ac:dyDescent="0.25">
      <c r="A253" s="33" t="s">
        <v>282</v>
      </c>
      <c r="B253" s="33" t="s">
        <v>338</v>
      </c>
      <c r="C253" s="42" t="s">
        <v>44</v>
      </c>
      <c r="D253" s="43" t="s">
        <v>173</v>
      </c>
      <c r="E253" s="53"/>
      <c r="F253" s="53"/>
      <c r="G253" s="53"/>
      <c r="H253" s="53"/>
      <c r="I253" s="54"/>
      <c r="J253" s="50"/>
      <c r="K253" s="54"/>
      <c r="L253" s="55"/>
      <c r="M253" s="59"/>
      <c r="N253" s="59"/>
      <c r="O253" s="53"/>
      <c r="P253" s="53"/>
      <c r="Q253" s="57">
        <f t="shared" si="74"/>
        <v>0</v>
      </c>
      <c r="R253" s="53"/>
      <c r="S253" s="53">
        <f t="shared" si="76"/>
        <v>0</v>
      </c>
      <c r="T253" s="58"/>
      <c r="U253" s="58"/>
      <c r="V253" s="53">
        <f t="shared" si="75"/>
        <v>0</v>
      </c>
      <c r="W253" s="59"/>
      <c r="X253" s="6"/>
    </row>
    <row r="254" spans="1:24" s="35" customFormat="1" ht="15.75" x14ac:dyDescent="0.25">
      <c r="A254" s="33" t="s">
        <v>282</v>
      </c>
      <c r="B254" s="33" t="s">
        <v>338</v>
      </c>
      <c r="C254" s="42" t="s">
        <v>45</v>
      </c>
      <c r="D254" s="43" t="s">
        <v>187</v>
      </c>
      <c r="E254" s="53"/>
      <c r="F254" s="53"/>
      <c r="G254" s="53"/>
      <c r="H254" s="53"/>
      <c r="I254" s="54"/>
      <c r="J254" s="50"/>
      <c r="K254" s="54"/>
      <c r="L254" s="55"/>
      <c r="M254" s="59"/>
      <c r="N254" s="59"/>
      <c r="O254" s="53"/>
      <c r="P254" s="53"/>
      <c r="Q254" s="57">
        <f t="shared" si="74"/>
        <v>0</v>
      </c>
      <c r="R254" s="53"/>
      <c r="S254" s="53">
        <f t="shared" si="76"/>
        <v>0</v>
      </c>
      <c r="T254" s="58"/>
      <c r="U254" s="58"/>
      <c r="V254" s="53">
        <f t="shared" si="75"/>
        <v>0</v>
      </c>
      <c r="W254" s="59"/>
      <c r="X254" s="6"/>
    </row>
    <row r="255" spans="1:24" s="35" customFormat="1" ht="15.75" x14ac:dyDescent="0.25">
      <c r="A255" s="33" t="s">
        <v>282</v>
      </c>
      <c r="B255" s="33" t="s">
        <v>338</v>
      </c>
      <c r="C255" s="42" t="s">
        <v>46</v>
      </c>
      <c r="D255" s="43" t="s">
        <v>194</v>
      </c>
      <c r="E255" s="53"/>
      <c r="F255" s="53"/>
      <c r="G255" s="53"/>
      <c r="H255" s="53"/>
      <c r="I255" s="54"/>
      <c r="J255" s="50"/>
      <c r="K255" s="54"/>
      <c r="L255" s="55"/>
      <c r="M255" s="59"/>
      <c r="N255" s="59"/>
      <c r="O255" s="53"/>
      <c r="P255" s="53"/>
      <c r="Q255" s="57">
        <f t="shared" si="74"/>
        <v>0</v>
      </c>
      <c r="R255" s="53"/>
      <c r="S255" s="53">
        <f t="shared" si="76"/>
        <v>0</v>
      </c>
      <c r="T255" s="58"/>
      <c r="U255" s="58"/>
      <c r="V255" s="53">
        <f t="shared" si="75"/>
        <v>0</v>
      </c>
      <c r="W255" s="59"/>
      <c r="X255" s="6"/>
    </row>
    <row r="256" spans="1:24" s="35" customFormat="1" ht="15.75" x14ac:dyDescent="0.25">
      <c r="A256" s="33" t="s">
        <v>282</v>
      </c>
      <c r="B256" s="33" t="s">
        <v>338</v>
      </c>
      <c r="C256" s="42" t="s">
        <v>47</v>
      </c>
      <c r="D256" s="43" t="s">
        <v>121</v>
      </c>
      <c r="E256" s="53"/>
      <c r="F256" s="53"/>
      <c r="G256" s="53"/>
      <c r="H256" s="53"/>
      <c r="I256" s="54"/>
      <c r="J256" s="50"/>
      <c r="K256" s="54"/>
      <c r="L256" s="55"/>
      <c r="M256" s="59"/>
      <c r="N256" s="59"/>
      <c r="O256" s="53"/>
      <c r="P256" s="53"/>
      <c r="Q256" s="57">
        <f t="shared" si="74"/>
        <v>0</v>
      </c>
      <c r="R256" s="53"/>
      <c r="S256" s="53">
        <f t="shared" si="76"/>
        <v>0</v>
      </c>
      <c r="T256" s="58"/>
      <c r="U256" s="58"/>
      <c r="V256" s="53">
        <f t="shared" si="75"/>
        <v>0</v>
      </c>
      <c r="W256" s="59"/>
      <c r="X256" s="6"/>
    </row>
    <row r="257" spans="1:24" s="35" customFormat="1" ht="15.75" x14ac:dyDescent="0.25">
      <c r="A257" s="33" t="s">
        <v>282</v>
      </c>
      <c r="B257" s="33" t="s">
        <v>338</v>
      </c>
      <c r="C257" s="42" t="s">
        <v>48</v>
      </c>
      <c r="D257" s="43" t="s">
        <v>195</v>
      </c>
      <c r="E257" s="53"/>
      <c r="F257" s="53"/>
      <c r="G257" s="53"/>
      <c r="H257" s="53"/>
      <c r="I257" s="54"/>
      <c r="J257" s="50"/>
      <c r="K257" s="54"/>
      <c r="L257" s="55"/>
      <c r="M257" s="59"/>
      <c r="N257" s="59"/>
      <c r="O257" s="53"/>
      <c r="P257" s="53"/>
      <c r="Q257" s="57">
        <f t="shared" si="74"/>
        <v>0</v>
      </c>
      <c r="R257" s="53"/>
      <c r="S257" s="53">
        <f t="shared" si="76"/>
        <v>0</v>
      </c>
      <c r="T257" s="58"/>
      <c r="U257" s="58"/>
      <c r="V257" s="53">
        <f t="shared" si="75"/>
        <v>0</v>
      </c>
      <c r="W257" s="59"/>
      <c r="X257" s="6"/>
    </row>
    <row r="258" spans="1:24" s="35" customFormat="1" ht="31.5" x14ac:dyDescent="0.25">
      <c r="A258" s="33" t="s">
        <v>282</v>
      </c>
      <c r="B258" s="33" t="s">
        <v>338</v>
      </c>
      <c r="C258" s="42" t="s">
        <v>128</v>
      </c>
      <c r="D258" s="43" t="s">
        <v>118</v>
      </c>
      <c r="E258" s="53"/>
      <c r="F258" s="53"/>
      <c r="G258" s="53"/>
      <c r="H258" s="53"/>
      <c r="I258" s="54"/>
      <c r="J258" s="50"/>
      <c r="K258" s="54"/>
      <c r="L258" s="55"/>
      <c r="M258" s="59"/>
      <c r="N258" s="59"/>
      <c r="O258" s="53"/>
      <c r="P258" s="53"/>
      <c r="Q258" s="57">
        <f t="shared" si="74"/>
        <v>0</v>
      </c>
      <c r="R258" s="53"/>
      <c r="S258" s="53">
        <f t="shared" si="76"/>
        <v>0</v>
      </c>
      <c r="T258" s="58"/>
      <c r="U258" s="58"/>
      <c r="V258" s="53">
        <f t="shared" si="75"/>
        <v>0</v>
      </c>
      <c r="W258" s="59"/>
      <c r="X258" s="6"/>
    </row>
    <row r="259" spans="1:24" s="35" customFormat="1" ht="15.75" x14ac:dyDescent="0.25">
      <c r="A259" s="33" t="s">
        <v>282</v>
      </c>
      <c r="B259" s="33" t="s">
        <v>338</v>
      </c>
      <c r="C259" s="42" t="s">
        <v>47</v>
      </c>
      <c r="D259" s="43" t="s">
        <v>121</v>
      </c>
      <c r="E259" s="53"/>
      <c r="F259" s="53"/>
      <c r="G259" s="53"/>
      <c r="H259" s="53"/>
      <c r="I259" s="54"/>
      <c r="J259" s="50"/>
      <c r="K259" s="54"/>
      <c r="L259" s="55"/>
      <c r="M259" s="59"/>
      <c r="N259" s="59"/>
      <c r="O259" s="53"/>
      <c r="P259" s="53"/>
      <c r="Q259" s="57">
        <f t="shared" si="74"/>
        <v>0</v>
      </c>
      <c r="R259" s="53"/>
      <c r="S259" s="53">
        <f t="shared" si="76"/>
        <v>0</v>
      </c>
      <c r="T259" s="58"/>
      <c r="U259" s="58"/>
      <c r="V259" s="53">
        <f t="shared" si="75"/>
        <v>0</v>
      </c>
      <c r="W259" s="59"/>
      <c r="X259" s="6"/>
    </row>
    <row r="260" spans="1:24" s="35" customFormat="1" ht="31.5" x14ac:dyDescent="0.25">
      <c r="A260" s="33" t="s">
        <v>282</v>
      </c>
      <c r="B260" s="33" t="s">
        <v>338</v>
      </c>
      <c r="C260" s="42" t="s">
        <v>49</v>
      </c>
      <c r="D260" s="43" t="s">
        <v>196</v>
      </c>
      <c r="E260" s="53">
        <v>89995</v>
      </c>
      <c r="F260" s="53">
        <f>E260/12*3</f>
        <v>22498.75</v>
      </c>
      <c r="G260" s="53">
        <v>2090</v>
      </c>
      <c r="H260" s="53"/>
      <c r="I260" s="127"/>
      <c r="J260" s="55"/>
      <c r="K260" s="54">
        <f>G260-F260</f>
        <v>-20408.75</v>
      </c>
      <c r="L260" s="55">
        <f>ROUND(K260*100/-F260,2)</f>
        <v>90.71</v>
      </c>
      <c r="M260" s="59"/>
      <c r="N260" s="59"/>
      <c r="O260" s="59">
        <v>90</v>
      </c>
      <c r="P260" s="53"/>
      <c r="Q260" s="57">
        <f t="shared" si="74"/>
        <v>90</v>
      </c>
      <c r="R260" s="59">
        <v>47</v>
      </c>
      <c r="S260" s="53">
        <f>ROUND(R260/12*2,0)</f>
        <v>8</v>
      </c>
      <c r="T260" s="58">
        <v>3</v>
      </c>
      <c r="U260" s="58"/>
      <c r="V260" s="53">
        <f t="shared" si="75"/>
        <v>3</v>
      </c>
      <c r="W260" s="59"/>
      <c r="X260" s="6"/>
    </row>
    <row r="261" spans="1:24" s="35" customFormat="1" ht="31.5" x14ac:dyDescent="0.25">
      <c r="A261" s="33" t="s">
        <v>282</v>
      </c>
      <c r="B261" s="33" t="s">
        <v>338</v>
      </c>
      <c r="C261" s="42" t="s">
        <v>197</v>
      </c>
      <c r="D261" s="43" t="s">
        <v>198</v>
      </c>
      <c r="E261" s="53"/>
      <c r="F261" s="53"/>
      <c r="G261" s="53"/>
      <c r="H261" s="53"/>
      <c r="I261" s="54"/>
      <c r="J261" s="50"/>
      <c r="K261" s="54"/>
      <c r="L261" s="55"/>
      <c r="M261" s="59"/>
      <c r="N261" s="59"/>
      <c r="O261" s="59"/>
      <c r="P261" s="53"/>
      <c r="Q261" s="57">
        <f t="shared" si="74"/>
        <v>0</v>
      </c>
      <c r="R261" s="53"/>
      <c r="S261" s="53">
        <f>ROUND(R261/12*3,0)</f>
        <v>0</v>
      </c>
      <c r="T261" s="58"/>
      <c r="U261" s="58"/>
      <c r="V261" s="53">
        <f t="shared" si="75"/>
        <v>0</v>
      </c>
      <c r="W261" s="59"/>
      <c r="X261" s="6"/>
    </row>
    <row r="262" spans="1:24" s="35" customFormat="1" ht="47.25" x14ac:dyDescent="0.25">
      <c r="A262" s="33" t="s">
        <v>282</v>
      </c>
      <c r="B262" s="33" t="s">
        <v>338</v>
      </c>
      <c r="C262" s="42" t="s">
        <v>199</v>
      </c>
      <c r="D262" s="43" t="s">
        <v>200</v>
      </c>
      <c r="E262" s="53"/>
      <c r="F262" s="53"/>
      <c r="G262" s="53"/>
      <c r="H262" s="53"/>
      <c r="I262" s="54"/>
      <c r="J262" s="50"/>
      <c r="K262" s="54"/>
      <c r="L262" s="55"/>
      <c r="M262" s="59"/>
      <c r="N262" s="59"/>
      <c r="O262" s="53"/>
      <c r="P262" s="53"/>
      <c r="Q262" s="57">
        <f t="shared" si="74"/>
        <v>0</v>
      </c>
      <c r="R262" s="53"/>
      <c r="S262" s="53">
        <f>ROUND(R262/12*3,0)</f>
        <v>0</v>
      </c>
      <c r="T262" s="58"/>
      <c r="U262" s="58"/>
      <c r="V262" s="53">
        <f t="shared" si="75"/>
        <v>0</v>
      </c>
      <c r="W262" s="59"/>
      <c r="X262" s="6"/>
    </row>
    <row r="263" spans="1:24" s="35" customFormat="1" ht="31.5" x14ac:dyDescent="0.25">
      <c r="A263" s="33" t="s">
        <v>282</v>
      </c>
      <c r="B263" s="33" t="s">
        <v>338</v>
      </c>
      <c r="C263" s="42" t="s">
        <v>201</v>
      </c>
      <c r="D263" s="43" t="s">
        <v>202</v>
      </c>
      <c r="E263" s="53">
        <v>476980</v>
      </c>
      <c r="F263" s="53">
        <f t="shared" ref="F263:F264" si="77">E263/12*3</f>
        <v>119245</v>
      </c>
      <c r="G263" s="53">
        <v>66643</v>
      </c>
      <c r="H263" s="53">
        <v>65108</v>
      </c>
      <c r="I263" s="127"/>
      <c r="J263" s="55"/>
      <c r="K263" s="54">
        <f t="shared" ref="K263" si="78">G263-F263</f>
        <v>-52602</v>
      </c>
      <c r="L263" s="55">
        <f t="shared" ref="L263" si="79">ROUND(K263*100/-F263,2)</f>
        <v>44.11</v>
      </c>
      <c r="M263" s="59"/>
      <c r="N263" s="59"/>
      <c r="O263" s="53">
        <v>2960</v>
      </c>
      <c r="P263" s="53">
        <v>2830</v>
      </c>
      <c r="Q263" s="57">
        <f t="shared" si="74"/>
        <v>130</v>
      </c>
      <c r="R263" s="59">
        <v>277</v>
      </c>
      <c r="S263" s="53">
        <f>ROUND(R263/12*3,0)</f>
        <v>69</v>
      </c>
      <c r="T263" s="58">
        <v>62</v>
      </c>
      <c r="U263" s="58">
        <v>62</v>
      </c>
      <c r="V263" s="53">
        <f t="shared" si="75"/>
        <v>0</v>
      </c>
      <c r="W263" s="59"/>
      <c r="X263" s="6"/>
    </row>
    <row r="264" spans="1:24" s="35" customFormat="1" ht="47.25" x14ac:dyDescent="0.25">
      <c r="A264" s="33" t="s">
        <v>282</v>
      </c>
      <c r="B264" s="33" t="s">
        <v>338</v>
      </c>
      <c r="C264" s="42" t="s">
        <v>203</v>
      </c>
      <c r="D264" s="43" t="s">
        <v>204</v>
      </c>
      <c r="E264" s="53">
        <v>0</v>
      </c>
      <c r="F264" s="53">
        <f t="shared" si="77"/>
        <v>0</v>
      </c>
      <c r="G264" s="53"/>
      <c r="H264" s="53"/>
      <c r="I264" s="127"/>
      <c r="J264" s="55"/>
      <c r="K264" s="54"/>
      <c r="L264" s="55"/>
      <c r="M264" s="59"/>
      <c r="N264" s="59"/>
      <c r="O264" s="53"/>
      <c r="P264" s="53"/>
      <c r="Q264" s="57">
        <f t="shared" si="74"/>
        <v>0</v>
      </c>
      <c r="R264" s="53">
        <v>0</v>
      </c>
      <c r="S264" s="53">
        <f>ROUND(R264/9*6,0)</f>
        <v>0</v>
      </c>
      <c r="T264" s="58"/>
      <c r="U264" s="58"/>
      <c r="V264" s="53">
        <f t="shared" si="75"/>
        <v>0</v>
      </c>
      <c r="W264" s="59"/>
      <c r="X264" s="6"/>
    </row>
    <row r="265" spans="1:24" s="35" customFormat="1" ht="31.5" x14ac:dyDescent="0.25">
      <c r="A265" s="33" t="s">
        <v>282</v>
      </c>
      <c r="B265" s="22" t="s">
        <v>339</v>
      </c>
      <c r="C265" s="23" t="s">
        <v>102</v>
      </c>
      <c r="D265" s="32" t="s">
        <v>50</v>
      </c>
      <c r="E265" s="64">
        <f>SUM(E266:E313)</f>
        <v>1836315</v>
      </c>
      <c r="F265" s="64">
        <f t="shared" ref="F265:K265" si="80">SUM(F266:F313)</f>
        <v>333447.33333333326</v>
      </c>
      <c r="G265" s="64">
        <f t="shared" si="80"/>
        <v>333527.53999999998</v>
      </c>
      <c r="H265" s="64">
        <f t="shared" si="80"/>
        <v>333527.53999999998</v>
      </c>
      <c r="I265" s="64">
        <f t="shared" si="80"/>
        <v>63771.789999999979</v>
      </c>
      <c r="J265" s="134">
        <f t="shared" ref="J265:L265" si="81">SUM(J266:J312)</f>
        <v>113.65</v>
      </c>
      <c r="K265" s="64">
        <f t="shared" si="80"/>
        <v>0</v>
      </c>
      <c r="L265" s="64">
        <f t="shared" si="81"/>
        <v>0</v>
      </c>
      <c r="M265" s="64"/>
      <c r="N265" s="64"/>
      <c r="O265" s="64">
        <f t="shared" ref="O265:Q265" si="82">SUM(O266:O313)</f>
        <v>0</v>
      </c>
      <c r="P265" s="64">
        <f t="shared" si="82"/>
        <v>0</v>
      </c>
      <c r="Q265" s="64">
        <f t="shared" si="82"/>
        <v>0</v>
      </c>
      <c r="R265" s="64">
        <f t="shared" ref="R265:V265" si="83">SUM(R266:R313)</f>
        <v>5</v>
      </c>
      <c r="S265" s="64">
        <f t="shared" si="83"/>
        <v>1</v>
      </c>
      <c r="T265" s="64">
        <f t="shared" si="83"/>
        <v>0</v>
      </c>
      <c r="U265" s="64">
        <f t="shared" si="83"/>
        <v>0</v>
      </c>
      <c r="V265" s="64">
        <f t="shared" si="83"/>
        <v>0</v>
      </c>
      <c r="W265" s="64"/>
      <c r="X265" s="6"/>
    </row>
    <row r="266" spans="1:24" s="35" customFormat="1" ht="63" x14ac:dyDescent="0.25">
      <c r="A266" s="33" t="s">
        <v>282</v>
      </c>
      <c r="B266" s="44" t="s">
        <v>339</v>
      </c>
      <c r="C266" s="23" t="s">
        <v>102</v>
      </c>
      <c r="D266" s="43" t="s">
        <v>205</v>
      </c>
      <c r="E266" s="53">
        <v>224455</v>
      </c>
      <c r="F266" s="53">
        <f>E266/12*3</f>
        <v>56113.75</v>
      </c>
      <c r="G266" s="53">
        <v>119885.53999999998</v>
      </c>
      <c r="H266" s="53">
        <v>119885.53999999998</v>
      </c>
      <c r="I266" s="54">
        <f>G266-F266</f>
        <v>63771.789999999979</v>
      </c>
      <c r="J266" s="50">
        <f>ROUND(I266/F266*100,2)</f>
        <v>113.65</v>
      </c>
      <c r="K266" s="54"/>
      <c r="L266" s="55"/>
      <c r="M266" s="59"/>
      <c r="N266" s="59"/>
      <c r="O266" s="53"/>
      <c r="P266" s="53"/>
      <c r="Q266" s="57">
        <f>O266-P266</f>
        <v>0</v>
      </c>
      <c r="R266" s="53"/>
      <c r="S266" s="53">
        <f>ROUND(R266/12*3,0)</f>
        <v>0</v>
      </c>
      <c r="T266" s="58"/>
      <c r="U266" s="58"/>
      <c r="V266" s="53">
        <f>T266-U266</f>
        <v>0</v>
      </c>
      <c r="W266" s="59"/>
      <c r="X266" s="6"/>
    </row>
    <row r="267" spans="1:24" s="35" customFormat="1" ht="15.75" x14ac:dyDescent="0.25">
      <c r="A267" s="33" t="s">
        <v>282</v>
      </c>
      <c r="B267" s="44" t="s">
        <v>339</v>
      </c>
      <c r="C267" s="23" t="s">
        <v>384</v>
      </c>
      <c r="D267" s="43" t="s">
        <v>387</v>
      </c>
      <c r="E267" s="53"/>
      <c r="F267" s="53"/>
      <c r="G267" s="53"/>
      <c r="H267" s="53"/>
      <c r="I267" s="54"/>
      <c r="J267" s="50"/>
      <c r="K267" s="54"/>
      <c r="L267" s="55"/>
      <c r="M267" s="59"/>
      <c r="N267" s="59"/>
      <c r="O267" s="53"/>
      <c r="P267" s="53"/>
      <c r="Q267" s="57"/>
      <c r="R267" s="53"/>
      <c r="S267" s="53"/>
      <c r="T267" s="58"/>
      <c r="U267" s="58"/>
      <c r="V267" s="53"/>
      <c r="W267" s="59"/>
      <c r="X267" s="6"/>
    </row>
    <row r="268" spans="1:24" s="35" customFormat="1" ht="15.75" x14ac:dyDescent="0.25">
      <c r="A268" s="33" t="s">
        <v>282</v>
      </c>
      <c r="B268" s="44" t="s">
        <v>339</v>
      </c>
      <c r="C268" s="23" t="s">
        <v>385</v>
      </c>
      <c r="D268" s="43" t="s">
        <v>388</v>
      </c>
      <c r="E268" s="53"/>
      <c r="F268" s="53"/>
      <c r="G268" s="53"/>
      <c r="H268" s="53"/>
      <c r="I268" s="54"/>
      <c r="J268" s="50"/>
      <c r="K268" s="54"/>
      <c r="L268" s="55"/>
      <c r="M268" s="59"/>
      <c r="N268" s="59"/>
      <c r="O268" s="53"/>
      <c r="P268" s="53"/>
      <c r="Q268" s="57"/>
      <c r="R268" s="53"/>
      <c r="S268" s="53"/>
      <c r="T268" s="58"/>
      <c r="U268" s="58"/>
      <c r="V268" s="53"/>
      <c r="W268" s="59"/>
      <c r="X268" s="6"/>
    </row>
    <row r="269" spans="1:24" s="35" customFormat="1" ht="31.5" x14ac:dyDescent="0.25">
      <c r="A269" s="33" t="s">
        <v>282</v>
      </c>
      <c r="B269" s="44" t="s">
        <v>339</v>
      </c>
      <c r="C269" s="23" t="s">
        <v>386</v>
      </c>
      <c r="D269" s="43" t="s">
        <v>389</v>
      </c>
      <c r="E269" s="53"/>
      <c r="F269" s="53"/>
      <c r="G269" s="53"/>
      <c r="H269" s="53"/>
      <c r="I269" s="54"/>
      <c r="J269" s="50"/>
      <c r="K269" s="54"/>
      <c r="L269" s="55"/>
      <c r="M269" s="59"/>
      <c r="N269" s="59"/>
      <c r="O269" s="53"/>
      <c r="P269" s="53"/>
      <c r="Q269" s="57"/>
      <c r="R269" s="53"/>
      <c r="S269" s="53"/>
      <c r="T269" s="58"/>
      <c r="U269" s="58"/>
      <c r="V269" s="53"/>
      <c r="W269" s="59"/>
      <c r="X269" s="6"/>
    </row>
    <row r="270" spans="1:24" s="35" customFormat="1" ht="31.5" x14ac:dyDescent="0.25">
      <c r="A270" s="33" t="s">
        <v>282</v>
      </c>
      <c r="B270" s="44" t="s">
        <v>339</v>
      </c>
      <c r="C270" s="37" t="s">
        <v>206</v>
      </c>
      <c r="D270" s="43" t="s">
        <v>207</v>
      </c>
      <c r="E270" s="53"/>
      <c r="F270" s="53"/>
      <c r="G270" s="53"/>
      <c r="H270" s="53"/>
      <c r="I270" s="127"/>
      <c r="J270" s="55"/>
      <c r="K270" s="127"/>
      <c r="L270" s="55"/>
      <c r="M270" s="59"/>
      <c r="N270" s="59"/>
      <c r="O270" s="53"/>
      <c r="P270" s="53"/>
      <c r="Q270" s="59">
        <f t="shared" ref="Q270:Q308" si="84">O270-P270</f>
        <v>0</v>
      </c>
      <c r="R270" s="53"/>
      <c r="S270" s="53">
        <f>ROUND(R270/12*3,0)</f>
        <v>0</v>
      </c>
      <c r="T270" s="53"/>
      <c r="U270" s="53"/>
      <c r="V270" s="53">
        <f t="shared" ref="V270:V308" si="85">T270-U270</f>
        <v>0</v>
      </c>
      <c r="W270" s="59"/>
      <c r="X270" s="6"/>
    </row>
    <row r="271" spans="1:24" s="35" customFormat="1" ht="31.5" x14ac:dyDescent="0.25">
      <c r="A271" s="33" t="s">
        <v>282</v>
      </c>
      <c r="B271" s="44" t="s">
        <v>339</v>
      </c>
      <c r="C271" s="37" t="s">
        <v>208</v>
      </c>
      <c r="D271" s="43" t="s">
        <v>209</v>
      </c>
      <c r="E271" s="53">
        <v>544289</v>
      </c>
      <c r="F271" s="53">
        <f>E271/12*2</f>
        <v>90714.833333333328</v>
      </c>
      <c r="G271" s="53">
        <v>81270</v>
      </c>
      <c r="H271" s="53">
        <v>81270</v>
      </c>
      <c r="I271" s="54"/>
      <c r="J271" s="50"/>
      <c r="K271" s="54"/>
      <c r="L271" s="55"/>
      <c r="M271" s="59"/>
      <c r="N271" s="59"/>
      <c r="O271" s="53"/>
      <c r="P271" s="53"/>
      <c r="Q271" s="57">
        <f t="shared" si="84"/>
        <v>0</v>
      </c>
      <c r="R271" s="53"/>
      <c r="S271" s="53">
        <f>ROUND(R271/12*3,0)</f>
        <v>0</v>
      </c>
      <c r="T271" s="58"/>
      <c r="U271" s="58"/>
      <c r="V271" s="53">
        <f t="shared" si="85"/>
        <v>0</v>
      </c>
      <c r="W271" s="59"/>
      <c r="X271" s="6"/>
    </row>
    <row r="272" spans="1:24" s="35" customFormat="1" ht="15.75" x14ac:dyDescent="0.25">
      <c r="A272" s="33" t="s">
        <v>282</v>
      </c>
      <c r="B272" s="44" t="s">
        <v>339</v>
      </c>
      <c r="C272" s="37" t="s">
        <v>210</v>
      </c>
      <c r="D272" s="43" t="s">
        <v>224</v>
      </c>
      <c r="E272" s="53"/>
      <c r="F272" s="53"/>
      <c r="G272" s="53"/>
      <c r="H272" s="53"/>
      <c r="I272" s="54"/>
      <c r="J272" s="50"/>
      <c r="K272" s="54"/>
      <c r="L272" s="55"/>
      <c r="M272" s="59"/>
      <c r="N272" s="59"/>
      <c r="O272" s="53"/>
      <c r="P272" s="53"/>
      <c r="Q272" s="57">
        <f t="shared" si="84"/>
        <v>0</v>
      </c>
      <c r="R272" s="53"/>
      <c r="S272" s="53">
        <f t="shared" ref="S272" si="86">ROUND(R272/12*3,0)</f>
        <v>0</v>
      </c>
      <c r="T272" s="58"/>
      <c r="U272" s="58"/>
      <c r="V272" s="53">
        <f t="shared" si="85"/>
        <v>0</v>
      </c>
      <c r="W272" s="59"/>
      <c r="X272" s="6"/>
    </row>
    <row r="273" spans="1:24" s="35" customFormat="1" ht="31.5" x14ac:dyDescent="0.25">
      <c r="A273" s="33" t="s">
        <v>282</v>
      </c>
      <c r="B273" s="44" t="s">
        <v>339</v>
      </c>
      <c r="C273" s="37" t="s">
        <v>211</v>
      </c>
      <c r="D273" s="43" t="s">
        <v>225</v>
      </c>
      <c r="E273" s="53">
        <v>104283</v>
      </c>
      <c r="F273" s="53">
        <f>E273/12*3</f>
        <v>26070.75</v>
      </c>
      <c r="G273" s="53"/>
      <c r="H273" s="53"/>
      <c r="I273" s="54"/>
      <c r="J273" s="50"/>
      <c r="K273" s="54"/>
      <c r="L273" s="55"/>
      <c r="M273" s="59"/>
      <c r="N273" s="59"/>
      <c r="O273" s="53"/>
      <c r="P273" s="53"/>
      <c r="Q273" s="57">
        <f t="shared" si="84"/>
        <v>0</v>
      </c>
      <c r="R273" s="53">
        <v>5</v>
      </c>
      <c r="S273" s="53">
        <f>ROUND(R273/12*3,0)</f>
        <v>1</v>
      </c>
      <c r="T273" s="58"/>
      <c r="U273" s="58"/>
      <c r="V273" s="53">
        <f t="shared" si="85"/>
        <v>0</v>
      </c>
      <c r="W273" s="59"/>
      <c r="X273" s="6"/>
    </row>
    <row r="274" spans="1:24" s="35" customFormat="1" ht="31.5" x14ac:dyDescent="0.25">
      <c r="A274" s="33" t="s">
        <v>282</v>
      </c>
      <c r="B274" s="44" t="s">
        <v>339</v>
      </c>
      <c r="C274" s="37" t="s">
        <v>212</v>
      </c>
      <c r="D274" s="43" t="s">
        <v>213</v>
      </c>
      <c r="E274" s="53">
        <v>11836</v>
      </c>
      <c r="F274" s="53">
        <f>E274/12*2</f>
        <v>1972.6666666666667</v>
      </c>
      <c r="G274" s="53">
        <v>804</v>
      </c>
      <c r="H274" s="53">
        <v>804</v>
      </c>
      <c r="I274" s="54"/>
      <c r="J274" s="50"/>
      <c r="K274" s="54"/>
      <c r="L274" s="55"/>
      <c r="M274" s="59"/>
      <c r="N274" s="59"/>
      <c r="O274" s="53"/>
      <c r="P274" s="53"/>
      <c r="Q274" s="57">
        <f t="shared" si="84"/>
        <v>0</v>
      </c>
      <c r="R274" s="53"/>
      <c r="S274" s="53">
        <f t="shared" ref="S274:S308" si="87">ROUND(R274/12*3,0)</f>
        <v>0</v>
      </c>
      <c r="T274" s="58"/>
      <c r="U274" s="58"/>
      <c r="V274" s="53">
        <f t="shared" si="85"/>
        <v>0</v>
      </c>
      <c r="W274" s="59"/>
      <c r="X274" s="6"/>
    </row>
    <row r="275" spans="1:24" s="35" customFormat="1" ht="15.75" x14ac:dyDescent="0.25">
      <c r="A275" s="33" t="s">
        <v>282</v>
      </c>
      <c r="B275" s="44" t="s">
        <v>339</v>
      </c>
      <c r="C275" s="37" t="s">
        <v>214</v>
      </c>
      <c r="D275" s="43" t="s">
        <v>215</v>
      </c>
      <c r="E275" s="53"/>
      <c r="F275" s="53"/>
      <c r="G275" s="53">
        <v>29137</v>
      </c>
      <c r="H275" s="53">
        <v>29137</v>
      </c>
      <c r="I275" s="54"/>
      <c r="J275" s="50"/>
      <c r="K275" s="54"/>
      <c r="L275" s="55"/>
      <c r="M275" s="59"/>
      <c r="N275" s="59"/>
      <c r="O275" s="53"/>
      <c r="P275" s="53"/>
      <c r="Q275" s="57">
        <f t="shared" si="84"/>
        <v>0</v>
      </c>
      <c r="R275" s="53"/>
      <c r="S275" s="53">
        <f t="shared" si="87"/>
        <v>0</v>
      </c>
      <c r="T275" s="58"/>
      <c r="U275" s="58"/>
      <c r="V275" s="53">
        <f t="shared" si="85"/>
        <v>0</v>
      </c>
      <c r="W275" s="59"/>
      <c r="X275" s="6"/>
    </row>
    <row r="276" spans="1:24" s="35" customFormat="1" ht="31.5" x14ac:dyDescent="0.25">
      <c r="A276" s="33" t="s">
        <v>282</v>
      </c>
      <c r="B276" s="44" t="s">
        <v>339</v>
      </c>
      <c r="C276" s="37" t="s">
        <v>216</v>
      </c>
      <c r="D276" s="43" t="s">
        <v>217</v>
      </c>
      <c r="E276" s="53">
        <v>266343</v>
      </c>
      <c r="F276" s="53">
        <f>E276/12*2</f>
        <v>44390.5</v>
      </c>
      <c r="G276" s="53">
        <v>43757</v>
      </c>
      <c r="H276" s="53">
        <v>43757</v>
      </c>
      <c r="I276" s="54"/>
      <c r="J276" s="50"/>
      <c r="K276" s="54"/>
      <c r="L276" s="55"/>
      <c r="M276" s="59"/>
      <c r="N276" s="59"/>
      <c r="O276" s="53"/>
      <c r="P276" s="53"/>
      <c r="Q276" s="57">
        <f t="shared" si="84"/>
        <v>0</v>
      </c>
      <c r="R276" s="53"/>
      <c r="S276" s="53">
        <f t="shared" si="87"/>
        <v>0</v>
      </c>
      <c r="T276" s="58"/>
      <c r="U276" s="58"/>
      <c r="V276" s="53">
        <f t="shared" si="85"/>
        <v>0</v>
      </c>
      <c r="W276" s="59"/>
      <c r="X276" s="6"/>
    </row>
    <row r="277" spans="1:24" s="35" customFormat="1" ht="31.5" x14ac:dyDescent="0.25">
      <c r="A277" s="33" t="s">
        <v>282</v>
      </c>
      <c r="B277" s="44" t="s">
        <v>339</v>
      </c>
      <c r="C277" s="37" t="s">
        <v>218</v>
      </c>
      <c r="D277" s="43" t="s">
        <v>219</v>
      </c>
      <c r="E277" s="53"/>
      <c r="F277" s="53">
        <f t="shared" ref="F277:F307" si="88">E277/12*1</f>
        <v>0</v>
      </c>
      <c r="G277" s="53"/>
      <c r="H277" s="53"/>
      <c r="I277" s="54"/>
      <c r="J277" s="50"/>
      <c r="K277" s="54"/>
      <c r="L277" s="55"/>
      <c r="M277" s="59"/>
      <c r="N277" s="59"/>
      <c r="O277" s="53"/>
      <c r="P277" s="53"/>
      <c r="Q277" s="57">
        <f t="shared" si="84"/>
        <v>0</v>
      </c>
      <c r="R277" s="53"/>
      <c r="S277" s="53">
        <f t="shared" si="87"/>
        <v>0</v>
      </c>
      <c r="T277" s="58"/>
      <c r="U277" s="58"/>
      <c r="V277" s="53">
        <f t="shared" si="85"/>
        <v>0</v>
      </c>
      <c r="W277" s="59"/>
      <c r="X277" s="6"/>
    </row>
    <row r="278" spans="1:24" s="35" customFormat="1" ht="31.5" x14ac:dyDescent="0.25">
      <c r="A278" s="33" t="s">
        <v>282</v>
      </c>
      <c r="B278" s="44" t="s">
        <v>339</v>
      </c>
      <c r="C278" s="37" t="s">
        <v>220</v>
      </c>
      <c r="D278" s="43" t="s">
        <v>221</v>
      </c>
      <c r="E278" s="53"/>
      <c r="F278" s="53">
        <f t="shared" si="88"/>
        <v>0</v>
      </c>
      <c r="G278" s="53"/>
      <c r="H278" s="53"/>
      <c r="I278" s="54"/>
      <c r="J278" s="50"/>
      <c r="K278" s="54"/>
      <c r="L278" s="55"/>
      <c r="M278" s="59"/>
      <c r="N278" s="59"/>
      <c r="O278" s="53"/>
      <c r="P278" s="53"/>
      <c r="Q278" s="57">
        <f t="shared" si="84"/>
        <v>0</v>
      </c>
      <c r="R278" s="53"/>
      <c r="S278" s="53">
        <f t="shared" si="87"/>
        <v>0</v>
      </c>
      <c r="T278" s="58"/>
      <c r="U278" s="58"/>
      <c r="V278" s="53">
        <f t="shared" si="85"/>
        <v>0</v>
      </c>
      <c r="W278" s="59"/>
      <c r="X278" s="6"/>
    </row>
    <row r="279" spans="1:24" s="35" customFormat="1" ht="31.5" x14ac:dyDescent="0.25">
      <c r="A279" s="33" t="s">
        <v>282</v>
      </c>
      <c r="B279" s="44" t="s">
        <v>339</v>
      </c>
      <c r="C279" s="37" t="s">
        <v>222</v>
      </c>
      <c r="D279" s="43" t="s">
        <v>226</v>
      </c>
      <c r="E279" s="53"/>
      <c r="F279" s="53">
        <f t="shared" si="88"/>
        <v>0</v>
      </c>
      <c r="G279" s="53"/>
      <c r="H279" s="53"/>
      <c r="I279" s="54"/>
      <c r="J279" s="50"/>
      <c r="K279" s="54"/>
      <c r="L279" s="55"/>
      <c r="M279" s="59"/>
      <c r="N279" s="59"/>
      <c r="O279" s="53"/>
      <c r="P279" s="53"/>
      <c r="Q279" s="57">
        <f t="shared" si="84"/>
        <v>0</v>
      </c>
      <c r="R279" s="53"/>
      <c r="S279" s="53">
        <f t="shared" si="87"/>
        <v>0</v>
      </c>
      <c r="T279" s="58"/>
      <c r="U279" s="58"/>
      <c r="V279" s="53">
        <f t="shared" si="85"/>
        <v>0</v>
      </c>
      <c r="W279" s="59"/>
      <c r="X279" s="6"/>
    </row>
    <row r="280" spans="1:24" s="35" customFormat="1" ht="31.5" x14ac:dyDescent="0.25">
      <c r="A280" s="33" t="s">
        <v>282</v>
      </c>
      <c r="B280" s="44" t="s">
        <v>339</v>
      </c>
      <c r="C280" s="37" t="s">
        <v>223</v>
      </c>
      <c r="D280" s="43" t="s">
        <v>227</v>
      </c>
      <c r="E280" s="53">
        <v>13197</v>
      </c>
      <c r="F280" s="53">
        <f>E280/12*2</f>
        <v>2199.5</v>
      </c>
      <c r="G280" s="53"/>
      <c r="H280" s="53"/>
      <c r="I280" s="54"/>
      <c r="J280" s="50"/>
      <c r="K280" s="54"/>
      <c r="L280" s="55"/>
      <c r="M280" s="59"/>
      <c r="N280" s="59"/>
      <c r="O280" s="53"/>
      <c r="P280" s="53"/>
      <c r="Q280" s="57">
        <f t="shared" si="84"/>
        <v>0</v>
      </c>
      <c r="R280" s="53"/>
      <c r="S280" s="53">
        <f t="shared" si="87"/>
        <v>0</v>
      </c>
      <c r="T280" s="58"/>
      <c r="U280" s="58"/>
      <c r="V280" s="53">
        <f t="shared" si="85"/>
        <v>0</v>
      </c>
      <c r="W280" s="59"/>
      <c r="X280" s="6"/>
    </row>
    <row r="281" spans="1:24" s="35" customFormat="1" ht="31.5" x14ac:dyDescent="0.25">
      <c r="A281" s="33" t="s">
        <v>282</v>
      </c>
      <c r="B281" s="44" t="s">
        <v>339</v>
      </c>
      <c r="C281" s="37" t="s">
        <v>280</v>
      </c>
      <c r="D281" s="43" t="s">
        <v>281</v>
      </c>
      <c r="E281" s="53"/>
      <c r="F281" s="53">
        <f t="shared" si="88"/>
        <v>0</v>
      </c>
      <c r="G281" s="53"/>
      <c r="H281" s="53"/>
      <c r="I281" s="54"/>
      <c r="J281" s="50"/>
      <c r="K281" s="54"/>
      <c r="L281" s="55"/>
      <c r="M281" s="59"/>
      <c r="N281" s="59"/>
      <c r="O281" s="53"/>
      <c r="P281" s="53"/>
      <c r="Q281" s="57">
        <f t="shared" si="84"/>
        <v>0</v>
      </c>
      <c r="R281" s="53"/>
      <c r="S281" s="53">
        <f t="shared" si="87"/>
        <v>0</v>
      </c>
      <c r="T281" s="58"/>
      <c r="U281" s="58"/>
      <c r="V281" s="53">
        <f t="shared" si="85"/>
        <v>0</v>
      </c>
      <c r="W281" s="59"/>
      <c r="X281" s="6"/>
    </row>
    <row r="282" spans="1:24" s="35" customFormat="1" ht="15.75" x14ac:dyDescent="0.25">
      <c r="A282" s="33" t="s">
        <v>282</v>
      </c>
      <c r="B282" s="44" t="s">
        <v>339</v>
      </c>
      <c r="C282" s="37" t="s">
        <v>228</v>
      </c>
      <c r="D282" s="43" t="s">
        <v>229</v>
      </c>
      <c r="E282" s="53"/>
      <c r="F282" s="53">
        <f t="shared" si="88"/>
        <v>0</v>
      </c>
      <c r="G282" s="53"/>
      <c r="H282" s="53"/>
      <c r="I282" s="54"/>
      <c r="J282" s="50"/>
      <c r="K282" s="54"/>
      <c r="L282" s="55"/>
      <c r="M282" s="59"/>
      <c r="N282" s="59"/>
      <c r="O282" s="53"/>
      <c r="P282" s="53"/>
      <c r="Q282" s="57">
        <f t="shared" si="84"/>
        <v>0</v>
      </c>
      <c r="R282" s="53"/>
      <c r="S282" s="53">
        <f t="shared" si="87"/>
        <v>0</v>
      </c>
      <c r="T282" s="58"/>
      <c r="U282" s="58"/>
      <c r="V282" s="53">
        <f t="shared" si="85"/>
        <v>0</v>
      </c>
      <c r="W282" s="59"/>
      <c r="X282" s="6"/>
    </row>
    <row r="283" spans="1:24" s="35" customFormat="1" ht="31.5" x14ac:dyDescent="0.25">
      <c r="A283" s="33" t="s">
        <v>282</v>
      </c>
      <c r="B283" s="44" t="s">
        <v>339</v>
      </c>
      <c r="C283" s="37" t="s">
        <v>230</v>
      </c>
      <c r="D283" s="43" t="s">
        <v>231</v>
      </c>
      <c r="E283" s="53"/>
      <c r="F283" s="53">
        <f t="shared" si="88"/>
        <v>0</v>
      </c>
      <c r="G283" s="53"/>
      <c r="H283" s="53"/>
      <c r="I283" s="54"/>
      <c r="J283" s="50"/>
      <c r="K283" s="54"/>
      <c r="L283" s="55"/>
      <c r="M283" s="59"/>
      <c r="N283" s="59"/>
      <c r="O283" s="53"/>
      <c r="P283" s="53"/>
      <c r="Q283" s="57">
        <f t="shared" si="84"/>
        <v>0</v>
      </c>
      <c r="R283" s="53"/>
      <c r="S283" s="53">
        <f t="shared" si="87"/>
        <v>0</v>
      </c>
      <c r="T283" s="58"/>
      <c r="U283" s="58"/>
      <c r="V283" s="53">
        <f t="shared" si="85"/>
        <v>0</v>
      </c>
      <c r="W283" s="59"/>
      <c r="X283" s="6"/>
    </row>
    <row r="284" spans="1:24" s="35" customFormat="1" ht="15.75" x14ac:dyDescent="0.25">
      <c r="A284" s="33" t="s">
        <v>282</v>
      </c>
      <c r="B284" s="44" t="s">
        <v>339</v>
      </c>
      <c r="C284" s="37" t="s">
        <v>232</v>
      </c>
      <c r="D284" s="43" t="s">
        <v>233</v>
      </c>
      <c r="E284" s="53"/>
      <c r="F284" s="53">
        <f t="shared" si="88"/>
        <v>0</v>
      </c>
      <c r="G284" s="53"/>
      <c r="H284" s="53"/>
      <c r="I284" s="54"/>
      <c r="J284" s="50"/>
      <c r="K284" s="54"/>
      <c r="L284" s="55"/>
      <c r="M284" s="59"/>
      <c r="N284" s="59"/>
      <c r="O284" s="53"/>
      <c r="P284" s="53"/>
      <c r="Q284" s="57">
        <f t="shared" si="84"/>
        <v>0</v>
      </c>
      <c r="R284" s="53"/>
      <c r="S284" s="53">
        <f t="shared" si="87"/>
        <v>0</v>
      </c>
      <c r="T284" s="58"/>
      <c r="U284" s="58"/>
      <c r="V284" s="53">
        <f t="shared" si="85"/>
        <v>0</v>
      </c>
      <c r="W284" s="59"/>
      <c r="X284" s="6"/>
    </row>
    <row r="285" spans="1:24" s="35" customFormat="1" ht="15.75" x14ac:dyDescent="0.25">
      <c r="A285" s="33" t="s">
        <v>282</v>
      </c>
      <c r="B285" s="44" t="s">
        <v>339</v>
      </c>
      <c r="C285" s="37" t="s">
        <v>394</v>
      </c>
      <c r="D285" s="43" t="s">
        <v>369</v>
      </c>
      <c r="E285" s="53">
        <v>94</v>
      </c>
      <c r="F285" s="53">
        <f>E285/12*2</f>
        <v>15.666666666666666</v>
      </c>
      <c r="G285" s="53"/>
      <c r="H285" s="53"/>
      <c r="I285" s="54"/>
      <c r="J285" s="50"/>
      <c r="K285" s="54"/>
      <c r="L285" s="55"/>
      <c r="M285" s="59"/>
      <c r="N285" s="59"/>
      <c r="O285" s="53"/>
      <c r="P285" s="53"/>
      <c r="Q285" s="57">
        <f t="shared" si="84"/>
        <v>0</v>
      </c>
      <c r="R285" s="53"/>
      <c r="S285" s="53">
        <f t="shared" si="87"/>
        <v>0</v>
      </c>
      <c r="T285" s="58"/>
      <c r="U285" s="58"/>
      <c r="V285" s="53">
        <f t="shared" si="85"/>
        <v>0</v>
      </c>
      <c r="W285" s="59"/>
      <c r="X285" s="6"/>
    </row>
    <row r="286" spans="1:24" s="35" customFormat="1" ht="15.75" x14ac:dyDescent="0.25">
      <c r="A286" s="33" t="s">
        <v>282</v>
      </c>
      <c r="B286" s="44" t="s">
        <v>339</v>
      </c>
      <c r="C286" s="37" t="s">
        <v>234</v>
      </c>
      <c r="D286" s="43" t="s">
        <v>235</v>
      </c>
      <c r="E286" s="53"/>
      <c r="F286" s="53">
        <f t="shared" si="88"/>
        <v>0</v>
      </c>
      <c r="G286" s="53"/>
      <c r="H286" s="53"/>
      <c r="I286" s="54"/>
      <c r="J286" s="50"/>
      <c r="K286" s="54"/>
      <c r="L286" s="55"/>
      <c r="M286" s="59"/>
      <c r="N286" s="59"/>
      <c r="O286" s="53"/>
      <c r="P286" s="53"/>
      <c r="Q286" s="57">
        <f t="shared" si="84"/>
        <v>0</v>
      </c>
      <c r="R286" s="53"/>
      <c r="S286" s="53">
        <f t="shared" si="87"/>
        <v>0</v>
      </c>
      <c r="T286" s="58"/>
      <c r="U286" s="58"/>
      <c r="V286" s="53">
        <f t="shared" si="85"/>
        <v>0</v>
      </c>
      <c r="W286" s="59"/>
      <c r="X286" s="6"/>
    </row>
    <row r="287" spans="1:24" s="35" customFormat="1" ht="15.75" x14ac:dyDescent="0.25">
      <c r="A287" s="33" t="s">
        <v>282</v>
      </c>
      <c r="B287" s="44" t="s">
        <v>339</v>
      </c>
      <c r="C287" s="37" t="s">
        <v>236</v>
      </c>
      <c r="D287" s="43" t="s">
        <v>237</v>
      </c>
      <c r="E287" s="53"/>
      <c r="F287" s="53">
        <f t="shared" si="88"/>
        <v>0</v>
      </c>
      <c r="G287" s="53"/>
      <c r="H287" s="53"/>
      <c r="I287" s="54"/>
      <c r="J287" s="50"/>
      <c r="K287" s="54"/>
      <c r="L287" s="55"/>
      <c r="M287" s="59"/>
      <c r="N287" s="59"/>
      <c r="O287" s="53"/>
      <c r="P287" s="53"/>
      <c r="Q287" s="57">
        <f t="shared" si="84"/>
        <v>0</v>
      </c>
      <c r="R287" s="53"/>
      <c r="S287" s="53">
        <f t="shared" si="87"/>
        <v>0</v>
      </c>
      <c r="T287" s="58"/>
      <c r="U287" s="58"/>
      <c r="V287" s="53">
        <f t="shared" si="85"/>
        <v>0</v>
      </c>
      <c r="W287" s="59"/>
      <c r="X287" s="6"/>
    </row>
    <row r="288" spans="1:24" s="35" customFormat="1" ht="31.5" x14ac:dyDescent="0.25">
      <c r="A288" s="33" t="s">
        <v>282</v>
      </c>
      <c r="B288" s="44" t="s">
        <v>339</v>
      </c>
      <c r="C288" s="37" t="s">
        <v>238</v>
      </c>
      <c r="D288" s="43" t="s">
        <v>239</v>
      </c>
      <c r="E288" s="53"/>
      <c r="F288" s="53">
        <f t="shared" si="88"/>
        <v>0</v>
      </c>
      <c r="G288" s="53"/>
      <c r="H288" s="53"/>
      <c r="I288" s="54"/>
      <c r="J288" s="50"/>
      <c r="K288" s="54"/>
      <c r="L288" s="55"/>
      <c r="M288" s="59"/>
      <c r="N288" s="59"/>
      <c r="O288" s="53"/>
      <c r="P288" s="53"/>
      <c r="Q288" s="57">
        <f t="shared" si="84"/>
        <v>0</v>
      </c>
      <c r="R288" s="53"/>
      <c r="S288" s="53">
        <f t="shared" si="87"/>
        <v>0</v>
      </c>
      <c r="T288" s="58"/>
      <c r="U288" s="58"/>
      <c r="V288" s="53">
        <f t="shared" si="85"/>
        <v>0</v>
      </c>
      <c r="W288" s="59"/>
      <c r="X288" s="6"/>
    </row>
    <row r="289" spans="1:24" s="35" customFormat="1" ht="31.5" x14ac:dyDescent="0.25">
      <c r="A289" s="33" t="s">
        <v>282</v>
      </c>
      <c r="B289" s="44" t="s">
        <v>339</v>
      </c>
      <c r="C289" s="37" t="s">
        <v>240</v>
      </c>
      <c r="D289" s="43" t="s">
        <v>241</v>
      </c>
      <c r="E289" s="53">
        <v>6831</v>
      </c>
      <c r="F289" s="53">
        <f>E289/12*2</f>
        <v>1138.5</v>
      </c>
      <c r="G289" s="53"/>
      <c r="H289" s="53"/>
      <c r="I289" s="54"/>
      <c r="J289" s="50"/>
      <c r="K289" s="54"/>
      <c r="L289" s="55"/>
      <c r="M289" s="59"/>
      <c r="N289" s="59"/>
      <c r="O289" s="53"/>
      <c r="P289" s="53"/>
      <c r="Q289" s="57">
        <f t="shared" si="84"/>
        <v>0</v>
      </c>
      <c r="R289" s="53"/>
      <c r="S289" s="53">
        <f t="shared" si="87"/>
        <v>0</v>
      </c>
      <c r="T289" s="58"/>
      <c r="U289" s="58"/>
      <c r="V289" s="53">
        <f t="shared" si="85"/>
        <v>0</v>
      </c>
      <c r="W289" s="59"/>
      <c r="X289" s="6"/>
    </row>
    <row r="290" spans="1:24" s="35" customFormat="1" ht="15.75" x14ac:dyDescent="0.25">
      <c r="A290" s="33" t="s">
        <v>282</v>
      </c>
      <c r="B290" s="44" t="s">
        <v>339</v>
      </c>
      <c r="C290" s="37" t="s">
        <v>242</v>
      </c>
      <c r="D290" s="43" t="s">
        <v>246</v>
      </c>
      <c r="E290" s="53"/>
      <c r="F290" s="53">
        <f t="shared" si="88"/>
        <v>0</v>
      </c>
      <c r="G290" s="53"/>
      <c r="H290" s="53"/>
      <c r="I290" s="54"/>
      <c r="J290" s="50"/>
      <c r="K290" s="54"/>
      <c r="L290" s="55"/>
      <c r="M290" s="59"/>
      <c r="N290" s="59"/>
      <c r="O290" s="53"/>
      <c r="P290" s="53"/>
      <c r="Q290" s="57">
        <f t="shared" si="84"/>
        <v>0</v>
      </c>
      <c r="R290" s="53"/>
      <c r="S290" s="53">
        <f t="shared" si="87"/>
        <v>0</v>
      </c>
      <c r="T290" s="58"/>
      <c r="U290" s="58"/>
      <c r="V290" s="53">
        <f t="shared" si="85"/>
        <v>0</v>
      </c>
      <c r="W290" s="59"/>
      <c r="X290" s="6"/>
    </row>
    <row r="291" spans="1:24" s="35" customFormat="1" ht="15.75" x14ac:dyDescent="0.25">
      <c r="A291" s="33" t="s">
        <v>282</v>
      </c>
      <c r="B291" s="44" t="s">
        <v>339</v>
      </c>
      <c r="C291" s="37" t="s">
        <v>243</v>
      </c>
      <c r="D291" s="43" t="s">
        <v>247</v>
      </c>
      <c r="E291" s="53"/>
      <c r="F291" s="53">
        <f t="shared" si="88"/>
        <v>0</v>
      </c>
      <c r="G291" s="53">
        <v>63</v>
      </c>
      <c r="H291" s="53">
        <v>63</v>
      </c>
      <c r="I291" s="54"/>
      <c r="J291" s="50"/>
      <c r="K291" s="54"/>
      <c r="L291" s="55"/>
      <c r="M291" s="59"/>
      <c r="N291" s="59"/>
      <c r="O291" s="53"/>
      <c r="P291" s="53"/>
      <c r="Q291" s="57">
        <f t="shared" si="84"/>
        <v>0</v>
      </c>
      <c r="R291" s="53"/>
      <c r="S291" s="53">
        <f t="shared" si="87"/>
        <v>0</v>
      </c>
      <c r="T291" s="58"/>
      <c r="U291" s="58"/>
      <c r="V291" s="53">
        <f t="shared" si="85"/>
        <v>0</v>
      </c>
      <c r="W291" s="59"/>
      <c r="X291" s="6"/>
    </row>
    <row r="292" spans="1:24" s="35" customFormat="1" ht="15.75" x14ac:dyDescent="0.25">
      <c r="A292" s="33" t="s">
        <v>282</v>
      </c>
      <c r="B292" s="44" t="s">
        <v>339</v>
      </c>
      <c r="C292" s="37" t="s">
        <v>244</v>
      </c>
      <c r="D292" s="43" t="s">
        <v>245</v>
      </c>
      <c r="E292" s="53"/>
      <c r="F292" s="53">
        <f t="shared" si="88"/>
        <v>0</v>
      </c>
      <c r="G292" s="53"/>
      <c r="H292" s="53"/>
      <c r="I292" s="54"/>
      <c r="J292" s="50"/>
      <c r="K292" s="54"/>
      <c r="L292" s="55"/>
      <c r="M292" s="59"/>
      <c r="N292" s="59"/>
      <c r="O292" s="53"/>
      <c r="P292" s="53"/>
      <c r="Q292" s="57">
        <f t="shared" si="84"/>
        <v>0</v>
      </c>
      <c r="R292" s="53"/>
      <c r="S292" s="53">
        <f t="shared" si="87"/>
        <v>0</v>
      </c>
      <c r="T292" s="58"/>
      <c r="U292" s="58"/>
      <c r="V292" s="53">
        <f t="shared" si="85"/>
        <v>0</v>
      </c>
      <c r="W292" s="59"/>
      <c r="X292" s="6"/>
    </row>
    <row r="293" spans="1:24" s="35" customFormat="1" ht="31.5" x14ac:dyDescent="0.25">
      <c r="A293" s="33" t="s">
        <v>282</v>
      </c>
      <c r="B293" s="44" t="s">
        <v>339</v>
      </c>
      <c r="C293" s="37" t="s">
        <v>248</v>
      </c>
      <c r="D293" s="43" t="s">
        <v>249</v>
      </c>
      <c r="E293" s="53">
        <v>16024</v>
      </c>
      <c r="F293" s="53">
        <f t="shared" ref="F293:F295" si="89">E293/12*2</f>
        <v>2670.6666666666665</v>
      </c>
      <c r="G293" s="53">
        <v>1657</v>
      </c>
      <c r="H293" s="53">
        <v>1657</v>
      </c>
      <c r="I293" s="54"/>
      <c r="J293" s="50"/>
      <c r="K293" s="54"/>
      <c r="L293" s="55"/>
      <c r="M293" s="59"/>
      <c r="N293" s="59"/>
      <c r="O293" s="53"/>
      <c r="P293" s="53"/>
      <c r="Q293" s="57">
        <f t="shared" si="84"/>
        <v>0</v>
      </c>
      <c r="R293" s="53"/>
      <c r="S293" s="53">
        <f t="shared" si="87"/>
        <v>0</v>
      </c>
      <c r="T293" s="58"/>
      <c r="U293" s="58"/>
      <c r="V293" s="53">
        <f t="shared" si="85"/>
        <v>0</v>
      </c>
      <c r="W293" s="59"/>
      <c r="X293" s="6"/>
    </row>
    <row r="294" spans="1:24" s="35" customFormat="1" ht="15.75" x14ac:dyDescent="0.25">
      <c r="A294" s="33" t="s">
        <v>282</v>
      </c>
      <c r="B294" s="44" t="s">
        <v>339</v>
      </c>
      <c r="C294" s="37" t="s">
        <v>250</v>
      </c>
      <c r="D294" s="43" t="s">
        <v>251</v>
      </c>
      <c r="E294" s="53">
        <v>1902</v>
      </c>
      <c r="F294" s="53">
        <f t="shared" si="89"/>
        <v>317</v>
      </c>
      <c r="G294" s="53">
        <v>305</v>
      </c>
      <c r="H294" s="53">
        <v>305</v>
      </c>
      <c r="I294" s="54"/>
      <c r="J294" s="50"/>
      <c r="K294" s="54"/>
      <c r="L294" s="55"/>
      <c r="M294" s="59"/>
      <c r="N294" s="59"/>
      <c r="O294" s="53"/>
      <c r="P294" s="53"/>
      <c r="Q294" s="57">
        <f t="shared" si="84"/>
        <v>0</v>
      </c>
      <c r="R294" s="53"/>
      <c r="S294" s="53">
        <f t="shared" si="87"/>
        <v>0</v>
      </c>
      <c r="T294" s="58"/>
      <c r="U294" s="58"/>
      <c r="V294" s="53">
        <f t="shared" si="85"/>
        <v>0</v>
      </c>
      <c r="W294" s="59"/>
      <c r="X294" s="6"/>
    </row>
    <row r="295" spans="1:24" s="35" customFormat="1" ht="31.5" x14ac:dyDescent="0.25">
      <c r="A295" s="33" t="s">
        <v>282</v>
      </c>
      <c r="B295" s="44" t="s">
        <v>339</v>
      </c>
      <c r="C295" s="37" t="s">
        <v>252</v>
      </c>
      <c r="D295" s="43" t="s">
        <v>253</v>
      </c>
      <c r="E295" s="53">
        <v>317373</v>
      </c>
      <c r="F295" s="53">
        <f t="shared" si="89"/>
        <v>52895.5</v>
      </c>
      <c r="G295" s="53">
        <v>30417</v>
      </c>
      <c r="H295" s="53">
        <v>30417</v>
      </c>
      <c r="I295" s="54"/>
      <c r="J295" s="50"/>
      <c r="K295" s="54"/>
      <c r="L295" s="55"/>
      <c r="M295" s="59"/>
      <c r="N295" s="59"/>
      <c r="O295" s="53"/>
      <c r="P295" s="53"/>
      <c r="Q295" s="57">
        <f t="shared" si="84"/>
        <v>0</v>
      </c>
      <c r="R295" s="53"/>
      <c r="S295" s="53">
        <f t="shared" si="87"/>
        <v>0</v>
      </c>
      <c r="T295" s="58"/>
      <c r="U295" s="58"/>
      <c r="V295" s="53">
        <f t="shared" si="85"/>
        <v>0</v>
      </c>
      <c r="W295" s="59"/>
      <c r="X295" s="6"/>
    </row>
    <row r="296" spans="1:24" s="35" customFormat="1" ht="15.75" x14ac:dyDescent="0.25">
      <c r="A296" s="33" t="s">
        <v>282</v>
      </c>
      <c r="B296" s="44" t="s">
        <v>339</v>
      </c>
      <c r="C296" s="37" t="s">
        <v>254</v>
      </c>
      <c r="D296" s="43" t="s">
        <v>263</v>
      </c>
      <c r="E296" s="53"/>
      <c r="F296" s="53">
        <f t="shared" si="88"/>
        <v>0</v>
      </c>
      <c r="G296" s="53"/>
      <c r="H296" s="53"/>
      <c r="I296" s="54"/>
      <c r="J296" s="50"/>
      <c r="K296" s="54"/>
      <c r="L296" s="55"/>
      <c r="M296" s="59"/>
      <c r="N296" s="59"/>
      <c r="O296" s="53"/>
      <c r="P296" s="53"/>
      <c r="Q296" s="57">
        <f t="shared" si="84"/>
        <v>0</v>
      </c>
      <c r="R296" s="53"/>
      <c r="S296" s="53">
        <f t="shared" si="87"/>
        <v>0</v>
      </c>
      <c r="T296" s="58"/>
      <c r="U296" s="58"/>
      <c r="V296" s="53">
        <f t="shared" si="85"/>
        <v>0</v>
      </c>
      <c r="W296" s="59"/>
      <c r="X296" s="6"/>
    </row>
    <row r="297" spans="1:24" s="35" customFormat="1" ht="15.75" x14ac:dyDescent="0.25">
      <c r="A297" s="33" t="s">
        <v>282</v>
      </c>
      <c r="B297" s="44" t="s">
        <v>339</v>
      </c>
      <c r="C297" s="37" t="s">
        <v>255</v>
      </c>
      <c r="D297" s="43" t="s">
        <v>256</v>
      </c>
      <c r="E297" s="53">
        <v>12077</v>
      </c>
      <c r="F297" s="53">
        <f>E297/12*2</f>
        <v>2012.8333333333333</v>
      </c>
      <c r="G297" s="53">
        <v>553</v>
      </c>
      <c r="H297" s="53">
        <v>553</v>
      </c>
      <c r="I297" s="54"/>
      <c r="J297" s="50"/>
      <c r="K297" s="54"/>
      <c r="L297" s="55"/>
      <c r="M297" s="59"/>
      <c r="N297" s="59"/>
      <c r="O297" s="53"/>
      <c r="P297" s="53"/>
      <c r="Q297" s="57">
        <f t="shared" si="84"/>
        <v>0</v>
      </c>
      <c r="R297" s="53"/>
      <c r="S297" s="53">
        <f t="shared" si="87"/>
        <v>0</v>
      </c>
      <c r="T297" s="58"/>
      <c r="U297" s="58"/>
      <c r="V297" s="53">
        <f t="shared" si="85"/>
        <v>0</v>
      </c>
      <c r="W297" s="59"/>
      <c r="X297" s="6"/>
    </row>
    <row r="298" spans="1:24" s="35" customFormat="1" ht="15.75" x14ac:dyDescent="0.25">
      <c r="A298" s="33" t="s">
        <v>282</v>
      </c>
      <c r="B298" s="44" t="s">
        <v>339</v>
      </c>
      <c r="C298" s="37" t="s">
        <v>257</v>
      </c>
      <c r="D298" s="43" t="s">
        <v>258</v>
      </c>
      <c r="E298" s="53"/>
      <c r="F298" s="53">
        <f t="shared" si="88"/>
        <v>0</v>
      </c>
      <c r="G298" s="53"/>
      <c r="H298" s="53"/>
      <c r="I298" s="54"/>
      <c r="J298" s="50"/>
      <c r="K298" s="54"/>
      <c r="L298" s="55"/>
      <c r="M298" s="59"/>
      <c r="N298" s="59"/>
      <c r="O298" s="53"/>
      <c r="P298" s="53"/>
      <c r="Q298" s="57">
        <f t="shared" si="84"/>
        <v>0</v>
      </c>
      <c r="R298" s="53"/>
      <c r="S298" s="53">
        <f t="shared" si="87"/>
        <v>0</v>
      </c>
      <c r="T298" s="58"/>
      <c r="U298" s="58"/>
      <c r="V298" s="53">
        <f t="shared" si="85"/>
        <v>0</v>
      </c>
      <c r="W298" s="59"/>
      <c r="X298" s="6"/>
    </row>
    <row r="299" spans="1:24" s="35" customFormat="1" ht="15.75" x14ac:dyDescent="0.25">
      <c r="A299" s="33" t="s">
        <v>282</v>
      </c>
      <c r="B299" s="44" t="s">
        <v>339</v>
      </c>
      <c r="C299" s="37" t="s">
        <v>259</v>
      </c>
      <c r="D299" s="43" t="s">
        <v>260</v>
      </c>
      <c r="E299" s="53">
        <v>192011</v>
      </c>
      <c r="F299" s="53">
        <f>E299/12*2</f>
        <v>32001.833333333332</v>
      </c>
      <c r="G299" s="53"/>
      <c r="H299" s="53"/>
      <c r="I299" s="54"/>
      <c r="J299" s="50"/>
      <c r="K299" s="54"/>
      <c r="L299" s="55"/>
      <c r="M299" s="59"/>
      <c r="N299" s="59"/>
      <c r="O299" s="53"/>
      <c r="P299" s="53"/>
      <c r="Q299" s="57">
        <f t="shared" si="84"/>
        <v>0</v>
      </c>
      <c r="R299" s="53"/>
      <c r="S299" s="53">
        <f t="shared" si="87"/>
        <v>0</v>
      </c>
      <c r="T299" s="58"/>
      <c r="U299" s="58"/>
      <c r="V299" s="53">
        <f t="shared" si="85"/>
        <v>0</v>
      </c>
      <c r="W299" s="59"/>
      <c r="X299" s="6"/>
    </row>
    <row r="300" spans="1:24" s="35" customFormat="1" ht="31.5" x14ac:dyDescent="0.25">
      <c r="A300" s="33" t="s">
        <v>282</v>
      </c>
      <c r="B300" s="44" t="s">
        <v>339</v>
      </c>
      <c r="C300" s="37" t="s">
        <v>261</v>
      </c>
      <c r="D300" s="43" t="s">
        <v>262</v>
      </c>
      <c r="E300" s="53"/>
      <c r="F300" s="53">
        <f t="shared" si="88"/>
        <v>0</v>
      </c>
      <c r="G300" s="53"/>
      <c r="H300" s="53"/>
      <c r="I300" s="54"/>
      <c r="J300" s="50"/>
      <c r="K300" s="54"/>
      <c r="L300" s="55"/>
      <c r="M300" s="59"/>
      <c r="N300" s="59"/>
      <c r="O300" s="53"/>
      <c r="P300" s="53"/>
      <c r="Q300" s="57">
        <f t="shared" si="84"/>
        <v>0</v>
      </c>
      <c r="R300" s="53"/>
      <c r="S300" s="53">
        <f t="shared" si="87"/>
        <v>0</v>
      </c>
      <c r="T300" s="58"/>
      <c r="U300" s="58"/>
      <c r="V300" s="53">
        <f t="shared" si="85"/>
        <v>0</v>
      </c>
      <c r="W300" s="59"/>
      <c r="X300" s="6"/>
    </row>
    <row r="301" spans="1:24" s="35" customFormat="1" ht="15.75" x14ac:dyDescent="0.25">
      <c r="A301" s="33" t="s">
        <v>282</v>
      </c>
      <c r="B301" s="44" t="s">
        <v>339</v>
      </c>
      <c r="C301" s="37" t="s">
        <v>264</v>
      </c>
      <c r="D301" s="43" t="s">
        <v>265</v>
      </c>
      <c r="E301" s="53"/>
      <c r="F301" s="53">
        <f t="shared" si="88"/>
        <v>0</v>
      </c>
      <c r="G301" s="53"/>
      <c r="H301" s="53"/>
      <c r="I301" s="54"/>
      <c r="J301" s="50"/>
      <c r="K301" s="54"/>
      <c r="L301" s="55"/>
      <c r="M301" s="59"/>
      <c r="N301" s="59"/>
      <c r="O301" s="53"/>
      <c r="P301" s="53"/>
      <c r="Q301" s="57">
        <f t="shared" si="84"/>
        <v>0</v>
      </c>
      <c r="R301" s="53"/>
      <c r="S301" s="53">
        <f t="shared" si="87"/>
        <v>0</v>
      </c>
      <c r="T301" s="58"/>
      <c r="U301" s="58"/>
      <c r="V301" s="53">
        <f t="shared" si="85"/>
        <v>0</v>
      </c>
      <c r="W301" s="59"/>
      <c r="X301" s="6"/>
    </row>
    <row r="302" spans="1:24" s="35" customFormat="1" ht="47.25" x14ac:dyDescent="0.25">
      <c r="A302" s="33" t="s">
        <v>282</v>
      </c>
      <c r="B302" s="44" t="s">
        <v>339</v>
      </c>
      <c r="C302" s="37" t="s">
        <v>266</v>
      </c>
      <c r="D302" s="43" t="s">
        <v>267</v>
      </c>
      <c r="E302" s="53"/>
      <c r="F302" s="53">
        <f t="shared" si="88"/>
        <v>0</v>
      </c>
      <c r="G302" s="53"/>
      <c r="H302" s="53"/>
      <c r="I302" s="54"/>
      <c r="J302" s="50"/>
      <c r="K302" s="54"/>
      <c r="L302" s="55"/>
      <c r="M302" s="59"/>
      <c r="N302" s="59"/>
      <c r="O302" s="53"/>
      <c r="P302" s="53"/>
      <c r="Q302" s="57">
        <f t="shared" si="84"/>
        <v>0</v>
      </c>
      <c r="R302" s="53"/>
      <c r="S302" s="53">
        <f t="shared" si="87"/>
        <v>0</v>
      </c>
      <c r="T302" s="58"/>
      <c r="U302" s="58"/>
      <c r="V302" s="53">
        <f t="shared" si="85"/>
        <v>0</v>
      </c>
      <c r="W302" s="59"/>
      <c r="X302" s="6"/>
    </row>
    <row r="303" spans="1:24" s="35" customFormat="1" ht="15.75" x14ac:dyDescent="0.25">
      <c r="A303" s="33" t="s">
        <v>282</v>
      </c>
      <c r="B303" s="44" t="s">
        <v>339</v>
      </c>
      <c r="C303" s="37" t="s">
        <v>268</v>
      </c>
      <c r="D303" s="43" t="s">
        <v>269</v>
      </c>
      <c r="E303" s="53"/>
      <c r="F303" s="53">
        <f t="shared" si="88"/>
        <v>0</v>
      </c>
      <c r="G303" s="53"/>
      <c r="H303" s="53"/>
      <c r="I303" s="54"/>
      <c r="J303" s="50"/>
      <c r="K303" s="54"/>
      <c r="L303" s="55"/>
      <c r="M303" s="59"/>
      <c r="N303" s="59"/>
      <c r="O303" s="53"/>
      <c r="P303" s="53"/>
      <c r="Q303" s="57">
        <f t="shared" si="84"/>
        <v>0</v>
      </c>
      <c r="R303" s="53"/>
      <c r="S303" s="53">
        <f t="shared" si="87"/>
        <v>0</v>
      </c>
      <c r="T303" s="58"/>
      <c r="U303" s="58"/>
      <c r="V303" s="53">
        <f t="shared" si="85"/>
        <v>0</v>
      </c>
      <c r="W303" s="59"/>
      <c r="X303" s="6"/>
    </row>
    <row r="304" spans="1:24" s="35" customFormat="1" ht="31.5" x14ac:dyDescent="0.25">
      <c r="A304" s="33" t="s">
        <v>282</v>
      </c>
      <c r="B304" s="44" t="s">
        <v>339</v>
      </c>
      <c r="C304" s="37" t="s">
        <v>270</v>
      </c>
      <c r="D304" s="43" t="s">
        <v>271</v>
      </c>
      <c r="E304" s="53">
        <v>1423</v>
      </c>
      <c r="F304" s="53">
        <f t="shared" ref="F304:F305" si="90">E304/12*2</f>
        <v>237.16666666666666</v>
      </c>
      <c r="G304" s="53">
        <v>6936</v>
      </c>
      <c r="H304" s="53">
        <v>6936</v>
      </c>
      <c r="I304" s="54"/>
      <c r="J304" s="50"/>
      <c r="K304" s="54"/>
      <c r="L304" s="55"/>
      <c r="M304" s="59"/>
      <c r="N304" s="59"/>
      <c r="O304" s="53"/>
      <c r="P304" s="53"/>
      <c r="Q304" s="57">
        <f t="shared" si="84"/>
        <v>0</v>
      </c>
      <c r="R304" s="53"/>
      <c r="S304" s="53">
        <f t="shared" si="87"/>
        <v>0</v>
      </c>
      <c r="T304" s="58"/>
      <c r="U304" s="58"/>
      <c r="V304" s="53">
        <f t="shared" si="85"/>
        <v>0</v>
      </c>
      <c r="W304" s="59"/>
      <c r="X304" s="6"/>
    </row>
    <row r="305" spans="1:24" s="35" customFormat="1" ht="15.75" x14ac:dyDescent="0.25">
      <c r="A305" s="33" t="s">
        <v>282</v>
      </c>
      <c r="B305" s="44" t="s">
        <v>339</v>
      </c>
      <c r="C305" s="37" t="s">
        <v>272</v>
      </c>
      <c r="D305" s="43" t="s">
        <v>273</v>
      </c>
      <c r="E305" s="53">
        <v>35280</v>
      </c>
      <c r="F305" s="53">
        <f t="shared" si="90"/>
        <v>5880</v>
      </c>
      <c r="G305" s="53">
        <v>1486</v>
      </c>
      <c r="H305" s="53">
        <v>1486</v>
      </c>
      <c r="I305" s="54"/>
      <c r="J305" s="50"/>
      <c r="K305" s="54"/>
      <c r="L305" s="55"/>
      <c r="M305" s="59"/>
      <c r="N305" s="59"/>
      <c r="O305" s="53"/>
      <c r="P305" s="53"/>
      <c r="Q305" s="57">
        <f t="shared" si="84"/>
        <v>0</v>
      </c>
      <c r="R305" s="53"/>
      <c r="S305" s="53">
        <f t="shared" si="87"/>
        <v>0</v>
      </c>
      <c r="T305" s="58"/>
      <c r="U305" s="58"/>
      <c r="V305" s="53">
        <f t="shared" si="85"/>
        <v>0</v>
      </c>
      <c r="W305" s="59"/>
      <c r="X305" s="6"/>
    </row>
    <row r="306" spans="1:24" s="35" customFormat="1" ht="31.5" x14ac:dyDescent="0.25">
      <c r="A306" s="33" t="s">
        <v>282</v>
      </c>
      <c r="B306" s="44" t="s">
        <v>339</v>
      </c>
      <c r="C306" s="37" t="s">
        <v>274</v>
      </c>
      <c r="D306" s="43" t="s">
        <v>275</v>
      </c>
      <c r="E306" s="53"/>
      <c r="F306" s="53">
        <f t="shared" si="88"/>
        <v>0</v>
      </c>
      <c r="G306" s="53"/>
      <c r="H306" s="53"/>
      <c r="I306" s="54"/>
      <c r="J306" s="50"/>
      <c r="K306" s="54"/>
      <c r="L306" s="55"/>
      <c r="M306" s="59"/>
      <c r="N306" s="59"/>
      <c r="O306" s="53"/>
      <c r="P306" s="53"/>
      <c r="Q306" s="57">
        <f t="shared" si="84"/>
        <v>0</v>
      </c>
      <c r="R306" s="53"/>
      <c r="S306" s="53">
        <f t="shared" si="87"/>
        <v>0</v>
      </c>
      <c r="T306" s="58"/>
      <c r="U306" s="58"/>
      <c r="V306" s="53">
        <f t="shared" si="85"/>
        <v>0</v>
      </c>
      <c r="W306" s="59"/>
      <c r="X306" s="6"/>
    </row>
    <row r="307" spans="1:24" s="35" customFormat="1" ht="15.75" x14ac:dyDescent="0.25">
      <c r="A307" s="33" t="s">
        <v>282</v>
      </c>
      <c r="B307" s="44" t="s">
        <v>339</v>
      </c>
      <c r="C307" s="37" t="s">
        <v>276</v>
      </c>
      <c r="D307" s="43" t="s">
        <v>277</v>
      </c>
      <c r="E307" s="53"/>
      <c r="F307" s="53">
        <f t="shared" si="88"/>
        <v>0</v>
      </c>
      <c r="G307" s="53"/>
      <c r="H307" s="53"/>
      <c r="I307" s="54"/>
      <c r="J307" s="50"/>
      <c r="K307" s="54"/>
      <c r="L307" s="55"/>
      <c r="M307" s="59"/>
      <c r="N307" s="59"/>
      <c r="O307" s="53"/>
      <c r="P307" s="53"/>
      <c r="Q307" s="57">
        <f t="shared" si="84"/>
        <v>0</v>
      </c>
      <c r="R307" s="53"/>
      <c r="S307" s="53">
        <f t="shared" si="87"/>
        <v>0</v>
      </c>
      <c r="T307" s="58"/>
      <c r="U307" s="58"/>
      <c r="V307" s="53">
        <f t="shared" si="85"/>
        <v>0</v>
      </c>
      <c r="W307" s="59"/>
      <c r="X307" s="6"/>
    </row>
    <row r="308" spans="1:24" s="35" customFormat="1" ht="31.5" x14ac:dyDescent="0.25">
      <c r="A308" s="33" t="s">
        <v>282</v>
      </c>
      <c r="B308" s="44" t="s">
        <v>339</v>
      </c>
      <c r="C308" s="37" t="s">
        <v>278</v>
      </c>
      <c r="D308" s="43" t="s">
        <v>279</v>
      </c>
      <c r="E308" s="53"/>
      <c r="F308" s="53"/>
      <c r="G308" s="53"/>
      <c r="H308" s="53"/>
      <c r="I308" s="140"/>
      <c r="J308" s="141"/>
      <c r="K308" s="54"/>
      <c r="L308" s="55"/>
      <c r="M308" s="59"/>
      <c r="N308" s="59"/>
      <c r="O308" s="53"/>
      <c r="P308" s="53"/>
      <c r="Q308" s="57">
        <f t="shared" si="84"/>
        <v>0</v>
      </c>
      <c r="R308" s="53"/>
      <c r="S308" s="53">
        <f t="shared" si="87"/>
        <v>0</v>
      </c>
      <c r="T308" s="58"/>
      <c r="U308" s="58"/>
      <c r="V308" s="53">
        <f t="shared" si="85"/>
        <v>0</v>
      </c>
      <c r="W308" s="59"/>
      <c r="X308" s="6"/>
    </row>
    <row r="309" spans="1:24" s="35" customFormat="1" ht="15.75" x14ac:dyDescent="0.25">
      <c r="A309" s="33" t="s">
        <v>282</v>
      </c>
      <c r="B309" s="44" t="s">
        <v>339</v>
      </c>
      <c r="C309" s="99" t="s">
        <v>363</v>
      </c>
      <c r="D309" s="38" t="s">
        <v>360</v>
      </c>
      <c r="E309" s="53"/>
      <c r="F309" s="53">
        <f>E309/12*1</f>
        <v>0</v>
      </c>
      <c r="G309" s="53">
        <v>39</v>
      </c>
      <c r="H309" s="53">
        <v>39</v>
      </c>
      <c r="I309" s="54"/>
      <c r="J309" s="50"/>
      <c r="K309" s="54"/>
      <c r="L309" s="55"/>
      <c r="M309" s="59"/>
      <c r="N309" s="59"/>
      <c r="O309" s="53"/>
      <c r="P309" s="53"/>
      <c r="Q309" s="57"/>
      <c r="R309" s="53"/>
      <c r="S309" s="53"/>
      <c r="T309" s="58"/>
      <c r="U309" s="58"/>
      <c r="V309" s="53"/>
      <c r="W309" s="59"/>
      <c r="X309" s="6"/>
    </row>
    <row r="310" spans="1:24" s="35" customFormat="1" ht="15.75" x14ac:dyDescent="0.25">
      <c r="A310" s="33" t="s">
        <v>282</v>
      </c>
      <c r="B310" s="44" t="s">
        <v>339</v>
      </c>
      <c r="C310" s="37" t="s">
        <v>364</v>
      </c>
      <c r="D310" s="38" t="s">
        <v>365</v>
      </c>
      <c r="E310" s="53">
        <v>88897</v>
      </c>
      <c r="F310" s="53">
        <f>E310/12*2</f>
        <v>14816.166666666666</v>
      </c>
      <c r="G310" s="53"/>
      <c r="H310" s="53"/>
      <c r="I310" s="54"/>
      <c r="J310" s="50"/>
      <c r="K310" s="54"/>
      <c r="L310" s="55"/>
      <c r="M310" s="59"/>
      <c r="N310" s="59"/>
      <c r="O310" s="53"/>
      <c r="P310" s="53"/>
      <c r="Q310" s="57"/>
      <c r="R310" s="53"/>
      <c r="S310" s="53"/>
      <c r="T310" s="58"/>
      <c r="U310" s="58"/>
      <c r="V310" s="53"/>
      <c r="W310" s="59"/>
      <c r="X310" s="6"/>
    </row>
    <row r="311" spans="1:24" s="35" customFormat="1" ht="15.75" x14ac:dyDescent="0.25">
      <c r="A311" s="33" t="s">
        <v>282</v>
      </c>
      <c r="B311" s="44" t="s">
        <v>339</v>
      </c>
      <c r="C311" s="37" t="s">
        <v>370</v>
      </c>
      <c r="D311" s="43" t="s">
        <v>323</v>
      </c>
      <c r="E311" s="53"/>
      <c r="F311" s="100">
        <f>E311/12*1</f>
        <v>0</v>
      </c>
      <c r="G311" s="53"/>
      <c r="H311" s="53"/>
      <c r="I311" s="54"/>
      <c r="J311" s="50"/>
      <c r="K311" s="54"/>
      <c r="L311" s="55"/>
      <c r="M311" s="59"/>
      <c r="N311" s="59"/>
      <c r="O311" s="53"/>
      <c r="P311" s="53"/>
      <c r="Q311" s="57">
        <f>O311-P311</f>
        <v>0</v>
      </c>
      <c r="R311" s="53"/>
      <c r="S311" s="53">
        <f>ROUND(R311/12*3,0)</f>
        <v>0</v>
      </c>
      <c r="T311" s="58"/>
      <c r="U311" s="58"/>
      <c r="V311" s="53">
        <f>T311-U311</f>
        <v>0</v>
      </c>
      <c r="W311" s="59"/>
      <c r="X311" s="6"/>
    </row>
    <row r="312" spans="1:24" s="35" customFormat="1" ht="15.75" x14ac:dyDescent="0.25">
      <c r="A312" s="33" t="s">
        <v>282</v>
      </c>
      <c r="B312" s="44" t="s">
        <v>339</v>
      </c>
      <c r="C312" s="37" t="s">
        <v>399</v>
      </c>
      <c r="D312" s="39" t="s">
        <v>371</v>
      </c>
      <c r="E312" s="53"/>
      <c r="F312" s="100">
        <f>E312/12*1</f>
        <v>0</v>
      </c>
      <c r="G312" s="53">
        <v>4575</v>
      </c>
      <c r="H312" s="53">
        <v>4575</v>
      </c>
      <c r="I312" s="54"/>
      <c r="J312" s="50"/>
      <c r="K312" s="54"/>
      <c r="L312" s="55"/>
      <c r="M312" s="59"/>
      <c r="N312" s="59"/>
      <c r="O312" s="53"/>
      <c r="P312" s="53"/>
      <c r="Q312" s="57"/>
      <c r="R312" s="53"/>
      <c r="S312" s="53"/>
      <c r="T312" s="58"/>
      <c r="U312" s="58"/>
      <c r="V312" s="53"/>
      <c r="W312" s="59"/>
      <c r="X312" s="6"/>
    </row>
    <row r="313" spans="1:24" s="35" customFormat="1" ht="15.75" x14ac:dyDescent="0.25">
      <c r="A313" s="33" t="s">
        <v>282</v>
      </c>
      <c r="B313" s="44" t="s">
        <v>339</v>
      </c>
      <c r="C313" s="99" t="s">
        <v>400</v>
      </c>
      <c r="D313" s="125" t="s">
        <v>397</v>
      </c>
      <c r="E313" s="53"/>
      <c r="F313" s="100"/>
      <c r="G313" s="53">
        <v>12643</v>
      </c>
      <c r="H313" s="53">
        <v>12643</v>
      </c>
      <c r="I313" s="54"/>
      <c r="J313" s="50"/>
      <c r="K313" s="54"/>
      <c r="L313" s="55"/>
      <c r="M313" s="59"/>
      <c r="N313" s="59"/>
      <c r="O313" s="53"/>
      <c r="P313" s="53"/>
      <c r="Q313" s="57"/>
      <c r="R313" s="53"/>
      <c r="S313" s="53"/>
      <c r="T313" s="58"/>
      <c r="U313" s="58"/>
      <c r="V313" s="53"/>
      <c r="W313" s="59"/>
      <c r="X313" s="6"/>
    </row>
    <row r="314" spans="1:24" s="77" customFormat="1" ht="15.75" x14ac:dyDescent="0.25">
      <c r="A314" s="102" t="s">
        <v>283</v>
      </c>
      <c r="B314" s="102" t="s">
        <v>340</v>
      </c>
      <c r="C314" s="103" t="s">
        <v>102</v>
      </c>
      <c r="D314" s="104" t="s">
        <v>21</v>
      </c>
      <c r="E314" s="105">
        <f>E315+E355</f>
        <v>121642277</v>
      </c>
      <c r="F314" s="105">
        <f>F315+F355</f>
        <v>29243640.833333332</v>
      </c>
      <c r="G314" s="105">
        <f>G315+G355</f>
        <v>30168362.840500001</v>
      </c>
      <c r="H314" s="105">
        <f>H315+H355</f>
        <v>29520648.840500001</v>
      </c>
      <c r="I314" s="135">
        <f>I315+I355</f>
        <v>615979.5</v>
      </c>
      <c r="J314" s="106">
        <f>ROUND(I314/F314*100,2)</f>
        <v>2.11</v>
      </c>
      <c r="K314" s="135">
        <f>K315+K355</f>
        <v>-376725.90950000001</v>
      </c>
      <c r="L314" s="108">
        <f>ROUND(K314*100/-F314,2)</f>
        <v>1.29</v>
      </c>
      <c r="M314" s="105">
        <f t="shared" ref="M314:V314" si="91">M315+M355</f>
        <v>1325637</v>
      </c>
      <c r="N314" s="105">
        <f t="shared" si="91"/>
        <v>331410</v>
      </c>
      <c r="O314" s="105">
        <f t="shared" si="91"/>
        <v>354231</v>
      </c>
      <c r="P314" s="105">
        <f t="shared" si="91"/>
        <v>345020</v>
      </c>
      <c r="Q314" s="135">
        <f t="shared" si="91"/>
        <v>9211</v>
      </c>
      <c r="R314" s="105">
        <f t="shared" si="91"/>
        <v>44645</v>
      </c>
      <c r="S314" s="105">
        <f t="shared" si="91"/>
        <v>11163</v>
      </c>
      <c r="T314" s="105">
        <f t="shared" si="91"/>
        <v>12515</v>
      </c>
      <c r="U314" s="105">
        <f t="shared" si="91"/>
        <v>12255</v>
      </c>
      <c r="V314" s="105">
        <f t="shared" si="91"/>
        <v>260</v>
      </c>
      <c r="W314" s="109">
        <v>419524</v>
      </c>
      <c r="X314" s="47"/>
    </row>
    <row r="315" spans="1:24" s="77" customFormat="1" ht="15.75" x14ac:dyDescent="0.25">
      <c r="A315" s="33" t="s">
        <v>283</v>
      </c>
      <c r="B315" s="21">
        <v>1</v>
      </c>
      <c r="C315" s="23" t="s">
        <v>102</v>
      </c>
      <c r="D315" s="27" t="s">
        <v>22</v>
      </c>
      <c r="E315" s="49">
        <f>E316+E322+E336</f>
        <v>58317969</v>
      </c>
      <c r="F315" s="49">
        <f>F316+F322+F336</f>
        <v>14317832.5</v>
      </c>
      <c r="G315" s="49">
        <f>G316+G322+G336</f>
        <v>14242466.840500001</v>
      </c>
      <c r="H315" s="49">
        <f>H316+H322+H336</f>
        <v>14187139.840500001</v>
      </c>
      <c r="I315" s="136">
        <f>I316+I322+I336</f>
        <v>41505</v>
      </c>
      <c r="J315" s="50">
        <f>ROUND(I315/F315*100,2)</f>
        <v>0.28999999999999998</v>
      </c>
      <c r="K315" s="136">
        <f>K316+K322+K336</f>
        <v>-97910.659500000009</v>
      </c>
      <c r="L315" s="55">
        <f>ROUND(K315*100/-F315,2)</f>
        <v>0.68</v>
      </c>
      <c r="M315" s="49">
        <v>812539</v>
      </c>
      <c r="N315" s="49">
        <f>ROUND(M315/12*3,0)</f>
        <v>203135</v>
      </c>
      <c r="O315" s="49">
        <f t="shared" ref="O315:V315" si="92">O316+O322+O336</f>
        <v>241001</v>
      </c>
      <c r="P315" s="49">
        <f t="shared" si="92"/>
        <v>239554</v>
      </c>
      <c r="Q315" s="136">
        <f t="shared" si="92"/>
        <v>1447</v>
      </c>
      <c r="R315" s="49">
        <f t="shared" si="92"/>
        <v>20942</v>
      </c>
      <c r="S315" s="49">
        <f t="shared" si="92"/>
        <v>5236</v>
      </c>
      <c r="T315" s="49">
        <f t="shared" si="92"/>
        <v>5700</v>
      </c>
      <c r="U315" s="49">
        <f t="shared" si="92"/>
        <v>5686</v>
      </c>
      <c r="V315" s="49">
        <f t="shared" si="92"/>
        <v>14</v>
      </c>
      <c r="W315" s="49"/>
      <c r="X315" s="25"/>
    </row>
    <row r="316" spans="1:24" s="81" customFormat="1" ht="29.25" customHeight="1" x14ac:dyDescent="0.25">
      <c r="A316" s="33" t="s">
        <v>283</v>
      </c>
      <c r="B316" s="33" t="s">
        <v>334</v>
      </c>
      <c r="C316" s="23" t="s">
        <v>102</v>
      </c>
      <c r="D316" s="32" t="s">
        <v>23</v>
      </c>
      <c r="E316" s="49">
        <f t="shared" ref="E316:L316" si="93">SUM(E317:E321)</f>
        <v>51936904</v>
      </c>
      <c r="F316" s="49">
        <f t="shared" si="93"/>
        <v>12984226</v>
      </c>
      <c r="G316" s="49">
        <f t="shared" si="93"/>
        <v>12984226</v>
      </c>
      <c r="H316" s="49">
        <f t="shared" si="93"/>
        <v>12984226</v>
      </c>
      <c r="I316" s="49">
        <f t="shared" si="93"/>
        <v>0</v>
      </c>
      <c r="J316" s="136">
        <f t="shared" si="93"/>
        <v>0</v>
      </c>
      <c r="K316" s="49">
        <f t="shared" si="93"/>
        <v>0</v>
      </c>
      <c r="L316" s="49">
        <f t="shared" si="93"/>
        <v>0</v>
      </c>
      <c r="M316" s="49"/>
      <c r="N316" s="49"/>
      <c r="O316" s="52">
        <f t="shared" ref="O316:V316" si="94">SUM(O317:O321)</f>
        <v>223759</v>
      </c>
      <c r="P316" s="52">
        <f t="shared" si="94"/>
        <v>223679</v>
      </c>
      <c r="Q316" s="52">
        <f t="shared" si="94"/>
        <v>80</v>
      </c>
      <c r="R316" s="52">
        <f t="shared" si="94"/>
        <v>20098</v>
      </c>
      <c r="S316" s="52">
        <f t="shared" si="94"/>
        <v>5025</v>
      </c>
      <c r="T316" s="52">
        <f t="shared" si="94"/>
        <v>5414</v>
      </c>
      <c r="U316" s="49">
        <f t="shared" si="94"/>
        <v>5412</v>
      </c>
      <c r="V316" s="49">
        <f t="shared" si="94"/>
        <v>2</v>
      </c>
      <c r="W316" s="49"/>
      <c r="X316" s="25"/>
    </row>
    <row r="317" spans="1:24" s="81" customFormat="1" ht="26.25" customHeight="1" x14ac:dyDescent="0.25">
      <c r="A317" s="33" t="s">
        <v>283</v>
      </c>
      <c r="B317" s="33" t="s">
        <v>334</v>
      </c>
      <c r="C317" s="23" t="s">
        <v>73</v>
      </c>
      <c r="D317" s="34" t="s">
        <v>106</v>
      </c>
      <c r="E317" s="53">
        <v>43330489</v>
      </c>
      <c r="F317" s="53">
        <f t="shared" ref="F317:F321" si="95">ROUND(E317/12*3,0)</f>
        <v>10832622</v>
      </c>
      <c r="G317" s="53">
        <v>10832622</v>
      </c>
      <c r="H317" s="53">
        <v>10832622</v>
      </c>
      <c r="I317" s="127"/>
      <c r="J317" s="55"/>
      <c r="K317" s="127"/>
      <c r="L317" s="55"/>
      <c r="M317" s="53"/>
      <c r="N317" s="53"/>
      <c r="O317" s="53">
        <v>223759</v>
      </c>
      <c r="P317" s="53">
        <v>223679</v>
      </c>
      <c r="Q317" s="59">
        <f>O317-P317</f>
        <v>80</v>
      </c>
      <c r="R317" s="74">
        <v>20098</v>
      </c>
      <c r="S317" s="53">
        <f>ROUND(R317/12*3,0)</f>
        <v>5025</v>
      </c>
      <c r="T317" s="58">
        <v>5414</v>
      </c>
      <c r="U317" s="58">
        <v>5412</v>
      </c>
      <c r="V317" s="53">
        <f>T317-U317</f>
        <v>2</v>
      </c>
      <c r="W317" s="53"/>
      <c r="X317" s="6"/>
    </row>
    <row r="318" spans="1:24" s="81" customFormat="1" ht="22.5" customHeight="1" x14ac:dyDescent="0.25">
      <c r="A318" s="33" t="s">
        <v>283</v>
      </c>
      <c r="B318" s="33" t="s">
        <v>334</v>
      </c>
      <c r="C318" s="23" t="s">
        <v>74</v>
      </c>
      <c r="D318" s="34" t="s">
        <v>104</v>
      </c>
      <c r="E318" s="53">
        <v>7770140</v>
      </c>
      <c r="F318" s="53">
        <f t="shared" si="95"/>
        <v>1942535</v>
      </c>
      <c r="G318" s="53">
        <v>1942535</v>
      </c>
      <c r="H318" s="53">
        <v>1942535</v>
      </c>
      <c r="I318" s="127"/>
      <c r="J318" s="55"/>
      <c r="K318" s="127"/>
      <c r="L318" s="55"/>
      <c r="M318" s="59"/>
      <c r="N318" s="59"/>
      <c r="O318" s="53"/>
      <c r="P318" s="53"/>
      <c r="Q318" s="59">
        <f>O318-P318</f>
        <v>0</v>
      </c>
      <c r="R318" s="53"/>
      <c r="S318" s="53">
        <f>ROUND(R318/12*3,0)</f>
        <v>0</v>
      </c>
      <c r="T318" s="53"/>
      <c r="U318" s="53"/>
      <c r="V318" s="53">
        <f>T318-U318</f>
        <v>0</v>
      </c>
      <c r="W318" s="59"/>
      <c r="X318" s="6"/>
    </row>
    <row r="319" spans="1:24" s="77" customFormat="1" ht="15.75" x14ac:dyDescent="0.25">
      <c r="A319" s="33" t="s">
        <v>283</v>
      </c>
      <c r="B319" s="33" t="s">
        <v>334</v>
      </c>
      <c r="C319" s="23" t="s">
        <v>74</v>
      </c>
      <c r="D319" s="34" t="s">
        <v>105</v>
      </c>
      <c r="E319" s="53">
        <v>836275</v>
      </c>
      <c r="F319" s="53">
        <f t="shared" si="95"/>
        <v>209069</v>
      </c>
      <c r="G319" s="53">
        <v>209069</v>
      </c>
      <c r="H319" s="53">
        <v>209069</v>
      </c>
      <c r="I319" s="54"/>
      <c r="J319" s="50"/>
      <c r="K319" s="54"/>
      <c r="L319" s="55"/>
      <c r="M319" s="59"/>
      <c r="N319" s="59"/>
      <c r="O319" s="53"/>
      <c r="P319" s="53"/>
      <c r="Q319" s="57">
        <f>O319-P319</f>
        <v>0</v>
      </c>
      <c r="R319" s="53"/>
      <c r="S319" s="53">
        <f>ROUND(R319/12*3,0)</f>
        <v>0</v>
      </c>
      <c r="T319" s="58"/>
      <c r="U319" s="58"/>
      <c r="V319" s="53">
        <f>T319-U319</f>
        <v>0</v>
      </c>
      <c r="W319" s="59"/>
      <c r="X319" s="6"/>
    </row>
    <row r="320" spans="1:24" s="77" customFormat="1" ht="15.75" x14ac:dyDescent="0.25">
      <c r="A320" s="33" t="s">
        <v>283</v>
      </c>
      <c r="B320" s="33" t="s">
        <v>334</v>
      </c>
      <c r="C320" s="23" t="s">
        <v>75</v>
      </c>
      <c r="D320" s="34" t="s">
        <v>107</v>
      </c>
      <c r="E320" s="53"/>
      <c r="F320" s="53">
        <f t="shared" si="95"/>
        <v>0</v>
      </c>
      <c r="G320" s="53"/>
      <c r="H320" s="53"/>
      <c r="I320" s="54"/>
      <c r="J320" s="50"/>
      <c r="K320" s="54"/>
      <c r="L320" s="55"/>
      <c r="M320" s="59"/>
      <c r="N320" s="59"/>
      <c r="O320" s="53"/>
      <c r="P320" s="53"/>
      <c r="Q320" s="57">
        <f>O320-P320</f>
        <v>0</v>
      </c>
      <c r="R320" s="53"/>
      <c r="S320" s="53">
        <f>ROUND(R320/12*3,0)</f>
        <v>0</v>
      </c>
      <c r="T320" s="58"/>
      <c r="U320" s="58"/>
      <c r="V320" s="53">
        <f>T320-U320</f>
        <v>0</v>
      </c>
      <c r="W320" s="59"/>
      <c r="X320" s="6"/>
    </row>
    <row r="321" spans="1:24" s="77" customFormat="1" ht="31.5" x14ac:dyDescent="0.25">
      <c r="A321" s="33" t="s">
        <v>283</v>
      </c>
      <c r="B321" s="33" t="s">
        <v>334</v>
      </c>
      <c r="C321" s="23" t="s">
        <v>76</v>
      </c>
      <c r="D321" s="34" t="s">
        <v>108</v>
      </c>
      <c r="E321" s="53"/>
      <c r="F321" s="53">
        <f t="shared" si="95"/>
        <v>0</v>
      </c>
      <c r="G321" s="53"/>
      <c r="H321" s="53"/>
      <c r="I321" s="54"/>
      <c r="J321" s="50"/>
      <c r="K321" s="54"/>
      <c r="L321" s="55"/>
      <c r="M321" s="59"/>
      <c r="N321" s="59"/>
      <c r="O321" s="53"/>
      <c r="P321" s="53"/>
      <c r="Q321" s="57">
        <f>O321-P321</f>
        <v>0</v>
      </c>
      <c r="R321" s="53"/>
      <c r="S321" s="53">
        <f>ROUND(R321/12*3,0)</f>
        <v>0</v>
      </c>
      <c r="T321" s="58"/>
      <c r="U321" s="58"/>
      <c r="V321" s="53">
        <f>T321-U321</f>
        <v>0</v>
      </c>
      <c r="W321" s="59"/>
      <c r="X321" s="6"/>
    </row>
    <row r="322" spans="1:24" s="77" customFormat="1" ht="15.75" x14ac:dyDescent="0.25">
      <c r="A322" s="33" t="s">
        <v>283</v>
      </c>
      <c r="B322" s="22" t="s">
        <v>335</v>
      </c>
      <c r="C322" s="36"/>
      <c r="D322" s="32" t="s">
        <v>24</v>
      </c>
      <c r="E322" s="61">
        <f>SUM(E323:E335)</f>
        <v>2255053</v>
      </c>
      <c r="F322" s="61">
        <f>SUM(F323:F335)</f>
        <v>563764</v>
      </c>
      <c r="G322" s="61">
        <f>SUM(G323:G335)</f>
        <v>589473</v>
      </c>
      <c r="H322" s="61">
        <f>SUM(H323:H335)</f>
        <v>535698</v>
      </c>
      <c r="I322" s="128">
        <f>SUM(I323:I335)</f>
        <v>41505</v>
      </c>
      <c r="J322" s="50">
        <f>ROUND(I322/F322*100,2)</f>
        <v>7.36</v>
      </c>
      <c r="K322" s="128">
        <f>SUM(K323:K335)</f>
        <v>-15796</v>
      </c>
      <c r="L322" s="55">
        <f>ROUND(K322*100/-F322,2)</f>
        <v>2.8</v>
      </c>
      <c r="M322" s="61"/>
      <c r="N322" s="61"/>
      <c r="O322" s="61">
        <f t="shared" ref="O322:V322" si="96">SUM(O323:O335)</f>
        <v>14275</v>
      </c>
      <c r="P322" s="61">
        <f t="shared" si="96"/>
        <v>12908</v>
      </c>
      <c r="Q322" s="128">
        <f t="shared" si="96"/>
        <v>1367</v>
      </c>
      <c r="R322" s="61">
        <f t="shared" si="96"/>
        <v>844</v>
      </c>
      <c r="S322" s="61">
        <f t="shared" si="96"/>
        <v>211</v>
      </c>
      <c r="T322" s="145">
        <f t="shared" si="96"/>
        <v>220</v>
      </c>
      <c r="U322" s="145">
        <f t="shared" si="96"/>
        <v>209</v>
      </c>
      <c r="V322" s="61">
        <f t="shared" si="96"/>
        <v>11</v>
      </c>
      <c r="W322" s="68"/>
      <c r="X322" s="6"/>
    </row>
    <row r="323" spans="1:24" s="77" customFormat="1" ht="15.75" x14ac:dyDescent="0.25">
      <c r="A323" s="33" t="s">
        <v>283</v>
      </c>
      <c r="B323" s="33" t="s">
        <v>335</v>
      </c>
      <c r="C323" s="37" t="s">
        <v>25</v>
      </c>
      <c r="D323" s="34" t="s">
        <v>54</v>
      </c>
      <c r="E323" s="53">
        <v>1569787</v>
      </c>
      <c r="F323" s="53">
        <f>ROUND(E323/12*3,0)</f>
        <v>392447</v>
      </c>
      <c r="G323" s="53">
        <v>407866</v>
      </c>
      <c r="H323" s="53">
        <v>391949</v>
      </c>
      <c r="I323" s="54">
        <f>G323-F323</f>
        <v>15419</v>
      </c>
      <c r="J323" s="50">
        <f>ROUND(I323/F323*100,2)</f>
        <v>3.93</v>
      </c>
      <c r="K323" s="54"/>
      <c r="L323" s="55"/>
      <c r="M323" s="59"/>
      <c r="N323" s="59"/>
      <c r="O323" s="53">
        <v>13981</v>
      </c>
      <c r="P323" s="53">
        <v>12791</v>
      </c>
      <c r="Q323" s="57">
        <f t="shared" ref="Q323:Q335" si="97">O323-P323</f>
        <v>1190</v>
      </c>
      <c r="R323" s="74">
        <v>789</v>
      </c>
      <c r="S323" s="53">
        <f t="shared" ref="S323:S335" si="98">ROUND(R323/12*3,0)</f>
        <v>197</v>
      </c>
      <c r="T323" s="58">
        <v>205</v>
      </c>
      <c r="U323" s="58">
        <v>197</v>
      </c>
      <c r="V323" s="53">
        <f t="shared" ref="V323:V335" si="99">T323-U323</f>
        <v>8</v>
      </c>
      <c r="W323" s="59"/>
      <c r="X323" s="6"/>
    </row>
    <row r="324" spans="1:24" s="77" customFormat="1" ht="15.75" x14ac:dyDescent="0.25">
      <c r="A324" s="33" t="s">
        <v>283</v>
      </c>
      <c r="B324" s="33" t="s">
        <v>335</v>
      </c>
      <c r="C324" s="37" t="s">
        <v>26</v>
      </c>
      <c r="D324" s="34" t="s">
        <v>27</v>
      </c>
      <c r="E324" s="53"/>
      <c r="F324" s="53"/>
      <c r="G324" s="53"/>
      <c r="H324" s="53"/>
      <c r="I324" s="127"/>
      <c r="J324" s="55"/>
      <c r="K324" s="127"/>
      <c r="L324" s="55"/>
      <c r="M324" s="59"/>
      <c r="N324" s="59"/>
      <c r="O324" s="53"/>
      <c r="P324" s="53"/>
      <c r="Q324" s="59">
        <f t="shared" si="97"/>
        <v>0</v>
      </c>
      <c r="R324" s="53"/>
      <c r="S324" s="53">
        <f t="shared" si="98"/>
        <v>0</v>
      </c>
      <c r="T324" s="53"/>
      <c r="U324" s="53"/>
      <c r="V324" s="53">
        <f t="shared" si="99"/>
        <v>0</v>
      </c>
      <c r="W324" s="59"/>
      <c r="X324" s="6"/>
    </row>
    <row r="325" spans="1:24" s="77" customFormat="1" ht="31.5" x14ac:dyDescent="0.25">
      <c r="A325" s="33" t="s">
        <v>283</v>
      </c>
      <c r="B325" s="33" t="s">
        <v>335</v>
      </c>
      <c r="C325" s="37" t="s">
        <v>28</v>
      </c>
      <c r="D325" s="34" t="s">
        <v>29</v>
      </c>
      <c r="E325" s="53"/>
      <c r="F325" s="53"/>
      <c r="G325" s="53"/>
      <c r="H325" s="53"/>
      <c r="I325" s="54"/>
      <c r="J325" s="50"/>
      <c r="K325" s="54"/>
      <c r="L325" s="55"/>
      <c r="M325" s="59"/>
      <c r="N325" s="59"/>
      <c r="O325" s="53"/>
      <c r="P325" s="53"/>
      <c r="Q325" s="57">
        <f t="shared" si="97"/>
        <v>0</v>
      </c>
      <c r="R325" s="53"/>
      <c r="S325" s="53">
        <f t="shared" si="98"/>
        <v>0</v>
      </c>
      <c r="T325" s="58"/>
      <c r="U325" s="58"/>
      <c r="V325" s="53">
        <f t="shared" si="99"/>
        <v>0</v>
      </c>
      <c r="W325" s="59"/>
      <c r="X325" s="6"/>
    </row>
    <row r="326" spans="1:24" s="77" customFormat="1" ht="15.75" x14ac:dyDescent="0.25">
      <c r="A326" s="33" t="s">
        <v>283</v>
      </c>
      <c r="B326" s="33" t="s">
        <v>335</v>
      </c>
      <c r="C326" s="37" t="s">
        <v>56</v>
      </c>
      <c r="D326" s="34" t="s">
        <v>53</v>
      </c>
      <c r="E326" s="53">
        <v>101859</v>
      </c>
      <c r="F326" s="53">
        <f>ROUND(E326/12*3,0)</f>
        <v>25465</v>
      </c>
      <c r="G326" s="53">
        <v>33953</v>
      </c>
      <c r="H326" s="53">
        <v>24252</v>
      </c>
      <c r="I326" s="54">
        <f>G326-F326</f>
        <v>8488</v>
      </c>
      <c r="J326" s="50">
        <f>ROUND(I326/F326*100,2)</f>
        <v>33.33</v>
      </c>
      <c r="K326" s="54"/>
      <c r="L326" s="55"/>
      <c r="M326" s="59"/>
      <c r="N326" s="59"/>
      <c r="O326" s="53">
        <v>166</v>
      </c>
      <c r="P326" s="53">
        <v>38</v>
      </c>
      <c r="Q326" s="57">
        <f t="shared" si="97"/>
        <v>128</v>
      </c>
      <c r="R326" s="74">
        <v>21</v>
      </c>
      <c r="S326" s="53">
        <f t="shared" si="98"/>
        <v>5</v>
      </c>
      <c r="T326" s="58">
        <v>7</v>
      </c>
      <c r="U326" s="58">
        <v>5</v>
      </c>
      <c r="V326" s="53">
        <f t="shared" si="99"/>
        <v>2</v>
      </c>
      <c r="W326" s="59"/>
      <c r="X326" s="6"/>
    </row>
    <row r="327" spans="1:24" s="77" customFormat="1" ht="15.75" x14ac:dyDescent="0.25">
      <c r="A327" s="33" t="s">
        <v>283</v>
      </c>
      <c r="B327" s="33" t="s">
        <v>335</v>
      </c>
      <c r="C327" s="37" t="s">
        <v>57</v>
      </c>
      <c r="D327" s="34" t="s">
        <v>68</v>
      </c>
      <c r="E327" s="53"/>
      <c r="F327" s="53"/>
      <c r="G327" s="53"/>
      <c r="H327" s="53"/>
      <c r="I327" s="54"/>
      <c r="J327" s="50"/>
      <c r="K327" s="54"/>
      <c r="L327" s="55"/>
      <c r="M327" s="59"/>
      <c r="N327" s="59"/>
      <c r="O327" s="53"/>
      <c r="P327" s="53"/>
      <c r="Q327" s="57">
        <f t="shared" si="97"/>
        <v>0</v>
      </c>
      <c r="R327" s="53"/>
      <c r="S327" s="53">
        <f t="shared" si="98"/>
        <v>0</v>
      </c>
      <c r="T327" s="58"/>
      <c r="U327" s="58"/>
      <c r="V327" s="53">
        <f t="shared" si="99"/>
        <v>0</v>
      </c>
      <c r="W327" s="59"/>
      <c r="X327" s="6"/>
    </row>
    <row r="328" spans="1:24" s="77" customFormat="1" ht="15.75" x14ac:dyDescent="0.25">
      <c r="A328" s="33" t="s">
        <v>283</v>
      </c>
      <c r="B328" s="33" t="s">
        <v>335</v>
      </c>
      <c r="C328" s="37" t="s">
        <v>58</v>
      </c>
      <c r="D328" s="34" t="s">
        <v>70</v>
      </c>
      <c r="E328" s="53"/>
      <c r="F328" s="53"/>
      <c r="G328" s="53"/>
      <c r="H328" s="53"/>
      <c r="I328" s="54"/>
      <c r="J328" s="50"/>
      <c r="K328" s="54"/>
      <c r="L328" s="55"/>
      <c r="M328" s="59"/>
      <c r="N328" s="59"/>
      <c r="O328" s="53"/>
      <c r="P328" s="53"/>
      <c r="Q328" s="57">
        <f t="shared" si="97"/>
        <v>0</v>
      </c>
      <c r="R328" s="53"/>
      <c r="S328" s="53">
        <f t="shared" si="98"/>
        <v>0</v>
      </c>
      <c r="T328" s="58"/>
      <c r="U328" s="58"/>
      <c r="V328" s="53">
        <f t="shared" si="99"/>
        <v>0</v>
      </c>
      <c r="W328" s="59"/>
      <c r="X328" s="6"/>
    </row>
    <row r="329" spans="1:24" s="77" customFormat="1" ht="31.5" x14ac:dyDescent="0.25">
      <c r="A329" s="33" t="s">
        <v>283</v>
      </c>
      <c r="B329" s="33" t="s">
        <v>335</v>
      </c>
      <c r="C329" s="37" t="s">
        <v>59</v>
      </c>
      <c r="D329" s="34" t="s">
        <v>69</v>
      </c>
      <c r="E329" s="53"/>
      <c r="F329" s="53"/>
      <c r="G329" s="53"/>
      <c r="H329" s="53"/>
      <c r="I329" s="54"/>
      <c r="J329" s="50"/>
      <c r="K329" s="54"/>
      <c r="L329" s="55"/>
      <c r="M329" s="59"/>
      <c r="N329" s="59"/>
      <c r="O329" s="53"/>
      <c r="P329" s="53"/>
      <c r="Q329" s="57">
        <f t="shared" si="97"/>
        <v>0</v>
      </c>
      <c r="R329" s="53"/>
      <c r="S329" s="53">
        <f t="shared" si="98"/>
        <v>0</v>
      </c>
      <c r="T329" s="58"/>
      <c r="U329" s="58"/>
      <c r="V329" s="53">
        <f t="shared" si="99"/>
        <v>0</v>
      </c>
      <c r="W329" s="59"/>
      <c r="X329" s="6"/>
    </row>
    <row r="330" spans="1:24" s="77" customFormat="1" ht="15.75" x14ac:dyDescent="0.25">
      <c r="A330" s="33" t="s">
        <v>283</v>
      </c>
      <c r="B330" s="33" t="s">
        <v>335</v>
      </c>
      <c r="C330" s="37" t="s">
        <v>60</v>
      </c>
      <c r="D330" s="34" t="s">
        <v>72</v>
      </c>
      <c r="E330" s="53"/>
      <c r="F330" s="53"/>
      <c r="G330" s="53"/>
      <c r="H330" s="53"/>
      <c r="I330" s="54"/>
      <c r="J330" s="50"/>
      <c r="K330" s="54"/>
      <c r="L330" s="55"/>
      <c r="M330" s="59"/>
      <c r="N330" s="59"/>
      <c r="O330" s="53"/>
      <c r="P330" s="53"/>
      <c r="Q330" s="57">
        <f t="shared" si="97"/>
        <v>0</v>
      </c>
      <c r="R330" s="53"/>
      <c r="S330" s="53">
        <f t="shared" si="98"/>
        <v>0</v>
      </c>
      <c r="T330" s="58"/>
      <c r="U330" s="58"/>
      <c r="V330" s="53">
        <f t="shared" si="99"/>
        <v>0</v>
      </c>
      <c r="W330" s="59"/>
      <c r="X330" s="6"/>
    </row>
    <row r="331" spans="1:24" s="77" customFormat="1" ht="15.75" x14ac:dyDescent="0.25">
      <c r="A331" s="33" t="s">
        <v>283</v>
      </c>
      <c r="B331" s="33" t="s">
        <v>335</v>
      </c>
      <c r="C331" s="37" t="s">
        <v>61</v>
      </c>
      <c r="D331" s="34" t="s">
        <v>67</v>
      </c>
      <c r="E331" s="53">
        <v>315919</v>
      </c>
      <c r="F331" s="53">
        <f>ROUND(E331/12*3,0)</f>
        <v>78980</v>
      </c>
      <c r="G331" s="53">
        <v>63184</v>
      </c>
      <c r="H331" s="53">
        <v>63184</v>
      </c>
      <c r="I331" s="54"/>
      <c r="J331" s="50"/>
      <c r="K331" s="54">
        <f>G331-F331</f>
        <v>-15796</v>
      </c>
      <c r="L331" s="55">
        <f>ROUND(K331*100/-F331,2)</f>
        <v>20</v>
      </c>
      <c r="M331" s="59"/>
      <c r="N331" s="59"/>
      <c r="O331" s="53">
        <v>79</v>
      </c>
      <c r="P331" s="53">
        <v>79</v>
      </c>
      <c r="Q331" s="57">
        <f t="shared" si="97"/>
        <v>0</v>
      </c>
      <c r="R331" s="74">
        <v>15</v>
      </c>
      <c r="S331" s="53">
        <f t="shared" si="98"/>
        <v>4</v>
      </c>
      <c r="T331" s="58">
        <v>3</v>
      </c>
      <c r="U331" s="58">
        <v>3</v>
      </c>
      <c r="V331" s="53">
        <f t="shared" si="99"/>
        <v>0</v>
      </c>
      <c r="W331" s="59"/>
      <c r="X331" s="6"/>
    </row>
    <row r="332" spans="1:24" s="77" customFormat="1" ht="15.75" x14ac:dyDescent="0.25">
      <c r="A332" s="33" t="s">
        <v>283</v>
      </c>
      <c r="B332" s="33" t="s">
        <v>335</v>
      </c>
      <c r="C332" s="37" t="s">
        <v>62</v>
      </c>
      <c r="D332" s="34" t="s">
        <v>66</v>
      </c>
      <c r="E332" s="53">
        <v>267488</v>
      </c>
      <c r="F332" s="53">
        <f>ROUND(E332/12*3,0)</f>
        <v>66872</v>
      </c>
      <c r="G332" s="53">
        <v>84470</v>
      </c>
      <c r="H332" s="53">
        <v>56313</v>
      </c>
      <c r="I332" s="54">
        <f>G332-F332</f>
        <v>17598</v>
      </c>
      <c r="J332" s="50">
        <f>ROUND(I332/F332*100,2)</f>
        <v>26.32</v>
      </c>
      <c r="K332" s="54"/>
      <c r="L332" s="55"/>
      <c r="M332" s="59"/>
      <c r="N332" s="59"/>
      <c r="O332" s="53">
        <v>49</v>
      </c>
      <c r="P332" s="53">
        <v>0</v>
      </c>
      <c r="Q332" s="57">
        <f t="shared" si="97"/>
        <v>49</v>
      </c>
      <c r="R332" s="74">
        <v>19</v>
      </c>
      <c r="S332" s="53">
        <f t="shared" si="98"/>
        <v>5</v>
      </c>
      <c r="T332" s="58">
        <v>5</v>
      </c>
      <c r="U332" s="58">
        <v>4</v>
      </c>
      <c r="V332" s="53">
        <f t="shared" si="99"/>
        <v>1</v>
      </c>
      <c r="W332" s="59"/>
      <c r="X332" s="6"/>
    </row>
    <row r="333" spans="1:24" s="77" customFormat="1" ht="15.75" x14ac:dyDescent="0.25">
      <c r="A333" s="33" t="s">
        <v>283</v>
      </c>
      <c r="B333" s="33" t="s">
        <v>335</v>
      </c>
      <c r="C333" s="37" t="s">
        <v>63</v>
      </c>
      <c r="D333" s="34" t="s">
        <v>52</v>
      </c>
      <c r="E333" s="53"/>
      <c r="F333" s="53"/>
      <c r="G333" s="53"/>
      <c r="H333" s="53"/>
      <c r="I333" s="54"/>
      <c r="J333" s="50"/>
      <c r="K333" s="54"/>
      <c r="L333" s="55"/>
      <c r="M333" s="59"/>
      <c r="N333" s="59"/>
      <c r="O333" s="53"/>
      <c r="P333" s="53"/>
      <c r="Q333" s="57">
        <f t="shared" si="97"/>
        <v>0</v>
      </c>
      <c r="R333" s="53"/>
      <c r="S333" s="53">
        <f t="shared" si="98"/>
        <v>0</v>
      </c>
      <c r="T333" s="58"/>
      <c r="U333" s="58"/>
      <c r="V333" s="53">
        <f t="shared" si="99"/>
        <v>0</v>
      </c>
      <c r="W333" s="59"/>
      <c r="X333" s="6"/>
    </row>
    <row r="334" spans="1:24" s="77" customFormat="1" ht="15.75" x14ac:dyDescent="0.25">
      <c r="A334" s="33" t="s">
        <v>283</v>
      </c>
      <c r="B334" s="33" t="s">
        <v>335</v>
      </c>
      <c r="C334" s="37" t="s">
        <v>64</v>
      </c>
      <c r="D334" s="34" t="s">
        <v>55</v>
      </c>
      <c r="E334" s="53"/>
      <c r="F334" s="53"/>
      <c r="G334" s="53"/>
      <c r="H334" s="53"/>
      <c r="I334" s="54"/>
      <c r="J334" s="50"/>
      <c r="K334" s="54"/>
      <c r="L334" s="55"/>
      <c r="M334" s="59"/>
      <c r="N334" s="59"/>
      <c r="O334" s="53"/>
      <c r="P334" s="53"/>
      <c r="Q334" s="57">
        <f t="shared" si="97"/>
        <v>0</v>
      </c>
      <c r="R334" s="53"/>
      <c r="S334" s="53">
        <f t="shared" si="98"/>
        <v>0</v>
      </c>
      <c r="T334" s="58"/>
      <c r="U334" s="58"/>
      <c r="V334" s="53">
        <f t="shared" si="99"/>
        <v>0</v>
      </c>
      <c r="W334" s="59"/>
      <c r="X334" s="6"/>
    </row>
    <row r="335" spans="1:24" s="77" customFormat="1" ht="15.75" x14ac:dyDescent="0.25">
      <c r="A335" s="33" t="s">
        <v>283</v>
      </c>
      <c r="B335" s="33" t="s">
        <v>335</v>
      </c>
      <c r="C335" s="37" t="s">
        <v>65</v>
      </c>
      <c r="D335" s="34" t="s">
        <v>71</v>
      </c>
      <c r="E335" s="53"/>
      <c r="F335" s="53"/>
      <c r="G335" s="53"/>
      <c r="H335" s="53"/>
      <c r="I335" s="54"/>
      <c r="J335" s="50"/>
      <c r="K335" s="54"/>
      <c r="L335" s="55"/>
      <c r="M335" s="59"/>
      <c r="N335" s="59"/>
      <c r="O335" s="53"/>
      <c r="P335" s="53"/>
      <c r="Q335" s="57">
        <f t="shared" si="97"/>
        <v>0</v>
      </c>
      <c r="R335" s="53"/>
      <c r="S335" s="53">
        <f t="shared" si="98"/>
        <v>0</v>
      </c>
      <c r="T335" s="58"/>
      <c r="U335" s="58"/>
      <c r="V335" s="53">
        <f t="shared" si="99"/>
        <v>0</v>
      </c>
      <c r="W335" s="59"/>
      <c r="X335" s="6"/>
    </row>
    <row r="336" spans="1:24" s="77" customFormat="1" ht="31.5" x14ac:dyDescent="0.25">
      <c r="A336" s="33" t="s">
        <v>283</v>
      </c>
      <c r="B336" s="22" t="s">
        <v>336</v>
      </c>
      <c r="C336" s="23" t="s">
        <v>102</v>
      </c>
      <c r="D336" s="32" t="s">
        <v>30</v>
      </c>
      <c r="E336" s="61">
        <f t="shared" ref="E336:L336" si="100">SUM(E337:E354)</f>
        <v>4126012</v>
      </c>
      <c r="F336" s="61">
        <f t="shared" si="100"/>
        <v>769842.5</v>
      </c>
      <c r="G336" s="61">
        <f t="shared" si="100"/>
        <v>668767.84049999993</v>
      </c>
      <c r="H336" s="61">
        <f t="shared" si="100"/>
        <v>667215.84049999993</v>
      </c>
      <c r="I336" s="128">
        <f t="shared" si="100"/>
        <v>0</v>
      </c>
      <c r="J336" s="128">
        <f t="shared" si="100"/>
        <v>0</v>
      </c>
      <c r="K336" s="128">
        <f t="shared" si="100"/>
        <v>-82114.659500000009</v>
      </c>
      <c r="L336" s="61">
        <f t="shared" si="100"/>
        <v>33.31</v>
      </c>
      <c r="M336" s="61"/>
      <c r="N336" s="61"/>
      <c r="O336" s="61">
        <f t="shared" ref="O336:V336" si="101">SUM(O337:O352)</f>
        <v>2967</v>
      </c>
      <c r="P336" s="61">
        <f t="shared" si="101"/>
        <v>2967</v>
      </c>
      <c r="Q336" s="128">
        <f t="shared" si="101"/>
        <v>0</v>
      </c>
      <c r="R336" s="61">
        <f t="shared" si="101"/>
        <v>0</v>
      </c>
      <c r="S336" s="61">
        <f t="shared" si="101"/>
        <v>0</v>
      </c>
      <c r="T336" s="145">
        <f t="shared" si="101"/>
        <v>66</v>
      </c>
      <c r="U336" s="145">
        <f t="shared" si="101"/>
        <v>65</v>
      </c>
      <c r="V336" s="61">
        <f t="shared" si="101"/>
        <v>1</v>
      </c>
      <c r="W336" s="61"/>
      <c r="X336" s="6"/>
    </row>
    <row r="337" spans="1:24" s="77" customFormat="1" ht="15.75" x14ac:dyDescent="0.25">
      <c r="A337" s="33" t="s">
        <v>283</v>
      </c>
      <c r="B337" s="33" t="s">
        <v>336</v>
      </c>
      <c r="C337" s="23" t="s">
        <v>79</v>
      </c>
      <c r="D337" s="43" t="s">
        <v>77</v>
      </c>
      <c r="E337" s="53">
        <v>1833319</v>
      </c>
      <c r="F337" s="53">
        <f>E337/12*2</f>
        <v>305553.16666666669</v>
      </c>
      <c r="G337" s="53">
        <v>289695</v>
      </c>
      <c r="H337" s="53">
        <v>289695</v>
      </c>
      <c r="I337" s="54"/>
      <c r="J337" s="50"/>
      <c r="K337" s="54"/>
      <c r="L337" s="55"/>
      <c r="M337" s="59"/>
      <c r="N337" s="59"/>
      <c r="O337" s="53"/>
      <c r="P337" s="53"/>
      <c r="Q337" s="57">
        <f t="shared" ref="Q337:Q352" si="102">O337-P337</f>
        <v>0</v>
      </c>
      <c r="R337" s="53"/>
      <c r="S337" s="53">
        <f>ROUND(R337/12*3,0)</f>
        <v>0</v>
      </c>
      <c r="T337" s="58"/>
      <c r="U337" s="58"/>
      <c r="V337" s="53">
        <f t="shared" ref="V337:V352" si="103">T337-U337</f>
        <v>0</v>
      </c>
      <c r="W337" s="59"/>
      <c r="X337" s="6"/>
    </row>
    <row r="338" spans="1:24" s="77" customFormat="1" ht="15.75" x14ac:dyDescent="0.25">
      <c r="A338" s="33" t="s">
        <v>283</v>
      </c>
      <c r="B338" s="33" t="s">
        <v>336</v>
      </c>
      <c r="C338" s="23" t="s">
        <v>80</v>
      </c>
      <c r="D338" s="43" t="s">
        <v>78</v>
      </c>
      <c r="E338" s="53">
        <v>146906</v>
      </c>
      <c r="F338" s="53">
        <f>E338/12*2</f>
        <v>24484.333333333332</v>
      </c>
      <c r="G338" s="53">
        <v>32767</v>
      </c>
      <c r="H338" s="53">
        <v>32767</v>
      </c>
      <c r="I338" s="127"/>
      <c r="J338" s="55"/>
      <c r="K338" s="127"/>
      <c r="L338" s="55"/>
      <c r="M338" s="59"/>
      <c r="N338" s="59"/>
      <c r="O338" s="53"/>
      <c r="P338" s="53"/>
      <c r="Q338" s="59">
        <f t="shared" si="102"/>
        <v>0</v>
      </c>
      <c r="R338" s="53"/>
      <c r="S338" s="53">
        <f>ROUND(R338/12*3,0)</f>
        <v>0</v>
      </c>
      <c r="T338" s="53"/>
      <c r="U338" s="53"/>
      <c r="V338" s="53">
        <f t="shared" si="103"/>
        <v>0</v>
      </c>
      <c r="W338" s="59"/>
      <c r="X338" s="6"/>
    </row>
    <row r="339" spans="1:24" s="77" customFormat="1" ht="15.75" x14ac:dyDescent="0.25">
      <c r="A339" s="33" t="s">
        <v>283</v>
      </c>
      <c r="B339" s="33" t="s">
        <v>336</v>
      </c>
      <c r="C339" s="23" t="s">
        <v>82</v>
      </c>
      <c r="D339" s="34" t="s">
        <v>81</v>
      </c>
      <c r="E339" s="53"/>
      <c r="F339" s="53"/>
      <c r="G339" s="53"/>
      <c r="H339" s="53"/>
      <c r="I339" s="54"/>
      <c r="J339" s="50"/>
      <c r="K339" s="54"/>
      <c r="L339" s="55"/>
      <c r="M339" s="59"/>
      <c r="N339" s="59"/>
      <c r="O339" s="53"/>
      <c r="P339" s="53"/>
      <c r="Q339" s="57">
        <f t="shared" si="102"/>
        <v>0</v>
      </c>
      <c r="R339" s="53"/>
      <c r="S339" s="53">
        <f>ROUND(R339/12*4,0)</f>
        <v>0</v>
      </c>
      <c r="T339" s="58"/>
      <c r="U339" s="58"/>
      <c r="V339" s="53">
        <f t="shared" si="103"/>
        <v>0</v>
      </c>
      <c r="W339" s="59"/>
      <c r="X339" s="6"/>
    </row>
    <row r="340" spans="1:24" s="77" customFormat="1" ht="31.5" x14ac:dyDescent="0.25">
      <c r="A340" s="33" t="s">
        <v>283</v>
      </c>
      <c r="B340" s="33" t="s">
        <v>336</v>
      </c>
      <c r="C340" s="23" t="s">
        <v>84</v>
      </c>
      <c r="D340" s="43" t="s">
        <v>83</v>
      </c>
      <c r="E340" s="53"/>
      <c r="F340" s="53"/>
      <c r="G340" s="53"/>
      <c r="H340" s="53"/>
      <c r="I340" s="54"/>
      <c r="J340" s="50"/>
      <c r="K340" s="54"/>
      <c r="L340" s="55"/>
      <c r="M340" s="59"/>
      <c r="N340" s="59"/>
      <c r="O340" s="53"/>
      <c r="P340" s="53"/>
      <c r="Q340" s="57">
        <f t="shared" si="102"/>
        <v>0</v>
      </c>
      <c r="R340" s="53"/>
      <c r="S340" s="53">
        <f>ROUND(R340/12*3,0)</f>
        <v>0</v>
      </c>
      <c r="T340" s="58"/>
      <c r="U340" s="58"/>
      <c r="V340" s="53">
        <f t="shared" si="103"/>
        <v>0</v>
      </c>
      <c r="W340" s="59"/>
      <c r="X340" s="6"/>
    </row>
    <row r="341" spans="1:24" s="77" customFormat="1" ht="15.75" x14ac:dyDescent="0.25">
      <c r="A341" s="33" t="s">
        <v>283</v>
      </c>
      <c r="B341" s="33" t="s">
        <v>336</v>
      </c>
      <c r="C341" s="23" t="s">
        <v>95</v>
      </c>
      <c r="D341" s="43" t="s">
        <v>96</v>
      </c>
      <c r="E341" s="53">
        <v>183861</v>
      </c>
      <c r="F341" s="53">
        <f>E341/12*2</f>
        <v>30643.5</v>
      </c>
      <c r="G341" s="53">
        <v>20917</v>
      </c>
      <c r="H341" s="53">
        <v>20917</v>
      </c>
      <c r="I341" s="54"/>
      <c r="J341" s="50"/>
      <c r="K341" s="54"/>
      <c r="L341" s="55"/>
      <c r="M341" s="59"/>
      <c r="N341" s="59"/>
      <c r="O341" s="53"/>
      <c r="P341" s="53"/>
      <c r="Q341" s="57">
        <f t="shared" si="102"/>
        <v>0</v>
      </c>
      <c r="R341" s="53"/>
      <c r="S341" s="53">
        <f>ROUND(R341/12*3,0)</f>
        <v>0</v>
      </c>
      <c r="T341" s="58"/>
      <c r="U341" s="58"/>
      <c r="V341" s="53">
        <f t="shared" si="103"/>
        <v>0</v>
      </c>
      <c r="W341" s="59"/>
      <c r="X341" s="6"/>
    </row>
    <row r="342" spans="1:24" s="77" customFormat="1" ht="31.5" x14ac:dyDescent="0.25">
      <c r="A342" s="33" t="s">
        <v>283</v>
      </c>
      <c r="B342" s="33" t="s">
        <v>336</v>
      </c>
      <c r="C342" s="23" t="s">
        <v>86</v>
      </c>
      <c r="D342" s="43" t="s">
        <v>85</v>
      </c>
      <c r="E342" s="53"/>
      <c r="F342" s="53">
        <f>E342/12*2</f>
        <v>0</v>
      </c>
      <c r="G342" s="53">
        <v>98129</v>
      </c>
      <c r="H342" s="53">
        <v>98129</v>
      </c>
      <c r="I342" s="54"/>
      <c r="J342" s="50"/>
      <c r="K342" s="54"/>
      <c r="L342" s="55"/>
      <c r="M342" s="59"/>
      <c r="N342" s="59"/>
      <c r="O342" s="53">
        <v>2877</v>
      </c>
      <c r="P342" s="53">
        <v>2877</v>
      </c>
      <c r="Q342" s="57">
        <f t="shared" si="102"/>
        <v>0</v>
      </c>
      <c r="R342" s="74"/>
      <c r="S342" s="53">
        <f>ROUND(R342/12*3,0)</f>
        <v>0</v>
      </c>
      <c r="T342" s="58">
        <v>48</v>
      </c>
      <c r="U342" s="58">
        <v>48</v>
      </c>
      <c r="V342" s="53">
        <f t="shared" si="103"/>
        <v>0</v>
      </c>
      <c r="W342" s="59"/>
      <c r="X342" s="6"/>
    </row>
    <row r="343" spans="1:24" s="77" customFormat="1" ht="31.5" x14ac:dyDescent="0.25">
      <c r="A343" s="33" t="s">
        <v>283</v>
      </c>
      <c r="B343" s="33" t="s">
        <v>336</v>
      </c>
      <c r="C343" s="23" t="s">
        <v>102</v>
      </c>
      <c r="D343" s="39" t="s">
        <v>362</v>
      </c>
      <c r="E343" s="53"/>
      <c r="F343" s="53"/>
      <c r="G343" s="53">
        <v>27039</v>
      </c>
      <c r="H343" s="53">
        <v>25487</v>
      </c>
      <c r="I343" s="54"/>
      <c r="J343" s="50"/>
      <c r="K343" s="54"/>
      <c r="L343" s="55"/>
      <c r="M343" s="59"/>
      <c r="N343" s="59"/>
      <c r="O343" s="53">
        <v>90</v>
      </c>
      <c r="P343" s="53">
        <v>90</v>
      </c>
      <c r="Q343" s="57">
        <f t="shared" si="102"/>
        <v>0</v>
      </c>
      <c r="R343" s="74"/>
      <c r="S343" s="53">
        <f>ROUND(R343/12*3,0)</f>
        <v>0</v>
      </c>
      <c r="T343" s="58">
        <v>18</v>
      </c>
      <c r="U343" s="58">
        <v>17</v>
      </c>
      <c r="V343" s="53">
        <f t="shared" si="103"/>
        <v>1</v>
      </c>
      <c r="W343" s="59"/>
      <c r="X343" s="6"/>
    </row>
    <row r="344" spans="1:24" s="77" customFormat="1" ht="15.75" x14ac:dyDescent="0.25">
      <c r="A344" s="33" t="s">
        <v>283</v>
      </c>
      <c r="B344" s="33" t="s">
        <v>336</v>
      </c>
      <c r="C344" s="23" t="s">
        <v>89</v>
      </c>
      <c r="D344" s="43" t="s">
        <v>88</v>
      </c>
      <c r="E344" s="53"/>
      <c r="F344" s="53">
        <f>E344/12*1</f>
        <v>0</v>
      </c>
      <c r="G344" s="53">
        <v>8778</v>
      </c>
      <c r="H344" s="53">
        <v>8778</v>
      </c>
      <c r="I344" s="54"/>
      <c r="J344" s="50"/>
      <c r="K344" s="54"/>
      <c r="L344" s="55"/>
      <c r="M344" s="59"/>
      <c r="N344" s="59"/>
      <c r="O344" s="53"/>
      <c r="P344" s="53"/>
      <c r="Q344" s="57">
        <f t="shared" si="102"/>
        <v>0</v>
      </c>
      <c r="R344" s="53"/>
      <c r="S344" s="53">
        <f t="shared" ref="S344:S352" si="104">ROUND(R344/12*3,0)</f>
        <v>0</v>
      </c>
      <c r="T344" s="58"/>
      <c r="U344" s="58"/>
      <c r="V344" s="53">
        <f t="shared" si="103"/>
        <v>0</v>
      </c>
      <c r="W344" s="59"/>
      <c r="X344" s="6"/>
    </row>
    <row r="345" spans="1:24" s="77" customFormat="1" ht="15.75" x14ac:dyDescent="0.25">
      <c r="A345" s="33" t="s">
        <v>283</v>
      </c>
      <c r="B345" s="33" t="s">
        <v>336</v>
      </c>
      <c r="C345" s="116" t="s">
        <v>367</v>
      </c>
      <c r="D345" s="38" t="s">
        <v>368</v>
      </c>
      <c r="E345" s="100"/>
      <c r="F345" s="53"/>
      <c r="G345" s="53">
        <v>185</v>
      </c>
      <c r="H345" s="53">
        <v>185</v>
      </c>
      <c r="I345" s="54"/>
      <c r="J345" s="50"/>
      <c r="K345" s="54"/>
      <c r="L345" s="55"/>
      <c r="M345" s="59"/>
      <c r="N345" s="59"/>
      <c r="O345" s="53"/>
      <c r="P345" s="53"/>
      <c r="Q345" s="57"/>
      <c r="R345" s="53"/>
      <c r="S345" s="53"/>
      <c r="T345" s="58"/>
      <c r="U345" s="58"/>
      <c r="V345" s="53"/>
      <c r="W345" s="59"/>
      <c r="X345" s="6"/>
    </row>
    <row r="346" spans="1:24" s="77" customFormat="1" ht="15.75" x14ac:dyDescent="0.25">
      <c r="A346" s="33" t="s">
        <v>283</v>
      </c>
      <c r="B346" s="33" t="s">
        <v>336</v>
      </c>
      <c r="C346" s="23" t="s">
        <v>91</v>
      </c>
      <c r="D346" s="43" t="s">
        <v>90</v>
      </c>
      <c r="E346" s="53">
        <v>101178</v>
      </c>
      <c r="F346" s="53">
        <f>E346/12*2</f>
        <v>16863</v>
      </c>
      <c r="G346" s="53">
        <v>0</v>
      </c>
      <c r="H346" s="53">
        <v>0</v>
      </c>
      <c r="I346" s="54"/>
      <c r="J346" s="50"/>
      <c r="K346" s="54"/>
      <c r="L346" s="55"/>
      <c r="M346" s="59"/>
      <c r="N346" s="59"/>
      <c r="O346" s="53"/>
      <c r="P346" s="53"/>
      <c r="Q346" s="57">
        <f t="shared" si="102"/>
        <v>0</v>
      </c>
      <c r="R346" s="53"/>
      <c r="S346" s="53">
        <f t="shared" si="104"/>
        <v>0</v>
      </c>
      <c r="T346" s="58"/>
      <c r="U346" s="58"/>
      <c r="V346" s="53">
        <f t="shared" si="103"/>
        <v>0</v>
      </c>
      <c r="W346" s="59"/>
      <c r="X346" s="6"/>
    </row>
    <row r="347" spans="1:24" s="77" customFormat="1" ht="15.75" x14ac:dyDescent="0.25">
      <c r="A347" s="33" t="s">
        <v>283</v>
      </c>
      <c r="B347" s="33" t="s">
        <v>336</v>
      </c>
      <c r="C347" s="23" t="s">
        <v>94</v>
      </c>
      <c r="D347" s="43" t="s">
        <v>97</v>
      </c>
      <c r="E347" s="53"/>
      <c r="F347" s="53">
        <f>E347/12*1</f>
        <v>0</v>
      </c>
      <c r="G347" s="53">
        <v>1510</v>
      </c>
      <c r="H347" s="53">
        <v>1510</v>
      </c>
      <c r="I347" s="54"/>
      <c r="J347" s="50"/>
      <c r="K347" s="54"/>
      <c r="L347" s="55"/>
      <c r="M347" s="59"/>
      <c r="N347" s="59"/>
      <c r="O347" s="53"/>
      <c r="P347" s="53"/>
      <c r="Q347" s="57">
        <f t="shared" si="102"/>
        <v>0</v>
      </c>
      <c r="R347" s="53"/>
      <c r="S347" s="53">
        <f t="shared" si="104"/>
        <v>0</v>
      </c>
      <c r="T347" s="58"/>
      <c r="U347" s="58"/>
      <c r="V347" s="53">
        <f t="shared" si="103"/>
        <v>0</v>
      </c>
      <c r="W347" s="59"/>
      <c r="X347" s="6"/>
    </row>
    <row r="348" spans="1:24" s="77" customFormat="1" ht="15.75" x14ac:dyDescent="0.25">
      <c r="A348" s="33" t="s">
        <v>283</v>
      </c>
      <c r="B348" s="33" t="s">
        <v>336</v>
      </c>
      <c r="C348" s="23" t="s">
        <v>93</v>
      </c>
      <c r="D348" s="43" t="s">
        <v>92</v>
      </c>
      <c r="E348" s="53"/>
      <c r="F348" s="53"/>
      <c r="G348" s="53"/>
      <c r="H348" s="53"/>
      <c r="I348" s="54"/>
      <c r="J348" s="50"/>
      <c r="K348" s="54"/>
      <c r="L348" s="55"/>
      <c r="M348" s="59"/>
      <c r="N348" s="59"/>
      <c r="O348" s="53"/>
      <c r="P348" s="53"/>
      <c r="Q348" s="57">
        <f t="shared" si="102"/>
        <v>0</v>
      </c>
      <c r="R348" s="53"/>
      <c r="S348" s="53">
        <f t="shared" si="104"/>
        <v>0</v>
      </c>
      <c r="T348" s="58"/>
      <c r="U348" s="58"/>
      <c r="V348" s="53">
        <f t="shared" si="103"/>
        <v>0</v>
      </c>
      <c r="W348" s="59"/>
      <c r="X348" s="6"/>
    </row>
    <row r="349" spans="1:24" s="77" customFormat="1" ht="37.5" customHeight="1" x14ac:dyDescent="0.25">
      <c r="A349" s="33" t="s">
        <v>283</v>
      </c>
      <c r="B349" s="33" t="s">
        <v>336</v>
      </c>
      <c r="C349" s="23" t="s">
        <v>98</v>
      </c>
      <c r="D349" s="34" t="s">
        <v>99</v>
      </c>
      <c r="E349" s="53">
        <v>854374</v>
      </c>
      <c r="F349" s="53">
        <f>E349/12*2</f>
        <v>142395.66666666666</v>
      </c>
      <c r="G349" s="53">
        <v>17719</v>
      </c>
      <c r="H349" s="53">
        <v>17719</v>
      </c>
      <c r="I349" s="54"/>
      <c r="J349" s="50"/>
      <c r="K349" s="54"/>
      <c r="L349" s="55"/>
      <c r="M349" s="59"/>
      <c r="N349" s="59"/>
      <c r="O349" s="53"/>
      <c r="P349" s="53"/>
      <c r="Q349" s="57">
        <f t="shared" si="102"/>
        <v>0</v>
      </c>
      <c r="R349" s="53"/>
      <c r="S349" s="53">
        <f t="shared" si="104"/>
        <v>0</v>
      </c>
      <c r="T349" s="58"/>
      <c r="U349" s="58"/>
      <c r="V349" s="53">
        <f t="shared" si="103"/>
        <v>0</v>
      </c>
      <c r="W349" s="59"/>
      <c r="X349" s="6"/>
    </row>
    <row r="350" spans="1:24" s="77" customFormat="1" ht="15.75" x14ac:dyDescent="0.25">
      <c r="A350" s="33" t="s">
        <v>283</v>
      </c>
      <c r="B350" s="33" t="s">
        <v>336</v>
      </c>
      <c r="C350" s="23" t="s">
        <v>100</v>
      </c>
      <c r="D350" s="34" t="s">
        <v>101</v>
      </c>
      <c r="E350" s="53">
        <v>20288</v>
      </c>
      <c r="F350" s="53">
        <f>E350/12*2</f>
        <v>3381.3333333333335</v>
      </c>
      <c r="G350" s="53">
        <v>7622</v>
      </c>
      <c r="H350" s="53">
        <v>7622</v>
      </c>
      <c r="I350" s="54"/>
      <c r="J350" s="50"/>
      <c r="K350" s="54"/>
      <c r="L350" s="55"/>
      <c r="M350" s="59"/>
      <c r="N350" s="59"/>
      <c r="O350" s="53"/>
      <c r="P350" s="53"/>
      <c r="Q350" s="57">
        <f t="shared" si="102"/>
        <v>0</v>
      </c>
      <c r="R350" s="53"/>
      <c r="S350" s="53">
        <f t="shared" si="104"/>
        <v>0</v>
      </c>
      <c r="T350" s="58"/>
      <c r="U350" s="58"/>
      <c r="V350" s="53">
        <f t="shared" si="103"/>
        <v>0</v>
      </c>
      <c r="W350" s="59"/>
      <c r="X350" s="6"/>
    </row>
    <row r="351" spans="1:24" s="77" customFormat="1" ht="47.25" x14ac:dyDescent="0.25">
      <c r="A351" s="33" t="s">
        <v>283</v>
      </c>
      <c r="B351" s="33" t="s">
        <v>336</v>
      </c>
      <c r="C351" s="23" t="s">
        <v>102</v>
      </c>
      <c r="D351" s="39" t="s">
        <v>87</v>
      </c>
      <c r="E351" s="53"/>
      <c r="F351" s="53"/>
      <c r="G351" s="53"/>
      <c r="H351" s="53"/>
      <c r="I351" s="54"/>
      <c r="J351" s="50"/>
      <c r="K351" s="54"/>
      <c r="L351" s="55"/>
      <c r="M351" s="59"/>
      <c r="N351" s="59"/>
      <c r="O351" s="53"/>
      <c r="P351" s="53"/>
      <c r="Q351" s="57">
        <f t="shared" si="102"/>
        <v>0</v>
      </c>
      <c r="R351" s="53"/>
      <c r="S351" s="53">
        <f t="shared" si="104"/>
        <v>0</v>
      </c>
      <c r="T351" s="58"/>
      <c r="U351" s="58"/>
      <c r="V351" s="53">
        <f t="shared" si="103"/>
        <v>0</v>
      </c>
      <c r="W351" s="59"/>
      <c r="X351" s="6"/>
    </row>
    <row r="352" spans="1:24" s="77" customFormat="1" ht="63" x14ac:dyDescent="0.25">
      <c r="A352" s="33" t="s">
        <v>283</v>
      </c>
      <c r="B352" s="33" t="s">
        <v>336</v>
      </c>
      <c r="C352" s="23" t="s">
        <v>102</v>
      </c>
      <c r="D352" s="39" t="s">
        <v>103</v>
      </c>
      <c r="E352" s="53">
        <v>986086</v>
      </c>
      <c r="F352" s="53">
        <f>E352/12*3</f>
        <v>246521.5</v>
      </c>
      <c r="G352" s="53">
        <v>164406.84049999999</v>
      </c>
      <c r="H352" s="53">
        <v>164406.84049999999</v>
      </c>
      <c r="I352" s="54"/>
      <c r="J352" s="50"/>
      <c r="K352" s="54">
        <f>G352-F352</f>
        <v>-82114.659500000009</v>
      </c>
      <c r="L352" s="55">
        <f>ROUND(K352*100/-F352,2)</f>
        <v>33.31</v>
      </c>
      <c r="M352" s="59"/>
      <c r="N352" s="59"/>
      <c r="O352" s="53"/>
      <c r="P352" s="53"/>
      <c r="Q352" s="57">
        <f t="shared" si="102"/>
        <v>0</v>
      </c>
      <c r="R352" s="53"/>
      <c r="S352" s="53">
        <f t="shared" si="104"/>
        <v>0</v>
      </c>
      <c r="T352" s="58"/>
      <c r="U352" s="58"/>
      <c r="V352" s="53">
        <f t="shared" si="103"/>
        <v>0</v>
      </c>
      <c r="W352" s="59"/>
      <c r="X352" s="6"/>
    </row>
    <row r="353" spans="1:24" s="77" customFormat="1" ht="31.5" x14ac:dyDescent="0.25">
      <c r="A353" s="33" t="s">
        <v>283</v>
      </c>
      <c r="B353" s="33" t="s">
        <v>336</v>
      </c>
      <c r="C353" s="23" t="s">
        <v>374</v>
      </c>
      <c r="D353" s="39" t="s">
        <v>375</v>
      </c>
      <c r="E353" s="53"/>
      <c r="F353" s="53">
        <f>E353/12*1</f>
        <v>0</v>
      </c>
      <c r="G353" s="53"/>
      <c r="H353" s="53"/>
      <c r="I353" s="54"/>
      <c r="J353" s="50"/>
      <c r="K353" s="54"/>
      <c r="L353" s="55"/>
      <c r="M353" s="59"/>
      <c r="N353" s="59"/>
      <c r="O353" s="53"/>
      <c r="P353" s="53"/>
      <c r="Q353" s="57"/>
      <c r="R353" s="53"/>
      <c r="S353" s="53"/>
      <c r="T353" s="58"/>
      <c r="U353" s="58"/>
      <c r="V353" s="53"/>
      <c r="W353" s="59"/>
      <c r="X353" s="6"/>
    </row>
    <row r="354" spans="1:24" s="77" customFormat="1" ht="15.75" x14ac:dyDescent="0.25">
      <c r="A354" s="33" t="s">
        <v>283</v>
      </c>
      <c r="B354" s="33" t="s">
        <v>336</v>
      </c>
      <c r="C354" s="23" t="s">
        <v>377</v>
      </c>
      <c r="D354" s="39" t="s">
        <v>376</v>
      </c>
      <c r="E354" s="53"/>
      <c r="F354" s="53"/>
      <c r="G354" s="53"/>
      <c r="H354" s="53"/>
      <c r="I354" s="54"/>
      <c r="J354" s="50"/>
      <c r="K354" s="54"/>
      <c r="L354" s="55"/>
      <c r="M354" s="59"/>
      <c r="N354" s="59"/>
      <c r="O354" s="53"/>
      <c r="P354" s="53"/>
      <c r="Q354" s="57"/>
      <c r="R354" s="53"/>
      <c r="S354" s="53"/>
      <c r="T354" s="58"/>
      <c r="U354" s="58"/>
      <c r="V354" s="53"/>
      <c r="W354" s="59"/>
      <c r="X354" s="6"/>
    </row>
    <row r="355" spans="1:24" s="77" customFormat="1" ht="15.75" x14ac:dyDescent="0.25">
      <c r="A355" s="33" t="s">
        <v>283</v>
      </c>
      <c r="B355" s="21">
        <v>2</v>
      </c>
      <c r="C355" s="23" t="s">
        <v>102</v>
      </c>
      <c r="D355" s="40" t="s">
        <v>31</v>
      </c>
      <c r="E355" s="64">
        <f>E356+E362+E416</f>
        <v>63324308</v>
      </c>
      <c r="F355" s="64">
        <f>F356+F362+F416</f>
        <v>14925808.333333332</v>
      </c>
      <c r="G355" s="64">
        <f>G356+G362+G416</f>
        <v>15925896</v>
      </c>
      <c r="H355" s="64">
        <f>H356+H362+H416</f>
        <v>15333509</v>
      </c>
      <c r="I355" s="134">
        <f>I356+I362+I416</f>
        <v>574474.5</v>
      </c>
      <c r="J355" s="50">
        <f>ROUND(I355/F355*100,2)</f>
        <v>3.85</v>
      </c>
      <c r="K355" s="134">
        <f>K356+K362+K416</f>
        <v>-278815.25</v>
      </c>
      <c r="L355" s="55">
        <f>ROUND(K355*100/-F355,2)</f>
        <v>1.87</v>
      </c>
      <c r="M355" s="64">
        <v>513098</v>
      </c>
      <c r="N355" s="49">
        <f>ROUND(M355/12*3,0)</f>
        <v>128275</v>
      </c>
      <c r="O355" s="64">
        <f t="shared" ref="O355:V355" si="105">O356+O362+O416</f>
        <v>113230</v>
      </c>
      <c r="P355" s="64">
        <f t="shared" si="105"/>
        <v>105466</v>
      </c>
      <c r="Q355" s="134">
        <f t="shared" si="105"/>
        <v>7764</v>
      </c>
      <c r="R355" s="64">
        <f t="shared" si="105"/>
        <v>23703</v>
      </c>
      <c r="S355" s="64">
        <f t="shared" si="105"/>
        <v>5927</v>
      </c>
      <c r="T355" s="144">
        <f t="shared" si="105"/>
        <v>6815</v>
      </c>
      <c r="U355" s="144">
        <f t="shared" si="105"/>
        <v>6569</v>
      </c>
      <c r="V355" s="64">
        <f t="shared" si="105"/>
        <v>246</v>
      </c>
      <c r="W355" s="64"/>
      <c r="X355" s="6"/>
    </row>
    <row r="356" spans="1:24" s="77" customFormat="1" ht="15.75" x14ac:dyDescent="0.25">
      <c r="A356" s="33" t="s">
        <v>283</v>
      </c>
      <c r="B356" s="22" t="s">
        <v>337</v>
      </c>
      <c r="C356" s="23" t="s">
        <v>102</v>
      </c>
      <c r="D356" s="32" t="s">
        <v>32</v>
      </c>
      <c r="E356" s="64">
        <f t="shared" ref="E356:L356" si="106">SUM(E357:E361)</f>
        <v>40608855</v>
      </c>
      <c r="F356" s="64">
        <f t="shared" si="106"/>
        <v>10152214</v>
      </c>
      <c r="G356" s="64">
        <f t="shared" si="106"/>
        <v>10152214</v>
      </c>
      <c r="H356" s="64">
        <f t="shared" si="106"/>
        <v>10152214</v>
      </c>
      <c r="I356" s="134">
        <f t="shared" si="106"/>
        <v>0</v>
      </c>
      <c r="J356" s="134">
        <f t="shared" si="106"/>
        <v>0</v>
      </c>
      <c r="K356" s="134">
        <f t="shared" si="106"/>
        <v>0</v>
      </c>
      <c r="L356" s="64">
        <f t="shared" si="106"/>
        <v>0</v>
      </c>
      <c r="M356" s="64"/>
      <c r="N356" s="64"/>
      <c r="O356" s="64">
        <f t="shared" ref="O356:V356" si="107">SUM(O357:O361)</f>
        <v>64457</v>
      </c>
      <c r="P356" s="64">
        <f t="shared" si="107"/>
        <v>64411</v>
      </c>
      <c r="Q356" s="134">
        <f t="shared" si="107"/>
        <v>46</v>
      </c>
      <c r="R356" s="64">
        <f t="shared" si="107"/>
        <v>18724</v>
      </c>
      <c r="S356" s="64">
        <f t="shared" si="107"/>
        <v>4682</v>
      </c>
      <c r="T356" s="144">
        <f t="shared" si="107"/>
        <v>5251</v>
      </c>
      <c r="U356" s="144">
        <f t="shared" si="107"/>
        <v>5251</v>
      </c>
      <c r="V356" s="64">
        <f t="shared" si="107"/>
        <v>0</v>
      </c>
      <c r="W356" s="64"/>
      <c r="X356" s="6"/>
    </row>
    <row r="357" spans="1:24" s="77" customFormat="1" ht="23.25" customHeight="1" x14ac:dyDescent="0.25">
      <c r="A357" s="33" t="s">
        <v>283</v>
      </c>
      <c r="B357" s="33" t="s">
        <v>337</v>
      </c>
      <c r="C357" s="23" t="s">
        <v>109</v>
      </c>
      <c r="D357" s="34" t="s">
        <v>106</v>
      </c>
      <c r="E357" s="53">
        <v>40053429</v>
      </c>
      <c r="F357" s="53">
        <f>ROUND(E357/12*3,0)</f>
        <v>10013357</v>
      </c>
      <c r="G357" s="53">
        <v>10013357</v>
      </c>
      <c r="H357" s="53">
        <v>10013357</v>
      </c>
      <c r="I357" s="127"/>
      <c r="J357" s="55"/>
      <c r="K357" s="127"/>
      <c r="L357" s="55"/>
      <c r="M357" s="59"/>
      <c r="N357" s="59"/>
      <c r="O357" s="53">
        <v>64313</v>
      </c>
      <c r="P357" s="53">
        <v>64267</v>
      </c>
      <c r="Q357" s="59">
        <f>O357-P357</f>
        <v>46</v>
      </c>
      <c r="R357" s="74">
        <v>18578</v>
      </c>
      <c r="S357" s="53">
        <f>ROUND(R357/12*3,0)</f>
        <v>4645</v>
      </c>
      <c r="T357" s="58">
        <v>5208</v>
      </c>
      <c r="U357" s="58">
        <v>5208</v>
      </c>
      <c r="V357" s="53">
        <f>T357-U357</f>
        <v>0</v>
      </c>
      <c r="W357" s="59"/>
      <c r="X357" s="6"/>
    </row>
    <row r="358" spans="1:24" s="77" customFormat="1" ht="31.5" x14ac:dyDescent="0.25">
      <c r="A358" s="33" t="s">
        <v>283</v>
      </c>
      <c r="B358" s="33" t="s">
        <v>337</v>
      </c>
      <c r="C358" s="23" t="s">
        <v>110</v>
      </c>
      <c r="D358" s="34" t="s">
        <v>114</v>
      </c>
      <c r="E358" s="53"/>
      <c r="F358" s="53"/>
      <c r="G358" s="53"/>
      <c r="H358" s="53"/>
      <c r="I358" s="127"/>
      <c r="J358" s="55"/>
      <c r="K358" s="127"/>
      <c r="L358" s="55"/>
      <c r="M358" s="59"/>
      <c r="N358" s="59"/>
      <c r="O358" s="53"/>
      <c r="P358" s="53"/>
      <c r="Q358" s="59">
        <f>O358-P358</f>
        <v>0</v>
      </c>
      <c r="R358" s="53"/>
      <c r="S358" s="53">
        <f>ROUND(R358/12*3,0)</f>
        <v>0</v>
      </c>
      <c r="T358" s="53"/>
      <c r="U358" s="53"/>
      <c r="V358" s="53">
        <f>T358-U358</f>
        <v>0</v>
      </c>
      <c r="W358" s="59"/>
      <c r="X358" s="6"/>
    </row>
    <row r="359" spans="1:24" s="77" customFormat="1" ht="15.75" x14ac:dyDescent="0.25">
      <c r="A359" s="33" t="s">
        <v>283</v>
      </c>
      <c r="B359" s="33" t="s">
        <v>337</v>
      </c>
      <c r="C359" s="23" t="s">
        <v>111</v>
      </c>
      <c r="D359" s="34" t="s">
        <v>115</v>
      </c>
      <c r="E359" s="53"/>
      <c r="F359" s="53"/>
      <c r="G359" s="53"/>
      <c r="H359" s="53"/>
      <c r="I359" s="54"/>
      <c r="J359" s="50"/>
      <c r="K359" s="54"/>
      <c r="L359" s="55"/>
      <c r="M359" s="59"/>
      <c r="N359" s="59"/>
      <c r="O359" s="53"/>
      <c r="P359" s="53"/>
      <c r="Q359" s="57">
        <f>O359-P359</f>
        <v>0</v>
      </c>
      <c r="R359" s="53"/>
      <c r="S359" s="53">
        <f>ROUND(R359/12*3,0)</f>
        <v>0</v>
      </c>
      <c r="T359" s="58"/>
      <c r="U359" s="58"/>
      <c r="V359" s="53">
        <f>T359-U359</f>
        <v>0</v>
      </c>
      <c r="W359" s="59"/>
      <c r="X359" s="6"/>
    </row>
    <row r="360" spans="1:24" s="77" customFormat="1" ht="31.5" x14ac:dyDescent="0.25">
      <c r="A360" s="33" t="s">
        <v>283</v>
      </c>
      <c r="B360" s="33" t="s">
        <v>337</v>
      </c>
      <c r="C360" s="23" t="s">
        <v>113</v>
      </c>
      <c r="D360" s="34" t="s">
        <v>116</v>
      </c>
      <c r="E360" s="53"/>
      <c r="F360" s="53"/>
      <c r="G360" s="53"/>
      <c r="H360" s="53"/>
      <c r="I360" s="54"/>
      <c r="J360" s="50"/>
      <c r="K360" s="54"/>
      <c r="L360" s="55"/>
      <c r="M360" s="59"/>
      <c r="N360" s="59"/>
      <c r="O360" s="53">
        <v>144</v>
      </c>
      <c r="P360" s="53">
        <v>144</v>
      </c>
      <c r="Q360" s="57">
        <f>O360-P360</f>
        <v>0</v>
      </c>
      <c r="R360" s="53"/>
      <c r="S360" s="53">
        <f>ROUND(R360/12*3,0)</f>
        <v>0</v>
      </c>
      <c r="T360" s="58">
        <v>43</v>
      </c>
      <c r="U360" s="58">
        <v>43</v>
      </c>
      <c r="V360" s="53">
        <f>T360-U360</f>
        <v>0</v>
      </c>
      <c r="W360" s="59"/>
      <c r="X360" s="6"/>
    </row>
    <row r="361" spans="1:24" s="77" customFormat="1" ht="15.75" x14ac:dyDescent="0.25">
      <c r="A361" s="33" t="s">
        <v>283</v>
      </c>
      <c r="B361" s="33" t="s">
        <v>337</v>
      </c>
      <c r="C361" s="23" t="s">
        <v>112</v>
      </c>
      <c r="D361" s="34" t="s">
        <v>117</v>
      </c>
      <c r="E361" s="53">
        <v>555426</v>
      </c>
      <c r="F361" s="53">
        <f>ROUND(E361/12*3,0)</f>
        <v>138857</v>
      </c>
      <c r="G361" s="53">
        <v>138857</v>
      </c>
      <c r="H361" s="53">
        <v>138857</v>
      </c>
      <c r="I361" s="54"/>
      <c r="J361" s="50"/>
      <c r="K361" s="54"/>
      <c r="L361" s="55"/>
      <c r="M361" s="59"/>
      <c r="N361" s="59"/>
      <c r="O361" s="53"/>
      <c r="P361" s="53"/>
      <c r="Q361" s="57">
        <f>O361-P361</f>
        <v>0</v>
      </c>
      <c r="R361" s="74">
        <v>146</v>
      </c>
      <c r="S361" s="53">
        <f>ROUND(R361/12*3,0)</f>
        <v>37</v>
      </c>
      <c r="T361" s="58"/>
      <c r="U361" s="58"/>
      <c r="V361" s="53">
        <f>T361-U361</f>
        <v>0</v>
      </c>
      <c r="W361" s="59"/>
      <c r="X361" s="6"/>
    </row>
    <row r="362" spans="1:24" s="77" customFormat="1" ht="15.75" x14ac:dyDescent="0.25">
      <c r="A362" s="33" t="s">
        <v>283</v>
      </c>
      <c r="B362" s="22" t="s">
        <v>338</v>
      </c>
      <c r="C362" s="23" t="s">
        <v>102</v>
      </c>
      <c r="D362" s="41" t="s">
        <v>33</v>
      </c>
      <c r="E362" s="64">
        <f>SUM(E363:E415)</f>
        <v>9896336</v>
      </c>
      <c r="F362" s="64">
        <f>SUM(F363:F415)</f>
        <v>2474084</v>
      </c>
      <c r="G362" s="64">
        <f>SUM(G363:G415)</f>
        <v>2772596</v>
      </c>
      <c r="H362" s="64">
        <f>SUM(H363:H415)</f>
        <v>2180209</v>
      </c>
      <c r="I362" s="134">
        <f>SUM(I363:I415)</f>
        <v>574474.5</v>
      </c>
      <c r="J362" s="50">
        <f>ROUND(I362/F362*100,2)</f>
        <v>23.22</v>
      </c>
      <c r="K362" s="134">
        <f>SUM(K363:K415)</f>
        <v>-275962.5</v>
      </c>
      <c r="L362" s="55">
        <f>ROUND(K362*100/-F362,2)</f>
        <v>11.15</v>
      </c>
      <c r="M362" s="64"/>
      <c r="N362" s="64"/>
      <c r="O362" s="64">
        <f t="shared" ref="O362:V362" si="108">SUM(O363:O415)</f>
        <v>48280</v>
      </c>
      <c r="P362" s="64">
        <f t="shared" si="108"/>
        <v>40562</v>
      </c>
      <c r="Q362" s="134">
        <f t="shared" si="108"/>
        <v>7718</v>
      </c>
      <c r="R362" s="64">
        <f t="shared" si="108"/>
        <v>4594</v>
      </c>
      <c r="S362" s="64">
        <f t="shared" si="108"/>
        <v>1149</v>
      </c>
      <c r="T362" s="144">
        <f t="shared" si="108"/>
        <v>1362</v>
      </c>
      <c r="U362" s="144">
        <f t="shared" si="108"/>
        <v>1116</v>
      </c>
      <c r="V362" s="64">
        <f t="shared" si="108"/>
        <v>246</v>
      </c>
      <c r="W362" s="64"/>
      <c r="X362" s="6"/>
    </row>
    <row r="363" spans="1:24" s="77" customFormat="1" ht="31.5" x14ac:dyDescent="0.25">
      <c r="A363" s="33" t="s">
        <v>283</v>
      </c>
      <c r="B363" s="33" t="s">
        <v>338</v>
      </c>
      <c r="C363" s="42" t="s">
        <v>139</v>
      </c>
      <c r="D363" s="43" t="s">
        <v>119</v>
      </c>
      <c r="E363" s="53">
        <v>132617</v>
      </c>
      <c r="F363" s="53">
        <f t="shared" ref="F363:F364" si="109">E363/12*3</f>
        <v>33154.25</v>
      </c>
      <c r="G363" s="53">
        <v>30719</v>
      </c>
      <c r="H363" s="53">
        <v>30719</v>
      </c>
      <c r="I363" s="127"/>
      <c r="J363" s="55"/>
      <c r="K363" s="54">
        <f t="shared" ref="K363" si="110">G363-F363</f>
        <v>-2435.25</v>
      </c>
      <c r="L363" s="55">
        <f t="shared" ref="L363" si="111">ROUND(K363*100/-F363,2)</f>
        <v>7.35</v>
      </c>
      <c r="M363" s="59"/>
      <c r="N363" s="59"/>
      <c r="O363" s="53">
        <v>1428</v>
      </c>
      <c r="P363" s="53">
        <v>1428</v>
      </c>
      <c r="Q363" s="57">
        <f t="shared" ref="Q363:Q415" si="112">O363-P363</f>
        <v>0</v>
      </c>
      <c r="R363" s="74">
        <v>177</v>
      </c>
      <c r="S363" s="53">
        <f t="shared" ref="S363:S369" si="113">ROUND(R363/12*3,0)</f>
        <v>44</v>
      </c>
      <c r="T363" s="58">
        <v>41</v>
      </c>
      <c r="U363" s="58">
        <v>41</v>
      </c>
      <c r="V363" s="53">
        <f t="shared" ref="V363:V415" si="114">T363-U363</f>
        <v>0</v>
      </c>
      <c r="W363" s="59"/>
      <c r="X363" s="6"/>
    </row>
    <row r="364" spans="1:24" s="77" customFormat="1" ht="47.25" x14ac:dyDescent="0.25">
      <c r="A364" s="33" t="s">
        <v>283</v>
      </c>
      <c r="B364" s="33" t="s">
        <v>338</v>
      </c>
      <c r="C364" s="42" t="s">
        <v>140</v>
      </c>
      <c r="D364" s="43" t="s">
        <v>120</v>
      </c>
      <c r="E364" s="53">
        <v>413700</v>
      </c>
      <c r="F364" s="53">
        <f t="shared" si="109"/>
        <v>103425</v>
      </c>
      <c r="G364" s="53">
        <v>158985</v>
      </c>
      <c r="H364" s="53">
        <v>103391</v>
      </c>
      <c r="I364" s="127">
        <f t="shared" ref="I364" si="115">G364-F364</f>
        <v>55560</v>
      </c>
      <c r="J364" s="55">
        <f t="shared" ref="J364" si="116">ROUND(I364/F364*100,2)</f>
        <v>53.72</v>
      </c>
      <c r="K364" s="54"/>
      <c r="L364" s="55"/>
      <c r="M364" s="59"/>
      <c r="N364" s="59"/>
      <c r="O364" s="53">
        <v>6145</v>
      </c>
      <c r="P364" s="53">
        <v>3948</v>
      </c>
      <c r="Q364" s="59">
        <f t="shared" si="112"/>
        <v>2197</v>
      </c>
      <c r="R364" s="74">
        <v>657</v>
      </c>
      <c r="S364" s="53">
        <f t="shared" si="113"/>
        <v>164</v>
      </c>
      <c r="T364" s="58">
        <v>288</v>
      </c>
      <c r="U364" s="58">
        <v>186</v>
      </c>
      <c r="V364" s="53">
        <f t="shared" si="114"/>
        <v>102</v>
      </c>
      <c r="W364" s="59"/>
      <c r="X364" s="6"/>
    </row>
    <row r="365" spans="1:24" s="77" customFormat="1" ht="31.5" x14ac:dyDescent="0.25">
      <c r="A365" s="33" t="s">
        <v>283</v>
      </c>
      <c r="B365" s="33" t="s">
        <v>338</v>
      </c>
      <c r="C365" s="42" t="s">
        <v>141</v>
      </c>
      <c r="D365" s="43" t="s">
        <v>142</v>
      </c>
      <c r="E365" s="53"/>
      <c r="F365" s="53"/>
      <c r="G365" s="53"/>
      <c r="H365" s="53"/>
      <c r="I365" s="54"/>
      <c r="J365" s="50"/>
      <c r="K365" s="54"/>
      <c r="L365" s="55"/>
      <c r="M365" s="59"/>
      <c r="N365" s="59"/>
      <c r="O365" s="53"/>
      <c r="P365" s="53"/>
      <c r="Q365" s="57">
        <f t="shared" si="112"/>
        <v>0</v>
      </c>
      <c r="R365" s="53"/>
      <c r="S365" s="53">
        <f t="shared" si="113"/>
        <v>0</v>
      </c>
      <c r="T365" s="58"/>
      <c r="U365" s="58"/>
      <c r="V365" s="53">
        <f t="shared" si="114"/>
        <v>0</v>
      </c>
      <c r="W365" s="59"/>
      <c r="X365" s="6"/>
    </row>
    <row r="366" spans="1:24" s="77" customFormat="1" ht="31.5" x14ac:dyDescent="0.25">
      <c r="A366" s="33" t="s">
        <v>283</v>
      </c>
      <c r="B366" s="33" t="s">
        <v>338</v>
      </c>
      <c r="C366" s="42" t="s">
        <v>143</v>
      </c>
      <c r="D366" s="43" t="s">
        <v>144</v>
      </c>
      <c r="E366" s="53"/>
      <c r="F366" s="53"/>
      <c r="G366" s="53"/>
      <c r="H366" s="53"/>
      <c r="I366" s="54"/>
      <c r="J366" s="50"/>
      <c r="K366" s="54"/>
      <c r="L366" s="55"/>
      <c r="M366" s="59"/>
      <c r="N366" s="59"/>
      <c r="O366" s="53"/>
      <c r="P366" s="53"/>
      <c r="Q366" s="57">
        <f t="shared" si="112"/>
        <v>0</v>
      </c>
      <c r="R366" s="53"/>
      <c r="S366" s="53">
        <f t="shared" si="113"/>
        <v>0</v>
      </c>
      <c r="T366" s="58"/>
      <c r="U366" s="58"/>
      <c r="V366" s="53">
        <f t="shared" si="114"/>
        <v>0</v>
      </c>
      <c r="W366" s="59"/>
      <c r="X366" s="6"/>
    </row>
    <row r="367" spans="1:24" s="77" customFormat="1" ht="15.75" x14ac:dyDescent="0.25">
      <c r="A367" s="33" t="s">
        <v>283</v>
      </c>
      <c r="B367" s="33" t="s">
        <v>338</v>
      </c>
      <c r="C367" s="42" t="s">
        <v>145</v>
      </c>
      <c r="D367" s="43" t="s">
        <v>146</v>
      </c>
      <c r="E367" s="53"/>
      <c r="F367" s="53"/>
      <c r="G367" s="53"/>
      <c r="H367" s="53"/>
      <c r="I367" s="54"/>
      <c r="J367" s="50"/>
      <c r="K367" s="54"/>
      <c r="L367" s="55"/>
      <c r="M367" s="59"/>
      <c r="N367" s="59"/>
      <c r="O367" s="53"/>
      <c r="P367" s="53"/>
      <c r="Q367" s="57">
        <f t="shared" si="112"/>
        <v>0</v>
      </c>
      <c r="R367" s="53"/>
      <c r="S367" s="53">
        <f t="shared" si="113"/>
        <v>0</v>
      </c>
      <c r="T367" s="58"/>
      <c r="U367" s="58"/>
      <c r="V367" s="53">
        <f t="shared" si="114"/>
        <v>0</v>
      </c>
      <c r="W367" s="59"/>
      <c r="X367" s="6"/>
    </row>
    <row r="368" spans="1:24" s="77" customFormat="1" ht="15.75" x14ac:dyDescent="0.25">
      <c r="A368" s="33" t="s">
        <v>283</v>
      </c>
      <c r="B368" s="33" t="s">
        <v>338</v>
      </c>
      <c r="C368" s="42" t="s">
        <v>147</v>
      </c>
      <c r="D368" s="43" t="s">
        <v>148</v>
      </c>
      <c r="E368" s="53">
        <v>840185</v>
      </c>
      <c r="F368" s="53">
        <f t="shared" ref="F368:F369" si="117">E368/12*3</f>
        <v>210046.25</v>
      </c>
      <c r="G368" s="53">
        <v>95155</v>
      </c>
      <c r="H368" s="53">
        <v>95155</v>
      </c>
      <c r="I368" s="127"/>
      <c r="J368" s="55"/>
      <c r="K368" s="54">
        <f t="shared" ref="K368" si="118">G368-F368</f>
        <v>-114891.25</v>
      </c>
      <c r="L368" s="55">
        <f t="shared" ref="L368" si="119">ROUND(K368*100/-F368,2)</f>
        <v>54.7</v>
      </c>
      <c r="M368" s="59"/>
      <c r="N368" s="59"/>
      <c r="O368" s="53">
        <v>929</v>
      </c>
      <c r="P368" s="53">
        <v>929</v>
      </c>
      <c r="Q368" s="57">
        <f t="shared" si="112"/>
        <v>0</v>
      </c>
      <c r="R368" s="74">
        <v>53</v>
      </c>
      <c r="S368" s="53">
        <f t="shared" si="113"/>
        <v>13</v>
      </c>
      <c r="T368" s="58">
        <v>6</v>
      </c>
      <c r="U368" s="58">
        <v>6</v>
      </c>
      <c r="V368" s="53">
        <f t="shared" si="114"/>
        <v>0</v>
      </c>
      <c r="W368" s="59"/>
      <c r="X368" s="6"/>
    </row>
    <row r="369" spans="1:24" s="77" customFormat="1" ht="78.75" x14ac:dyDescent="0.25">
      <c r="A369" s="33" t="s">
        <v>283</v>
      </c>
      <c r="B369" s="33" t="s">
        <v>338</v>
      </c>
      <c r="C369" s="42" t="s">
        <v>149</v>
      </c>
      <c r="D369" s="43" t="s">
        <v>150</v>
      </c>
      <c r="E369" s="53">
        <v>493684</v>
      </c>
      <c r="F369" s="53">
        <f t="shared" si="117"/>
        <v>123421</v>
      </c>
      <c r="G369" s="53">
        <v>127992</v>
      </c>
      <c r="H369" s="53">
        <v>121897</v>
      </c>
      <c r="I369" s="127">
        <f t="shared" ref="I369" si="120">G369-F369</f>
        <v>4571</v>
      </c>
      <c r="J369" s="55">
        <f t="shared" ref="J369" si="121">ROUND(I369/F369*100,2)</f>
        <v>3.7</v>
      </c>
      <c r="K369" s="54"/>
      <c r="L369" s="55"/>
      <c r="M369" s="59"/>
      <c r="N369" s="59"/>
      <c r="O369" s="53">
        <v>5985</v>
      </c>
      <c r="P369" s="53">
        <v>5276</v>
      </c>
      <c r="Q369" s="57">
        <f t="shared" si="112"/>
        <v>709</v>
      </c>
      <c r="R369" s="74">
        <v>243</v>
      </c>
      <c r="S369" s="53">
        <f t="shared" si="113"/>
        <v>61</v>
      </c>
      <c r="T369" s="58">
        <v>63</v>
      </c>
      <c r="U369" s="58">
        <v>60</v>
      </c>
      <c r="V369" s="53">
        <f t="shared" si="114"/>
        <v>3</v>
      </c>
      <c r="W369" s="59"/>
      <c r="X369" s="6"/>
    </row>
    <row r="370" spans="1:24" s="77" customFormat="1" ht="31.5" x14ac:dyDescent="0.25">
      <c r="A370" s="33" t="s">
        <v>283</v>
      </c>
      <c r="B370" s="33" t="s">
        <v>338</v>
      </c>
      <c r="C370" s="42" t="s">
        <v>130</v>
      </c>
      <c r="D370" s="43" t="s">
        <v>151</v>
      </c>
      <c r="E370" s="53"/>
      <c r="F370" s="53"/>
      <c r="G370" s="53"/>
      <c r="H370" s="53"/>
      <c r="I370" s="54"/>
      <c r="J370" s="50"/>
      <c r="K370" s="54"/>
      <c r="L370" s="55"/>
      <c r="M370" s="59"/>
      <c r="N370" s="59"/>
      <c r="O370" s="53"/>
      <c r="P370" s="53"/>
      <c r="Q370" s="57">
        <f t="shared" si="112"/>
        <v>0</v>
      </c>
      <c r="R370" s="53"/>
      <c r="S370" s="53">
        <f t="shared" ref="S370:S380" si="122">ROUND(R370/12*3,0)</f>
        <v>0</v>
      </c>
      <c r="T370" s="58"/>
      <c r="U370" s="58"/>
      <c r="V370" s="53">
        <f t="shared" si="114"/>
        <v>0</v>
      </c>
      <c r="W370" s="59"/>
      <c r="X370" s="6"/>
    </row>
    <row r="371" spans="1:24" s="77" customFormat="1" ht="47.25" x14ac:dyDescent="0.25">
      <c r="A371" s="33" t="s">
        <v>283</v>
      </c>
      <c r="B371" s="33" t="s">
        <v>338</v>
      </c>
      <c r="C371" s="42" t="s">
        <v>174</v>
      </c>
      <c r="D371" s="43" t="s">
        <v>175</v>
      </c>
      <c r="E371" s="53"/>
      <c r="F371" s="53"/>
      <c r="G371" s="53"/>
      <c r="H371" s="53"/>
      <c r="I371" s="54"/>
      <c r="J371" s="50"/>
      <c r="K371" s="54"/>
      <c r="L371" s="55"/>
      <c r="M371" s="59"/>
      <c r="N371" s="59"/>
      <c r="O371" s="53"/>
      <c r="P371" s="53"/>
      <c r="Q371" s="57">
        <f t="shared" si="112"/>
        <v>0</v>
      </c>
      <c r="R371" s="53"/>
      <c r="S371" s="53">
        <f t="shared" si="122"/>
        <v>0</v>
      </c>
      <c r="T371" s="58"/>
      <c r="U371" s="58"/>
      <c r="V371" s="53">
        <f t="shared" si="114"/>
        <v>0</v>
      </c>
      <c r="W371" s="59"/>
      <c r="X371" s="6"/>
    </row>
    <row r="372" spans="1:24" s="77" customFormat="1" ht="31.5" x14ac:dyDescent="0.25">
      <c r="A372" s="33" t="s">
        <v>283</v>
      </c>
      <c r="B372" s="33" t="s">
        <v>338</v>
      </c>
      <c r="C372" s="42" t="s">
        <v>129</v>
      </c>
      <c r="D372" s="43" t="s">
        <v>152</v>
      </c>
      <c r="E372" s="53"/>
      <c r="F372" s="53"/>
      <c r="G372" s="53"/>
      <c r="H372" s="53"/>
      <c r="I372" s="54"/>
      <c r="J372" s="50"/>
      <c r="K372" s="54"/>
      <c r="L372" s="55"/>
      <c r="M372" s="59"/>
      <c r="N372" s="59"/>
      <c r="O372" s="53"/>
      <c r="P372" s="53"/>
      <c r="Q372" s="57">
        <f t="shared" si="112"/>
        <v>0</v>
      </c>
      <c r="R372" s="53"/>
      <c r="S372" s="53">
        <f t="shared" si="122"/>
        <v>0</v>
      </c>
      <c r="T372" s="58"/>
      <c r="U372" s="58"/>
      <c r="V372" s="53">
        <f t="shared" si="114"/>
        <v>0</v>
      </c>
      <c r="W372" s="59"/>
      <c r="X372" s="6"/>
    </row>
    <row r="373" spans="1:24" s="77" customFormat="1" ht="31.5" x14ac:dyDescent="0.25">
      <c r="A373" s="33" t="s">
        <v>283</v>
      </c>
      <c r="B373" s="33" t="s">
        <v>338</v>
      </c>
      <c r="C373" s="42" t="s">
        <v>176</v>
      </c>
      <c r="D373" s="43" t="s">
        <v>177</v>
      </c>
      <c r="E373" s="53"/>
      <c r="F373" s="53"/>
      <c r="G373" s="53"/>
      <c r="H373" s="53"/>
      <c r="I373" s="54"/>
      <c r="J373" s="50"/>
      <c r="K373" s="54"/>
      <c r="L373" s="55"/>
      <c r="M373" s="59"/>
      <c r="N373" s="59"/>
      <c r="O373" s="53"/>
      <c r="P373" s="53"/>
      <c r="Q373" s="57">
        <f t="shared" si="112"/>
        <v>0</v>
      </c>
      <c r="R373" s="53"/>
      <c r="S373" s="53">
        <f t="shared" si="122"/>
        <v>0</v>
      </c>
      <c r="T373" s="58"/>
      <c r="U373" s="58"/>
      <c r="V373" s="53">
        <f t="shared" si="114"/>
        <v>0</v>
      </c>
      <c r="W373" s="59"/>
      <c r="X373" s="6"/>
    </row>
    <row r="374" spans="1:24" s="77" customFormat="1" ht="15.75" x14ac:dyDescent="0.25">
      <c r="A374" s="33" t="s">
        <v>283</v>
      </c>
      <c r="B374" s="33" t="s">
        <v>338</v>
      </c>
      <c r="C374" s="42" t="s">
        <v>131</v>
      </c>
      <c r="D374" s="43" t="s">
        <v>153</v>
      </c>
      <c r="E374" s="53"/>
      <c r="F374" s="53"/>
      <c r="G374" s="53"/>
      <c r="H374" s="53"/>
      <c r="I374" s="54"/>
      <c r="J374" s="50"/>
      <c r="K374" s="54"/>
      <c r="L374" s="55"/>
      <c r="M374" s="59"/>
      <c r="N374" s="59"/>
      <c r="O374" s="53"/>
      <c r="P374" s="53"/>
      <c r="Q374" s="57">
        <f t="shared" si="112"/>
        <v>0</v>
      </c>
      <c r="R374" s="53"/>
      <c r="S374" s="53">
        <f t="shared" si="122"/>
        <v>0</v>
      </c>
      <c r="T374" s="58"/>
      <c r="U374" s="58"/>
      <c r="V374" s="53">
        <f t="shared" si="114"/>
        <v>0</v>
      </c>
      <c r="W374" s="59"/>
      <c r="X374" s="6"/>
    </row>
    <row r="375" spans="1:24" s="77" customFormat="1" ht="31.5" x14ac:dyDescent="0.25">
      <c r="A375" s="33" t="s">
        <v>283</v>
      </c>
      <c r="B375" s="33" t="s">
        <v>338</v>
      </c>
      <c r="C375" s="42" t="s">
        <v>178</v>
      </c>
      <c r="D375" s="43" t="s">
        <v>179</v>
      </c>
      <c r="E375" s="53"/>
      <c r="F375" s="53"/>
      <c r="G375" s="53"/>
      <c r="H375" s="53"/>
      <c r="I375" s="54"/>
      <c r="J375" s="50"/>
      <c r="K375" s="54"/>
      <c r="L375" s="55"/>
      <c r="M375" s="59"/>
      <c r="N375" s="59"/>
      <c r="O375" s="53"/>
      <c r="P375" s="53"/>
      <c r="Q375" s="57">
        <f t="shared" si="112"/>
        <v>0</v>
      </c>
      <c r="R375" s="53"/>
      <c r="S375" s="53">
        <f t="shared" si="122"/>
        <v>0</v>
      </c>
      <c r="T375" s="58"/>
      <c r="U375" s="58"/>
      <c r="V375" s="53">
        <f t="shared" si="114"/>
        <v>0</v>
      </c>
      <c r="W375" s="59"/>
      <c r="X375" s="6"/>
    </row>
    <row r="376" spans="1:24" s="77" customFormat="1" ht="31.5" x14ac:dyDescent="0.25">
      <c r="A376" s="33" t="s">
        <v>283</v>
      </c>
      <c r="B376" s="33" t="s">
        <v>338</v>
      </c>
      <c r="C376" s="42" t="s">
        <v>132</v>
      </c>
      <c r="D376" s="43" t="s">
        <v>154</v>
      </c>
      <c r="E376" s="53"/>
      <c r="F376" s="53"/>
      <c r="G376" s="53"/>
      <c r="H376" s="53"/>
      <c r="I376" s="54"/>
      <c r="J376" s="50"/>
      <c r="K376" s="54"/>
      <c r="L376" s="55"/>
      <c r="M376" s="59"/>
      <c r="N376" s="59"/>
      <c r="O376" s="53"/>
      <c r="P376" s="53"/>
      <c r="Q376" s="57">
        <f t="shared" si="112"/>
        <v>0</v>
      </c>
      <c r="R376" s="53"/>
      <c r="S376" s="53">
        <f t="shared" si="122"/>
        <v>0</v>
      </c>
      <c r="T376" s="58"/>
      <c r="U376" s="58"/>
      <c r="V376" s="53">
        <f t="shared" si="114"/>
        <v>0</v>
      </c>
      <c r="W376" s="59"/>
      <c r="X376" s="6"/>
    </row>
    <row r="377" spans="1:24" s="77" customFormat="1" ht="15.75" x14ac:dyDescent="0.25">
      <c r="A377" s="33" t="s">
        <v>283</v>
      </c>
      <c r="B377" s="33" t="s">
        <v>338</v>
      </c>
      <c r="C377" s="42" t="s">
        <v>133</v>
      </c>
      <c r="D377" s="43" t="s">
        <v>155</v>
      </c>
      <c r="E377" s="53"/>
      <c r="F377" s="53"/>
      <c r="G377" s="53"/>
      <c r="H377" s="53"/>
      <c r="I377" s="54"/>
      <c r="J377" s="50"/>
      <c r="K377" s="54"/>
      <c r="L377" s="55"/>
      <c r="M377" s="59"/>
      <c r="N377" s="59"/>
      <c r="O377" s="53"/>
      <c r="P377" s="53"/>
      <c r="Q377" s="57">
        <f t="shared" si="112"/>
        <v>0</v>
      </c>
      <c r="R377" s="53"/>
      <c r="S377" s="53">
        <f t="shared" si="122"/>
        <v>0</v>
      </c>
      <c r="T377" s="58"/>
      <c r="U377" s="58"/>
      <c r="V377" s="53">
        <f t="shared" si="114"/>
        <v>0</v>
      </c>
      <c r="W377" s="59"/>
      <c r="X377" s="6"/>
    </row>
    <row r="378" spans="1:24" s="77" customFormat="1" ht="15.75" x14ac:dyDescent="0.25">
      <c r="A378" s="33" t="s">
        <v>283</v>
      </c>
      <c r="B378" s="33" t="s">
        <v>338</v>
      </c>
      <c r="C378" s="42" t="s">
        <v>135</v>
      </c>
      <c r="D378" s="43" t="s">
        <v>156</v>
      </c>
      <c r="E378" s="53"/>
      <c r="F378" s="53"/>
      <c r="G378" s="53"/>
      <c r="H378" s="53"/>
      <c r="I378" s="54"/>
      <c r="J378" s="50"/>
      <c r="K378" s="54"/>
      <c r="L378" s="55"/>
      <c r="M378" s="59"/>
      <c r="N378" s="59"/>
      <c r="O378" s="53"/>
      <c r="P378" s="53"/>
      <c r="Q378" s="57">
        <f t="shared" si="112"/>
        <v>0</v>
      </c>
      <c r="R378" s="53"/>
      <c r="S378" s="53">
        <f t="shared" si="122"/>
        <v>0</v>
      </c>
      <c r="T378" s="58"/>
      <c r="U378" s="58"/>
      <c r="V378" s="53">
        <f t="shared" si="114"/>
        <v>0</v>
      </c>
      <c r="W378" s="59"/>
      <c r="X378" s="6"/>
    </row>
    <row r="379" spans="1:24" s="77" customFormat="1" ht="31.5" x14ac:dyDescent="0.25">
      <c r="A379" s="33" t="s">
        <v>283</v>
      </c>
      <c r="B379" s="33" t="s">
        <v>338</v>
      </c>
      <c r="C379" s="42" t="s">
        <v>136</v>
      </c>
      <c r="D379" s="43" t="s">
        <v>157</v>
      </c>
      <c r="E379" s="53"/>
      <c r="F379" s="53"/>
      <c r="G379" s="53"/>
      <c r="H379" s="53"/>
      <c r="I379" s="54"/>
      <c r="J379" s="50"/>
      <c r="K379" s="54"/>
      <c r="L379" s="55"/>
      <c r="M379" s="59"/>
      <c r="N379" s="59"/>
      <c r="O379" s="53"/>
      <c r="P379" s="53"/>
      <c r="Q379" s="57">
        <f t="shared" si="112"/>
        <v>0</v>
      </c>
      <c r="R379" s="53"/>
      <c r="S379" s="53">
        <f t="shared" si="122"/>
        <v>0</v>
      </c>
      <c r="T379" s="58"/>
      <c r="U379" s="58"/>
      <c r="V379" s="53">
        <f t="shared" si="114"/>
        <v>0</v>
      </c>
      <c r="W379" s="59"/>
      <c r="X379" s="6"/>
    </row>
    <row r="380" spans="1:24" s="77" customFormat="1" ht="47.25" x14ac:dyDescent="0.25">
      <c r="A380" s="33" t="s">
        <v>283</v>
      </c>
      <c r="B380" s="33" t="s">
        <v>338</v>
      </c>
      <c r="C380" s="42" t="s">
        <v>134</v>
      </c>
      <c r="D380" s="43" t="s">
        <v>158</v>
      </c>
      <c r="E380" s="53"/>
      <c r="F380" s="53"/>
      <c r="G380" s="53"/>
      <c r="H380" s="53"/>
      <c r="I380" s="54"/>
      <c r="J380" s="50"/>
      <c r="K380" s="54"/>
      <c r="L380" s="55"/>
      <c r="M380" s="59"/>
      <c r="N380" s="59"/>
      <c r="O380" s="53"/>
      <c r="P380" s="53"/>
      <c r="Q380" s="57">
        <f t="shared" si="112"/>
        <v>0</v>
      </c>
      <c r="R380" s="53"/>
      <c r="S380" s="53">
        <f t="shared" si="122"/>
        <v>0</v>
      </c>
      <c r="T380" s="58"/>
      <c r="U380" s="58"/>
      <c r="V380" s="53">
        <f t="shared" si="114"/>
        <v>0</v>
      </c>
      <c r="W380" s="59"/>
      <c r="X380" s="6"/>
    </row>
    <row r="381" spans="1:24" s="77" customFormat="1" ht="15.75" x14ac:dyDescent="0.25">
      <c r="A381" s="33" t="s">
        <v>283</v>
      </c>
      <c r="B381" s="33" t="s">
        <v>338</v>
      </c>
      <c r="C381" s="42" t="s">
        <v>138</v>
      </c>
      <c r="D381" s="43" t="s">
        <v>159</v>
      </c>
      <c r="E381" s="53">
        <v>1980769</v>
      </c>
      <c r="F381" s="53">
        <f>E381/12*3</f>
        <v>495192.25</v>
      </c>
      <c r="G381" s="53">
        <v>556875</v>
      </c>
      <c r="H381" s="53">
        <v>494449</v>
      </c>
      <c r="I381" s="127">
        <f>G381-F381</f>
        <v>61682.75</v>
      </c>
      <c r="J381" s="55">
        <f>ROUND(I381/F381*100,2)</f>
        <v>12.46</v>
      </c>
      <c r="K381" s="54"/>
      <c r="L381" s="55"/>
      <c r="M381" s="59"/>
      <c r="N381" s="59"/>
      <c r="O381" s="53">
        <v>11109</v>
      </c>
      <c r="P381" s="53">
        <v>9919</v>
      </c>
      <c r="Q381" s="57">
        <f t="shared" si="112"/>
        <v>1190</v>
      </c>
      <c r="R381" s="59">
        <v>1999</v>
      </c>
      <c r="S381" s="53">
        <f>ROUND(R381/12*3,0)</f>
        <v>500</v>
      </c>
      <c r="T381" s="58">
        <v>562</v>
      </c>
      <c r="U381" s="58">
        <v>499</v>
      </c>
      <c r="V381" s="53">
        <f t="shared" si="114"/>
        <v>63</v>
      </c>
      <c r="W381" s="59"/>
      <c r="X381" s="6"/>
    </row>
    <row r="382" spans="1:24" s="77" customFormat="1" ht="15.75" x14ac:dyDescent="0.25">
      <c r="A382" s="33" t="s">
        <v>283</v>
      </c>
      <c r="B382" s="33" t="s">
        <v>338</v>
      </c>
      <c r="C382" s="42" t="s">
        <v>180</v>
      </c>
      <c r="D382" s="43" t="s">
        <v>181</v>
      </c>
      <c r="E382" s="53"/>
      <c r="F382" s="53"/>
      <c r="G382" s="53"/>
      <c r="H382" s="53"/>
      <c r="I382" s="54"/>
      <c r="J382" s="50"/>
      <c r="K382" s="54"/>
      <c r="L382" s="55"/>
      <c r="M382" s="59"/>
      <c r="N382" s="59"/>
      <c r="O382" s="53"/>
      <c r="P382" s="53"/>
      <c r="Q382" s="57">
        <f t="shared" si="112"/>
        <v>0</v>
      </c>
      <c r="R382" s="53"/>
      <c r="S382" s="53">
        <f>ROUND(R382/12*3,0)</f>
        <v>0</v>
      </c>
      <c r="T382" s="58"/>
      <c r="U382" s="58"/>
      <c r="V382" s="53">
        <f t="shared" si="114"/>
        <v>0</v>
      </c>
      <c r="W382" s="59"/>
      <c r="X382" s="6"/>
    </row>
    <row r="383" spans="1:24" s="77" customFormat="1" ht="31.5" x14ac:dyDescent="0.25">
      <c r="A383" s="33" t="s">
        <v>283</v>
      </c>
      <c r="B383" s="33" t="s">
        <v>338</v>
      </c>
      <c r="C383" s="42" t="s">
        <v>137</v>
      </c>
      <c r="D383" s="43" t="s">
        <v>160</v>
      </c>
      <c r="E383" s="53">
        <v>1464998</v>
      </c>
      <c r="F383" s="53">
        <f>E383/12*3</f>
        <v>366249.5</v>
      </c>
      <c r="G383" s="53">
        <v>292999</v>
      </c>
      <c r="H383" s="53">
        <v>292999</v>
      </c>
      <c r="I383" s="127"/>
      <c r="J383" s="55"/>
      <c r="K383" s="54">
        <f>G383-F383</f>
        <v>-73250.5</v>
      </c>
      <c r="L383" s="55">
        <f>ROUND(K383*100/-F383,2)</f>
        <v>20</v>
      </c>
      <c r="M383" s="59"/>
      <c r="N383" s="59"/>
      <c r="O383" s="53">
        <v>3800</v>
      </c>
      <c r="P383" s="53">
        <v>3800</v>
      </c>
      <c r="Q383" s="57">
        <f t="shared" si="112"/>
        <v>0</v>
      </c>
      <c r="R383" s="59">
        <v>255</v>
      </c>
      <c r="S383" s="53">
        <f>ROUND(R383/12*3,0)</f>
        <v>64</v>
      </c>
      <c r="T383" s="58">
        <v>51</v>
      </c>
      <c r="U383" s="58">
        <v>51</v>
      </c>
      <c r="V383" s="53">
        <f t="shared" si="114"/>
        <v>0</v>
      </c>
      <c r="W383" s="59"/>
      <c r="X383" s="6"/>
    </row>
    <row r="384" spans="1:24" s="77" customFormat="1" ht="15.75" x14ac:dyDescent="0.25">
      <c r="A384" s="33" t="s">
        <v>283</v>
      </c>
      <c r="B384" s="33" t="s">
        <v>338</v>
      </c>
      <c r="C384" s="42" t="s">
        <v>127</v>
      </c>
      <c r="D384" s="43" t="s">
        <v>161</v>
      </c>
      <c r="E384" s="53"/>
      <c r="F384" s="53"/>
      <c r="G384" s="53"/>
      <c r="H384" s="53"/>
      <c r="I384" s="54"/>
      <c r="J384" s="50"/>
      <c r="K384" s="54"/>
      <c r="L384" s="55"/>
      <c r="M384" s="59"/>
      <c r="N384" s="59"/>
      <c r="O384" s="53"/>
      <c r="P384" s="53"/>
      <c r="Q384" s="57">
        <f t="shared" si="112"/>
        <v>0</v>
      </c>
      <c r="R384" s="53"/>
      <c r="S384" s="53">
        <f t="shared" ref="S384:S389" si="123">ROUND(R384/12*3,0)</f>
        <v>0</v>
      </c>
      <c r="T384" s="58"/>
      <c r="U384" s="58"/>
      <c r="V384" s="53">
        <f t="shared" si="114"/>
        <v>0</v>
      </c>
      <c r="W384" s="59"/>
      <c r="X384" s="6"/>
    </row>
    <row r="385" spans="1:24" s="77" customFormat="1" ht="31.5" x14ac:dyDescent="0.25">
      <c r="A385" s="33" t="s">
        <v>283</v>
      </c>
      <c r="B385" s="33" t="s">
        <v>338</v>
      </c>
      <c r="C385" s="42" t="s">
        <v>126</v>
      </c>
      <c r="D385" s="43" t="s">
        <v>162</v>
      </c>
      <c r="E385" s="53"/>
      <c r="F385" s="53"/>
      <c r="G385" s="53"/>
      <c r="H385" s="53"/>
      <c r="I385" s="54"/>
      <c r="J385" s="50"/>
      <c r="K385" s="54"/>
      <c r="L385" s="55"/>
      <c r="M385" s="59"/>
      <c r="N385" s="59"/>
      <c r="O385" s="53"/>
      <c r="P385" s="53"/>
      <c r="Q385" s="57">
        <f t="shared" si="112"/>
        <v>0</v>
      </c>
      <c r="R385" s="53"/>
      <c r="S385" s="53">
        <f t="shared" si="123"/>
        <v>0</v>
      </c>
      <c r="T385" s="58"/>
      <c r="U385" s="58"/>
      <c r="V385" s="53">
        <f t="shared" si="114"/>
        <v>0</v>
      </c>
      <c r="W385" s="59"/>
      <c r="X385" s="6"/>
    </row>
    <row r="386" spans="1:24" s="77" customFormat="1" ht="15.75" x14ac:dyDescent="0.25">
      <c r="A386" s="33" t="s">
        <v>283</v>
      </c>
      <c r="B386" s="33" t="s">
        <v>338</v>
      </c>
      <c r="C386" s="42" t="s">
        <v>122</v>
      </c>
      <c r="D386" s="43" t="s">
        <v>163</v>
      </c>
      <c r="E386" s="53"/>
      <c r="F386" s="53"/>
      <c r="G386" s="53"/>
      <c r="H386" s="53"/>
      <c r="I386" s="54"/>
      <c r="J386" s="50"/>
      <c r="K386" s="54"/>
      <c r="L386" s="55"/>
      <c r="M386" s="59"/>
      <c r="N386" s="59"/>
      <c r="O386" s="53"/>
      <c r="P386" s="53"/>
      <c r="Q386" s="57">
        <f t="shared" si="112"/>
        <v>0</v>
      </c>
      <c r="R386" s="53"/>
      <c r="S386" s="53">
        <f t="shared" si="123"/>
        <v>0</v>
      </c>
      <c r="T386" s="58"/>
      <c r="U386" s="58"/>
      <c r="V386" s="53">
        <f t="shared" si="114"/>
        <v>0</v>
      </c>
      <c r="W386" s="59"/>
      <c r="X386" s="6"/>
    </row>
    <row r="387" spans="1:24" s="77" customFormat="1" ht="15.75" x14ac:dyDescent="0.25">
      <c r="A387" s="33" t="s">
        <v>283</v>
      </c>
      <c r="B387" s="33" t="s">
        <v>338</v>
      </c>
      <c r="C387" s="42" t="s">
        <v>123</v>
      </c>
      <c r="D387" s="43" t="s">
        <v>164</v>
      </c>
      <c r="E387" s="53"/>
      <c r="F387" s="53"/>
      <c r="G387" s="53"/>
      <c r="H387" s="53"/>
      <c r="I387" s="54"/>
      <c r="J387" s="50"/>
      <c r="K387" s="54"/>
      <c r="L387" s="55"/>
      <c r="M387" s="59"/>
      <c r="N387" s="59"/>
      <c r="O387" s="53"/>
      <c r="P387" s="53"/>
      <c r="Q387" s="57">
        <f t="shared" si="112"/>
        <v>0</v>
      </c>
      <c r="R387" s="53"/>
      <c r="S387" s="53">
        <f t="shared" si="123"/>
        <v>0</v>
      </c>
      <c r="T387" s="58"/>
      <c r="U387" s="58"/>
      <c r="V387" s="53">
        <f t="shared" si="114"/>
        <v>0</v>
      </c>
      <c r="W387" s="59"/>
      <c r="X387" s="6"/>
    </row>
    <row r="388" spans="1:24" s="77" customFormat="1" ht="15.75" x14ac:dyDescent="0.25">
      <c r="A388" s="33" t="s">
        <v>283</v>
      </c>
      <c r="B388" s="33" t="s">
        <v>338</v>
      </c>
      <c r="C388" s="42" t="s">
        <v>182</v>
      </c>
      <c r="D388" s="43" t="s">
        <v>183</v>
      </c>
      <c r="E388" s="53"/>
      <c r="F388" s="53"/>
      <c r="G388" s="53"/>
      <c r="H388" s="53"/>
      <c r="I388" s="54"/>
      <c r="J388" s="50"/>
      <c r="K388" s="54"/>
      <c r="L388" s="55"/>
      <c r="M388" s="59"/>
      <c r="N388" s="59"/>
      <c r="O388" s="53"/>
      <c r="P388" s="53"/>
      <c r="Q388" s="57">
        <f t="shared" si="112"/>
        <v>0</v>
      </c>
      <c r="R388" s="53"/>
      <c r="S388" s="53">
        <f t="shared" si="123"/>
        <v>0</v>
      </c>
      <c r="T388" s="58"/>
      <c r="U388" s="58"/>
      <c r="V388" s="53">
        <f t="shared" si="114"/>
        <v>0</v>
      </c>
      <c r="W388" s="59"/>
      <c r="X388" s="6"/>
    </row>
    <row r="389" spans="1:24" s="77" customFormat="1" ht="15.75" x14ac:dyDescent="0.25">
      <c r="A389" s="33" t="s">
        <v>283</v>
      </c>
      <c r="B389" s="33" t="s">
        <v>338</v>
      </c>
      <c r="C389" s="42" t="s">
        <v>184</v>
      </c>
      <c r="D389" s="43" t="s">
        <v>185</v>
      </c>
      <c r="E389" s="53"/>
      <c r="F389" s="53"/>
      <c r="G389" s="53"/>
      <c r="H389" s="53"/>
      <c r="I389" s="54"/>
      <c r="J389" s="50"/>
      <c r="K389" s="54"/>
      <c r="L389" s="55"/>
      <c r="M389" s="59"/>
      <c r="N389" s="59"/>
      <c r="O389" s="53"/>
      <c r="P389" s="53"/>
      <c r="Q389" s="57">
        <f t="shared" si="112"/>
        <v>0</v>
      </c>
      <c r="R389" s="53"/>
      <c r="S389" s="53">
        <f t="shared" si="123"/>
        <v>0</v>
      </c>
      <c r="T389" s="58"/>
      <c r="U389" s="58"/>
      <c r="V389" s="53">
        <f t="shared" si="114"/>
        <v>0</v>
      </c>
      <c r="W389" s="59"/>
      <c r="X389" s="6"/>
    </row>
    <row r="390" spans="1:24" s="77" customFormat="1" ht="15.75" x14ac:dyDescent="0.25">
      <c r="A390" s="33" t="s">
        <v>283</v>
      </c>
      <c r="B390" s="33" t="s">
        <v>338</v>
      </c>
      <c r="C390" s="42" t="s">
        <v>186</v>
      </c>
      <c r="D390" s="43" t="s">
        <v>187</v>
      </c>
      <c r="E390" s="53">
        <v>45504</v>
      </c>
      <c r="F390" s="53">
        <f t="shared" ref="F390:F391" si="124">E390/12*3</f>
        <v>11376</v>
      </c>
      <c r="G390" s="53">
        <v>45504</v>
      </c>
      <c r="H390" s="53">
        <v>0</v>
      </c>
      <c r="I390" s="127">
        <f t="shared" ref="I390:I391" si="125">G390-F390</f>
        <v>34128</v>
      </c>
      <c r="J390" s="55">
        <f t="shared" ref="J390:J391" si="126">ROUND(I390/F390*100,2)</f>
        <v>300</v>
      </c>
      <c r="K390" s="54"/>
      <c r="L390" s="55"/>
      <c r="M390" s="59"/>
      <c r="N390" s="59"/>
      <c r="O390" s="53">
        <v>155</v>
      </c>
      <c r="P390" s="53">
        <v>0</v>
      </c>
      <c r="Q390" s="57">
        <f t="shared" si="112"/>
        <v>155</v>
      </c>
      <c r="R390" s="59">
        <v>1</v>
      </c>
      <c r="S390" s="53">
        <f>ROUND(R390/12*2,0)</f>
        <v>0</v>
      </c>
      <c r="T390" s="58">
        <v>1</v>
      </c>
      <c r="U390" s="58">
        <v>0</v>
      </c>
      <c r="V390" s="53">
        <f t="shared" si="114"/>
        <v>1</v>
      </c>
      <c r="W390" s="59"/>
      <c r="X390" s="6"/>
    </row>
    <row r="391" spans="1:24" s="77" customFormat="1" ht="31.5" x14ac:dyDescent="0.25">
      <c r="A391" s="33" t="s">
        <v>283</v>
      </c>
      <c r="B391" s="33" t="s">
        <v>338</v>
      </c>
      <c r="C391" s="42" t="s">
        <v>188</v>
      </c>
      <c r="D391" s="43" t="s">
        <v>189</v>
      </c>
      <c r="E391" s="53">
        <v>59973</v>
      </c>
      <c r="F391" s="53">
        <f t="shared" si="124"/>
        <v>14993.25</v>
      </c>
      <c r="G391" s="53">
        <v>27987</v>
      </c>
      <c r="H391" s="53">
        <v>13994</v>
      </c>
      <c r="I391" s="127">
        <f t="shared" si="125"/>
        <v>12993.75</v>
      </c>
      <c r="J391" s="55">
        <f t="shared" si="126"/>
        <v>86.66</v>
      </c>
      <c r="K391" s="54"/>
      <c r="L391" s="55"/>
      <c r="M391" s="59"/>
      <c r="N391" s="59"/>
      <c r="O391" s="53">
        <v>198</v>
      </c>
      <c r="P391" s="53">
        <v>137</v>
      </c>
      <c r="Q391" s="57">
        <f t="shared" si="112"/>
        <v>61</v>
      </c>
      <c r="R391" s="59">
        <v>30</v>
      </c>
      <c r="S391" s="53">
        <f t="shared" ref="S391:S402" si="127">ROUND(R391/12*3,0)</f>
        <v>8</v>
      </c>
      <c r="T391" s="58">
        <v>14</v>
      </c>
      <c r="U391" s="58">
        <v>7</v>
      </c>
      <c r="V391" s="53">
        <f t="shared" si="114"/>
        <v>7</v>
      </c>
      <c r="W391" s="59"/>
      <c r="X391" s="6"/>
    </row>
    <row r="392" spans="1:24" s="77" customFormat="1" ht="15.75" x14ac:dyDescent="0.25">
      <c r="A392" s="33" t="s">
        <v>283</v>
      </c>
      <c r="B392" s="33" t="s">
        <v>338</v>
      </c>
      <c r="C392" s="42" t="s">
        <v>124</v>
      </c>
      <c r="D392" s="43" t="s">
        <v>165</v>
      </c>
      <c r="E392" s="53"/>
      <c r="F392" s="53"/>
      <c r="G392" s="53"/>
      <c r="H392" s="53"/>
      <c r="I392" s="54"/>
      <c r="J392" s="50"/>
      <c r="K392" s="54"/>
      <c r="L392" s="55"/>
      <c r="M392" s="59"/>
      <c r="N392" s="59"/>
      <c r="O392" s="53"/>
      <c r="P392" s="53"/>
      <c r="Q392" s="57">
        <f t="shared" si="112"/>
        <v>0</v>
      </c>
      <c r="R392" s="53"/>
      <c r="S392" s="53">
        <f t="shared" si="127"/>
        <v>0</v>
      </c>
      <c r="T392" s="58"/>
      <c r="U392" s="58"/>
      <c r="V392" s="53">
        <f t="shared" si="114"/>
        <v>0</v>
      </c>
      <c r="W392" s="59"/>
      <c r="X392" s="6"/>
    </row>
    <row r="393" spans="1:24" s="77" customFormat="1" ht="15.75" x14ac:dyDescent="0.25">
      <c r="A393" s="33" t="s">
        <v>283</v>
      </c>
      <c r="B393" s="33" t="s">
        <v>338</v>
      </c>
      <c r="C393" s="42" t="s">
        <v>125</v>
      </c>
      <c r="D393" s="43" t="s">
        <v>166</v>
      </c>
      <c r="E393" s="53"/>
      <c r="F393" s="53"/>
      <c r="G393" s="53"/>
      <c r="H393" s="53"/>
      <c r="I393" s="54"/>
      <c r="J393" s="50"/>
      <c r="K393" s="54"/>
      <c r="L393" s="55"/>
      <c r="M393" s="59"/>
      <c r="N393" s="59"/>
      <c r="O393" s="53"/>
      <c r="P393" s="53"/>
      <c r="Q393" s="57">
        <f t="shared" si="112"/>
        <v>0</v>
      </c>
      <c r="R393" s="53"/>
      <c r="S393" s="53">
        <f t="shared" si="127"/>
        <v>0</v>
      </c>
      <c r="T393" s="58"/>
      <c r="U393" s="58"/>
      <c r="V393" s="53">
        <f t="shared" si="114"/>
        <v>0</v>
      </c>
      <c r="W393" s="59"/>
      <c r="X393" s="6"/>
    </row>
    <row r="394" spans="1:24" s="77" customFormat="1" ht="47.25" x14ac:dyDescent="0.25">
      <c r="A394" s="33" t="s">
        <v>283</v>
      </c>
      <c r="B394" s="33" t="s">
        <v>338</v>
      </c>
      <c r="C394" s="42" t="s">
        <v>34</v>
      </c>
      <c r="D394" s="43" t="s">
        <v>167</v>
      </c>
      <c r="E394" s="53"/>
      <c r="F394" s="53"/>
      <c r="G394" s="53"/>
      <c r="H394" s="53"/>
      <c r="I394" s="54"/>
      <c r="J394" s="50"/>
      <c r="K394" s="54"/>
      <c r="L394" s="55"/>
      <c r="M394" s="59"/>
      <c r="N394" s="59"/>
      <c r="O394" s="53"/>
      <c r="P394" s="53"/>
      <c r="Q394" s="57">
        <f t="shared" si="112"/>
        <v>0</v>
      </c>
      <c r="R394" s="53"/>
      <c r="S394" s="53">
        <f t="shared" si="127"/>
        <v>0</v>
      </c>
      <c r="T394" s="58"/>
      <c r="U394" s="58"/>
      <c r="V394" s="53">
        <f t="shared" si="114"/>
        <v>0</v>
      </c>
      <c r="W394" s="59"/>
      <c r="X394" s="6"/>
    </row>
    <row r="395" spans="1:24" s="77" customFormat="1" ht="15.75" x14ac:dyDescent="0.25">
      <c r="A395" s="33" t="s">
        <v>283</v>
      </c>
      <c r="B395" s="33" t="s">
        <v>338</v>
      </c>
      <c r="C395" s="42" t="s">
        <v>35</v>
      </c>
      <c r="D395" s="43" t="s">
        <v>168</v>
      </c>
      <c r="E395" s="53"/>
      <c r="F395" s="53"/>
      <c r="G395" s="53"/>
      <c r="H395" s="53"/>
      <c r="I395" s="54"/>
      <c r="J395" s="50"/>
      <c r="K395" s="54"/>
      <c r="L395" s="55"/>
      <c r="M395" s="59"/>
      <c r="N395" s="59"/>
      <c r="O395" s="53"/>
      <c r="P395" s="53"/>
      <c r="Q395" s="57">
        <f t="shared" si="112"/>
        <v>0</v>
      </c>
      <c r="R395" s="53"/>
      <c r="S395" s="53">
        <f t="shared" si="127"/>
        <v>0</v>
      </c>
      <c r="T395" s="58"/>
      <c r="U395" s="58"/>
      <c r="V395" s="53">
        <f t="shared" si="114"/>
        <v>0</v>
      </c>
      <c r="W395" s="59"/>
      <c r="X395" s="6"/>
    </row>
    <row r="396" spans="1:24" s="77" customFormat="1" ht="31.5" x14ac:dyDescent="0.25">
      <c r="A396" s="33" t="s">
        <v>283</v>
      </c>
      <c r="B396" s="33" t="s">
        <v>338</v>
      </c>
      <c r="C396" s="42" t="s">
        <v>36</v>
      </c>
      <c r="D396" s="43" t="s">
        <v>190</v>
      </c>
      <c r="E396" s="53">
        <v>303714</v>
      </c>
      <c r="F396" s="53">
        <f>E396/12*3</f>
        <v>75928.5</v>
      </c>
      <c r="G396" s="53">
        <v>98907</v>
      </c>
      <c r="H396" s="53">
        <v>74929</v>
      </c>
      <c r="I396" s="127">
        <f>G396-F396</f>
        <v>22978.5</v>
      </c>
      <c r="J396" s="55">
        <f>ROUND(I396/F396*100,2)</f>
        <v>30.26</v>
      </c>
      <c r="K396" s="54"/>
      <c r="L396" s="55"/>
      <c r="M396" s="59"/>
      <c r="N396" s="59"/>
      <c r="O396" s="53">
        <v>4658</v>
      </c>
      <c r="P396" s="53">
        <v>3467</v>
      </c>
      <c r="Q396" s="57">
        <f t="shared" si="112"/>
        <v>1191</v>
      </c>
      <c r="R396" s="74">
        <v>304</v>
      </c>
      <c r="S396" s="53">
        <f t="shared" si="127"/>
        <v>76</v>
      </c>
      <c r="T396" s="58">
        <v>99</v>
      </c>
      <c r="U396" s="58">
        <v>75</v>
      </c>
      <c r="V396" s="53">
        <f t="shared" si="114"/>
        <v>24</v>
      </c>
      <c r="W396" s="59"/>
      <c r="X396" s="6"/>
    </row>
    <row r="397" spans="1:24" s="77" customFormat="1" ht="31.5" x14ac:dyDescent="0.25">
      <c r="A397" s="33" t="s">
        <v>283</v>
      </c>
      <c r="B397" s="33" t="s">
        <v>338</v>
      </c>
      <c r="C397" s="42" t="s">
        <v>37</v>
      </c>
      <c r="D397" s="43" t="s">
        <v>191</v>
      </c>
      <c r="E397" s="53"/>
      <c r="F397" s="53"/>
      <c r="G397" s="53"/>
      <c r="H397" s="53"/>
      <c r="I397" s="54"/>
      <c r="J397" s="50"/>
      <c r="K397" s="54"/>
      <c r="L397" s="55"/>
      <c r="M397" s="59"/>
      <c r="N397" s="59"/>
      <c r="O397" s="53"/>
      <c r="P397" s="53"/>
      <c r="Q397" s="57">
        <f t="shared" si="112"/>
        <v>0</v>
      </c>
      <c r="R397" s="53"/>
      <c r="S397" s="53">
        <f t="shared" si="127"/>
        <v>0</v>
      </c>
      <c r="T397" s="58"/>
      <c r="U397" s="58"/>
      <c r="V397" s="53">
        <f t="shared" si="114"/>
        <v>0</v>
      </c>
      <c r="W397" s="59"/>
      <c r="X397" s="6"/>
    </row>
    <row r="398" spans="1:24" s="77" customFormat="1" ht="31.5" x14ac:dyDescent="0.25">
      <c r="A398" s="33" t="s">
        <v>283</v>
      </c>
      <c r="B398" s="33" t="s">
        <v>338</v>
      </c>
      <c r="C398" s="42" t="s">
        <v>38</v>
      </c>
      <c r="D398" s="43" t="s">
        <v>169</v>
      </c>
      <c r="E398" s="53"/>
      <c r="F398" s="53"/>
      <c r="G398" s="53"/>
      <c r="H398" s="53"/>
      <c r="I398" s="54"/>
      <c r="J398" s="50"/>
      <c r="K398" s="54"/>
      <c r="L398" s="55"/>
      <c r="M398" s="59"/>
      <c r="N398" s="59"/>
      <c r="O398" s="53"/>
      <c r="P398" s="53"/>
      <c r="Q398" s="57">
        <f t="shared" si="112"/>
        <v>0</v>
      </c>
      <c r="R398" s="53"/>
      <c r="S398" s="53">
        <f t="shared" si="127"/>
        <v>0</v>
      </c>
      <c r="T398" s="58"/>
      <c r="U398" s="58"/>
      <c r="V398" s="53">
        <f t="shared" si="114"/>
        <v>0</v>
      </c>
      <c r="W398" s="59"/>
      <c r="X398" s="6"/>
    </row>
    <row r="399" spans="1:24" s="77" customFormat="1" ht="15.75" x14ac:dyDescent="0.25">
      <c r="A399" s="33" t="s">
        <v>283</v>
      </c>
      <c r="B399" s="33" t="s">
        <v>338</v>
      </c>
      <c r="C399" s="42" t="s">
        <v>39</v>
      </c>
      <c r="D399" s="43" t="s">
        <v>170</v>
      </c>
      <c r="E399" s="53">
        <v>804635</v>
      </c>
      <c r="F399" s="53">
        <f t="shared" ref="F399:F400" si="128">E399/12*3</f>
        <v>201158.75</v>
      </c>
      <c r="G399" s="53">
        <v>153761</v>
      </c>
      <c r="H399" s="53">
        <v>153761</v>
      </c>
      <c r="I399" s="127"/>
      <c r="J399" s="55"/>
      <c r="K399" s="54">
        <f t="shared" ref="K399" si="129">G399-F399</f>
        <v>-47397.75</v>
      </c>
      <c r="L399" s="55">
        <f t="shared" ref="L399" si="130">ROUND(K399*100/-F399,2)</f>
        <v>23.56</v>
      </c>
      <c r="M399" s="59"/>
      <c r="N399" s="59"/>
      <c r="O399" s="53">
        <v>7731</v>
      </c>
      <c r="P399" s="53">
        <v>7731</v>
      </c>
      <c r="Q399" s="57">
        <f t="shared" si="112"/>
        <v>0</v>
      </c>
      <c r="R399" s="59">
        <v>539</v>
      </c>
      <c r="S399" s="53">
        <f t="shared" si="127"/>
        <v>135</v>
      </c>
      <c r="T399" s="58">
        <v>103</v>
      </c>
      <c r="U399" s="58">
        <v>103</v>
      </c>
      <c r="V399" s="53">
        <f t="shared" si="114"/>
        <v>0</v>
      </c>
      <c r="W399" s="59"/>
      <c r="X399" s="6"/>
    </row>
    <row r="400" spans="1:24" s="77" customFormat="1" ht="47.25" x14ac:dyDescent="0.25">
      <c r="A400" s="33" t="s">
        <v>283</v>
      </c>
      <c r="B400" s="33" t="s">
        <v>338</v>
      </c>
      <c r="C400" s="42" t="s">
        <v>40</v>
      </c>
      <c r="D400" s="43" t="s">
        <v>172</v>
      </c>
      <c r="E400" s="53">
        <v>351412</v>
      </c>
      <c r="F400" s="53">
        <f t="shared" si="128"/>
        <v>87853</v>
      </c>
      <c r="G400" s="53">
        <v>167065</v>
      </c>
      <c r="H400" s="53">
        <v>86413</v>
      </c>
      <c r="I400" s="127">
        <f t="shared" ref="I400" si="131">G400-F400</f>
        <v>79212</v>
      </c>
      <c r="J400" s="55">
        <f t="shared" ref="J400" si="132">ROUND(I400/F400*100,2)</f>
        <v>90.16</v>
      </c>
      <c r="K400" s="54"/>
      <c r="L400" s="55"/>
      <c r="M400" s="59"/>
      <c r="N400" s="59"/>
      <c r="O400" s="53">
        <v>3201</v>
      </c>
      <c r="P400" s="53">
        <v>1672</v>
      </c>
      <c r="Q400" s="57">
        <f t="shared" si="112"/>
        <v>1529</v>
      </c>
      <c r="R400" s="59">
        <v>61</v>
      </c>
      <c r="S400" s="53">
        <f t="shared" si="127"/>
        <v>15</v>
      </c>
      <c r="T400" s="58">
        <v>29</v>
      </c>
      <c r="U400" s="58">
        <v>15</v>
      </c>
      <c r="V400" s="53">
        <f t="shared" si="114"/>
        <v>14</v>
      </c>
      <c r="W400" s="59"/>
      <c r="X400" s="6"/>
    </row>
    <row r="401" spans="1:24" s="77" customFormat="1" ht="15.75" x14ac:dyDescent="0.25">
      <c r="A401" s="33" t="s">
        <v>283</v>
      </c>
      <c r="B401" s="33" t="s">
        <v>338</v>
      </c>
      <c r="C401" s="42" t="s">
        <v>41</v>
      </c>
      <c r="D401" s="43" t="s">
        <v>171</v>
      </c>
      <c r="E401" s="53"/>
      <c r="F401" s="53"/>
      <c r="G401" s="53"/>
      <c r="H401" s="53"/>
      <c r="I401" s="54"/>
      <c r="J401" s="50"/>
      <c r="K401" s="54"/>
      <c r="L401" s="55"/>
      <c r="M401" s="59"/>
      <c r="N401" s="59"/>
      <c r="O401" s="53"/>
      <c r="P401" s="53"/>
      <c r="Q401" s="57">
        <f t="shared" si="112"/>
        <v>0</v>
      </c>
      <c r="R401" s="53"/>
      <c r="S401" s="53">
        <f t="shared" si="127"/>
        <v>0</v>
      </c>
      <c r="T401" s="58"/>
      <c r="U401" s="58"/>
      <c r="V401" s="53">
        <f t="shared" si="114"/>
        <v>0</v>
      </c>
      <c r="W401" s="59"/>
      <c r="X401" s="6"/>
    </row>
    <row r="402" spans="1:24" s="77" customFormat="1" ht="15.75" x14ac:dyDescent="0.25">
      <c r="A402" s="33" t="s">
        <v>283</v>
      </c>
      <c r="B402" s="33" t="s">
        <v>338</v>
      </c>
      <c r="C402" s="42" t="s">
        <v>42</v>
      </c>
      <c r="D402" s="43" t="s">
        <v>192</v>
      </c>
      <c r="E402" s="53"/>
      <c r="F402" s="53"/>
      <c r="G402" s="53"/>
      <c r="H402" s="53"/>
      <c r="I402" s="54"/>
      <c r="J402" s="50"/>
      <c r="K402" s="54"/>
      <c r="L402" s="55"/>
      <c r="M402" s="59"/>
      <c r="N402" s="59"/>
      <c r="O402" s="53"/>
      <c r="P402" s="53"/>
      <c r="Q402" s="57">
        <f t="shared" si="112"/>
        <v>0</v>
      </c>
      <c r="R402" s="53"/>
      <c r="S402" s="53">
        <f t="shared" si="127"/>
        <v>0</v>
      </c>
      <c r="T402" s="58"/>
      <c r="U402" s="58"/>
      <c r="V402" s="53">
        <f t="shared" si="114"/>
        <v>0</v>
      </c>
      <c r="W402" s="59"/>
      <c r="X402" s="6"/>
    </row>
    <row r="403" spans="1:24" s="77" customFormat="1" ht="15.75" x14ac:dyDescent="0.25">
      <c r="A403" s="33" t="s">
        <v>283</v>
      </c>
      <c r="B403" s="33" t="s">
        <v>338</v>
      </c>
      <c r="C403" s="42" t="s">
        <v>43</v>
      </c>
      <c r="D403" s="43" t="s">
        <v>193</v>
      </c>
      <c r="E403" s="53">
        <v>73396</v>
      </c>
      <c r="F403" s="53">
        <f>E403/12*3</f>
        <v>18349</v>
      </c>
      <c r="G403" s="53">
        <v>0</v>
      </c>
      <c r="H403" s="53">
        <v>0</v>
      </c>
      <c r="I403" s="127"/>
      <c r="J403" s="55"/>
      <c r="K403" s="54">
        <f>G403-F403</f>
        <v>-18349</v>
      </c>
      <c r="L403" s="55">
        <f>ROUND(K403*100/-F403,2)</f>
        <v>100</v>
      </c>
      <c r="M403" s="59"/>
      <c r="N403" s="59"/>
      <c r="O403" s="53"/>
      <c r="P403" s="53"/>
      <c r="Q403" s="57">
        <f t="shared" si="112"/>
        <v>0</v>
      </c>
      <c r="R403" s="59">
        <v>2</v>
      </c>
      <c r="S403" s="53">
        <f>ROUND(R403/12*2,0)</f>
        <v>0</v>
      </c>
      <c r="T403" s="58"/>
      <c r="U403" s="58"/>
      <c r="V403" s="53">
        <f t="shared" si="114"/>
        <v>0</v>
      </c>
      <c r="W403" s="59"/>
      <c r="X403" s="6"/>
    </row>
    <row r="404" spans="1:24" s="77" customFormat="1" ht="15.75" x14ac:dyDescent="0.25">
      <c r="A404" s="33" t="s">
        <v>283</v>
      </c>
      <c r="B404" s="33" t="s">
        <v>338</v>
      </c>
      <c r="C404" s="42" t="s">
        <v>44</v>
      </c>
      <c r="D404" s="43" t="s">
        <v>173</v>
      </c>
      <c r="E404" s="53"/>
      <c r="F404" s="53"/>
      <c r="G404" s="53"/>
      <c r="H404" s="53"/>
      <c r="I404" s="54"/>
      <c r="J404" s="50"/>
      <c r="K404" s="54"/>
      <c r="L404" s="55"/>
      <c r="M404" s="59"/>
      <c r="N404" s="59"/>
      <c r="O404" s="53"/>
      <c r="P404" s="53"/>
      <c r="Q404" s="57">
        <f t="shared" si="112"/>
        <v>0</v>
      </c>
      <c r="R404" s="53"/>
      <c r="S404" s="53">
        <f>ROUND(R404/12*3,0)</f>
        <v>0</v>
      </c>
      <c r="T404" s="58"/>
      <c r="U404" s="58"/>
      <c r="V404" s="53">
        <f t="shared" si="114"/>
        <v>0</v>
      </c>
      <c r="W404" s="59"/>
      <c r="X404" s="6"/>
    </row>
    <row r="405" spans="1:24" s="77" customFormat="1" ht="15.75" x14ac:dyDescent="0.25">
      <c r="A405" s="33" t="s">
        <v>283</v>
      </c>
      <c r="B405" s="33" t="s">
        <v>338</v>
      </c>
      <c r="C405" s="42" t="s">
        <v>45</v>
      </c>
      <c r="D405" s="43" t="s">
        <v>187</v>
      </c>
      <c r="E405" s="53"/>
      <c r="F405" s="53"/>
      <c r="G405" s="53"/>
      <c r="H405" s="53"/>
      <c r="I405" s="54"/>
      <c r="J405" s="50"/>
      <c r="K405" s="54"/>
      <c r="L405" s="55"/>
      <c r="M405" s="59"/>
      <c r="N405" s="59"/>
      <c r="O405" s="53"/>
      <c r="P405" s="53"/>
      <c r="Q405" s="57">
        <f t="shared" si="112"/>
        <v>0</v>
      </c>
      <c r="R405" s="53"/>
      <c r="S405" s="53">
        <f>ROUND(R405/12*3,0)</f>
        <v>0</v>
      </c>
      <c r="T405" s="58"/>
      <c r="U405" s="58"/>
      <c r="V405" s="53">
        <f t="shared" si="114"/>
        <v>0</v>
      </c>
      <c r="W405" s="59"/>
      <c r="X405" s="6"/>
    </row>
    <row r="406" spans="1:24" s="77" customFormat="1" ht="15.75" x14ac:dyDescent="0.25">
      <c r="A406" s="33" t="s">
        <v>283</v>
      </c>
      <c r="B406" s="33" t="s">
        <v>338</v>
      </c>
      <c r="C406" s="42" t="s">
        <v>46</v>
      </c>
      <c r="D406" s="43" t="s">
        <v>194</v>
      </c>
      <c r="E406" s="53">
        <v>2492890</v>
      </c>
      <c r="F406" s="53">
        <f t="shared" ref="F406:F408" si="133">E406/12*3</f>
        <v>623222.5</v>
      </c>
      <c r="G406" s="53">
        <v>894189</v>
      </c>
      <c r="H406" s="53">
        <v>623222</v>
      </c>
      <c r="I406" s="127">
        <f t="shared" ref="I406:I407" si="134">G406-F406</f>
        <v>270966.5</v>
      </c>
      <c r="J406" s="55">
        <f t="shared" ref="J406:J407" si="135">ROUND(I406/F406*100,2)</f>
        <v>43.48</v>
      </c>
      <c r="K406" s="54"/>
      <c r="L406" s="55"/>
      <c r="M406" s="59"/>
      <c r="N406" s="59"/>
      <c r="O406" s="53">
        <v>1050</v>
      </c>
      <c r="P406" s="53">
        <v>830</v>
      </c>
      <c r="Q406" s="57">
        <f t="shared" si="112"/>
        <v>220</v>
      </c>
      <c r="R406" s="74">
        <v>92</v>
      </c>
      <c r="S406" s="53">
        <f>ROUND(R406/12*3,0)</f>
        <v>23</v>
      </c>
      <c r="T406" s="58">
        <v>33</v>
      </c>
      <c r="U406" s="58">
        <v>23</v>
      </c>
      <c r="V406" s="53">
        <f t="shared" si="114"/>
        <v>10</v>
      </c>
      <c r="W406" s="59"/>
      <c r="X406" s="6"/>
    </row>
    <row r="407" spans="1:24" s="77" customFormat="1" ht="15.75" x14ac:dyDescent="0.25">
      <c r="A407" s="33" t="s">
        <v>283</v>
      </c>
      <c r="B407" s="33" t="s">
        <v>338</v>
      </c>
      <c r="C407" s="42" t="s">
        <v>47</v>
      </c>
      <c r="D407" s="43" t="s">
        <v>121</v>
      </c>
      <c r="E407" s="53">
        <v>140305</v>
      </c>
      <c r="F407" s="53">
        <f t="shared" si="133"/>
        <v>35076.25</v>
      </c>
      <c r="G407" s="53">
        <v>56187</v>
      </c>
      <c r="H407" s="53">
        <v>34606</v>
      </c>
      <c r="I407" s="127">
        <f t="shared" si="134"/>
        <v>21110.75</v>
      </c>
      <c r="J407" s="55">
        <f t="shared" si="135"/>
        <v>60.19</v>
      </c>
      <c r="K407" s="54"/>
      <c r="L407" s="55"/>
      <c r="M407" s="59"/>
      <c r="N407" s="59"/>
      <c r="O407" s="53">
        <v>176</v>
      </c>
      <c r="P407" s="53">
        <v>0</v>
      </c>
      <c r="Q407" s="57">
        <f t="shared" si="112"/>
        <v>176</v>
      </c>
      <c r="R407" s="74">
        <v>111</v>
      </c>
      <c r="S407" s="53">
        <f>ROUND(R407/12*3,0)</f>
        <v>28</v>
      </c>
      <c r="T407" s="58">
        <v>46</v>
      </c>
      <c r="U407" s="58">
        <v>28</v>
      </c>
      <c r="V407" s="53">
        <f t="shared" si="114"/>
        <v>18</v>
      </c>
      <c r="W407" s="59"/>
      <c r="X407" s="6"/>
    </row>
    <row r="408" spans="1:24" s="77" customFormat="1" ht="15.75" x14ac:dyDescent="0.25">
      <c r="A408" s="33" t="s">
        <v>283</v>
      </c>
      <c r="B408" s="33" t="s">
        <v>338</v>
      </c>
      <c r="C408" s="42" t="s">
        <v>48</v>
      </c>
      <c r="D408" s="43" t="s">
        <v>195</v>
      </c>
      <c r="E408" s="53">
        <v>78555</v>
      </c>
      <c r="F408" s="53">
        <f t="shared" si="133"/>
        <v>19638.75</v>
      </c>
      <c r="G408" s="53">
        <v>0</v>
      </c>
      <c r="H408" s="53">
        <v>0</v>
      </c>
      <c r="I408" s="127"/>
      <c r="J408" s="55"/>
      <c r="K408" s="54">
        <f t="shared" ref="K408" si="136">G408-F408</f>
        <v>-19638.75</v>
      </c>
      <c r="L408" s="55">
        <f t="shared" ref="L408" si="137">ROUND(K408*100/-F408,2)</f>
        <v>100</v>
      </c>
      <c r="M408" s="59"/>
      <c r="N408" s="59"/>
      <c r="O408" s="53"/>
      <c r="P408" s="53"/>
      <c r="Q408" s="57">
        <f t="shared" si="112"/>
        <v>0</v>
      </c>
      <c r="R408" s="74">
        <v>3</v>
      </c>
      <c r="S408" s="53">
        <f>ROUND(R408/12*2,0)</f>
        <v>1</v>
      </c>
      <c r="T408" s="58"/>
      <c r="U408" s="58"/>
      <c r="V408" s="53">
        <f t="shared" si="114"/>
        <v>0</v>
      </c>
      <c r="W408" s="59"/>
      <c r="X408" s="6"/>
    </row>
    <row r="409" spans="1:24" s="77" customFormat="1" ht="31.5" x14ac:dyDescent="0.25">
      <c r="A409" s="33" t="s">
        <v>283</v>
      </c>
      <c r="B409" s="33" t="s">
        <v>338</v>
      </c>
      <c r="C409" s="42" t="s">
        <v>128</v>
      </c>
      <c r="D409" s="43" t="s">
        <v>118</v>
      </c>
      <c r="E409" s="53"/>
      <c r="F409" s="53"/>
      <c r="G409" s="53"/>
      <c r="H409" s="53"/>
      <c r="I409" s="54"/>
      <c r="J409" s="50"/>
      <c r="K409" s="54"/>
      <c r="L409" s="55"/>
      <c r="M409" s="59"/>
      <c r="N409" s="59"/>
      <c r="O409" s="53"/>
      <c r="P409" s="53"/>
      <c r="Q409" s="57">
        <f t="shared" si="112"/>
        <v>0</v>
      </c>
      <c r="R409" s="53"/>
      <c r="S409" s="53">
        <f t="shared" ref="S409:S415" si="138">ROUND(R409/12*3,0)</f>
        <v>0</v>
      </c>
      <c r="T409" s="58"/>
      <c r="U409" s="58"/>
      <c r="V409" s="53">
        <f t="shared" si="114"/>
        <v>0</v>
      </c>
      <c r="W409" s="59"/>
      <c r="X409" s="6"/>
    </row>
    <row r="410" spans="1:24" s="77" customFormat="1" ht="15.75" x14ac:dyDescent="0.25">
      <c r="A410" s="33" t="s">
        <v>283</v>
      </c>
      <c r="B410" s="33" t="s">
        <v>338</v>
      </c>
      <c r="C410" s="42" t="s">
        <v>47</v>
      </c>
      <c r="D410" s="43"/>
      <c r="E410" s="53"/>
      <c r="F410" s="53"/>
      <c r="G410" s="53"/>
      <c r="H410" s="53"/>
      <c r="I410" s="54"/>
      <c r="J410" s="50"/>
      <c r="K410" s="54"/>
      <c r="L410" s="55"/>
      <c r="M410" s="59"/>
      <c r="N410" s="59"/>
      <c r="O410" s="53"/>
      <c r="P410" s="53"/>
      <c r="Q410" s="57">
        <f t="shared" si="112"/>
        <v>0</v>
      </c>
      <c r="R410" s="53"/>
      <c r="S410" s="53">
        <f t="shared" si="138"/>
        <v>0</v>
      </c>
      <c r="T410" s="58"/>
      <c r="U410" s="58"/>
      <c r="V410" s="53">
        <f t="shared" si="114"/>
        <v>0</v>
      </c>
      <c r="W410" s="59"/>
      <c r="X410" s="6"/>
    </row>
    <row r="411" spans="1:24" s="77" customFormat="1" ht="31.5" x14ac:dyDescent="0.25">
      <c r="A411" s="33" t="s">
        <v>283</v>
      </c>
      <c r="B411" s="33" t="s">
        <v>338</v>
      </c>
      <c r="C411" s="42" t="s">
        <v>49</v>
      </c>
      <c r="D411" s="43" t="s">
        <v>196</v>
      </c>
      <c r="E411" s="53"/>
      <c r="F411" s="53"/>
      <c r="G411" s="53"/>
      <c r="H411" s="53"/>
      <c r="I411" s="54"/>
      <c r="J411" s="50"/>
      <c r="K411" s="54"/>
      <c r="L411" s="55"/>
      <c r="M411" s="59"/>
      <c r="N411" s="59"/>
      <c r="O411" s="53"/>
      <c r="P411" s="53"/>
      <c r="Q411" s="57">
        <f t="shared" si="112"/>
        <v>0</v>
      </c>
      <c r="R411" s="53"/>
      <c r="S411" s="53">
        <f t="shared" si="138"/>
        <v>0</v>
      </c>
      <c r="T411" s="58"/>
      <c r="U411" s="58"/>
      <c r="V411" s="53">
        <f t="shared" si="114"/>
        <v>0</v>
      </c>
      <c r="W411" s="59"/>
      <c r="X411" s="6"/>
    </row>
    <row r="412" spans="1:24" s="77" customFormat="1" ht="31.5" x14ac:dyDescent="0.25">
      <c r="A412" s="33" t="s">
        <v>283</v>
      </c>
      <c r="B412" s="33" t="s">
        <v>338</v>
      </c>
      <c r="C412" s="42" t="s">
        <v>197</v>
      </c>
      <c r="D412" s="43" t="s">
        <v>198</v>
      </c>
      <c r="E412" s="53"/>
      <c r="F412" s="53"/>
      <c r="G412" s="53"/>
      <c r="H412" s="53"/>
      <c r="I412" s="54"/>
      <c r="J412" s="50"/>
      <c r="K412" s="54"/>
      <c r="L412" s="55"/>
      <c r="M412" s="59"/>
      <c r="N412" s="59"/>
      <c r="O412" s="53"/>
      <c r="P412" s="53"/>
      <c r="Q412" s="57">
        <f t="shared" si="112"/>
        <v>0</v>
      </c>
      <c r="R412" s="53"/>
      <c r="S412" s="53">
        <f t="shared" si="138"/>
        <v>0</v>
      </c>
      <c r="T412" s="58"/>
      <c r="U412" s="58"/>
      <c r="V412" s="53">
        <f t="shared" si="114"/>
        <v>0</v>
      </c>
      <c r="W412" s="59"/>
      <c r="X412" s="6"/>
    </row>
    <row r="413" spans="1:24" s="77" customFormat="1" ht="47.25" x14ac:dyDescent="0.25">
      <c r="A413" s="33" t="s">
        <v>283</v>
      </c>
      <c r="B413" s="33" t="s">
        <v>338</v>
      </c>
      <c r="C413" s="42" t="s">
        <v>199</v>
      </c>
      <c r="D413" s="43" t="s">
        <v>200</v>
      </c>
      <c r="E413" s="53">
        <v>219999</v>
      </c>
      <c r="F413" s="53">
        <f>E413/12*3</f>
        <v>54999.75</v>
      </c>
      <c r="G413" s="53">
        <v>66271</v>
      </c>
      <c r="H413" s="53">
        <v>54674</v>
      </c>
      <c r="I413" s="127">
        <f>G413-F413</f>
        <v>11271.25</v>
      </c>
      <c r="J413" s="55">
        <f>ROUND(I413/F413*100,2)</f>
        <v>20.49</v>
      </c>
      <c r="K413" s="54"/>
      <c r="L413" s="55"/>
      <c r="M413" s="59"/>
      <c r="N413" s="59"/>
      <c r="O413" s="53">
        <v>1715</v>
      </c>
      <c r="P413" s="53">
        <v>1425</v>
      </c>
      <c r="Q413" s="57">
        <f t="shared" si="112"/>
        <v>290</v>
      </c>
      <c r="R413" s="59">
        <v>67</v>
      </c>
      <c r="S413" s="53">
        <f t="shared" si="138"/>
        <v>17</v>
      </c>
      <c r="T413" s="58">
        <v>26</v>
      </c>
      <c r="U413" s="58">
        <v>22</v>
      </c>
      <c r="V413" s="53">
        <f t="shared" si="114"/>
        <v>4</v>
      </c>
      <c r="W413" s="59"/>
      <c r="X413" s="6"/>
    </row>
    <row r="414" spans="1:24" s="77" customFormat="1" ht="31.5" x14ac:dyDescent="0.25">
      <c r="A414" s="33" t="s">
        <v>283</v>
      </c>
      <c r="B414" s="33" t="s">
        <v>338</v>
      </c>
      <c r="C414" s="42" t="s">
        <v>201</v>
      </c>
      <c r="D414" s="43" t="s">
        <v>202</v>
      </c>
      <c r="E414" s="53"/>
      <c r="F414" s="53"/>
      <c r="G414" s="53"/>
      <c r="H414" s="53"/>
      <c r="I414" s="54"/>
      <c r="J414" s="50"/>
      <c r="K414" s="54"/>
      <c r="L414" s="55"/>
      <c r="M414" s="59"/>
      <c r="N414" s="59"/>
      <c r="O414" s="53"/>
      <c r="P414" s="53"/>
      <c r="Q414" s="57">
        <f t="shared" si="112"/>
        <v>0</v>
      </c>
      <c r="R414" s="53"/>
      <c r="S414" s="53">
        <f t="shared" si="138"/>
        <v>0</v>
      </c>
      <c r="T414" s="58"/>
      <c r="U414" s="58"/>
      <c r="V414" s="53">
        <f t="shared" si="114"/>
        <v>0</v>
      </c>
      <c r="W414" s="59"/>
      <c r="X414" s="6"/>
    </row>
    <row r="415" spans="1:24" s="77" customFormat="1" ht="47.25" x14ac:dyDescent="0.25">
      <c r="A415" s="33" t="s">
        <v>283</v>
      </c>
      <c r="B415" s="33" t="s">
        <v>338</v>
      </c>
      <c r="C415" s="42" t="s">
        <v>203</v>
      </c>
      <c r="D415" s="43" t="s">
        <v>204</v>
      </c>
      <c r="E415" s="53"/>
      <c r="F415" s="53"/>
      <c r="G415" s="53"/>
      <c r="H415" s="53"/>
      <c r="I415" s="54"/>
      <c r="J415" s="50"/>
      <c r="K415" s="54"/>
      <c r="L415" s="55"/>
      <c r="M415" s="59"/>
      <c r="N415" s="59"/>
      <c r="O415" s="53"/>
      <c r="P415" s="53"/>
      <c r="Q415" s="57">
        <f t="shared" si="112"/>
        <v>0</v>
      </c>
      <c r="R415" s="53"/>
      <c r="S415" s="53">
        <f t="shared" si="138"/>
        <v>0</v>
      </c>
      <c r="T415" s="58"/>
      <c r="U415" s="58"/>
      <c r="V415" s="53">
        <f t="shared" si="114"/>
        <v>0</v>
      </c>
      <c r="W415" s="59"/>
      <c r="X415" s="6"/>
    </row>
    <row r="416" spans="1:24" s="77" customFormat="1" ht="31.5" x14ac:dyDescent="0.25">
      <c r="A416" s="33" t="s">
        <v>283</v>
      </c>
      <c r="B416" s="22" t="s">
        <v>339</v>
      </c>
      <c r="C416" s="23" t="s">
        <v>102</v>
      </c>
      <c r="D416" s="32" t="s">
        <v>50</v>
      </c>
      <c r="E416" s="64">
        <f>SUM(E417:E464)</f>
        <v>12819117</v>
      </c>
      <c r="F416" s="64">
        <f t="shared" ref="F416:K416" si="139">SUM(F417:F464)</f>
        <v>2299510.333333333</v>
      </c>
      <c r="G416" s="64">
        <f t="shared" si="139"/>
        <v>3001086</v>
      </c>
      <c r="H416" s="64">
        <f t="shared" si="139"/>
        <v>3001086</v>
      </c>
      <c r="I416" s="64">
        <f t="shared" si="139"/>
        <v>0</v>
      </c>
      <c r="J416" s="134">
        <f t="shared" ref="J416:L416" si="140">SUM(J417:J463)</f>
        <v>0</v>
      </c>
      <c r="K416" s="64">
        <f t="shared" si="139"/>
        <v>-2852.75</v>
      </c>
      <c r="L416" s="64">
        <f t="shared" si="140"/>
        <v>7.31</v>
      </c>
      <c r="M416" s="64"/>
      <c r="N416" s="64"/>
      <c r="O416" s="64">
        <f t="shared" ref="O416:V416" si="141">SUM(O417:O463)</f>
        <v>493</v>
      </c>
      <c r="P416" s="64">
        <f t="shared" si="141"/>
        <v>493</v>
      </c>
      <c r="Q416" s="134">
        <f t="shared" si="141"/>
        <v>0</v>
      </c>
      <c r="R416" s="64">
        <f t="shared" si="141"/>
        <v>385</v>
      </c>
      <c r="S416" s="64">
        <f t="shared" si="141"/>
        <v>96</v>
      </c>
      <c r="T416" s="144">
        <f t="shared" si="141"/>
        <v>202</v>
      </c>
      <c r="U416" s="144">
        <f t="shared" si="141"/>
        <v>202</v>
      </c>
      <c r="V416" s="64">
        <f t="shared" si="141"/>
        <v>0</v>
      </c>
      <c r="W416" s="64"/>
      <c r="X416" s="6"/>
    </row>
    <row r="417" spans="1:24" s="77" customFormat="1" ht="63" x14ac:dyDescent="0.25">
      <c r="A417" s="33" t="s">
        <v>283</v>
      </c>
      <c r="B417" s="44" t="s">
        <v>339</v>
      </c>
      <c r="C417" s="23" t="s">
        <v>102</v>
      </c>
      <c r="D417" s="43" t="s">
        <v>205</v>
      </c>
      <c r="E417" s="53">
        <v>156127</v>
      </c>
      <c r="F417" s="53">
        <f>E417/12*3</f>
        <v>39031.75</v>
      </c>
      <c r="G417" s="53">
        <v>36179</v>
      </c>
      <c r="H417" s="53">
        <v>36179</v>
      </c>
      <c r="I417" s="54"/>
      <c r="J417" s="50"/>
      <c r="K417" s="54">
        <f>G417-F417</f>
        <v>-2852.75</v>
      </c>
      <c r="L417" s="55">
        <f>ROUND(K417*100/-F417,2)</f>
        <v>7.31</v>
      </c>
      <c r="M417" s="59"/>
      <c r="N417" s="59"/>
      <c r="O417" s="53"/>
      <c r="P417" s="53"/>
      <c r="Q417" s="57">
        <f>O417-P417</f>
        <v>0</v>
      </c>
      <c r="R417" s="53"/>
      <c r="S417" s="53">
        <f>ROUND(R417/12*3,0)</f>
        <v>0</v>
      </c>
      <c r="T417" s="58"/>
      <c r="U417" s="58"/>
      <c r="V417" s="53">
        <f>T417-U417</f>
        <v>0</v>
      </c>
      <c r="W417" s="59"/>
      <c r="X417" s="6"/>
    </row>
    <row r="418" spans="1:24" s="77" customFormat="1" ht="15.75" x14ac:dyDescent="0.25">
      <c r="A418" s="33" t="s">
        <v>283</v>
      </c>
      <c r="B418" s="44" t="s">
        <v>339</v>
      </c>
      <c r="C418" s="23" t="s">
        <v>384</v>
      </c>
      <c r="D418" s="43" t="s">
        <v>387</v>
      </c>
      <c r="E418" s="53"/>
      <c r="F418" s="53"/>
      <c r="G418" s="53"/>
      <c r="H418" s="53"/>
      <c r="I418" s="127"/>
      <c r="J418" s="55"/>
      <c r="K418" s="127"/>
      <c r="L418" s="55"/>
      <c r="M418" s="59"/>
      <c r="N418" s="59"/>
      <c r="O418" s="53"/>
      <c r="P418" s="53"/>
      <c r="Q418" s="59"/>
      <c r="R418" s="53"/>
      <c r="S418" s="53"/>
      <c r="T418" s="53"/>
      <c r="U418" s="53"/>
      <c r="V418" s="53"/>
      <c r="W418" s="59"/>
      <c r="X418" s="6"/>
    </row>
    <row r="419" spans="1:24" s="77" customFormat="1" ht="15.75" x14ac:dyDescent="0.25">
      <c r="A419" s="33" t="s">
        <v>283</v>
      </c>
      <c r="B419" s="44" t="s">
        <v>339</v>
      </c>
      <c r="C419" s="23" t="s">
        <v>385</v>
      </c>
      <c r="D419" s="43" t="s">
        <v>388</v>
      </c>
      <c r="E419" s="53"/>
      <c r="F419" s="53"/>
      <c r="G419" s="53"/>
      <c r="H419" s="53"/>
      <c r="I419" s="54"/>
      <c r="J419" s="50"/>
      <c r="K419" s="54"/>
      <c r="L419" s="55"/>
      <c r="M419" s="59"/>
      <c r="N419" s="59"/>
      <c r="O419" s="53"/>
      <c r="P419" s="53"/>
      <c r="Q419" s="57"/>
      <c r="R419" s="53"/>
      <c r="S419" s="53"/>
      <c r="T419" s="58"/>
      <c r="U419" s="58"/>
      <c r="V419" s="53"/>
      <c r="W419" s="59"/>
      <c r="X419" s="6"/>
    </row>
    <row r="420" spans="1:24" s="77" customFormat="1" ht="31.5" x14ac:dyDescent="0.25">
      <c r="A420" s="33" t="s">
        <v>283</v>
      </c>
      <c r="B420" s="44" t="s">
        <v>339</v>
      </c>
      <c r="C420" s="23" t="s">
        <v>386</v>
      </c>
      <c r="D420" s="43" t="s">
        <v>389</v>
      </c>
      <c r="E420" s="53"/>
      <c r="F420" s="53"/>
      <c r="G420" s="53">
        <v>396</v>
      </c>
      <c r="H420" s="53">
        <v>396</v>
      </c>
      <c r="I420" s="54"/>
      <c r="J420" s="50"/>
      <c r="K420" s="54"/>
      <c r="L420" s="55"/>
      <c r="M420" s="59"/>
      <c r="N420" s="59"/>
      <c r="O420" s="53"/>
      <c r="P420" s="53"/>
      <c r="Q420" s="57"/>
      <c r="R420" s="53"/>
      <c r="S420" s="53"/>
      <c r="T420" s="58"/>
      <c r="U420" s="58"/>
      <c r="V420" s="53"/>
      <c r="W420" s="59"/>
      <c r="X420" s="6"/>
    </row>
    <row r="421" spans="1:24" s="77" customFormat="1" ht="31.5" x14ac:dyDescent="0.25">
      <c r="A421" s="33" t="s">
        <v>283</v>
      </c>
      <c r="B421" s="44" t="s">
        <v>339</v>
      </c>
      <c r="C421" s="37" t="s">
        <v>206</v>
      </c>
      <c r="D421" s="43" t="s">
        <v>207</v>
      </c>
      <c r="E421" s="53"/>
      <c r="F421" s="53"/>
      <c r="G421" s="53"/>
      <c r="H421" s="53"/>
      <c r="I421" s="54"/>
      <c r="J421" s="50"/>
      <c r="K421" s="54"/>
      <c r="L421" s="55"/>
      <c r="M421" s="59"/>
      <c r="N421" s="59"/>
      <c r="O421" s="53"/>
      <c r="P421" s="53"/>
      <c r="Q421" s="57">
        <f t="shared" ref="Q421:Q459" si="142">O421-P421</f>
        <v>0</v>
      </c>
      <c r="R421" s="53"/>
      <c r="S421" s="53">
        <f>ROUND(R421/12*3,0)</f>
        <v>0</v>
      </c>
      <c r="T421" s="58"/>
      <c r="U421" s="58"/>
      <c r="V421" s="53">
        <f t="shared" ref="V421:V459" si="143">T421-U421</f>
        <v>0</v>
      </c>
      <c r="W421" s="59"/>
      <c r="X421" s="6"/>
    </row>
    <row r="422" spans="1:24" s="77" customFormat="1" ht="31.5" x14ac:dyDescent="0.25">
      <c r="A422" s="33" t="s">
        <v>283</v>
      </c>
      <c r="B422" s="44" t="s">
        <v>339</v>
      </c>
      <c r="C422" s="37" t="s">
        <v>208</v>
      </c>
      <c r="D422" s="43" t="s">
        <v>209</v>
      </c>
      <c r="E422" s="53">
        <v>227</v>
      </c>
      <c r="F422" s="53">
        <f>E422/12*2</f>
        <v>37.833333333333336</v>
      </c>
      <c r="G422" s="53"/>
      <c r="H422" s="53"/>
      <c r="I422" s="54"/>
      <c r="J422" s="50"/>
      <c r="K422" s="54"/>
      <c r="L422" s="55"/>
      <c r="M422" s="59"/>
      <c r="N422" s="59"/>
      <c r="O422" s="53"/>
      <c r="P422" s="53"/>
      <c r="Q422" s="57">
        <f t="shared" si="142"/>
        <v>0</v>
      </c>
      <c r="R422" s="53"/>
      <c r="S422" s="53">
        <f>ROUND(R422/12*3,0)</f>
        <v>0</v>
      </c>
      <c r="T422" s="58"/>
      <c r="U422" s="58"/>
      <c r="V422" s="53">
        <f t="shared" si="143"/>
        <v>0</v>
      </c>
      <c r="W422" s="59"/>
      <c r="X422" s="6"/>
    </row>
    <row r="423" spans="1:24" s="77" customFormat="1" ht="15.75" x14ac:dyDescent="0.25">
      <c r="A423" s="33" t="s">
        <v>283</v>
      </c>
      <c r="B423" s="44" t="s">
        <v>339</v>
      </c>
      <c r="C423" s="37" t="s">
        <v>210</v>
      </c>
      <c r="D423" s="43" t="s">
        <v>224</v>
      </c>
      <c r="E423" s="53"/>
      <c r="F423" s="53"/>
      <c r="G423" s="53"/>
      <c r="H423" s="53"/>
      <c r="I423" s="54"/>
      <c r="J423" s="50"/>
      <c r="K423" s="54"/>
      <c r="L423" s="55"/>
      <c r="M423" s="59"/>
      <c r="N423" s="59"/>
      <c r="O423" s="53"/>
      <c r="P423" s="53"/>
      <c r="Q423" s="57">
        <f t="shared" si="142"/>
        <v>0</v>
      </c>
      <c r="R423" s="53"/>
      <c r="S423" s="53">
        <f t="shared" ref="S423" si="144">ROUND(R423/12*3,0)</f>
        <v>0</v>
      </c>
      <c r="T423" s="58"/>
      <c r="U423" s="58"/>
      <c r="V423" s="53">
        <f t="shared" si="143"/>
        <v>0</v>
      </c>
      <c r="W423" s="59"/>
      <c r="X423" s="6"/>
    </row>
    <row r="424" spans="1:24" s="77" customFormat="1" ht="31.5" x14ac:dyDescent="0.25">
      <c r="A424" s="33" t="s">
        <v>283</v>
      </c>
      <c r="B424" s="44" t="s">
        <v>339</v>
      </c>
      <c r="C424" s="99" t="s">
        <v>211</v>
      </c>
      <c r="D424" s="38" t="s">
        <v>225</v>
      </c>
      <c r="E424" s="53">
        <v>1799763</v>
      </c>
      <c r="F424" s="53">
        <f>E424/12*3</f>
        <v>449940.75</v>
      </c>
      <c r="G424" s="53">
        <v>998039</v>
      </c>
      <c r="H424" s="53">
        <v>998039</v>
      </c>
      <c r="I424" s="54"/>
      <c r="J424" s="50"/>
      <c r="K424" s="54"/>
      <c r="L424" s="55"/>
      <c r="M424" s="59"/>
      <c r="N424" s="59"/>
      <c r="O424" s="53">
        <v>493</v>
      </c>
      <c r="P424" s="53">
        <v>493</v>
      </c>
      <c r="Q424" s="57">
        <f t="shared" si="142"/>
        <v>0</v>
      </c>
      <c r="R424" s="74">
        <v>385</v>
      </c>
      <c r="S424" s="53">
        <f>ROUND(R424/12*3,0)</f>
        <v>96</v>
      </c>
      <c r="T424" s="58">
        <v>202</v>
      </c>
      <c r="U424" s="58">
        <v>202</v>
      </c>
      <c r="V424" s="53">
        <f t="shared" si="143"/>
        <v>0</v>
      </c>
      <c r="W424" s="59"/>
      <c r="X424" s="6"/>
    </row>
    <row r="425" spans="1:24" s="77" customFormat="1" ht="31.5" x14ac:dyDescent="0.25">
      <c r="A425" s="33" t="s">
        <v>283</v>
      </c>
      <c r="B425" s="44" t="s">
        <v>339</v>
      </c>
      <c r="C425" s="37" t="s">
        <v>212</v>
      </c>
      <c r="D425" s="43" t="s">
        <v>213</v>
      </c>
      <c r="E425" s="53">
        <v>1241436</v>
      </c>
      <c r="F425" s="53">
        <f>E425/12*2</f>
        <v>206906</v>
      </c>
      <c r="G425" s="53">
        <v>230714</v>
      </c>
      <c r="H425" s="53">
        <v>230714</v>
      </c>
      <c r="I425" s="54"/>
      <c r="J425" s="50"/>
      <c r="K425" s="54"/>
      <c r="L425" s="55"/>
      <c r="M425" s="59"/>
      <c r="N425" s="59"/>
      <c r="O425" s="53"/>
      <c r="P425" s="53"/>
      <c r="Q425" s="57">
        <f t="shared" si="142"/>
        <v>0</v>
      </c>
      <c r="R425" s="53"/>
      <c r="S425" s="53">
        <f t="shared" ref="S425:S459" si="145">ROUND(R425/12*3,0)</f>
        <v>0</v>
      </c>
      <c r="T425" s="58"/>
      <c r="U425" s="58"/>
      <c r="V425" s="53">
        <f t="shared" si="143"/>
        <v>0</v>
      </c>
      <c r="W425" s="59"/>
      <c r="X425" s="6"/>
    </row>
    <row r="426" spans="1:24" s="77" customFormat="1" ht="15.75" x14ac:dyDescent="0.25">
      <c r="A426" s="33" t="s">
        <v>283</v>
      </c>
      <c r="B426" s="44" t="s">
        <v>339</v>
      </c>
      <c r="C426" s="37" t="s">
        <v>214</v>
      </c>
      <c r="D426" s="43" t="s">
        <v>215</v>
      </c>
      <c r="E426" s="53"/>
      <c r="F426" s="53"/>
      <c r="G426" s="53">
        <v>12818</v>
      </c>
      <c r="H426" s="53">
        <v>12818</v>
      </c>
      <c r="I426" s="54"/>
      <c r="J426" s="50"/>
      <c r="K426" s="54"/>
      <c r="L426" s="55"/>
      <c r="M426" s="59"/>
      <c r="N426" s="59"/>
      <c r="O426" s="53"/>
      <c r="P426" s="53"/>
      <c r="Q426" s="57">
        <f t="shared" si="142"/>
        <v>0</v>
      </c>
      <c r="R426" s="53"/>
      <c r="S426" s="53">
        <f t="shared" si="145"/>
        <v>0</v>
      </c>
      <c r="T426" s="58"/>
      <c r="U426" s="58"/>
      <c r="V426" s="53">
        <f t="shared" si="143"/>
        <v>0</v>
      </c>
      <c r="W426" s="59"/>
      <c r="X426" s="6"/>
    </row>
    <row r="427" spans="1:24" s="77" customFormat="1" ht="31.5" x14ac:dyDescent="0.25">
      <c r="A427" s="33" t="s">
        <v>283</v>
      </c>
      <c r="B427" s="44" t="s">
        <v>339</v>
      </c>
      <c r="C427" s="37" t="s">
        <v>216</v>
      </c>
      <c r="D427" s="43" t="s">
        <v>217</v>
      </c>
      <c r="E427" s="53">
        <v>391510</v>
      </c>
      <c r="F427" s="53">
        <f>E427/12*2</f>
        <v>65251.666666666664</v>
      </c>
      <c r="G427" s="53">
        <v>90193</v>
      </c>
      <c r="H427" s="53">
        <v>90193</v>
      </c>
      <c r="I427" s="54"/>
      <c r="J427" s="50"/>
      <c r="K427" s="54"/>
      <c r="L427" s="55"/>
      <c r="M427" s="59"/>
      <c r="N427" s="59"/>
      <c r="O427" s="53"/>
      <c r="P427" s="53"/>
      <c r="Q427" s="57">
        <f t="shared" si="142"/>
        <v>0</v>
      </c>
      <c r="R427" s="53"/>
      <c r="S427" s="53">
        <f t="shared" si="145"/>
        <v>0</v>
      </c>
      <c r="T427" s="58"/>
      <c r="U427" s="58"/>
      <c r="V427" s="53">
        <f t="shared" si="143"/>
        <v>0</v>
      </c>
      <c r="W427" s="59"/>
      <c r="X427" s="6"/>
    </row>
    <row r="428" spans="1:24" s="77" customFormat="1" ht="31.5" x14ac:dyDescent="0.25">
      <c r="A428" s="33" t="s">
        <v>283</v>
      </c>
      <c r="B428" s="44" t="s">
        <v>339</v>
      </c>
      <c r="C428" s="37" t="s">
        <v>218</v>
      </c>
      <c r="D428" s="43" t="s">
        <v>219</v>
      </c>
      <c r="E428" s="53"/>
      <c r="F428" s="53">
        <f t="shared" ref="F428:F458" si="146">E428/12*1</f>
        <v>0</v>
      </c>
      <c r="G428" s="53"/>
      <c r="H428" s="53"/>
      <c r="I428" s="54"/>
      <c r="J428" s="50"/>
      <c r="K428" s="54"/>
      <c r="L428" s="55"/>
      <c r="M428" s="59"/>
      <c r="N428" s="59"/>
      <c r="O428" s="53"/>
      <c r="P428" s="53"/>
      <c r="Q428" s="57">
        <f t="shared" si="142"/>
        <v>0</v>
      </c>
      <c r="R428" s="53"/>
      <c r="S428" s="53">
        <f t="shared" si="145"/>
        <v>0</v>
      </c>
      <c r="T428" s="58"/>
      <c r="U428" s="58"/>
      <c r="V428" s="53">
        <f t="shared" si="143"/>
        <v>0</v>
      </c>
      <c r="W428" s="59"/>
      <c r="X428" s="6"/>
    </row>
    <row r="429" spans="1:24" s="77" customFormat="1" ht="31.5" x14ac:dyDescent="0.25">
      <c r="A429" s="33" t="s">
        <v>283</v>
      </c>
      <c r="B429" s="44" t="s">
        <v>339</v>
      </c>
      <c r="C429" s="37" t="s">
        <v>220</v>
      </c>
      <c r="D429" s="43" t="s">
        <v>221</v>
      </c>
      <c r="E429" s="53"/>
      <c r="F429" s="53">
        <f t="shared" si="146"/>
        <v>0</v>
      </c>
      <c r="G429" s="53"/>
      <c r="H429" s="53"/>
      <c r="I429" s="54"/>
      <c r="J429" s="50"/>
      <c r="K429" s="54"/>
      <c r="L429" s="55"/>
      <c r="M429" s="59"/>
      <c r="N429" s="59"/>
      <c r="O429" s="53"/>
      <c r="P429" s="53"/>
      <c r="Q429" s="57">
        <f t="shared" si="142"/>
        <v>0</v>
      </c>
      <c r="R429" s="53"/>
      <c r="S429" s="53">
        <f t="shared" si="145"/>
        <v>0</v>
      </c>
      <c r="T429" s="58"/>
      <c r="U429" s="58"/>
      <c r="V429" s="53">
        <f t="shared" si="143"/>
        <v>0</v>
      </c>
      <c r="W429" s="59"/>
      <c r="X429" s="6"/>
    </row>
    <row r="430" spans="1:24" s="77" customFormat="1" ht="31.5" x14ac:dyDescent="0.25">
      <c r="A430" s="33" t="s">
        <v>283</v>
      </c>
      <c r="B430" s="44" t="s">
        <v>339</v>
      </c>
      <c r="C430" s="37" t="s">
        <v>222</v>
      </c>
      <c r="D430" s="43" t="s">
        <v>226</v>
      </c>
      <c r="E430" s="53"/>
      <c r="F430" s="53">
        <f t="shared" si="146"/>
        <v>0</v>
      </c>
      <c r="G430" s="53">
        <v>232</v>
      </c>
      <c r="H430" s="53">
        <v>232</v>
      </c>
      <c r="I430" s="54"/>
      <c r="J430" s="50"/>
      <c r="K430" s="54"/>
      <c r="L430" s="55"/>
      <c r="M430" s="59"/>
      <c r="N430" s="59"/>
      <c r="O430" s="53"/>
      <c r="P430" s="53"/>
      <c r="Q430" s="57">
        <f t="shared" si="142"/>
        <v>0</v>
      </c>
      <c r="R430" s="53"/>
      <c r="S430" s="53">
        <f t="shared" si="145"/>
        <v>0</v>
      </c>
      <c r="T430" s="58"/>
      <c r="U430" s="58"/>
      <c r="V430" s="53">
        <f t="shared" si="143"/>
        <v>0</v>
      </c>
      <c r="W430" s="59"/>
      <c r="X430" s="6"/>
    </row>
    <row r="431" spans="1:24" s="77" customFormat="1" ht="31.5" x14ac:dyDescent="0.25">
      <c r="A431" s="33" t="s">
        <v>283</v>
      </c>
      <c r="B431" s="44" t="s">
        <v>339</v>
      </c>
      <c r="C431" s="37" t="s">
        <v>223</v>
      </c>
      <c r="D431" s="43" t="s">
        <v>227</v>
      </c>
      <c r="E431" s="53">
        <v>35597</v>
      </c>
      <c r="F431" s="53">
        <f>E431/12*2</f>
        <v>5932.833333333333</v>
      </c>
      <c r="G431" s="53">
        <v>4005</v>
      </c>
      <c r="H431" s="53">
        <v>4005</v>
      </c>
      <c r="I431" s="54"/>
      <c r="J431" s="50"/>
      <c r="K431" s="54"/>
      <c r="L431" s="55"/>
      <c r="M431" s="59"/>
      <c r="N431" s="59"/>
      <c r="O431" s="53"/>
      <c r="P431" s="53"/>
      <c r="Q431" s="57">
        <f t="shared" si="142"/>
        <v>0</v>
      </c>
      <c r="R431" s="53"/>
      <c r="S431" s="53">
        <f t="shared" si="145"/>
        <v>0</v>
      </c>
      <c r="T431" s="58"/>
      <c r="U431" s="58"/>
      <c r="V431" s="53">
        <f t="shared" si="143"/>
        <v>0</v>
      </c>
      <c r="W431" s="59"/>
      <c r="X431" s="6"/>
    </row>
    <row r="432" spans="1:24" s="77" customFormat="1" ht="31.5" x14ac:dyDescent="0.25">
      <c r="A432" s="33" t="s">
        <v>283</v>
      </c>
      <c r="B432" s="44" t="s">
        <v>339</v>
      </c>
      <c r="C432" s="37" t="s">
        <v>280</v>
      </c>
      <c r="D432" s="43" t="s">
        <v>281</v>
      </c>
      <c r="E432" s="53"/>
      <c r="F432" s="53">
        <f t="shared" si="146"/>
        <v>0</v>
      </c>
      <c r="G432" s="53"/>
      <c r="H432" s="53"/>
      <c r="I432" s="54"/>
      <c r="J432" s="50"/>
      <c r="K432" s="54"/>
      <c r="L432" s="55"/>
      <c r="M432" s="59"/>
      <c r="N432" s="59"/>
      <c r="O432" s="53"/>
      <c r="P432" s="53"/>
      <c r="Q432" s="57">
        <f t="shared" si="142"/>
        <v>0</v>
      </c>
      <c r="R432" s="53"/>
      <c r="S432" s="53">
        <f t="shared" si="145"/>
        <v>0</v>
      </c>
      <c r="T432" s="58"/>
      <c r="U432" s="58"/>
      <c r="V432" s="53">
        <f t="shared" si="143"/>
        <v>0</v>
      </c>
      <c r="W432" s="59"/>
      <c r="X432" s="6"/>
    </row>
    <row r="433" spans="1:24" s="77" customFormat="1" ht="15.75" x14ac:dyDescent="0.25">
      <c r="A433" s="33" t="s">
        <v>283</v>
      </c>
      <c r="B433" s="44" t="s">
        <v>339</v>
      </c>
      <c r="C433" s="37" t="s">
        <v>228</v>
      </c>
      <c r="D433" s="43" t="s">
        <v>229</v>
      </c>
      <c r="E433" s="53"/>
      <c r="F433" s="53">
        <f t="shared" si="146"/>
        <v>0</v>
      </c>
      <c r="G433" s="53">
        <v>44891</v>
      </c>
      <c r="H433" s="53">
        <v>44891</v>
      </c>
      <c r="I433" s="54"/>
      <c r="J433" s="50"/>
      <c r="K433" s="54"/>
      <c r="L433" s="55"/>
      <c r="M433" s="59"/>
      <c r="N433" s="59"/>
      <c r="O433" s="53"/>
      <c r="P433" s="53"/>
      <c r="Q433" s="57">
        <f t="shared" si="142"/>
        <v>0</v>
      </c>
      <c r="R433" s="53"/>
      <c r="S433" s="53">
        <f t="shared" si="145"/>
        <v>0</v>
      </c>
      <c r="T433" s="58"/>
      <c r="U433" s="58"/>
      <c r="V433" s="53">
        <f t="shared" si="143"/>
        <v>0</v>
      </c>
      <c r="W433" s="59"/>
      <c r="X433" s="6"/>
    </row>
    <row r="434" spans="1:24" s="77" customFormat="1" ht="31.5" x14ac:dyDescent="0.25">
      <c r="A434" s="33" t="s">
        <v>283</v>
      </c>
      <c r="B434" s="44" t="s">
        <v>339</v>
      </c>
      <c r="C434" s="37" t="s">
        <v>230</v>
      </c>
      <c r="D434" s="43" t="s">
        <v>231</v>
      </c>
      <c r="E434" s="53"/>
      <c r="F434" s="53">
        <f t="shared" si="146"/>
        <v>0</v>
      </c>
      <c r="G434" s="53"/>
      <c r="H434" s="53"/>
      <c r="I434" s="54"/>
      <c r="J434" s="50"/>
      <c r="K434" s="54"/>
      <c r="L434" s="55"/>
      <c r="M434" s="59"/>
      <c r="N434" s="59"/>
      <c r="O434" s="53"/>
      <c r="P434" s="53"/>
      <c r="Q434" s="57">
        <f t="shared" si="142"/>
        <v>0</v>
      </c>
      <c r="R434" s="53"/>
      <c r="S434" s="53">
        <f t="shared" si="145"/>
        <v>0</v>
      </c>
      <c r="T434" s="58"/>
      <c r="U434" s="58"/>
      <c r="V434" s="53">
        <f t="shared" si="143"/>
        <v>0</v>
      </c>
      <c r="W434" s="59"/>
      <c r="X434" s="6"/>
    </row>
    <row r="435" spans="1:24" s="77" customFormat="1" ht="15.75" x14ac:dyDescent="0.25">
      <c r="A435" s="33" t="s">
        <v>283</v>
      </c>
      <c r="B435" s="44" t="s">
        <v>339</v>
      </c>
      <c r="C435" s="37" t="s">
        <v>232</v>
      </c>
      <c r="D435" s="43" t="s">
        <v>233</v>
      </c>
      <c r="E435" s="53"/>
      <c r="F435" s="53">
        <f t="shared" si="146"/>
        <v>0</v>
      </c>
      <c r="G435" s="53"/>
      <c r="H435" s="53"/>
      <c r="I435" s="54"/>
      <c r="J435" s="50"/>
      <c r="K435" s="54"/>
      <c r="L435" s="55"/>
      <c r="M435" s="59"/>
      <c r="N435" s="59"/>
      <c r="O435" s="53"/>
      <c r="P435" s="53"/>
      <c r="Q435" s="57">
        <f t="shared" si="142"/>
        <v>0</v>
      </c>
      <c r="R435" s="53"/>
      <c r="S435" s="53">
        <f t="shared" si="145"/>
        <v>0</v>
      </c>
      <c r="T435" s="58"/>
      <c r="U435" s="58"/>
      <c r="V435" s="53">
        <f t="shared" si="143"/>
        <v>0</v>
      </c>
      <c r="W435" s="59"/>
      <c r="X435" s="6"/>
    </row>
    <row r="436" spans="1:24" s="77" customFormat="1" ht="15.75" x14ac:dyDescent="0.25">
      <c r="A436" s="33" t="s">
        <v>283</v>
      </c>
      <c r="B436" s="44" t="s">
        <v>339</v>
      </c>
      <c r="C436" s="37" t="s">
        <v>394</v>
      </c>
      <c r="D436" s="43" t="s">
        <v>369</v>
      </c>
      <c r="E436" s="53">
        <v>205124</v>
      </c>
      <c r="F436" s="53">
        <f>E436/12*2</f>
        <v>34187.333333333336</v>
      </c>
      <c r="G436" s="53">
        <v>44692</v>
      </c>
      <c r="H436" s="53">
        <v>44692</v>
      </c>
      <c r="I436" s="54"/>
      <c r="J436" s="50"/>
      <c r="K436" s="54"/>
      <c r="L436" s="55"/>
      <c r="M436" s="59"/>
      <c r="N436" s="59"/>
      <c r="O436" s="53"/>
      <c r="P436" s="53"/>
      <c r="Q436" s="57">
        <f t="shared" si="142"/>
        <v>0</v>
      </c>
      <c r="R436" s="53"/>
      <c r="S436" s="53">
        <f t="shared" si="145"/>
        <v>0</v>
      </c>
      <c r="T436" s="58"/>
      <c r="U436" s="58"/>
      <c r="V436" s="53">
        <f t="shared" si="143"/>
        <v>0</v>
      </c>
      <c r="W436" s="59"/>
      <c r="X436" s="6"/>
    </row>
    <row r="437" spans="1:24" s="77" customFormat="1" ht="15.75" x14ac:dyDescent="0.25">
      <c r="A437" s="33" t="s">
        <v>283</v>
      </c>
      <c r="B437" s="44" t="s">
        <v>339</v>
      </c>
      <c r="C437" s="37" t="s">
        <v>234</v>
      </c>
      <c r="D437" s="43" t="s">
        <v>235</v>
      </c>
      <c r="E437" s="53"/>
      <c r="F437" s="53">
        <f t="shared" si="146"/>
        <v>0</v>
      </c>
      <c r="G437" s="53"/>
      <c r="H437" s="53"/>
      <c r="I437" s="54"/>
      <c r="J437" s="50"/>
      <c r="K437" s="54"/>
      <c r="L437" s="55"/>
      <c r="M437" s="59"/>
      <c r="N437" s="59"/>
      <c r="O437" s="53"/>
      <c r="P437" s="53"/>
      <c r="Q437" s="57">
        <f t="shared" si="142"/>
        <v>0</v>
      </c>
      <c r="R437" s="53"/>
      <c r="S437" s="53">
        <f t="shared" si="145"/>
        <v>0</v>
      </c>
      <c r="T437" s="58"/>
      <c r="U437" s="58"/>
      <c r="V437" s="53">
        <f t="shared" si="143"/>
        <v>0</v>
      </c>
      <c r="W437" s="59"/>
      <c r="X437" s="6"/>
    </row>
    <row r="438" spans="1:24" s="77" customFormat="1" ht="15.75" x14ac:dyDescent="0.25">
      <c r="A438" s="33" t="s">
        <v>283</v>
      </c>
      <c r="B438" s="44" t="s">
        <v>339</v>
      </c>
      <c r="C438" s="37" t="s">
        <v>236</v>
      </c>
      <c r="D438" s="43" t="s">
        <v>237</v>
      </c>
      <c r="E438" s="53"/>
      <c r="F438" s="53">
        <f t="shared" si="146"/>
        <v>0</v>
      </c>
      <c r="G438" s="53"/>
      <c r="H438" s="53"/>
      <c r="I438" s="54"/>
      <c r="J438" s="50"/>
      <c r="K438" s="54"/>
      <c r="L438" s="55"/>
      <c r="M438" s="59"/>
      <c r="N438" s="59"/>
      <c r="O438" s="53"/>
      <c r="P438" s="53"/>
      <c r="Q438" s="57">
        <f t="shared" si="142"/>
        <v>0</v>
      </c>
      <c r="R438" s="53"/>
      <c r="S438" s="53">
        <f t="shared" si="145"/>
        <v>0</v>
      </c>
      <c r="T438" s="58"/>
      <c r="U438" s="58"/>
      <c r="V438" s="53">
        <f t="shared" si="143"/>
        <v>0</v>
      </c>
      <c r="W438" s="59"/>
      <c r="X438" s="6"/>
    </row>
    <row r="439" spans="1:24" s="77" customFormat="1" ht="31.5" x14ac:dyDescent="0.25">
      <c r="A439" s="33" t="s">
        <v>283</v>
      </c>
      <c r="B439" s="44" t="s">
        <v>339</v>
      </c>
      <c r="C439" s="37" t="s">
        <v>238</v>
      </c>
      <c r="D439" s="43" t="s">
        <v>239</v>
      </c>
      <c r="E439" s="53"/>
      <c r="F439" s="53">
        <f t="shared" si="146"/>
        <v>0</v>
      </c>
      <c r="G439" s="53"/>
      <c r="H439" s="53"/>
      <c r="I439" s="54"/>
      <c r="J439" s="50"/>
      <c r="K439" s="54"/>
      <c r="L439" s="55"/>
      <c r="M439" s="59"/>
      <c r="N439" s="59"/>
      <c r="O439" s="53"/>
      <c r="P439" s="53"/>
      <c r="Q439" s="57">
        <f t="shared" si="142"/>
        <v>0</v>
      </c>
      <c r="R439" s="53"/>
      <c r="S439" s="53">
        <f t="shared" si="145"/>
        <v>0</v>
      </c>
      <c r="T439" s="58"/>
      <c r="U439" s="58"/>
      <c r="V439" s="53">
        <f t="shared" si="143"/>
        <v>0</v>
      </c>
      <c r="W439" s="59"/>
      <c r="X439" s="6"/>
    </row>
    <row r="440" spans="1:24" s="77" customFormat="1" ht="31.5" x14ac:dyDescent="0.25">
      <c r="A440" s="33" t="s">
        <v>283</v>
      </c>
      <c r="B440" s="44" t="s">
        <v>339</v>
      </c>
      <c r="C440" s="37" t="s">
        <v>240</v>
      </c>
      <c r="D440" s="43" t="s">
        <v>241</v>
      </c>
      <c r="E440" s="53">
        <v>15271</v>
      </c>
      <c r="F440" s="53">
        <f>E440/12*2</f>
        <v>2545.1666666666665</v>
      </c>
      <c r="G440" s="53">
        <v>2080</v>
      </c>
      <c r="H440" s="53">
        <v>2080</v>
      </c>
      <c r="I440" s="54"/>
      <c r="J440" s="50"/>
      <c r="K440" s="54"/>
      <c r="L440" s="55"/>
      <c r="M440" s="59"/>
      <c r="N440" s="59"/>
      <c r="O440" s="53"/>
      <c r="P440" s="53"/>
      <c r="Q440" s="57">
        <f t="shared" si="142"/>
        <v>0</v>
      </c>
      <c r="R440" s="53"/>
      <c r="S440" s="53">
        <f t="shared" si="145"/>
        <v>0</v>
      </c>
      <c r="T440" s="58"/>
      <c r="U440" s="58"/>
      <c r="V440" s="53">
        <f t="shared" si="143"/>
        <v>0</v>
      </c>
      <c r="W440" s="59"/>
      <c r="X440" s="6"/>
    </row>
    <row r="441" spans="1:24" s="77" customFormat="1" ht="15.75" x14ac:dyDescent="0.25">
      <c r="A441" s="33" t="s">
        <v>283</v>
      </c>
      <c r="B441" s="44" t="s">
        <v>339</v>
      </c>
      <c r="C441" s="37" t="s">
        <v>242</v>
      </c>
      <c r="D441" s="43" t="s">
        <v>246</v>
      </c>
      <c r="E441" s="53"/>
      <c r="F441" s="53">
        <f t="shared" si="146"/>
        <v>0</v>
      </c>
      <c r="G441" s="53"/>
      <c r="H441" s="53"/>
      <c r="I441" s="54"/>
      <c r="J441" s="50"/>
      <c r="K441" s="54"/>
      <c r="L441" s="55"/>
      <c r="M441" s="59"/>
      <c r="N441" s="59"/>
      <c r="O441" s="53"/>
      <c r="P441" s="53"/>
      <c r="Q441" s="57">
        <f t="shared" si="142"/>
        <v>0</v>
      </c>
      <c r="R441" s="53"/>
      <c r="S441" s="53">
        <f t="shared" si="145"/>
        <v>0</v>
      </c>
      <c r="T441" s="58"/>
      <c r="U441" s="58"/>
      <c r="V441" s="53">
        <f t="shared" si="143"/>
        <v>0</v>
      </c>
      <c r="W441" s="59"/>
      <c r="X441" s="6"/>
    </row>
    <row r="442" spans="1:24" s="77" customFormat="1" ht="15.75" x14ac:dyDescent="0.25">
      <c r="A442" s="33" t="s">
        <v>283</v>
      </c>
      <c r="B442" s="44" t="s">
        <v>339</v>
      </c>
      <c r="C442" s="37" t="s">
        <v>243</v>
      </c>
      <c r="D442" s="43" t="s">
        <v>247</v>
      </c>
      <c r="E442" s="53"/>
      <c r="F442" s="53">
        <f t="shared" si="146"/>
        <v>0</v>
      </c>
      <c r="G442" s="53">
        <v>5341</v>
      </c>
      <c r="H442" s="53">
        <v>5341</v>
      </c>
      <c r="I442" s="54"/>
      <c r="J442" s="50"/>
      <c r="K442" s="54"/>
      <c r="L442" s="55"/>
      <c r="M442" s="59"/>
      <c r="N442" s="59"/>
      <c r="O442" s="53"/>
      <c r="P442" s="53"/>
      <c r="Q442" s="57">
        <f t="shared" si="142"/>
        <v>0</v>
      </c>
      <c r="R442" s="53"/>
      <c r="S442" s="53">
        <f t="shared" si="145"/>
        <v>0</v>
      </c>
      <c r="T442" s="58"/>
      <c r="U442" s="58"/>
      <c r="V442" s="53">
        <f t="shared" si="143"/>
        <v>0</v>
      </c>
      <c r="W442" s="59"/>
      <c r="X442" s="6"/>
    </row>
    <row r="443" spans="1:24" s="77" customFormat="1" ht="15.75" x14ac:dyDescent="0.25">
      <c r="A443" s="33" t="s">
        <v>283</v>
      </c>
      <c r="B443" s="44" t="s">
        <v>339</v>
      </c>
      <c r="C443" s="37" t="s">
        <v>244</v>
      </c>
      <c r="D443" s="43" t="s">
        <v>245</v>
      </c>
      <c r="E443" s="53">
        <v>21</v>
      </c>
      <c r="F443" s="53">
        <f t="shared" ref="F443:F444" si="147">E443/12*2</f>
        <v>3.5</v>
      </c>
      <c r="G443" s="53"/>
      <c r="H443" s="53"/>
      <c r="I443" s="54"/>
      <c r="J443" s="50"/>
      <c r="K443" s="54"/>
      <c r="L443" s="55"/>
      <c r="M443" s="59"/>
      <c r="N443" s="59"/>
      <c r="O443" s="53"/>
      <c r="P443" s="53"/>
      <c r="Q443" s="57">
        <f t="shared" si="142"/>
        <v>0</v>
      </c>
      <c r="R443" s="53"/>
      <c r="S443" s="53">
        <f t="shared" si="145"/>
        <v>0</v>
      </c>
      <c r="T443" s="58"/>
      <c r="U443" s="58"/>
      <c r="V443" s="53">
        <f t="shared" si="143"/>
        <v>0</v>
      </c>
      <c r="W443" s="59"/>
      <c r="X443" s="6"/>
    </row>
    <row r="444" spans="1:24" s="77" customFormat="1" ht="31.5" x14ac:dyDescent="0.25">
      <c r="A444" s="33" t="s">
        <v>283</v>
      </c>
      <c r="B444" s="44" t="s">
        <v>339</v>
      </c>
      <c r="C444" s="37" t="s">
        <v>248</v>
      </c>
      <c r="D444" s="43" t="s">
        <v>249</v>
      </c>
      <c r="E444" s="53">
        <v>5547</v>
      </c>
      <c r="F444" s="53">
        <f t="shared" si="147"/>
        <v>924.5</v>
      </c>
      <c r="G444" s="53">
        <v>1346</v>
      </c>
      <c r="H444" s="53">
        <v>1346</v>
      </c>
      <c r="I444" s="54"/>
      <c r="J444" s="50"/>
      <c r="K444" s="54"/>
      <c r="L444" s="55"/>
      <c r="M444" s="59"/>
      <c r="N444" s="59"/>
      <c r="O444" s="53"/>
      <c r="P444" s="53"/>
      <c r="Q444" s="57">
        <f t="shared" si="142"/>
        <v>0</v>
      </c>
      <c r="R444" s="53"/>
      <c r="S444" s="53">
        <f t="shared" si="145"/>
        <v>0</v>
      </c>
      <c r="T444" s="58"/>
      <c r="U444" s="58"/>
      <c r="V444" s="53">
        <f t="shared" si="143"/>
        <v>0</v>
      </c>
      <c r="W444" s="59"/>
      <c r="X444" s="6"/>
    </row>
    <row r="445" spans="1:24" s="77" customFormat="1" ht="15.75" x14ac:dyDescent="0.25">
      <c r="A445" s="33" t="s">
        <v>283</v>
      </c>
      <c r="B445" s="44" t="s">
        <v>339</v>
      </c>
      <c r="C445" s="37" t="s">
        <v>250</v>
      </c>
      <c r="D445" s="43" t="s">
        <v>251</v>
      </c>
      <c r="E445" s="53"/>
      <c r="F445" s="53">
        <f t="shared" si="146"/>
        <v>0</v>
      </c>
      <c r="G445" s="53"/>
      <c r="H445" s="53"/>
      <c r="I445" s="54"/>
      <c r="J445" s="50"/>
      <c r="K445" s="54"/>
      <c r="L445" s="55"/>
      <c r="M445" s="59"/>
      <c r="N445" s="59"/>
      <c r="O445" s="53"/>
      <c r="P445" s="53"/>
      <c r="Q445" s="57">
        <f t="shared" si="142"/>
        <v>0</v>
      </c>
      <c r="R445" s="53"/>
      <c r="S445" s="53">
        <f t="shared" si="145"/>
        <v>0</v>
      </c>
      <c r="T445" s="58"/>
      <c r="U445" s="58"/>
      <c r="V445" s="53">
        <f t="shared" si="143"/>
        <v>0</v>
      </c>
      <c r="W445" s="59"/>
      <c r="X445" s="6"/>
    </row>
    <row r="446" spans="1:24" s="77" customFormat="1" ht="31.5" x14ac:dyDescent="0.25">
      <c r="A446" s="33" t="s">
        <v>283</v>
      </c>
      <c r="B446" s="44" t="s">
        <v>339</v>
      </c>
      <c r="C446" s="37" t="s">
        <v>252</v>
      </c>
      <c r="D446" s="43" t="s">
        <v>253</v>
      </c>
      <c r="E446" s="53"/>
      <c r="F446" s="53">
        <f t="shared" si="146"/>
        <v>0</v>
      </c>
      <c r="G446" s="53"/>
      <c r="H446" s="53"/>
      <c r="I446" s="54"/>
      <c r="J446" s="50"/>
      <c r="K446" s="54"/>
      <c r="L446" s="55"/>
      <c r="M446" s="59"/>
      <c r="N446" s="59"/>
      <c r="O446" s="53"/>
      <c r="P446" s="53"/>
      <c r="Q446" s="57">
        <f t="shared" si="142"/>
        <v>0</v>
      </c>
      <c r="R446" s="53"/>
      <c r="S446" s="53">
        <f t="shared" si="145"/>
        <v>0</v>
      </c>
      <c r="T446" s="58"/>
      <c r="U446" s="58"/>
      <c r="V446" s="53">
        <f t="shared" si="143"/>
        <v>0</v>
      </c>
      <c r="W446" s="59"/>
      <c r="X446" s="6"/>
    </row>
    <row r="447" spans="1:24" s="77" customFormat="1" ht="15.75" x14ac:dyDescent="0.25">
      <c r="A447" s="33" t="s">
        <v>283</v>
      </c>
      <c r="B447" s="44" t="s">
        <v>339</v>
      </c>
      <c r="C447" s="37" t="s">
        <v>254</v>
      </c>
      <c r="D447" s="43" t="s">
        <v>263</v>
      </c>
      <c r="E447" s="53">
        <v>6473</v>
      </c>
      <c r="F447" s="53">
        <f>E447/12*2</f>
        <v>1078.8333333333333</v>
      </c>
      <c r="G447" s="53">
        <v>1146</v>
      </c>
      <c r="H447" s="53">
        <v>1146</v>
      </c>
      <c r="I447" s="54"/>
      <c r="J447" s="50"/>
      <c r="K447" s="54"/>
      <c r="L447" s="55"/>
      <c r="M447" s="59"/>
      <c r="N447" s="59"/>
      <c r="O447" s="53"/>
      <c r="P447" s="53"/>
      <c r="Q447" s="57">
        <f t="shared" si="142"/>
        <v>0</v>
      </c>
      <c r="R447" s="53"/>
      <c r="S447" s="53">
        <f t="shared" si="145"/>
        <v>0</v>
      </c>
      <c r="T447" s="58"/>
      <c r="U447" s="58"/>
      <c r="V447" s="53">
        <f t="shared" si="143"/>
        <v>0</v>
      </c>
      <c r="W447" s="59"/>
      <c r="X447" s="6"/>
    </row>
    <row r="448" spans="1:24" s="77" customFormat="1" ht="15.75" x14ac:dyDescent="0.25">
      <c r="A448" s="33" t="s">
        <v>283</v>
      </c>
      <c r="B448" s="44" t="s">
        <v>339</v>
      </c>
      <c r="C448" s="37" t="s">
        <v>255</v>
      </c>
      <c r="D448" s="43" t="s">
        <v>256</v>
      </c>
      <c r="E448" s="53"/>
      <c r="F448" s="53">
        <f t="shared" si="146"/>
        <v>0</v>
      </c>
      <c r="G448" s="53"/>
      <c r="H448" s="53"/>
      <c r="I448" s="54"/>
      <c r="J448" s="50"/>
      <c r="K448" s="54"/>
      <c r="L448" s="55"/>
      <c r="M448" s="59"/>
      <c r="N448" s="59"/>
      <c r="O448" s="53"/>
      <c r="P448" s="53"/>
      <c r="Q448" s="57">
        <f t="shared" si="142"/>
        <v>0</v>
      </c>
      <c r="R448" s="53"/>
      <c r="S448" s="53">
        <f t="shared" si="145"/>
        <v>0</v>
      </c>
      <c r="T448" s="58"/>
      <c r="U448" s="58"/>
      <c r="V448" s="53">
        <f t="shared" si="143"/>
        <v>0</v>
      </c>
      <c r="W448" s="59"/>
      <c r="X448" s="6"/>
    </row>
    <row r="449" spans="1:24" s="77" customFormat="1" ht="15.75" x14ac:dyDescent="0.25">
      <c r="A449" s="33" t="s">
        <v>283</v>
      </c>
      <c r="B449" s="44" t="s">
        <v>339</v>
      </c>
      <c r="C449" s="37" t="s">
        <v>257</v>
      </c>
      <c r="D449" s="43" t="s">
        <v>258</v>
      </c>
      <c r="E449" s="53"/>
      <c r="F449" s="53">
        <f t="shared" si="146"/>
        <v>0</v>
      </c>
      <c r="G449" s="53"/>
      <c r="H449" s="53"/>
      <c r="I449" s="54"/>
      <c r="J449" s="50"/>
      <c r="K449" s="54"/>
      <c r="L449" s="55"/>
      <c r="M449" s="59"/>
      <c r="N449" s="59"/>
      <c r="O449" s="53"/>
      <c r="P449" s="53"/>
      <c r="Q449" s="57">
        <f t="shared" si="142"/>
        <v>0</v>
      </c>
      <c r="R449" s="53"/>
      <c r="S449" s="53">
        <f t="shared" si="145"/>
        <v>0</v>
      </c>
      <c r="T449" s="58"/>
      <c r="U449" s="58"/>
      <c r="V449" s="53">
        <f t="shared" si="143"/>
        <v>0</v>
      </c>
      <c r="W449" s="59"/>
      <c r="X449" s="6"/>
    </row>
    <row r="450" spans="1:24" s="77" customFormat="1" ht="15.75" x14ac:dyDescent="0.25">
      <c r="A450" s="33" t="s">
        <v>283</v>
      </c>
      <c r="B450" s="44" t="s">
        <v>339</v>
      </c>
      <c r="C450" s="37" t="s">
        <v>259</v>
      </c>
      <c r="D450" s="43" t="s">
        <v>260</v>
      </c>
      <c r="E450" s="53"/>
      <c r="F450" s="53">
        <f t="shared" si="146"/>
        <v>0</v>
      </c>
      <c r="G450" s="53"/>
      <c r="H450" s="53"/>
      <c r="I450" s="54"/>
      <c r="J450" s="50"/>
      <c r="K450" s="54"/>
      <c r="L450" s="55"/>
      <c r="M450" s="59"/>
      <c r="N450" s="59"/>
      <c r="O450" s="53"/>
      <c r="P450" s="53"/>
      <c r="Q450" s="57">
        <f t="shared" si="142"/>
        <v>0</v>
      </c>
      <c r="R450" s="53"/>
      <c r="S450" s="53">
        <f t="shared" si="145"/>
        <v>0</v>
      </c>
      <c r="T450" s="58"/>
      <c r="U450" s="58"/>
      <c r="V450" s="53">
        <f t="shared" si="143"/>
        <v>0</v>
      </c>
      <c r="W450" s="59"/>
      <c r="X450" s="6"/>
    </row>
    <row r="451" spans="1:24" s="77" customFormat="1" ht="31.5" x14ac:dyDescent="0.25">
      <c r="A451" s="33" t="s">
        <v>283</v>
      </c>
      <c r="B451" s="44" t="s">
        <v>339</v>
      </c>
      <c r="C451" s="37" t="s">
        <v>261</v>
      </c>
      <c r="D451" s="43" t="s">
        <v>262</v>
      </c>
      <c r="E451" s="53"/>
      <c r="F451" s="53">
        <f t="shared" si="146"/>
        <v>0</v>
      </c>
      <c r="G451" s="53"/>
      <c r="H451" s="53"/>
      <c r="I451" s="54"/>
      <c r="J451" s="50"/>
      <c r="K451" s="54"/>
      <c r="L451" s="55"/>
      <c r="M451" s="59"/>
      <c r="N451" s="59"/>
      <c r="O451" s="53"/>
      <c r="P451" s="53"/>
      <c r="Q451" s="57">
        <f t="shared" si="142"/>
        <v>0</v>
      </c>
      <c r="R451" s="53"/>
      <c r="S451" s="53">
        <f t="shared" si="145"/>
        <v>0</v>
      </c>
      <c r="T451" s="58"/>
      <c r="U451" s="58"/>
      <c r="V451" s="53">
        <f t="shared" si="143"/>
        <v>0</v>
      </c>
      <c r="W451" s="59"/>
      <c r="X451" s="6"/>
    </row>
    <row r="452" spans="1:24" s="77" customFormat="1" ht="15.75" x14ac:dyDescent="0.25">
      <c r="A452" s="33" t="s">
        <v>283</v>
      </c>
      <c r="B452" s="44" t="s">
        <v>339</v>
      </c>
      <c r="C452" s="37" t="s">
        <v>264</v>
      </c>
      <c r="D452" s="43" t="s">
        <v>265</v>
      </c>
      <c r="E452" s="53">
        <v>221988</v>
      </c>
      <c r="F452" s="53">
        <f t="shared" ref="F452:F455" si="148">E452/12*2</f>
        <v>36998</v>
      </c>
      <c r="G452" s="53">
        <v>8909</v>
      </c>
      <c r="H452" s="53">
        <v>8909</v>
      </c>
      <c r="I452" s="54"/>
      <c r="J452" s="50"/>
      <c r="K452" s="54"/>
      <c r="L452" s="55"/>
      <c r="M452" s="59"/>
      <c r="N452" s="59"/>
      <c r="O452" s="53"/>
      <c r="P452" s="53"/>
      <c r="Q452" s="57">
        <f t="shared" si="142"/>
        <v>0</v>
      </c>
      <c r="R452" s="53"/>
      <c r="S452" s="53">
        <f t="shared" si="145"/>
        <v>0</v>
      </c>
      <c r="T452" s="58"/>
      <c r="U452" s="58"/>
      <c r="V452" s="53">
        <f t="shared" si="143"/>
        <v>0</v>
      </c>
      <c r="W452" s="59"/>
      <c r="X452" s="6"/>
    </row>
    <row r="453" spans="1:24" s="77" customFormat="1" ht="47.25" x14ac:dyDescent="0.25">
      <c r="A453" s="33" t="s">
        <v>283</v>
      </c>
      <c r="B453" s="44" t="s">
        <v>339</v>
      </c>
      <c r="C453" s="37" t="s">
        <v>266</v>
      </c>
      <c r="D453" s="43" t="s">
        <v>267</v>
      </c>
      <c r="E453" s="53">
        <v>31223</v>
      </c>
      <c r="F453" s="53">
        <f t="shared" si="148"/>
        <v>5203.833333333333</v>
      </c>
      <c r="G453" s="53"/>
      <c r="H453" s="53"/>
      <c r="I453" s="54"/>
      <c r="J453" s="50"/>
      <c r="K453" s="54"/>
      <c r="L453" s="55"/>
      <c r="M453" s="59"/>
      <c r="N453" s="59"/>
      <c r="O453" s="53"/>
      <c r="P453" s="53"/>
      <c r="Q453" s="57">
        <f t="shared" si="142"/>
        <v>0</v>
      </c>
      <c r="R453" s="53"/>
      <c r="S453" s="53">
        <f t="shared" si="145"/>
        <v>0</v>
      </c>
      <c r="T453" s="58"/>
      <c r="U453" s="58"/>
      <c r="V453" s="53">
        <f t="shared" si="143"/>
        <v>0</v>
      </c>
      <c r="W453" s="59"/>
      <c r="X453" s="6"/>
    </row>
    <row r="454" spans="1:24" s="77" customFormat="1" ht="15.75" x14ac:dyDescent="0.25">
      <c r="A454" s="33" t="s">
        <v>283</v>
      </c>
      <c r="B454" s="44" t="s">
        <v>339</v>
      </c>
      <c r="C454" s="37" t="s">
        <v>268</v>
      </c>
      <c r="D454" s="43" t="s">
        <v>269</v>
      </c>
      <c r="E454" s="53">
        <v>82263</v>
      </c>
      <c r="F454" s="53">
        <f t="shared" si="148"/>
        <v>13710.5</v>
      </c>
      <c r="G454" s="53"/>
      <c r="H454" s="53"/>
      <c r="I454" s="54"/>
      <c r="J454" s="50"/>
      <c r="K454" s="54"/>
      <c r="L454" s="55"/>
      <c r="M454" s="59"/>
      <c r="N454" s="59"/>
      <c r="O454" s="53"/>
      <c r="P454" s="53"/>
      <c r="Q454" s="57">
        <f t="shared" si="142"/>
        <v>0</v>
      </c>
      <c r="R454" s="53"/>
      <c r="S454" s="53">
        <f t="shared" si="145"/>
        <v>0</v>
      </c>
      <c r="T454" s="58"/>
      <c r="U454" s="58"/>
      <c r="V454" s="53">
        <f t="shared" si="143"/>
        <v>0</v>
      </c>
      <c r="W454" s="59"/>
      <c r="X454" s="6"/>
    </row>
    <row r="455" spans="1:24" s="77" customFormat="1" ht="31.5" x14ac:dyDescent="0.25">
      <c r="A455" s="33" t="s">
        <v>283</v>
      </c>
      <c r="B455" s="44" t="s">
        <v>339</v>
      </c>
      <c r="C455" s="37" t="s">
        <v>270</v>
      </c>
      <c r="D455" s="43" t="s">
        <v>271</v>
      </c>
      <c r="E455" s="53">
        <v>5977</v>
      </c>
      <c r="F455" s="53">
        <f t="shared" si="148"/>
        <v>996.16666666666663</v>
      </c>
      <c r="G455" s="53"/>
      <c r="H455" s="53"/>
      <c r="I455" s="54"/>
      <c r="J455" s="50"/>
      <c r="K455" s="54"/>
      <c r="L455" s="55"/>
      <c r="M455" s="59"/>
      <c r="N455" s="59"/>
      <c r="O455" s="53"/>
      <c r="P455" s="53"/>
      <c r="Q455" s="57">
        <f t="shared" si="142"/>
        <v>0</v>
      </c>
      <c r="R455" s="53"/>
      <c r="S455" s="53">
        <f t="shared" si="145"/>
        <v>0</v>
      </c>
      <c r="T455" s="58"/>
      <c r="U455" s="58"/>
      <c r="V455" s="53">
        <f t="shared" si="143"/>
        <v>0</v>
      </c>
      <c r="W455" s="59"/>
      <c r="X455" s="6"/>
    </row>
    <row r="456" spans="1:24" s="77" customFormat="1" ht="15.75" x14ac:dyDescent="0.25">
      <c r="A456" s="33" t="s">
        <v>283</v>
      </c>
      <c r="B456" s="44" t="s">
        <v>339</v>
      </c>
      <c r="C456" s="37" t="s">
        <v>272</v>
      </c>
      <c r="D456" s="43" t="s">
        <v>273</v>
      </c>
      <c r="E456" s="53"/>
      <c r="F456" s="53">
        <f t="shared" si="146"/>
        <v>0</v>
      </c>
      <c r="G456" s="53"/>
      <c r="H456" s="53"/>
      <c r="I456" s="54"/>
      <c r="J456" s="50"/>
      <c r="K456" s="54"/>
      <c r="L456" s="55"/>
      <c r="M456" s="59"/>
      <c r="N456" s="59"/>
      <c r="O456" s="53"/>
      <c r="P456" s="53"/>
      <c r="Q456" s="57">
        <f t="shared" si="142"/>
        <v>0</v>
      </c>
      <c r="R456" s="53"/>
      <c r="S456" s="53">
        <f t="shared" si="145"/>
        <v>0</v>
      </c>
      <c r="T456" s="58"/>
      <c r="U456" s="58"/>
      <c r="V456" s="53">
        <f t="shared" si="143"/>
        <v>0</v>
      </c>
      <c r="W456" s="59"/>
      <c r="X456" s="6"/>
    </row>
    <row r="457" spans="1:24" s="77" customFormat="1" ht="31.5" x14ac:dyDescent="0.25">
      <c r="A457" s="33" t="s">
        <v>283</v>
      </c>
      <c r="B457" s="44" t="s">
        <v>339</v>
      </c>
      <c r="C457" s="37" t="s">
        <v>274</v>
      </c>
      <c r="D457" s="43" t="s">
        <v>275</v>
      </c>
      <c r="E457" s="53">
        <v>1957</v>
      </c>
      <c r="F457" s="53">
        <f>E457/12*2</f>
        <v>326.16666666666669</v>
      </c>
      <c r="G457" s="53"/>
      <c r="H457" s="53"/>
      <c r="I457" s="54"/>
      <c r="J457" s="50"/>
      <c r="K457" s="54"/>
      <c r="L457" s="55"/>
      <c r="M457" s="59"/>
      <c r="N457" s="59"/>
      <c r="O457" s="53"/>
      <c r="P457" s="53"/>
      <c r="Q457" s="57">
        <f t="shared" si="142"/>
        <v>0</v>
      </c>
      <c r="R457" s="53"/>
      <c r="S457" s="53">
        <f t="shared" si="145"/>
        <v>0</v>
      </c>
      <c r="T457" s="58"/>
      <c r="U457" s="58"/>
      <c r="V457" s="53">
        <f t="shared" si="143"/>
        <v>0</v>
      </c>
      <c r="W457" s="59"/>
      <c r="X457" s="6"/>
    </row>
    <row r="458" spans="1:24" s="77" customFormat="1" ht="15.75" x14ac:dyDescent="0.25">
      <c r="A458" s="33" t="s">
        <v>283</v>
      </c>
      <c r="B458" s="44" t="s">
        <v>339</v>
      </c>
      <c r="C458" s="37" t="s">
        <v>276</v>
      </c>
      <c r="D458" s="43" t="s">
        <v>277</v>
      </c>
      <c r="E458" s="53"/>
      <c r="F458" s="53">
        <f t="shared" si="146"/>
        <v>0</v>
      </c>
      <c r="G458" s="53">
        <v>548</v>
      </c>
      <c r="H458" s="53">
        <v>548</v>
      </c>
      <c r="I458" s="54"/>
      <c r="J458" s="50"/>
      <c r="K458" s="54"/>
      <c r="L458" s="55"/>
      <c r="M458" s="59"/>
      <c r="N458" s="59"/>
      <c r="O458" s="53"/>
      <c r="P458" s="53"/>
      <c r="Q458" s="57">
        <f t="shared" si="142"/>
        <v>0</v>
      </c>
      <c r="R458" s="53"/>
      <c r="S458" s="53">
        <f t="shared" si="145"/>
        <v>0</v>
      </c>
      <c r="T458" s="58"/>
      <c r="U458" s="58"/>
      <c r="V458" s="53">
        <f t="shared" si="143"/>
        <v>0</v>
      </c>
      <c r="W458" s="59"/>
      <c r="X458" s="6"/>
    </row>
    <row r="459" spans="1:24" s="77" customFormat="1" ht="31.5" x14ac:dyDescent="0.25">
      <c r="A459" s="33" t="s">
        <v>283</v>
      </c>
      <c r="B459" s="44" t="s">
        <v>339</v>
      </c>
      <c r="C459" s="37" t="s">
        <v>278</v>
      </c>
      <c r="D459" s="43" t="s">
        <v>279</v>
      </c>
      <c r="E459" s="53"/>
      <c r="F459" s="53"/>
      <c r="G459" s="53"/>
      <c r="H459" s="53"/>
      <c r="I459" s="54"/>
      <c r="J459" s="50"/>
      <c r="K459" s="54"/>
      <c r="L459" s="55"/>
      <c r="M459" s="59"/>
      <c r="N459" s="59"/>
      <c r="O459" s="53"/>
      <c r="P459" s="53"/>
      <c r="Q459" s="57">
        <f t="shared" si="142"/>
        <v>0</v>
      </c>
      <c r="R459" s="53"/>
      <c r="S459" s="53">
        <f t="shared" si="145"/>
        <v>0</v>
      </c>
      <c r="T459" s="58"/>
      <c r="U459" s="58"/>
      <c r="V459" s="53">
        <f t="shared" si="143"/>
        <v>0</v>
      </c>
      <c r="W459" s="59"/>
      <c r="X459" s="6"/>
    </row>
    <row r="460" spans="1:24" s="77" customFormat="1" ht="15.75" x14ac:dyDescent="0.25">
      <c r="A460" s="33" t="s">
        <v>283</v>
      </c>
      <c r="B460" s="44" t="s">
        <v>339</v>
      </c>
      <c r="C460" s="37" t="s">
        <v>363</v>
      </c>
      <c r="D460" s="38" t="s">
        <v>360</v>
      </c>
      <c r="E460" s="53"/>
      <c r="F460" s="53">
        <f>E460/12*1</f>
        <v>0</v>
      </c>
      <c r="G460" s="53">
        <v>34</v>
      </c>
      <c r="H460" s="53">
        <v>34</v>
      </c>
      <c r="I460" s="54"/>
      <c r="J460" s="50"/>
      <c r="K460" s="54"/>
      <c r="L460" s="55"/>
      <c r="M460" s="59"/>
      <c r="N460" s="59"/>
      <c r="O460" s="53"/>
      <c r="P460" s="53"/>
      <c r="Q460" s="57"/>
      <c r="R460" s="53"/>
      <c r="S460" s="53"/>
      <c r="T460" s="58"/>
      <c r="U460" s="58"/>
      <c r="V460" s="53"/>
      <c r="W460" s="59"/>
      <c r="X460" s="6"/>
    </row>
    <row r="461" spans="1:24" s="77" customFormat="1" ht="15.75" x14ac:dyDescent="0.25">
      <c r="A461" s="33" t="s">
        <v>283</v>
      </c>
      <c r="B461" s="44" t="s">
        <v>339</v>
      </c>
      <c r="C461" s="37" t="s">
        <v>364</v>
      </c>
      <c r="D461" s="38" t="s">
        <v>365</v>
      </c>
      <c r="E461" s="53">
        <v>88897</v>
      </c>
      <c r="F461" s="53">
        <f t="shared" ref="F461:F462" si="149">E461/12*2</f>
        <v>14816.166666666666</v>
      </c>
      <c r="G461" s="53"/>
      <c r="H461" s="53"/>
      <c r="I461" s="54"/>
      <c r="J461" s="50"/>
      <c r="K461" s="54"/>
      <c r="L461" s="55"/>
      <c r="M461" s="59"/>
      <c r="N461" s="59"/>
      <c r="O461" s="53"/>
      <c r="P461" s="53"/>
      <c r="Q461" s="57"/>
      <c r="R461" s="53"/>
      <c r="S461" s="53"/>
      <c r="T461" s="58"/>
      <c r="U461" s="58"/>
      <c r="V461" s="53"/>
      <c r="W461" s="59"/>
      <c r="X461" s="6"/>
    </row>
    <row r="462" spans="1:24" s="77" customFormat="1" ht="15.75" x14ac:dyDescent="0.25">
      <c r="A462" s="33" t="s">
        <v>283</v>
      </c>
      <c r="B462" s="44" t="s">
        <v>339</v>
      </c>
      <c r="C462" s="37" t="s">
        <v>370</v>
      </c>
      <c r="D462" s="43" t="s">
        <v>323</v>
      </c>
      <c r="E462" s="53">
        <v>8529716</v>
      </c>
      <c r="F462" s="53">
        <f t="shared" si="149"/>
        <v>1421619.3333333333</v>
      </c>
      <c r="G462" s="53">
        <v>1519190</v>
      </c>
      <c r="H462" s="53">
        <v>1519190</v>
      </c>
      <c r="I462" s="54"/>
      <c r="J462" s="50"/>
      <c r="K462" s="54"/>
      <c r="L462" s="55"/>
      <c r="M462" s="59"/>
      <c r="N462" s="59"/>
      <c r="O462" s="53"/>
      <c r="P462" s="53"/>
      <c r="Q462" s="57">
        <f>O462-P462</f>
        <v>0</v>
      </c>
      <c r="R462" s="53"/>
      <c r="S462" s="53">
        <f>ROUND(R462/12*3,0)</f>
        <v>0</v>
      </c>
      <c r="T462" s="58"/>
      <c r="U462" s="58"/>
      <c r="V462" s="53">
        <f>T462-U462</f>
        <v>0</v>
      </c>
      <c r="W462" s="59"/>
      <c r="X462" s="6"/>
    </row>
    <row r="463" spans="1:24" s="77" customFormat="1" ht="15.75" x14ac:dyDescent="0.25">
      <c r="A463" s="33" t="s">
        <v>283</v>
      </c>
      <c r="B463" s="44" t="s">
        <v>339</v>
      </c>
      <c r="C463" s="37" t="s">
        <v>399</v>
      </c>
      <c r="D463" s="39" t="s">
        <v>371</v>
      </c>
      <c r="E463" s="53"/>
      <c r="F463" s="100">
        <f>E463/12*1</f>
        <v>0</v>
      </c>
      <c r="G463" s="53"/>
      <c r="H463" s="53"/>
      <c r="I463" s="54"/>
      <c r="J463" s="50"/>
      <c r="K463" s="54"/>
      <c r="L463" s="55"/>
      <c r="M463" s="59"/>
      <c r="N463" s="59"/>
      <c r="O463" s="53"/>
      <c r="P463" s="53"/>
      <c r="Q463" s="57">
        <f>O463-P463</f>
        <v>0</v>
      </c>
      <c r="R463" s="53"/>
      <c r="S463" s="53">
        <f>ROUND(R463/12*3,0)</f>
        <v>0</v>
      </c>
      <c r="T463" s="53"/>
      <c r="U463" s="53"/>
      <c r="V463" s="53">
        <f>T463-U463</f>
        <v>0</v>
      </c>
      <c r="W463" s="59"/>
      <c r="X463" s="6"/>
    </row>
    <row r="464" spans="1:24" s="77" customFormat="1" ht="15.75" x14ac:dyDescent="0.25">
      <c r="A464" s="33" t="s">
        <v>283</v>
      </c>
      <c r="B464" s="44" t="s">
        <v>339</v>
      </c>
      <c r="C464" s="99" t="s">
        <v>400</v>
      </c>
      <c r="D464" s="125" t="s">
        <v>397</v>
      </c>
      <c r="E464" s="53"/>
      <c r="F464" s="100"/>
      <c r="G464" s="53">
        <v>333</v>
      </c>
      <c r="H464" s="53">
        <v>333</v>
      </c>
      <c r="I464" s="54"/>
      <c r="J464" s="50"/>
      <c r="K464" s="54"/>
      <c r="L464" s="55"/>
      <c r="M464" s="59"/>
      <c r="N464" s="59"/>
      <c r="O464" s="53"/>
      <c r="P464" s="53"/>
      <c r="Q464" s="57"/>
      <c r="R464" s="53"/>
      <c r="S464" s="53"/>
      <c r="T464" s="53"/>
      <c r="U464" s="53"/>
      <c r="V464" s="53"/>
      <c r="W464" s="59"/>
      <c r="X464" s="6"/>
    </row>
    <row r="465" spans="1:24" s="77" customFormat="1" ht="15.75" x14ac:dyDescent="0.25">
      <c r="A465" s="102" t="s">
        <v>284</v>
      </c>
      <c r="B465" s="102" t="s">
        <v>340</v>
      </c>
      <c r="C465" s="103" t="s">
        <v>102</v>
      </c>
      <c r="D465" s="104" t="s">
        <v>21</v>
      </c>
      <c r="E465" s="105">
        <f>E466+E506</f>
        <v>146073706</v>
      </c>
      <c r="F465" s="105">
        <f>F466+F506</f>
        <v>34680365.833333336</v>
      </c>
      <c r="G465" s="105">
        <f>G466+G506</f>
        <v>35646881.120000005</v>
      </c>
      <c r="H465" s="105">
        <f>H466+H506</f>
        <v>34822076.120000005</v>
      </c>
      <c r="I465" s="135">
        <f>I466+I506</f>
        <v>794696.89</v>
      </c>
      <c r="J465" s="106">
        <f>ROUND(I465/F465*100,2)</f>
        <v>2.29</v>
      </c>
      <c r="K465" s="135">
        <f>K466+K506</f>
        <v>-493728.27</v>
      </c>
      <c r="L465" s="108">
        <f>ROUND(K465*100/-F465,2)</f>
        <v>1.42</v>
      </c>
      <c r="M465" s="105">
        <f t="shared" ref="M465:V465" si="150">M466+M506</f>
        <v>2742206</v>
      </c>
      <c r="N465" s="105">
        <f t="shared" si="150"/>
        <v>685552</v>
      </c>
      <c r="O465" s="105">
        <f t="shared" si="150"/>
        <v>735776</v>
      </c>
      <c r="P465" s="105">
        <f t="shared" si="150"/>
        <v>711713</v>
      </c>
      <c r="Q465" s="135">
        <f t="shared" si="150"/>
        <v>24063</v>
      </c>
      <c r="R465" s="105">
        <f t="shared" si="150"/>
        <v>59221</v>
      </c>
      <c r="S465" s="105">
        <f t="shared" si="150"/>
        <v>14814</v>
      </c>
      <c r="T465" s="105">
        <f t="shared" si="150"/>
        <v>15443</v>
      </c>
      <c r="U465" s="105">
        <f t="shared" si="150"/>
        <v>15237</v>
      </c>
      <c r="V465" s="105">
        <f t="shared" si="150"/>
        <v>206</v>
      </c>
      <c r="W465" s="109">
        <v>701185</v>
      </c>
      <c r="X465" s="47"/>
    </row>
    <row r="466" spans="1:24" s="77" customFormat="1" ht="15.75" x14ac:dyDescent="0.25">
      <c r="A466" s="33" t="s">
        <v>284</v>
      </c>
      <c r="B466" s="21">
        <v>1</v>
      </c>
      <c r="C466" s="23" t="s">
        <v>102</v>
      </c>
      <c r="D466" s="27" t="s">
        <v>22</v>
      </c>
      <c r="E466" s="49">
        <f>E467+E473+E487</f>
        <v>85257721</v>
      </c>
      <c r="F466" s="49">
        <f t="shared" ref="F466:L466" si="151">F467+F473+F487</f>
        <v>20028972.166666668</v>
      </c>
      <c r="G466" s="49">
        <f t="shared" si="151"/>
        <v>20631555.23</v>
      </c>
      <c r="H466" s="49">
        <f t="shared" si="151"/>
        <v>20401438.23</v>
      </c>
      <c r="I466" s="136">
        <f t="shared" si="151"/>
        <v>227258</v>
      </c>
      <c r="J466" s="136">
        <f t="shared" si="151"/>
        <v>12.2</v>
      </c>
      <c r="K466" s="136">
        <f t="shared" si="151"/>
        <v>-71582.77</v>
      </c>
      <c r="L466" s="49">
        <f t="shared" si="151"/>
        <v>28.410000000000004</v>
      </c>
      <c r="M466" s="49">
        <v>1290479</v>
      </c>
      <c r="N466" s="49">
        <f>ROUND(M466/12*3,0)</f>
        <v>322620</v>
      </c>
      <c r="O466" s="49">
        <f t="shared" ref="O466:V466" si="152">O467+O473+O487</f>
        <v>376085</v>
      </c>
      <c r="P466" s="49">
        <f t="shared" si="152"/>
        <v>366228</v>
      </c>
      <c r="Q466" s="136">
        <f t="shared" si="152"/>
        <v>9857</v>
      </c>
      <c r="R466" s="49">
        <f t="shared" si="152"/>
        <v>31834</v>
      </c>
      <c r="S466" s="49">
        <f t="shared" si="152"/>
        <v>7959</v>
      </c>
      <c r="T466" s="49">
        <f t="shared" si="152"/>
        <v>8626</v>
      </c>
      <c r="U466" s="49">
        <f t="shared" si="152"/>
        <v>8560</v>
      </c>
      <c r="V466" s="49">
        <f t="shared" si="152"/>
        <v>66</v>
      </c>
      <c r="W466" s="49"/>
      <c r="X466" s="25"/>
    </row>
    <row r="467" spans="1:24" s="77" customFormat="1" ht="15.75" x14ac:dyDescent="0.25">
      <c r="A467" s="33" t="s">
        <v>284</v>
      </c>
      <c r="B467" s="33" t="s">
        <v>334</v>
      </c>
      <c r="C467" s="23" t="s">
        <v>102</v>
      </c>
      <c r="D467" s="32" t="s">
        <v>23</v>
      </c>
      <c r="E467" s="49">
        <f t="shared" ref="E467:L467" si="153">SUM(E468:E472)</f>
        <v>62274178</v>
      </c>
      <c r="F467" s="49">
        <f t="shared" si="153"/>
        <v>15568545</v>
      </c>
      <c r="G467" s="49">
        <f t="shared" si="153"/>
        <v>15568545</v>
      </c>
      <c r="H467" s="49">
        <f t="shared" si="153"/>
        <v>15568545</v>
      </c>
      <c r="I467" s="136">
        <f t="shared" si="153"/>
        <v>0</v>
      </c>
      <c r="J467" s="136">
        <f t="shared" si="153"/>
        <v>0</v>
      </c>
      <c r="K467" s="136">
        <f t="shared" si="153"/>
        <v>0</v>
      </c>
      <c r="L467" s="49">
        <f t="shared" si="153"/>
        <v>0</v>
      </c>
      <c r="M467" s="49"/>
      <c r="N467" s="49"/>
      <c r="O467" s="52">
        <f t="shared" ref="O467:V467" si="154">SUM(O468:O472)</f>
        <v>334727</v>
      </c>
      <c r="P467" s="52">
        <f t="shared" si="154"/>
        <v>332436</v>
      </c>
      <c r="Q467" s="132">
        <f t="shared" si="154"/>
        <v>2291</v>
      </c>
      <c r="R467" s="52">
        <f t="shared" si="154"/>
        <v>29287</v>
      </c>
      <c r="S467" s="52">
        <f t="shared" si="154"/>
        <v>7322</v>
      </c>
      <c r="T467" s="52">
        <f t="shared" si="154"/>
        <v>7821</v>
      </c>
      <c r="U467" s="49">
        <f t="shared" si="154"/>
        <v>7819</v>
      </c>
      <c r="V467" s="49">
        <f t="shared" si="154"/>
        <v>2</v>
      </c>
      <c r="W467" s="49"/>
      <c r="X467" s="25"/>
    </row>
    <row r="468" spans="1:24" s="81" customFormat="1" ht="29.25" customHeight="1" x14ac:dyDescent="0.25">
      <c r="A468" s="33" t="s">
        <v>284</v>
      </c>
      <c r="B468" s="33" t="s">
        <v>334</v>
      </c>
      <c r="C468" s="23" t="s">
        <v>73</v>
      </c>
      <c r="D468" s="34" t="s">
        <v>106</v>
      </c>
      <c r="E468" s="53">
        <v>50516803</v>
      </c>
      <c r="F468" s="53">
        <f t="shared" ref="F468:F472" si="155">ROUND(E468/12*3,0)</f>
        <v>12629201</v>
      </c>
      <c r="G468" s="53">
        <v>12629201</v>
      </c>
      <c r="H468" s="53">
        <v>12629201</v>
      </c>
      <c r="I468" s="127"/>
      <c r="J468" s="50"/>
      <c r="K468" s="127"/>
      <c r="L468" s="55"/>
      <c r="M468" s="53"/>
      <c r="N468" s="53"/>
      <c r="O468" s="53">
        <v>334727</v>
      </c>
      <c r="P468" s="53">
        <v>332436</v>
      </c>
      <c r="Q468" s="59">
        <f>O468-P468</f>
        <v>2291</v>
      </c>
      <c r="R468" s="74">
        <v>29287</v>
      </c>
      <c r="S468" s="53">
        <f>ROUND(R468/12*3,0)</f>
        <v>7322</v>
      </c>
      <c r="T468" s="58">
        <v>7821</v>
      </c>
      <c r="U468" s="58">
        <v>7819</v>
      </c>
      <c r="V468" s="53">
        <f>T468-U468</f>
        <v>2</v>
      </c>
      <c r="W468" s="53"/>
      <c r="X468" s="6"/>
    </row>
    <row r="469" spans="1:24" s="81" customFormat="1" ht="26.25" customHeight="1" x14ac:dyDescent="0.25">
      <c r="A469" s="33" t="s">
        <v>284</v>
      </c>
      <c r="B469" s="33" t="s">
        <v>334</v>
      </c>
      <c r="C469" s="23" t="s">
        <v>74</v>
      </c>
      <c r="D469" s="34" t="s">
        <v>104</v>
      </c>
      <c r="E469" s="53">
        <v>9527935</v>
      </c>
      <c r="F469" s="53">
        <f t="shared" si="155"/>
        <v>2381984</v>
      </c>
      <c r="G469" s="53">
        <v>2381984</v>
      </c>
      <c r="H469" s="53">
        <v>2381984</v>
      </c>
      <c r="I469" s="127"/>
      <c r="J469" s="50"/>
      <c r="K469" s="127"/>
      <c r="L469" s="55"/>
      <c r="M469" s="59"/>
      <c r="N469" s="59"/>
      <c r="O469" s="53"/>
      <c r="P469" s="53"/>
      <c r="Q469" s="59">
        <f>O469-P469</f>
        <v>0</v>
      </c>
      <c r="R469" s="53"/>
      <c r="S469" s="53">
        <f>ROUND(R469/12*3,0)</f>
        <v>0</v>
      </c>
      <c r="T469" s="53"/>
      <c r="U469" s="53"/>
      <c r="V469" s="53">
        <f>T469-U469</f>
        <v>0</v>
      </c>
      <c r="W469" s="59"/>
      <c r="X469" s="6"/>
    </row>
    <row r="470" spans="1:24" s="81" customFormat="1" ht="22.5" customHeight="1" x14ac:dyDescent="0.25">
      <c r="A470" s="33" t="s">
        <v>284</v>
      </c>
      <c r="B470" s="33" t="s">
        <v>334</v>
      </c>
      <c r="C470" s="23" t="s">
        <v>74</v>
      </c>
      <c r="D470" s="34" t="s">
        <v>105</v>
      </c>
      <c r="E470" s="53">
        <v>2229440</v>
      </c>
      <c r="F470" s="53">
        <f t="shared" si="155"/>
        <v>557360</v>
      </c>
      <c r="G470" s="53">
        <v>557360</v>
      </c>
      <c r="H470" s="53">
        <v>557360</v>
      </c>
      <c r="I470" s="127"/>
      <c r="J470" s="55"/>
      <c r="K470" s="127"/>
      <c r="L470" s="55"/>
      <c r="M470" s="59"/>
      <c r="N470" s="59"/>
      <c r="O470" s="53"/>
      <c r="P470" s="53"/>
      <c r="Q470" s="59">
        <f>O470-P470</f>
        <v>0</v>
      </c>
      <c r="R470" s="53"/>
      <c r="S470" s="53">
        <f>ROUND(R470/12*3,0)</f>
        <v>0</v>
      </c>
      <c r="T470" s="53"/>
      <c r="U470" s="53"/>
      <c r="V470" s="53">
        <f>T470-U470</f>
        <v>0</v>
      </c>
      <c r="W470" s="59"/>
      <c r="X470" s="6"/>
    </row>
    <row r="471" spans="1:24" s="77" customFormat="1" ht="15.75" x14ac:dyDescent="0.25">
      <c r="A471" s="33" t="s">
        <v>284</v>
      </c>
      <c r="B471" s="33" t="s">
        <v>334</v>
      </c>
      <c r="C471" s="23" t="s">
        <v>75</v>
      </c>
      <c r="D471" s="34" t="s">
        <v>107</v>
      </c>
      <c r="E471" s="53"/>
      <c r="F471" s="53">
        <f t="shared" si="155"/>
        <v>0</v>
      </c>
      <c r="G471" s="53"/>
      <c r="H471" s="53"/>
      <c r="I471" s="54"/>
      <c r="J471" s="50"/>
      <c r="K471" s="54"/>
      <c r="L471" s="55"/>
      <c r="M471" s="59"/>
      <c r="N471" s="59"/>
      <c r="O471" s="53"/>
      <c r="P471" s="53"/>
      <c r="Q471" s="57">
        <f>O471-P471</f>
        <v>0</v>
      </c>
      <c r="R471" s="53"/>
      <c r="S471" s="53">
        <f>ROUND(R471/12*3,0)</f>
        <v>0</v>
      </c>
      <c r="T471" s="58"/>
      <c r="U471" s="58"/>
      <c r="V471" s="53">
        <f>T471-U471</f>
        <v>0</v>
      </c>
      <c r="W471" s="59"/>
      <c r="X471" s="6"/>
    </row>
    <row r="472" spans="1:24" s="77" customFormat="1" ht="31.5" x14ac:dyDescent="0.25">
      <c r="A472" s="33" t="s">
        <v>284</v>
      </c>
      <c r="B472" s="33" t="s">
        <v>334</v>
      </c>
      <c r="C472" s="23" t="s">
        <v>76</v>
      </c>
      <c r="D472" s="34" t="s">
        <v>108</v>
      </c>
      <c r="E472" s="53"/>
      <c r="F472" s="53">
        <f t="shared" si="155"/>
        <v>0</v>
      </c>
      <c r="G472" s="53"/>
      <c r="H472" s="53"/>
      <c r="I472" s="54"/>
      <c r="J472" s="50"/>
      <c r="K472" s="54"/>
      <c r="L472" s="55"/>
      <c r="M472" s="59"/>
      <c r="N472" s="59"/>
      <c r="O472" s="53"/>
      <c r="P472" s="53"/>
      <c r="Q472" s="57">
        <f>O472-P472</f>
        <v>0</v>
      </c>
      <c r="R472" s="53"/>
      <c r="S472" s="53">
        <f>ROUND(R472/12*3,0)</f>
        <v>0</v>
      </c>
      <c r="T472" s="58"/>
      <c r="U472" s="58"/>
      <c r="V472" s="53">
        <f>T472-U472</f>
        <v>0</v>
      </c>
      <c r="W472" s="59"/>
      <c r="X472" s="6"/>
    </row>
    <row r="473" spans="1:24" s="77" customFormat="1" ht="15.75" x14ac:dyDescent="0.25">
      <c r="A473" s="33" t="s">
        <v>284</v>
      </c>
      <c r="B473" s="22" t="s">
        <v>335</v>
      </c>
      <c r="C473" s="36"/>
      <c r="D473" s="32" t="s">
        <v>24</v>
      </c>
      <c r="E473" s="61">
        <f>SUM(E474:E486)</f>
        <v>7453744</v>
      </c>
      <c r="F473" s="61">
        <f>SUM(F474:F486)</f>
        <v>1863438</v>
      </c>
      <c r="G473" s="61">
        <f>SUM(G474:G486)</f>
        <v>2025610</v>
      </c>
      <c r="H473" s="61">
        <f>SUM(H474:H486)</f>
        <v>1782592</v>
      </c>
      <c r="I473" s="128">
        <f>SUM(I474:I486)</f>
        <v>227258</v>
      </c>
      <c r="J473" s="50">
        <f>ROUND(I473/F473*100,2)</f>
        <v>12.2</v>
      </c>
      <c r="K473" s="128">
        <f>SUM(K474:K486)</f>
        <v>-65086</v>
      </c>
      <c r="L473" s="55">
        <f>ROUND(K473*100/-F473,2)</f>
        <v>3.49</v>
      </c>
      <c r="M473" s="61"/>
      <c r="N473" s="61"/>
      <c r="O473" s="61">
        <f t="shared" ref="O473:V473" si="156">SUM(O474:O486)</f>
        <v>27837</v>
      </c>
      <c r="P473" s="61">
        <f t="shared" si="156"/>
        <v>19670</v>
      </c>
      <c r="Q473" s="128">
        <f t="shared" si="156"/>
        <v>8167</v>
      </c>
      <c r="R473" s="61">
        <f t="shared" si="156"/>
        <v>2547</v>
      </c>
      <c r="S473" s="61">
        <f t="shared" si="156"/>
        <v>637</v>
      </c>
      <c r="T473" s="145">
        <f t="shared" si="156"/>
        <v>689</v>
      </c>
      <c r="U473" s="145">
        <f t="shared" si="156"/>
        <v>625</v>
      </c>
      <c r="V473" s="61">
        <f t="shared" si="156"/>
        <v>64</v>
      </c>
      <c r="W473" s="68"/>
      <c r="X473" s="6"/>
    </row>
    <row r="474" spans="1:24" s="77" customFormat="1" ht="15.75" x14ac:dyDescent="0.25">
      <c r="A474" s="33" t="s">
        <v>284</v>
      </c>
      <c r="B474" s="33" t="s">
        <v>335</v>
      </c>
      <c r="C474" s="37" t="s">
        <v>25</v>
      </c>
      <c r="D474" s="34" t="s">
        <v>54</v>
      </c>
      <c r="E474" s="53">
        <v>1987600</v>
      </c>
      <c r="F474" s="53">
        <f>ROUND(E474/12*3,0)</f>
        <v>496900</v>
      </c>
      <c r="G474" s="53">
        <v>519009</v>
      </c>
      <c r="H474" s="53">
        <v>495134</v>
      </c>
      <c r="I474" s="54">
        <f>G474-F474</f>
        <v>22109</v>
      </c>
      <c r="J474" s="50">
        <f>ROUND(I474/F474*100,2)</f>
        <v>4.45</v>
      </c>
      <c r="K474" s="54"/>
      <c r="L474" s="55"/>
      <c r="M474" s="59"/>
      <c r="N474" s="59"/>
      <c r="O474" s="53">
        <v>10361</v>
      </c>
      <c r="P474" s="53">
        <v>9913</v>
      </c>
      <c r="Q474" s="57">
        <f t="shared" ref="Q474:Q486" si="157">O474-P474</f>
        <v>448</v>
      </c>
      <c r="R474" s="74">
        <v>999</v>
      </c>
      <c r="S474" s="53">
        <f t="shared" ref="S474:S486" si="158">ROUND(R474/12*3,0)</f>
        <v>250</v>
      </c>
      <c r="T474" s="58">
        <v>260</v>
      </c>
      <c r="U474" s="58">
        <v>248</v>
      </c>
      <c r="V474" s="53">
        <f t="shared" ref="V474:V486" si="159">T474-U474</f>
        <v>12</v>
      </c>
      <c r="W474" s="59"/>
      <c r="X474" s="6"/>
    </row>
    <row r="475" spans="1:24" s="77" customFormat="1" ht="15.75" x14ac:dyDescent="0.25">
      <c r="A475" s="33" t="s">
        <v>284</v>
      </c>
      <c r="B475" s="33" t="s">
        <v>335</v>
      </c>
      <c r="C475" s="37" t="s">
        <v>26</v>
      </c>
      <c r="D475" s="34" t="s">
        <v>27</v>
      </c>
      <c r="E475" s="53"/>
      <c r="F475" s="53"/>
      <c r="G475" s="53"/>
      <c r="H475" s="53"/>
      <c r="I475" s="54"/>
      <c r="J475" s="50"/>
      <c r="K475" s="54"/>
      <c r="L475" s="55"/>
      <c r="M475" s="59"/>
      <c r="N475" s="59"/>
      <c r="O475" s="53"/>
      <c r="P475" s="53"/>
      <c r="Q475" s="57">
        <f t="shared" si="157"/>
        <v>0</v>
      </c>
      <c r="R475" s="53"/>
      <c r="S475" s="53">
        <f t="shared" si="158"/>
        <v>0</v>
      </c>
      <c r="T475" s="58"/>
      <c r="U475" s="58"/>
      <c r="V475" s="53">
        <f t="shared" si="159"/>
        <v>0</v>
      </c>
      <c r="W475" s="59"/>
      <c r="X475" s="6"/>
    </row>
    <row r="476" spans="1:24" s="77" customFormat="1" ht="31.5" x14ac:dyDescent="0.25">
      <c r="A476" s="33" t="s">
        <v>284</v>
      </c>
      <c r="B476" s="33" t="s">
        <v>335</v>
      </c>
      <c r="C476" s="37" t="s">
        <v>28</v>
      </c>
      <c r="D476" s="34" t="s">
        <v>29</v>
      </c>
      <c r="E476" s="53"/>
      <c r="F476" s="53"/>
      <c r="G476" s="53"/>
      <c r="H476" s="53"/>
      <c r="I476" s="127"/>
      <c r="J476" s="50"/>
      <c r="K476" s="127"/>
      <c r="L476" s="55"/>
      <c r="M476" s="59"/>
      <c r="N476" s="59"/>
      <c r="O476" s="53"/>
      <c r="P476" s="53"/>
      <c r="Q476" s="59">
        <f t="shared" si="157"/>
        <v>0</v>
      </c>
      <c r="R476" s="53"/>
      <c r="S476" s="53">
        <f t="shared" si="158"/>
        <v>0</v>
      </c>
      <c r="T476" s="53"/>
      <c r="U476" s="53"/>
      <c r="V476" s="53">
        <f t="shared" si="159"/>
        <v>0</v>
      </c>
      <c r="W476" s="59"/>
      <c r="X476" s="6"/>
    </row>
    <row r="477" spans="1:24" s="77" customFormat="1" ht="15.75" x14ac:dyDescent="0.25">
      <c r="A477" s="33" t="s">
        <v>284</v>
      </c>
      <c r="B477" s="33" t="s">
        <v>335</v>
      </c>
      <c r="C477" s="37" t="s">
        <v>56</v>
      </c>
      <c r="D477" s="34" t="s">
        <v>53</v>
      </c>
      <c r="E477" s="127">
        <v>363782</v>
      </c>
      <c r="F477" s="53">
        <f>ROUND(E477/12*3,0)</f>
        <v>90946</v>
      </c>
      <c r="G477" s="53">
        <v>218269</v>
      </c>
      <c r="H477" s="53">
        <v>87308</v>
      </c>
      <c r="I477" s="54">
        <f>G477-F477</f>
        <v>127323</v>
      </c>
      <c r="J477" s="50">
        <f>ROUND(I477/F477*100,2)</f>
        <v>140</v>
      </c>
      <c r="K477" s="54"/>
      <c r="L477" s="55"/>
      <c r="M477" s="59"/>
      <c r="N477" s="59"/>
      <c r="O477" s="53">
        <v>8417</v>
      </c>
      <c r="P477" s="53">
        <v>1314</v>
      </c>
      <c r="Q477" s="57">
        <f t="shared" si="157"/>
        <v>7103</v>
      </c>
      <c r="R477" s="74">
        <v>75</v>
      </c>
      <c r="S477" s="53">
        <f t="shared" si="158"/>
        <v>19</v>
      </c>
      <c r="T477" s="58">
        <v>45</v>
      </c>
      <c r="U477" s="58">
        <v>18</v>
      </c>
      <c r="V477" s="53">
        <f t="shared" si="159"/>
        <v>27</v>
      </c>
      <c r="W477" s="59"/>
      <c r="X477" s="6"/>
    </row>
    <row r="478" spans="1:24" s="77" customFormat="1" ht="15.75" x14ac:dyDescent="0.25">
      <c r="A478" s="33" t="s">
        <v>284</v>
      </c>
      <c r="B478" s="33" t="s">
        <v>335</v>
      </c>
      <c r="C478" s="37" t="s">
        <v>57</v>
      </c>
      <c r="D478" s="34" t="s">
        <v>68</v>
      </c>
      <c r="E478" s="53">
        <v>1688628</v>
      </c>
      <c r="F478" s="53">
        <f>ROUND(E478/12*3,0)</f>
        <v>422157</v>
      </c>
      <c r="G478" s="53">
        <v>362337</v>
      </c>
      <c r="H478" s="53">
        <v>355501</v>
      </c>
      <c r="I478" s="54"/>
      <c r="J478" s="50"/>
      <c r="K478" s="54">
        <f>G478-F478</f>
        <v>-59820</v>
      </c>
      <c r="L478" s="55">
        <f>ROUND(K478*100/-F478,2)</f>
        <v>14.17</v>
      </c>
      <c r="M478" s="59"/>
      <c r="N478" s="59"/>
      <c r="O478" s="53">
        <v>4855</v>
      </c>
      <c r="P478" s="53">
        <v>4845</v>
      </c>
      <c r="Q478" s="57">
        <f t="shared" si="157"/>
        <v>10</v>
      </c>
      <c r="R478" s="74">
        <v>247</v>
      </c>
      <c r="S478" s="53">
        <f t="shared" si="158"/>
        <v>62</v>
      </c>
      <c r="T478" s="58">
        <v>52</v>
      </c>
      <c r="U478" s="58">
        <v>52</v>
      </c>
      <c r="V478" s="53">
        <f t="shared" si="159"/>
        <v>0</v>
      </c>
      <c r="W478" s="59"/>
      <c r="X478" s="6"/>
    </row>
    <row r="479" spans="1:24" s="77" customFormat="1" ht="15.75" x14ac:dyDescent="0.25">
      <c r="A479" s="33" t="s">
        <v>284</v>
      </c>
      <c r="B479" s="33" t="s">
        <v>335</v>
      </c>
      <c r="C479" s="37" t="s">
        <v>58</v>
      </c>
      <c r="D479" s="34" t="s">
        <v>70</v>
      </c>
      <c r="E479" s="53"/>
      <c r="F479" s="53"/>
      <c r="G479" s="53"/>
      <c r="H479" s="53"/>
      <c r="I479" s="54"/>
      <c r="J479" s="50"/>
      <c r="K479" s="54"/>
      <c r="L479" s="55"/>
      <c r="M479" s="59"/>
      <c r="N479" s="59"/>
      <c r="O479" s="53"/>
      <c r="P479" s="53"/>
      <c r="Q479" s="57">
        <f t="shared" si="157"/>
        <v>0</v>
      </c>
      <c r="R479" s="53"/>
      <c r="S479" s="53">
        <f t="shared" si="158"/>
        <v>0</v>
      </c>
      <c r="T479" s="58"/>
      <c r="U479" s="58"/>
      <c r="V479" s="53">
        <f t="shared" si="159"/>
        <v>0</v>
      </c>
      <c r="W479" s="59"/>
      <c r="X479" s="6"/>
    </row>
    <row r="480" spans="1:24" s="77" customFormat="1" ht="31.5" x14ac:dyDescent="0.25">
      <c r="A480" s="33" t="s">
        <v>284</v>
      </c>
      <c r="B480" s="33" t="s">
        <v>335</v>
      </c>
      <c r="C480" s="37" t="s">
        <v>59</v>
      </c>
      <c r="D480" s="34" t="s">
        <v>69</v>
      </c>
      <c r="E480" s="53"/>
      <c r="F480" s="53"/>
      <c r="G480" s="53"/>
      <c r="H480" s="53"/>
      <c r="I480" s="54"/>
      <c r="J480" s="50"/>
      <c r="K480" s="54"/>
      <c r="L480" s="55"/>
      <c r="M480" s="59"/>
      <c r="N480" s="59"/>
      <c r="O480" s="53"/>
      <c r="P480" s="53"/>
      <c r="Q480" s="57">
        <f t="shared" si="157"/>
        <v>0</v>
      </c>
      <c r="R480" s="53"/>
      <c r="S480" s="53">
        <f t="shared" si="158"/>
        <v>0</v>
      </c>
      <c r="T480" s="58"/>
      <c r="U480" s="58"/>
      <c r="V480" s="53">
        <f t="shared" si="159"/>
        <v>0</v>
      </c>
      <c r="W480" s="59"/>
      <c r="X480" s="6"/>
    </row>
    <row r="481" spans="1:24" s="77" customFormat="1" ht="15.75" x14ac:dyDescent="0.25">
      <c r="A481" s="33" t="s">
        <v>284</v>
      </c>
      <c r="B481" s="33" t="s">
        <v>335</v>
      </c>
      <c r="C481" s="37" t="s">
        <v>60</v>
      </c>
      <c r="D481" s="34" t="s">
        <v>72</v>
      </c>
      <c r="E481" s="53"/>
      <c r="F481" s="53"/>
      <c r="G481" s="53"/>
      <c r="H481" s="53"/>
      <c r="I481" s="54"/>
      <c r="J481" s="50"/>
      <c r="K481" s="54"/>
      <c r="L481" s="55"/>
      <c r="M481" s="59"/>
      <c r="N481" s="59"/>
      <c r="O481" s="53"/>
      <c r="P481" s="53"/>
      <c r="Q481" s="57">
        <f t="shared" si="157"/>
        <v>0</v>
      </c>
      <c r="R481" s="53"/>
      <c r="S481" s="53">
        <f t="shared" si="158"/>
        <v>0</v>
      </c>
      <c r="T481" s="58"/>
      <c r="U481" s="58"/>
      <c r="V481" s="53">
        <f t="shared" si="159"/>
        <v>0</v>
      </c>
      <c r="W481" s="59"/>
      <c r="X481" s="6"/>
    </row>
    <row r="482" spans="1:24" s="77" customFormat="1" ht="15.75" x14ac:dyDescent="0.25">
      <c r="A482" s="33" t="s">
        <v>284</v>
      </c>
      <c r="B482" s="33" t="s">
        <v>335</v>
      </c>
      <c r="C482" s="37" t="s">
        <v>61</v>
      </c>
      <c r="D482" s="34" t="s">
        <v>67</v>
      </c>
      <c r="E482" s="53">
        <v>105306</v>
      </c>
      <c r="F482" s="53">
        <f>ROUND(E482/12*3,0)</f>
        <v>26327</v>
      </c>
      <c r="G482" s="53">
        <v>21061</v>
      </c>
      <c r="H482" s="53">
        <v>21061</v>
      </c>
      <c r="I482" s="54"/>
      <c r="J482" s="50"/>
      <c r="K482" s="54">
        <f>G482-F482</f>
        <v>-5266</v>
      </c>
      <c r="L482" s="55">
        <f>ROUND(K482*100/-F482,2)</f>
        <v>20</v>
      </c>
      <c r="M482" s="59"/>
      <c r="N482" s="59"/>
      <c r="O482" s="53">
        <v>0</v>
      </c>
      <c r="P482" s="53">
        <v>0</v>
      </c>
      <c r="Q482" s="57">
        <f t="shared" si="157"/>
        <v>0</v>
      </c>
      <c r="R482" s="74">
        <v>5</v>
      </c>
      <c r="S482" s="53">
        <f t="shared" si="158"/>
        <v>1</v>
      </c>
      <c r="T482" s="58">
        <v>1</v>
      </c>
      <c r="U482" s="58">
        <v>1</v>
      </c>
      <c r="V482" s="53">
        <f t="shared" si="159"/>
        <v>0</v>
      </c>
      <c r="W482" s="59"/>
      <c r="X482" s="6"/>
    </row>
    <row r="483" spans="1:24" s="77" customFormat="1" ht="15.75" x14ac:dyDescent="0.25">
      <c r="A483" s="33" t="s">
        <v>284</v>
      </c>
      <c r="B483" s="33" t="s">
        <v>335</v>
      </c>
      <c r="C483" s="37" t="s">
        <v>62</v>
      </c>
      <c r="D483" s="34" t="s">
        <v>66</v>
      </c>
      <c r="E483" s="53">
        <v>183018</v>
      </c>
      <c r="F483" s="53">
        <f>ROUND(E483/12*3,0)</f>
        <v>45755</v>
      </c>
      <c r="G483" s="53">
        <v>56313</v>
      </c>
      <c r="H483" s="53">
        <v>42235</v>
      </c>
      <c r="I483" s="54">
        <f>G483-F483</f>
        <v>10558</v>
      </c>
      <c r="J483" s="50">
        <f>ROUND(I483/F483*100,2)</f>
        <v>23.08</v>
      </c>
      <c r="K483" s="54"/>
      <c r="L483" s="55"/>
      <c r="M483" s="59"/>
      <c r="N483" s="59"/>
      <c r="O483" s="53">
        <v>102</v>
      </c>
      <c r="P483" s="53">
        <v>102</v>
      </c>
      <c r="Q483" s="57">
        <f t="shared" si="157"/>
        <v>0</v>
      </c>
      <c r="R483" s="74">
        <v>13</v>
      </c>
      <c r="S483" s="53">
        <f t="shared" si="158"/>
        <v>3</v>
      </c>
      <c r="T483" s="58">
        <v>4</v>
      </c>
      <c r="U483" s="58">
        <v>3</v>
      </c>
      <c r="V483" s="53">
        <f t="shared" si="159"/>
        <v>1</v>
      </c>
      <c r="W483" s="59"/>
      <c r="X483" s="6"/>
    </row>
    <row r="484" spans="1:24" s="77" customFormat="1" ht="15.75" x14ac:dyDescent="0.25">
      <c r="A484" s="33" t="s">
        <v>284</v>
      </c>
      <c r="B484" s="33" t="s">
        <v>335</v>
      </c>
      <c r="C484" s="37" t="s">
        <v>63</v>
      </c>
      <c r="D484" s="34" t="s">
        <v>52</v>
      </c>
      <c r="E484" s="53"/>
      <c r="F484" s="53"/>
      <c r="G484" s="53"/>
      <c r="H484" s="53"/>
      <c r="I484" s="54"/>
      <c r="J484" s="50"/>
      <c r="K484" s="54"/>
      <c r="L484" s="55"/>
      <c r="M484" s="59"/>
      <c r="N484" s="59"/>
      <c r="O484" s="53"/>
      <c r="P484" s="53"/>
      <c r="Q484" s="57">
        <f t="shared" si="157"/>
        <v>0</v>
      </c>
      <c r="R484" s="53"/>
      <c r="S484" s="53">
        <f t="shared" si="158"/>
        <v>0</v>
      </c>
      <c r="T484" s="58"/>
      <c r="U484" s="58"/>
      <c r="V484" s="53">
        <f t="shared" si="159"/>
        <v>0</v>
      </c>
      <c r="W484" s="59"/>
      <c r="X484" s="6"/>
    </row>
    <row r="485" spans="1:24" s="77" customFormat="1" ht="15.75" x14ac:dyDescent="0.25">
      <c r="A485" s="33" t="s">
        <v>284</v>
      </c>
      <c r="B485" s="33" t="s">
        <v>335</v>
      </c>
      <c r="C485" s="37" t="s">
        <v>64</v>
      </c>
      <c r="D485" s="34" t="s">
        <v>55</v>
      </c>
      <c r="E485" s="53">
        <v>3125410</v>
      </c>
      <c r="F485" s="53">
        <f>ROUND(E485/12*3,0)</f>
        <v>781353</v>
      </c>
      <c r="G485" s="53">
        <v>848621</v>
      </c>
      <c r="H485" s="53">
        <v>781353</v>
      </c>
      <c r="I485" s="54">
        <f>G485-F485</f>
        <v>67268</v>
      </c>
      <c r="J485" s="50">
        <f>ROUND(I485/F485*100,2)</f>
        <v>8.61</v>
      </c>
      <c r="K485" s="54"/>
      <c r="L485" s="55"/>
      <c r="M485" s="59"/>
      <c r="N485" s="59"/>
      <c r="O485" s="53">
        <v>4102</v>
      </c>
      <c r="P485" s="53">
        <v>3496</v>
      </c>
      <c r="Q485" s="57">
        <f t="shared" si="157"/>
        <v>606</v>
      </c>
      <c r="R485" s="74">
        <v>1208</v>
      </c>
      <c r="S485" s="53">
        <f t="shared" si="158"/>
        <v>302</v>
      </c>
      <c r="T485" s="58">
        <v>327</v>
      </c>
      <c r="U485" s="58">
        <v>303</v>
      </c>
      <c r="V485" s="53">
        <f t="shared" si="159"/>
        <v>24</v>
      </c>
      <c r="W485" s="59"/>
      <c r="X485" s="6"/>
    </row>
    <row r="486" spans="1:24" s="77" customFormat="1" ht="15.75" x14ac:dyDescent="0.25">
      <c r="A486" s="33" t="s">
        <v>284</v>
      </c>
      <c r="B486" s="33" t="s">
        <v>335</v>
      </c>
      <c r="C486" s="37" t="s">
        <v>65</v>
      </c>
      <c r="D486" s="34" t="s">
        <v>71</v>
      </c>
      <c r="E486" s="53"/>
      <c r="F486" s="53"/>
      <c r="G486" s="53"/>
      <c r="H486" s="53"/>
      <c r="I486" s="54"/>
      <c r="J486" s="50"/>
      <c r="K486" s="54"/>
      <c r="L486" s="55"/>
      <c r="M486" s="59"/>
      <c r="N486" s="59"/>
      <c r="O486" s="53"/>
      <c r="P486" s="53"/>
      <c r="Q486" s="57">
        <f t="shared" si="157"/>
        <v>0</v>
      </c>
      <c r="R486" s="53"/>
      <c r="S486" s="53">
        <f t="shared" si="158"/>
        <v>0</v>
      </c>
      <c r="T486" s="58"/>
      <c r="U486" s="58"/>
      <c r="V486" s="53">
        <f t="shared" si="159"/>
        <v>0</v>
      </c>
      <c r="W486" s="59"/>
      <c r="X486" s="6"/>
    </row>
    <row r="487" spans="1:24" s="77" customFormat="1" ht="31.5" x14ac:dyDescent="0.25">
      <c r="A487" s="33" t="s">
        <v>284</v>
      </c>
      <c r="B487" s="22" t="s">
        <v>336</v>
      </c>
      <c r="C487" s="23" t="s">
        <v>102</v>
      </c>
      <c r="D487" s="32" t="s">
        <v>30</v>
      </c>
      <c r="E487" s="61">
        <f t="shared" ref="E487:L487" si="160">SUM(E488:E505)</f>
        <v>15529799</v>
      </c>
      <c r="F487" s="61">
        <f t="shared" si="160"/>
        <v>2596989.1666666665</v>
      </c>
      <c r="G487" s="61">
        <f t="shared" si="160"/>
        <v>3037400.23</v>
      </c>
      <c r="H487" s="61">
        <f t="shared" si="160"/>
        <v>3050301.23</v>
      </c>
      <c r="I487" s="128">
        <f t="shared" si="160"/>
        <v>0</v>
      </c>
      <c r="J487" s="128">
        <f t="shared" si="160"/>
        <v>0</v>
      </c>
      <c r="K487" s="128">
        <f t="shared" si="160"/>
        <v>-6496.77</v>
      </c>
      <c r="L487" s="61">
        <f t="shared" si="160"/>
        <v>24.92</v>
      </c>
      <c r="M487" s="61"/>
      <c r="N487" s="61"/>
      <c r="O487" s="61">
        <f t="shared" ref="O487:V487" si="161">SUM(O488:O503)</f>
        <v>13521</v>
      </c>
      <c r="P487" s="61">
        <f t="shared" si="161"/>
        <v>14122</v>
      </c>
      <c r="Q487" s="128">
        <f t="shared" si="161"/>
        <v>-601</v>
      </c>
      <c r="R487" s="61">
        <f t="shared" si="161"/>
        <v>0</v>
      </c>
      <c r="S487" s="61">
        <f t="shared" si="161"/>
        <v>0</v>
      </c>
      <c r="T487" s="145">
        <f t="shared" si="161"/>
        <v>116</v>
      </c>
      <c r="U487" s="145">
        <f t="shared" si="161"/>
        <v>116</v>
      </c>
      <c r="V487" s="61">
        <f t="shared" si="161"/>
        <v>0</v>
      </c>
      <c r="W487" s="61"/>
      <c r="X487" s="6"/>
    </row>
    <row r="488" spans="1:24" s="77" customFormat="1" ht="15.75" x14ac:dyDescent="0.25">
      <c r="A488" s="33" t="s">
        <v>284</v>
      </c>
      <c r="B488" s="33" t="s">
        <v>336</v>
      </c>
      <c r="C488" s="23" t="s">
        <v>79</v>
      </c>
      <c r="D488" s="43" t="s">
        <v>77</v>
      </c>
      <c r="E488" s="53">
        <v>889121</v>
      </c>
      <c r="F488" s="53">
        <f>E488/12*2</f>
        <v>148186.83333333334</v>
      </c>
      <c r="G488" s="53">
        <v>146951</v>
      </c>
      <c r="H488" s="53">
        <v>146951</v>
      </c>
      <c r="I488" s="54"/>
      <c r="J488" s="50"/>
      <c r="K488" s="54"/>
      <c r="L488" s="55"/>
      <c r="M488" s="59"/>
      <c r="N488" s="59"/>
      <c r="O488" s="53"/>
      <c r="P488" s="53"/>
      <c r="Q488" s="57">
        <f t="shared" ref="Q488:Q495" si="162">O488-P488</f>
        <v>0</v>
      </c>
      <c r="R488" s="53"/>
      <c r="S488" s="53">
        <f>ROUND(R488/12*3,0)</f>
        <v>0</v>
      </c>
      <c r="T488" s="58"/>
      <c r="U488" s="58"/>
      <c r="V488" s="53">
        <f t="shared" ref="V488:V495" si="163">T488-U488</f>
        <v>0</v>
      </c>
      <c r="W488" s="59"/>
      <c r="X488" s="6"/>
    </row>
    <row r="489" spans="1:24" s="77" customFormat="1" ht="15.75" x14ac:dyDescent="0.25">
      <c r="A489" s="33" t="s">
        <v>284</v>
      </c>
      <c r="B489" s="33" t="s">
        <v>336</v>
      </c>
      <c r="C489" s="23" t="s">
        <v>80</v>
      </c>
      <c r="D489" s="43" t="s">
        <v>78</v>
      </c>
      <c r="E489" s="53">
        <v>207399</v>
      </c>
      <c r="F489" s="53">
        <f>E489/12*2</f>
        <v>34566.5</v>
      </c>
      <c r="G489" s="53">
        <v>40549</v>
      </c>
      <c r="H489" s="53">
        <v>40549</v>
      </c>
      <c r="I489" s="54"/>
      <c r="J489" s="50"/>
      <c r="K489" s="54"/>
      <c r="L489" s="55"/>
      <c r="M489" s="59"/>
      <c r="N489" s="59"/>
      <c r="O489" s="53"/>
      <c r="P489" s="53"/>
      <c r="Q489" s="57">
        <f t="shared" si="162"/>
        <v>0</v>
      </c>
      <c r="R489" s="53"/>
      <c r="S489" s="53">
        <f>ROUND(R489/12*3,0)</f>
        <v>0</v>
      </c>
      <c r="T489" s="58"/>
      <c r="U489" s="58"/>
      <c r="V489" s="53">
        <f t="shared" si="163"/>
        <v>0</v>
      </c>
      <c r="W489" s="59"/>
      <c r="X489" s="6"/>
    </row>
    <row r="490" spans="1:24" s="77" customFormat="1" ht="15.75" x14ac:dyDescent="0.25">
      <c r="A490" s="33" t="s">
        <v>284</v>
      </c>
      <c r="B490" s="33" t="s">
        <v>336</v>
      </c>
      <c r="C490" s="23" t="s">
        <v>82</v>
      </c>
      <c r="D490" s="34" t="s">
        <v>81</v>
      </c>
      <c r="E490" s="53"/>
      <c r="F490" s="53"/>
      <c r="G490" s="53"/>
      <c r="H490" s="53"/>
      <c r="I490" s="127"/>
      <c r="J490" s="55"/>
      <c r="K490" s="127"/>
      <c r="L490" s="55"/>
      <c r="M490" s="59"/>
      <c r="N490" s="59"/>
      <c r="O490" s="53"/>
      <c r="P490" s="53"/>
      <c r="Q490" s="59">
        <f t="shared" si="162"/>
        <v>0</v>
      </c>
      <c r="R490" s="74"/>
      <c r="S490" s="53">
        <f>ROUND(R490/12*2,0)</f>
        <v>0</v>
      </c>
      <c r="T490" s="53"/>
      <c r="U490" s="53"/>
      <c r="V490" s="53">
        <f t="shared" si="163"/>
        <v>0</v>
      </c>
      <c r="W490" s="59"/>
      <c r="X490" s="6"/>
    </row>
    <row r="491" spans="1:24" s="77" customFormat="1" ht="31.5" x14ac:dyDescent="0.25">
      <c r="A491" s="33" t="s">
        <v>284</v>
      </c>
      <c r="B491" s="33" t="s">
        <v>336</v>
      </c>
      <c r="C491" s="23" t="s">
        <v>84</v>
      </c>
      <c r="D491" s="43" t="s">
        <v>83</v>
      </c>
      <c r="E491" s="53"/>
      <c r="F491" s="53"/>
      <c r="G491" s="53"/>
      <c r="H491" s="53"/>
      <c r="I491" s="54"/>
      <c r="J491" s="50"/>
      <c r="K491" s="54"/>
      <c r="L491" s="55"/>
      <c r="M491" s="59"/>
      <c r="N491" s="59"/>
      <c r="O491" s="53"/>
      <c r="P491" s="53"/>
      <c r="Q491" s="57">
        <f t="shared" si="162"/>
        <v>0</v>
      </c>
      <c r="R491" s="53"/>
      <c r="S491" s="53">
        <f>ROUND(R491/12*3,0)</f>
        <v>0</v>
      </c>
      <c r="T491" s="58"/>
      <c r="U491" s="58"/>
      <c r="V491" s="53">
        <f t="shared" si="163"/>
        <v>0</v>
      </c>
      <c r="W491" s="59"/>
      <c r="X491" s="6"/>
    </row>
    <row r="492" spans="1:24" s="77" customFormat="1" ht="15.75" x14ac:dyDescent="0.25">
      <c r="A492" s="33" t="s">
        <v>284</v>
      </c>
      <c r="B492" s="33" t="s">
        <v>336</v>
      </c>
      <c r="C492" s="23" t="s">
        <v>95</v>
      </c>
      <c r="D492" s="43" t="s">
        <v>96</v>
      </c>
      <c r="E492" s="53">
        <v>39980</v>
      </c>
      <c r="F492" s="53">
        <f>E492/12*2</f>
        <v>6663.333333333333</v>
      </c>
      <c r="G492" s="53">
        <v>1403</v>
      </c>
      <c r="H492" s="53">
        <v>1403</v>
      </c>
      <c r="I492" s="54"/>
      <c r="J492" s="50"/>
      <c r="K492" s="54"/>
      <c r="L492" s="55"/>
      <c r="M492" s="59"/>
      <c r="N492" s="59"/>
      <c r="O492" s="53"/>
      <c r="P492" s="53"/>
      <c r="Q492" s="57">
        <f t="shared" si="162"/>
        <v>0</v>
      </c>
      <c r="R492" s="53"/>
      <c r="S492" s="53">
        <f>ROUND(R492/12*3,0)</f>
        <v>0</v>
      </c>
      <c r="T492" s="58"/>
      <c r="U492" s="58"/>
      <c r="V492" s="53">
        <f t="shared" si="163"/>
        <v>0</v>
      </c>
      <c r="W492" s="59"/>
      <c r="X492" s="6"/>
    </row>
    <row r="493" spans="1:24" s="77" customFormat="1" ht="31.5" x14ac:dyDescent="0.25">
      <c r="A493" s="33" t="s">
        <v>284</v>
      </c>
      <c r="B493" s="33" t="s">
        <v>336</v>
      </c>
      <c r="C493" s="23" t="s">
        <v>86</v>
      </c>
      <c r="D493" s="43" t="s">
        <v>85</v>
      </c>
      <c r="E493" s="53"/>
      <c r="F493" s="53">
        <f>E493/12*2</f>
        <v>0</v>
      </c>
      <c r="G493" s="53">
        <v>443322</v>
      </c>
      <c r="H493" s="53">
        <v>456223</v>
      </c>
      <c r="I493" s="54"/>
      <c r="J493" s="50"/>
      <c r="K493" s="54"/>
      <c r="L493" s="55"/>
      <c r="M493" s="59"/>
      <c r="N493" s="59"/>
      <c r="O493" s="53">
        <v>13518</v>
      </c>
      <c r="P493" s="53">
        <v>14119</v>
      </c>
      <c r="Q493" s="57">
        <f t="shared" si="162"/>
        <v>-601</v>
      </c>
      <c r="R493" s="74"/>
      <c r="S493" s="53">
        <f>ROUND(R493/12*3,0)</f>
        <v>0</v>
      </c>
      <c r="T493" s="58">
        <v>104</v>
      </c>
      <c r="U493" s="58">
        <v>104</v>
      </c>
      <c r="V493" s="53">
        <f t="shared" si="163"/>
        <v>0</v>
      </c>
      <c r="W493" s="59"/>
      <c r="X493" s="6"/>
    </row>
    <row r="494" spans="1:24" s="77" customFormat="1" ht="31.5" x14ac:dyDescent="0.25">
      <c r="A494" s="33" t="s">
        <v>284</v>
      </c>
      <c r="B494" s="33" t="s">
        <v>336</v>
      </c>
      <c r="C494" s="23" t="s">
        <v>102</v>
      </c>
      <c r="D494" s="39" t="s">
        <v>362</v>
      </c>
      <c r="E494" s="53"/>
      <c r="F494" s="53"/>
      <c r="G494" s="53">
        <v>16109</v>
      </c>
      <c r="H494" s="53">
        <v>16109</v>
      </c>
      <c r="I494" s="54"/>
      <c r="J494" s="50"/>
      <c r="K494" s="54"/>
      <c r="L494" s="55"/>
      <c r="M494" s="59"/>
      <c r="N494" s="59"/>
      <c r="O494" s="53">
        <v>3</v>
      </c>
      <c r="P494" s="53">
        <v>3</v>
      </c>
      <c r="Q494" s="57">
        <f t="shared" si="162"/>
        <v>0</v>
      </c>
      <c r="R494" s="74"/>
      <c r="S494" s="53">
        <f>ROUND(R494/12*3,0)</f>
        <v>0</v>
      </c>
      <c r="T494" s="58">
        <v>12</v>
      </c>
      <c r="U494" s="58">
        <v>12</v>
      </c>
      <c r="V494" s="53">
        <f t="shared" si="163"/>
        <v>0</v>
      </c>
      <c r="W494" s="59"/>
      <c r="X494" s="6"/>
    </row>
    <row r="495" spans="1:24" s="77" customFormat="1" ht="15.75" x14ac:dyDescent="0.25">
      <c r="A495" s="33" t="s">
        <v>284</v>
      </c>
      <c r="B495" s="33" t="s">
        <v>336</v>
      </c>
      <c r="C495" s="23" t="s">
        <v>89</v>
      </c>
      <c r="D495" s="43" t="s">
        <v>88</v>
      </c>
      <c r="E495" s="53"/>
      <c r="F495" s="53">
        <f>E495/12*1</f>
        <v>0</v>
      </c>
      <c r="G495" s="53">
        <v>14135</v>
      </c>
      <c r="H495" s="53">
        <v>14135</v>
      </c>
      <c r="I495" s="54"/>
      <c r="J495" s="50"/>
      <c r="K495" s="54"/>
      <c r="L495" s="55"/>
      <c r="M495" s="59"/>
      <c r="N495" s="59"/>
      <c r="O495" s="53"/>
      <c r="P495" s="53"/>
      <c r="Q495" s="57">
        <f t="shared" si="162"/>
        <v>0</v>
      </c>
      <c r="R495" s="53"/>
      <c r="S495" s="53">
        <f>ROUND(R495/12*3,0)</f>
        <v>0</v>
      </c>
      <c r="T495" s="58"/>
      <c r="U495" s="58"/>
      <c r="V495" s="53">
        <f t="shared" si="163"/>
        <v>0</v>
      </c>
      <c r="W495" s="59"/>
      <c r="X495" s="6"/>
    </row>
    <row r="496" spans="1:24" s="77" customFormat="1" ht="15.75" x14ac:dyDescent="0.25">
      <c r="A496" s="33" t="s">
        <v>284</v>
      </c>
      <c r="B496" s="33" t="s">
        <v>336</v>
      </c>
      <c r="C496" s="23" t="s">
        <v>367</v>
      </c>
      <c r="D496" s="38" t="s">
        <v>368</v>
      </c>
      <c r="E496" s="53"/>
      <c r="F496" s="53">
        <f>E496/12*1</f>
        <v>0</v>
      </c>
      <c r="G496" s="53">
        <v>904</v>
      </c>
      <c r="H496" s="53">
        <v>904</v>
      </c>
      <c r="I496" s="54"/>
      <c r="J496" s="50"/>
      <c r="K496" s="54"/>
      <c r="L496" s="55"/>
      <c r="M496" s="59"/>
      <c r="N496" s="59"/>
      <c r="O496" s="53"/>
      <c r="P496" s="53"/>
      <c r="Q496" s="57"/>
      <c r="R496" s="53"/>
      <c r="S496" s="53"/>
      <c r="T496" s="58"/>
      <c r="U496" s="58"/>
      <c r="V496" s="53"/>
      <c r="W496" s="59"/>
      <c r="X496" s="6"/>
    </row>
    <row r="497" spans="1:24" s="77" customFormat="1" ht="15.75" x14ac:dyDescent="0.25">
      <c r="A497" s="33" t="s">
        <v>284</v>
      </c>
      <c r="B497" s="33" t="s">
        <v>336</v>
      </c>
      <c r="C497" s="23" t="s">
        <v>91</v>
      </c>
      <c r="D497" s="43" t="s">
        <v>90</v>
      </c>
      <c r="E497" s="53">
        <v>14194256</v>
      </c>
      <c r="F497" s="53">
        <f>E497/12*2</f>
        <v>2365709.3333333335</v>
      </c>
      <c r="G497" s="53">
        <v>2354456</v>
      </c>
      <c r="H497" s="53">
        <v>2354456</v>
      </c>
      <c r="I497" s="54"/>
      <c r="J497" s="50"/>
      <c r="K497" s="54"/>
      <c r="L497" s="55"/>
      <c r="M497" s="59"/>
      <c r="N497" s="59"/>
      <c r="O497" s="53"/>
      <c r="P497" s="53"/>
      <c r="Q497" s="57">
        <f t="shared" ref="Q497:Q503" si="164">O497-P497</f>
        <v>0</v>
      </c>
      <c r="R497" s="53"/>
      <c r="S497" s="53">
        <f t="shared" ref="S497:S503" si="165">ROUND(R497/12*3,0)</f>
        <v>0</v>
      </c>
      <c r="T497" s="58"/>
      <c r="U497" s="58"/>
      <c r="V497" s="53">
        <f t="shared" ref="V497:V503" si="166">T497-U497</f>
        <v>0</v>
      </c>
      <c r="W497" s="59"/>
      <c r="X497" s="6"/>
    </row>
    <row r="498" spans="1:24" s="77" customFormat="1" ht="15.75" x14ac:dyDescent="0.25">
      <c r="A498" s="33" t="s">
        <v>284</v>
      </c>
      <c r="B498" s="33" t="s">
        <v>336</v>
      </c>
      <c r="C498" s="23" t="s">
        <v>94</v>
      </c>
      <c r="D498" s="43" t="s">
        <v>97</v>
      </c>
      <c r="E498" s="53"/>
      <c r="F498" s="53"/>
      <c r="G498" s="53"/>
      <c r="H498" s="53"/>
      <c r="I498" s="54"/>
      <c r="J498" s="50"/>
      <c r="K498" s="54"/>
      <c r="L498" s="55"/>
      <c r="M498" s="59"/>
      <c r="N498" s="59"/>
      <c r="O498" s="53"/>
      <c r="P498" s="53"/>
      <c r="Q498" s="57">
        <f t="shared" si="164"/>
        <v>0</v>
      </c>
      <c r="R498" s="53"/>
      <c r="S498" s="53">
        <f t="shared" si="165"/>
        <v>0</v>
      </c>
      <c r="T498" s="58"/>
      <c r="U498" s="58"/>
      <c r="V498" s="53">
        <f t="shared" si="166"/>
        <v>0</v>
      </c>
      <c r="W498" s="59"/>
      <c r="X498" s="6"/>
    </row>
    <row r="499" spans="1:24" s="77" customFormat="1" ht="15.75" x14ac:dyDescent="0.25">
      <c r="A499" s="33" t="s">
        <v>284</v>
      </c>
      <c r="B499" s="33" t="s">
        <v>336</v>
      </c>
      <c r="C499" s="23" t="s">
        <v>93</v>
      </c>
      <c r="D499" s="43" t="s">
        <v>92</v>
      </c>
      <c r="E499" s="53"/>
      <c r="F499" s="53"/>
      <c r="G499" s="53"/>
      <c r="H499" s="53"/>
      <c r="I499" s="69"/>
      <c r="J499" s="50"/>
      <c r="K499" s="54"/>
      <c r="L499" s="55"/>
      <c r="M499" s="59"/>
      <c r="N499" s="59"/>
      <c r="O499" s="53"/>
      <c r="P499" s="53"/>
      <c r="Q499" s="57">
        <f t="shared" si="164"/>
        <v>0</v>
      </c>
      <c r="R499" s="53"/>
      <c r="S499" s="53">
        <f t="shared" si="165"/>
        <v>0</v>
      </c>
      <c r="T499" s="58"/>
      <c r="U499" s="58"/>
      <c r="V499" s="53">
        <f t="shared" si="166"/>
        <v>0</v>
      </c>
      <c r="W499" s="59"/>
      <c r="X499" s="6"/>
    </row>
    <row r="500" spans="1:24" s="77" customFormat="1" ht="37.5" customHeight="1" x14ac:dyDescent="0.25">
      <c r="A500" s="33" t="s">
        <v>284</v>
      </c>
      <c r="B500" s="33" t="s">
        <v>336</v>
      </c>
      <c r="C500" s="23" t="s">
        <v>98</v>
      </c>
      <c r="D500" s="34" t="s">
        <v>99</v>
      </c>
      <c r="E500" s="53">
        <v>94771</v>
      </c>
      <c r="F500" s="53">
        <f>E500/12*2</f>
        <v>15795.166666666666</v>
      </c>
      <c r="G500" s="53">
        <v>0</v>
      </c>
      <c r="H500" s="53">
        <v>0</v>
      </c>
      <c r="I500" s="54"/>
      <c r="J500" s="50"/>
      <c r="K500" s="54"/>
      <c r="L500" s="55"/>
      <c r="M500" s="59"/>
      <c r="N500" s="59"/>
      <c r="O500" s="53"/>
      <c r="P500" s="53"/>
      <c r="Q500" s="57">
        <f t="shared" si="164"/>
        <v>0</v>
      </c>
      <c r="R500" s="53"/>
      <c r="S500" s="53">
        <f t="shared" si="165"/>
        <v>0</v>
      </c>
      <c r="T500" s="58"/>
      <c r="U500" s="58"/>
      <c r="V500" s="53">
        <f t="shared" si="166"/>
        <v>0</v>
      </c>
      <c r="W500" s="59"/>
      <c r="X500" s="6"/>
    </row>
    <row r="501" spans="1:24" s="77" customFormat="1" ht="15.75" x14ac:dyDescent="0.25">
      <c r="A501" s="33" t="s">
        <v>284</v>
      </c>
      <c r="B501" s="33" t="s">
        <v>336</v>
      </c>
      <c r="C501" s="23" t="s">
        <v>100</v>
      </c>
      <c r="D501" s="34" t="s">
        <v>101</v>
      </c>
      <c r="E501" s="53"/>
      <c r="F501" s="53"/>
      <c r="G501" s="53"/>
      <c r="H501" s="53"/>
      <c r="I501" s="54"/>
      <c r="J501" s="50"/>
      <c r="K501" s="54"/>
      <c r="L501" s="55"/>
      <c r="M501" s="59"/>
      <c r="N501" s="59"/>
      <c r="O501" s="53"/>
      <c r="P501" s="53"/>
      <c r="Q501" s="57">
        <f t="shared" si="164"/>
        <v>0</v>
      </c>
      <c r="R501" s="53"/>
      <c r="S501" s="53">
        <f t="shared" si="165"/>
        <v>0</v>
      </c>
      <c r="T501" s="58"/>
      <c r="U501" s="58"/>
      <c r="V501" s="53">
        <f t="shared" si="166"/>
        <v>0</v>
      </c>
      <c r="W501" s="59"/>
      <c r="X501" s="6"/>
    </row>
    <row r="502" spans="1:24" s="77" customFormat="1" ht="47.25" x14ac:dyDescent="0.25">
      <c r="A502" s="33" t="s">
        <v>284</v>
      </c>
      <c r="B502" s="33" t="s">
        <v>336</v>
      </c>
      <c r="C502" s="23" t="s">
        <v>102</v>
      </c>
      <c r="D502" s="39" t="s">
        <v>87</v>
      </c>
      <c r="E502" s="53"/>
      <c r="F502" s="53"/>
      <c r="G502" s="53"/>
      <c r="H502" s="53"/>
      <c r="I502" s="54"/>
      <c r="J502" s="50"/>
      <c r="K502" s="54"/>
      <c r="L502" s="55"/>
      <c r="M502" s="59"/>
      <c r="N502" s="59"/>
      <c r="O502" s="53"/>
      <c r="P502" s="53"/>
      <c r="Q502" s="57">
        <f t="shared" si="164"/>
        <v>0</v>
      </c>
      <c r="R502" s="53"/>
      <c r="S502" s="53">
        <f t="shared" si="165"/>
        <v>0</v>
      </c>
      <c r="T502" s="58"/>
      <c r="U502" s="58"/>
      <c r="V502" s="53">
        <f t="shared" si="166"/>
        <v>0</v>
      </c>
      <c r="W502" s="59"/>
      <c r="X502" s="6"/>
    </row>
    <row r="503" spans="1:24" s="77" customFormat="1" ht="63" x14ac:dyDescent="0.25">
      <c r="A503" s="33" t="s">
        <v>284</v>
      </c>
      <c r="B503" s="33" t="s">
        <v>336</v>
      </c>
      <c r="C503" s="23" t="s">
        <v>102</v>
      </c>
      <c r="D503" s="39" t="s">
        <v>103</v>
      </c>
      <c r="E503" s="53">
        <v>104272</v>
      </c>
      <c r="F503" s="53">
        <f>E503/12*3</f>
        <v>26068</v>
      </c>
      <c r="G503" s="53">
        <v>19571.23</v>
      </c>
      <c r="H503" s="53">
        <v>19571.23</v>
      </c>
      <c r="I503" s="54"/>
      <c r="J503" s="50"/>
      <c r="K503" s="54">
        <f>G503-F503</f>
        <v>-6496.77</v>
      </c>
      <c r="L503" s="55">
        <f>ROUND(K503*100/-F503,2)</f>
        <v>24.92</v>
      </c>
      <c r="M503" s="59"/>
      <c r="N503" s="59"/>
      <c r="O503" s="53"/>
      <c r="P503" s="53"/>
      <c r="Q503" s="57">
        <f t="shared" si="164"/>
        <v>0</v>
      </c>
      <c r="R503" s="53"/>
      <c r="S503" s="53">
        <f t="shared" si="165"/>
        <v>0</v>
      </c>
      <c r="T503" s="58"/>
      <c r="U503" s="58"/>
      <c r="V503" s="53">
        <f t="shared" si="166"/>
        <v>0</v>
      </c>
      <c r="W503" s="59"/>
      <c r="X503" s="6"/>
    </row>
    <row r="504" spans="1:24" s="77" customFormat="1" ht="31.5" x14ac:dyDescent="0.25">
      <c r="A504" s="33" t="s">
        <v>284</v>
      </c>
      <c r="B504" s="33" t="s">
        <v>336</v>
      </c>
      <c r="C504" s="23" t="s">
        <v>374</v>
      </c>
      <c r="D504" s="39" t="s">
        <v>375</v>
      </c>
      <c r="E504" s="53"/>
      <c r="F504" s="53">
        <f>E504/12*1</f>
        <v>0</v>
      </c>
      <c r="G504" s="53"/>
      <c r="H504" s="53"/>
      <c r="I504" s="54"/>
      <c r="J504" s="50"/>
      <c r="K504" s="54"/>
      <c r="L504" s="55"/>
      <c r="M504" s="59"/>
      <c r="N504" s="59"/>
      <c r="O504" s="53"/>
      <c r="P504" s="53"/>
      <c r="Q504" s="57"/>
      <c r="R504" s="53"/>
      <c r="S504" s="53"/>
      <c r="T504" s="58"/>
      <c r="U504" s="58"/>
      <c r="V504" s="53"/>
      <c r="W504" s="59"/>
      <c r="X504" s="6"/>
    </row>
    <row r="505" spans="1:24" s="77" customFormat="1" ht="15.75" x14ac:dyDescent="0.25">
      <c r="A505" s="33" t="s">
        <v>284</v>
      </c>
      <c r="B505" s="33" t="s">
        <v>336</v>
      </c>
      <c r="C505" s="23" t="s">
        <v>377</v>
      </c>
      <c r="D505" s="39" t="s">
        <v>376</v>
      </c>
      <c r="E505" s="53"/>
      <c r="F505" s="53"/>
      <c r="G505" s="53"/>
      <c r="H505" s="53"/>
      <c r="I505" s="54"/>
      <c r="J505" s="50"/>
      <c r="K505" s="54"/>
      <c r="L505" s="55"/>
      <c r="M505" s="59"/>
      <c r="N505" s="59"/>
      <c r="O505" s="53"/>
      <c r="P505" s="53"/>
      <c r="Q505" s="57"/>
      <c r="R505" s="53"/>
      <c r="S505" s="53"/>
      <c r="T505" s="58"/>
      <c r="U505" s="58"/>
      <c r="V505" s="53"/>
      <c r="W505" s="59"/>
      <c r="X505" s="6"/>
    </row>
    <row r="506" spans="1:24" s="77" customFormat="1" ht="15.75" x14ac:dyDescent="0.25">
      <c r="A506" s="33" t="s">
        <v>284</v>
      </c>
      <c r="B506" s="21">
        <v>2</v>
      </c>
      <c r="C506" s="23" t="s">
        <v>102</v>
      </c>
      <c r="D506" s="40" t="s">
        <v>31</v>
      </c>
      <c r="E506" s="64">
        <f>E507+E513+E567</f>
        <v>60815985</v>
      </c>
      <c r="F506" s="64">
        <f>F507+F513+F567</f>
        <v>14651393.666666668</v>
      </c>
      <c r="G506" s="64">
        <f>G507+G513+G567</f>
        <v>15015325.890000001</v>
      </c>
      <c r="H506" s="64">
        <f>H507+H513+H567</f>
        <v>14420637.890000001</v>
      </c>
      <c r="I506" s="134">
        <f>I507+I513+I567</f>
        <v>567438.89</v>
      </c>
      <c r="J506" s="50">
        <f>ROUND(I506/F506*100,2)</f>
        <v>3.87</v>
      </c>
      <c r="K506" s="134">
        <f>K507+K513+K567</f>
        <v>-422145.5</v>
      </c>
      <c r="L506" s="55">
        <f>ROUND(K506*100/-F506,2)</f>
        <v>2.88</v>
      </c>
      <c r="M506" s="64">
        <v>1451727</v>
      </c>
      <c r="N506" s="49">
        <f>ROUND(M506/12*3,0)</f>
        <v>362932</v>
      </c>
      <c r="O506" s="64">
        <f t="shared" ref="O506:V506" si="167">O507+O513+O567</f>
        <v>359691</v>
      </c>
      <c r="P506" s="64">
        <f t="shared" si="167"/>
        <v>345485</v>
      </c>
      <c r="Q506" s="134">
        <f t="shared" si="167"/>
        <v>14206</v>
      </c>
      <c r="R506" s="64">
        <f t="shared" si="167"/>
        <v>27387</v>
      </c>
      <c r="S506" s="64">
        <f t="shared" si="167"/>
        <v>6855</v>
      </c>
      <c r="T506" s="144">
        <f t="shared" si="167"/>
        <v>6817</v>
      </c>
      <c r="U506" s="144">
        <f t="shared" si="167"/>
        <v>6677</v>
      </c>
      <c r="V506" s="64">
        <f t="shared" si="167"/>
        <v>140</v>
      </c>
      <c r="W506" s="64"/>
      <c r="X506" s="6"/>
    </row>
    <row r="507" spans="1:24" s="77" customFormat="1" ht="15.75" x14ac:dyDescent="0.25">
      <c r="A507" s="33" t="s">
        <v>284</v>
      </c>
      <c r="B507" s="22" t="s">
        <v>337</v>
      </c>
      <c r="C507" s="23" t="s">
        <v>102</v>
      </c>
      <c r="D507" s="32" t="s">
        <v>32</v>
      </c>
      <c r="E507" s="64">
        <f t="shared" ref="E507:L507" si="168">SUM(E508:E512)</f>
        <v>30864791</v>
      </c>
      <c r="F507" s="64">
        <f t="shared" si="168"/>
        <v>7716198</v>
      </c>
      <c r="G507" s="64">
        <f t="shared" si="168"/>
        <v>7716198</v>
      </c>
      <c r="H507" s="64">
        <f t="shared" si="168"/>
        <v>7716198</v>
      </c>
      <c r="I507" s="134">
        <f t="shared" si="168"/>
        <v>0</v>
      </c>
      <c r="J507" s="134">
        <f t="shared" si="168"/>
        <v>0</v>
      </c>
      <c r="K507" s="134">
        <f t="shared" si="168"/>
        <v>0</v>
      </c>
      <c r="L507" s="64">
        <f t="shared" si="168"/>
        <v>0</v>
      </c>
      <c r="M507" s="64"/>
      <c r="N507" s="64"/>
      <c r="O507" s="64">
        <f t="shared" ref="O507:V507" si="169">SUM(O508:O512)</f>
        <v>157718</v>
      </c>
      <c r="P507" s="64">
        <f t="shared" si="169"/>
        <v>157684</v>
      </c>
      <c r="Q507" s="134">
        <f t="shared" si="169"/>
        <v>34</v>
      </c>
      <c r="R507" s="64">
        <f t="shared" si="169"/>
        <v>17681</v>
      </c>
      <c r="S507" s="64">
        <f t="shared" si="169"/>
        <v>4420</v>
      </c>
      <c r="T507" s="144">
        <f t="shared" si="169"/>
        <v>4390</v>
      </c>
      <c r="U507" s="144">
        <f t="shared" si="169"/>
        <v>4390</v>
      </c>
      <c r="V507" s="64">
        <f t="shared" si="169"/>
        <v>0</v>
      </c>
      <c r="W507" s="64"/>
      <c r="X507" s="6"/>
    </row>
    <row r="508" spans="1:24" s="77" customFormat="1" ht="23.25" customHeight="1" x14ac:dyDescent="0.25">
      <c r="A508" s="33" t="s">
        <v>284</v>
      </c>
      <c r="B508" s="33" t="s">
        <v>337</v>
      </c>
      <c r="C508" s="23" t="s">
        <v>109</v>
      </c>
      <c r="D508" s="34" t="s">
        <v>106</v>
      </c>
      <c r="E508" s="53">
        <v>30213143</v>
      </c>
      <c r="F508" s="53">
        <f>ROUND(E508/12*3,0)</f>
        <v>7553286</v>
      </c>
      <c r="G508" s="53">
        <v>7553286</v>
      </c>
      <c r="H508" s="53">
        <v>7553286</v>
      </c>
      <c r="I508" s="127"/>
      <c r="J508" s="50"/>
      <c r="K508" s="127"/>
      <c r="L508" s="55"/>
      <c r="M508" s="59"/>
      <c r="N508" s="59"/>
      <c r="O508" s="53">
        <v>156229</v>
      </c>
      <c r="P508" s="53">
        <v>156201</v>
      </c>
      <c r="Q508" s="59">
        <f>O508-P508</f>
        <v>28</v>
      </c>
      <c r="R508" s="74">
        <v>17516</v>
      </c>
      <c r="S508" s="53">
        <f>ROUND(R508/12*3,0)</f>
        <v>4379</v>
      </c>
      <c r="T508" s="58">
        <v>4336</v>
      </c>
      <c r="U508" s="58">
        <v>4336</v>
      </c>
      <c r="V508" s="53">
        <f>T508-U508</f>
        <v>0</v>
      </c>
      <c r="W508" s="59"/>
      <c r="X508" s="6"/>
    </row>
    <row r="509" spans="1:24" s="77" customFormat="1" ht="31.5" x14ac:dyDescent="0.25">
      <c r="A509" s="33" t="s">
        <v>284</v>
      </c>
      <c r="B509" s="33" t="s">
        <v>337</v>
      </c>
      <c r="C509" s="23" t="s">
        <v>110</v>
      </c>
      <c r="D509" s="34" t="s">
        <v>114</v>
      </c>
      <c r="E509" s="53"/>
      <c r="F509" s="53"/>
      <c r="G509" s="53"/>
      <c r="H509" s="53"/>
      <c r="I509" s="127"/>
      <c r="J509" s="55"/>
      <c r="K509" s="127"/>
      <c r="L509" s="55"/>
      <c r="M509" s="59"/>
      <c r="N509" s="59"/>
      <c r="O509" s="53"/>
      <c r="P509" s="53"/>
      <c r="Q509" s="59">
        <f>O509-P509</f>
        <v>0</v>
      </c>
      <c r="R509" s="53"/>
      <c r="S509" s="53">
        <f>ROUND(R509/12*3,0)</f>
        <v>0</v>
      </c>
      <c r="T509" s="53"/>
      <c r="U509" s="53"/>
      <c r="V509" s="53">
        <f>T509-U509</f>
        <v>0</v>
      </c>
      <c r="W509" s="59"/>
      <c r="X509" s="6"/>
    </row>
    <row r="510" spans="1:24" s="77" customFormat="1" ht="15.75" x14ac:dyDescent="0.25">
      <c r="A510" s="33" t="s">
        <v>284</v>
      </c>
      <c r="B510" s="33" t="s">
        <v>337</v>
      </c>
      <c r="C510" s="23" t="s">
        <v>111</v>
      </c>
      <c r="D510" s="34" t="s">
        <v>115</v>
      </c>
      <c r="E510" s="53"/>
      <c r="F510" s="53"/>
      <c r="G510" s="53"/>
      <c r="H510" s="53"/>
      <c r="I510" s="54"/>
      <c r="J510" s="50"/>
      <c r="K510" s="54"/>
      <c r="L510" s="55"/>
      <c r="M510" s="59"/>
      <c r="N510" s="59"/>
      <c r="O510" s="53"/>
      <c r="P510" s="53"/>
      <c r="Q510" s="57">
        <f>O510-P510</f>
        <v>0</v>
      </c>
      <c r="R510" s="53"/>
      <c r="S510" s="53">
        <f>ROUND(R510/12*3,0)</f>
        <v>0</v>
      </c>
      <c r="T510" s="58"/>
      <c r="U510" s="58"/>
      <c r="V510" s="53">
        <f>T510-U510</f>
        <v>0</v>
      </c>
      <c r="W510" s="59"/>
      <c r="X510" s="6"/>
    </row>
    <row r="511" spans="1:24" s="77" customFormat="1" ht="31.5" x14ac:dyDescent="0.25">
      <c r="A511" s="33" t="s">
        <v>284</v>
      </c>
      <c r="B511" s="33" t="s">
        <v>337</v>
      </c>
      <c r="C511" s="23" t="s">
        <v>113</v>
      </c>
      <c r="D511" s="34" t="s">
        <v>116</v>
      </c>
      <c r="E511" s="53"/>
      <c r="F511" s="53"/>
      <c r="G511" s="53"/>
      <c r="H511" s="53"/>
      <c r="I511" s="54"/>
      <c r="J511" s="50"/>
      <c r="K511" s="54"/>
      <c r="L511" s="55"/>
      <c r="M511" s="59"/>
      <c r="N511" s="59"/>
      <c r="O511" s="53"/>
      <c r="P511" s="53"/>
      <c r="Q511" s="57">
        <f>O511-P511</f>
        <v>0</v>
      </c>
      <c r="R511" s="53"/>
      <c r="S511" s="53">
        <f>ROUND(R511/12*3,0)</f>
        <v>0</v>
      </c>
      <c r="T511" s="58"/>
      <c r="U511" s="58"/>
      <c r="V511" s="53">
        <f>T511-U511</f>
        <v>0</v>
      </c>
      <c r="W511" s="59"/>
      <c r="X511" s="6"/>
    </row>
    <row r="512" spans="1:24" s="77" customFormat="1" ht="15.75" x14ac:dyDescent="0.25">
      <c r="A512" s="33" t="s">
        <v>284</v>
      </c>
      <c r="B512" s="33" t="s">
        <v>337</v>
      </c>
      <c r="C512" s="23" t="s">
        <v>112</v>
      </c>
      <c r="D512" s="34" t="s">
        <v>117</v>
      </c>
      <c r="E512" s="53">
        <v>651648</v>
      </c>
      <c r="F512" s="53">
        <f>ROUND(E512/12*3,0)</f>
        <v>162912</v>
      </c>
      <c r="G512" s="53">
        <v>162912</v>
      </c>
      <c r="H512" s="53">
        <v>162912</v>
      </c>
      <c r="I512" s="54"/>
      <c r="J512" s="50"/>
      <c r="K512" s="54"/>
      <c r="L512" s="55"/>
      <c r="M512" s="59"/>
      <c r="N512" s="59"/>
      <c r="O512" s="53">
        <v>1489</v>
      </c>
      <c r="P512" s="53">
        <v>1483</v>
      </c>
      <c r="Q512" s="57">
        <f>O512-P512</f>
        <v>6</v>
      </c>
      <c r="R512" s="74">
        <v>165</v>
      </c>
      <c r="S512" s="53">
        <f>ROUND(R512/12*3,0)</f>
        <v>41</v>
      </c>
      <c r="T512" s="58">
        <v>54</v>
      </c>
      <c r="U512" s="58">
        <v>54</v>
      </c>
      <c r="V512" s="53">
        <f>T512-U512</f>
        <v>0</v>
      </c>
      <c r="W512" s="59"/>
      <c r="X512" s="6"/>
    </row>
    <row r="513" spans="1:24" s="77" customFormat="1" ht="15.75" x14ac:dyDescent="0.25">
      <c r="A513" s="33" t="s">
        <v>284</v>
      </c>
      <c r="B513" s="22" t="s">
        <v>338</v>
      </c>
      <c r="C513" s="23" t="s">
        <v>102</v>
      </c>
      <c r="D513" s="41" t="s">
        <v>33</v>
      </c>
      <c r="E513" s="64">
        <f>SUM(E514:E566)</f>
        <v>23032733</v>
      </c>
      <c r="F513" s="64">
        <f>SUM(F514:F566)</f>
        <v>5758183.25</v>
      </c>
      <c r="G513" s="101">
        <f>SUM(G514:G566)</f>
        <v>5895989</v>
      </c>
      <c r="H513" s="101">
        <f>SUM(H514:H566)</f>
        <v>5302301</v>
      </c>
      <c r="I513" s="134">
        <f>SUM(I514:I566)</f>
        <v>559951.5</v>
      </c>
      <c r="J513" s="50">
        <f>ROUND(I513/F513*100,2)</f>
        <v>9.7200000000000006</v>
      </c>
      <c r="K513" s="134">
        <f>SUM(K514:K566)</f>
        <v>-422145.5</v>
      </c>
      <c r="L513" s="55">
        <f>ROUND(K513*100/-F513,2)</f>
        <v>7.33</v>
      </c>
      <c r="M513" s="64"/>
      <c r="N513" s="64"/>
      <c r="O513" s="64">
        <f t="shared" ref="O513:V513" si="170">SUM(O514:O566)</f>
        <v>201973</v>
      </c>
      <c r="P513" s="64">
        <f t="shared" si="170"/>
        <v>187801</v>
      </c>
      <c r="Q513" s="134">
        <f t="shared" si="170"/>
        <v>14172</v>
      </c>
      <c r="R513" s="64">
        <f t="shared" si="170"/>
        <v>9703</v>
      </c>
      <c r="S513" s="64">
        <f t="shared" si="170"/>
        <v>2434</v>
      </c>
      <c r="T513" s="144">
        <f t="shared" si="170"/>
        <v>2427</v>
      </c>
      <c r="U513" s="144">
        <f t="shared" si="170"/>
        <v>2287</v>
      </c>
      <c r="V513" s="64">
        <f t="shared" si="170"/>
        <v>140</v>
      </c>
      <c r="W513" s="64"/>
      <c r="X513" s="6"/>
    </row>
    <row r="514" spans="1:24" s="77" customFormat="1" ht="31.5" x14ac:dyDescent="0.25">
      <c r="A514" s="33" t="s">
        <v>284</v>
      </c>
      <c r="B514" s="33" t="s">
        <v>338</v>
      </c>
      <c r="C514" s="42" t="s">
        <v>139</v>
      </c>
      <c r="D514" s="43" t="s">
        <v>119</v>
      </c>
      <c r="E514" s="53">
        <v>5994</v>
      </c>
      <c r="F514" s="53">
        <f t="shared" ref="F514:F515" si="171">E514/12*3</f>
        <v>1498.5</v>
      </c>
      <c r="G514" s="53">
        <v>2997</v>
      </c>
      <c r="H514" s="53">
        <v>749</v>
      </c>
      <c r="I514" s="127">
        <f t="shared" ref="I514:I515" si="172">G514-F514</f>
        <v>1498.5</v>
      </c>
      <c r="J514" s="55">
        <f t="shared" ref="J514:J515" si="173">ROUND(I514/F514*100,2)</f>
        <v>100</v>
      </c>
      <c r="K514" s="54"/>
      <c r="L514" s="55"/>
      <c r="M514" s="59"/>
      <c r="N514" s="59"/>
      <c r="O514" s="53">
        <v>14</v>
      </c>
      <c r="P514" s="53">
        <v>7</v>
      </c>
      <c r="Q514" s="57">
        <f t="shared" ref="Q514:Q566" si="174">O514-P514</f>
        <v>7</v>
      </c>
      <c r="R514" s="74">
        <v>8</v>
      </c>
      <c r="S514" s="53">
        <f t="shared" ref="S514:S526" si="175">ROUND(R514/12*3,0)</f>
        <v>2</v>
      </c>
      <c r="T514" s="58">
        <v>4</v>
      </c>
      <c r="U514" s="58">
        <v>1</v>
      </c>
      <c r="V514" s="53">
        <f t="shared" ref="V514:V566" si="176">T514-U514</f>
        <v>3</v>
      </c>
      <c r="W514" s="59"/>
      <c r="X514" s="6"/>
    </row>
    <row r="515" spans="1:24" s="77" customFormat="1" ht="47.25" x14ac:dyDescent="0.25">
      <c r="A515" s="33" t="s">
        <v>284</v>
      </c>
      <c r="B515" s="33" t="s">
        <v>338</v>
      </c>
      <c r="C515" s="42" t="s">
        <v>140</v>
      </c>
      <c r="D515" s="43" t="s">
        <v>120</v>
      </c>
      <c r="E515" s="53">
        <v>54719</v>
      </c>
      <c r="F515" s="53">
        <f t="shared" si="171"/>
        <v>13679.75</v>
      </c>
      <c r="G515" s="53">
        <v>17346</v>
      </c>
      <c r="H515" s="53">
        <v>13676</v>
      </c>
      <c r="I515" s="127">
        <f t="shared" si="172"/>
        <v>3666.25</v>
      </c>
      <c r="J515" s="55">
        <f t="shared" si="173"/>
        <v>26.8</v>
      </c>
      <c r="K515" s="54"/>
      <c r="L515" s="55"/>
      <c r="M515" s="59"/>
      <c r="N515" s="59"/>
      <c r="O515" s="53">
        <v>662</v>
      </c>
      <c r="P515" s="53">
        <v>627</v>
      </c>
      <c r="Q515" s="59">
        <f t="shared" si="174"/>
        <v>35</v>
      </c>
      <c r="R515" s="74">
        <v>82</v>
      </c>
      <c r="S515" s="53">
        <f t="shared" si="175"/>
        <v>21</v>
      </c>
      <c r="T515" s="58">
        <v>36</v>
      </c>
      <c r="U515" s="58">
        <v>27</v>
      </c>
      <c r="V515" s="53">
        <f t="shared" si="176"/>
        <v>9</v>
      </c>
      <c r="W515" s="59"/>
      <c r="X515" s="6"/>
    </row>
    <row r="516" spans="1:24" s="77" customFormat="1" ht="31.5" x14ac:dyDescent="0.25">
      <c r="A516" s="33" t="s">
        <v>284</v>
      </c>
      <c r="B516" s="33" t="s">
        <v>338</v>
      </c>
      <c r="C516" s="42" t="s">
        <v>141</v>
      </c>
      <c r="D516" s="43" t="s">
        <v>142</v>
      </c>
      <c r="E516" s="53"/>
      <c r="F516" s="53"/>
      <c r="G516" s="53"/>
      <c r="H516" s="53"/>
      <c r="I516" s="54"/>
      <c r="J516" s="50"/>
      <c r="K516" s="54"/>
      <c r="L516" s="55"/>
      <c r="M516" s="59"/>
      <c r="N516" s="59"/>
      <c r="O516" s="53"/>
      <c r="P516" s="53"/>
      <c r="Q516" s="57">
        <f t="shared" si="174"/>
        <v>0</v>
      </c>
      <c r="R516" s="53"/>
      <c r="S516" s="53">
        <f t="shared" si="175"/>
        <v>0</v>
      </c>
      <c r="T516" s="58"/>
      <c r="U516" s="53"/>
      <c r="V516" s="53">
        <f t="shared" si="176"/>
        <v>0</v>
      </c>
      <c r="W516" s="59"/>
      <c r="X516" s="6"/>
    </row>
    <row r="517" spans="1:24" s="77" customFormat="1" ht="31.5" x14ac:dyDescent="0.25">
      <c r="A517" s="33" t="s">
        <v>284</v>
      </c>
      <c r="B517" s="33" t="s">
        <v>338</v>
      </c>
      <c r="C517" s="42" t="s">
        <v>143</v>
      </c>
      <c r="D517" s="43" t="s">
        <v>144</v>
      </c>
      <c r="E517" s="53"/>
      <c r="F517" s="53"/>
      <c r="G517" s="53"/>
      <c r="H517" s="53"/>
      <c r="I517" s="54"/>
      <c r="J517" s="50"/>
      <c r="K517" s="54"/>
      <c r="L517" s="55"/>
      <c r="M517" s="59"/>
      <c r="N517" s="59"/>
      <c r="O517" s="53"/>
      <c r="P517" s="53"/>
      <c r="Q517" s="57">
        <f t="shared" si="174"/>
        <v>0</v>
      </c>
      <c r="R517" s="53"/>
      <c r="S517" s="53">
        <f t="shared" si="175"/>
        <v>0</v>
      </c>
      <c r="T517" s="58"/>
      <c r="U517" s="58"/>
      <c r="V517" s="53">
        <f t="shared" si="176"/>
        <v>0</v>
      </c>
      <c r="W517" s="59"/>
      <c r="X517" s="6"/>
    </row>
    <row r="518" spans="1:24" s="77" customFormat="1" ht="15.75" x14ac:dyDescent="0.25">
      <c r="A518" s="33" t="s">
        <v>284</v>
      </c>
      <c r="B518" s="33" t="s">
        <v>338</v>
      </c>
      <c r="C518" s="42" t="s">
        <v>145</v>
      </c>
      <c r="D518" s="43" t="s">
        <v>146</v>
      </c>
      <c r="E518" s="53"/>
      <c r="F518" s="53"/>
      <c r="G518" s="53"/>
      <c r="H518" s="53"/>
      <c r="I518" s="54"/>
      <c r="J518" s="50"/>
      <c r="K518" s="54"/>
      <c r="L518" s="55"/>
      <c r="M518" s="59"/>
      <c r="N518" s="59"/>
      <c r="O518" s="53"/>
      <c r="P518" s="53"/>
      <c r="Q518" s="57">
        <f t="shared" si="174"/>
        <v>0</v>
      </c>
      <c r="R518" s="53"/>
      <c r="S518" s="53">
        <f t="shared" si="175"/>
        <v>0</v>
      </c>
      <c r="T518" s="58"/>
      <c r="U518" s="58"/>
      <c r="V518" s="53">
        <f t="shared" si="176"/>
        <v>0</v>
      </c>
      <c r="W518" s="59"/>
      <c r="X518" s="6"/>
    </row>
    <row r="519" spans="1:24" s="77" customFormat="1" ht="15.75" x14ac:dyDescent="0.25">
      <c r="A519" s="33" t="s">
        <v>284</v>
      </c>
      <c r="B519" s="33" t="s">
        <v>338</v>
      </c>
      <c r="C519" s="42" t="s">
        <v>147</v>
      </c>
      <c r="D519" s="43" t="s">
        <v>148</v>
      </c>
      <c r="E519" s="53"/>
      <c r="F519" s="53"/>
      <c r="G519" s="53"/>
      <c r="H519" s="53"/>
      <c r="I519" s="54"/>
      <c r="J519" s="50"/>
      <c r="K519" s="54"/>
      <c r="L519" s="55"/>
      <c r="M519" s="59"/>
      <c r="N519" s="59"/>
      <c r="O519" s="53"/>
      <c r="P519" s="53"/>
      <c r="Q519" s="57">
        <f t="shared" si="174"/>
        <v>0</v>
      </c>
      <c r="R519" s="53"/>
      <c r="S519" s="53">
        <f t="shared" si="175"/>
        <v>0</v>
      </c>
      <c r="T519" s="58"/>
      <c r="U519" s="58"/>
      <c r="V519" s="53">
        <f t="shared" si="176"/>
        <v>0</v>
      </c>
      <c r="W519" s="59"/>
      <c r="X519" s="6"/>
    </row>
    <row r="520" spans="1:24" s="77" customFormat="1" ht="78.75" x14ac:dyDescent="0.25">
      <c r="A520" s="33" t="s">
        <v>284</v>
      </c>
      <c r="B520" s="33" t="s">
        <v>338</v>
      </c>
      <c r="C520" s="42" t="s">
        <v>149</v>
      </c>
      <c r="D520" s="43" t="s">
        <v>150</v>
      </c>
      <c r="E520" s="53"/>
      <c r="F520" s="53"/>
      <c r="G520" s="53"/>
      <c r="H520" s="53"/>
      <c r="I520" s="54"/>
      <c r="J520" s="50"/>
      <c r="K520" s="54"/>
      <c r="L520" s="55"/>
      <c r="M520" s="59"/>
      <c r="N520" s="59"/>
      <c r="O520" s="53"/>
      <c r="P520" s="53"/>
      <c r="Q520" s="57">
        <f t="shared" si="174"/>
        <v>0</v>
      </c>
      <c r="R520" s="53"/>
      <c r="S520" s="53">
        <f t="shared" si="175"/>
        <v>0</v>
      </c>
      <c r="T520" s="58"/>
      <c r="U520" s="58"/>
      <c r="V520" s="53">
        <f t="shared" si="176"/>
        <v>0</v>
      </c>
      <c r="W520" s="59"/>
      <c r="X520" s="6"/>
    </row>
    <row r="521" spans="1:24" s="77" customFormat="1" ht="31.5" x14ac:dyDescent="0.25">
      <c r="A521" s="33" t="s">
        <v>284</v>
      </c>
      <c r="B521" s="33" t="s">
        <v>338</v>
      </c>
      <c r="C521" s="42" t="s">
        <v>130</v>
      </c>
      <c r="D521" s="43" t="s">
        <v>151</v>
      </c>
      <c r="E521" s="53">
        <v>374930</v>
      </c>
      <c r="F521" s="53">
        <f>E521/12*3</f>
        <v>93732.5</v>
      </c>
      <c r="G521" s="53">
        <v>160164</v>
      </c>
      <c r="H521" s="53">
        <v>91003</v>
      </c>
      <c r="I521" s="127">
        <f>G521-F521</f>
        <v>66431.5</v>
      </c>
      <c r="J521" s="55">
        <f>ROUND(I521/F521*100,2)</f>
        <v>70.87</v>
      </c>
      <c r="K521" s="54"/>
      <c r="L521" s="55"/>
      <c r="M521" s="59"/>
      <c r="N521" s="59"/>
      <c r="O521" s="53">
        <v>1043</v>
      </c>
      <c r="P521" s="53">
        <v>400</v>
      </c>
      <c r="Q521" s="57">
        <f t="shared" si="174"/>
        <v>643</v>
      </c>
      <c r="R521" s="74">
        <v>103</v>
      </c>
      <c r="S521" s="53">
        <f t="shared" si="175"/>
        <v>26</v>
      </c>
      <c r="T521" s="58">
        <v>44</v>
      </c>
      <c r="U521" s="58">
        <v>25</v>
      </c>
      <c r="V521" s="53">
        <f t="shared" si="176"/>
        <v>19</v>
      </c>
      <c r="W521" s="59"/>
      <c r="X521" s="6"/>
    </row>
    <row r="522" spans="1:24" s="77" customFormat="1" ht="47.25" x14ac:dyDescent="0.25">
      <c r="A522" s="33" t="s">
        <v>284</v>
      </c>
      <c r="B522" s="33" t="s">
        <v>338</v>
      </c>
      <c r="C522" s="42" t="s">
        <v>174</v>
      </c>
      <c r="D522" s="43" t="s">
        <v>175</v>
      </c>
      <c r="E522" s="53"/>
      <c r="F522" s="53"/>
      <c r="G522" s="53"/>
      <c r="H522" s="53"/>
      <c r="I522" s="54"/>
      <c r="J522" s="50"/>
      <c r="K522" s="54"/>
      <c r="L522" s="55"/>
      <c r="M522" s="59"/>
      <c r="N522" s="59"/>
      <c r="O522" s="53"/>
      <c r="P522" s="53"/>
      <c r="Q522" s="57">
        <f t="shared" si="174"/>
        <v>0</v>
      </c>
      <c r="R522" s="53"/>
      <c r="S522" s="53">
        <f t="shared" si="175"/>
        <v>0</v>
      </c>
      <c r="T522" s="58"/>
      <c r="U522" s="58"/>
      <c r="V522" s="53">
        <f t="shared" si="176"/>
        <v>0</v>
      </c>
      <c r="W522" s="59"/>
      <c r="X522" s="6"/>
    </row>
    <row r="523" spans="1:24" s="77" customFormat="1" ht="31.5" x14ac:dyDescent="0.25">
      <c r="A523" s="33" t="s">
        <v>284</v>
      </c>
      <c r="B523" s="33" t="s">
        <v>338</v>
      </c>
      <c r="C523" s="42" t="s">
        <v>129</v>
      </c>
      <c r="D523" s="43" t="s">
        <v>152</v>
      </c>
      <c r="E523" s="53">
        <v>276812</v>
      </c>
      <c r="F523" s="53">
        <f>E523/12*3</f>
        <v>69203</v>
      </c>
      <c r="G523" s="53">
        <v>43707</v>
      </c>
      <c r="H523" s="53">
        <v>43707</v>
      </c>
      <c r="I523" s="127"/>
      <c r="J523" s="55"/>
      <c r="K523" s="54">
        <f>G523-F523</f>
        <v>-25496</v>
      </c>
      <c r="L523" s="55">
        <f>ROUND(K523*100/-F523,2)</f>
        <v>36.840000000000003</v>
      </c>
      <c r="M523" s="114"/>
      <c r="N523" s="59"/>
      <c r="O523" s="53">
        <v>280</v>
      </c>
      <c r="P523" s="53">
        <v>280</v>
      </c>
      <c r="Q523" s="57">
        <f t="shared" si="174"/>
        <v>0</v>
      </c>
      <c r="R523" s="74">
        <v>95</v>
      </c>
      <c r="S523" s="53">
        <f t="shared" si="175"/>
        <v>24</v>
      </c>
      <c r="T523" s="58">
        <v>15</v>
      </c>
      <c r="U523" s="58">
        <v>15</v>
      </c>
      <c r="V523" s="53">
        <f t="shared" si="176"/>
        <v>0</v>
      </c>
      <c r="W523" s="59"/>
      <c r="X523" s="6"/>
    </row>
    <row r="524" spans="1:24" s="77" customFormat="1" ht="31.5" x14ac:dyDescent="0.25">
      <c r="A524" s="33" t="s">
        <v>284</v>
      </c>
      <c r="B524" s="33" t="s">
        <v>338</v>
      </c>
      <c r="C524" s="42" t="s">
        <v>176</v>
      </c>
      <c r="D524" s="43" t="s">
        <v>177</v>
      </c>
      <c r="E524" s="53"/>
      <c r="F524" s="53"/>
      <c r="G524" s="53"/>
      <c r="H524" s="53"/>
      <c r="I524" s="54"/>
      <c r="J524" s="50"/>
      <c r="K524" s="54"/>
      <c r="L524" s="55"/>
      <c r="M524" s="114"/>
      <c r="N524" s="59"/>
      <c r="O524" s="53"/>
      <c r="P524" s="53"/>
      <c r="Q524" s="57">
        <f t="shared" si="174"/>
        <v>0</v>
      </c>
      <c r="R524" s="53"/>
      <c r="S524" s="53">
        <f t="shared" si="175"/>
        <v>0</v>
      </c>
      <c r="T524" s="58"/>
      <c r="U524" s="58"/>
      <c r="V524" s="53">
        <f t="shared" si="176"/>
        <v>0</v>
      </c>
      <c r="W524" s="59"/>
      <c r="X524" s="6"/>
    </row>
    <row r="525" spans="1:24" s="77" customFormat="1" ht="15.75" x14ac:dyDescent="0.25">
      <c r="A525" s="33" t="s">
        <v>284</v>
      </c>
      <c r="B525" s="33" t="s">
        <v>338</v>
      </c>
      <c r="C525" s="42" t="s">
        <v>131</v>
      </c>
      <c r="D525" s="43" t="s">
        <v>153</v>
      </c>
      <c r="E525" s="53">
        <v>517038</v>
      </c>
      <c r="F525" s="53">
        <f>E525/12*3</f>
        <v>129259.5</v>
      </c>
      <c r="G525" s="53">
        <v>145068</v>
      </c>
      <c r="H525" s="53">
        <v>126470</v>
      </c>
      <c r="I525" s="127">
        <f>G525-F525</f>
        <v>15808.5</v>
      </c>
      <c r="J525" s="55">
        <f>ROUND(I525/F525*100,2)</f>
        <v>12.23</v>
      </c>
      <c r="K525" s="54"/>
      <c r="L525" s="55"/>
      <c r="M525" s="114"/>
      <c r="N525" s="59"/>
      <c r="O525" s="53">
        <v>481</v>
      </c>
      <c r="P525" s="53">
        <v>481</v>
      </c>
      <c r="Q525" s="57">
        <f t="shared" si="174"/>
        <v>0</v>
      </c>
      <c r="R525" s="74">
        <v>139</v>
      </c>
      <c r="S525" s="53">
        <f t="shared" si="175"/>
        <v>35</v>
      </c>
      <c r="T525" s="58">
        <v>39</v>
      </c>
      <c r="U525" s="58">
        <v>34</v>
      </c>
      <c r="V525" s="53">
        <f t="shared" si="176"/>
        <v>5</v>
      </c>
      <c r="W525" s="59"/>
      <c r="X525" s="6"/>
    </row>
    <row r="526" spans="1:24" s="77" customFormat="1" ht="31.5" x14ac:dyDescent="0.25">
      <c r="A526" s="33" t="s">
        <v>284</v>
      </c>
      <c r="B526" s="33" t="s">
        <v>338</v>
      </c>
      <c r="C526" s="42" t="s">
        <v>178</v>
      </c>
      <c r="D526" s="43" t="s">
        <v>179</v>
      </c>
      <c r="E526" s="53"/>
      <c r="F526" s="53"/>
      <c r="G526" s="53"/>
      <c r="H526" s="53"/>
      <c r="I526" s="54"/>
      <c r="J526" s="50"/>
      <c r="K526" s="54"/>
      <c r="L526" s="55"/>
      <c r="M526" s="114"/>
      <c r="N526" s="59"/>
      <c r="O526" s="53"/>
      <c r="P526" s="53"/>
      <c r="Q526" s="57">
        <f t="shared" si="174"/>
        <v>0</v>
      </c>
      <c r="R526" s="53"/>
      <c r="S526" s="53">
        <f t="shared" si="175"/>
        <v>0</v>
      </c>
      <c r="T526" s="58"/>
      <c r="U526" s="58"/>
      <c r="V526" s="53">
        <f t="shared" si="176"/>
        <v>0</v>
      </c>
      <c r="W526" s="59"/>
      <c r="X526" s="6"/>
    </row>
    <row r="527" spans="1:24" s="77" customFormat="1" ht="31.5" x14ac:dyDescent="0.25">
      <c r="A527" s="33" t="s">
        <v>284</v>
      </c>
      <c r="B527" s="33" t="s">
        <v>338</v>
      </c>
      <c r="C527" s="42" t="s">
        <v>132</v>
      </c>
      <c r="D527" s="43" t="s">
        <v>154</v>
      </c>
      <c r="E527" s="53">
        <v>17910</v>
      </c>
      <c r="F527" s="53">
        <f t="shared" ref="F527:F532" si="177">E527/12*3</f>
        <v>4477.5</v>
      </c>
      <c r="G527" s="53">
        <v>0</v>
      </c>
      <c r="H527" s="53">
        <v>0</v>
      </c>
      <c r="I527" s="127"/>
      <c r="J527" s="55"/>
      <c r="K527" s="54">
        <f t="shared" ref="K527:K532" si="178">G527-F527</f>
        <v>-4477.5</v>
      </c>
      <c r="L527" s="55">
        <f t="shared" ref="L527:L532" si="179">ROUND(K527*100/-F527,2)</f>
        <v>100</v>
      </c>
      <c r="M527" s="114"/>
      <c r="N527" s="59"/>
      <c r="O527" s="53"/>
      <c r="P527" s="53"/>
      <c r="Q527" s="57">
        <f t="shared" si="174"/>
        <v>0</v>
      </c>
      <c r="R527" s="59">
        <v>6</v>
      </c>
      <c r="S527" s="53">
        <f>ROUND(R527/12*9,0)</f>
        <v>5</v>
      </c>
      <c r="T527" s="58"/>
      <c r="U527" s="58"/>
      <c r="V527" s="53">
        <f t="shared" si="176"/>
        <v>0</v>
      </c>
      <c r="W527" s="59"/>
      <c r="X527" s="6"/>
    </row>
    <row r="528" spans="1:24" s="77" customFormat="1" ht="15.75" x14ac:dyDescent="0.25">
      <c r="A528" s="33" t="s">
        <v>284</v>
      </c>
      <c r="B528" s="33" t="s">
        <v>338</v>
      </c>
      <c r="C528" s="42" t="s">
        <v>133</v>
      </c>
      <c r="D528" s="43" t="s">
        <v>155</v>
      </c>
      <c r="E528" s="53">
        <v>36485</v>
      </c>
      <c r="F528" s="53">
        <f t="shared" si="177"/>
        <v>9121.25</v>
      </c>
      <c r="G528" s="53">
        <v>0</v>
      </c>
      <c r="H528" s="53">
        <v>0</v>
      </c>
      <c r="I528" s="127"/>
      <c r="J528" s="55"/>
      <c r="K528" s="54">
        <f t="shared" si="178"/>
        <v>-9121.25</v>
      </c>
      <c r="L528" s="55">
        <f t="shared" si="179"/>
        <v>100</v>
      </c>
      <c r="M528" s="114"/>
      <c r="N528" s="59"/>
      <c r="O528" s="53"/>
      <c r="P528" s="53"/>
      <c r="Q528" s="57">
        <f t="shared" si="174"/>
        <v>0</v>
      </c>
      <c r="R528" s="59">
        <v>6</v>
      </c>
      <c r="S528" s="53">
        <f>ROUND(R528/12*9,0)</f>
        <v>5</v>
      </c>
      <c r="T528" s="58"/>
      <c r="U528" s="58"/>
      <c r="V528" s="53">
        <f t="shared" si="176"/>
        <v>0</v>
      </c>
      <c r="W528" s="59"/>
      <c r="X528" s="6"/>
    </row>
    <row r="529" spans="1:24" s="77" customFormat="1" ht="15.75" x14ac:dyDescent="0.25">
      <c r="A529" s="33" t="s">
        <v>284</v>
      </c>
      <c r="B529" s="33" t="s">
        <v>338</v>
      </c>
      <c r="C529" s="42" t="s">
        <v>135</v>
      </c>
      <c r="D529" s="43" t="s">
        <v>156</v>
      </c>
      <c r="E529" s="53">
        <v>76684</v>
      </c>
      <c r="F529" s="53">
        <f t="shared" si="177"/>
        <v>19171</v>
      </c>
      <c r="G529" s="53">
        <v>0</v>
      </c>
      <c r="H529" s="53">
        <v>0</v>
      </c>
      <c r="I529" s="127"/>
      <c r="J529" s="55"/>
      <c r="K529" s="54">
        <f t="shared" si="178"/>
        <v>-19171</v>
      </c>
      <c r="L529" s="55">
        <f t="shared" si="179"/>
        <v>100</v>
      </c>
      <c r="M529" s="114"/>
      <c r="N529" s="59"/>
      <c r="O529" s="53"/>
      <c r="P529" s="53"/>
      <c r="Q529" s="57">
        <f t="shared" si="174"/>
        <v>0</v>
      </c>
      <c r="R529" s="59">
        <v>16</v>
      </c>
      <c r="S529" s="53">
        <f>ROUND(R529/12*2,0)</f>
        <v>3</v>
      </c>
      <c r="T529" s="58"/>
      <c r="U529" s="58"/>
      <c r="V529" s="53">
        <f t="shared" si="176"/>
        <v>0</v>
      </c>
      <c r="W529" s="59"/>
      <c r="X529" s="6"/>
    </row>
    <row r="530" spans="1:24" s="77" customFormat="1" ht="31.5" x14ac:dyDescent="0.25">
      <c r="A530" s="33" t="s">
        <v>284</v>
      </c>
      <c r="B530" s="33" t="s">
        <v>338</v>
      </c>
      <c r="C530" s="42" t="s">
        <v>136</v>
      </c>
      <c r="D530" s="43" t="s">
        <v>157</v>
      </c>
      <c r="E530" s="53">
        <v>75687</v>
      </c>
      <c r="F530" s="53">
        <f t="shared" si="177"/>
        <v>18921.75</v>
      </c>
      <c r="G530" s="53">
        <v>0</v>
      </c>
      <c r="H530" s="53">
        <v>0</v>
      </c>
      <c r="I530" s="127"/>
      <c r="J530" s="55"/>
      <c r="K530" s="54">
        <f t="shared" si="178"/>
        <v>-18921.75</v>
      </c>
      <c r="L530" s="55">
        <f t="shared" si="179"/>
        <v>100</v>
      </c>
      <c r="M530" s="114"/>
      <c r="N530" s="59"/>
      <c r="O530" s="53"/>
      <c r="P530" s="53"/>
      <c r="Q530" s="57">
        <f t="shared" si="174"/>
        <v>0</v>
      </c>
      <c r="R530" s="59">
        <v>16</v>
      </c>
      <c r="S530" s="53">
        <f>ROUND(R530/12*2,0)</f>
        <v>3</v>
      </c>
      <c r="T530" s="58"/>
      <c r="U530" s="58"/>
      <c r="V530" s="53">
        <f t="shared" si="176"/>
        <v>0</v>
      </c>
      <c r="W530" s="59"/>
      <c r="X530" s="6"/>
    </row>
    <row r="531" spans="1:24" s="77" customFormat="1" ht="47.25" x14ac:dyDescent="0.25">
      <c r="A531" s="33" t="s">
        <v>284</v>
      </c>
      <c r="B531" s="33" t="s">
        <v>338</v>
      </c>
      <c r="C531" s="42" t="s">
        <v>134</v>
      </c>
      <c r="D531" s="43" t="s">
        <v>158</v>
      </c>
      <c r="E531" s="53">
        <v>127170</v>
      </c>
      <c r="F531" s="53">
        <f t="shared" si="177"/>
        <v>31792.5</v>
      </c>
      <c r="G531" s="53">
        <v>16409</v>
      </c>
      <c r="H531" s="53">
        <v>16409</v>
      </c>
      <c r="I531" s="127"/>
      <c r="J531" s="55"/>
      <c r="K531" s="54">
        <f t="shared" si="178"/>
        <v>-15383.5</v>
      </c>
      <c r="L531" s="55">
        <f t="shared" si="179"/>
        <v>48.39</v>
      </c>
      <c r="M531" s="114"/>
      <c r="N531" s="59"/>
      <c r="O531" s="53">
        <v>0</v>
      </c>
      <c r="P531" s="53">
        <v>0</v>
      </c>
      <c r="Q531" s="57">
        <f t="shared" si="174"/>
        <v>0</v>
      </c>
      <c r="R531" s="74">
        <v>31</v>
      </c>
      <c r="S531" s="53">
        <f t="shared" ref="S531:S542" si="180">ROUND(R531/12*3,0)</f>
        <v>8</v>
      </c>
      <c r="T531" s="58">
        <v>4</v>
      </c>
      <c r="U531" s="58">
        <v>4</v>
      </c>
      <c r="V531" s="53">
        <f t="shared" si="176"/>
        <v>0</v>
      </c>
      <c r="W531" s="59"/>
      <c r="X531" s="6"/>
    </row>
    <row r="532" spans="1:24" s="77" customFormat="1" ht="15.75" x14ac:dyDescent="0.25">
      <c r="A532" s="33" t="s">
        <v>284</v>
      </c>
      <c r="B532" s="33" t="s">
        <v>338</v>
      </c>
      <c r="C532" s="42" t="s">
        <v>138</v>
      </c>
      <c r="D532" s="43" t="s">
        <v>159</v>
      </c>
      <c r="E532" s="53">
        <v>5599463</v>
      </c>
      <c r="F532" s="53">
        <f t="shared" si="177"/>
        <v>1399865.75</v>
      </c>
      <c r="G532" s="53">
        <v>1363451</v>
      </c>
      <c r="H532" s="53">
        <v>1367414</v>
      </c>
      <c r="I532" s="127"/>
      <c r="J532" s="55"/>
      <c r="K532" s="54">
        <f t="shared" si="178"/>
        <v>-36414.75</v>
      </c>
      <c r="L532" s="55">
        <f t="shared" si="179"/>
        <v>2.6</v>
      </c>
      <c r="M532" s="114"/>
      <c r="N532" s="59"/>
      <c r="O532" s="53">
        <v>64959</v>
      </c>
      <c r="P532" s="53">
        <v>64588</v>
      </c>
      <c r="Q532" s="57">
        <f t="shared" si="174"/>
        <v>371</v>
      </c>
      <c r="R532" s="59">
        <v>5651</v>
      </c>
      <c r="S532" s="53">
        <f t="shared" si="180"/>
        <v>1413</v>
      </c>
      <c r="T532" s="58">
        <v>1375</v>
      </c>
      <c r="U532" s="58">
        <v>1375</v>
      </c>
      <c r="V532" s="53">
        <f t="shared" si="176"/>
        <v>0</v>
      </c>
      <c r="W532" s="59"/>
      <c r="X532" s="6"/>
    </row>
    <row r="533" spans="1:24" s="77" customFormat="1" ht="15.75" x14ac:dyDescent="0.25">
      <c r="A533" s="33" t="s">
        <v>284</v>
      </c>
      <c r="B533" s="33" t="s">
        <v>338</v>
      </c>
      <c r="C533" s="42" t="s">
        <v>180</v>
      </c>
      <c r="D533" s="43" t="s">
        <v>181</v>
      </c>
      <c r="E533" s="53"/>
      <c r="F533" s="53"/>
      <c r="G533" s="53"/>
      <c r="H533" s="53"/>
      <c r="I533" s="54"/>
      <c r="J533" s="50"/>
      <c r="K533" s="54"/>
      <c r="L533" s="55"/>
      <c r="M533" s="114"/>
      <c r="N533" s="59"/>
      <c r="O533" s="53"/>
      <c r="P533" s="53"/>
      <c r="Q533" s="57">
        <f t="shared" si="174"/>
        <v>0</v>
      </c>
      <c r="R533" s="53"/>
      <c r="S533" s="53">
        <f t="shared" si="180"/>
        <v>0</v>
      </c>
      <c r="T533" s="58"/>
      <c r="U533" s="58"/>
      <c r="V533" s="53">
        <f t="shared" si="176"/>
        <v>0</v>
      </c>
      <c r="W533" s="59"/>
      <c r="X533" s="6"/>
    </row>
    <row r="534" spans="1:24" s="77" customFormat="1" ht="31.5" x14ac:dyDescent="0.25">
      <c r="A534" s="33" t="s">
        <v>284</v>
      </c>
      <c r="B534" s="33" t="s">
        <v>338</v>
      </c>
      <c r="C534" s="42" t="s">
        <v>137</v>
      </c>
      <c r="D534" s="43" t="s">
        <v>160</v>
      </c>
      <c r="E534" s="53">
        <v>7359460</v>
      </c>
      <c r="F534" s="53">
        <f t="shared" ref="F534:F538" si="181">E534/12*3</f>
        <v>1839865</v>
      </c>
      <c r="G534" s="53">
        <v>2073977</v>
      </c>
      <c r="H534" s="53">
        <v>1838429</v>
      </c>
      <c r="I534" s="127">
        <f t="shared" ref="I534:I536" si="182">G534-F534</f>
        <v>234112</v>
      </c>
      <c r="J534" s="55">
        <f t="shared" ref="J534:J536" si="183">ROUND(I534/F534*100,2)</f>
        <v>12.72</v>
      </c>
      <c r="K534" s="54"/>
      <c r="L534" s="55"/>
      <c r="M534" s="114"/>
      <c r="N534" s="59"/>
      <c r="O534" s="53">
        <v>27506</v>
      </c>
      <c r="P534" s="53">
        <v>23274</v>
      </c>
      <c r="Q534" s="57">
        <f t="shared" si="174"/>
        <v>4232</v>
      </c>
      <c r="R534" s="59">
        <v>1281</v>
      </c>
      <c r="S534" s="53">
        <f t="shared" si="180"/>
        <v>320</v>
      </c>
      <c r="T534" s="58">
        <v>361</v>
      </c>
      <c r="U534" s="58">
        <v>320</v>
      </c>
      <c r="V534" s="53">
        <f t="shared" si="176"/>
        <v>41</v>
      </c>
      <c r="W534" s="59"/>
      <c r="X534" s="6"/>
    </row>
    <row r="535" spans="1:24" s="77" customFormat="1" ht="15.75" x14ac:dyDescent="0.25">
      <c r="A535" s="33" t="s">
        <v>284</v>
      </c>
      <c r="B535" s="33" t="s">
        <v>338</v>
      </c>
      <c r="C535" s="42" t="s">
        <v>127</v>
      </c>
      <c r="D535" s="43" t="s">
        <v>161</v>
      </c>
      <c r="E535" s="53">
        <v>547499</v>
      </c>
      <c r="F535" s="53">
        <f t="shared" si="181"/>
        <v>136874.75</v>
      </c>
      <c r="G535" s="53">
        <v>97768</v>
      </c>
      <c r="H535" s="53">
        <v>97768</v>
      </c>
      <c r="I535" s="127"/>
      <c r="J535" s="55"/>
      <c r="K535" s="54">
        <f t="shared" ref="K535:K538" si="184">G535-F535</f>
        <v>-39106.75</v>
      </c>
      <c r="L535" s="55">
        <f t="shared" ref="L535:L538" si="185">ROUND(K535*100/-F535,2)</f>
        <v>28.57</v>
      </c>
      <c r="M535" s="114"/>
      <c r="N535" s="59"/>
      <c r="O535" s="53">
        <v>5436</v>
      </c>
      <c r="P535" s="53">
        <v>5436</v>
      </c>
      <c r="Q535" s="57">
        <f t="shared" si="174"/>
        <v>0</v>
      </c>
      <c r="R535" s="59">
        <v>28</v>
      </c>
      <c r="S535" s="53">
        <f t="shared" si="180"/>
        <v>7</v>
      </c>
      <c r="T535" s="58">
        <v>5</v>
      </c>
      <c r="U535" s="58">
        <v>5</v>
      </c>
      <c r="V535" s="53">
        <f t="shared" si="176"/>
        <v>0</v>
      </c>
      <c r="W535" s="59"/>
      <c r="X535" s="6"/>
    </row>
    <row r="536" spans="1:24" s="77" customFormat="1" ht="31.5" x14ac:dyDescent="0.25">
      <c r="A536" s="33" t="s">
        <v>284</v>
      </c>
      <c r="B536" s="33" t="s">
        <v>338</v>
      </c>
      <c r="C536" s="42" t="s">
        <v>126</v>
      </c>
      <c r="D536" s="43" t="s">
        <v>162</v>
      </c>
      <c r="E536" s="53">
        <v>841816</v>
      </c>
      <c r="F536" s="53">
        <f t="shared" si="181"/>
        <v>210454</v>
      </c>
      <c r="G536" s="53">
        <v>224484</v>
      </c>
      <c r="H536" s="53">
        <v>205777</v>
      </c>
      <c r="I536" s="127">
        <f t="shared" si="182"/>
        <v>14030</v>
      </c>
      <c r="J536" s="55">
        <f t="shared" si="183"/>
        <v>6.67</v>
      </c>
      <c r="K536" s="54"/>
      <c r="L536" s="55"/>
      <c r="M536" s="114"/>
      <c r="N536" s="59"/>
      <c r="O536" s="53">
        <v>23704</v>
      </c>
      <c r="P536" s="53">
        <v>20192</v>
      </c>
      <c r="Q536" s="57">
        <f t="shared" si="174"/>
        <v>3512</v>
      </c>
      <c r="R536" s="59">
        <v>45</v>
      </c>
      <c r="S536" s="53">
        <f t="shared" si="180"/>
        <v>11</v>
      </c>
      <c r="T536" s="58">
        <v>12</v>
      </c>
      <c r="U536" s="58">
        <v>11</v>
      </c>
      <c r="V536" s="53">
        <f t="shared" si="176"/>
        <v>1</v>
      </c>
      <c r="W536" s="59"/>
      <c r="X536" s="6"/>
    </row>
    <row r="537" spans="1:24" s="77" customFormat="1" ht="15.75" x14ac:dyDescent="0.25">
      <c r="A537" s="33" t="s">
        <v>284</v>
      </c>
      <c r="B537" s="33" t="s">
        <v>338</v>
      </c>
      <c r="C537" s="42" t="s">
        <v>122</v>
      </c>
      <c r="D537" s="43" t="s">
        <v>163</v>
      </c>
      <c r="E537" s="53">
        <v>1620362</v>
      </c>
      <c r="F537" s="53">
        <f t="shared" si="181"/>
        <v>405090.5</v>
      </c>
      <c r="G537" s="53">
        <v>345575</v>
      </c>
      <c r="H537" s="53">
        <v>337895</v>
      </c>
      <c r="I537" s="127"/>
      <c r="J537" s="55"/>
      <c r="K537" s="54">
        <f t="shared" si="184"/>
        <v>-59515.5</v>
      </c>
      <c r="L537" s="55">
        <f t="shared" si="185"/>
        <v>14.69</v>
      </c>
      <c r="M537" s="114"/>
      <c r="N537" s="59"/>
      <c r="O537" s="53">
        <v>19415</v>
      </c>
      <c r="P537" s="53">
        <v>19345</v>
      </c>
      <c r="Q537" s="57">
        <f t="shared" si="174"/>
        <v>70</v>
      </c>
      <c r="R537" s="59">
        <v>211</v>
      </c>
      <c r="S537" s="53">
        <f t="shared" si="180"/>
        <v>53</v>
      </c>
      <c r="T537" s="58">
        <v>44</v>
      </c>
      <c r="U537" s="58">
        <v>44</v>
      </c>
      <c r="V537" s="53">
        <f t="shared" si="176"/>
        <v>0</v>
      </c>
      <c r="W537" s="59"/>
      <c r="X537" s="6"/>
    </row>
    <row r="538" spans="1:24" s="77" customFormat="1" ht="15.75" x14ac:dyDescent="0.25">
      <c r="A538" s="33" t="s">
        <v>284</v>
      </c>
      <c r="B538" s="33" t="s">
        <v>338</v>
      </c>
      <c r="C538" s="42" t="s">
        <v>123</v>
      </c>
      <c r="D538" s="43" t="s">
        <v>164</v>
      </c>
      <c r="E538" s="53">
        <v>376064</v>
      </c>
      <c r="F538" s="53">
        <f t="shared" si="181"/>
        <v>94016</v>
      </c>
      <c r="G538" s="53">
        <v>69572</v>
      </c>
      <c r="H538" s="53">
        <v>69572</v>
      </c>
      <c r="I538" s="127"/>
      <c r="J538" s="55"/>
      <c r="K538" s="54">
        <f t="shared" si="184"/>
        <v>-24444</v>
      </c>
      <c r="L538" s="55">
        <f t="shared" si="185"/>
        <v>26</v>
      </c>
      <c r="M538" s="114"/>
      <c r="N538" s="59"/>
      <c r="O538" s="53">
        <v>4018</v>
      </c>
      <c r="P538" s="53">
        <v>4018</v>
      </c>
      <c r="Q538" s="57">
        <f t="shared" si="174"/>
        <v>0</v>
      </c>
      <c r="R538" s="59">
        <v>200</v>
      </c>
      <c r="S538" s="53">
        <f t="shared" si="180"/>
        <v>50</v>
      </c>
      <c r="T538" s="58">
        <v>37</v>
      </c>
      <c r="U538" s="58">
        <v>37</v>
      </c>
      <c r="V538" s="53">
        <f t="shared" si="176"/>
        <v>0</v>
      </c>
      <c r="W538" s="59"/>
      <c r="X538" s="6"/>
    </row>
    <row r="539" spans="1:24" s="77" customFormat="1" ht="15.75" x14ac:dyDescent="0.25">
      <c r="A539" s="33" t="s">
        <v>284</v>
      </c>
      <c r="B539" s="33" t="s">
        <v>338</v>
      </c>
      <c r="C539" s="42" t="s">
        <v>182</v>
      </c>
      <c r="D539" s="43" t="s">
        <v>183</v>
      </c>
      <c r="E539" s="53"/>
      <c r="F539" s="53"/>
      <c r="G539" s="53"/>
      <c r="H539" s="53"/>
      <c r="I539" s="54"/>
      <c r="J539" s="50"/>
      <c r="K539" s="54"/>
      <c r="L539" s="55"/>
      <c r="M539" s="114"/>
      <c r="N539" s="59"/>
      <c r="O539" s="53"/>
      <c r="P539" s="53"/>
      <c r="Q539" s="57">
        <f t="shared" si="174"/>
        <v>0</v>
      </c>
      <c r="R539" s="53"/>
      <c r="S539" s="53">
        <f t="shared" si="180"/>
        <v>0</v>
      </c>
      <c r="T539" s="58"/>
      <c r="U539" s="58"/>
      <c r="V539" s="53">
        <f t="shared" si="176"/>
        <v>0</v>
      </c>
      <c r="W539" s="59"/>
      <c r="X539" s="6"/>
    </row>
    <row r="540" spans="1:24" s="77" customFormat="1" ht="15.75" x14ac:dyDescent="0.25">
      <c r="A540" s="33" t="s">
        <v>284</v>
      </c>
      <c r="B540" s="33" t="s">
        <v>338</v>
      </c>
      <c r="C540" s="42" t="s">
        <v>184</v>
      </c>
      <c r="D540" s="43" t="s">
        <v>185</v>
      </c>
      <c r="E540" s="53"/>
      <c r="F540" s="53"/>
      <c r="G540" s="53"/>
      <c r="H540" s="53"/>
      <c r="I540" s="54"/>
      <c r="J540" s="50"/>
      <c r="K540" s="54"/>
      <c r="L540" s="55"/>
      <c r="M540" s="114"/>
      <c r="N540" s="59"/>
      <c r="O540" s="53"/>
      <c r="P540" s="53"/>
      <c r="Q540" s="57">
        <f t="shared" si="174"/>
        <v>0</v>
      </c>
      <c r="R540" s="53"/>
      <c r="S540" s="53">
        <f t="shared" si="180"/>
        <v>0</v>
      </c>
      <c r="T540" s="58"/>
      <c r="U540" s="58"/>
      <c r="V540" s="53">
        <f t="shared" si="176"/>
        <v>0</v>
      </c>
      <c r="W540" s="59"/>
      <c r="X540" s="6"/>
    </row>
    <row r="541" spans="1:24" s="77" customFormat="1" ht="15.75" x14ac:dyDescent="0.25">
      <c r="A541" s="33" t="s">
        <v>284</v>
      </c>
      <c r="B541" s="33" t="s">
        <v>338</v>
      </c>
      <c r="C541" s="42" t="s">
        <v>186</v>
      </c>
      <c r="D541" s="43" t="s">
        <v>187</v>
      </c>
      <c r="E541" s="53"/>
      <c r="F541" s="53"/>
      <c r="G541" s="53"/>
      <c r="H541" s="53"/>
      <c r="I541" s="54"/>
      <c r="J541" s="50"/>
      <c r="K541" s="54"/>
      <c r="L541" s="55"/>
      <c r="M541" s="114"/>
      <c r="N541" s="59"/>
      <c r="O541" s="53"/>
      <c r="P541" s="53"/>
      <c r="Q541" s="57">
        <f t="shared" si="174"/>
        <v>0</v>
      </c>
      <c r="R541" s="53"/>
      <c r="S541" s="53">
        <f t="shared" si="180"/>
        <v>0</v>
      </c>
      <c r="T541" s="58"/>
      <c r="U541" s="58"/>
      <c r="V541" s="53">
        <f t="shared" si="176"/>
        <v>0</v>
      </c>
      <c r="W541" s="59"/>
      <c r="X541" s="6"/>
    </row>
    <row r="542" spans="1:24" s="77" customFormat="1" ht="31.5" x14ac:dyDescent="0.25">
      <c r="A542" s="33" t="s">
        <v>284</v>
      </c>
      <c r="B542" s="33" t="s">
        <v>338</v>
      </c>
      <c r="C542" s="42" t="s">
        <v>188</v>
      </c>
      <c r="D542" s="43" t="s">
        <v>189</v>
      </c>
      <c r="E542" s="53"/>
      <c r="F542" s="53"/>
      <c r="G542" s="53"/>
      <c r="H542" s="53"/>
      <c r="I542" s="54"/>
      <c r="J542" s="50"/>
      <c r="K542" s="54"/>
      <c r="L542" s="55"/>
      <c r="M542" s="114"/>
      <c r="N542" s="59"/>
      <c r="O542" s="53"/>
      <c r="P542" s="53"/>
      <c r="Q542" s="57">
        <f t="shared" si="174"/>
        <v>0</v>
      </c>
      <c r="R542" s="53"/>
      <c r="S542" s="53">
        <f t="shared" si="180"/>
        <v>0</v>
      </c>
      <c r="T542" s="58"/>
      <c r="U542" s="58"/>
      <c r="V542" s="53">
        <f t="shared" si="176"/>
        <v>0</v>
      </c>
      <c r="W542" s="59"/>
      <c r="X542" s="6"/>
    </row>
    <row r="543" spans="1:24" s="77" customFormat="1" ht="15.75" x14ac:dyDescent="0.25">
      <c r="A543" s="33" t="s">
        <v>284</v>
      </c>
      <c r="B543" s="33" t="s">
        <v>338</v>
      </c>
      <c r="C543" s="42" t="s">
        <v>124</v>
      </c>
      <c r="D543" s="43" t="s">
        <v>165</v>
      </c>
      <c r="E543" s="53"/>
      <c r="F543" s="53"/>
      <c r="G543" s="53"/>
      <c r="H543" s="53"/>
      <c r="I543" s="54"/>
      <c r="J543" s="50"/>
      <c r="K543" s="54"/>
      <c r="L543" s="55"/>
      <c r="M543" s="114"/>
      <c r="N543" s="59"/>
      <c r="O543" s="53"/>
      <c r="P543" s="53"/>
      <c r="Q543" s="57">
        <f t="shared" si="174"/>
        <v>0</v>
      </c>
      <c r="R543" s="53"/>
      <c r="S543" s="53">
        <f>ROUND(R543/12*9,0)</f>
        <v>0</v>
      </c>
      <c r="T543" s="58"/>
      <c r="U543" s="58"/>
      <c r="V543" s="53">
        <f t="shared" si="176"/>
        <v>0</v>
      </c>
      <c r="W543" s="59"/>
      <c r="X543" s="6"/>
    </row>
    <row r="544" spans="1:24" s="77" customFormat="1" ht="15.75" x14ac:dyDescent="0.25">
      <c r="A544" s="33" t="s">
        <v>284</v>
      </c>
      <c r="B544" s="33" t="s">
        <v>338</v>
      </c>
      <c r="C544" s="42" t="s">
        <v>125</v>
      </c>
      <c r="D544" s="43" t="s">
        <v>166</v>
      </c>
      <c r="E544" s="53"/>
      <c r="F544" s="53"/>
      <c r="G544" s="53"/>
      <c r="H544" s="53"/>
      <c r="I544" s="54"/>
      <c r="J544" s="50"/>
      <c r="K544" s="54"/>
      <c r="L544" s="55"/>
      <c r="M544" s="114"/>
      <c r="N544" s="59"/>
      <c r="O544" s="53"/>
      <c r="P544" s="53"/>
      <c r="Q544" s="57">
        <f t="shared" si="174"/>
        <v>0</v>
      </c>
      <c r="R544" s="53"/>
      <c r="S544" s="53">
        <f>ROUND(R544/12*9,0)</f>
        <v>0</v>
      </c>
      <c r="T544" s="58"/>
      <c r="U544" s="58"/>
      <c r="V544" s="53">
        <f t="shared" si="176"/>
        <v>0</v>
      </c>
      <c r="W544" s="59"/>
      <c r="X544" s="6"/>
    </row>
    <row r="545" spans="1:24" s="77" customFormat="1" ht="47.25" x14ac:dyDescent="0.25">
      <c r="A545" s="33" t="s">
        <v>284</v>
      </c>
      <c r="B545" s="33" t="s">
        <v>338</v>
      </c>
      <c r="C545" s="42" t="s">
        <v>34</v>
      </c>
      <c r="D545" s="43" t="s">
        <v>167</v>
      </c>
      <c r="E545" s="53">
        <v>359424</v>
      </c>
      <c r="F545" s="53">
        <f t="shared" ref="F545:F546" si="186">E545/12*3</f>
        <v>89856</v>
      </c>
      <c r="G545" s="53">
        <v>105197</v>
      </c>
      <c r="H545" s="53">
        <v>89418</v>
      </c>
      <c r="I545" s="127">
        <f t="shared" ref="I545" si="187">G545-F545</f>
        <v>15341</v>
      </c>
      <c r="J545" s="55">
        <f t="shared" ref="J545" si="188">ROUND(I545/F545*100,2)</f>
        <v>17.07</v>
      </c>
      <c r="K545" s="54"/>
      <c r="L545" s="55"/>
      <c r="M545" s="114"/>
      <c r="N545" s="59"/>
      <c r="O545" s="53">
        <v>6030</v>
      </c>
      <c r="P545" s="53">
        <v>5100</v>
      </c>
      <c r="Q545" s="57">
        <f t="shared" si="174"/>
        <v>930</v>
      </c>
      <c r="R545" s="59">
        <v>205</v>
      </c>
      <c r="S545" s="53">
        <f t="shared" ref="S545:S554" si="189">ROUND(R545/12*3,0)</f>
        <v>51</v>
      </c>
      <c r="T545" s="58">
        <v>60</v>
      </c>
      <c r="U545" s="58">
        <v>51</v>
      </c>
      <c r="V545" s="53">
        <f t="shared" si="176"/>
        <v>9</v>
      </c>
      <c r="W545" s="59"/>
      <c r="X545" s="6"/>
    </row>
    <row r="546" spans="1:24" s="77" customFormat="1" ht="15.75" x14ac:dyDescent="0.25">
      <c r="A546" s="33" t="s">
        <v>284</v>
      </c>
      <c r="B546" s="33" t="s">
        <v>338</v>
      </c>
      <c r="C546" s="42" t="s">
        <v>35</v>
      </c>
      <c r="D546" s="43" t="s">
        <v>168</v>
      </c>
      <c r="E546" s="53">
        <v>517557</v>
      </c>
      <c r="F546" s="53">
        <f t="shared" si="186"/>
        <v>129389.25</v>
      </c>
      <c r="G546" s="53">
        <v>72065</v>
      </c>
      <c r="H546" s="53">
        <v>72065</v>
      </c>
      <c r="I546" s="127"/>
      <c r="J546" s="55"/>
      <c r="K546" s="54">
        <f t="shared" ref="K546" si="190">G546-F546</f>
        <v>-57324.25</v>
      </c>
      <c r="L546" s="55">
        <f t="shared" ref="L546" si="191">ROUND(K546*100/-F546,2)</f>
        <v>44.3</v>
      </c>
      <c r="M546" s="114"/>
      <c r="N546" s="59"/>
      <c r="O546" s="53">
        <v>1838</v>
      </c>
      <c r="P546" s="53">
        <v>1838</v>
      </c>
      <c r="Q546" s="57">
        <f t="shared" si="174"/>
        <v>0</v>
      </c>
      <c r="R546" s="59">
        <v>79</v>
      </c>
      <c r="S546" s="53">
        <f t="shared" si="189"/>
        <v>20</v>
      </c>
      <c r="T546" s="58">
        <v>11</v>
      </c>
      <c r="U546" s="58">
        <v>11</v>
      </c>
      <c r="V546" s="53">
        <f t="shared" si="176"/>
        <v>0</v>
      </c>
      <c r="W546" s="59"/>
      <c r="X546" s="6"/>
    </row>
    <row r="547" spans="1:24" s="77" customFormat="1" ht="31.5" x14ac:dyDescent="0.25">
      <c r="A547" s="33" t="s">
        <v>284</v>
      </c>
      <c r="B547" s="33" t="s">
        <v>338</v>
      </c>
      <c r="C547" s="42" t="s">
        <v>36</v>
      </c>
      <c r="D547" s="43" t="s">
        <v>190</v>
      </c>
      <c r="E547" s="53"/>
      <c r="F547" s="53"/>
      <c r="G547" s="53"/>
      <c r="H547" s="53"/>
      <c r="I547" s="54"/>
      <c r="J547" s="50"/>
      <c r="K547" s="54"/>
      <c r="L547" s="55"/>
      <c r="M547" s="114"/>
      <c r="N547" s="59"/>
      <c r="O547" s="53"/>
      <c r="P547" s="53"/>
      <c r="Q547" s="57">
        <f t="shared" si="174"/>
        <v>0</v>
      </c>
      <c r="R547" s="53"/>
      <c r="S547" s="53">
        <f t="shared" si="189"/>
        <v>0</v>
      </c>
      <c r="T547" s="58"/>
      <c r="U547" s="58"/>
      <c r="V547" s="53">
        <f t="shared" si="176"/>
        <v>0</v>
      </c>
      <c r="W547" s="59"/>
      <c r="X547" s="6"/>
    </row>
    <row r="548" spans="1:24" s="77" customFormat="1" ht="31.5" x14ac:dyDescent="0.25">
      <c r="A548" s="33" t="s">
        <v>284</v>
      </c>
      <c r="B548" s="33" t="s">
        <v>338</v>
      </c>
      <c r="C548" s="42" t="s">
        <v>37</v>
      </c>
      <c r="D548" s="43" t="s">
        <v>191</v>
      </c>
      <c r="E548" s="53"/>
      <c r="F548" s="53"/>
      <c r="G548" s="53"/>
      <c r="H548" s="53"/>
      <c r="I548" s="54"/>
      <c r="J548" s="50"/>
      <c r="K548" s="54"/>
      <c r="L548" s="55"/>
      <c r="M548" s="114"/>
      <c r="N548" s="59"/>
      <c r="O548" s="53"/>
      <c r="P548" s="53"/>
      <c r="Q548" s="57">
        <f t="shared" si="174"/>
        <v>0</v>
      </c>
      <c r="R548" s="53"/>
      <c r="S548" s="53">
        <f t="shared" si="189"/>
        <v>0</v>
      </c>
      <c r="T548" s="58"/>
      <c r="U548" s="58"/>
      <c r="V548" s="53">
        <f t="shared" si="176"/>
        <v>0</v>
      </c>
      <c r="W548" s="59"/>
      <c r="X548" s="6"/>
    </row>
    <row r="549" spans="1:24" s="77" customFormat="1" ht="31.5" x14ac:dyDescent="0.25">
      <c r="A549" s="33" t="s">
        <v>284</v>
      </c>
      <c r="B549" s="33" t="s">
        <v>338</v>
      </c>
      <c r="C549" s="42" t="s">
        <v>38</v>
      </c>
      <c r="D549" s="43" t="s">
        <v>169</v>
      </c>
      <c r="E549" s="53">
        <v>37983</v>
      </c>
      <c r="F549" s="53">
        <f t="shared" ref="F549:F552" si="192">E549/12*3</f>
        <v>9495.75</v>
      </c>
      <c r="G549" s="53">
        <v>9496</v>
      </c>
      <c r="H549" s="53">
        <v>7122</v>
      </c>
      <c r="I549" s="127">
        <f t="shared" ref="I549:I551" si="193">G549-F549</f>
        <v>0.25</v>
      </c>
      <c r="J549" s="55">
        <f t="shared" ref="J549:J551" si="194">ROUND(I549/F549*100,2)</f>
        <v>0</v>
      </c>
      <c r="K549" s="54">
        <f t="shared" ref="K549:K552" si="195">G549-F549</f>
        <v>0.25</v>
      </c>
      <c r="L549" s="55">
        <f t="shared" ref="L549:L552" si="196">ROUND(K549*100/-F549,2)</f>
        <v>0</v>
      </c>
      <c r="M549" s="114"/>
      <c r="N549" s="59"/>
      <c r="O549" s="53">
        <v>424</v>
      </c>
      <c r="P549" s="53">
        <v>314</v>
      </c>
      <c r="Q549" s="57">
        <f t="shared" si="174"/>
        <v>110</v>
      </c>
      <c r="R549" s="59">
        <v>16</v>
      </c>
      <c r="S549" s="53">
        <f t="shared" si="189"/>
        <v>4</v>
      </c>
      <c r="T549" s="58">
        <v>4</v>
      </c>
      <c r="U549" s="58">
        <v>3</v>
      </c>
      <c r="V549" s="53">
        <f t="shared" si="176"/>
        <v>1</v>
      </c>
      <c r="W549" s="59"/>
      <c r="X549" s="6"/>
    </row>
    <row r="550" spans="1:24" s="77" customFormat="1" ht="15.75" x14ac:dyDescent="0.25">
      <c r="A550" s="33" t="s">
        <v>284</v>
      </c>
      <c r="B550" s="33" t="s">
        <v>338</v>
      </c>
      <c r="C550" s="42" t="s">
        <v>39</v>
      </c>
      <c r="D550" s="43" t="s">
        <v>170</v>
      </c>
      <c r="E550" s="53">
        <v>1418189</v>
      </c>
      <c r="F550" s="53">
        <f t="shared" si="192"/>
        <v>354547.25</v>
      </c>
      <c r="G550" s="53">
        <v>265724</v>
      </c>
      <c r="H550" s="53">
        <v>265724</v>
      </c>
      <c r="I550" s="127"/>
      <c r="J550" s="55"/>
      <c r="K550" s="54">
        <f t="shared" si="195"/>
        <v>-88823.25</v>
      </c>
      <c r="L550" s="55">
        <f t="shared" si="196"/>
        <v>25.05</v>
      </c>
      <c r="M550" s="114"/>
      <c r="N550" s="59"/>
      <c r="O550" s="53">
        <v>21657</v>
      </c>
      <c r="P550" s="53">
        <v>21657</v>
      </c>
      <c r="Q550" s="57">
        <f t="shared" si="174"/>
        <v>0</v>
      </c>
      <c r="R550" s="59">
        <v>950</v>
      </c>
      <c r="S550" s="53">
        <f t="shared" si="189"/>
        <v>238</v>
      </c>
      <c r="T550" s="58">
        <v>174</v>
      </c>
      <c r="U550" s="58">
        <v>174</v>
      </c>
      <c r="V550" s="53">
        <f t="shared" si="176"/>
        <v>0</v>
      </c>
      <c r="W550" s="59"/>
      <c r="X550" s="6"/>
    </row>
    <row r="551" spans="1:24" s="77" customFormat="1" ht="47.25" x14ac:dyDescent="0.25">
      <c r="A551" s="33" t="s">
        <v>284</v>
      </c>
      <c r="B551" s="33" t="s">
        <v>338</v>
      </c>
      <c r="C551" s="42" t="s">
        <v>40</v>
      </c>
      <c r="D551" s="43" t="s">
        <v>172</v>
      </c>
      <c r="E551" s="53">
        <v>241956</v>
      </c>
      <c r="F551" s="53">
        <f t="shared" si="192"/>
        <v>60489</v>
      </c>
      <c r="G551" s="53">
        <v>161304</v>
      </c>
      <c r="H551" s="53">
        <v>57609</v>
      </c>
      <c r="I551" s="127">
        <f t="shared" si="193"/>
        <v>100815</v>
      </c>
      <c r="J551" s="55">
        <f t="shared" si="194"/>
        <v>166.67</v>
      </c>
      <c r="K551" s="54"/>
      <c r="L551" s="55"/>
      <c r="M551" s="114"/>
      <c r="N551" s="59"/>
      <c r="O551" s="53">
        <v>3309</v>
      </c>
      <c r="P551" s="53">
        <v>1486</v>
      </c>
      <c r="Q551" s="57">
        <f t="shared" si="174"/>
        <v>1823</v>
      </c>
      <c r="R551" s="59">
        <v>42</v>
      </c>
      <c r="S551" s="53">
        <f t="shared" si="189"/>
        <v>11</v>
      </c>
      <c r="T551" s="58">
        <v>28</v>
      </c>
      <c r="U551" s="58">
        <v>10</v>
      </c>
      <c r="V551" s="53">
        <f t="shared" si="176"/>
        <v>18</v>
      </c>
      <c r="W551" s="59"/>
      <c r="X551" s="6"/>
    </row>
    <row r="552" spans="1:24" s="77" customFormat="1" ht="15.75" x14ac:dyDescent="0.25">
      <c r="A552" s="33" t="s">
        <v>284</v>
      </c>
      <c r="B552" s="33" t="s">
        <v>338</v>
      </c>
      <c r="C552" s="42" t="s">
        <v>41</v>
      </c>
      <c r="D552" s="43" t="s">
        <v>171</v>
      </c>
      <c r="E552" s="53">
        <v>424189</v>
      </c>
      <c r="F552" s="53">
        <f t="shared" si="192"/>
        <v>106047.25</v>
      </c>
      <c r="G552" s="53">
        <v>82101</v>
      </c>
      <c r="H552" s="53">
        <v>82101</v>
      </c>
      <c r="I552" s="127"/>
      <c r="J552" s="55"/>
      <c r="K552" s="54">
        <f t="shared" si="195"/>
        <v>-23946.25</v>
      </c>
      <c r="L552" s="55">
        <f t="shared" si="196"/>
        <v>22.58</v>
      </c>
      <c r="M552" s="114"/>
      <c r="N552" s="59"/>
      <c r="O552" s="53">
        <v>1379</v>
      </c>
      <c r="P552" s="53">
        <v>1379</v>
      </c>
      <c r="Q552" s="57">
        <f t="shared" si="174"/>
        <v>0</v>
      </c>
      <c r="R552" s="59">
        <v>31</v>
      </c>
      <c r="S552" s="53">
        <f t="shared" si="189"/>
        <v>8</v>
      </c>
      <c r="T552" s="58">
        <v>6</v>
      </c>
      <c r="U552" s="58">
        <v>6</v>
      </c>
      <c r="V552" s="53">
        <f t="shared" si="176"/>
        <v>0</v>
      </c>
      <c r="W552" s="59"/>
      <c r="X552" s="6"/>
    </row>
    <row r="553" spans="1:24" s="77" customFormat="1" ht="15.75" x14ac:dyDescent="0.25">
      <c r="A553" s="33" t="s">
        <v>284</v>
      </c>
      <c r="B553" s="33" t="s">
        <v>338</v>
      </c>
      <c r="C553" s="42" t="s">
        <v>42</v>
      </c>
      <c r="D553" s="43" t="s">
        <v>192</v>
      </c>
      <c r="E553" s="53"/>
      <c r="F553" s="53"/>
      <c r="G553" s="53"/>
      <c r="H553" s="53"/>
      <c r="I553" s="54"/>
      <c r="J553" s="50"/>
      <c r="K553" s="54"/>
      <c r="L553" s="55"/>
      <c r="M553" s="114"/>
      <c r="N553" s="59"/>
      <c r="O553" s="53"/>
      <c r="P553" s="53"/>
      <c r="Q553" s="57">
        <f t="shared" si="174"/>
        <v>0</v>
      </c>
      <c r="R553" s="53"/>
      <c r="S553" s="53">
        <f t="shared" si="189"/>
        <v>0</v>
      </c>
      <c r="T553" s="58"/>
      <c r="U553" s="58"/>
      <c r="V553" s="53">
        <f t="shared" si="176"/>
        <v>0</v>
      </c>
      <c r="W553" s="59"/>
      <c r="X553" s="6"/>
    </row>
    <row r="554" spans="1:24" s="77" customFormat="1" ht="15.75" x14ac:dyDescent="0.25">
      <c r="A554" s="33" t="s">
        <v>284</v>
      </c>
      <c r="B554" s="33" t="s">
        <v>338</v>
      </c>
      <c r="C554" s="42" t="s">
        <v>43</v>
      </c>
      <c r="D554" s="43" t="s">
        <v>193</v>
      </c>
      <c r="E554" s="53"/>
      <c r="F554" s="53"/>
      <c r="G554" s="53"/>
      <c r="H554" s="53"/>
      <c r="I554" s="54"/>
      <c r="J554" s="50"/>
      <c r="K554" s="54"/>
      <c r="L554" s="55"/>
      <c r="M554" s="114"/>
      <c r="N554" s="59"/>
      <c r="O554" s="53"/>
      <c r="P554" s="53"/>
      <c r="Q554" s="57">
        <f t="shared" si="174"/>
        <v>0</v>
      </c>
      <c r="R554" s="53"/>
      <c r="S554" s="53">
        <f t="shared" si="189"/>
        <v>0</v>
      </c>
      <c r="T554" s="58"/>
      <c r="U554" s="58"/>
      <c r="V554" s="53">
        <f t="shared" si="176"/>
        <v>0</v>
      </c>
      <c r="W554" s="59"/>
      <c r="X554" s="6"/>
    </row>
    <row r="555" spans="1:24" s="77" customFormat="1" ht="15.75" x14ac:dyDescent="0.25">
      <c r="A555" s="33" t="s">
        <v>284</v>
      </c>
      <c r="B555" s="33" t="s">
        <v>338</v>
      </c>
      <c r="C555" s="42" t="s">
        <v>44</v>
      </c>
      <c r="D555" s="43" t="s">
        <v>173</v>
      </c>
      <c r="E555" s="53"/>
      <c r="F555" s="53"/>
      <c r="G555" s="53"/>
      <c r="H555" s="53"/>
      <c r="I555" s="54"/>
      <c r="J555" s="50"/>
      <c r="K555" s="54"/>
      <c r="L555" s="55"/>
      <c r="M555" s="114"/>
      <c r="N555" s="59"/>
      <c r="O555" s="53"/>
      <c r="P555" s="53"/>
      <c r="Q555" s="57">
        <f t="shared" si="174"/>
        <v>0</v>
      </c>
      <c r="R555" s="53"/>
      <c r="S555" s="53">
        <f>ROUND(R555/12*4,0)</f>
        <v>0</v>
      </c>
      <c r="T555" s="58"/>
      <c r="U555" s="58"/>
      <c r="V555" s="53">
        <f t="shared" si="176"/>
        <v>0</v>
      </c>
      <c r="W555" s="59"/>
      <c r="X555" s="6"/>
    </row>
    <row r="556" spans="1:24" s="77" customFormat="1" ht="15.75" x14ac:dyDescent="0.25">
      <c r="A556" s="33" t="s">
        <v>284</v>
      </c>
      <c r="B556" s="33" t="s">
        <v>338</v>
      </c>
      <c r="C556" s="42" t="s">
        <v>45</v>
      </c>
      <c r="D556" s="43" t="s">
        <v>187</v>
      </c>
      <c r="E556" s="53"/>
      <c r="F556" s="53"/>
      <c r="G556" s="53"/>
      <c r="H556" s="53"/>
      <c r="I556" s="54"/>
      <c r="J556" s="50"/>
      <c r="K556" s="54"/>
      <c r="L556" s="55"/>
      <c r="M556" s="114"/>
      <c r="N556" s="59"/>
      <c r="O556" s="53"/>
      <c r="P556" s="53"/>
      <c r="Q556" s="57">
        <f t="shared" si="174"/>
        <v>0</v>
      </c>
      <c r="R556" s="53"/>
      <c r="S556" s="53">
        <f t="shared" ref="S556:S566" si="197">ROUND(R556/12*3,0)</f>
        <v>0</v>
      </c>
      <c r="T556" s="58"/>
      <c r="U556" s="58"/>
      <c r="V556" s="53">
        <f t="shared" si="176"/>
        <v>0</v>
      </c>
      <c r="W556" s="59"/>
      <c r="X556" s="6"/>
    </row>
    <row r="557" spans="1:24" s="77" customFormat="1" ht="15.75" x14ac:dyDescent="0.25">
      <c r="A557" s="33" t="s">
        <v>284</v>
      </c>
      <c r="B557" s="33" t="s">
        <v>338</v>
      </c>
      <c r="C557" s="42" t="s">
        <v>46</v>
      </c>
      <c r="D557" s="43" t="s">
        <v>194</v>
      </c>
      <c r="E557" s="53"/>
      <c r="F557" s="53"/>
      <c r="G557" s="53"/>
      <c r="H557" s="53"/>
      <c r="I557" s="54"/>
      <c r="J557" s="50"/>
      <c r="K557" s="54"/>
      <c r="L557" s="55"/>
      <c r="M557" s="59"/>
      <c r="N557" s="59"/>
      <c r="O557" s="53"/>
      <c r="P557" s="53"/>
      <c r="Q557" s="57">
        <f t="shared" si="174"/>
        <v>0</v>
      </c>
      <c r="R557" s="53"/>
      <c r="S557" s="53">
        <f t="shared" si="197"/>
        <v>0</v>
      </c>
      <c r="T557" s="58"/>
      <c r="U557" s="58"/>
      <c r="V557" s="53">
        <f t="shared" si="176"/>
        <v>0</v>
      </c>
      <c r="W557" s="59"/>
      <c r="X557" s="6"/>
    </row>
    <row r="558" spans="1:24" s="77" customFormat="1" ht="15.75" x14ac:dyDescent="0.25">
      <c r="A558" s="33" t="s">
        <v>284</v>
      </c>
      <c r="B558" s="33" t="s">
        <v>338</v>
      </c>
      <c r="C558" s="42" t="s">
        <v>47</v>
      </c>
      <c r="D558" s="43" t="s">
        <v>121</v>
      </c>
      <c r="E558" s="53">
        <v>276041</v>
      </c>
      <c r="F558" s="53">
        <f>E558/12*3</f>
        <v>69010.25</v>
      </c>
      <c r="G558" s="53">
        <v>161567</v>
      </c>
      <c r="H558" s="53">
        <v>68867</v>
      </c>
      <c r="I558" s="127">
        <f>G558-F558</f>
        <v>92556.75</v>
      </c>
      <c r="J558" s="55">
        <f>ROUND(I558/F558*100,2)</f>
        <v>134.12</v>
      </c>
      <c r="K558" s="54"/>
      <c r="L558" s="55"/>
      <c r="M558" s="59"/>
      <c r="N558" s="59"/>
      <c r="O558" s="53">
        <v>1208</v>
      </c>
      <c r="P558" s="53">
        <v>0</v>
      </c>
      <c r="Q558" s="57">
        <f t="shared" si="174"/>
        <v>1208</v>
      </c>
      <c r="R558" s="59">
        <v>121</v>
      </c>
      <c r="S558" s="53">
        <f t="shared" si="197"/>
        <v>30</v>
      </c>
      <c r="T558" s="58">
        <v>64</v>
      </c>
      <c r="U558" s="58">
        <v>32</v>
      </c>
      <c r="V558" s="53">
        <f t="shared" si="176"/>
        <v>32</v>
      </c>
      <c r="W558" s="59"/>
      <c r="X558" s="6"/>
    </row>
    <row r="559" spans="1:24" s="77" customFormat="1" ht="15.75" x14ac:dyDescent="0.25">
      <c r="A559" s="33" t="s">
        <v>284</v>
      </c>
      <c r="B559" s="33" t="s">
        <v>338</v>
      </c>
      <c r="C559" s="42" t="s">
        <v>48</v>
      </c>
      <c r="D559" s="43" t="s">
        <v>195</v>
      </c>
      <c r="E559" s="53"/>
      <c r="F559" s="53"/>
      <c r="G559" s="53"/>
      <c r="H559" s="53"/>
      <c r="I559" s="54"/>
      <c r="J559" s="50"/>
      <c r="K559" s="54"/>
      <c r="L559" s="55"/>
      <c r="M559" s="59"/>
      <c r="N559" s="59"/>
      <c r="O559" s="53"/>
      <c r="P559" s="53"/>
      <c r="Q559" s="57">
        <f t="shared" si="174"/>
        <v>0</v>
      </c>
      <c r="R559" s="53"/>
      <c r="S559" s="53">
        <f t="shared" si="197"/>
        <v>0</v>
      </c>
      <c r="T559" s="58"/>
      <c r="U559" s="58"/>
      <c r="V559" s="53">
        <f t="shared" si="176"/>
        <v>0</v>
      </c>
      <c r="W559" s="59"/>
      <c r="X559" s="6"/>
    </row>
    <row r="560" spans="1:24" s="77" customFormat="1" ht="31.5" x14ac:dyDescent="0.25">
      <c r="A560" s="33" t="s">
        <v>284</v>
      </c>
      <c r="B560" s="33" t="s">
        <v>338</v>
      </c>
      <c r="C560" s="42" t="s">
        <v>128</v>
      </c>
      <c r="D560" s="43" t="s">
        <v>118</v>
      </c>
      <c r="E560" s="53">
        <v>574074</v>
      </c>
      <c r="F560" s="53">
        <f>E560/12*3</f>
        <v>143518.5</v>
      </c>
      <c r="G560" s="53">
        <v>154558</v>
      </c>
      <c r="H560" s="53">
        <v>132478</v>
      </c>
      <c r="I560" s="127">
        <f>G560-F560</f>
        <v>11039.5</v>
      </c>
      <c r="J560" s="55">
        <f>ROUND(I560/F560*100,2)</f>
        <v>7.69</v>
      </c>
      <c r="K560" s="54"/>
      <c r="L560" s="55"/>
      <c r="M560" s="59"/>
      <c r="N560" s="59"/>
      <c r="O560" s="53">
        <v>6867</v>
      </c>
      <c r="P560" s="53">
        <v>5866</v>
      </c>
      <c r="Q560" s="57">
        <f t="shared" si="174"/>
        <v>1001</v>
      </c>
      <c r="R560" s="59">
        <v>26</v>
      </c>
      <c r="S560" s="53">
        <f t="shared" si="197"/>
        <v>7</v>
      </c>
      <c r="T560" s="58">
        <v>7</v>
      </c>
      <c r="U560" s="58">
        <v>6</v>
      </c>
      <c r="V560" s="53">
        <f t="shared" si="176"/>
        <v>1</v>
      </c>
      <c r="W560" s="59"/>
      <c r="X560" s="6"/>
    </row>
    <row r="561" spans="1:24" s="77" customFormat="1" ht="15.75" x14ac:dyDescent="0.25">
      <c r="A561" s="33" t="s">
        <v>284</v>
      </c>
      <c r="B561" s="33" t="s">
        <v>338</v>
      </c>
      <c r="C561" s="42" t="s">
        <v>47</v>
      </c>
      <c r="D561" s="43" t="s">
        <v>121</v>
      </c>
      <c r="E561" s="53"/>
      <c r="F561" s="53"/>
      <c r="G561" s="53"/>
      <c r="H561" s="53"/>
      <c r="I561" s="54"/>
      <c r="J561" s="50"/>
      <c r="K561" s="54"/>
      <c r="L561" s="55"/>
      <c r="M561" s="59"/>
      <c r="N561" s="59"/>
      <c r="O561" s="53"/>
      <c r="P561" s="53"/>
      <c r="Q561" s="57">
        <f t="shared" si="174"/>
        <v>0</v>
      </c>
      <c r="R561" s="53"/>
      <c r="S561" s="53">
        <f t="shared" si="197"/>
        <v>0</v>
      </c>
      <c r="T561" s="58"/>
      <c r="U561" s="58"/>
      <c r="V561" s="53">
        <f t="shared" si="176"/>
        <v>0</v>
      </c>
      <c r="W561" s="59"/>
      <c r="X561" s="6"/>
    </row>
    <row r="562" spans="1:24" s="77" customFormat="1" ht="31.5" x14ac:dyDescent="0.25">
      <c r="A562" s="33" t="s">
        <v>284</v>
      </c>
      <c r="B562" s="33" t="s">
        <v>338</v>
      </c>
      <c r="C562" s="42" t="s">
        <v>49</v>
      </c>
      <c r="D562" s="43" t="s">
        <v>196</v>
      </c>
      <c r="E562" s="53"/>
      <c r="F562" s="53"/>
      <c r="G562" s="53"/>
      <c r="H562" s="53"/>
      <c r="I562" s="54"/>
      <c r="J562" s="50"/>
      <c r="K562" s="54"/>
      <c r="L562" s="55"/>
      <c r="M562" s="59"/>
      <c r="N562" s="59"/>
      <c r="O562" s="53"/>
      <c r="P562" s="53"/>
      <c r="Q562" s="57">
        <f t="shared" si="174"/>
        <v>0</v>
      </c>
      <c r="R562" s="53"/>
      <c r="S562" s="53">
        <f t="shared" si="197"/>
        <v>0</v>
      </c>
      <c r="T562" s="58"/>
      <c r="U562" s="58"/>
      <c r="V562" s="53">
        <f t="shared" si="176"/>
        <v>0</v>
      </c>
      <c r="W562" s="59"/>
      <c r="X562" s="6"/>
    </row>
    <row r="563" spans="1:24" s="77" customFormat="1" ht="31.5" x14ac:dyDescent="0.25">
      <c r="A563" s="33" t="s">
        <v>284</v>
      </c>
      <c r="B563" s="33" t="s">
        <v>338</v>
      </c>
      <c r="C563" s="42" t="s">
        <v>197</v>
      </c>
      <c r="D563" s="43" t="s">
        <v>198</v>
      </c>
      <c r="E563" s="53"/>
      <c r="F563" s="53"/>
      <c r="G563" s="53"/>
      <c r="H563" s="53"/>
      <c r="I563" s="54"/>
      <c r="J563" s="50"/>
      <c r="K563" s="54"/>
      <c r="L563" s="55"/>
      <c r="M563" s="59"/>
      <c r="N563" s="59"/>
      <c r="O563" s="53"/>
      <c r="P563" s="53"/>
      <c r="Q563" s="57">
        <f t="shared" si="174"/>
        <v>0</v>
      </c>
      <c r="R563" s="53"/>
      <c r="S563" s="53">
        <f t="shared" si="197"/>
        <v>0</v>
      </c>
      <c r="T563" s="58"/>
      <c r="U563" s="58"/>
      <c r="V563" s="53">
        <f t="shared" si="176"/>
        <v>0</v>
      </c>
      <c r="W563" s="59"/>
      <c r="X563" s="6"/>
    </row>
    <row r="564" spans="1:24" s="77" customFormat="1" ht="47.25" x14ac:dyDescent="0.25">
      <c r="A564" s="33" t="s">
        <v>284</v>
      </c>
      <c r="B564" s="33" t="s">
        <v>338</v>
      </c>
      <c r="C564" s="42" t="s">
        <v>199</v>
      </c>
      <c r="D564" s="43" t="s">
        <v>200</v>
      </c>
      <c r="E564" s="53">
        <v>1275227</v>
      </c>
      <c r="F564" s="53">
        <f>E564/12*3</f>
        <v>318806.75</v>
      </c>
      <c r="G564" s="53">
        <v>323459</v>
      </c>
      <c r="H564" s="53">
        <v>318048</v>
      </c>
      <c r="I564" s="127">
        <f>G564-F564</f>
        <v>4652.25</v>
      </c>
      <c r="J564" s="55">
        <f>ROUND(I564/F564*100,2)</f>
        <v>1.46</v>
      </c>
      <c r="K564" s="54"/>
      <c r="L564" s="55"/>
      <c r="M564" s="59"/>
      <c r="N564" s="59"/>
      <c r="O564" s="53">
        <v>11743</v>
      </c>
      <c r="P564" s="53">
        <v>11513</v>
      </c>
      <c r="Q564" s="57">
        <f t="shared" si="174"/>
        <v>230</v>
      </c>
      <c r="R564" s="59">
        <v>315</v>
      </c>
      <c r="S564" s="53">
        <f t="shared" si="197"/>
        <v>79</v>
      </c>
      <c r="T564" s="58">
        <v>97</v>
      </c>
      <c r="U564" s="58">
        <v>96</v>
      </c>
      <c r="V564" s="53">
        <f t="shared" si="176"/>
        <v>1</v>
      </c>
      <c r="W564" s="59"/>
      <c r="X564" s="6"/>
    </row>
    <row r="565" spans="1:24" s="77" customFormat="1" ht="31.5" x14ac:dyDescent="0.25">
      <c r="A565" s="33" t="s">
        <v>284</v>
      </c>
      <c r="B565" s="33" t="s">
        <v>338</v>
      </c>
      <c r="C565" s="42" t="s">
        <v>201</v>
      </c>
      <c r="D565" s="43" t="s">
        <v>202</v>
      </c>
      <c r="E565" s="53"/>
      <c r="F565" s="53"/>
      <c r="G565" s="53"/>
      <c r="H565" s="53"/>
      <c r="I565" s="54"/>
      <c r="J565" s="50"/>
      <c r="K565" s="54"/>
      <c r="L565" s="55"/>
      <c r="M565" s="59"/>
      <c r="N565" s="59"/>
      <c r="O565" s="53"/>
      <c r="P565" s="53"/>
      <c r="Q565" s="57">
        <f t="shared" si="174"/>
        <v>0</v>
      </c>
      <c r="R565" s="53"/>
      <c r="S565" s="53">
        <f t="shared" si="197"/>
        <v>0</v>
      </c>
      <c r="T565" s="58"/>
      <c r="U565" s="58"/>
      <c r="V565" s="53">
        <f t="shared" si="176"/>
        <v>0</v>
      </c>
      <c r="W565" s="59"/>
      <c r="X565" s="6"/>
    </row>
    <row r="566" spans="1:24" s="77" customFormat="1" ht="47.25" x14ac:dyDescent="0.25">
      <c r="A566" s="33" t="s">
        <v>284</v>
      </c>
      <c r="B566" s="33" t="s">
        <v>338</v>
      </c>
      <c r="C566" s="42" t="s">
        <v>203</v>
      </c>
      <c r="D566" s="43" t="s">
        <v>204</v>
      </c>
      <c r="E566" s="53"/>
      <c r="F566" s="53"/>
      <c r="G566" s="53"/>
      <c r="H566" s="53"/>
      <c r="I566" s="54"/>
      <c r="J566" s="50"/>
      <c r="K566" s="54"/>
      <c r="L566" s="55"/>
      <c r="M566" s="59"/>
      <c r="N566" s="59"/>
      <c r="O566" s="53"/>
      <c r="P566" s="53"/>
      <c r="Q566" s="57">
        <f t="shared" si="174"/>
        <v>0</v>
      </c>
      <c r="R566" s="53"/>
      <c r="S566" s="53">
        <f t="shared" si="197"/>
        <v>0</v>
      </c>
      <c r="T566" s="58"/>
      <c r="U566" s="58"/>
      <c r="V566" s="53">
        <f t="shared" si="176"/>
        <v>0</v>
      </c>
      <c r="W566" s="59"/>
      <c r="X566" s="6"/>
    </row>
    <row r="567" spans="1:24" s="77" customFormat="1" ht="31.5" x14ac:dyDescent="0.25">
      <c r="A567" s="33" t="s">
        <v>284</v>
      </c>
      <c r="B567" s="22" t="s">
        <v>339</v>
      </c>
      <c r="C567" s="23" t="s">
        <v>102</v>
      </c>
      <c r="D567" s="32" t="s">
        <v>50</v>
      </c>
      <c r="E567" s="64">
        <f>SUM(E568:E615)</f>
        <v>6918461</v>
      </c>
      <c r="F567" s="64">
        <f>SUM(F568:F615)</f>
        <v>1177012.416666667</v>
      </c>
      <c r="G567" s="64">
        <f>SUM(G568:G615)</f>
        <v>1403138.8900000001</v>
      </c>
      <c r="H567" s="64">
        <f>SUM(H568:H615)</f>
        <v>1402138.8900000001</v>
      </c>
      <c r="I567" s="64">
        <f>SUM(I568:I615)</f>
        <v>7487.3899999999994</v>
      </c>
      <c r="J567" s="50">
        <f>ROUND(I567/F567*100,2)</f>
        <v>0.64</v>
      </c>
      <c r="K567" s="64">
        <f>SUM(K568:K615)</f>
        <v>0</v>
      </c>
      <c r="L567" s="55">
        <f>ROUND(K567*100/-F567,2)</f>
        <v>0</v>
      </c>
      <c r="M567" s="64"/>
      <c r="N567" s="64"/>
      <c r="O567" s="64">
        <f>SUM(O568:O613)</f>
        <v>0</v>
      </c>
      <c r="P567" s="64">
        <f>SUM(P568:P613)</f>
        <v>0</v>
      </c>
      <c r="Q567" s="134">
        <f>SUM(Q568:Q612)</f>
        <v>0</v>
      </c>
      <c r="R567" s="64">
        <f>SUM(R568:R613)</f>
        <v>3</v>
      </c>
      <c r="S567" s="64">
        <f>SUM(S568:S613)</f>
        <v>1</v>
      </c>
      <c r="T567" s="144">
        <f>SUM(T568:T613)</f>
        <v>0</v>
      </c>
      <c r="U567" s="144">
        <f>SUM(U568:U613)</f>
        <v>0</v>
      </c>
      <c r="V567" s="64">
        <f>SUM(V568:V613)</f>
        <v>0</v>
      </c>
      <c r="W567" s="64"/>
      <c r="X567" s="6"/>
    </row>
    <row r="568" spans="1:24" s="77" customFormat="1" ht="63" x14ac:dyDescent="0.25">
      <c r="A568" s="33" t="s">
        <v>284</v>
      </c>
      <c r="B568" s="44" t="s">
        <v>339</v>
      </c>
      <c r="C568" s="23" t="s">
        <v>102</v>
      </c>
      <c r="D568" s="43" t="s">
        <v>205</v>
      </c>
      <c r="E568" s="53">
        <v>285174</v>
      </c>
      <c r="F568" s="53">
        <f>E568/12*3</f>
        <v>71293.5</v>
      </c>
      <c r="G568" s="53">
        <v>78780.89</v>
      </c>
      <c r="H568" s="53">
        <v>78780.89</v>
      </c>
      <c r="I568" s="54">
        <f>G568-F568</f>
        <v>7487.3899999999994</v>
      </c>
      <c r="J568" s="50">
        <f>ROUND(I568/F568*100,2)</f>
        <v>10.5</v>
      </c>
      <c r="K568" s="54"/>
      <c r="L568" s="55"/>
      <c r="M568" s="59"/>
      <c r="N568" s="59"/>
      <c r="O568" s="53"/>
      <c r="P568" s="53"/>
      <c r="Q568" s="57">
        <f>O568-P568</f>
        <v>0</v>
      </c>
      <c r="R568" s="53"/>
      <c r="S568" s="53">
        <f>ROUND(R568/12*3,0)</f>
        <v>0</v>
      </c>
      <c r="T568" s="58"/>
      <c r="U568" s="58"/>
      <c r="V568" s="53">
        <f>T568-U568</f>
        <v>0</v>
      </c>
      <c r="W568" s="59"/>
      <c r="X568" s="6"/>
    </row>
    <row r="569" spans="1:24" s="77" customFormat="1" ht="15.75" x14ac:dyDescent="0.25">
      <c r="A569" s="33" t="s">
        <v>284</v>
      </c>
      <c r="B569" s="44" t="s">
        <v>339</v>
      </c>
      <c r="C569" s="23" t="s">
        <v>384</v>
      </c>
      <c r="D569" s="43" t="s">
        <v>387</v>
      </c>
      <c r="E569" s="53"/>
      <c r="F569" s="53"/>
      <c r="G569" s="53"/>
      <c r="H569" s="53"/>
      <c r="I569" s="127"/>
      <c r="J569" s="55"/>
      <c r="K569" s="127"/>
      <c r="L569" s="55"/>
      <c r="M569" s="59"/>
      <c r="N569" s="59"/>
      <c r="O569" s="53"/>
      <c r="P569" s="53"/>
      <c r="Q569" s="59"/>
      <c r="R569" s="53"/>
      <c r="S569" s="53"/>
      <c r="T569" s="53"/>
      <c r="U569" s="53"/>
      <c r="V569" s="53"/>
      <c r="W569" s="59"/>
      <c r="X569" s="6"/>
    </row>
    <row r="570" spans="1:24" s="77" customFormat="1" ht="15.75" x14ac:dyDescent="0.25">
      <c r="A570" s="33" t="s">
        <v>284</v>
      </c>
      <c r="B570" s="44" t="s">
        <v>339</v>
      </c>
      <c r="C570" s="23" t="s">
        <v>385</v>
      </c>
      <c r="D570" s="43" t="s">
        <v>388</v>
      </c>
      <c r="E570" s="53"/>
      <c r="F570" s="53"/>
      <c r="G570" s="53"/>
      <c r="H570" s="53"/>
      <c r="I570" s="54"/>
      <c r="J570" s="50"/>
      <c r="K570" s="54"/>
      <c r="L570" s="55"/>
      <c r="M570" s="59"/>
      <c r="N570" s="59"/>
      <c r="O570" s="53"/>
      <c r="P570" s="53"/>
      <c r="Q570" s="57"/>
      <c r="R570" s="53"/>
      <c r="S570" s="53"/>
      <c r="T570" s="58"/>
      <c r="U570" s="58"/>
      <c r="V570" s="53"/>
      <c r="W570" s="59"/>
      <c r="X570" s="6"/>
    </row>
    <row r="571" spans="1:24" s="77" customFormat="1" ht="31.5" x14ac:dyDescent="0.25">
      <c r="A571" s="33" t="s">
        <v>284</v>
      </c>
      <c r="B571" s="44" t="s">
        <v>339</v>
      </c>
      <c r="C571" s="23" t="s">
        <v>386</v>
      </c>
      <c r="D571" s="43" t="s">
        <v>389</v>
      </c>
      <c r="E571" s="53"/>
      <c r="F571" s="53"/>
      <c r="G571" s="53">
        <v>2057</v>
      </c>
      <c r="H571" s="53">
        <v>2057</v>
      </c>
      <c r="I571" s="54"/>
      <c r="J571" s="50"/>
      <c r="K571" s="54"/>
      <c r="L571" s="55"/>
      <c r="M571" s="59"/>
      <c r="N571" s="59"/>
      <c r="O571" s="53"/>
      <c r="P571" s="53"/>
      <c r="Q571" s="57"/>
      <c r="R571" s="53"/>
      <c r="S571" s="53"/>
      <c r="T571" s="58"/>
      <c r="U571" s="58"/>
      <c r="V571" s="53"/>
      <c r="W571" s="59"/>
      <c r="X571" s="6"/>
    </row>
    <row r="572" spans="1:24" s="77" customFormat="1" ht="31.5" x14ac:dyDescent="0.25">
      <c r="A572" s="33" t="s">
        <v>284</v>
      </c>
      <c r="B572" s="44" t="s">
        <v>339</v>
      </c>
      <c r="C572" s="37" t="s">
        <v>206</v>
      </c>
      <c r="D572" s="43" t="s">
        <v>207</v>
      </c>
      <c r="E572" s="53"/>
      <c r="F572" s="53"/>
      <c r="G572" s="53"/>
      <c r="H572" s="53"/>
      <c r="I572" s="54"/>
      <c r="J572" s="50"/>
      <c r="K572" s="54"/>
      <c r="L572" s="55"/>
      <c r="M572" s="59"/>
      <c r="N572" s="59"/>
      <c r="O572" s="53"/>
      <c r="P572" s="53"/>
      <c r="Q572" s="57">
        <f t="shared" ref="Q572:Q610" si="198">O572-P572</f>
        <v>0</v>
      </c>
      <c r="R572" s="53"/>
      <c r="S572" s="53">
        <f>ROUND(R572/12*3,0)</f>
        <v>0</v>
      </c>
      <c r="T572" s="58"/>
      <c r="U572" s="58"/>
      <c r="V572" s="53">
        <f t="shared" ref="V572:V610" si="199">T572-U572</f>
        <v>0</v>
      </c>
      <c r="W572" s="59"/>
      <c r="X572" s="6"/>
    </row>
    <row r="573" spans="1:24" s="77" customFormat="1" ht="31.5" x14ac:dyDescent="0.25">
      <c r="A573" s="33" t="s">
        <v>284</v>
      </c>
      <c r="B573" s="44" t="s">
        <v>339</v>
      </c>
      <c r="C573" s="37" t="s">
        <v>208</v>
      </c>
      <c r="D573" s="43" t="s">
        <v>209</v>
      </c>
      <c r="E573" s="53">
        <v>11399</v>
      </c>
      <c r="F573" s="53">
        <f>E573/12*2</f>
        <v>1899.8333333333333</v>
      </c>
      <c r="G573" s="53">
        <v>2735</v>
      </c>
      <c r="H573" s="53">
        <v>2735</v>
      </c>
      <c r="I573" s="54"/>
      <c r="J573" s="50"/>
      <c r="K573" s="54"/>
      <c r="L573" s="55"/>
      <c r="M573" s="59"/>
      <c r="N573" s="59"/>
      <c r="O573" s="53"/>
      <c r="P573" s="53"/>
      <c r="Q573" s="57">
        <f t="shared" si="198"/>
        <v>0</v>
      </c>
      <c r="R573" s="53"/>
      <c r="S573" s="53">
        <f>ROUND(R573/12*3,0)</f>
        <v>0</v>
      </c>
      <c r="T573" s="58"/>
      <c r="U573" s="58"/>
      <c r="V573" s="53">
        <f t="shared" si="199"/>
        <v>0</v>
      </c>
      <c r="W573" s="59"/>
      <c r="X573" s="6"/>
    </row>
    <row r="574" spans="1:24" s="77" customFormat="1" ht="15.75" x14ac:dyDescent="0.25">
      <c r="A574" s="33" t="s">
        <v>284</v>
      </c>
      <c r="B574" s="44" t="s">
        <v>339</v>
      </c>
      <c r="C574" s="37" t="s">
        <v>210</v>
      </c>
      <c r="D574" s="43" t="s">
        <v>224</v>
      </c>
      <c r="E574" s="53"/>
      <c r="F574" s="53"/>
      <c r="G574" s="53"/>
      <c r="H574" s="53"/>
      <c r="I574" s="54"/>
      <c r="J574" s="50"/>
      <c r="K574" s="54"/>
      <c r="L574" s="55"/>
      <c r="M574" s="59"/>
      <c r="N574" s="59"/>
      <c r="O574" s="53"/>
      <c r="P574" s="53"/>
      <c r="Q574" s="57">
        <f t="shared" si="198"/>
        <v>0</v>
      </c>
      <c r="R574" s="53"/>
      <c r="S574" s="53">
        <f t="shared" ref="S574" si="200">ROUND(R574/12*3,0)</f>
        <v>0</v>
      </c>
      <c r="T574" s="58"/>
      <c r="U574" s="58"/>
      <c r="V574" s="53">
        <f t="shared" si="199"/>
        <v>0</v>
      </c>
      <c r="W574" s="59"/>
      <c r="X574" s="6"/>
    </row>
    <row r="575" spans="1:24" s="77" customFormat="1" ht="31.5" x14ac:dyDescent="0.25">
      <c r="A575" s="33" t="s">
        <v>284</v>
      </c>
      <c r="B575" s="44" t="s">
        <v>339</v>
      </c>
      <c r="C575" s="37" t="s">
        <v>211</v>
      </c>
      <c r="D575" s="43" t="s">
        <v>225</v>
      </c>
      <c r="E575" s="53">
        <v>2053</v>
      </c>
      <c r="F575" s="53">
        <f>E575/12*3</f>
        <v>513.25</v>
      </c>
      <c r="G575" s="53"/>
      <c r="H575" s="53"/>
      <c r="I575" s="54"/>
      <c r="J575" s="50"/>
      <c r="K575" s="54"/>
      <c r="L575" s="55"/>
      <c r="M575" s="59"/>
      <c r="N575" s="59"/>
      <c r="O575" s="53"/>
      <c r="P575" s="53"/>
      <c r="Q575" s="57">
        <f t="shared" si="198"/>
        <v>0</v>
      </c>
      <c r="R575" s="74">
        <v>3</v>
      </c>
      <c r="S575" s="53">
        <f>ROUND(R575/12*3,0)</f>
        <v>1</v>
      </c>
      <c r="T575" s="58"/>
      <c r="U575" s="58"/>
      <c r="V575" s="53">
        <f t="shared" si="199"/>
        <v>0</v>
      </c>
      <c r="W575" s="59"/>
      <c r="X575" s="6"/>
    </row>
    <row r="576" spans="1:24" s="77" customFormat="1" ht="31.5" x14ac:dyDescent="0.25">
      <c r="A576" s="33" t="s">
        <v>284</v>
      </c>
      <c r="B576" s="44" t="s">
        <v>339</v>
      </c>
      <c r="C576" s="37" t="s">
        <v>212</v>
      </c>
      <c r="D576" s="43" t="s">
        <v>213</v>
      </c>
      <c r="E576" s="53">
        <v>3423725</v>
      </c>
      <c r="F576" s="53">
        <f>E576/12*2</f>
        <v>570620.83333333337</v>
      </c>
      <c r="G576" s="53">
        <v>714632</v>
      </c>
      <c r="H576" s="53">
        <v>714632</v>
      </c>
      <c r="I576" s="54"/>
      <c r="J576" s="50"/>
      <c r="K576" s="54"/>
      <c r="L576" s="55"/>
      <c r="M576" s="59"/>
      <c r="N576" s="59"/>
      <c r="O576" s="53"/>
      <c r="P576" s="53"/>
      <c r="Q576" s="57">
        <f t="shared" si="198"/>
        <v>0</v>
      </c>
      <c r="R576" s="53"/>
      <c r="S576" s="53">
        <f t="shared" ref="S576:S610" si="201">ROUND(R576/12*3,0)</f>
        <v>0</v>
      </c>
      <c r="T576" s="58"/>
      <c r="U576" s="58"/>
      <c r="V576" s="53">
        <f t="shared" si="199"/>
        <v>0</v>
      </c>
      <c r="W576" s="59"/>
      <c r="X576" s="6"/>
    </row>
    <row r="577" spans="1:24" s="77" customFormat="1" ht="15.75" x14ac:dyDescent="0.25">
      <c r="A577" s="33" t="s">
        <v>284</v>
      </c>
      <c r="B577" s="44" t="s">
        <v>339</v>
      </c>
      <c r="C577" s="37" t="s">
        <v>214</v>
      </c>
      <c r="D577" s="43" t="s">
        <v>215</v>
      </c>
      <c r="E577" s="53"/>
      <c r="F577" s="53"/>
      <c r="G577" s="53"/>
      <c r="H577" s="53"/>
      <c r="I577" s="54"/>
      <c r="J577" s="50"/>
      <c r="K577" s="54"/>
      <c r="L577" s="55"/>
      <c r="M577" s="59"/>
      <c r="N577" s="59"/>
      <c r="O577" s="53"/>
      <c r="P577" s="53"/>
      <c r="Q577" s="57">
        <f t="shared" si="198"/>
        <v>0</v>
      </c>
      <c r="R577" s="53"/>
      <c r="S577" s="53">
        <f t="shared" si="201"/>
        <v>0</v>
      </c>
      <c r="T577" s="58"/>
      <c r="U577" s="58"/>
      <c r="V577" s="53">
        <f t="shared" si="199"/>
        <v>0</v>
      </c>
      <c r="W577" s="59"/>
      <c r="X577" s="6"/>
    </row>
    <row r="578" spans="1:24" s="77" customFormat="1" ht="31.5" x14ac:dyDescent="0.25">
      <c r="A578" s="33" t="s">
        <v>284</v>
      </c>
      <c r="B578" s="44" t="s">
        <v>339</v>
      </c>
      <c r="C578" s="37" t="s">
        <v>216</v>
      </c>
      <c r="D578" s="43" t="s">
        <v>217</v>
      </c>
      <c r="E578" s="53">
        <v>863534</v>
      </c>
      <c r="F578" s="53">
        <f t="shared" ref="F578:F579" si="202">E578/12*2</f>
        <v>143922.33333333334</v>
      </c>
      <c r="G578" s="53">
        <v>172148</v>
      </c>
      <c r="H578" s="53">
        <v>172148</v>
      </c>
      <c r="I578" s="54"/>
      <c r="J578" s="50"/>
      <c r="K578" s="54"/>
      <c r="L578" s="55"/>
      <c r="M578" s="59"/>
      <c r="N578" s="59"/>
      <c r="O578" s="53"/>
      <c r="P578" s="53"/>
      <c r="Q578" s="57">
        <f t="shared" si="198"/>
        <v>0</v>
      </c>
      <c r="R578" s="53"/>
      <c r="S578" s="53">
        <f t="shared" si="201"/>
        <v>0</v>
      </c>
      <c r="T578" s="58"/>
      <c r="U578" s="58"/>
      <c r="V578" s="53">
        <f t="shared" si="199"/>
        <v>0</v>
      </c>
      <c r="W578" s="59"/>
      <c r="X578" s="6"/>
    </row>
    <row r="579" spans="1:24" s="77" customFormat="1" ht="31.5" x14ac:dyDescent="0.25">
      <c r="A579" s="33" t="s">
        <v>284</v>
      </c>
      <c r="B579" s="44" t="s">
        <v>339</v>
      </c>
      <c r="C579" s="37" t="s">
        <v>218</v>
      </c>
      <c r="D579" s="43" t="s">
        <v>219</v>
      </c>
      <c r="E579" s="53">
        <v>10652</v>
      </c>
      <c r="F579" s="53">
        <f t="shared" si="202"/>
        <v>1775.3333333333333</v>
      </c>
      <c r="G579" s="53">
        <v>4533</v>
      </c>
      <c r="H579" s="53">
        <v>4533</v>
      </c>
      <c r="I579" s="54"/>
      <c r="J579" s="50"/>
      <c r="K579" s="54"/>
      <c r="L579" s="55"/>
      <c r="M579" s="59"/>
      <c r="N579" s="59"/>
      <c r="O579" s="53"/>
      <c r="P579" s="53"/>
      <c r="Q579" s="57">
        <f t="shared" si="198"/>
        <v>0</v>
      </c>
      <c r="R579" s="53"/>
      <c r="S579" s="53">
        <f t="shared" si="201"/>
        <v>0</v>
      </c>
      <c r="T579" s="58"/>
      <c r="U579" s="58"/>
      <c r="V579" s="53">
        <f t="shared" si="199"/>
        <v>0</v>
      </c>
      <c r="W579" s="59"/>
      <c r="X579" s="6"/>
    </row>
    <row r="580" spans="1:24" s="77" customFormat="1" ht="31.5" x14ac:dyDescent="0.25">
      <c r="A580" s="33" t="s">
        <v>284</v>
      </c>
      <c r="B580" s="44" t="s">
        <v>339</v>
      </c>
      <c r="C580" s="37" t="s">
        <v>220</v>
      </c>
      <c r="D580" s="43" t="s">
        <v>221</v>
      </c>
      <c r="E580" s="53"/>
      <c r="F580" s="53">
        <f t="shared" ref="F580:F609" si="203">E580/12*1</f>
        <v>0</v>
      </c>
      <c r="G580" s="53">
        <v>411</v>
      </c>
      <c r="H580" s="53">
        <v>411</v>
      </c>
      <c r="I580" s="54"/>
      <c r="J580" s="50"/>
      <c r="K580" s="54"/>
      <c r="L580" s="55"/>
      <c r="M580" s="59"/>
      <c r="N580" s="59"/>
      <c r="O580" s="53"/>
      <c r="P580" s="53"/>
      <c r="Q580" s="57">
        <f t="shared" si="198"/>
        <v>0</v>
      </c>
      <c r="R580" s="53"/>
      <c r="S580" s="53">
        <f t="shared" si="201"/>
        <v>0</v>
      </c>
      <c r="T580" s="58"/>
      <c r="U580" s="58"/>
      <c r="V580" s="53">
        <f t="shared" si="199"/>
        <v>0</v>
      </c>
      <c r="W580" s="59"/>
      <c r="X580" s="6"/>
    </row>
    <row r="581" spans="1:24" s="77" customFormat="1" ht="31.5" x14ac:dyDescent="0.25">
      <c r="A581" s="33" t="s">
        <v>284</v>
      </c>
      <c r="B581" s="44" t="s">
        <v>339</v>
      </c>
      <c r="C581" s="37" t="s">
        <v>222</v>
      </c>
      <c r="D581" s="43" t="s">
        <v>226</v>
      </c>
      <c r="E581" s="53">
        <v>939</v>
      </c>
      <c r="F581" s="53">
        <f t="shared" ref="F581:F583" si="204">E581/12*2</f>
        <v>156.5</v>
      </c>
      <c r="G581" s="53">
        <v>1869</v>
      </c>
      <c r="H581" s="53">
        <v>1869</v>
      </c>
      <c r="I581" s="54"/>
      <c r="J581" s="50"/>
      <c r="K581" s="54"/>
      <c r="L581" s="55"/>
      <c r="M581" s="59"/>
      <c r="N581" s="59"/>
      <c r="O581" s="53"/>
      <c r="P581" s="53"/>
      <c r="Q581" s="57">
        <f t="shared" si="198"/>
        <v>0</v>
      </c>
      <c r="R581" s="53"/>
      <c r="S581" s="53">
        <f t="shared" si="201"/>
        <v>0</v>
      </c>
      <c r="T581" s="58"/>
      <c r="U581" s="58"/>
      <c r="V581" s="53">
        <f t="shared" si="199"/>
        <v>0</v>
      </c>
      <c r="W581" s="59"/>
      <c r="X581" s="6"/>
    </row>
    <row r="582" spans="1:24" s="77" customFormat="1" ht="31.5" x14ac:dyDescent="0.25">
      <c r="A582" s="33" t="s">
        <v>284</v>
      </c>
      <c r="B582" s="44" t="s">
        <v>339</v>
      </c>
      <c r="C582" s="37" t="s">
        <v>223</v>
      </c>
      <c r="D582" s="43" t="s">
        <v>227</v>
      </c>
      <c r="E582" s="53">
        <v>87692</v>
      </c>
      <c r="F582" s="53">
        <f t="shared" si="204"/>
        <v>14615.333333333334</v>
      </c>
      <c r="G582" s="53">
        <v>17352</v>
      </c>
      <c r="H582" s="53">
        <v>17352</v>
      </c>
      <c r="I582" s="54"/>
      <c r="J582" s="50"/>
      <c r="K582" s="54"/>
      <c r="L582" s="55"/>
      <c r="M582" s="59"/>
      <c r="N582" s="59"/>
      <c r="O582" s="53"/>
      <c r="P582" s="53"/>
      <c r="Q582" s="57">
        <f t="shared" si="198"/>
        <v>0</v>
      </c>
      <c r="R582" s="53"/>
      <c r="S582" s="53">
        <f t="shared" si="201"/>
        <v>0</v>
      </c>
      <c r="T582" s="58"/>
      <c r="U582" s="58"/>
      <c r="V582" s="53">
        <f t="shared" si="199"/>
        <v>0</v>
      </c>
      <c r="W582" s="59"/>
      <c r="X582" s="6"/>
    </row>
    <row r="583" spans="1:24" s="77" customFormat="1" ht="31.5" x14ac:dyDescent="0.25">
      <c r="A583" s="33" t="s">
        <v>284</v>
      </c>
      <c r="B583" s="44" t="s">
        <v>339</v>
      </c>
      <c r="C583" s="37" t="s">
        <v>280</v>
      </c>
      <c r="D583" s="43" t="s">
        <v>281</v>
      </c>
      <c r="E583" s="53">
        <v>2712</v>
      </c>
      <c r="F583" s="53">
        <f t="shared" si="204"/>
        <v>452</v>
      </c>
      <c r="G583" s="53">
        <v>826</v>
      </c>
      <c r="H583" s="53">
        <v>826</v>
      </c>
      <c r="I583" s="54"/>
      <c r="J583" s="50"/>
      <c r="K583" s="54"/>
      <c r="L583" s="55"/>
      <c r="M583" s="59"/>
      <c r="N583" s="59"/>
      <c r="O583" s="53"/>
      <c r="P583" s="53"/>
      <c r="Q583" s="57">
        <f t="shared" si="198"/>
        <v>0</v>
      </c>
      <c r="R583" s="53"/>
      <c r="S583" s="53">
        <f t="shared" si="201"/>
        <v>0</v>
      </c>
      <c r="T583" s="58"/>
      <c r="U583" s="58"/>
      <c r="V583" s="53">
        <f t="shared" si="199"/>
        <v>0</v>
      </c>
      <c r="W583" s="59"/>
      <c r="X583" s="6"/>
    </row>
    <row r="584" spans="1:24" s="77" customFormat="1" ht="15.75" x14ac:dyDescent="0.25">
      <c r="A584" s="33" t="s">
        <v>284</v>
      </c>
      <c r="B584" s="44" t="s">
        <v>339</v>
      </c>
      <c r="C584" s="37" t="s">
        <v>228</v>
      </c>
      <c r="D584" s="43" t="s">
        <v>229</v>
      </c>
      <c r="E584" s="53"/>
      <c r="F584" s="53">
        <f t="shared" si="203"/>
        <v>0</v>
      </c>
      <c r="G584" s="53">
        <v>11243</v>
      </c>
      <c r="H584" s="53">
        <v>11243</v>
      </c>
      <c r="I584" s="54"/>
      <c r="J584" s="50"/>
      <c r="K584" s="54"/>
      <c r="L584" s="55"/>
      <c r="M584" s="59"/>
      <c r="N584" s="59"/>
      <c r="O584" s="53"/>
      <c r="P584" s="53"/>
      <c r="Q584" s="57">
        <f t="shared" si="198"/>
        <v>0</v>
      </c>
      <c r="R584" s="53"/>
      <c r="S584" s="53">
        <f t="shared" si="201"/>
        <v>0</v>
      </c>
      <c r="T584" s="58"/>
      <c r="U584" s="58"/>
      <c r="V584" s="53">
        <f t="shared" si="199"/>
        <v>0</v>
      </c>
      <c r="W584" s="59"/>
      <c r="X584" s="6"/>
    </row>
    <row r="585" spans="1:24" s="77" customFormat="1" ht="31.5" x14ac:dyDescent="0.25">
      <c r="A585" s="33" t="s">
        <v>284</v>
      </c>
      <c r="B585" s="44" t="s">
        <v>339</v>
      </c>
      <c r="C585" s="37" t="s">
        <v>230</v>
      </c>
      <c r="D585" s="43" t="s">
        <v>231</v>
      </c>
      <c r="E585" s="53">
        <v>588977</v>
      </c>
      <c r="F585" s="53">
        <f>E585/12*2</f>
        <v>98162.833333333328</v>
      </c>
      <c r="G585" s="53">
        <v>100144</v>
      </c>
      <c r="H585" s="53">
        <v>100144</v>
      </c>
      <c r="I585" s="54"/>
      <c r="J585" s="50"/>
      <c r="K585" s="54"/>
      <c r="L585" s="55"/>
      <c r="M585" s="59"/>
      <c r="N585" s="59"/>
      <c r="O585" s="53"/>
      <c r="P585" s="53"/>
      <c r="Q585" s="57">
        <f t="shared" si="198"/>
        <v>0</v>
      </c>
      <c r="R585" s="53"/>
      <c r="S585" s="53">
        <f t="shared" si="201"/>
        <v>0</v>
      </c>
      <c r="T585" s="58"/>
      <c r="U585" s="58"/>
      <c r="V585" s="53">
        <f t="shared" si="199"/>
        <v>0</v>
      </c>
      <c r="W585" s="59"/>
      <c r="X585" s="6"/>
    </row>
    <row r="586" spans="1:24" s="77" customFormat="1" ht="15.75" x14ac:dyDescent="0.25">
      <c r="A586" s="33" t="s">
        <v>284</v>
      </c>
      <c r="B586" s="44" t="s">
        <v>339</v>
      </c>
      <c r="C586" s="37" t="s">
        <v>232</v>
      </c>
      <c r="D586" s="43" t="s">
        <v>233</v>
      </c>
      <c r="E586" s="53"/>
      <c r="F586" s="53">
        <f t="shared" si="203"/>
        <v>0</v>
      </c>
      <c r="G586" s="53"/>
      <c r="H586" s="53"/>
      <c r="I586" s="54"/>
      <c r="J586" s="50"/>
      <c r="K586" s="54"/>
      <c r="L586" s="55"/>
      <c r="M586" s="59"/>
      <c r="N586" s="59"/>
      <c r="O586" s="53"/>
      <c r="P586" s="53"/>
      <c r="Q586" s="57">
        <f t="shared" si="198"/>
        <v>0</v>
      </c>
      <c r="R586" s="53"/>
      <c r="S586" s="53">
        <f t="shared" si="201"/>
        <v>0</v>
      </c>
      <c r="T586" s="58"/>
      <c r="U586" s="58"/>
      <c r="V586" s="53">
        <f t="shared" si="199"/>
        <v>0</v>
      </c>
      <c r="W586" s="59"/>
      <c r="X586" s="6"/>
    </row>
    <row r="587" spans="1:24" s="77" customFormat="1" ht="15.75" x14ac:dyDescent="0.25">
      <c r="A587" s="33" t="s">
        <v>284</v>
      </c>
      <c r="B587" s="44" t="s">
        <v>339</v>
      </c>
      <c r="C587" s="37" t="s">
        <v>394</v>
      </c>
      <c r="D587" s="43" t="s">
        <v>369</v>
      </c>
      <c r="E587" s="53">
        <v>82832</v>
      </c>
      <c r="F587" s="53">
        <f t="shared" ref="F587:F588" si="205">E587/12*2</f>
        <v>13805.333333333334</v>
      </c>
      <c r="G587" s="53">
        <v>31519</v>
      </c>
      <c r="H587" s="53">
        <v>31519</v>
      </c>
      <c r="I587" s="54"/>
      <c r="J587" s="50"/>
      <c r="K587" s="54"/>
      <c r="L587" s="55"/>
      <c r="M587" s="59"/>
      <c r="N587" s="59"/>
      <c r="O587" s="53"/>
      <c r="P587" s="53"/>
      <c r="Q587" s="57">
        <f t="shared" si="198"/>
        <v>0</v>
      </c>
      <c r="R587" s="53"/>
      <c r="S587" s="53">
        <f t="shared" si="201"/>
        <v>0</v>
      </c>
      <c r="T587" s="58"/>
      <c r="U587" s="58"/>
      <c r="V587" s="53">
        <f t="shared" si="199"/>
        <v>0</v>
      </c>
      <c r="W587" s="59"/>
      <c r="X587" s="6"/>
    </row>
    <row r="588" spans="1:24" s="77" customFormat="1" ht="15.75" x14ac:dyDescent="0.25">
      <c r="A588" s="33" t="s">
        <v>284</v>
      </c>
      <c r="B588" s="44" t="s">
        <v>339</v>
      </c>
      <c r="C588" s="37" t="s">
        <v>234</v>
      </c>
      <c r="D588" s="43" t="s">
        <v>235</v>
      </c>
      <c r="E588" s="53">
        <v>185470</v>
      </c>
      <c r="F588" s="53">
        <f t="shared" si="205"/>
        <v>30911.666666666668</v>
      </c>
      <c r="G588" s="53"/>
      <c r="H588" s="53"/>
      <c r="I588" s="54"/>
      <c r="J588" s="50"/>
      <c r="K588" s="54"/>
      <c r="L588" s="55"/>
      <c r="M588" s="59"/>
      <c r="N588" s="59"/>
      <c r="O588" s="53"/>
      <c r="P588" s="53"/>
      <c r="Q588" s="57">
        <f t="shared" si="198"/>
        <v>0</v>
      </c>
      <c r="R588" s="53"/>
      <c r="S588" s="53">
        <f t="shared" si="201"/>
        <v>0</v>
      </c>
      <c r="T588" s="58"/>
      <c r="U588" s="58"/>
      <c r="V588" s="53">
        <f t="shared" si="199"/>
        <v>0</v>
      </c>
      <c r="W588" s="59"/>
      <c r="X588" s="6"/>
    </row>
    <row r="589" spans="1:24" s="77" customFormat="1" ht="15.75" x14ac:dyDescent="0.25">
      <c r="A589" s="33" t="s">
        <v>284</v>
      </c>
      <c r="B589" s="44" t="s">
        <v>339</v>
      </c>
      <c r="C589" s="37" t="s">
        <v>236</v>
      </c>
      <c r="D589" s="43" t="s">
        <v>237</v>
      </c>
      <c r="E589" s="53"/>
      <c r="F589" s="53">
        <f t="shared" si="203"/>
        <v>0</v>
      </c>
      <c r="G589" s="53"/>
      <c r="H589" s="53"/>
      <c r="I589" s="54"/>
      <c r="J589" s="50"/>
      <c r="K589" s="54"/>
      <c r="L589" s="55"/>
      <c r="M589" s="59"/>
      <c r="N589" s="59"/>
      <c r="O589" s="53"/>
      <c r="P589" s="53"/>
      <c r="Q589" s="57">
        <f t="shared" si="198"/>
        <v>0</v>
      </c>
      <c r="R589" s="53"/>
      <c r="S589" s="53">
        <f t="shared" si="201"/>
        <v>0</v>
      </c>
      <c r="T589" s="58"/>
      <c r="U589" s="58"/>
      <c r="V589" s="53">
        <f t="shared" si="199"/>
        <v>0</v>
      </c>
      <c r="W589" s="59"/>
      <c r="X589" s="6"/>
    </row>
    <row r="590" spans="1:24" s="77" customFormat="1" ht="31.5" x14ac:dyDescent="0.25">
      <c r="A590" s="33" t="s">
        <v>284</v>
      </c>
      <c r="B590" s="44" t="s">
        <v>339</v>
      </c>
      <c r="C590" s="37" t="s">
        <v>238</v>
      </c>
      <c r="D590" s="43" t="s">
        <v>239</v>
      </c>
      <c r="E590" s="53">
        <v>253694</v>
      </c>
      <c r="F590" s="53">
        <f t="shared" ref="F590:F591" si="206">E590/12*2</f>
        <v>42282.333333333336</v>
      </c>
      <c r="G590" s="53">
        <v>103067</v>
      </c>
      <c r="H590" s="53">
        <v>103067</v>
      </c>
      <c r="I590" s="54"/>
      <c r="J590" s="50"/>
      <c r="K590" s="54"/>
      <c r="L590" s="55"/>
      <c r="M590" s="59"/>
      <c r="N590" s="59"/>
      <c r="O590" s="53"/>
      <c r="P590" s="53"/>
      <c r="Q590" s="57">
        <f t="shared" si="198"/>
        <v>0</v>
      </c>
      <c r="R590" s="53"/>
      <c r="S590" s="53">
        <f t="shared" si="201"/>
        <v>0</v>
      </c>
      <c r="T590" s="58"/>
      <c r="U590" s="58"/>
      <c r="V590" s="53">
        <f t="shared" si="199"/>
        <v>0</v>
      </c>
      <c r="W590" s="59"/>
      <c r="X590" s="6"/>
    </row>
    <row r="591" spans="1:24" s="77" customFormat="1" ht="31.5" x14ac:dyDescent="0.25">
      <c r="A591" s="33" t="s">
        <v>284</v>
      </c>
      <c r="B591" s="44" t="s">
        <v>339</v>
      </c>
      <c r="C591" s="37" t="s">
        <v>240</v>
      </c>
      <c r="D591" s="43" t="s">
        <v>241</v>
      </c>
      <c r="E591" s="53">
        <v>125332</v>
      </c>
      <c r="F591" s="53">
        <f t="shared" si="206"/>
        <v>20888.666666666668</v>
      </c>
      <c r="G591" s="53">
        <v>6092</v>
      </c>
      <c r="H591" s="53">
        <v>6092</v>
      </c>
      <c r="I591" s="54"/>
      <c r="J591" s="50"/>
      <c r="K591" s="54"/>
      <c r="L591" s="55"/>
      <c r="M591" s="59"/>
      <c r="N591" s="59"/>
      <c r="O591" s="53"/>
      <c r="P591" s="53"/>
      <c r="Q591" s="57">
        <f t="shared" si="198"/>
        <v>0</v>
      </c>
      <c r="R591" s="53"/>
      <c r="S591" s="53">
        <f t="shared" si="201"/>
        <v>0</v>
      </c>
      <c r="T591" s="58"/>
      <c r="U591" s="58"/>
      <c r="V591" s="53">
        <f t="shared" si="199"/>
        <v>0</v>
      </c>
      <c r="W591" s="59"/>
      <c r="X591" s="6"/>
    </row>
    <row r="592" spans="1:24" s="77" customFormat="1" ht="15.75" x14ac:dyDescent="0.25">
      <c r="A592" s="33" t="s">
        <v>284</v>
      </c>
      <c r="B592" s="44" t="s">
        <v>339</v>
      </c>
      <c r="C592" s="37" t="s">
        <v>242</v>
      </c>
      <c r="D592" s="43" t="s">
        <v>246</v>
      </c>
      <c r="E592" s="53"/>
      <c r="F592" s="53">
        <f t="shared" si="203"/>
        <v>0</v>
      </c>
      <c r="G592" s="53"/>
      <c r="H592" s="53"/>
      <c r="I592" s="54"/>
      <c r="J592" s="50"/>
      <c r="K592" s="54"/>
      <c r="L592" s="55"/>
      <c r="M592" s="59"/>
      <c r="N592" s="59"/>
      <c r="O592" s="53"/>
      <c r="P592" s="53"/>
      <c r="Q592" s="57">
        <f t="shared" si="198"/>
        <v>0</v>
      </c>
      <c r="R592" s="53"/>
      <c r="S592" s="53">
        <f t="shared" si="201"/>
        <v>0</v>
      </c>
      <c r="T592" s="58"/>
      <c r="U592" s="58"/>
      <c r="V592" s="53">
        <f t="shared" si="199"/>
        <v>0</v>
      </c>
      <c r="W592" s="59"/>
      <c r="X592" s="6"/>
    </row>
    <row r="593" spans="1:24" s="77" customFormat="1" ht="15.75" x14ac:dyDescent="0.25">
      <c r="A593" s="33" t="s">
        <v>284</v>
      </c>
      <c r="B593" s="44" t="s">
        <v>339</v>
      </c>
      <c r="C593" s="37" t="s">
        <v>243</v>
      </c>
      <c r="D593" s="43" t="s">
        <v>247</v>
      </c>
      <c r="E593" s="53"/>
      <c r="F593" s="53">
        <f t="shared" si="203"/>
        <v>0</v>
      </c>
      <c r="G593" s="53">
        <v>15962</v>
      </c>
      <c r="H593" s="53">
        <v>15962</v>
      </c>
      <c r="I593" s="54"/>
      <c r="J593" s="50"/>
      <c r="K593" s="54"/>
      <c r="L593" s="55"/>
      <c r="M593" s="59"/>
      <c r="N593" s="59"/>
      <c r="O593" s="53"/>
      <c r="P593" s="53"/>
      <c r="Q593" s="57">
        <f t="shared" si="198"/>
        <v>0</v>
      </c>
      <c r="R593" s="53"/>
      <c r="S593" s="53">
        <f t="shared" si="201"/>
        <v>0</v>
      </c>
      <c r="T593" s="58"/>
      <c r="U593" s="58"/>
      <c r="V593" s="53">
        <f t="shared" si="199"/>
        <v>0</v>
      </c>
      <c r="W593" s="59"/>
      <c r="X593" s="6"/>
    </row>
    <row r="594" spans="1:24" s="77" customFormat="1" ht="15.75" x14ac:dyDescent="0.25">
      <c r="A594" s="33" t="s">
        <v>284</v>
      </c>
      <c r="B594" s="44" t="s">
        <v>339</v>
      </c>
      <c r="C594" s="37" t="s">
        <v>244</v>
      </c>
      <c r="D594" s="43" t="s">
        <v>245</v>
      </c>
      <c r="E594" s="53">
        <v>8788</v>
      </c>
      <c r="F594" s="53">
        <f t="shared" ref="F594:F595" si="207">E594/12*2</f>
        <v>1464.6666666666667</v>
      </c>
      <c r="G594" s="53">
        <v>2390</v>
      </c>
      <c r="H594" s="53">
        <v>2390</v>
      </c>
      <c r="I594" s="54"/>
      <c r="J594" s="50"/>
      <c r="K594" s="54"/>
      <c r="L594" s="55"/>
      <c r="M594" s="59"/>
      <c r="N594" s="59"/>
      <c r="O594" s="53"/>
      <c r="P594" s="53"/>
      <c r="Q594" s="57">
        <f t="shared" si="198"/>
        <v>0</v>
      </c>
      <c r="R594" s="53"/>
      <c r="S594" s="53">
        <f t="shared" si="201"/>
        <v>0</v>
      </c>
      <c r="T594" s="58"/>
      <c r="U594" s="58"/>
      <c r="V594" s="53">
        <f t="shared" si="199"/>
        <v>0</v>
      </c>
      <c r="W594" s="59"/>
      <c r="X594" s="6"/>
    </row>
    <row r="595" spans="1:24" s="77" customFormat="1" ht="31.5" x14ac:dyDescent="0.25">
      <c r="A595" s="33" t="s">
        <v>284</v>
      </c>
      <c r="B595" s="44" t="s">
        <v>339</v>
      </c>
      <c r="C595" s="37" t="s">
        <v>248</v>
      </c>
      <c r="D595" s="43" t="s">
        <v>249</v>
      </c>
      <c r="E595" s="53">
        <v>172189</v>
      </c>
      <c r="F595" s="53">
        <f t="shared" si="207"/>
        <v>28698.166666666668</v>
      </c>
      <c r="G595" s="53">
        <v>32288</v>
      </c>
      <c r="H595" s="53">
        <v>32288</v>
      </c>
      <c r="I595" s="54"/>
      <c r="J595" s="50"/>
      <c r="K595" s="54"/>
      <c r="L595" s="55"/>
      <c r="M595" s="59"/>
      <c r="N595" s="59"/>
      <c r="O595" s="53"/>
      <c r="P595" s="53"/>
      <c r="Q595" s="57">
        <f t="shared" si="198"/>
        <v>0</v>
      </c>
      <c r="R595" s="53"/>
      <c r="S595" s="53">
        <f t="shared" si="201"/>
        <v>0</v>
      </c>
      <c r="T595" s="58"/>
      <c r="U595" s="58"/>
      <c r="V595" s="53">
        <f t="shared" si="199"/>
        <v>0</v>
      </c>
      <c r="W595" s="59"/>
      <c r="X595" s="6"/>
    </row>
    <row r="596" spans="1:24" s="77" customFormat="1" ht="15.75" x14ac:dyDescent="0.25">
      <c r="A596" s="33" t="s">
        <v>284</v>
      </c>
      <c r="B596" s="44" t="s">
        <v>339</v>
      </c>
      <c r="C596" s="37" t="s">
        <v>250</v>
      </c>
      <c r="D596" s="43" t="s">
        <v>251</v>
      </c>
      <c r="E596" s="53"/>
      <c r="F596" s="53">
        <f t="shared" si="203"/>
        <v>0</v>
      </c>
      <c r="G596" s="53"/>
      <c r="H596" s="53"/>
      <c r="I596" s="54"/>
      <c r="J596" s="50"/>
      <c r="K596" s="54"/>
      <c r="L596" s="55"/>
      <c r="M596" s="59"/>
      <c r="N596" s="59"/>
      <c r="O596" s="53"/>
      <c r="P596" s="53"/>
      <c r="Q596" s="57">
        <f t="shared" si="198"/>
        <v>0</v>
      </c>
      <c r="R596" s="53"/>
      <c r="S596" s="53">
        <f t="shared" si="201"/>
        <v>0</v>
      </c>
      <c r="T596" s="58"/>
      <c r="U596" s="58"/>
      <c r="V596" s="53">
        <f t="shared" si="199"/>
        <v>0</v>
      </c>
      <c r="W596" s="59"/>
      <c r="X596" s="6"/>
    </row>
    <row r="597" spans="1:24" s="77" customFormat="1" ht="31.5" x14ac:dyDescent="0.25">
      <c r="A597" s="33" t="s">
        <v>284</v>
      </c>
      <c r="B597" s="44" t="s">
        <v>339</v>
      </c>
      <c r="C597" s="37" t="s">
        <v>252</v>
      </c>
      <c r="D597" s="43" t="s">
        <v>253</v>
      </c>
      <c r="E597" s="53"/>
      <c r="F597" s="53">
        <f t="shared" si="203"/>
        <v>0</v>
      </c>
      <c r="G597" s="53"/>
      <c r="H597" s="53"/>
      <c r="I597" s="54"/>
      <c r="J597" s="50"/>
      <c r="K597" s="54"/>
      <c r="L597" s="55"/>
      <c r="M597" s="59"/>
      <c r="N597" s="59"/>
      <c r="O597" s="53"/>
      <c r="P597" s="53"/>
      <c r="Q597" s="57">
        <f t="shared" si="198"/>
        <v>0</v>
      </c>
      <c r="R597" s="53"/>
      <c r="S597" s="53">
        <f t="shared" si="201"/>
        <v>0</v>
      </c>
      <c r="T597" s="58"/>
      <c r="U597" s="58"/>
      <c r="V597" s="53">
        <f t="shared" si="199"/>
        <v>0</v>
      </c>
      <c r="W597" s="59"/>
      <c r="X597" s="6"/>
    </row>
    <row r="598" spans="1:24" s="77" customFormat="1" ht="15.75" x14ac:dyDescent="0.25">
      <c r="A598" s="33" t="s">
        <v>284</v>
      </c>
      <c r="B598" s="44" t="s">
        <v>339</v>
      </c>
      <c r="C598" s="37" t="s">
        <v>254</v>
      </c>
      <c r="D598" s="43" t="s">
        <v>263</v>
      </c>
      <c r="E598" s="53">
        <v>7337</v>
      </c>
      <c r="F598" s="53">
        <f>E598/12*2</f>
        <v>1222.8333333333333</v>
      </c>
      <c r="G598" s="53"/>
      <c r="H598" s="53"/>
      <c r="I598" s="54"/>
      <c r="J598" s="50"/>
      <c r="K598" s="54"/>
      <c r="L598" s="55"/>
      <c r="M598" s="59"/>
      <c r="N598" s="59"/>
      <c r="O598" s="53"/>
      <c r="P598" s="53"/>
      <c r="Q598" s="57">
        <f t="shared" si="198"/>
        <v>0</v>
      </c>
      <c r="R598" s="53"/>
      <c r="S598" s="53">
        <f t="shared" si="201"/>
        <v>0</v>
      </c>
      <c r="T598" s="58"/>
      <c r="U598" s="58"/>
      <c r="V598" s="53">
        <f t="shared" si="199"/>
        <v>0</v>
      </c>
      <c r="W598" s="59"/>
      <c r="X598" s="6"/>
    </row>
    <row r="599" spans="1:24" s="77" customFormat="1" ht="15.75" x14ac:dyDescent="0.25">
      <c r="A599" s="33" t="s">
        <v>284</v>
      </c>
      <c r="B599" s="44" t="s">
        <v>339</v>
      </c>
      <c r="C599" s="37" t="s">
        <v>255</v>
      </c>
      <c r="D599" s="43" t="s">
        <v>256</v>
      </c>
      <c r="E599" s="53"/>
      <c r="F599" s="53">
        <f t="shared" si="203"/>
        <v>0</v>
      </c>
      <c r="G599" s="53"/>
      <c r="H599" s="53"/>
      <c r="I599" s="54"/>
      <c r="J599" s="50"/>
      <c r="K599" s="54"/>
      <c r="L599" s="55"/>
      <c r="M599" s="59"/>
      <c r="N599" s="59"/>
      <c r="O599" s="53"/>
      <c r="P599" s="53"/>
      <c r="Q599" s="57">
        <f t="shared" si="198"/>
        <v>0</v>
      </c>
      <c r="R599" s="53"/>
      <c r="S599" s="53">
        <f t="shared" si="201"/>
        <v>0</v>
      </c>
      <c r="T599" s="58"/>
      <c r="U599" s="58"/>
      <c r="V599" s="53">
        <f t="shared" si="199"/>
        <v>0</v>
      </c>
      <c r="W599" s="59"/>
      <c r="X599" s="6"/>
    </row>
    <row r="600" spans="1:24" s="77" customFormat="1" ht="15.75" x14ac:dyDescent="0.25">
      <c r="A600" s="33" t="s">
        <v>284</v>
      </c>
      <c r="B600" s="44" t="s">
        <v>339</v>
      </c>
      <c r="C600" s="37" t="s">
        <v>257</v>
      </c>
      <c r="D600" s="43" t="s">
        <v>258</v>
      </c>
      <c r="E600" s="53"/>
      <c r="F600" s="53">
        <f t="shared" si="203"/>
        <v>0</v>
      </c>
      <c r="G600" s="53"/>
      <c r="H600" s="53"/>
      <c r="I600" s="54"/>
      <c r="J600" s="50"/>
      <c r="K600" s="54"/>
      <c r="L600" s="55"/>
      <c r="M600" s="59"/>
      <c r="N600" s="59"/>
      <c r="O600" s="53"/>
      <c r="P600" s="53"/>
      <c r="Q600" s="57">
        <f t="shared" si="198"/>
        <v>0</v>
      </c>
      <c r="R600" s="53"/>
      <c r="S600" s="53">
        <f t="shared" si="201"/>
        <v>0</v>
      </c>
      <c r="T600" s="58"/>
      <c r="U600" s="58"/>
      <c r="V600" s="53">
        <f t="shared" si="199"/>
        <v>0</v>
      </c>
      <c r="W600" s="59"/>
      <c r="X600" s="6"/>
    </row>
    <row r="601" spans="1:24" s="77" customFormat="1" ht="15.75" x14ac:dyDescent="0.25">
      <c r="A601" s="33" t="s">
        <v>284</v>
      </c>
      <c r="B601" s="44" t="s">
        <v>339</v>
      </c>
      <c r="C601" s="37" t="s">
        <v>259</v>
      </c>
      <c r="D601" s="43" t="s">
        <v>260</v>
      </c>
      <c r="E601" s="53"/>
      <c r="F601" s="53">
        <f t="shared" si="203"/>
        <v>0</v>
      </c>
      <c r="G601" s="53"/>
      <c r="H601" s="53"/>
      <c r="I601" s="54"/>
      <c r="J601" s="50"/>
      <c r="K601" s="54"/>
      <c r="L601" s="55"/>
      <c r="M601" s="59"/>
      <c r="N601" s="59"/>
      <c r="O601" s="53"/>
      <c r="P601" s="53"/>
      <c r="Q601" s="57">
        <f t="shared" si="198"/>
        <v>0</v>
      </c>
      <c r="R601" s="53"/>
      <c r="S601" s="53">
        <f t="shared" si="201"/>
        <v>0</v>
      </c>
      <c r="T601" s="58"/>
      <c r="U601" s="58"/>
      <c r="V601" s="53">
        <f t="shared" si="199"/>
        <v>0</v>
      </c>
      <c r="W601" s="59"/>
      <c r="X601" s="6"/>
    </row>
    <row r="602" spans="1:24" s="77" customFormat="1" ht="31.5" x14ac:dyDescent="0.25">
      <c r="A602" s="33" t="s">
        <v>284</v>
      </c>
      <c r="B602" s="44" t="s">
        <v>339</v>
      </c>
      <c r="C602" s="37" t="s">
        <v>261</v>
      </c>
      <c r="D602" s="43" t="s">
        <v>262</v>
      </c>
      <c r="E602" s="53"/>
      <c r="F602" s="53">
        <f t="shared" si="203"/>
        <v>0</v>
      </c>
      <c r="G602" s="53"/>
      <c r="H602" s="53"/>
      <c r="I602" s="54"/>
      <c r="J602" s="50"/>
      <c r="K602" s="54"/>
      <c r="L602" s="55"/>
      <c r="M602" s="59"/>
      <c r="N602" s="59"/>
      <c r="O602" s="53"/>
      <c r="P602" s="53"/>
      <c r="Q602" s="57">
        <f t="shared" si="198"/>
        <v>0</v>
      </c>
      <c r="R602" s="53"/>
      <c r="S602" s="53">
        <f t="shared" si="201"/>
        <v>0</v>
      </c>
      <c r="T602" s="58"/>
      <c r="U602" s="58"/>
      <c r="V602" s="53">
        <f t="shared" si="199"/>
        <v>0</v>
      </c>
      <c r="W602" s="59"/>
      <c r="X602" s="6"/>
    </row>
    <row r="603" spans="1:24" s="77" customFormat="1" ht="15.75" x14ac:dyDescent="0.25">
      <c r="A603" s="33" t="s">
        <v>284</v>
      </c>
      <c r="B603" s="44" t="s">
        <v>339</v>
      </c>
      <c r="C603" s="37" t="s">
        <v>264</v>
      </c>
      <c r="D603" s="43" t="s">
        <v>265</v>
      </c>
      <c r="E603" s="53">
        <v>249737</v>
      </c>
      <c r="F603" s="53">
        <f t="shared" ref="F603:F606" si="208">E603/12*2</f>
        <v>41622.833333333336</v>
      </c>
      <c r="G603" s="53">
        <v>1788</v>
      </c>
      <c r="H603" s="53">
        <v>1788</v>
      </c>
      <c r="I603" s="54"/>
      <c r="J603" s="50"/>
      <c r="K603" s="54"/>
      <c r="L603" s="55"/>
      <c r="M603" s="59"/>
      <c r="N603" s="59"/>
      <c r="O603" s="53"/>
      <c r="P603" s="53"/>
      <c r="Q603" s="57">
        <f t="shared" si="198"/>
        <v>0</v>
      </c>
      <c r="R603" s="53"/>
      <c r="S603" s="53">
        <f t="shared" si="201"/>
        <v>0</v>
      </c>
      <c r="T603" s="58"/>
      <c r="U603" s="58"/>
      <c r="V603" s="53">
        <f t="shared" si="199"/>
        <v>0</v>
      </c>
      <c r="W603" s="59"/>
      <c r="X603" s="6"/>
    </row>
    <row r="604" spans="1:24" s="77" customFormat="1" ht="47.25" x14ac:dyDescent="0.25">
      <c r="A604" s="33" t="s">
        <v>284</v>
      </c>
      <c r="B604" s="44" t="s">
        <v>339</v>
      </c>
      <c r="C604" s="37" t="s">
        <v>266</v>
      </c>
      <c r="D604" s="43" t="s">
        <v>267</v>
      </c>
      <c r="E604" s="53">
        <v>70641</v>
      </c>
      <c r="F604" s="53">
        <f t="shared" si="208"/>
        <v>11773.5</v>
      </c>
      <c r="G604" s="53">
        <v>1569</v>
      </c>
      <c r="H604" s="53">
        <v>1569</v>
      </c>
      <c r="I604" s="54"/>
      <c r="J604" s="50"/>
      <c r="K604" s="54"/>
      <c r="L604" s="55"/>
      <c r="M604" s="59"/>
      <c r="N604" s="59"/>
      <c r="O604" s="53"/>
      <c r="P604" s="53"/>
      <c r="Q604" s="57">
        <f t="shared" si="198"/>
        <v>0</v>
      </c>
      <c r="R604" s="53"/>
      <c r="S604" s="53">
        <f t="shared" si="201"/>
        <v>0</v>
      </c>
      <c r="T604" s="58"/>
      <c r="U604" s="58"/>
      <c r="V604" s="53">
        <f t="shared" si="199"/>
        <v>0</v>
      </c>
      <c r="W604" s="59"/>
      <c r="X604" s="6"/>
    </row>
    <row r="605" spans="1:24" s="77" customFormat="1" ht="15.75" x14ac:dyDescent="0.25">
      <c r="A605" s="33" t="s">
        <v>284</v>
      </c>
      <c r="B605" s="44" t="s">
        <v>339</v>
      </c>
      <c r="C605" s="37" t="s">
        <v>268</v>
      </c>
      <c r="D605" s="43" t="s">
        <v>269</v>
      </c>
      <c r="E605" s="53">
        <v>82264</v>
      </c>
      <c r="F605" s="53">
        <f t="shared" si="208"/>
        <v>13710.666666666666</v>
      </c>
      <c r="G605" s="53">
        <v>12363</v>
      </c>
      <c r="H605" s="53">
        <v>12363</v>
      </c>
      <c r="I605" s="54"/>
      <c r="J605" s="50"/>
      <c r="K605" s="54"/>
      <c r="L605" s="55"/>
      <c r="M605" s="59"/>
      <c r="N605" s="59"/>
      <c r="O605" s="53"/>
      <c r="P605" s="53"/>
      <c r="Q605" s="57">
        <f t="shared" si="198"/>
        <v>0</v>
      </c>
      <c r="R605" s="53"/>
      <c r="S605" s="53">
        <f t="shared" si="201"/>
        <v>0</v>
      </c>
      <c r="T605" s="58"/>
      <c r="U605" s="58"/>
      <c r="V605" s="53">
        <f t="shared" si="199"/>
        <v>0</v>
      </c>
      <c r="W605" s="59"/>
      <c r="X605" s="6"/>
    </row>
    <row r="606" spans="1:24" s="77" customFormat="1" ht="31.5" x14ac:dyDescent="0.25">
      <c r="A606" s="33" t="s">
        <v>284</v>
      </c>
      <c r="B606" s="44" t="s">
        <v>339</v>
      </c>
      <c r="C606" s="37" t="s">
        <v>270</v>
      </c>
      <c r="D606" s="43" t="s">
        <v>271</v>
      </c>
      <c r="E606" s="53">
        <v>51801</v>
      </c>
      <c r="F606" s="53">
        <f t="shared" si="208"/>
        <v>8633.5</v>
      </c>
      <c r="G606" s="53">
        <v>2352</v>
      </c>
      <c r="H606" s="53">
        <v>2352</v>
      </c>
      <c r="I606" s="54"/>
      <c r="J606" s="50"/>
      <c r="K606" s="54"/>
      <c r="L606" s="55"/>
      <c r="M606" s="59"/>
      <c r="N606" s="59"/>
      <c r="O606" s="53"/>
      <c r="P606" s="53"/>
      <c r="Q606" s="57">
        <f t="shared" si="198"/>
        <v>0</v>
      </c>
      <c r="R606" s="53"/>
      <c r="S606" s="53">
        <f t="shared" si="201"/>
        <v>0</v>
      </c>
      <c r="T606" s="58"/>
      <c r="U606" s="58"/>
      <c r="V606" s="53">
        <f t="shared" si="199"/>
        <v>0</v>
      </c>
      <c r="W606" s="59"/>
      <c r="X606" s="6"/>
    </row>
    <row r="607" spans="1:24" s="77" customFormat="1" ht="15.75" x14ac:dyDescent="0.25">
      <c r="A607" s="33" t="s">
        <v>284</v>
      </c>
      <c r="B607" s="44" t="s">
        <v>339</v>
      </c>
      <c r="C607" s="37" t="s">
        <v>272</v>
      </c>
      <c r="D607" s="43" t="s">
        <v>273</v>
      </c>
      <c r="E607" s="53"/>
      <c r="F607" s="53">
        <f t="shared" si="203"/>
        <v>0</v>
      </c>
      <c r="G607" s="53"/>
      <c r="H607" s="53"/>
      <c r="I607" s="54"/>
      <c r="J607" s="50"/>
      <c r="K607" s="54"/>
      <c r="L607" s="55"/>
      <c r="M607" s="59"/>
      <c r="N607" s="59"/>
      <c r="O607" s="53"/>
      <c r="P607" s="53"/>
      <c r="Q607" s="57">
        <f t="shared" si="198"/>
        <v>0</v>
      </c>
      <c r="R607" s="53"/>
      <c r="S607" s="53">
        <f t="shared" si="201"/>
        <v>0</v>
      </c>
      <c r="T607" s="58"/>
      <c r="U607" s="58"/>
      <c r="V607" s="53">
        <f t="shared" si="199"/>
        <v>0</v>
      </c>
      <c r="W607" s="59"/>
      <c r="X607" s="6"/>
    </row>
    <row r="608" spans="1:24" s="77" customFormat="1" ht="31.5" x14ac:dyDescent="0.25">
      <c r="A608" s="33" t="s">
        <v>284</v>
      </c>
      <c r="B608" s="44" t="s">
        <v>339</v>
      </c>
      <c r="C608" s="37" t="s">
        <v>274</v>
      </c>
      <c r="D608" s="43" t="s">
        <v>275</v>
      </c>
      <c r="E608" s="53">
        <v>1957</v>
      </c>
      <c r="F608" s="53">
        <f>E608/12*2</f>
        <v>326.16666666666669</v>
      </c>
      <c r="G608" s="53"/>
      <c r="H608" s="53"/>
      <c r="I608" s="54"/>
      <c r="J608" s="50"/>
      <c r="K608" s="54"/>
      <c r="L608" s="55"/>
      <c r="M608" s="59"/>
      <c r="N608" s="59"/>
      <c r="O608" s="53"/>
      <c r="P608" s="53"/>
      <c r="Q608" s="57">
        <f t="shared" si="198"/>
        <v>0</v>
      </c>
      <c r="R608" s="53"/>
      <c r="S608" s="53">
        <f t="shared" si="201"/>
        <v>0</v>
      </c>
      <c r="T608" s="58"/>
      <c r="U608" s="58"/>
      <c r="V608" s="53">
        <f t="shared" si="199"/>
        <v>0</v>
      </c>
      <c r="W608" s="59"/>
      <c r="X608" s="6"/>
    </row>
    <row r="609" spans="1:24" s="77" customFormat="1" ht="15.75" x14ac:dyDescent="0.25">
      <c r="A609" s="33" t="s">
        <v>284</v>
      </c>
      <c r="B609" s="44" t="s">
        <v>339</v>
      </c>
      <c r="C609" s="37" t="s">
        <v>276</v>
      </c>
      <c r="D609" s="43" t="s">
        <v>277</v>
      </c>
      <c r="E609" s="53"/>
      <c r="F609" s="53">
        <f t="shared" si="203"/>
        <v>0</v>
      </c>
      <c r="G609" s="53">
        <v>19</v>
      </c>
      <c r="H609" s="53">
        <v>19</v>
      </c>
      <c r="I609" s="54"/>
      <c r="J609" s="50"/>
      <c r="K609" s="54"/>
      <c r="L609" s="55"/>
      <c r="M609" s="59"/>
      <c r="N609" s="59"/>
      <c r="O609" s="53"/>
      <c r="P609" s="53"/>
      <c r="Q609" s="57">
        <f t="shared" si="198"/>
        <v>0</v>
      </c>
      <c r="R609" s="53"/>
      <c r="S609" s="53">
        <f t="shared" si="201"/>
        <v>0</v>
      </c>
      <c r="T609" s="58"/>
      <c r="U609" s="58"/>
      <c r="V609" s="53">
        <f t="shared" si="199"/>
        <v>0</v>
      </c>
      <c r="W609" s="59"/>
      <c r="X609" s="6"/>
    </row>
    <row r="610" spans="1:24" s="77" customFormat="1" ht="31.5" x14ac:dyDescent="0.25">
      <c r="A610" s="33" t="s">
        <v>284</v>
      </c>
      <c r="B610" s="44" t="s">
        <v>339</v>
      </c>
      <c r="C610" s="37" t="s">
        <v>278</v>
      </c>
      <c r="D610" s="43" t="s">
        <v>279</v>
      </c>
      <c r="E610" s="53"/>
      <c r="F610" s="53"/>
      <c r="G610" s="53"/>
      <c r="H610" s="53"/>
      <c r="I610" s="54"/>
      <c r="J610" s="50"/>
      <c r="K610" s="54"/>
      <c r="L610" s="55"/>
      <c r="M610" s="59"/>
      <c r="N610" s="59"/>
      <c r="O610" s="53"/>
      <c r="P610" s="53"/>
      <c r="Q610" s="57">
        <f t="shared" si="198"/>
        <v>0</v>
      </c>
      <c r="R610" s="53"/>
      <c r="S610" s="53">
        <f t="shared" si="201"/>
        <v>0</v>
      </c>
      <c r="T610" s="58"/>
      <c r="U610" s="58"/>
      <c r="V610" s="53">
        <f t="shared" si="199"/>
        <v>0</v>
      </c>
      <c r="W610" s="59"/>
      <c r="X610" s="6"/>
    </row>
    <row r="611" spans="1:24" s="77" customFormat="1" ht="15.75" x14ac:dyDescent="0.25">
      <c r="A611" s="33" t="s">
        <v>284</v>
      </c>
      <c r="B611" s="44" t="s">
        <v>339</v>
      </c>
      <c r="C611" s="37" t="s">
        <v>363</v>
      </c>
      <c r="D611" s="43" t="s">
        <v>360</v>
      </c>
      <c r="E611" s="53"/>
      <c r="F611" s="53"/>
      <c r="G611" s="53"/>
      <c r="H611" s="53"/>
      <c r="I611" s="54"/>
      <c r="J611" s="50"/>
      <c r="K611" s="54"/>
      <c r="L611" s="55"/>
      <c r="M611" s="59"/>
      <c r="N611" s="59"/>
      <c r="O611" s="53"/>
      <c r="P611" s="53"/>
      <c r="Q611" s="57"/>
      <c r="R611" s="53"/>
      <c r="S611" s="53"/>
      <c r="T611" s="58"/>
      <c r="U611" s="58"/>
      <c r="V611" s="53"/>
      <c r="W611" s="59"/>
      <c r="X611" s="6"/>
    </row>
    <row r="612" spans="1:24" s="77" customFormat="1" ht="15.75" x14ac:dyDescent="0.25">
      <c r="A612" s="33" t="s">
        <v>284</v>
      </c>
      <c r="B612" s="44" t="s">
        <v>339</v>
      </c>
      <c r="C612" s="37" t="s">
        <v>364</v>
      </c>
      <c r="D612" s="38" t="s">
        <v>365</v>
      </c>
      <c r="E612" s="53">
        <v>349562</v>
      </c>
      <c r="F612" s="53">
        <f>E612/12*2</f>
        <v>58260.333333333336</v>
      </c>
      <c r="G612" s="53">
        <v>82339</v>
      </c>
      <c r="H612" s="53">
        <v>81339</v>
      </c>
      <c r="I612" s="54"/>
      <c r="J612" s="50"/>
      <c r="K612" s="54"/>
      <c r="L612" s="55"/>
      <c r="M612" s="59"/>
      <c r="N612" s="59"/>
      <c r="O612" s="53"/>
      <c r="P612" s="53"/>
      <c r="Q612" s="57">
        <f>O612-P612</f>
        <v>0</v>
      </c>
      <c r="R612" s="53"/>
      <c r="S612" s="53">
        <f>ROUND(R612/12*3,0)</f>
        <v>0</v>
      </c>
      <c r="T612" s="58"/>
      <c r="U612" s="58"/>
      <c r="V612" s="53">
        <f>T612-U612</f>
        <v>0</v>
      </c>
      <c r="W612" s="59"/>
      <c r="X612" s="6"/>
    </row>
    <row r="613" spans="1:24" s="77" customFormat="1" ht="15.75" x14ac:dyDescent="0.25">
      <c r="A613" s="33" t="s">
        <v>284</v>
      </c>
      <c r="B613" s="44" t="s">
        <v>339</v>
      </c>
      <c r="C613" s="37" t="s">
        <v>370</v>
      </c>
      <c r="D613" s="43" t="s">
        <v>323</v>
      </c>
      <c r="E613" s="53"/>
      <c r="F613" s="100">
        <f>E613/12*1</f>
        <v>0</v>
      </c>
      <c r="G613" s="53"/>
      <c r="H613" s="53"/>
      <c r="I613" s="54"/>
      <c r="J613" s="50"/>
      <c r="K613" s="54"/>
      <c r="L613" s="55"/>
      <c r="M613" s="59"/>
      <c r="N613" s="59"/>
      <c r="O613" s="53"/>
      <c r="P613" s="53"/>
      <c r="Q613" s="57"/>
      <c r="R613" s="53"/>
      <c r="S613" s="53"/>
      <c r="T613" s="58"/>
      <c r="U613" s="58"/>
      <c r="V613" s="53"/>
      <c r="W613" s="59"/>
      <c r="X613" s="6"/>
    </row>
    <row r="614" spans="1:24" s="77" customFormat="1" ht="15.75" x14ac:dyDescent="0.25">
      <c r="A614" s="33" t="s">
        <v>284</v>
      </c>
      <c r="B614" s="44" t="s">
        <v>339</v>
      </c>
      <c r="C614" s="37" t="s">
        <v>399</v>
      </c>
      <c r="D614" s="39" t="s">
        <v>371</v>
      </c>
      <c r="E614" s="53"/>
      <c r="F614" s="100">
        <f>E614/12*1</f>
        <v>0</v>
      </c>
      <c r="G614" s="53"/>
      <c r="H614" s="53"/>
      <c r="I614" s="54"/>
      <c r="J614" s="50"/>
      <c r="K614" s="54"/>
      <c r="L614" s="55"/>
      <c r="M614" s="59"/>
      <c r="N614" s="59"/>
      <c r="O614" s="53"/>
      <c r="P614" s="53"/>
      <c r="Q614" s="57"/>
      <c r="R614" s="53"/>
      <c r="S614" s="53"/>
      <c r="T614" s="53"/>
      <c r="U614" s="53"/>
      <c r="V614" s="53"/>
      <c r="W614" s="59"/>
      <c r="X614" s="6"/>
    </row>
    <row r="615" spans="1:24" s="77" customFormat="1" ht="15.75" x14ac:dyDescent="0.25">
      <c r="A615" s="33" t="s">
        <v>284</v>
      </c>
      <c r="B615" s="44" t="s">
        <v>339</v>
      </c>
      <c r="C615" s="99" t="s">
        <v>400</v>
      </c>
      <c r="D615" s="125" t="s">
        <v>397</v>
      </c>
      <c r="E615" s="53"/>
      <c r="F615" s="100"/>
      <c r="G615" s="53">
        <v>4660</v>
      </c>
      <c r="H615" s="53">
        <v>4660</v>
      </c>
      <c r="I615" s="54"/>
      <c r="J615" s="50"/>
      <c r="K615" s="54"/>
      <c r="L615" s="55"/>
      <c r="M615" s="59"/>
      <c r="N615" s="59"/>
      <c r="O615" s="53"/>
      <c r="P615" s="53"/>
      <c r="Q615" s="57"/>
      <c r="R615" s="53"/>
      <c r="S615" s="53"/>
      <c r="T615" s="53"/>
      <c r="U615" s="53"/>
      <c r="V615" s="53"/>
      <c r="W615" s="59"/>
      <c r="X615" s="6"/>
    </row>
    <row r="616" spans="1:24" s="35" customFormat="1" ht="15.75" x14ac:dyDescent="0.25">
      <c r="A616" s="102" t="s">
        <v>285</v>
      </c>
      <c r="B616" s="102" t="s">
        <v>340</v>
      </c>
      <c r="C616" s="103" t="s">
        <v>102</v>
      </c>
      <c r="D616" s="104" t="s">
        <v>21</v>
      </c>
      <c r="E616" s="105">
        <f>E617+E656</f>
        <v>6743241</v>
      </c>
      <c r="F616" s="105">
        <f>F617+F656</f>
        <v>1638379.5833333333</v>
      </c>
      <c r="G616" s="105">
        <f>G617+G656</f>
        <v>1664758</v>
      </c>
      <c r="H616" s="105">
        <f>H617+H656</f>
        <v>1662556</v>
      </c>
      <c r="I616" s="135">
        <f>I617+I656</f>
        <v>1757.75</v>
      </c>
      <c r="J616" s="106">
        <f>ROUND(I616/F616*100,2)</f>
        <v>0.11</v>
      </c>
      <c r="K616" s="135">
        <f t="shared" ref="K616:V616" si="209">K617+K656</f>
        <v>-2809.25</v>
      </c>
      <c r="L616" s="105">
        <f t="shared" si="209"/>
        <v>12.9</v>
      </c>
      <c r="M616" s="105">
        <f t="shared" si="209"/>
        <v>130561</v>
      </c>
      <c r="N616" s="105">
        <f t="shared" si="209"/>
        <v>32640</v>
      </c>
      <c r="O616" s="105">
        <f t="shared" si="209"/>
        <v>34735</v>
      </c>
      <c r="P616" s="105">
        <f t="shared" si="209"/>
        <v>34665</v>
      </c>
      <c r="Q616" s="135">
        <f t="shared" si="209"/>
        <v>70</v>
      </c>
      <c r="R616" s="105">
        <f t="shared" si="209"/>
        <v>4635</v>
      </c>
      <c r="S616" s="105">
        <f t="shared" si="209"/>
        <v>1159</v>
      </c>
      <c r="T616" s="105">
        <f t="shared" si="209"/>
        <v>1195</v>
      </c>
      <c r="U616" s="105">
        <f t="shared" si="209"/>
        <v>1193</v>
      </c>
      <c r="V616" s="105">
        <f t="shared" si="209"/>
        <v>2</v>
      </c>
      <c r="W616" s="109">
        <v>35188</v>
      </c>
      <c r="X616" s="47"/>
    </row>
    <row r="617" spans="1:24" s="26" customFormat="1" ht="29.25" customHeight="1" x14ac:dyDescent="0.25">
      <c r="A617" s="33" t="s">
        <v>285</v>
      </c>
      <c r="B617" s="21">
        <v>1</v>
      </c>
      <c r="C617" s="23" t="s">
        <v>102</v>
      </c>
      <c r="D617" s="27" t="s">
        <v>22</v>
      </c>
      <c r="E617" s="52">
        <f>E618+E624+E638</f>
        <v>6533005</v>
      </c>
      <c r="F617" s="52">
        <f t="shared" ref="F617:L617" si="210">F618+F624+F638</f>
        <v>1586913.5833333333</v>
      </c>
      <c r="G617" s="52">
        <f t="shared" si="210"/>
        <v>1610855</v>
      </c>
      <c r="H617" s="52">
        <f t="shared" si="210"/>
        <v>1610855</v>
      </c>
      <c r="I617" s="52">
        <f t="shared" si="210"/>
        <v>0</v>
      </c>
      <c r="J617" s="132">
        <f t="shared" si="210"/>
        <v>0</v>
      </c>
      <c r="K617" s="52">
        <f t="shared" si="210"/>
        <v>0</v>
      </c>
      <c r="L617" s="52">
        <f t="shared" si="210"/>
        <v>0</v>
      </c>
      <c r="M617" s="49">
        <v>115348</v>
      </c>
      <c r="N617" s="49">
        <f>ROUND(M617/12*3,0)</f>
        <v>28837</v>
      </c>
      <c r="O617" s="52">
        <f t="shared" ref="O617:V617" si="211">O618+O624+O638</f>
        <v>33684</v>
      </c>
      <c r="P617" s="52">
        <f t="shared" si="211"/>
        <v>33684</v>
      </c>
      <c r="Q617" s="52">
        <f t="shared" si="211"/>
        <v>0</v>
      </c>
      <c r="R617" s="52">
        <f t="shared" si="211"/>
        <v>4419</v>
      </c>
      <c r="S617" s="52">
        <f t="shared" si="211"/>
        <v>1105</v>
      </c>
      <c r="T617" s="59">
        <f t="shared" si="211"/>
        <v>1121</v>
      </c>
      <c r="U617" s="59">
        <f t="shared" si="211"/>
        <v>1121</v>
      </c>
      <c r="V617" s="59">
        <f t="shared" si="211"/>
        <v>0</v>
      </c>
      <c r="W617" s="59"/>
      <c r="X617" s="25"/>
    </row>
    <row r="618" spans="1:24" s="26" customFormat="1" ht="26.25" customHeight="1" x14ac:dyDescent="0.25">
      <c r="A618" s="33" t="s">
        <v>285</v>
      </c>
      <c r="B618" s="33" t="s">
        <v>334</v>
      </c>
      <c r="C618" s="23" t="s">
        <v>102</v>
      </c>
      <c r="D618" s="32" t="s">
        <v>23</v>
      </c>
      <c r="E618" s="49">
        <f>SUM(E619:E623)</f>
        <v>5923139</v>
      </c>
      <c r="F618" s="49">
        <f t="shared" ref="F618:L618" si="212">SUM(F619:F623)</f>
        <v>1480785</v>
      </c>
      <c r="G618" s="49">
        <f t="shared" si="212"/>
        <v>1480785</v>
      </c>
      <c r="H618" s="49">
        <f t="shared" si="212"/>
        <v>1480785</v>
      </c>
      <c r="I618" s="49">
        <f t="shared" si="212"/>
        <v>0</v>
      </c>
      <c r="J618" s="49">
        <f t="shared" si="212"/>
        <v>0</v>
      </c>
      <c r="K618" s="49">
        <f t="shared" si="212"/>
        <v>0</v>
      </c>
      <c r="L618" s="49">
        <f t="shared" si="212"/>
        <v>0</v>
      </c>
      <c r="M618" s="49"/>
      <c r="N618" s="49"/>
      <c r="O618" s="52">
        <f t="shared" ref="O618:V618" si="213">SUM(O619:O623)</f>
        <v>31775</v>
      </c>
      <c r="P618" s="52">
        <f t="shared" si="213"/>
        <v>31775</v>
      </c>
      <c r="Q618" s="52">
        <f t="shared" si="213"/>
        <v>0</v>
      </c>
      <c r="R618" s="52">
        <f t="shared" si="213"/>
        <v>4389</v>
      </c>
      <c r="S618" s="52">
        <f t="shared" si="213"/>
        <v>1097</v>
      </c>
      <c r="T618" s="52">
        <f t="shared" si="213"/>
        <v>1106</v>
      </c>
      <c r="U618" s="49">
        <f t="shared" si="213"/>
        <v>1106</v>
      </c>
      <c r="V618" s="49">
        <f t="shared" si="213"/>
        <v>0</v>
      </c>
      <c r="W618" s="49"/>
      <c r="X618" s="25"/>
    </row>
    <row r="619" spans="1:24" s="26" customFormat="1" ht="22.5" customHeight="1" x14ac:dyDescent="0.25">
      <c r="A619" s="33" t="s">
        <v>285</v>
      </c>
      <c r="B619" s="33" t="s">
        <v>334</v>
      </c>
      <c r="C619" s="23" t="s">
        <v>73</v>
      </c>
      <c r="D619" s="34" t="s">
        <v>106</v>
      </c>
      <c r="E619" s="53">
        <v>3771572</v>
      </c>
      <c r="F619" s="53">
        <f t="shared" ref="F619:F623" si="214">ROUND(E619/12*3,0)</f>
        <v>942893</v>
      </c>
      <c r="G619" s="53">
        <v>942893</v>
      </c>
      <c r="H619" s="53">
        <v>942893</v>
      </c>
      <c r="I619" s="127"/>
      <c r="J619" s="55"/>
      <c r="K619" s="127"/>
      <c r="L619" s="55"/>
      <c r="M619" s="53"/>
      <c r="N619" s="53"/>
      <c r="O619" s="53">
        <v>31775</v>
      </c>
      <c r="P619" s="53">
        <v>31775</v>
      </c>
      <c r="Q619" s="59">
        <f>O619-P619</f>
        <v>0</v>
      </c>
      <c r="R619" s="74">
        <v>4389</v>
      </c>
      <c r="S619" s="53">
        <f>ROUND(R619/12*3,0)</f>
        <v>1097</v>
      </c>
      <c r="T619" s="58">
        <v>1106</v>
      </c>
      <c r="U619" s="58">
        <v>1106</v>
      </c>
      <c r="V619" s="53">
        <f>T619-U619</f>
        <v>0</v>
      </c>
      <c r="W619" s="53"/>
      <c r="X619" s="6"/>
    </row>
    <row r="620" spans="1:24" s="35" customFormat="1" ht="15.75" x14ac:dyDescent="0.25">
      <c r="A620" s="33" t="s">
        <v>285</v>
      </c>
      <c r="B620" s="33" t="s">
        <v>334</v>
      </c>
      <c r="C620" s="23" t="s">
        <v>74</v>
      </c>
      <c r="D620" s="34" t="s">
        <v>104</v>
      </c>
      <c r="E620" s="53">
        <v>2106657</v>
      </c>
      <c r="F620" s="53">
        <f t="shared" si="214"/>
        <v>526664</v>
      </c>
      <c r="G620" s="53">
        <v>526664</v>
      </c>
      <c r="H620" s="53">
        <v>526664</v>
      </c>
      <c r="I620" s="54"/>
      <c r="J620" s="50"/>
      <c r="K620" s="54"/>
      <c r="L620" s="55"/>
      <c r="M620" s="59"/>
      <c r="N620" s="59"/>
      <c r="O620" s="53"/>
      <c r="P620" s="53"/>
      <c r="Q620" s="57">
        <f>O620-P620</f>
        <v>0</v>
      </c>
      <c r="R620" s="53"/>
      <c r="S620" s="53">
        <f>ROUND(R620/12*3,0)</f>
        <v>0</v>
      </c>
      <c r="T620" s="58"/>
      <c r="U620" s="58"/>
      <c r="V620" s="53">
        <f>T620-U620</f>
        <v>0</v>
      </c>
      <c r="W620" s="59"/>
      <c r="X620" s="6"/>
    </row>
    <row r="621" spans="1:24" s="35" customFormat="1" ht="15.75" x14ac:dyDescent="0.25">
      <c r="A621" s="33" t="s">
        <v>285</v>
      </c>
      <c r="B621" s="33" t="s">
        <v>334</v>
      </c>
      <c r="C621" s="23" t="s">
        <v>74</v>
      </c>
      <c r="D621" s="34" t="s">
        <v>105</v>
      </c>
      <c r="E621" s="53">
        <v>44910</v>
      </c>
      <c r="F621" s="53">
        <f t="shared" si="214"/>
        <v>11228</v>
      </c>
      <c r="G621" s="53">
        <v>11228</v>
      </c>
      <c r="H621" s="53">
        <v>11228</v>
      </c>
      <c r="I621" s="54"/>
      <c r="J621" s="50"/>
      <c r="K621" s="54"/>
      <c r="L621" s="55"/>
      <c r="M621" s="59"/>
      <c r="N621" s="59"/>
      <c r="O621" s="53"/>
      <c r="P621" s="53"/>
      <c r="Q621" s="57">
        <f>O621-P621</f>
        <v>0</v>
      </c>
      <c r="R621" s="53"/>
      <c r="S621" s="53">
        <f>ROUND(R621/12*3,0)</f>
        <v>0</v>
      </c>
      <c r="T621" s="58"/>
      <c r="U621" s="58"/>
      <c r="V621" s="53">
        <f>T621-U621</f>
        <v>0</v>
      </c>
      <c r="W621" s="59"/>
      <c r="X621" s="6"/>
    </row>
    <row r="622" spans="1:24" s="35" customFormat="1" ht="15.75" x14ac:dyDescent="0.25">
      <c r="A622" s="33" t="s">
        <v>285</v>
      </c>
      <c r="B622" s="33" t="s">
        <v>334</v>
      </c>
      <c r="C622" s="23" t="s">
        <v>75</v>
      </c>
      <c r="D622" s="34" t="s">
        <v>107</v>
      </c>
      <c r="E622" s="53"/>
      <c r="F622" s="53">
        <f t="shared" si="214"/>
        <v>0</v>
      </c>
      <c r="G622" s="53"/>
      <c r="H622" s="53"/>
      <c r="I622" s="54"/>
      <c r="J622" s="50"/>
      <c r="K622" s="54"/>
      <c r="L622" s="55"/>
      <c r="M622" s="59"/>
      <c r="N622" s="59"/>
      <c r="O622" s="53"/>
      <c r="P622" s="53"/>
      <c r="Q622" s="57">
        <f>O622-P622</f>
        <v>0</v>
      </c>
      <c r="R622" s="53"/>
      <c r="S622" s="53">
        <f>ROUND(R622/12*3,0)</f>
        <v>0</v>
      </c>
      <c r="T622" s="58"/>
      <c r="U622" s="58"/>
      <c r="V622" s="53">
        <f>T622-U622</f>
        <v>0</v>
      </c>
      <c r="W622" s="59"/>
      <c r="X622" s="6"/>
    </row>
    <row r="623" spans="1:24" s="35" customFormat="1" ht="31.5" x14ac:dyDescent="0.25">
      <c r="A623" s="33" t="s">
        <v>285</v>
      </c>
      <c r="B623" s="33" t="s">
        <v>334</v>
      </c>
      <c r="C623" s="23" t="s">
        <v>76</v>
      </c>
      <c r="D623" s="34" t="s">
        <v>108</v>
      </c>
      <c r="E623" s="53"/>
      <c r="F623" s="53">
        <f t="shared" si="214"/>
        <v>0</v>
      </c>
      <c r="G623" s="53"/>
      <c r="H623" s="53"/>
      <c r="I623" s="54"/>
      <c r="J623" s="50"/>
      <c r="K623" s="54"/>
      <c r="L623" s="55"/>
      <c r="M623" s="59"/>
      <c r="N623" s="59"/>
      <c r="O623" s="53"/>
      <c r="P623" s="53"/>
      <c r="Q623" s="57">
        <f>O623-P623</f>
        <v>0</v>
      </c>
      <c r="R623" s="53"/>
      <c r="S623" s="53">
        <f>ROUND(R623/12*3,0)</f>
        <v>0</v>
      </c>
      <c r="T623" s="58"/>
      <c r="U623" s="58"/>
      <c r="V623" s="53">
        <f>T623-U623</f>
        <v>0</v>
      </c>
      <c r="W623" s="59"/>
      <c r="X623" s="6"/>
    </row>
    <row r="624" spans="1:24" s="35" customFormat="1" ht="15.75" x14ac:dyDescent="0.25">
      <c r="A624" s="33" t="s">
        <v>285</v>
      </c>
      <c r="B624" s="22" t="s">
        <v>335</v>
      </c>
      <c r="C624" s="36"/>
      <c r="D624" s="32" t="s">
        <v>24</v>
      </c>
      <c r="E624" s="61">
        <f t="shared" ref="E624:L624" si="215">SUM(E625:E637)</f>
        <v>0</v>
      </c>
      <c r="F624" s="61">
        <f t="shared" si="215"/>
        <v>0</v>
      </c>
      <c r="G624" s="61">
        <f t="shared" si="215"/>
        <v>0</v>
      </c>
      <c r="H624" s="61">
        <f t="shared" si="215"/>
        <v>0</v>
      </c>
      <c r="I624" s="128">
        <f t="shared" si="215"/>
        <v>0</v>
      </c>
      <c r="J624" s="128">
        <f t="shared" si="215"/>
        <v>0</v>
      </c>
      <c r="K624" s="128">
        <f t="shared" si="215"/>
        <v>0</v>
      </c>
      <c r="L624" s="61">
        <f t="shared" si="215"/>
        <v>0</v>
      </c>
      <c r="M624" s="61"/>
      <c r="N624" s="61"/>
      <c r="O624" s="61">
        <f t="shared" ref="O624:V624" si="216">SUM(O625:O637)</f>
        <v>0</v>
      </c>
      <c r="P624" s="61">
        <f t="shared" si="216"/>
        <v>0</v>
      </c>
      <c r="Q624" s="128">
        <f t="shared" si="216"/>
        <v>0</v>
      </c>
      <c r="R624" s="61">
        <f t="shared" si="216"/>
        <v>0</v>
      </c>
      <c r="S624" s="61">
        <f t="shared" si="216"/>
        <v>0</v>
      </c>
      <c r="T624" s="145">
        <f t="shared" si="216"/>
        <v>0</v>
      </c>
      <c r="U624" s="145">
        <f t="shared" si="216"/>
        <v>0</v>
      </c>
      <c r="V624" s="61">
        <f t="shared" si="216"/>
        <v>0</v>
      </c>
      <c r="W624" s="68"/>
      <c r="X624" s="6"/>
    </row>
    <row r="625" spans="1:24" s="35" customFormat="1" ht="15.75" x14ac:dyDescent="0.25">
      <c r="A625" s="33" t="s">
        <v>285</v>
      </c>
      <c r="B625" s="33" t="s">
        <v>335</v>
      </c>
      <c r="C625" s="37" t="s">
        <v>25</v>
      </c>
      <c r="D625" s="34" t="s">
        <v>54</v>
      </c>
      <c r="E625" s="53"/>
      <c r="F625" s="53"/>
      <c r="G625" s="53"/>
      <c r="H625" s="53"/>
      <c r="I625" s="127"/>
      <c r="J625" s="55"/>
      <c r="K625" s="127"/>
      <c r="L625" s="55"/>
      <c r="M625" s="59"/>
      <c r="N625" s="59"/>
      <c r="O625" s="53"/>
      <c r="P625" s="53"/>
      <c r="Q625" s="59">
        <f t="shared" ref="Q625:Q637" si="217">O625-P625</f>
        <v>0</v>
      </c>
      <c r="R625" s="53"/>
      <c r="S625" s="53">
        <f t="shared" ref="S625:S637" si="218">ROUND(R625/12*3,0)</f>
        <v>0</v>
      </c>
      <c r="T625" s="53"/>
      <c r="U625" s="53"/>
      <c r="V625" s="53">
        <f t="shared" ref="V625:V637" si="219">T625-U625</f>
        <v>0</v>
      </c>
      <c r="W625" s="59"/>
      <c r="X625" s="6"/>
    </row>
    <row r="626" spans="1:24" s="35" customFormat="1" ht="15.75" x14ac:dyDescent="0.25">
      <c r="A626" s="33" t="s">
        <v>285</v>
      </c>
      <c r="B626" s="33" t="s">
        <v>335</v>
      </c>
      <c r="C626" s="37" t="s">
        <v>26</v>
      </c>
      <c r="D626" s="34" t="s">
        <v>27</v>
      </c>
      <c r="E626" s="53"/>
      <c r="F626" s="53"/>
      <c r="G626" s="53"/>
      <c r="H626" s="53"/>
      <c r="I626" s="54"/>
      <c r="J626" s="50"/>
      <c r="K626" s="54"/>
      <c r="L626" s="55"/>
      <c r="M626" s="59"/>
      <c r="N626" s="59"/>
      <c r="O626" s="53"/>
      <c r="P626" s="53"/>
      <c r="Q626" s="57">
        <f t="shared" si="217"/>
        <v>0</v>
      </c>
      <c r="R626" s="53"/>
      <c r="S626" s="53">
        <f t="shared" si="218"/>
        <v>0</v>
      </c>
      <c r="T626" s="58"/>
      <c r="U626" s="58"/>
      <c r="V626" s="53">
        <f t="shared" si="219"/>
        <v>0</v>
      </c>
      <c r="W626" s="59"/>
      <c r="X626" s="6"/>
    </row>
    <row r="627" spans="1:24" s="35" customFormat="1" ht="31.5" x14ac:dyDescent="0.25">
      <c r="A627" s="33" t="s">
        <v>285</v>
      </c>
      <c r="B627" s="33" t="s">
        <v>335</v>
      </c>
      <c r="C627" s="37" t="s">
        <v>28</v>
      </c>
      <c r="D627" s="34" t="s">
        <v>29</v>
      </c>
      <c r="E627" s="53"/>
      <c r="F627" s="53"/>
      <c r="G627" s="53"/>
      <c r="H627" s="53"/>
      <c r="I627" s="54"/>
      <c r="J627" s="50"/>
      <c r="K627" s="54"/>
      <c r="L627" s="55"/>
      <c r="M627" s="59"/>
      <c r="N627" s="59"/>
      <c r="O627" s="53"/>
      <c r="P627" s="53"/>
      <c r="Q627" s="57">
        <f t="shared" si="217"/>
        <v>0</v>
      </c>
      <c r="R627" s="53"/>
      <c r="S627" s="53">
        <f t="shared" si="218"/>
        <v>0</v>
      </c>
      <c r="T627" s="58"/>
      <c r="U627" s="58"/>
      <c r="V627" s="53">
        <f t="shared" si="219"/>
        <v>0</v>
      </c>
      <c r="W627" s="59"/>
      <c r="X627" s="6"/>
    </row>
    <row r="628" spans="1:24" s="35" customFormat="1" ht="15.75" x14ac:dyDescent="0.25">
      <c r="A628" s="33" t="s">
        <v>285</v>
      </c>
      <c r="B628" s="33" t="s">
        <v>335</v>
      </c>
      <c r="C628" s="37" t="s">
        <v>56</v>
      </c>
      <c r="D628" s="34" t="s">
        <v>53</v>
      </c>
      <c r="E628" s="53"/>
      <c r="F628" s="53"/>
      <c r="G628" s="53"/>
      <c r="H628" s="53"/>
      <c r="I628" s="54"/>
      <c r="J628" s="50"/>
      <c r="K628" s="54"/>
      <c r="L628" s="55"/>
      <c r="M628" s="59"/>
      <c r="N628" s="59"/>
      <c r="O628" s="53"/>
      <c r="P628" s="53"/>
      <c r="Q628" s="57">
        <f t="shared" si="217"/>
        <v>0</v>
      </c>
      <c r="R628" s="53"/>
      <c r="S628" s="53">
        <f t="shared" si="218"/>
        <v>0</v>
      </c>
      <c r="T628" s="58"/>
      <c r="U628" s="58"/>
      <c r="V628" s="53">
        <f t="shared" si="219"/>
        <v>0</v>
      </c>
      <c r="W628" s="59"/>
      <c r="X628" s="6"/>
    </row>
    <row r="629" spans="1:24" s="35" customFormat="1" ht="15.75" x14ac:dyDescent="0.25">
      <c r="A629" s="33" t="s">
        <v>285</v>
      </c>
      <c r="B629" s="33" t="s">
        <v>335</v>
      </c>
      <c r="C629" s="37" t="s">
        <v>57</v>
      </c>
      <c r="D629" s="34" t="s">
        <v>68</v>
      </c>
      <c r="E629" s="53"/>
      <c r="F629" s="53"/>
      <c r="G629" s="53"/>
      <c r="H629" s="53"/>
      <c r="I629" s="54"/>
      <c r="J629" s="50"/>
      <c r="K629" s="54"/>
      <c r="L629" s="55"/>
      <c r="M629" s="59"/>
      <c r="N629" s="59"/>
      <c r="O629" s="53"/>
      <c r="P629" s="53"/>
      <c r="Q629" s="57">
        <f t="shared" si="217"/>
        <v>0</v>
      </c>
      <c r="R629" s="53"/>
      <c r="S629" s="53">
        <f t="shared" si="218"/>
        <v>0</v>
      </c>
      <c r="T629" s="58"/>
      <c r="U629" s="58"/>
      <c r="V629" s="53">
        <f t="shared" si="219"/>
        <v>0</v>
      </c>
      <c r="W629" s="59"/>
      <c r="X629" s="6"/>
    </row>
    <row r="630" spans="1:24" s="35" customFormat="1" ht="15.75" x14ac:dyDescent="0.25">
      <c r="A630" s="33" t="s">
        <v>285</v>
      </c>
      <c r="B630" s="33" t="s">
        <v>335</v>
      </c>
      <c r="C630" s="37" t="s">
        <v>58</v>
      </c>
      <c r="D630" s="34" t="s">
        <v>70</v>
      </c>
      <c r="E630" s="53"/>
      <c r="F630" s="53"/>
      <c r="G630" s="53"/>
      <c r="H630" s="53"/>
      <c r="I630" s="54"/>
      <c r="J630" s="50"/>
      <c r="K630" s="54"/>
      <c r="L630" s="55"/>
      <c r="M630" s="59"/>
      <c r="N630" s="59"/>
      <c r="O630" s="53"/>
      <c r="P630" s="53"/>
      <c r="Q630" s="57">
        <f t="shared" si="217"/>
        <v>0</v>
      </c>
      <c r="R630" s="53"/>
      <c r="S630" s="53">
        <f t="shared" si="218"/>
        <v>0</v>
      </c>
      <c r="T630" s="58"/>
      <c r="U630" s="58"/>
      <c r="V630" s="53">
        <f t="shared" si="219"/>
        <v>0</v>
      </c>
      <c r="W630" s="59"/>
      <c r="X630" s="6"/>
    </row>
    <row r="631" spans="1:24" s="35" customFormat="1" ht="31.5" x14ac:dyDescent="0.25">
      <c r="A631" s="33" t="s">
        <v>285</v>
      </c>
      <c r="B631" s="33" t="s">
        <v>335</v>
      </c>
      <c r="C631" s="37" t="s">
        <v>59</v>
      </c>
      <c r="D631" s="34" t="s">
        <v>69</v>
      </c>
      <c r="E631" s="53"/>
      <c r="F631" s="53"/>
      <c r="G631" s="53"/>
      <c r="H631" s="53"/>
      <c r="I631" s="54"/>
      <c r="J631" s="50"/>
      <c r="K631" s="54"/>
      <c r="L631" s="55"/>
      <c r="M631" s="59"/>
      <c r="N631" s="59"/>
      <c r="O631" s="53"/>
      <c r="P631" s="53"/>
      <c r="Q631" s="57">
        <f t="shared" si="217"/>
        <v>0</v>
      </c>
      <c r="R631" s="53"/>
      <c r="S631" s="53">
        <f t="shared" si="218"/>
        <v>0</v>
      </c>
      <c r="T631" s="58"/>
      <c r="U631" s="58"/>
      <c r="V631" s="53">
        <f t="shared" si="219"/>
        <v>0</v>
      </c>
      <c r="W631" s="59"/>
      <c r="X631" s="6"/>
    </row>
    <row r="632" spans="1:24" s="35" customFormat="1" ht="15.75" x14ac:dyDescent="0.25">
      <c r="A632" s="33" t="s">
        <v>285</v>
      </c>
      <c r="B632" s="33" t="s">
        <v>335</v>
      </c>
      <c r="C632" s="37" t="s">
        <v>60</v>
      </c>
      <c r="D632" s="34" t="s">
        <v>72</v>
      </c>
      <c r="E632" s="53"/>
      <c r="F632" s="53"/>
      <c r="G632" s="53"/>
      <c r="H632" s="53"/>
      <c r="I632" s="54"/>
      <c r="J632" s="50"/>
      <c r="K632" s="54"/>
      <c r="L632" s="55"/>
      <c r="M632" s="59"/>
      <c r="N632" s="59"/>
      <c r="O632" s="53"/>
      <c r="P632" s="53"/>
      <c r="Q632" s="57">
        <f t="shared" si="217"/>
        <v>0</v>
      </c>
      <c r="R632" s="53"/>
      <c r="S632" s="53">
        <f t="shared" si="218"/>
        <v>0</v>
      </c>
      <c r="T632" s="58"/>
      <c r="U632" s="58"/>
      <c r="V632" s="53">
        <f t="shared" si="219"/>
        <v>0</v>
      </c>
      <c r="W632" s="59"/>
      <c r="X632" s="6"/>
    </row>
    <row r="633" spans="1:24" s="35" customFormat="1" ht="15.75" x14ac:dyDescent="0.25">
      <c r="A633" s="33" t="s">
        <v>285</v>
      </c>
      <c r="B633" s="33" t="s">
        <v>335</v>
      </c>
      <c r="C633" s="37" t="s">
        <v>61</v>
      </c>
      <c r="D633" s="34" t="s">
        <v>67</v>
      </c>
      <c r="E633" s="53"/>
      <c r="F633" s="53"/>
      <c r="G633" s="53"/>
      <c r="H633" s="53"/>
      <c r="I633" s="54"/>
      <c r="J633" s="50"/>
      <c r="K633" s="54"/>
      <c r="L633" s="55"/>
      <c r="M633" s="59"/>
      <c r="N633" s="59"/>
      <c r="O633" s="53"/>
      <c r="P633" s="53"/>
      <c r="Q633" s="57">
        <f t="shared" si="217"/>
        <v>0</v>
      </c>
      <c r="R633" s="53"/>
      <c r="S633" s="53">
        <f t="shared" si="218"/>
        <v>0</v>
      </c>
      <c r="T633" s="58"/>
      <c r="U633" s="58"/>
      <c r="V633" s="53">
        <f t="shared" si="219"/>
        <v>0</v>
      </c>
      <c r="W633" s="59"/>
      <c r="X633" s="6"/>
    </row>
    <row r="634" spans="1:24" s="35" customFormat="1" ht="15.75" x14ac:dyDescent="0.25">
      <c r="A634" s="33" t="s">
        <v>285</v>
      </c>
      <c r="B634" s="33" t="s">
        <v>335</v>
      </c>
      <c r="C634" s="37" t="s">
        <v>62</v>
      </c>
      <c r="D634" s="34" t="s">
        <v>66</v>
      </c>
      <c r="E634" s="53"/>
      <c r="F634" s="53"/>
      <c r="G634" s="53"/>
      <c r="H634" s="53"/>
      <c r="I634" s="54"/>
      <c r="J634" s="50"/>
      <c r="K634" s="54"/>
      <c r="L634" s="55"/>
      <c r="M634" s="59"/>
      <c r="N634" s="59"/>
      <c r="O634" s="53"/>
      <c r="P634" s="53"/>
      <c r="Q634" s="57">
        <f t="shared" si="217"/>
        <v>0</v>
      </c>
      <c r="R634" s="53"/>
      <c r="S634" s="53">
        <f t="shared" si="218"/>
        <v>0</v>
      </c>
      <c r="T634" s="58"/>
      <c r="U634" s="58"/>
      <c r="V634" s="53">
        <f t="shared" si="219"/>
        <v>0</v>
      </c>
      <c r="W634" s="59"/>
      <c r="X634" s="6"/>
    </row>
    <row r="635" spans="1:24" s="35" customFormat="1" ht="15.75" x14ac:dyDescent="0.25">
      <c r="A635" s="33" t="s">
        <v>285</v>
      </c>
      <c r="B635" s="33" t="s">
        <v>335</v>
      </c>
      <c r="C635" s="37" t="s">
        <v>63</v>
      </c>
      <c r="D635" s="34" t="s">
        <v>52</v>
      </c>
      <c r="E635" s="53"/>
      <c r="F635" s="53"/>
      <c r="G635" s="53"/>
      <c r="H635" s="53"/>
      <c r="I635" s="54"/>
      <c r="J635" s="50"/>
      <c r="K635" s="54"/>
      <c r="L635" s="55"/>
      <c r="M635" s="59"/>
      <c r="N635" s="59"/>
      <c r="O635" s="53"/>
      <c r="P635" s="53"/>
      <c r="Q635" s="57">
        <f t="shared" si="217"/>
        <v>0</v>
      </c>
      <c r="R635" s="53"/>
      <c r="S635" s="53">
        <f t="shared" si="218"/>
        <v>0</v>
      </c>
      <c r="T635" s="58"/>
      <c r="U635" s="58"/>
      <c r="V635" s="53">
        <f t="shared" si="219"/>
        <v>0</v>
      </c>
      <c r="W635" s="59"/>
      <c r="X635" s="6"/>
    </row>
    <row r="636" spans="1:24" s="35" customFormat="1" ht="15.75" x14ac:dyDescent="0.25">
      <c r="A636" s="33" t="s">
        <v>285</v>
      </c>
      <c r="B636" s="33" t="s">
        <v>335</v>
      </c>
      <c r="C636" s="37" t="s">
        <v>64</v>
      </c>
      <c r="D636" s="34" t="s">
        <v>55</v>
      </c>
      <c r="E636" s="53"/>
      <c r="F636" s="53"/>
      <c r="G636" s="53"/>
      <c r="H636" s="53"/>
      <c r="I636" s="54"/>
      <c r="J636" s="50"/>
      <c r="K636" s="54"/>
      <c r="L636" s="55"/>
      <c r="M636" s="59"/>
      <c r="N636" s="59"/>
      <c r="O636" s="53"/>
      <c r="P636" s="53"/>
      <c r="Q636" s="57">
        <f t="shared" si="217"/>
        <v>0</v>
      </c>
      <c r="R636" s="53"/>
      <c r="S636" s="53">
        <f t="shared" si="218"/>
        <v>0</v>
      </c>
      <c r="T636" s="58"/>
      <c r="U636" s="58"/>
      <c r="V636" s="53">
        <f t="shared" si="219"/>
        <v>0</v>
      </c>
      <c r="W636" s="59"/>
      <c r="X636" s="6"/>
    </row>
    <row r="637" spans="1:24" s="35" customFormat="1" ht="15.75" x14ac:dyDescent="0.25">
      <c r="A637" s="33" t="s">
        <v>285</v>
      </c>
      <c r="B637" s="33" t="s">
        <v>335</v>
      </c>
      <c r="C637" s="37" t="s">
        <v>65</v>
      </c>
      <c r="D637" s="34" t="s">
        <v>71</v>
      </c>
      <c r="E637" s="53"/>
      <c r="F637" s="53"/>
      <c r="G637" s="53"/>
      <c r="H637" s="53"/>
      <c r="I637" s="54"/>
      <c r="J637" s="50"/>
      <c r="K637" s="54"/>
      <c r="L637" s="55"/>
      <c r="M637" s="59"/>
      <c r="N637" s="59"/>
      <c r="O637" s="53"/>
      <c r="P637" s="53"/>
      <c r="Q637" s="57">
        <f t="shared" si="217"/>
        <v>0</v>
      </c>
      <c r="R637" s="53"/>
      <c r="S637" s="53">
        <f t="shared" si="218"/>
        <v>0</v>
      </c>
      <c r="T637" s="58"/>
      <c r="U637" s="58"/>
      <c r="V637" s="53">
        <f t="shared" si="219"/>
        <v>0</v>
      </c>
      <c r="W637" s="59"/>
      <c r="X637" s="6"/>
    </row>
    <row r="638" spans="1:24" s="35" customFormat="1" ht="31.5" x14ac:dyDescent="0.25">
      <c r="A638" s="33" t="s">
        <v>285</v>
      </c>
      <c r="B638" s="22" t="s">
        <v>336</v>
      </c>
      <c r="C638" s="23" t="s">
        <v>102</v>
      </c>
      <c r="D638" s="32" t="s">
        <v>30</v>
      </c>
      <c r="E638" s="61">
        <f t="shared" ref="E638:L638" si="220">SUM(E639:E655)</f>
        <v>609866</v>
      </c>
      <c r="F638" s="61">
        <f t="shared" si="220"/>
        <v>106128.58333333333</v>
      </c>
      <c r="G638" s="61">
        <f t="shared" si="220"/>
        <v>130070</v>
      </c>
      <c r="H638" s="61">
        <f t="shared" si="220"/>
        <v>130070</v>
      </c>
      <c r="I638" s="128">
        <f t="shared" si="220"/>
        <v>0</v>
      </c>
      <c r="J638" s="128">
        <f t="shared" si="220"/>
        <v>0</v>
      </c>
      <c r="K638" s="128">
        <f t="shared" si="220"/>
        <v>0</v>
      </c>
      <c r="L638" s="61">
        <f t="shared" si="220"/>
        <v>0</v>
      </c>
      <c r="M638" s="61"/>
      <c r="N638" s="61"/>
      <c r="O638" s="61">
        <f t="shared" ref="O638:V638" si="221">SUM(O639:O653)</f>
        <v>1909</v>
      </c>
      <c r="P638" s="61">
        <f t="shared" si="221"/>
        <v>1909</v>
      </c>
      <c r="Q638" s="128">
        <f t="shared" si="221"/>
        <v>0</v>
      </c>
      <c r="R638" s="61">
        <f t="shared" si="221"/>
        <v>30</v>
      </c>
      <c r="S638" s="61">
        <f t="shared" si="221"/>
        <v>8</v>
      </c>
      <c r="T638" s="145">
        <f t="shared" si="221"/>
        <v>15</v>
      </c>
      <c r="U638" s="145">
        <f t="shared" si="221"/>
        <v>15</v>
      </c>
      <c r="V638" s="61">
        <f t="shared" si="221"/>
        <v>0</v>
      </c>
      <c r="W638" s="61"/>
      <c r="X638" s="6"/>
    </row>
    <row r="639" spans="1:24" s="35" customFormat="1" ht="15.75" x14ac:dyDescent="0.25">
      <c r="A639" s="33" t="s">
        <v>285</v>
      </c>
      <c r="B639" s="33" t="s">
        <v>336</v>
      </c>
      <c r="C639" s="23" t="s">
        <v>79</v>
      </c>
      <c r="D639" s="43" t="s">
        <v>77</v>
      </c>
      <c r="E639" s="53">
        <v>9138</v>
      </c>
      <c r="F639" s="53">
        <f>E639/12*2</f>
        <v>1523</v>
      </c>
      <c r="G639" s="53">
        <v>16426</v>
      </c>
      <c r="H639" s="53">
        <v>16426</v>
      </c>
      <c r="I639" s="127"/>
      <c r="J639" s="55"/>
      <c r="K639" s="127"/>
      <c r="L639" s="55"/>
      <c r="M639" s="59"/>
      <c r="N639" s="59"/>
      <c r="O639" s="53"/>
      <c r="P639" s="53"/>
      <c r="Q639" s="59">
        <f t="shared" ref="Q639:Q653" si="222">O639-P639</f>
        <v>0</v>
      </c>
      <c r="R639" s="53"/>
      <c r="S639" s="53">
        <f t="shared" ref="S639:S645" si="223">ROUND(R639/12*3,0)</f>
        <v>0</v>
      </c>
      <c r="T639" s="53"/>
      <c r="U639" s="53"/>
      <c r="V639" s="53">
        <f t="shared" ref="V639:V653" si="224">T639-U639</f>
        <v>0</v>
      </c>
      <c r="W639" s="59"/>
      <c r="X639" s="6"/>
    </row>
    <row r="640" spans="1:24" s="35" customFormat="1" ht="15.75" x14ac:dyDescent="0.25">
      <c r="A640" s="33" t="s">
        <v>285</v>
      </c>
      <c r="B640" s="33" t="s">
        <v>336</v>
      </c>
      <c r="C640" s="23" t="s">
        <v>80</v>
      </c>
      <c r="D640" s="43" t="s">
        <v>78</v>
      </c>
      <c r="E640" s="53"/>
      <c r="F640" s="53"/>
      <c r="G640" s="53"/>
      <c r="H640" s="53"/>
      <c r="I640" s="54"/>
      <c r="J640" s="50"/>
      <c r="K640" s="54"/>
      <c r="L640" s="55"/>
      <c r="M640" s="59"/>
      <c r="N640" s="59"/>
      <c r="O640" s="53"/>
      <c r="P640" s="53"/>
      <c r="Q640" s="57">
        <f t="shared" si="222"/>
        <v>0</v>
      </c>
      <c r="R640" s="53"/>
      <c r="S640" s="53">
        <f t="shared" si="223"/>
        <v>0</v>
      </c>
      <c r="T640" s="58"/>
      <c r="U640" s="58"/>
      <c r="V640" s="53">
        <f t="shared" si="224"/>
        <v>0</v>
      </c>
      <c r="W640" s="59"/>
      <c r="X640" s="6"/>
    </row>
    <row r="641" spans="1:24" s="35" customFormat="1" ht="15.75" x14ac:dyDescent="0.25">
      <c r="A641" s="33" t="s">
        <v>285</v>
      </c>
      <c r="B641" s="33" t="s">
        <v>336</v>
      </c>
      <c r="C641" s="23" t="s">
        <v>82</v>
      </c>
      <c r="D641" s="34" t="s">
        <v>81</v>
      </c>
      <c r="E641" s="53">
        <v>53811</v>
      </c>
      <c r="F641" s="53">
        <f>E641/12*3</f>
        <v>13452.75</v>
      </c>
      <c r="G641" s="53">
        <v>11323</v>
      </c>
      <c r="H641" s="53">
        <v>11323</v>
      </c>
      <c r="I641" s="54"/>
      <c r="J641" s="50"/>
      <c r="K641" s="54"/>
      <c r="L641" s="55"/>
      <c r="M641" s="59"/>
      <c r="N641" s="59"/>
      <c r="O641" s="53">
        <v>1645</v>
      </c>
      <c r="P641" s="59">
        <v>1645</v>
      </c>
      <c r="Q641" s="57">
        <f t="shared" si="222"/>
        <v>0</v>
      </c>
      <c r="R641" s="74">
        <v>30</v>
      </c>
      <c r="S641" s="53">
        <f t="shared" si="223"/>
        <v>8</v>
      </c>
      <c r="T641" s="58">
        <v>7</v>
      </c>
      <c r="U641" s="58">
        <v>7</v>
      </c>
      <c r="V641" s="53">
        <f t="shared" si="224"/>
        <v>0</v>
      </c>
      <c r="W641" s="59"/>
      <c r="X641" s="6"/>
    </row>
    <row r="642" spans="1:24" s="35" customFormat="1" ht="31.5" x14ac:dyDescent="0.25">
      <c r="A642" s="33" t="s">
        <v>285</v>
      </c>
      <c r="B642" s="33" t="s">
        <v>336</v>
      </c>
      <c r="C642" s="23" t="s">
        <v>84</v>
      </c>
      <c r="D642" s="43" t="s">
        <v>83</v>
      </c>
      <c r="E642" s="53"/>
      <c r="F642" s="53"/>
      <c r="G642" s="53"/>
      <c r="H642" s="53"/>
      <c r="I642" s="54"/>
      <c r="J642" s="50"/>
      <c r="K642" s="54"/>
      <c r="L642" s="55"/>
      <c r="M642" s="59"/>
      <c r="N642" s="59"/>
      <c r="O642" s="53"/>
      <c r="P642" s="53"/>
      <c r="Q642" s="57">
        <f t="shared" si="222"/>
        <v>0</v>
      </c>
      <c r="R642" s="53"/>
      <c r="S642" s="53">
        <f t="shared" si="223"/>
        <v>0</v>
      </c>
      <c r="T642" s="58"/>
      <c r="U642" s="58"/>
      <c r="V642" s="53">
        <f t="shared" si="224"/>
        <v>0</v>
      </c>
      <c r="W642" s="59"/>
      <c r="X642" s="6"/>
    </row>
    <row r="643" spans="1:24" s="35" customFormat="1" ht="15.75" x14ac:dyDescent="0.25">
      <c r="A643" s="33" t="s">
        <v>285</v>
      </c>
      <c r="B643" s="33" t="s">
        <v>336</v>
      </c>
      <c r="C643" s="23" t="s">
        <v>95</v>
      </c>
      <c r="D643" s="43" t="s">
        <v>96</v>
      </c>
      <c r="E643" s="53"/>
      <c r="F643" s="53"/>
      <c r="G643" s="53"/>
      <c r="H643" s="53"/>
      <c r="I643" s="54"/>
      <c r="J643" s="50"/>
      <c r="K643" s="54"/>
      <c r="L643" s="55"/>
      <c r="M643" s="59"/>
      <c r="N643" s="59"/>
      <c r="O643" s="53"/>
      <c r="P643" s="53"/>
      <c r="Q643" s="57">
        <f t="shared" si="222"/>
        <v>0</v>
      </c>
      <c r="R643" s="53"/>
      <c r="S643" s="53">
        <f t="shared" si="223"/>
        <v>0</v>
      </c>
      <c r="T643" s="58"/>
      <c r="U643" s="58"/>
      <c r="V643" s="53">
        <f t="shared" si="224"/>
        <v>0</v>
      </c>
      <c r="W643" s="59"/>
      <c r="X643" s="6"/>
    </row>
    <row r="644" spans="1:24" s="35" customFormat="1" ht="31.5" x14ac:dyDescent="0.25">
      <c r="A644" s="33" t="s">
        <v>285</v>
      </c>
      <c r="B644" s="33" t="s">
        <v>336</v>
      </c>
      <c r="C644" s="23" t="s">
        <v>86</v>
      </c>
      <c r="D644" s="43" t="s">
        <v>85</v>
      </c>
      <c r="E644" s="53"/>
      <c r="F644" s="53">
        <f>E644/12*2</f>
        <v>0</v>
      </c>
      <c r="G644" s="54">
        <v>3865</v>
      </c>
      <c r="H644" s="53">
        <v>3865</v>
      </c>
      <c r="I644" s="54"/>
      <c r="J644" s="50"/>
      <c r="K644" s="54"/>
      <c r="L644" s="55"/>
      <c r="M644" s="59"/>
      <c r="N644" s="59"/>
      <c r="O644" s="53">
        <v>264</v>
      </c>
      <c r="P644" s="53">
        <v>264</v>
      </c>
      <c r="Q644" s="57">
        <f t="shared" si="222"/>
        <v>0</v>
      </c>
      <c r="R644" s="74"/>
      <c r="S644" s="53">
        <f t="shared" si="223"/>
        <v>0</v>
      </c>
      <c r="T644" s="58">
        <v>6</v>
      </c>
      <c r="U644" s="58">
        <v>6</v>
      </c>
      <c r="V644" s="53">
        <f t="shared" si="224"/>
        <v>0</v>
      </c>
      <c r="W644" s="59"/>
      <c r="X644" s="6"/>
    </row>
    <row r="645" spans="1:24" s="35" customFormat="1" ht="31.5" x14ac:dyDescent="0.25">
      <c r="A645" s="33" t="s">
        <v>285</v>
      </c>
      <c r="B645" s="33" t="s">
        <v>336</v>
      </c>
      <c r="C645" s="23" t="s">
        <v>102</v>
      </c>
      <c r="D645" s="39" t="s">
        <v>362</v>
      </c>
      <c r="E645" s="53"/>
      <c r="F645" s="53"/>
      <c r="G645" s="53">
        <v>1575</v>
      </c>
      <c r="H645" s="53">
        <v>1575</v>
      </c>
      <c r="I645" s="54"/>
      <c r="J645" s="50"/>
      <c r="K645" s="54"/>
      <c r="L645" s="55"/>
      <c r="M645" s="59"/>
      <c r="N645" s="59"/>
      <c r="O645" s="53"/>
      <c r="P645" s="53"/>
      <c r="Q645" s="57">
        <f t="shared" si="222"/>
        <v>0</v>
      </c>
      <c r="R645" s="74"/>
      <c r="S645" s="53">
        <f t="shared" si="223"/>
        <v>0</v>
      </c>
      <c r="T645" s="58">
        <v>2</v>
      </c>
      <c r="U645" s="58">
        <v>2</v>
      </c>
      <c r="V645" s="53">
        <f t="shared" si="224"/>
        <v>0</v>
      </c>
      <c r="W645" s="59"/>
      <c r="X645" s="6"/>
    </row>
    <row r="646" spans="1:24" s="35" customFormat="1" ht="15.75" x14ac:dyDescent="0.25">
      <c r="A646" s="33" t="s">
        <v>285</v>
      </c>
      <c r="B646" s="33" t="s">
        <v>336</v>
      </c>
      <c r="C646" s="23" t="s">
        <v>89</v>
      </c>
      <c r="D646" s="43" t="s">
        <v>88</v>
      </c>
      <c r="E646" s="53"/>
      <c r="F646" s="53"/>
      <c r="G646" s="53"/>
      <c r="H646" s="53"/>
      <c r="I646" s="54"/>
      <c r="J646" s="50"/>
      <c r="K646" s="54"/>
      <c r="L646" s="55"/>
      <c r="M646" s="59"/>
      <c r="N646" s="59"/>
      <c r="O646" s="53"/>
      <c r="P646" s="53"/>
      <c r="Q646" s="57">
        <f t="shared" si="222"/>
        <v>0</v>
      </c>
      <c r="R646" s="53"/>
      <c r="S646" s="53">
        <f t="shared" ref="S646:S653" si="225">ROUND(R646/12*3,0)</f>
        <v>0</v>
      </c>
      <c r="T646" s="58"/>
      <c r="U646" s="58"/>
      <c r="V646" s="53">
        <f t="shared" si="224"/>
        <v>0</v>
      </c>
      <c r="W646" s="59"/>
      <c r="X646" s="6"/>
    </row>
    <row r="647" spans="1:24" s="35" customFormat="1" ht="15.75" x14ac:dyDescent="0.25">
      <c r="A647" s="33" t="s">
        <v>285</v>
      </c>
      <c r="B647" s="33" t="s">
        <v>336</v>
      </c>
      <c r="C647" s="23" t="s">
        <v>91</v>
      </c>
      <c r="D647" s="43" t="s">
        <v>90</v>
      </c>
      <c r="E647" s="53">
        <v>546917</v>
      </c>
      <c r="F647" s="53">
        <f>E647/12*2</f>
        <v>91152.833333333328</v>
      </c>
      <c r="G647" s="53">
        <v>96083</v>
      </c>
      <c r="H647" s="53">
        <v>96083</v>
      </c>
      <c r="I647" s="54"/>
      <c r="J647" s="50"/>
      <c r="K647" s="54"/>
      <c r="L647" s="55"/>
      <c r="M647" s="59"/>
      <c r="N647" s="59"/>
      <c r="O647" s="53"/>
      <c r="P647" s="53"/>
      <c r="Q647" s="57">
        <f t="shared" si="222"/>
        <v>0</v>
      </c>
      <c r="R647" s="53"/>
      <c r="S647" s="53">
        <f t="shared" si="225"/>
        <v>0</v>
      </c>
      <c r="T647" s="58"/>
      <c r="U647" s="58"/>
      <c r="V647" s="53">
        <f t="shared" si="224"/>
        <v>0</v>
      </c>
      <c r="W647" s="59"/>
      <c r="X647" s="6"/>
    </row>
    <row r="648" spans="1:24" s="35" customFormat="1" ht="15.75" x14ac:dyDescent="0.25">
      <c r="A648" s="33" t="s">
        <v>285</v>
      </c>
      <c r="B648" s="33" t="s">
        <v>336</v>
      </c>
      <c r="C648" s="23" t="s">
        <v>94</v>
      </c>
      <c r="D648" s="43" t="s">
        <v>97</v>
      </c>
      <c r="E648" s="53"/>
      <c r="F648" s="53">
        <f>E648/12*1</f>
        <v>0</v>
      </c>
      <c r="G648" s="53">
        <v>798</v>
      </c>
      <c r="H648" s="53">
        <v>798</v>
      </c>
      <c r="I648" s="54"/>
      <c r="J648" s="50"/>
      <c r="K648" s="54"/>
      <c r="L648" s="55"/>
      <c r="M648" s="59"/>
      <c r="N648" s="59"/>
      <c r="O648" s="53"/>
      <c r="P648" s="53"/>
      <c r="Q648" s="57">
        <f t="shared" si="222"/>
        <v>0</v>
      </c>
      <c r="R648" s="53"/>
      <c r="S648" s="53">
        <f t="shared" si="225"/>
        <v>0</v>
      </c>
      <c r="T648" s="58"/>
      <c r="U648" s="58"/>
      <c r="V648" s="53">
        <f t="shared" si="224"/>
        <v>0</v>
      </c>
      <c r="W648" s="59"/>
      <c r="X648" s="6"/>
    </row>
    <row r="649" spans="1:24" s="35" customFormat="1" ht="15.75" x14ac:dyDescent="0.25">
      <c r="A649" s="33" t="s">
        <v>285</v>
      </c>
      <c r="B649" s="33" t="s">
        <v>336</v>
      </c>
      <c r="C649" s="23" t="s">
        <v>93</v>
      </c>
      <c r="D649" s="43" t="s">
        <v>92</v>
      </c>
      <c r="E649" s="53"/>
      <c r="F649" s="53"/>
      <c r="G649" s="53"/>
      <c r="H649" s="53"/>
      <c r="I649" s="54"/>
      <c r="J649" s="50"/>
      <c r="K649" s="54"/>
      <c r="L649" s="55"/>
      <c r="M649" s="59"/>
      <c r="N649" s="59"/>
      <c r="O649" s="53"/>
      <c r="P649" s="53"/>
      <c r="Q649" s="57">
        <f t="shared" si="222"/>
        <v>0</v>
      </c>
      <c r="R649" s="53"/>
      <c r="S649" s="53">
        <f t="shared" si="225"/>
        <v>0</v>
      </c>
      <c r="T649" s="58"/>
      <c r="U649" s="58"/>
      <c r="V649" s="53">
        <f t="shared" si="224"/>
        <v>0</v>
      </c>
      <c r="W649" s="59"/>
      <c r="X649" s="6"/>
    </row>
    <row r="650" spans="1:24" s="35" customFormat="1" ht="31.5" x14ac:dyDescent="0.25">
      <c r="A650" s="33" t="s">
        <v>285</v>
      </c>
      <c r="B650" s="33" t="s">
        <v>336</v>
      </c>
      <c r="C650" s="23" t="s">
        <v>98</v>
      </c>
      <c r="D650" s="34" t="s">
        <v>99</v>
      </c>
      <c r="E650" s="53"/>
      <c r="F650" s="53"/>
      <c r="G650" s="53"/>
      <c r="H650" s="53"/>
      <c r="I650" s="54"/>
      <c r="J650" s="50"/>
      <c r="K650" s="54"/>
      <c r="L650" s="55"/>
      <c r="M650" s="59"/>
      <c r="N650" s="59"/>
      <c r="O650" s="53"/>
      <c r="P650" s="53"/>
      <c r="Q650" s="57">
        <f t="shared" si="222"/>
        <v>0</v>
      </c>
      <c r="R650" s="53"/>
      <c r="S650" s="53">
        <f t="shared" si="225"/>
        <v>0</v>
      </c>
      <c r="T650" s="58"/>
      <c r="U650" s="58"/>
      <c r="V650" s="53">
        <f t="shared" si="224"/>
        <v>0</v>
      </c>
      <c r="W650" s="59"/>
      <c r="X650" s="6"/>
    </row>
    <row r="651" spans="1:24" s="35" customFormat="1" ht="15.75" x14ac:dyDescent="0.25">
      <c r="A651" s="33" t="s">
        <v>285</v>
      </c>
      <c r="B651" s="33" t="s">
        <v>336</v>
      </c>
      <c r="C651" s="23" t="s">
        <v>100</v>
      </c>
      <c r="D651" s="34" t="s">
        <v>101</v>
      </c>
      <c r="E651" s="53"/>
      <c r="F651" s="53"/>
      <c r="G651" s="53"/>
      <c r="H651" s="53"/>
      <c r="I651" s="54"/>
      <c r="J651" s="50"/>
      <c r="K651" s="54"/>
      <c r="L651" s="55"/>
      <c r="M651" s="59"/>
      <c r="N651" s="59"/>
      <c r="O651" s="53"/>
      <c r="P651" s="53"/>
      <c r="Q651" s="57">
        <f t="shared" si="222"/>
        <v>0</v>
      </c>
      <c r="R651" s="53"/>
      <c r="S651" s="53">
        <f t="shared" si="225"/>
        <v>0</v>
      </c>
      <c r="T651" s="58"/>
      <c r="U651" s="58"/>
      <c r="V651" s="53">
        <f t="shared" si="224"/>
        <v>0</v>
      </c>
      <c r="W651" s="59"/>
      <c r="X651" s="6"/>
    </row>
    <row r="652" spans="1:24" s="35" customFormat="1" ht="47.25" x14ac:dyDescent="0.25">
      <c r="A652" s="33" t="s">
        <v>285</v>
      </c>
      <c r="B652" s="33" t="s">
        <v>336</v>
      </c>
      <c r="C652" s="23" t="s">
        <v>102</v>
      </c>
      <c r="D652" s="39" t="s">
        <v>87</v>
      </c>
      <c r="E652" s="53"/>
      <c r="F652" s="53"/>
      <c r="G652" s="53"/>
      <c r="H652" s="53"/>
      <c r="I652" s="54"/>
      <c r="J652" s="50"/>
      <c r="K652" s="54"/>
      <c r="L652" s="55"/>
      <c r="M652" s="59"/>
      <c r="N652" s="59"/>
      <c r="O652" s="53"/>
      <c r="P652" s="53"/>
      <c r="Q652" s="57">
        <f t="shared" si="222"/>
        <v>0</v>
      </c>
      <c r="R652" s="53"/>
      <c r="S652" s="53">
        <f t="shared" si="225"/>
        <v>0</v>
      </c>
      <c r="T652" s="58"/>
      <c r="U652" s="58"/>
      <c r="V652" s="53">
        <f t="shared" si="224"/>
        <v>0</v>
      </c>
      <c r="W652" s="59"/>
      <c r="X652" s="6"/>
    </row>
    <row r="653" spans="1:24" s="35" customFormat="1" ht="63" x14ac:dyDescent="0.25">
      <c r="A653" s="33" t="s">
        <v>285</v>
      </c>
      <c r="B653" s="33" t="s">
        <v>336</v>
      </c>
      <c r="C653" s="23" t="s">
        <v>102</v>
      </c>
      <c r="D653" s="39" t="s">
        <v>103</v>
      </c>
      <c r="E653" s="53"/>
      <c r="F653" s="53"/>
      <c r="G653" s="53"/>
      <c r="H653" s="53"/>
      <c r="I653" s="54"/>
      <c r="J653" s="50"/>
      <c r="K653" s="54"/>
      <c r="L653" s="55"/>
      <c r="M653" s="59"/>
      <c r="N653" s="59"/>
      <c r="O653" s="53"/>
      <c r="P653" s="53"/>
      <c r="Q653" s="57">
        <f t="shared" si="222"/>
        <v>0</v>
      </c>
      <c r="R653" s="53"/>
      <c r="S653" s="53">
        <f t="shared" si="225"/>
        <v>0</v>
      </c>
      <c r="T653" s="58"/>
      <c r="U653" s="58"/>
      <c r="V653" s="53">
        <f t="shared" si="224"/>
        <v>0</v>
      </c>
      <c r="W653" s="59"/>
      <c r="X653" s="6"/>
    </row>
    <row r="654" spans="1:24" s="35" customFormat="1" ht="31.5" x14ac:dyDescent="0.25">
      <c r="A654" s="33" t="s">
        <v>285</v>
      </c>
      <c r="B654" s="33" t="s">
        <v>336</v>
      </c>
      <c r="C654" s="23" t="s">
        <v>374</v>
      </c>
      <c r="D654" s="39" t="s">
        <v>375</v>
      </c>
      <c r="E654" s="53"/>
      <c r="F654" s="53">
        <f>E654/12*1</f>
        <v>0</v>
      </c>
      <c r="G654" s="53"/>
      <c r="H654" s="53"/>
      <c r="I654" s="54"/>
      <c r="J654" s="50"/>
      <c r="K654" s="54"/>
      <c r="L654" s="55"/>
      <c r="M654" s="59"/>
      <c r="N654" s="59"/>
      <c r="O654" s="53"/>
      <c r="P654" s="53"/>
      <c r="Q654" s="57"/>
      <c r="R654" s="53"/>
      <c r="S654" s="53"/>
      <c r="T654" s="58"/>
      <c r="U654" s="58"/>
      <c r="V654" s="53"/>
      <c r="W654" s="59"/>
      <c r="X654" s="6"/>
    </row>
    <row r="655" spans="1:24" s="35" customFormat="1" ht="15.75" x14ac:dyDescent="0.25">
      <c r="A655" s="33" t="s">
        <v>285</v>
      </c>
      <c r="B655" s="33" t="s">
        <v>336</v>
      </c>
      <c r="C655" s="23" t="s">
        <v>377</v>
      </c>
      <c r="D655" s="39" t="s">
        <v>376</v>
      </c>
      <c r="E655" s="53"/>
      <c r="F655" s="53"/>
      <c r="G655" s="53"/>
      <c r="H655" s="53"/>
      <c r="I655" s="54"/>
      <c r="J655" s="50"/>
      <c r="K655" s="54"/>
      <c r="L655" s="55"/>
      <c r="M655" s="59"/>
      <c r="N655" s="59"/>
      <c r="O655" s="53"/>
      <c r="P655" s="53"/>
      <c r="Q655" s="57"/>
      <c r="R655" s="53"/>
      <c r="S655" s="53"/>
      <c r="T655" s="58"/>
      <c r="U655" s="58"/>
      <c r="V655" s="53"/>
      <c r="W655" s="59"/>
      <c r="X655" s="6"/>
    </row>
    <row r="656" spans="1:24" s="35" customFormat="1" ht="15.75" x14ac:dyDescent="0.25">
      <c r="A656" s="33" t="s">
        <v>285</v>
      </c>
      <c r="B656" s="21">
        <v>2</v>
      </c>
      <c r="C656" s="23" t="s">
        <v>102</v>
      </c>
      <c r="D656" s="40" t="s">
        <v>31</v>
      </c>
      <c r="E656" s="64">
        <f>E657+E663+E717</f>
        <v>210236</v>
      </c>
      <c r="F656" s="64">
        <f>F657+F663+F717</f>
        <v>51466</v>
      </c>
      <c r="G656" s="64">
        <f>G657+G663+G717</f>
        <v>53903</v>
      </c>
      <c r="H656" s="64">
        <f>H657+H663+H717</f>
        <v>51701</v>
      </c>
      <c r="I656" s="134">
        <f>I657+I663+I717</f>
        <v>1757.75</v>
      </c>
      <c r="J656" s="50">
        <f>ROUND(I656/F656*100,2)</f>
        <v>3.42</v>
      </c>
      <c r="K656" s="134">
        <f>K657+K663+K717</f>
        <v>-2809.25</v>
      </c>
      <c r="L656" s="64">
        <f>L657+L663+L717</f>
        <v>12.9</v>
      </c>
      <c r="M656" s="64">
        <v>15213</v>
      </c>
      <c r="N656" s="49">
        <f>ROUND(M656/12*3,0)</f>
        <v>3803</v>
      </c>
      <c r="O656" s="64">
        <f t="shared" ref="O656:V656" si="226">O657+O663+O717</f>
        <v>1051</v>
      </c>
      <c r="P656" s="64">
        <f t="shared" si="226"/>
        <v>981</v>
      </c>
      <c r="Q656" s="134">
        <f t="shared" si="226"/>
        <v>70</v>
      </c>
      <c r="R656" s="64">
        <f t="shared" si="226"/>
        <v>216</v>
      </c>
      <c r="S656" s="64">
        <f t="shared" si="226"/>
        <v>54</v>
      </c>
      <c r="T656" s="144">
        <f t="shared" si="226"/>
        <v>74</v>
      </c>
      <c r="U656" s="144">
        <f t="shared" si="226"/>
        <v>72</v>
      </c>
      <c r="V656" s="64">
        <f t="shared" si="226"/>
        <v>2</v>
      </c>
      <c r="W656" s="64"/>
      <c r="X656" s="6"/>
    </row>
    <row r="657" spans="1:24" s="35" customFormat="1" ht="23.25" customHeight="1" x14ac:dyDescent="0.25">
      <c r="A657" s="33" t="s">
        <v>285</v>
      </c>
      <c r="B657" s="22" t="s">
        <v>337</v>
      </c>
      <c r="C657" s="23" t="s">
        <v>102</v>
      </c>
      <c r="D657" s="32" t="s">
        <v>32</v>
      </c>
      <c r="E657" s="64">
        <f t="shared" ref="E657:L657" si="227">SUM(E658:E662)</f>
        <v>109993</v>
      </c>
      <c r="F657" s="64">
        <f t="shared" si="227"/>
        <v>27498</v>
      </c>
      <c r="G657" s="64">
        <f t="shared" si="227"/>
        <v>27498</v>
      </c>
      <c r="H657" s="64">
        <f t="shared" si="227"/>
        <v>27498</v>
      </c>
      <c r="I657" s="64">
        <f t="shared" si="227"/>
        <v>0</v>
      </c>
      <c r="J657" s="134">
        <f t="shared" si="227"/>
        <v>0</v>
      </c>
      <c r="K657" s="64">
        <f t="shared" si="227"/>
        <v>0</v>
      </c>
      <c r="L657" s="64">
        <f t="shared" si="227"/>
        <v>0</v>
      </c>
      <c r="M657" s="64"/>
      <c r="N657" s="64"/>
      <c r="O657" s="64">
        <f t="shared" ref="O657:V657" si="228">SUM(O658:O662)</f>
        <v>190</v>
      </c>
      <c r="P657" s="64">
        <f t="shared" si="228"/>
        <v>190</v>
      </c>
      <c r="Q657" s="64">
        <f t="shared" si="228"/>
        <v>0</v>
      </c>
      <c r="R657" s="64">
        <f t="shared" si="228"/>
        <v>128</v>
      </c>
      <c r="S657" s="64">
        <f t="shared" si="228"/>
        <v>32</v>
      </c>
      <c r="T657" s="64">
        <f t="shared" si="228"/>
        <v>48</v>
      </c>
      <c r="U657" s="64">
        <f t="shared" si="228"/>
        <v>48</v>
      </c>
      <c r="V657" s="64">
        <f t="shared" si="228"/>
        <v>0</v>
      </c>
      <c r="W657" s="64"/>
      <c r="X657" s="6"/>
    </row>
    <row r="658" spans="1:24" s="35" customFormat="1" ht="15.75" x14ac:dyDescent="0.25">
      <c r="A658" s="33" t="s">
        <v>285</v>
      </c>
      <c r="B658" s="33" t="s">
        <v>337</v>
      </c>
      <c r="C658" s="23" t="s">
        <v>109</v>
      </c>
      <c r="D658" s="34" t="s">
        <v>106</v>
      </c>
      <c r="E658" s="53">
        <v>109993</v>
      </c>
      <c r="F658" s="53">
        <f>ROUND(E658/12*3,0)</f>
        <v>27498</v>
      </c>
      <c r="G658" s="53">
        <v>27498</v>
      </c>
      <c r="H658" s="53">
        <v>27498</v>
      </c>
      <c r="I658" s="127"/>
      <c r="J658" s="55"/>
      <c r="K658" s="127"/>
      <c r="L658" s="55"/>
      <c r="M658" s="59"/>
      <c r="N658" s="59"/>
      <c r="O658" s="53">
        <v>190</v>
      </c>
      <c r="P658" s="53">
        <v>190</v>
      </c>
      <c r="Q658" s="59">
        <f>O658-P658</f>
        <v>0</v>
      </c>
      <c r="R658" s="74">
        <v>128</v>
      </c>
      <c r="S658" s="53">
        <f>ROUND(R658/12*3,0)</f>
        <v>32</v>
      </c>
      <c r="T658" s="58">
        <v>48</v>
      </c>
      <c r="U658" s="58">
        <v>48</v>
      </c>
      <c r="V658" s="53">
        <f>T658-U658</f>
        <v>0</v>
      </c>
      <c r="W658" s="59"/>
      <c r="X658" s="6"/>
    </row>
    <row r="659" spans="1:24" s="35" customFormat="1" ht="31.5" x14ac:dyDescent="0.25">
      <c r="A659" s="33" t="s">
        <v>285</v>
      </c>
      <c r="B659" s="33" t="s">
        <v>337</v>
      </c>
      <c r="C659" s="23" t="s">
        <v>110</v>
      </c>
      <c r="D659" s="34" t="s">
        <v>114</v>
      </c>
      <c r="E659" s="53"/>
      <c r="F659" s="53"/>
      <c r="G659" s="53"/>
      <c r="H659" s="53"/>
      <c r="I659" s="54"/>
      <c r="J659" s="50"/>
      <c r="K659" s="54"/>
      <c r="L659" s="55"/>
      <c r="M659" s="59"/>
      <c r="N659" s="59"/>
      <c r="O659" s="53"/>
      <c r="P659" s="53"/>
      <c r="Q659" s="57">
        <f>O659-P659</f>
        <v>0</v>
      </c>
      <c r="R659" s="53"/>
      <c r="S659" s="53">
        <f>ROUND(R659/12*3,0)</f>
        <v>0</v>
      </c>
      <c r="T659" s="58"/>
      <c r="U659" s="58"/>
      <c r="V659" s="53">
        <f>T659-U659</f>
        <v>0</v>
      </c>
      <c r="W659" s="59"/>
      <c r="X659" s="6"/>
    </row>
    <row r="660" spans="1:24" s="35" customFormat="1" ht="15.75" x14ac:dyDescent="0.25">
      <c r="A660" s="33" t="s">
        <v>285</v>
      </c>
      <c r="B660" s="33" t="s">
        <v>337</v>
      </c>
      <c r="C660" s="23" t="s">
        <v>111</v>
      </c>
      <c r="D660" s="34" t="s">
        <v>115</v>
      </c>
      <c r="E660" s="53"/>
      <c r="F660" s="53"/>
      <c r="G660" s="53"/>
      <c r="H660" s="53"/>
      <c r="I660" s="54"/>
      <c r="J660" s="50"/>
      <c r="K660" s="54"/>
      <c r="L660" s="55"/>
      <c r="M660" s="59"/>
      <c r="N660" s="59"/>
      <c r="O660" s="53"/>
      <c r="P660" s="53"/>
      <c r="Q660" s="57">
        <f>O660-P660</f>
        <v>0</v>
      </c>
      <c r="R660" s="53"/>
      <c r="S660" s="53">
        <f>ROUND(R660/12*3,0)</f>
        <v>0</v>
      </c>
      <c r="T660" s="58"/>
      <c r="U660" s="58"/>
      <c r="V660" s="53">
        <f>T660-U660</f>
        <v>0</v>
      </c>
      <c r="W660" s="59"/>
      <c r="X660" s="6"/>
    </row>
    <row r="661" spans="1:24" s="35" customFormat="1" ht="31.5" x14ac:dyDescent="0.25">
      <c r="A661" s="33" t="s">
        <v>285</v>
      </c>
      <c r="B661" s="33" t="s">
        <v>337</v>
      </c>
      <c r="C661" s="23" t="s">
        <v>113</v>
      </c>
      <c r="D661" s="34" t="s">
        <v>116</v>
      </c>
      <c r="E661" s="53"/>
      <c r="F661" s="53"/>
      <c r="G661" s="53"/>
      <c r="H661" s="53"/>
      <c r="I661" s="54"/>
      <c r="J661" s="50"/>
      <c r="K661" s="54"/>
      <c r="L661" s="55"/>
      <c r="M661" s="59"/>
      <c r="N661" s="59"/>
      <c r="O661" s="53"/>
      <c r="P661" s="53"/>
      <c r="Q661" s="57">
        <f>O661-P661</f>
        <v>0</v>
      </c>
      <c r="R661" s="53"/>
      <c r="S661" s="53">
        <f>ROUND(R661/12*3,0)</f>
        <v>0</v>
      </c>
      <c r="T661" s="58"/>
      <c r="U661" s="58"/>
      <c r="V661" s="53">
        <f>T661-U661</f>
        <v>0</v>
      </c>
      <c r="W661" s="59"/>
      <c r="X661" s="6"/>
    </row>
    <row r="662" spans="1:24" s="35" customFormat="1" ht="15.75" x14ac:dyDescent="0.25">
      <c r="A662" s="33" t="s">
        <v>285</v>
      </c>
      <c r="B662" s="33" t="s">
        <v>337</v>
      </c>
      <c r="C662" s="23" t="s">
        <v>112</v>
      </c>
      <c r="D662" s="34" t="s">
        <v>117</v>
      </c>
      <c r="E662" s="53"/>
      <c r="F662" s="53"/>
      <c r="G662" s="53"/>
      <c r="H662" s="53"/>
      <c r="I662" s="54"/>
      <c r="J662" s="50"/>
      <c r="K662" s="54"/>
      <c r="L662" s="55"/>
      <c r="M662" s="59"/>
      <c r="N662" s="59"/>
      <c r="O662" s="53"/>
      <c r="P662" s="53"/>
      <c r="Q662" s="57">
        <f>O662-P662</f>
        <v>0</v>
      </c>
      <c r="R662" s="53"/>
      <c r="S662" s="53">
        <f>ROUND(R662/12*3,0)</f>
        <v>0</v>
      </c>
      <c r="T662" s="58"/>
      <c r="U662" s="58"/>
      <c r="V662" s="53">
        <f>T662-U662</f>
        <v>0</v>
      </c>
      <c r="W662" s="59"/>
      <c r="X662" s="6"/>
    </row>
    <row r="663" spans="1:24" s="35" customFormat="1" ht="15.75" x14ac:dyDescent="0.25">
      <c r="A663" s="33" t="s">
        <v>285</v>
      </c>
      <c r="B663" s="22" t="s">
        <v>338</v>
      </c>
      <c r="C663" s="23" t="s">
        <v>102</v>
      </c>
      <c r="D663" s="41" t="s">
        <v>33</v>
      </c>
      <c r="E663" s="64">
        <f>SUM(E664:E716)</f>
        <v>87130</v>
      </c>
      <c r="F663" s="64">
        <f>SUM(F664:F716)</f>
        <v>21782.5</v>
      </c>
      <c r="G663" s="64">
        <f>SUM(G664:G716)</f>
        <v>20731</v>
      </c>
      <c r="H663" s="64">
        <f>SUM(H664:H716)</f>
        <v>18529</v>
      </c>
      <c r="I663" s="134">
        <f>SUM(I664:I716)</f>
        <v>1757.75</v>
      </c>
      <c r="J663" s="50">
        <f>ROUND(I663/F663*100,2)</f>
        <v>8.07</v>
      </c>
      <c r="K663" s="134">
        <f>SUM(K664:K716)</f>
        <v>-2809.25</v>
      </c>
      <c r="L663" s="55">
        <f>ROUND(K663*100/-F663,2)</f>
        <v>12.9</v>
      </c>
      <c r="M663" s="64"/>
      <c r="N663" s="64"/>
      <c r="O663" s="64">
        <f t="shared" ref="O663:V663" si="229">SUM(O664:O716)</f>
        <v>861</v>
      </c>
      <c r="P663" s="64">
        <f t="shared" si="229"/>
        <v>791</v>
      </c>
      <c r="Q663" s="134">
        <f t="shared" si="229"/>
        <v>70</v>
      </c>
      <c r="R663" s="64">
        <f t="shared" si="229"/>
        <v>88</v>
      </c>
      <c r="S663" s="64">
        <f t="shared" si="229"/>
        <v>22</v>
      </c>
      <c r="T663" s="144">
        <f t="shared" si="229"/>
        <v>26</v>
      </c>
      <c r="U663" s="144">
        <f t="shared" si="229"/>
        <v>24</v>
      </c>
      <c r="V663" s="64">
        <f t="shared" si="229"/>
        <v>2</v>
      </c>
      <c r="W663" s="64"/>
      <c r="X663" s="6"/>
    </row>
    <row r="664" spans="1:24" s="35" customFormat="1" ht="31.5" x14ac:dyDescent="0.25">
      <c r="A664" s="33" t="s">
        <v>285</v>
      </c>
      <c r="B664" s="33" t="s">
        <v>338</v>
      </c>
      <c r="C664" s="42" t="s">
        <v>139</v>
      </c>
      <c r="D664" s="43" t="s">
        <v>119</v>
      </c>
      <c r="E664" s="53">
        <v>29221</v>
      </c>
      <c r="F664" s="53">
        <f t="shared" ref="F664:F665" si="230">E664/12*3</f>
        <v>7305.25</v>
      </c>
      <c r="G664" s="53">
        <v>4496</v>
      </c>
      <c r="H664" s="53">
        <v>4496</v>
      </c>
      <c r="I664" s="127"/>
      <c r="J664" s="55"/>
      <c r="K664" s="54">
        <f t="shared" ref="K664" si="231">G664-F664</f>
        <v>-2809.25</v>
      </c>
      <c r="L664" s="55">
        <f t="shared" ref="L664" si="232">ROUND(K664*100/-F664,2)</f>
        <v>38.46</v>
      </c>
      <c r="M664" s="59"/>
      <c r="N664" s="59"/>
      <c r="O664" s="53">
        <v>112</v>
      </c>
      <c r="P664" s="53">
        <v>112</v>
      </c>
      <c r="Q664" s="59">
        <f t="shared" ref="Q664:Q716" si="233">O664-P664</f>
        <v>0</v>
      </c>
      <c r="R664" s="74">
        <v>39</v>
      </c>
      <c r="S664" s="53">
        <f>ROUND(R664/12*3,0)</f>
        <v>10</v>
      </c>
      <c r="T664" s="58">
        <v>6</v>
      </c>
      <c r="U664" s="58">
        <v>6</v>
      </c>
      <c r="V664" s="53">
        <f t="shared" ref="V664:V716" si="234">T664-U664</f>
        <v>0</v>
      </c>
      <c r="W664" s="59"/>
      <c r="X664" s="6"/>
    </row>
    <row r="665" spans="1:24" s="35" customFormat="1" ht="47.25" x14ac:dyDescent="0.25">
      <c r="A665" s="33" t="s">
        <v>285</v>
      </c>
      <c r="B665" s="33" t="s">
        <v>338</v>
      </c>
      <c r="C665" s="42" t="s">
        <v>140</v>
      </c>
      <c r="D665" s="43" t="s">
        <v>120</v>
      </c>
      <c r="E665" s="53">
        <v>57909</v>
      </c>
      <c r="F665" s="53">
        <f t="shared" si="230"/>
        <v>14477.25</v>
      </c>
      <c r="G665" s="53">
        <v>16235</v>
      </c>
      <c r="H665" s="53">
        <v>14033</v>
      </c>
      <c r="I665" s="127">
        <f t="shared" ref="I665" si="235">G665-F665</f>
        <v>1757.75</v>
      </c>
      <c r="J665" s="55">
        <f t="shared" ref="J665" si="236">ROUND(I665/F665*100,2)</f>
        <v>12.14</v>
      </c>
      <c r="K665" s="54"/>
      <c r="L665" s="55"/>
      <c r="M665" s="59"/>
      <c r="N665" s="59"/>
      <c r="O665" s="53">
        <v>749</v>
      </c>
      <c r="P665" s="53">
        <v>679</v>
      </c>
      <c r="Q665" s="57">
        <f t="shared" si="233"/>
        <v>70</v>
      </c>
      <c r="R665" s="74">
        <v>49</v>
      </c>
      <c r="S665" s="53">
        <f>ROUND(R665/12*3,0)</f>
        <v>12</v>
      </c>
      <c r="T665" s="58">
        <v>20</v>
      </c>
      <c r="U665" s="58">
        <v>18</v>
      </c>
      <c r="V665" s="53">
        <f t="shared" si="234"/>
        <v>2</v>
      </c>
      <c r="W665" s="59"/>
      <c r="X665" s="6"/>
    </row>
    <row r="666" spans="1:24" s="35" customFormat="1" ht="31.5" x14ac:dyDescent="0.25">
      <c r="A666" s="33" t="s">
        <v>285</v>
      </c>
      <c r="B666" s="33" t="s">
        <v>338</v>
      </c>
      <c r="C666" s="42" t="s">
        <v>141</v>
      </c>
      <c r="D666" s="43" t="s">
        <v>142</v>
      </c>
      <c r="E666" s="53"/>
      <c r="F666" s="53"/>
      <c r="G666" s="53"/>
      <c r="H666" s="53"/>
      <c r="I666" s="54"/>
      <c r="J666" s="50"/>
      <c r="K666" s="54"/>
      <c r="L666" s="55"/>
      <c r="M666" s="59"/>
      <c r="N666" s="59"/>
      <c r="O666" s="53"/>
      <c r="P666" s="53"/>
      <c r="Q666" s="57">
        <f t="shared" si="233"/>
        <v>0</v>
      </c>
      <c r="R666" s="53"/>
      <c r="S666" s="53">
        <f t="shared" ref="S666:S716" si="237">ROUND(R666/12*3,0)</f>
        <v>0</v>
      </c>
      <c r="T666" s="58"/>
      <c r="U666" s="58"/>
      <c r="V666" s="53">
        <f t="shared" si="234"/>
        <v>0</v>
      </c>
      <c r="W666" s="59"/>
      <c r="X666" s="6"/>
    </row>
    <row r="667" spans="1:24" s="35" customFormat="1" ht="31.5" x14ac:dyDescent="0.25">
      <c r="A667" s="33" t="s">
        <v>285</v>
      </c>
      <c r="B667" s="33" t="s">
        <v>338</v>
      </c>
      <c r="C667" s="42" t="s">
        <v>143</v>
      </c>
      <c r="D667" s="43" t="s">
        <v>144</v>
      </c>
      <c r="E667" s="53"/>
      <c r="F667" s="53"/>
      <c r="G667" s="53"/>
      <c r="H667" s="53"/>
      <c r="I667" s="54"/>
      <c r="J667" s="50"/>
      <c r="K667" s="54"/>
      <c r="L667" s="55"/>
      <c r="M667" s="59"/>
      <c r="N667" s="59"/>
      <c r="O667" s="53"/>
      <c r="P667" s="53"/>
      <c r="Q667" s="57">
        <f t="shared" si="233"/>
        <v>0</v>
      </c>
      <c r="R667" s="53"/>
      <c r="S667" s="53">
        <f t="shared" si="237"/>
        <v>0</v>
      </c>
      <c r="T667" s="58"/>
      <c r="U667" s="58"/>
      <c r="V667" s="53">
        <f t="shared" si="234"/>
        <v>0</v>
      </c>
      <c r="W667" s="59"/>
      <c r="X667" s="6"/>
    </row>
    <row r="668" spans="1:24" s="35" customFormat="1" ht="15.75" x14ac:dyDescent="0.25">
      <c r="A668" s="33" t="s">
        <v>285</v>
      </c>
      <c r="B668" s="33" t="s">
        <v>338</v>
      </c>
      <c r="C668" s="42" t="s">
        <v>145</v>
      </c>
      <c r="D668" s="43" t="s">
        <v>146</v>
      </c>
      <c r="E668" s="53"/>
      <c r="F668" s="53"/>
      <c r="G668" s="53"/>
      <c r="H668" s="53"/>
      <c r="I668" s="54"/>
      <c r="J668" s="50"/>
      <c r="K668" s="54"/>
      <c r="L668" s="55"/>
      <c r="M668" s="59"/>
      <c r="N668" s="59"/>
      <c r="O668" s="53"/>
      <c r="P668" s="53"/>
      <c r="Q668" s="57">
        <f t="shared" si="233"/>
        <v>0</v>
      </c>
      <c r="R668" s="53"/>
      <c r="S668" s="53">
        <f t="shared" si="237"/>
        <v>0</v>
      </c>
      <c r="T668" s="58"/>
      <c r="U668" s="58"/>
      <c r="V668" s="53">
        <f t="shared" si="234"/>
        <v>0</v>
      </c>
      <c r="W668" s="59"/>
      <c r="X668" s="6"/>
    </row>
    <row r="669" spans="1:24" s="35" customFormat="1" ht="15.75" x14ac:dyDescent="0.25">
      <c r="A669" s="33" t="s">
        <v>285</v>
      </c>
      <c r="B669" s="33" t="s">
        <v>338</v>
      </c>
      <c r="C669" s="42" t="s">
        <v>147</v>
      </c>
      <c r="D669" s="43" t="s">
        <v>148</v>
      </c>
      <c r="E669" s="53"/>
      <c r="F669" s="53"/>
      <c r="G669" s="53"/>
      <c r="H669" s="53"/>
      <c r="I669" s="54"/>
      <c r="J669" s="50"/>
      <c r="K669" s="54"/>
      <c r="L669" s="55"/>
      <c r="M669" s="59"/>
      <c r="N669" s="59"/>
      <c r="O669" s="53"/>
      <c r="P669" s="53"/>
      <c r="Q669" s="57">
        <f t="shared" si="233"/>
        <v>0</v>
      </c>
      <c r="R669" s="53"/>
      <c r="S669" s="53">
        <f t="shared" si="237"/>
        <v>0</v>
      </c>
      <c r="T669" s="58"/>
      <c r="U669" s="58"/>
      <c r="V669" s="53">
        <f t="shared" si="234"/>
        <v>0</v>
      </c>
      <c r="W669" s="59"/>
      <c r="X669" s="6"/>
    </row>
    <row r="670" spans="1:24" s="35" customFormat="1" ht="78.75" x14ac:dyDescent="0.25">
      <c r="A670" s="33" t="s">
        <v>285</v>
      </c>
      <c r="B670" s="33" t="s">
        <v>338</v>
      </c>
      <c r="C670" s="42" t="s">
        <v>149</v>
      </c>
      <c r="D670" s="43" t="s">
        <v>150</v>
      </c>
      <c r="E670" s="53"/>
      <c r="F670" s="53"/>
      <c r="G670" s="53"/>
      <c r="H670" s="53"/>
      <c r="I670" s="54"/>
      <c r="J670" s="50"/>
      <c r="K670" s="54"/>
      <c r="L670" s="55"/>
      <c r="M670" s="59"/>
      <c r="N670" s="59"/>
      <c r="O670" s="53"/>
      <c r="P670" s="53"/>
      <c r="Q670" s="57">
        <f t="shared" si="233"/>
        <v>0</v>
      </c>
      <c r="R670" s="53"/>
      <c r="S670" s="53">
        <f t="shared" si="237"/>
        <v>0</v>
      </c>
      <c r="T670" s="58"/>
      <c r="U670" s="58"/>
      <c r="V670" s="53">
        <f t="shared" si="234"/>
        <v>0</v>
      </c>
      <c r="W670" s="59"/>
      <c r="X670" s="6"/>
    </row>
    <row r="671" spans="1:24" s="35" customFormat="1" ht="31.5" x14ac:dyDescent="0.25">
      <c r="A671" s="33" t="s">
        <v>285</v>
      </c>
      <c r="B671" s="33" t="s">
        <v>338</v>
      </c>
      <c r="C671" s="42" t="s">
        <v>130</v>
      </c>
      <c r="D671" s="43" t="s">
        <v>151</v>
      </c>
      <c r="E671" s="53"/>
      <c r="F671" s="53"/>
      <c r="G671" s="53"/>
      <c r="H671" s="53"/>
      <c r="I671" s="54"/>
      <c r="J671" s="50"/>
      <c r="K671" s="54"/>
      <c r="L671" s="55"/>
      <c r="M671" s="59"/>
      <c r="N671" s="59"/>
      <c r="O671" s="53"/>
      <c r="P671" s="53"/>
      <c r="Q671" s="57">
        <f t="shared" si="233"/>
        <v>0</v>
      </c>
      <c r="R671" s="53"/>
      <c r="S671" s="53">
        <f t="shared" si="237"/>
        <v>0</v>
      </c>
      <c r="T671" s="58"/>
      <c r="U671" s="58"/>
      <c r="V671" s="53">
        <f t="shared" si="234"/>
        <v>0</v>
      </c>
      <c r="W671" s="59"/>
      <c r="X671" s="6"/>
    </row>
    <row r="672" spans="1:24" s="35" customFormat="1" ht="47.25" x14ac:dyDescent="0.25">
      <c r="A672" s="33" t="s">
        <v>285</v>
      </c>
      <c r="B672" s="33" t="s">
        <v>338</v>
      </c>
      <c r="C672" s="42" t="s">
        <v>174</v>
      </c>
      <c r="D672" s="43" t="s">
        <v>175</v>
      </c>
      <c r="E672" s="53"/>
      <c r="F672" s="53"/>
      <c r="G672" s="53"/>
      <c r="H672" s="53"/>
      <c r="I672" s="54"/>
      <c r="J672" s="50"/>
      <c r="K672" s="54"/>
      <c r="L672" s="55"/>
      <c r="M672" s="59"/>
      <c r="N672" s="59"/>
      <c r="O672" s="53"/>
      <c r="P672" s="53"/>
      <c r="Q672" s="57">
        <f t="shared" si="233"/>
        <v>0</v>
      </c>
      <c r="R672" s="53"/>
      <c r="S672" s="53">
        <f t="shared" si="237"/>
        <v>0</v>
      </c>
      <c r="T672" s="58"/>
      <c r="U672" s="58"/>
      <c r="V672" s="53">
        <f t="shared" si="234"/>
        <v>0</v>
      </c>
      <c r="W672" s="59"/>
      <c r="X672" s="6"/>
    </row>
    <row r="673" spans="1:24" s="35" customFormat="1" ht="31.5" x14ac:dyDescent="0.25">
      <c r="A673" s="33" t="s">
        <v>285</v>
      </c>
      <c r="B673" s="33" t="s">
        <v>338</v>
      </c>
      <c r="C673" s="42" t="s">
        <v>129</v>
      </c>
      <c r="D673" s="43" t="s">
        <v>152</v>
      </c>
      <c r="E673" s="53"/>
      <c r="F673" s="53"/>
      <c r="G673" s="53"/>
      <c r="H673" s="53"/>
      <c r="I673" s="54"/>
      <c r="J673" s="50"/>
      <c r="K673" s="54"/>
      <c r="L673" s="55"/>
      <c r="M673" s="59"/>
      <c r="N673" s="59"/>
      <c r="O673" s="53"/>
      <c r="P673" s="53"/>
      <c r="Q673" s="57">
        <f t="shared" si="233"/>
        <v>0</v>
      </c>
      <c r="R673" s="53"/>
      <c r="S673" s="53">
        <f t="shared" si="237"/>
        <v>0</v>
      </c>
      <c r="T673" s="58"/>
      <c r="U673" s="58"/>
      <c r="V673" s="53">
        <f t="shared" si="234"/>
        <v>0</v>
      </c>
      <c r="W673" s="59"/>
      <c r="X673" s="6"/>
    </row>
    <row r="674" spans="1:24" s="35" customFormat="1" ht="31.5" x14ac:dyDescent="0.25">
      <c r="A674" s="33" t="s">
        <v>285</v>
      </c>
      <c r="B674" s="33" t="s">
        <v>338</v>
      </c>
      <c r="C674" s="42" t="s">
        <v>176</v>
      </c>
      <c r="D674" s="43" t="s">
        <v>177</v>
      </c>
      <c r="E674" s="53"/>
      <c r="F674" s="53"/>
      <c r="G674" s="53"/>
      <c r="H674" s="53"/>
      <c r="I674" s="54"/>
      <c r="J674" s="50"/>
      <c r="K674" s="54"/>
      <c r="L674" s="55"/>
      <c r="M674" s="59"/>
      <c r="N674" s="59"/>
      <c r="O674" s="53"/>
      <c r="P674" s="53"/>
      <c r="Q674" s="57">
        <f t="shared" si="233"/>
        <v>0</v>
      </c>
      <c r="R674" s="53"/>
      <c r="S674" s="53">
        <f t="shared" si="237"/>
        <v>0</v>
      </c>
      <c r="T674" s="58"/>
      <c r="U674" s="58"/>
      <c r="V674" s="53">
        <f t="shared" si="234"/>
        <v>0</v>
      </c>
      <c r="W674" s="59"/>
      <c r="X674" s="6"/>
    </row>
    <row r="675" spans="1:24" s="35" customFormat="1" ht="15.75" x14ac:dyDescent="0.25">
      <c r="A675" s="33" t="s">
        <v>285</v>
      </c>
      <c r="B675" s="33" t="s">
        <v>338</v>
      </c>
      <c r="C675" s="42" t="s">
        <v>131</v>
      </c>
      <c r="D675" s="43" t="s">
        <v>153</v>
      </c>
      <c r="E675" s="53"/>
      <c r="F675" s="53"/>
      <c r="G675" s="53"/>
      <c r="H675" s="53"/>
      <c r="I675" s="54"/>
      <c r="J675" s="50"/>
      <c r="K675" s="54"/>
      <c r="L675" s="55"/>
      <c r="M675" s="59"/>
      <c r="N675" s="59"/>
      <c r="O675" s="53"/>
      <c r="P675" s="53"/>
      <c r="Q675" s="57">
        <f t="shared" si="233"/>
        <v>0</v>
      </c>
      <c r="R675" s="53"/>
      <c r="S675" s="53">
        <f t="shared" si="237"/>
        <v>0</v>
      </c>
      <c r="T675" s="58"/>
      <c r="U675" s="58"/>
      <c r="V675" s="53">
        <f t="shared" si="234"/>
        <v>0</v>
      </c>
      <c r="W675" s="59"/>
      <c r="X675" s="6"/>
    </row>
    <row r="676" spans="1:24" s="35" customFormat="1" ht="31.5" x14ac:dyDescent="0.25">
      <c r="A676" s="33" t="s">
        <v>285</v>
      </c>
      <c r="B676" s="33" t="s">
        <v>338</v>
      </c>
      <c r="C676" s="42" t="s">
        <v>178</v>
      </c>
      <c r="D676" s="43" t="s">
        <v>179</v>
      </c>
      <c r="E676" s="53"/>
      <c r="F676" s="53"/>
      <c r="G676" s="53"/>
      <c r="H676" s="53"/>
      <c r="I676" s="54"/>
      <c r="J676" s="50"/>
      <c r="K676" s="54"/>
      <c r="L676" s="55"/>
      <c r="M676" s="59"/>
      <c r="N676" s="59"/>
      <c r="O676" s="53"/>
      <c r="P676" s="53"/>
      <c r="Q676" s="57">
        <f t="shared" si="233"/>
        <v>0</v>
      </c>
      <c r="R676" s="53"/>
      <c r="S676" s="53">
        <f t="shared" si="237"/>
        <v>0</v>
      </c>
      <c r="T676" s="58"/>
      <c r="U676" s="58"/>
      <c r="V676" s="53">
        <f t="shared" si="234"/>
        <v>0</v>
      </c>
      <c r="W676" s="59"/>
      <c r="X676" s="6"/>
    </row>
    <row r="677" spans="1:24" s="35" customFormat="1" ht="31.5" x14ac:dyDescent="0.25">
      <c r="A677" s="33" t="s">
        <v>285</v>
      </c>
      <c r="B677" s="33" t="s">
        <v>338</v>
      </c>
      <c r="C677" s="42" t="s">
        <v>132</v>
      </c>
      <c r="D677" s="43" t="s">
        <v>154</v>
      </c>
      <c r="E677" s="53"/>
      <c r="F677" s="53"/>
      <c r="G677" s="53"/>
      <c r="H677" s="53"/>
      <c r="I677" s="54"/>
      <c r="J677" s="50"/>
      <c r="K677" s="54"/>
      <c r="L677" s="55"/>
      <c r="M677" s="59"/>
      <c r="N677" s="59"/>
      <c r="O677" s="53"/>
      <c r="P677" s="53"/>
      <c r="Q677" s="57">
        <f t="shared" si="233"/>
        <v>0</v>
      </c>
      <c r="R677" s="53"/>
      <c r="S677" s="53">
        <f t="shared" si="237"/>
        <v>0</v>
      </c>
      <c r="T677" s="58"/>
      <c r="U677" s="58"/>
      <c r="V677" s="53">
        <f t="shared" si="234"/>
        <v>0</v>
      </c>
      <c r="W677" s="59"/>
      <c r="X677" s="6"/>
    </row>
    <row r="678" spans="1:24" s="35" customFormat="1" ht="15.75" x14ac:dyDescent="0.25">
      <c r="A678" s="33" t="s">
        <v>285</v>
      </c>
      <c r="B678" s="33" t="s">
        <v>338</v>
      </c>
      <c r="C678" s="42" t="s">
        <v>133</v>
      </c>
      <c r="D678" s="43" t="s">
        <v>155</v>
      </c>
      <c r="E678" s="53"/>
      <c r="F678" s="53"/>
      <c r="G678" s="53"/>
      <c r="H678" s="53"/>
      <c r="I678" s="54"/>
      <c r="J678" s="50"/>
      <c r="K678" s="54"/>
      <c r="L678" s="55"/>
      <c r="M678" s="59"/>
      <c r="N678" s="59"/>
      <c r="O678" s="53"/>
      <c r="P678" s="53"/>
      <c r="Q678" s="57">
        <f t="shared" si="233"/>
        <v>0</v>
      </c>
      <c r="R678" s="53"/>
      <c r="S678" s="53">
        <f t="shared" si="237"/>
        <v>0</v>
      </c>
      <c r="T678" s="58"/>
      <c r="U678" s="58"/>
      <c r="V678" s="53">
        <f t="shared" si="234"/>
        <v>0</v>
      </c>
      <c r="W678" s="59"/>
      <c r="X678" s="6"/>
    </row>
    <row r="679" spans="1:24" s="35" customFormat="1" ht="15.75" x14ac:dyDescent="0.25">
      <c r="A679" s="33" t="s">
        <v>285</v>
      </c>
      <c r="B679" s="33" t="s">
        <v>338</v>
      </c>
      <c r="C679" s="42" t="s">
        <v>135</v>
      </c>
      <c r="D679" s="43" t="s">
        <v>156</v>
      </c>
      <c r="E679" s="53"/>
      <c r="F679" s="53"/>
      <c r="G679" s="53"/>
      <c r="H679" s="53"/>
      <c r="I679" s="54"/>
      <c r="J679" s="50"/>
      <c r="K679" s="54"/>
      <c r="L679" s="55"/>
      <c r="M679" s="59"/>
      <c r="N679" s="59"/>
      <c r="O679" s="53"/>
      <c r="P679" s="53"/>
      <c r="Q679" s="57">
        <f t="shared" si="233"/>
        <v>0</v>
      </c>
      <c r="R679" s="53"/>
      <c r="S679" s="53">
        <f t="shared" si="237"/>
        <v>0</v>
      </c>
      <c r="T679" s="58"/>
      <c r="U679" s="58"/>
      <c r="V679" s="53">
        <f t="shared" si="234"/>
        <v>0</v>
      </c>
      <c r="W679" s="59"/>
      <c r="X679" s="6"/>
    </row>
    <row r="680" spans="1:24" s="35" customFormat="1" ht="31.5" x14ac:dyDescent="0.25">
      <c r="A680" s="33" t="s">
        <v>285</v>
      </c>
      <c r="B680" s="33" t="s">
        <v>338</v>
      </c>
      <c r="C680" s="42" t="s">
        <v>136</v>
      </c>
      <c r="D680" s="43" t="s">
        <v>157</v>
      </c>
      <c r="E680" s="53"/>
      <c r="F680" s="53"/>
      <c r="G680" s="53"/>
      <c r="H680" s="53"/>
      <c r="I680" s="54"/>
      <c r="J680" s="50"/>
      <c r="K680" s="54"/>
      <c r="L680" s="55"/>
      <c r="M680" s="59"/>
      <c r="N680" s="59"/>
      <c r="O680" s="53"/>
      <c r="P680" s="53"/>
      <c r="Q680" s="57">
        <f t="shared" si="233"/>
        <v>0</v>
      </c>
      <c r="R680" s="53"/>
      <c r="S680" s="53">
        <f t="shared" si="237"/>
        <v>0</v>
      </c>
      <c r="T680" s="58"/>
      <c r="U680" s="58"/>
      <c r="V680" s="53">
        <f t="shared" si="234"/>
        <v>0</v>
      </c>
      <c r="W680" s="59"/>
      <c r="X680" s="6"/>
    </row>
    <row r="681" spans="1:24" s="35" customFormat="1" ht="47.25" x14ac:dyDescent="0.25">
      <c r="A681" s="33" t="s">
        <v>285</v>
      </c>
      <c r="B681" s="33" t="s">
        <v>338</v>
      </c>
      <c r="C681" s="42" t="s">
        <v>134</v>
      </c>
      <c r="D681" s="43" t="s">
        <v>158</v>
      </c>
      <c r="E681" s="53"/>
      <c r="F681" s="53"/>
      <c r="G681" s="53"/>
      <c r="H681" s="53"/>
      <c r="I681" s="54"/>
      <c r="J681" s="50"/>
      <c r="K681" s="54"/>
      <c r="L681" s="55"/>
      <c r="M681" s="59"/>
      <c r="N681" s="59"/>
      <c r="O681" s="53"/>
      <c r="P681" s="53"/>
      <c r="Q681" s="57">
        <f t="shared" si="233"/>
        <v>0</v>
      </c>
      <c r="R681" s="53"/>
      <c r="S681" s="53">
        <f t="shared" si="237"/>
        <v>0</v>
      </c>
      <c r="T681" s="58"/>
      <c r="U681" s="58"/>
      <c r="V681" s="53">
        <f t="shared" si="234"/>
        <v>0</v>
      </c>
      <c r="W681" s="59"/>
      <c r="X681" s="6"/>
    </row>
    <row r="682" spans="1:24" s="35" customFormat="1" ht="15.75" x14ac:dyDescent="0.25">
      <c r="A682" s="33" t="s">
        <v>285</v>
      </c>
      <c r="B682" s="33" t="s">
        <v>338</v>
      </c>
      <c r="C682" s="42" t="s">
        <v>138</v>
      </c>
      <c r="D682" s="43" t="s">
        <v>159</v>
      </c>
      <c r="E682" s="53"/>
      <c r="F682" s="53"/>
      <c r="G682" s="53"/>
      <c r="H682" s="53"/>
      <c r="I682" s="54"/>
      <c r="J682" s="50"/>
      <c r="K682" s="54"/>
      <c r="L682" s="55"/>
      <c r="M682" s="59"/>
      <c r="N682" s="59"/>
      <c r="O682" s="53"/>
      <c r="P682" s="53"/>
      <c r="Q682" s="57">
        <f t="shared" si="233"/>
        <v>0</v>
      </c>
      <c r="R682" s="53"/>
      <c r="S682" s="53">
        <f t="shared" si="237"/>
        <v>0</v>
      </c>
      <c r="T682" s="58"/>
      <c r="U682" s="58"/>
      <c r="V682" s="53">
        <f t="shared" si="234"/>
        <v>0</v>
      </c>
      <c r="W682" s="59"/>
      <c r="X682" s="6"/>
    </row>
    <row r="683" spans="1:24" s="35" customFormat="1" ht="15.75" x14ac:dyDescent="0.25">
      <c r="A683" s="33" t="s">
        <v>285</v>
      </c>
      <c r="B683" s="33" t="s">
        <v>338</v>
      </c>
      <c r="C683" s="42" t="s">
        <v>180</v>
      </c>
      <c r="D683" s="43" t="s">
        <v>181</v>
      </c>
      <c r="E683" s="53"/>
      <c r="F683" s="53"/>
      <c r="G683" s="53"/>
      <c r="H683" s="53"/>
      <c r="I683" s="54"/>
      <c r="J683" s="50"/>
      <c r="K683" s="54"/>
      <c r="L683" s="55"/>
      <c r="M683" s="59"/>
      <c r="N683" s="59"/>
      <c r="O683" s="53"/>
      <c r="P683" s="53"/>
      <c r="Q683" s="57">
        <f t="shared" si="233"/>
        <v>0</v>
      </c>
      <c r="R683" s="53"/>
      <c r="S683" s="53">
        <f t="shared" si="237"/>
        <v>0</v>
      </c>
      <c r="T683" s="58"/>
      <c r="U683" s="58"/>
      <c r="V683" s="53">
        <f t="shared" si="234"/>
        <v>0</v>
      </c>
      <c r="W683" s="59"/>
      <c r="X683" s="6"/>
    </row>
    <row r="684" spans="1:24" s="35" customFormat="1" ht="31.5" x14ac:dyDescent="0.25">
      <c r="A684" s="33" t="s">
        <v>285</v>
      </c>
      <c r="B684" s="33" t="s">
        <v>338</v>
      </c>
      <c r="C684" s="42" t="s">
        <v>137</v>
      </c>
      <c r="D684" s="43" t="s">
        <v>160</v>
      </c>
      <c r="E684" s="53"/>
      <c r="F684" s="53"/>
      <c r="G684" s="53"/>
      <c r="H684" s="53"/>
      <c r="I684" s="54"/>
      <c r="J684" s="50"/>
      <c r="K684" s="54"/>
      <c r="L684" s="55"/>
      <c r="M684" s="59"/>
      <c r="N684" s="59"/>
      <c r="O684" s="53"/>
      <c r="P684" s="53"/>
      <c r="Q684" s="57">
        <f t="shared" si="233"/>
        <v>0</v>
      </c>
      <c r="R684" s="53"/>
      <c r="S684" s="53">
        <f t="shared" si="237"/>
        <v>0</v>
      </c>
      <c r="T684" s="58"/>
      <c r="U684" s="58"/>
      <c r="V684" s="53">
        <f t="shared" si="234"/>
        <v>0</v>
      </c>
      <c r="W684" s="59"/>
      <c r="X684" s="6"/>
    </row>
    <row r="685" spans="1:24" s="35" customFormat="1" ht="15.75" x14ac:dyDescent="0.25">
      <c r="A685" s="33" t="s">
        <v>285</v>
      </c>
      <c r="B685" s="33" t="s">
        <v>338</v>
      </c>
      <c r="C685" s="42" t="s">
        <v>127</v>
      </c>
      <c r="D685" s="43" t="s">
        <v>161</v>
      </c>
      <c r="E685" s="53"/>
      <c r="F685" s="53"/>
      <c r="G685" s="53"/>
      <c r="H685" s="53"/>
      <c r="I685" s="54"/>
      <c r="J685" s="50"/>
      <c r="K685" s="54"/>
      <c r="L685" s="55"/>
      <c r="M685" s="59"/>
      <c r="N685" s="59"/>
      <c r="O685" s="53"/>
      <c r="P685" s="53"/>
      <c r="Q685" s="57">
        <f t="shared" si="233"/>
        <v>0</v>
      </c>
      <c r="R685" s="53"/>
      <c r="S685" s="53">
        <f t="shared" si="237"/>
        <v>0</v>
      </c>
      <c r="T685" s="58"/>
      <c r="U685" s="58"/>
      <c r="V685" s="53">
        <f t="shared" si="234"/>
        <v>0</v>
      </c>
      <c r="W685" s="59"/>
      <c r="X685" s="6"/>
    </row>
    <row r="686" spans="1:24" s="35" customFormat="1" ht="31.5" x14ac:dyDescent="0.25">
      <c r="A686" s="33" t="s">
        <v>285</v>
      </c>
      <c r="B686" s="33" t="s">
        <v>338</v>
      </c>
      <c r="C686" s="42" t="s">
        <v>126</v>
      </c>
      <c r="D686" s="43" t="s">
        <v>162</v>
      </c>
      <c r="E686" s="53"/>
      <c r="F686" s="53"/>
      <c r="G686" s="53"/>
      <c r="H686" s="53"/>
      <c r="I686" s="54"/>
      <c r="J686" s="50"/>
      <c r="K686" s="54"/>
      <c r="L686" s="55"/>
      <c r="M686" s="59"/>
      <c r="N686" s="59"/>
      <c r="O686" s="53"/>
      <c r="P686" s="53"/>
      <c r="Q686" s="57">
        <f t="shared" si="233"/>
        <v>0</v>
      </c>
      <c r="R686" s="53"/>
      <c r="S686" s="53">
        <f t="shared" si="237"/>
        <v>0</v>
      </c>
      <c r="T686" s="58"/>
      <c r="U686" s="58"/>
      <c r="V686" s="53">
        <f t="shared" si="234"/>
        <v>0</v>
      </c>
      <c r="W686" s="59"/>
      <c r="X686" s="6"/>
    </row>
    <row r="687" spans="1:24" s="35" customFormat="1" ht="15.75" x14ac:dyDescent="0.25">
      <c r="A687" s="33" t="s">
        <v>285</v>
      </c>
      <c r="B687" s="33" t="s">
        <v>338</v>
      </c>
      <c r="C687" s="42" t="s">
        <v>122</v>
      </c>
      <c r="D687" s="43" t="s">
        <v>163</v>
      </c>
      <c r="E687" s="53"/>
      <c r="F687" s="53"/>
      <c r="G687" s="53"/>
      <c r="H687" s="53"/>
      <c r="I687" s="54"/>
      <c r="J687" s="50"/>
      <c r="K687" s="54"/>
      <c r="L687" s="55"/>
      <c r="M687" s="59"/>
      <c r="N687" s="59"/>
      <c r="O687" s="53"/>
      <c r="P687" s="53"/>
      <c r="Q687" s="57">
        <f t="shared" si="233"/>
        <v>0</v>
      </c>
      <c r="R687" s="53"/>
      <c r="S687" s="53">
        <f t="shared" si="237"/>
        <v>0</v>
      </c>
      <c r="T687" s="58"/>
      <c r="U687" s="58"/>
      <c r="V687" s="53">
        <f t="shared" si="234"/>
        <v>0</v>
      </c>
      <c r="W687" s="59"/>
      <c r="X687" s="6"/>
    </row>
    <row r="688" spans="1:24" s="35" customFormat="1" ht="15.75" x14ac:dyDescent="0.25">
      <c r="A688" s="33" t="s">
        <v>285</v>
      </c>
      <c r="B688" s="33" t="s">
        <v>338</v>
      </c>
      <c r="C688" s="42" t="s">
        <v>123</v>
      </c>
      <c r="D688" s="43" t="s">
        <v>164</v>
      </c>
      <c r="E688" s="53"/>
      <c r="F688" s="53"/>
      <c r="G688" s="53"/>
      <c r="H688" s="53"/>
      <c r="I688" s="54"/>
      <c r="J688" s="50"/>
      <c r="K688" s="54"/>
      <c r="L688" s="55"/>
      <c r="M688" s="59"/>
      <c r="N688" s="59"/>
      <c r="O688" s="53"/>
      <c r="P688" s="53"/>
      <c r="Q688" s="57">
        <f t="shared" si="233"/>
        <v>0</v>
      </c>
      <c r="R688" s="53"/>
      <c r="S688" s="53">
        <f t="shared" si="237"/>
        <v>0</v>
      </c>
      <c r="T688" s="58"/>
      <c r="U688" s="58"/>
      <c r="V688" s="53">
        <f t="shared" si="234"/>
        <v>0</v>
      </c>
      <c r="W688" s="59"/>
      <c r="X688" s="6"/>
    </row>
    <row r="689" spans="1:24" s="35" customFormat="1" ht="15.75" x14ac:dyDescent="0.25">
      <c r="A689" s="33" t="s">
        <v>285</v>
      </c>
      <c r="B689" s="33" t="s">
        <v>338</v>
      </c>
      <c r="C689" s="42" t="s">
        <v>182</v>
      </c>
      <c r="D689" s="43" t="s">
        <v>183</v>
      </c>
      <c r="E689" s="53"/>
      <c r="F689" s="53"/>
      <c r="G689" s="53"/>
      <c r="H689" s="53"/>
      <c r="I689" s="54"/>
      <c r="J689" s="50"/>
      <c r="K689" s="54"/>
      <c r="L689" s="55"/>
      <c r="M689" s="59"/>
      <c r="N689" s="59"/>
      <c r="O689" s="53"/>
      <c r="P689" s="53"/>
      <c r="Q689" s="57">
        <f t="shared" si="233"/>
        <v>0</v>
      </c>
      <c r="R689" s="53"/>
      <c r="S689" s="53">
        <f t="shared" si="237"/>
        <v>0</v>
      </c>
      <c r="T689" s="58"/>
      <c r="U689" s="58"/>
      <c r="V689" s="53">
        <f t="shared" si="234"/>
        <v>0</v>
      </c>
      <c r="W689" s="59"/>
      <c r="X689" s="6"/>
    </row>
    <row r="690" spans="1:24" s="35" customFormat="1" ht="15.75" x14ac:dyDescent="0.25">
      <c r="A690" s="33" t="s">
        <v>285</v>
      </c>
      <c r="B690" s="33" t="s">
        <v>338</v>
      </c>
      <c r="C690" s="42" t="s">
        <v>184</v>
      </c>
      <c r="D690" s="43" t="s">
        <v>185</v>
      </c>
      <c r="E690" s="53"/>
      <c r="F690" s="53"/>
      <c r="G690" s="53"/>
      <c r="H690" s="53"/>
      <c r="I690" s="54"/>
      <c r="J690" s="50"/>
      <c r="K690" s="54"/>
      <c r="L690" s="55"/>
      <c r="M690" s="59"/>
      <c r="N690" s="59"/>
      <c r="O690" s="53"/>
      <c r="P690" s="53"/>
      <c r="Q690" s="57">
        <f t="shared" si="233"/>
        <v>0</v>
      </c>
      <c r="R690" s="53"/>
      <c r="S690" s="53">
        <f t="shared" si="237"/>
        <v>0</v>
      </c>
      <c r="T690" s="58"/>
      <c r="U690" s="58"/>
      <c r="V690" s="53">
        <f t="shared" si="234"/>
        <v>0</v>
      </c>
      <c r="W690" s="59"/>
      <c r="X690" s="6"/>
    </row>
    <row r="691" spans="1:24" s="35" customFormat="1" ht="15.75" x14ac:dyDescent="0.25">
      <c r="A691" s="33" t="s">
        <v>285</v>
      </c>
      <c r="B691" s="33" t="s">
        <v>338</v>
      </c>
      <c r="C691" s="42" t="s">
        <v>186</v>
      </c>
      <c r="D691" s="43" t="s">
        <v>187</v>
      </c>
      <c r="E691" s="53"/>
      <c r="F691" s="53"/>
      <c r="G691" s="53"/>
      <c r="H691" s="53"/>
      <c r="I691" s="54"/>
      <c r="J691" s="50"/>
      <c r="K691" s="54"/>
      <c r="L691" s="55"/>
      <c r="M691" s="59"/>
      <c r="N691" s="59"/>
      <c r="O691" s="53"/>
      <c r="P691" s="53"/>
      <c r="Q691" s="57">
        <f t="shared" si="233"/>
        <v>0</v>
      </c>
      <c r="R691" s="53"/>
      <c r="S691" s="53">
        <f t="shared" si="237"/>
        <v>0</v>
      </c>
      <c r="T691" s="58"/>
      <c r="U691" s="58"/>
      <c r="V691" s="53">
        <f t="shared" si="234"/>
        <v>0</v>
      </c>
      <c r="W691" s="59"/>
      <c r="X691" s="6"/>
    </row>
    <row r="692" spans="1:24" s="35" customFormat="1" ht="31.5" x14ac:dyDescent="0.25">
      <c r="A692" s="33" t="s">
        <v>285</v>
      </c>
      <c r="B692" s="33" t="s">
        <v>338</v>
      </c>
      <c r="C692" s="42" t="s">
        <v>188</v>
      </c>
      <c r="D692" s="43" t="s">
        <v>189</v>
      </c>
      <c r="E692" s="53"/>
      <c r="F692" s="53"/>
      <c r="G692" s="53"/>
      <c r="H692" s="53"/>
      <c r="I692" s="54"/>
      <c r="J692" s="50"/>
      <c r="K692" s="54"/>
      <c r="L692" s="55"/>
      <c r="M692" s="59"/>
      <c r="N692" s="59"/>
      <c r="O692" s="53"/>
      <c r="P692" s="53"/>
      <c r="Q692" s="57">
        <f t="shared" si="233"/>
        <v>0</v>
      </c>
      <c r="R692" s="53"/>
      <c r="S692" s="53">
        <f t="shared" si="237"/>
        <v>0</v>
      </c>
      <c r="T692" s="58"/>
      <c r="U692" s="58"/>
      <c r="V692" s="53">
        <f t="shared" si="234"/>
        <v>0</v>
      </c>
      <c r="W692" s="59"/>
      <c r="X692" s="6"/>
    </row>
    <row r="693" spans="1:24" s="35" customFormat="1" ht="15.75" x14ac:dyDescent="0.25">
      <c r="A693" s="33" t="s">
        <v>285</v>
      </c>
      <c r="B693" s="33" t="s">
        <v>338</v>
      </c>
      <c r="C693" s="42" t="s">
        <v>124</v>
      </c>
      <c r="D693" s="43" t="s">
        <v>165</v>
      </c>
      <c r="E693" s="53"/>
      <c r="F693" s="53"/>
      <c r="G693" s="53"/>
      <c r="H693" s="53"/>
      <c r="I693" s="54"/>
      <c r="J693" s="50"/>
      <c r="K693" s="54"/>
      <c r="L693" s="55"/>
      <c r="M693" s="59"/>
      <c r="N693" s="59"/>
      <c r="O693" s="53"/>
      <c r="P693" s="53"/>
      <c r="Q693" s="57">
        <f t="shared" si="233"/>
        <v>0</v>
      </c>
      <c r="R693" s="53"/>
      <c r="S693" s="53">
        <f t="shared" si="237"/>
        <v>0</v>
      </c>
      <c r="T693" s="58"/>
      <c r="U693" s="58"/>
      <c r="V693" s="53">
        <f t="shared" si="234"/>
        <v>0</v>
      </c>
      <c r="W693" s="59"/>
      <c r="X693" s="6"/>
    </row>
    <row r="694" spans="1:24" s="35" customFormat="1" ht="15.75" x14ac:dyDescent="0.25">
      <c r="A694" s="33" t="s">
        <v>285</v>
      </c>
      <c r="B694" s="33" t="s">
        <v>338</v>
      </c>
      <c r="C694" s="42" t="s">
        <v>125</v>
      </c>
      <c r="D694" s="43" t="s">
        <v>166</v>
      </c>
      <c r="E694" s="53"/>
      <c r="F694" s="53"/>
      <c r="G694" s="53"/>
      <c r="H694" s="53"/>
      <c r="I694" s="54"/>
      <c r="J694" s="50"/>
      <c r="K694" s="54"/>
      <c r="L694" s="55"/>
      <c r="M694" s="59"/>
      <c r="N694" s="59"/>
      <c r="O694" s="53"/>
      <c r="P694" s="53"/>
      <c r="Q694" s="57">
        <f t="shared" si="233"/>
        <v>0</v>
      </c>
      <c r="R694" s="53"/>
      <c r="S694" s="53">
        <f t="shared" si="237"/>
        <v>0</v>
      </c>
      <c r="T694" s="58"/>
      <c r="U694" s="58"/>
      <c r="V694" s="53">
        <f t="shared" si="234"/>
        <v>0</v>
      </c>
      <c r="W694" s="59"/>
      <c r="X694" s="6"/>
    </row>
    <row r="695" spans="1:24" s="35" customFormat="1" ht="47.25" x14ac:dyDescent="0.25">
      <c r="A695" s="33" t="s">
        <v>285</v>
      </c>
      <c r="B695" s="33" t="s">
        <v>338</v>
      </c>
      <c r="C695" s="42" t="s">
        <v>34</v>
      </c>
      <c r="D695" s="43" t="s">
        <v>167</v>
      </c>
      <c r="E695" s="53"/>
      <c r="F695" s="53"/>
      <c r="G695" s="53"/>
      <c r="H695" s="53"/>
      <c r="I695" s="54"/>
      <c r="J695" s="50"/>
      <c r="K695" s="54"/>
      <c r="L695" s="55"/>
      <c r="M695" s="59"/>
      <c r="N695" s="59"/>
      <c r="O695" s="53"/>
      <c r="P695" s="53"/>
      <c r="Q695" s="57">
        <f t="shared" si="233"/>
        <v>0</v>
      </c>
      <c r="R695" s="53"/>
      <c r="S695" s="53">
        <f t="shared" si="237"/>
        <v>0</v>
      </c>
      <c r="T695" s="58"/>
      <c r="U695" s="58"/>
      <c r="V695" s="53">
        <f t="shared" si="234"/>
        <v>0</v>
      </c>
      <c r="W695" s="59"/>
      <c r="X695" s="6"/>
    </row>
    <row r="696" spans="1:24" s="35" customFormat="1" ht="15.75" x14ac:dyDescent="0.25">
      <c r="A696" s="33" t="s">
        <v>285</v>
      </c>
      <c r="B696" s="33" t="s">
        <v>338</v>
      </c>
      <c r="C696" s="42" t="s">
        <v>35</v>
      </c>
      <c r="D696" s="43" t="s">
        <v>168</v>
      </c>
      <c r="E696" s="53"/>
      <c r="F696" s="53"/>
      <c r="G696" s="53"/>
      <c r="H696" s="53"/>
      <c r="I696" s="54"/>
      <c r="J696" s="50"/>
      <c r="K696" s="54"/>
      <c r="L696" s="55"/>
      <c r="M696" s="59"/>
      <c r="N696" s="59"/>
      <c r="O696" s="53"/>
      <c r="P696" s="53"/>
      <c r="Q696" s="57">
        <f t="shared" si="233"/>
        <v>0</v>
      </c>
      <c r="R696" s="53"/>
      <c r="S696" s="53">
        <f t="shared" si="237"/>
        <v>0</v>
      </c>
      <c r="T696" s="58"/>
      <c r="U696" s="58"/>
      <c r="V696" s="53">
        <f t="shared" si="234"/>
        <v>0</v>
      </c>
      <c r="W696" s="59"/>
      <c r="X696" s="6"/>
    </row>
    <row r="697" spans="1:24" s="35" customFormat="1" ht="31.5" x14ac:dyDescent="0.25">
      <c r="A697" s="33" t="s">
        <v>285</v>
      </c>
      <c r="B697" s="33" t="s">
        <v>338</v>
      </c>
      <c r="C697" s="42" t="s">
        <v>36</v>
      </c>
      <c r="D697" s="43" t="s">
        <v>190</v>
      </c>
      <c r="E697" s="53"/>
      <c r="F697" s="53"/>
      <c r="G697" s="53"/>
      <c r="H697" s="53"/>
      <c r="I697" s="54"/>
      <c r="J697" s="50"/>
      <c r="K697" s="54"/>
      <c r="L697" s="55"/>
      <c r="M697" s="59"/>
      <c r="N697" s="59"/>
      <c r="O697" s="53"/>
      <c r="P697" s="53"/>
      <c r="Q697" s="57">
        <f t="shared" si="233"/>
        <v>0</v>
      </c>
      <c r="R697" s="53"/>
      <c r="S697" s="53">
        <f t="shared" si="237"/>
        <v>0</v>
      </c>
      <c r="T697" s="58"/>
      <c r="U697" s="58"/>
      <c r="V697" s="53">
        <f t="shared" si="234"/>
        <v>0</v>
      </c>
      <c r="W697" s="59"/>
      <c r="X697" s="6"/>
    </row>
    <row r="698" spans="1:24" s="35" customFormat="1" ht="31.5" x14ac:dyDescent="0.25">
      <c r="A698" s="33" t="s">
        <v>285</v>
      </c>
      <c r="B698" s="33" t="s">
        <v>338</v>
      </c>
      <c r="C698" s="42" t="s">
        <v>37</v>
      </c>
      <c r="D698" s="43" t="s">
        <v>191</v>
      </c>
      <c r="E698" s="53"/>
      <c r="F698" s="53"/>
      <c r="G698" s="53"/>
      <c r="H698" s="53"/>
      <c r="I698" s="54"/>
      <c r="J698" s="50"/>
      <c r="K698" s="54"/>
      <c r="L698" s="55"/>
      <c r="M698" s="59"/>
      <c r="N698" s="59"/>
      <c r="O698" s="53"/>
      <c r="P698" s="53"/>
      <c r="Q698" s="57">
        <f t="shared" si="233"/>
        <v>0</v>
      </c>
      <c r="R698" s="53"/>
      <c r="S698" s="53">
        <f t="shared" si="237"/>
        <v>0</v>
      </c>
      <c r="T698" s="58"/>
      <c r="U698" s="58"/>
      <c r="V698" s="53">
        <f t="shared" si="234"/>
        <v>0</v>
      </c>
      <c r="W698" s="59"/>
      <c r="X698" s="6"/>
    </row>
    <row r="699" spans="1:24" s="35" customFormat="1" ht="31.5" x14ac:dyDescent="0.25">
      <c r="A699" s="33" t="s">
        <v>285</v>
      </c>
      <c r="B699" s="33" t="s">
        <v>338</v>
      </c>
      <c r="C699" s="42" t="s">
        <v>38</v>
      </c>
      <c r="D699" s="43" t="s">
        <v>169</v>
      </c>
      <c r="E699" s="53"/>
      <c r="F699" s="53"/>
      <c r="G699" s="53"/>
      <c r="H699" s="53"/>
      <c r="I699" s="54"/>
      <c r="J699" s="50"/>
      <c r="K699" s="54"/>
      <c r="L699" s="55"/>
      <c r="M699" s="59"/>
      <c r="N699" s="59"/>
      <c r="O699" s="53"/>
      <c r="P699" s="53"/>
      <c r="Q699" s="57">
        <f t="shared" si="233"/>
        <v>0</v>
      </c>
      <c r="R699" s="53"/>
      <c r="S699" s="53">
        <f t="shared" si="237"/>
        <v>0</v>
      </c>
      <c r="T699" s="58"/>
      <c r="U699" s="58"/>
      <c r="V699" s="53">
        <f t="shared" si="234"/>
        <v>0</v>
      </c>
      <c r="W699" s="59"/>
      <c r="X699" s="6"/>
    </row>
    <row r="700" spans="1:24" s="35" customFormat="1" ht="15.75" x14ac:dyDescent="0.25">
      <c r="A700" s="33" t="s">
        <v>285</v>
      </c>
      <c r="B700" s="33" t="s">
        <v>338</v>
      </c>
      <c r="C700" s="42" t="s">
        <v>39</v>
      </c>
      <c r="D700" s="43" t="s">
        <v>170</v>
      </c>
      <c r="E700" s="53"/>
      <c r="F700" s="53"/>
      <c r="G700" s="53"/>
      <c r="H700" s="53"/>
      <c r="I700" s="54"/>
      <c r="J700" s="50"/>
      <c r="K700" s="54"/>
      <c r="L700" s="55"/>
      <c r="M700" s="59"/>
      <c r="N700" s="59"/>
      <c r="O700" s="53"/>
      <c r="P700" s="53"/>
      <c r="Q700" s="57">
        <f t="shared" si="233"/>
        <v>0</v>
      </c>
      <c r="R700" s="53"/>
      <c r="S700" s="53">
        <f t="shared" si="237"/>
        <v>0</v>
      </c>
      <c r="T700" s="58"/>
      <c r="U700" s="58"/>
      <c r="V700" s="53">
        <f t="shared" si="234"/>
        <v>0</v>
      </c>
      <c r="W700" s="59"/>
      <c r="X700" s="6"/>
    </row>
    <row r="701" spans="1:24" s="35" customFormat="1" ht="47.25" x14ac:dyDescent="0.25">
      <c r="A701" s="33" t="s">
        <v>285</v>
      </c>
      <c r="B701" s="33" t="s">
        <v>338</v>
      </c>
      <c r="C701" s="42" t="s">
        <v>40</v>
      </c>
      <c r="D701" s="43" t="s">
        <v>172</v>
      </c>
      <c r="E701" s="53"/>
      <c r="F701" s="53"/>
      <c r="G701" s="53"/>
      <c r="H701" s="53"/>
      <c r="I701" s="54"/>
      <c r="J701" s="50"/>
      <c r="K701" s="54"/>
      <c r="L701" s="55"/>
      <c r="M701" s="59"/>
      <c r="N701" s="59"/>
      <c r="O701" s="53"/>
      <c r="P701" s="53"/>
      <c r="Q701" s="57">
        <f t="shared" si="233"/>
        <v>0</v>
      </c>
      <c r="R701" s="53"/>
      <c r="S701" s="53">
        <f t="shared" si="237"/>
        <v>0</v>
      </c>
      <c r="T701" s="58"/>
      <c r="U701" s="58"/>
      <c r="V701" s="53">
        <f t="shared" si="234"/>
        <v>0</v>
      </c>
      <c r="W701" s="59"/>
      <c r="X701" s="6"/>
    </row>
    <row r="702" spans="1:24" s="35" customFormat="1" ht="15.75" x14ac:dyDescent="0.25">
      <c r="A702" s="33" t="s">
        <v>285</v>
      </c>
      <c r="B702" s="33" t="s">
        <v>338</v>
      </c>
      <c r="C702" s="42" t="s">
        <v>41</v>
      </c>
      <c r="D702" s="43" t="s">
        <v>171</v>
      </c>
      <c r="E702" s="53"/>
      <c r="F702" s="53"/>
      <c r="G702" s="53"/>
      <c r="H702" s="53"/>
      <c r="I702" s="54"/>
      <c r="J702" s="50"/>
      <c r="K702" s="54"/>
      <c r="L702" s="55"/>
      <c r="M702" s="59"/>
      <c r="N702" s="59"/>
      <c r="O702" s="53"/>
      <c r="P702" s="53"/>
      <c r="Q702" s="57">
        <f t="shared" si="233"/>
        <v>0</v>
      </c>
      <c r="R702" s="53"/>
      <c r="S702" s="53">
        <f t="shared" si="237"/>
        <v>0</v>
      </c>
      <c r="T702" s="58"/>
      <c r="U702" s="58"/>
      <c r="V702" s="53">
        <f t="shared" si="234"/>
        <v>0</v>
      </c>
      <c r="W702" s="59"/>
      <c r="X702" s="6"/>
    </row>
    <row r="703" spans="1:24" s="35" customFormat="1" ht="15.75" x14ac:dyDescent="0.25">
      <c r="A703" s="33" t="s">
        <v>285</v>
      </c>
      <c r="B703" s="33" t="s">
        <v>338</v>
      </c>
      <c r="C703" s="42" t="s">
        <v>42</v>
      </c>
      <c r="D703" s="43" t="s">
        <v>192</v>
      </c>
      <c r="E703" s="53"/>
      <c r="F703" s="53"/>
      <c r="G703" s="53"/>
      <c r="H703" s="53"/>
      <c r="I703" s="54"/>
      <c r="J703" s="50"/>
      <c r="K703" s="54"/>
      <c r="L703" s="55"/>
      <c r="M703" s="59"/>
      <c r="N703" s="59"/>
      <c r="O703" s="53"/>
      <c r="P703" s="53"/>
      <c r="Q703" s="57">
        <f t="shared" si="233"/>
        <v>0</v>
      </c>
      <c r="R703" s="53"/>
      <c r="S703" s="53">
        <f t="shared" si="237"/>
        <v>0</v>
      </c>
      <c r="T703" s="58"/>
      <c r="U703" s="58"/>
      <c r="V703" s="53">
        <f t="shared" si="234"/>
        <v>0</v>
      </c>
      <c r="W703" s="59"/>
      <c r="X703" s="6"/>
    </row>
    <row r="704" spans="1:24" s="35" customFormat="1" ht="15.75" x14ac:dyDescent="0.25">
      <c r="A704" s="33" t="s">
        <v>285</v>
      </c>
      <c r="B704" s="33" t="s">
        <v>338</v>
      </c>
      <c r="C704" s="42" t="s">
        <v>43</v>
      </c>
      <c r="D704" s="43" t="s">
        <v>193</v>
      </c>
      <c r="E704" s="53"/>
      <c r="F704" s="53"/>
      <c r="G704" s="53"/>
      <c r="H704" s="53"/>
      <c r="I704" s="54"/>
      <c r="J704" s="50"/>
      <c r="K704" s="54"/>
      <c r="L704" s="55"/>
      <c r="M704" s="59"/>
      <c r="N704" s="59"/>
      <c r="O704" s="53"/>
      <c r="P704" s="53"/>
      <c r="Q704" s="57">
        <f t="shared" si="233"/>
        <v>0</v>
      </c>
      <c r="R704" s="53"/>
      <c r="S704" s="53">
        <f t="shared" si="237"/>
        <v>0</v>
      </c>
      <c r="T704" s="58"/>
      <c r="U704" s="58"/>
      <c r="V704" s="53">
        <f t="shared" si="234"/>
        <v>0</v>
      </c>
      <c r="W704" s="59"/>
      <c r="X704" s="6"/>
    </row>
    <row r="705" spans="1:24" s="35" customFormat="1" ht="15.75" x14ac:dyDescent="0.25">
      <c r="A705" s="33" t="s">
        <v>285</v>
      </c>
      <c r="B705" s="33" t="s">
        <v>338</v>
      </c>
      <c r="C705" s="42" t="s">
        <v>44</v>
      </c>
      <c r="D705" s="43" t="s">
        <v>173</v>
      </c>
      <c r="E705" s="53"/>
      <c r="F705" s="53"/>
      <c r="G705" s="53"/>
      <c r="H705" s="53"/>
      <c r="I705" s="54"/>
      <c r="J705" s="50"/>
      <c r="K705" s="54"/>
      <c r="L705" s="55"/>
      <c r="M705" s="59"/>
      <c r="N705" s="59"/>
      <c r="O705" s="53"/>
      <c r="P705" s="53"/>
      <c r="Q705" s="57">
        <f t="shared" si="233"/>
        <v>0</v>
      </c>
      <c r="R705" s="53"/>
      <c r="S705" s="53">
        <f t="shared" si="237"/>
        <v>0</v>
      </c>
      <c r="T705" s="58"/>
      <c r="U705" s="58"/>
      <c r="V705" s="53">
        <f t="shared" si="234"/>
        <v>0</v>
      </c>
      <c r="W705" s="59"/>
      <c r="X705" s="6"/>
    </row>
    <row r="706" spans="1:24" s="35" customFormat="1" ht="15.75" x14ac:dyDescent="0.25">
      <c r="A706" s="33" t="s">
        <v>285</v>
      </c>
      <c r="B706" s="33" t="s">
        <v>338</v>
      </c>
      <c r="C706" s="42" t="s">
        <v>45</v>
      </c>
      <c r="D706" s="43" t="s">
        <v>187</v>
      </c>
      <c r="E706" s="53"/>
      <c r="F706" s="53"/>
      <c r="G706" s="53"/>
      <c r="H706" s="53"/>
      <c r="I706" s="54"/>
      <c r="J706" s="50"/>
      <c r="K706" s="54"/>
      <c r="L706" s="55"/>
      <c r="M706" s="59"/>
      <c r="N706" s="59"/>
      <c r="O706" s="53"/>
      <c r="P706" s="53"/>
      <c r="Q706" s="57">
        <f t="shared" si="233"/>
        <v>0</v>
      </c>
      <c r="R706" s="53"/>
      <c r="S706" s="53">
        <f t="shared" si="237"/>
        <v>0</v>
      </c>
      <c r="T706" s="58"/>
      <c r="U706" s="58"/>
      <c r="V706" s="53">
        <f t="shared" si="234"/>
        <v>0</v>
      </c>
      <c r="W706" s="59"/>
      <c r="X706" s="6"/>
    </row>
    <row r="707" spans="1:24" s="35" customFormat="1" ht="15.75" x14ac:dyDescent="0.25">
      <c r="A707" s="33" t="s">
        <v>285</v>
      </c>
      <c r="B707" s="33" t="s">
        <v>338</v>
      </c>
      <c r="C707" s="42" t="s">
        <v>46</v>
      </c>
      <c r="D707" s="43" t="s">
        <v>194</v>
      </c>
      <c r="E707" s="53"/>
      <c r="F707" s="53"/>
      <c r="G707" s="53"/>
      <c r="H707" s="53"/>
      <c r="I707" s="54"/>
      <c r="J707" s="50"/>
      <c r="K707" s="54"/>
      <c r="L707" s="55"/>
      <c r="M707" s="59"/>
      <c r="N707" s="59"/>
      <c r="O707" s="53"/>
      <c r="P707" s="53"/>
      <c r="Q707" s="57">
        <f t="shared" si="233"/>
        <v>0</v>
      </c>
      <c r="R707" s="53"/>
      <c r="S707" s="53">
        <f t="shared" si="237"/>
        <v>0</v>
      </c>
      <c r="T707" s="58"/>
      <c r="U707" s="58"/>
      <c r="V707" s="53">
        <f t="shared" si="234"/>
        <v>0</v>
      </c>
      <c r="W707" s="59"/>
      <c r="X707" s="6"/>
    </row>
    <row r="708" spans="1:24" s="35" customFormat="1" ht="15.75" x14ac:dyDescent="0.25">
      <c r="A708" s="33" t="s">
        <v>285</v>
      </c>
      <c r="B708" s="33" t="s">
        <v>338</v>
      </c>
      <c r="C708" s="42" t="s">
        <v>47</v>
      </c>
      <c r="D708" s="43" t="s">
        <v>121</v>
      </c>
      <c r="E708" s="53"/>
      <c r="F708" s="53"/>
      <c r="G708" s="53"/>
      <c r="H708" s="53"/>
      <c r="I708" s="54"/>
      <c r="J708" s="50"/>
      <c r="K708" s="54"/>
      <c r="L708" s="55"/>
      <c r="M708" s="59"/>
      <c r="N708" s="59"/>
      <c r="O708" s="53"/>
      <c r="P708" s="53"/>
      <c r="Q708" s="57">
        <f t="shared" si="233"/>
        <v>0</v>
      </c>
      <c r="R708" s="53"/>
      <c r="S708" s="53">
        <f t="shared" si="237"/>
        <v>0</v>
      </c>
      <c r="T708" s="58"/>
      <c r="U708" s="58"/>
      <c r="V708" s="53">
        <f t="shared" si="234"/>
        <v>0</v>
      </c>
      <c r="W708" s="59"/>
      <c r="X708" s="6"/>
    </row>
    <row r="709" spans="1:24" s="35" customFormat="1" ht="15.75" x14ac:dyDescent="0.25">
      <c r="A709" s="33" t="s">
        <v>285</v>
      </c>
      <c r="B709" s="33" t="s">
        <v>338</v>
      </c>
      <c r="C709" s="42" t="s">
        <v>48</v>
      </c>
      <c r="D709" s="43" t="s">
        <v>195</v>
      </c>
      <c r="E709" s="53"/>
      <c r="F709" s="53"/>
      <c r="G709" s="53"/>
      <c r="H709" s="53"/>
      <c r="I709" s="54"/>
      <c r="J709" s="50"/>
      <c r="K709" s="54"/>
      <c r="L709" s="55"/>
      <c r="M709" s="59"/>
      <c r="N709" s="59"/>
      <c r="O709" s="53"/>
      <c r="P709" s="53"/>
      <c r="Q709" s="57">
        <f t="shared" si="233"/>
        <v>0</v>
      </c>
      <c r="R709" s="53"/>
      <c r="S709" s="53">
        <f t="shared" si="237"/>
        <v>0</v>
      </c>
      <c r="T709" s="58"/>
      <c r="U709" s="58"/>
      <c r="V709" s="53">
        <f t="shared" si="234"/>
        <v>0</v>
      </c>
      <c r="W709" s="59"/>
      <c r="X709" s="6"/>
    </row>
    <row r="710" spans="1:24" s="35" customFormat="1" ht="31.5" x14ac:dyDescent="0.25">
      <c r="A710" s="33" t="s">
        <v>285</v>
      </c>
      <c r="B710" s="33" t="s">
        <v>338</v>
      </c>
      <c r="C710" s="42" t="s">
        <v>128</v>
      </c>
      <c r="D710" s="43" t="s">
        <v>118</v>
      </c>
      <c r="E710" s="53"/>
      <c r="F710" s="53"/>
      <c r="G710" s="53"/>
      <c r="H710" s="53"/>
      <c r="I710" s="54"/>
      <c r="J710" s="50"/>
      <c r="K710" s="54"/>
      <c r="L710" s="55"/>
      <c r="M710" s="59"/>
      <c r="N710" s="59"/>
      <c r="O710" s="53"/>
      <c r="P710" s="53"/>
      <c r="Q710" s="57">
        <f t="shared" si="233"/>
        <v>0</v>
      </c>
      <c r="R710" s="53"/>
      <c r="S710" s="53">
        <f t="shared" si="237"/>
        <v>0</v>
      </c>
      <c r="T710" s="58"/>
      <c r="U710" s="58"/>
      <c r="V710" s="53">
        <f t="shared" si="234"/>
        <v>0</v>
      </c>
      <c r="W710" s="59"/>
      <c r="X710" s="6"/>
    </row>
    <row r="711" spans="1:24" s="35" customFormat="1" ht="15.75" x14ac:dyDescent="0.25">
      <c r="A711" s="33" t="s">
        <v>285</v>
      </c>
      <c r="B711" s="33" t="s">
        <v>338</v>
      </c>
      <c r="C711" s="42" t="s">
        <v>47</v>
      </c>
      <c r="D711" s="43" t="s">
        <v>121</v>
      </c>
      <c r="E711" s="53"/>
      <c r="F711" s="53"/>
      <c r="G711" s="53"/>
      <c r="H711" s="53"/>
      <c r="I711" s="54"/>
      <c r="J711" s="50"/>
      <c r="K711" s="54"/>
      <c r="L711" s="55"/>
      <c r="M711" s="59"/>
      <c r="N711" s="59"/>
      <c r="O711" s="53"/>
      <c r="P711" s="53"/>
      <c r="Q711" s="57">
        <f t="shared" si="233"/>
        <v>0</v>
      </c>
      <c r="R711" s="53"/>
      <c r="S711" s="53">
        <f t="shared" si="237"/>
        <v>0</v>
      </c>
      <c r="T711" s="58"/>
      <c r="U711" s="58"/>
      <c r="V711" s="53">
        <f t="shared" si="234"/>
        <v>0</v>
      </c>
      <c r="W711" s="59"/>
      <c r="X711" s="6"/>
    </row>
    <row r="712" spans="1:24" s="35" customFormat="1" ht="31.5" x14ac:dyDescent="0.25">
      <c r="A712" s="33" t="s">
        <v>285</v>
      </c>
      <c r="B712" s="33" t="s">
        <v>338</v>
      </c>
      <c r="C712" s="42" t="s">
        <v>49</v>
      </c>
      <c r="D712" s="43" t="s">
        <v>196</v>
      </c>
      <c r="E712" s="53"/>
      <c r="F712" s="53"/>
      <c r="G712" s="53"/>
      <c r="H712" s="53"/>
      <c r="I712" s="54"/>
      <c r="J712" s="50"/>
      <c r="K712" s="54"/>
      <c r="L712" s="55"/>
      <c r="M712" s="59"/>
      <c r="N712" s="59"/>
      <c r="O712" s="53"/>
      <c r="P712" s="53"/>
      <c r="Q712" s="57">
        <f t="shared" si="233"/>
        <v>0</v>
      </c>
      <c r="R712" s="53"/>
      <c r="S712" s="53">
        <f t="shared" si="237"/>
        <v>0</v>
      </c>
      <c r="T712" s="58"/>
      <c r="U712" s="58"/>
      <c r="V712" s="53">
        <f t="shared" si="234"/>
        <v>0</v>
      </c>
      <c r="W712" s="59"/>
      <c r="X712" s="6"/>
    </row>
    <row r="713" spans="1:24" s="35" customFormat="1" ht="31.5" x14ac:dyDescent="0.25">
      <c r="A713" s="33" t="s">
        <v>285</v>
      </c>
      <c r="B713" s="33" t="s">
        <v>338</v>
      </c>
      <c r="C713" s="42" t="s">
        <v>197</v>
      </c>
      <c r="D713" s="43" t="s">
        <v>198</v>
      </c>
      <c r="E713" s="53"/>
      <c r="F713" s="53"/>
      <c r="G713" s="53"/>
      <c r="H713" s="53"/>
      <c r="I713" s="54"/>
      <c r="J713" s="50"/>
      <c r="K713" s="54"/>
      <c r="L713" s="55"/>
      <c r="M713" s="59"/>
      <c r="N713" s="59"/>
      <c r="O713" s="53"/>
      <c r="P713" s="53"/>
      <c r="Q713" s="57">
        <f t="shared" si="233"/>
        <v>0</v>
      </c>
      <c r="R713" s="53"/>
      <c r="S713" s="53">
        <f t="shared" si="237"/>
        <v>0</v>
      </c>
      <c r="T713" s="58"/>
      <c r="U713" s="58"/>
      <c r="V713" s="53">
        <f t="shared" si="234"/>
        <v>0</v>
      </c>
      <c r="W713" s="59"/>
      <c r="X713" s="6"/>
    </row>
    <row r="714" spans="1:24" s="35" customFormat="1" ht="47.25" x14ac:dyDescent="0.25">
      <c r="A714" s="33" t="s">
        <v>285</v>
      </c>
      <c r="B714" s="33" t="s">
        <v>338</v>
      </c>
      <c r="C714" s="42" t="s">
        <v>199</v>
      </c>
      <c r="D714" s="43" t="s">
        <v>200</v>
      </c>
      <c r="E714" s="53"/>
      <c r="F714" s="53"/>
      <c r="G714" s="53"/>
      <c r="H714" s="53"/>
      <c r="I714" s="54"/>
      <c r="J714" s="50"/>
      <c r="K714" s="54"/>
      <c r="L714" s="55"/>
      <c r="M714" s="59"/>
      <c r="N714" s="59"/>
      <c r="O714" s="53"/>
      <c r="P714" s="53"/>
      <c r="Q714" s="57">
        <f t="shared" si="233"/>
        <v>0</v>
      </c>
      <c r="R714" s="53"/>
      <c r="S714" s="53">
        <f t="shared" si="237"/>
        <v>0</v>
      </c>
      <c r="T714" s="58"/>
      <c r="U714" s="58"/>
      <c r="V714" s="53">
        <f t="shared" si="234"/>
        <v>0</v>
      </c>
      <c r="W714" s="59"/>
      <c r="X714" s="6"/>
    </row>
    <row r="715" spans="1:24" s="35" customFormat="1" ht="31.5" x14ac:dyDescent="0.25">
      <c r="A715" s="33" t="s">
        <v>285</v>
      </c>
      <c r="B715" s="33" t="s">
        <v>338</v>
      </c>
      <c r="C715" s="42" t="s">
        <v>201</v>
      </c>
      <c r="D715" s="43" t="s">
        <v>202</v>
      </c>
      <c r="E715" s="53"/>
      <c r="F715" s="53"/>
      <c r="G715" s="53"/>
      <c r="H715" s="53"/>
      <c r="I715" s="54"/>
      <c r="J715" s="50"/>
      <c r="K715" s="54"/>
      <c r="L715" s="55"/>
      <c r="M715" s="59"/>
      <c r="N715" s="59"/>
      <c r="O715" s="53"/>
      <c r="P715" s="53"/>
      <c r="Q715" s="57">
        <f t="shared" si="233"/>
        <v>0</v>
      </c>
      <c r="R715" s="53"/>
      <c r="S715" s="53">
        <f t="shared" si="237"/>
        <v>0</v>
      </c>
      <c r="T715" s="58"/>
      <c r="U715" s="58"/>
      <c r="V715" s="53">
        <f t="shared" si="234"/>
        <v>0</v>
      </c>
      <c r="W715" s="59"/>
      <c r="X715" s="6"/>
    </row>
    <row r="716" spans="1:24" s="35" customFormat="1" ht="47.25" x14ac:dyDescent="0.25">
      <c r="A716" s="33" t="s">
        <v>285</v>
      </c>
      <c r="B716" s="33" t="s">
        <v>338</v>
      </c>
      <c r="C716" s="42" t="s">
        <v>203</v>
      </c>
      <c r="D716" s="43" t="s">
        <v>204</v>
      </c>
      <c r="E716" s="53"/>
      <c r="F716" s="53"/>
      <c r="G716" s="53"/>
      <c r="H716" s="53"/>
      <c r="I716" s="54"/>
      <c r="J716" s="50"/>
      <c r="K716" s="54"/>
      <c r="L716" s="55"/>
      <c r="M716" s="59"/>
      <c r="N716" s="59"/>
      <c r="O716" s="53"/>
      <c r="P716" s="53"/>
      <c r="Q716" s="57">
        <f t="shared" si="233"/>
        <v>0</v>
      </c>
      <c r="R716" s="53"/>
      <c r="S716" s="53">
        <f t="shared" si="237"/>
        <v>0</v>
      </c>
      <c r="T716" s="58"/>
      <c r="U716" s="58"/>
      <c r="V716" s="53">
        <f t="shared" si="234"/>
        <v>0</v>
      </c>
      <c r="W716" s="59"/>
      <c r="X716" s="6"/>
    </row>
    <row r="717" spans="1:24" s="35" customFormat="1" ht="31.5" x14ac:dyDescent="0.25">
      <c r="A717" s="33" t="s">
        <v>285</v>
      </c>
      <c r="B717" s="22" t="s">
        <v>339</v>
      </c>
      <c r="C717" s="23" t="s">
        <v>102</v>
      </c>
      <c r="D717" s="32" t="s">
        <v>50</v>
      </c>
      <c r="E717" s="64">
        <f t="shared" ref="E717:L717" si="238">SUM(E718:E764)</f>
        <v>13113</v>
      </c>
      <c r="F717" s="64">
        <f t="shared" si="238"/>
        <v>2185.5</v>
      </c>
      <c r="G717" s="64">
        <f t="shared" si="238"/>
        <v>5674</v>
      </c>
      <c r="H717" s="64">
        <f t="shared" si="238"/>
        <v>5674</v>
      </c>
      <c r="I717" s="134">
        <f t="shared" si="238"/>
        <v>0</v>
      </c>
      <c r="J717" s="134">
        <f t="shared" si="238"/>
        <v>0</v>
      </c>
      <c r="K717" s="134">
        <f t="shared" si="238"/>
        <v>0</v>
      </c>
      <c r="L717" s="64">
        <f t="shared" si="238"/>
        <v>0</v>
      </c>
      <c r="M717" s="64"/>
      <c r="N717" s="64"/>
      <c r="O717" s="64">
        <f t="shared" ref="O717:V717" si="239">SUM(O718:O762)</f>
        <v>0</v>
      </c>
      <c r="P717" s="64">
        <f t="shared" si="239"/>
        <v>0</v>
      </c>
      <c r="Q717" s="134">
        <f t="shared" si="239"/>
        <v>0</v>
      </c>
      <c r="R717" s="64">
        <f t="shared" si="239"/>
        <v>0</v>
      </c>
      <c r="S717" s="64">
        <f t="shared" si="239"/>
        <v>0</v>
      </c>
      <c r="T717" s="144">
        <f t="shared" si="239"/>
        <v>0</v>
      </c>
      <c r="U717" s="144">
        <f t="shared" si="239"/>
        <v>0</v>
      </c>
      <c r="V717" s="64">
        <f t="shared" si="239"/>
        <v>0</v>
      </c>
      <c r="W717" s="64"/>
      <c r="X717" s="6"/>
    </row>
    <row r="718" spans="1:24" s="35" customFormat="1" ht="63" x14ac:dyDescent="0.25">
      <c r="A718" s="33" t="s">
        <v>285</v>
      </c>
      <c r="B718" s="44" t="s">
        <v>339</v>
      </c>
      <c r="C718" s="23" t="s">
        <v>102</v>
      </c>
      <c r="D718" s="43" t="s">
        <v>205</v>
      </c>
      <c r="E718" s="53"/>
      <c r="F718" s="53"/>
      <c r="G718" s="53"/>
      <c r="H718" s="53"/>
      <c r="I718" s="127"/>
      <c r="J718" s="55"/>
      <c r="K718" s="127"/>
      <c r="L718" s="55"/>
      <c r="M718" s="59"/>
      <c r="N718" s="59"/>
      <c r="O718" s="53"/>
      <c r="P718" s="53"/>
      <c r="Q718" s="59">
        <f>O718-P718</f>
        <v>0</v>
      </c>
      <c r="R718" s="53"/>
      <c r="S718" s="53">
        <f>ROUND(R718/12*3,0)</f>
        <v>0</v>
      </c>
      <c r="T718" s="53"/>
      <c r="U718" s="53"/>
      <c r="V718" s="53">
        <f>T718-U718</f>
        <v>0</v>
      </c>
      <c r="W718" s="59"/>
      <c r="X718" s="6"/>
    </row>
    <row r="719" spans="1:24" s="35" customFormat="1" ht="15.75" x14ac:dyDescent="0.25">
      <c r="A719" s="33" t="s">
        <v>285</v>
      </c>
      <c r="B719" s="44" t="s">
        <v>339</v>
      </c>
      <c r="C719" s="23" t="s">
        <v>384</v>
      </c>
      <c r="D719" s="43" t="s">
        <v>387</v>
      </c>
      <c r="E719" s="53"/>
      <c r="F719" s="53"/>
      <c r="G719" s="53"/>
      <c r="H719" s="53"/>
      <c r="I719" s="54"/>
      <c r="J719" s="50"/>
      <c r="K719" s="54"/>
      <c r="L719" s="55"/>
      <c r="M719" s="59"/>
      <c r="N719" s="59"/>
      <c r="O719" s="53"/>
      <c r="P719" s="53"/>
      <c r="Q719" s="57"/>
      <c r="R719" s="53"/>
      <c r="S719" s="53"/>
      <c r="T719" s="58"/>
      <c r="U719" s="58"/>
      <c r="V719" s="53"/>
      <c r="W719" s="59"/>
      <c r="X719" s="6"/>
    </row>
    <row r="720" spans="1:24" s="35" customFormat="1" ht="15.75" x14ac:dyDescent="0.25">
      <c r="A720" s="33" t="s">
        <v>285</v>
      </c>
      <c r="B720" s="44" t="s">
        <v>339</v>
      </c>
      <c r="C720" s="23" t="s">
        <v>385</v>
      </c>
      <c r="D720" s="43" t="s">
        <v>388</v>
      </c>
      <c r="E720" s="53"/>
      <c r="F720" s="53"/>
      <c r="G720" s="53"/>
      <c r="H720" s="53"/>
      <c r="I720" s="54"/>
      <c r="J720" s="50"/>
      <c r="K720" s="54"/>
      <c r="L720" s="55"/>
      <c r="M720" s="59"/>
      <c r="N720" s="59"/>
      <c r="O720" s="53"/>
      <c r="P720" s="53"/>
      <c r="Q720" s="57"/>
      <c r="R720" s="53"/>
      <c r="S720" s="53"/>
      <c r="T720" s="58"/>
      <c r="U720" s="58"/>
      <c r="V720" s="53"/>
      <c r="W720" s="59"/>
      <c r="X720" s="6"/>
    </row>
    <row r="721" spans="1:24" s="35" customFormat="1" ht="31.5" x14ac:dyDescent="0.25">
      <c r="A721" s="33" t="s">
        <v>285</v>
      </c>
      <c r="B721" s="44" t="s">
        <v>339</v>
      </c>
      <c r="C721" s="23" t="s">
        <v>386</v>
      </c>
      <c r="D721" s="43" t="s">
        <v>389</v>
      </c>
      <c r="E721" s="53"/>
      <c r="F721" s="53"/>
      <c r="G721" s="53"/>
      <c r="H721" s="53"/>
      <c r="I721" s="54"/>
      <c r="J721" s="50"/>
      <c r="K721" s="54"/>
      <c r="L721" s="55"/>
      <c r="M721" s="59"/>
      <c r="N721" s="59"/>
      <c r="O721" s="53"/>
      <c r="P721" s="53"/>
      <c r="Q721" s="57"/>
      <c r="R721" s="53"/>
      <c r="S721" s="53"/>
      <c r="T721" s="58"/>
      <c r="U721" s="58"/>
      <c r="V721" s="53"/>
      <c r="W721" s="59"/>
      <c r="X721" s="6"/>
    </row>
    <row r="722" spans="1:24" s="35" customFormat="1" ht="31.5" x14ac:dyDescent="0.25">
      <c r="A722" s="33" t="s">
        <v>285</v>
      </c>
      <c r="B722" s="44" t="s">
        <v>339</v>
      </c>
      <c r="C722" s="37" t="s">
        <v>206</v>
      </c>
      <c r="D722" s="43" t="s">
        <v>207</v>
      </c>
      <c r="E722" s="53"/>
      <c r="F722" s="53"/>
      <c r="G722" s="53"/>
      <c r="H722" s="53"/>
      <c r="I722" s="54"/>
      <c r="J722" s="50"/>
      <c r="K722" s="54"/>
      <c r="L722" s="55"/>
      <c r="M722" s="59"/>
      <c r="N722" s="59"/>
      <c r="O722" s="53"/>
      <c r="P722" s="53"/>
      <c r="Q722" s="57">
        <f t="shared" ref="Q722:Q760" si="240">O722-P722</f>
        <v>0</v>
      </c>
      <c r="R722" s="53"/>
      <c r="S722" s="53">
        <f t="shared" ref="S722:S760" si="241">ROUND(R722/12*3,0)</f>
        <v>0</v>
      </c>
      <c r="T722" s="58"/>
      <c r="U722" s="58"/>
      <c r="V722" s="53">
        <f t="shared" ref="V722:V760" si="242">T722-U722</f>
        <v>0</v>
      </c>
      <c r="W722" s="59"/>
      <c r="X722" s="6"/>
    </row>
    <row r="723" spans="1:24" s="35" customFormat="1" ht="31.5" x14ac:dyDescent="0.25">
      <c r="A723" s="33" t="s">
        <v>285</v>
      </c>
      <c r="B723" s="44" t="s">
        <v>339</v>
      </c>
      <c r="C723" s="37" t="s">
        <v>208</v>
      </c>
      <c r="D723" s="43" t="s">
        <v>209</v>
      </c>
      <c r="E723" s="53">
        <v>267</v>
      </c>
      <c r="F723" s="53">
        <f>E723/12*2</f>
        <v>44.5</v>
      </c>
      <c r="G723" s="53">
        <v>75</v>
      </c>
      <c r="H723" s="53">
        <v>75</v>
      </c>
      <c r="I723" s="54"/>
      <c r="J723" s="50"/>
      <c r="K723" s="54"/>
      <c r="L723" s="55"/>
      <c r="M723" s="59"/>
      <c r="N723" s="59"/>
      <c r="O723" s="53"/>
      <c r="P723" s="53"/>
      <c r="Q723" s="57">
        <f t="shared" si="240"/>
        <v>0</v>
      </c>
      <c r="R723" s="53"/>
      <c r="S723" s="53">
        <f t="shared" si="241"/>
        <v>0</v>
      </c>
      <c r="T723" s="58"/>
      <c r="U723" s="58"/>
      <c r="V723" s="53">
        <f t="shared" si="242"/>
        <v>0</v>
      </c>
      <c r="W723" s="59"/>
      <c r="X723" s="6"/>
    </row>
    <row r="724" spans="1:24" s="35" customFormat="1" ht="15.75" x14ac:dyDescent="0.25">
      <c r="A724" s="33" t="s">
        <v>285</v>
      </c>
      <c r="B724" s="44" t="s">
        <v>339</v>
      </c>
      <c r="C724" s="37" t="s">
        <v>210</v>
      </c>
      <c r="D724" s="43" t="s">
        <v>224</v>
      </c>
      <c r="E724" s="53"/>
      <c r="F724" s="53"/>
      <c r="G724" s="53"/>
      <c r="H724" s="53"/>
      <c r="I724" s="54"/>
      <c r="J724" s="50"/>
      <c r="K724" s="54"/>
      <c r="L724" s="55"/>
      <c r="M724" s="59"/>
      <c r="N724" s="59"/>
      <c r="O724" s="53"/>
      <c r="P724" s="53"/>
      <c r="Q724" s="57">
        <f t="shared" si="240"/>
        <v>0</v>
      </c>
      <c r="R724" s="53"/>
      <c r="S724" s="53">
        <f t="shared" si="241"/>
        <v>0</v>
      </c>
      <c r="T724" s="58"/>
      <c r="U724" s="58"/>
      <c r="V724" s="53">
        <f t="shared" si="242"/>
        <v>0</v>
      </c>
      <c r="W724" s="59"/>
      <c r="X724" s="6"/>
    </row>
    <row r="725" spans="1:24" s="35" customFormat="1" ht="31.5" x14ac:dyDescent="0.25">
      <c r="A725" s="33" t="s">
        <v>285</v>
      </c>
      <c r="B725" s="44" t="s">
        <v>339</v>
      </c>
      <c r="C725" s="37" t="s">
        <v>211</v>
      </c>
      <c r="D725" s="43" t="s">
        <v>225</v>
      </c>
      <c r="E725" s="53"/>
      <c r="F725" s="53"/>
      <c r="G725" s="53"/>
      <c r="H725" s="53"/>
      <c r="I725" s="54"/>
      <c r="J725" s="50"/>
      <c r="K725" s="54"/>
      <c r="L725" s="55"/>
      <c r="M725" s="59"/>
      <c r="N725" s="59"/>
      <c r="O725" s="53"/>
      <c r="P725" s="53"/>
      <c r="Q725" s="57">
        <f t="shared" si="240"/>
        <v>0</v>
      </c>
      <c r="R725" s="53"/>
      <c r="S725" s="53">
        <f>ROUND(R725/12*3,0)</f>
        <v>0</v>
      </c>
      <c r="T725" s="58"/>
      <c r="U725" s="58"/>
      <c r="V725" s="53">
        <f t="shared" si="242"/>
        <v>0</v>
      </c>
      <c r="W725" s="59"/>
      <c r="X725" s="6"/>
    </row>
    <row r="726" spans="1:24" s="35" customFormat="1" ht="31.5" x14ac:dyDescent="0.25">
      <c r="A726" s="33" t="s">
        <v>285</v>
      </c>
      <c r="B726" s="44" t="s">
        <v>339</v>
      </c>
      <c r="C726" s="37" t="s">
        <v>212</v>
      </c>
      <c r="D726" s="43" t="s">
        <v>213</v>
      </c>
      <c r="E726" s="53"/>
      <c r="F726" s="53">
        <f>E726/12*1</f>
        <v>0</v>
      </c>
      <c r="G726" s="53"/>
      <c r="H726" s="53"/>
      <c r="I726" s="54"/>
      <c r="J726" s="50"/>
      <c r="K726" s="54"/>
      <c r="L726" s="55"/>
      <c r="M726" s="59"/>
      <c r="N726" s="59"/>
      <c r="O726" s="53"/>
      <c r="P726" s="53"/>
      <c r="Q726" s="57">
        <f t="shared" si="240"/>
        <v>0</v>
      </c>
      <c r="R726" s="53"/>
      <c r="S726" s="53">
        <f t="shared" si="241"/>
        <v>0</v>
      </c>
      <c r="T726" s="58"/>
      <c r="U726" s="58"/>
      <c r="V726" s="53">
        <f t="shared" si="242"/>
        <v>0</v>
      </c>
      <c r="W726" s="59"/>
      <c r="X726" s="6"/>
    </row>
    <row r="727" spans="1:24" s="35" customFormat="1" ht="15.75" x14ac:dyDescent="0.25">
      <c r="A727" s="33" t="s">
        <v>285</v>
      </c>
      <c r="B727" s="44" t="s">
        <v>339</v>
      </c>
      <c r="C727" s="37" t="s">
        <v>214</v>
      </c>
      <c r="D727" s="43" t="s">
        <v>215</v>
      </c>
      <c r="E727" s="53"/>
      <c r="F727" s="53"/>
      <c r="G727" s="53"/>
      <c r="H727" s="53"/>
      <c r="I727" s="54"/>
      <c r="J727" s="50"/>
      <c r="K727" s="54"/>
      <c r="L727" s="55"/>
      <c r="M727" s="59"/>
      <c r="N727" s="59"/>
      <c r="O727" s="53"/>
      <c r="P727" s="53"/>
      <c r="Q727" s="57">
        <f t="shared" si="240"/>
        <v>0</v>
      </c>
      <c r="R727" s="53"/>
      <c r="S727" s="53">
        <f t="shared" si="241"/>
        <v>0</v>
      </c>
      <c r="T727" s="58"/>
      <c r="U727" s="58"/>
      <c r="V727" s="53">
        <f t="shared" si="242"/>
        <v>0</v>
      </c>
      <c r="W727" s="59"/>
      <c r="X727" s="6"/>
    </row>
    <row r="728" spans="1:24" s="35" customFormat="1" ht="31.5" x14ac:dyDescent="0.25">
      <c r="A728" s="33" t="s">
        <v>285</v>
      </c>
      <c r="B728" s="44" t="s">
        <v>339</v>
      </c>
      <c r="C728" s="37" t="s">
        <v>216</v>
      </c>
      <c r="D728" s="43" t="s">
        <v>217</v>
      </c>
      <c r="E728" s="53">
        <v>11839</v>
      </c>
      <c r="F728" s="53">
        <f>E728/12*2</f>
        <v>1973.1666666666667</v>
      </c>
      <c r="G728" s="53">
        <v>5520</v>
      </c>
      <c r="H728" s="53">
        <v>5520</v>
      </c>
      <c r="I728" s="54"/>
      <c r="J728" s="50"/>
      <c r="K728" s="54"/>
      <c r="L728" s="55"/>
      <c r="M728" s="59"/>
      <c r="N728" s="59"/>
      <c r="O728" s="53"/>
      <c r="P728" s="53"/>
      <c r="Q728" s="57">
        <f t="shared" si="240"/>
        <v>0</v>
      </c>
      <c r="R728" s="53"/>
      <c r="S728" s="53">
        <f t="shared" si="241"/>
        <v>0</v>
      </c>
      <c r="T728" s="58"/>
      <c r="U728" s="58"/>
      <c r="V728" s="53">
        <f t="shared" si="242"/>
        <v>0</v>
      </c>
      <c r="W728" s="59"/>
      <c r="X728" s="6"/>
    </row>
    <row r="729" spans="1:24" s="35" customFormat="1" ht="31.5" x14ac:dyDescent="0.25">
      <c r="A729" s="33" t="s">
        <v>285</v>
      </c>
      <c r="B729" s="44" t="s">
        <v>339</v>
      </c>
      <c r="C729" s="37" t="s">
        <v>218</v>
      </c>
      <c r="D729" s="43" t="s">
        <v>219</v>
      </c>
      <c r="E729" s="53"/>
      <c r="F729" s="53">
        <f t="shared" ref="F729:F759" si="243">E729/12*1</f>
        <v>0</v>
      </c>
      <c r="G729" s="53"/>
      <c r="H729" s="53"/>
      <c r="I729" s="54"/>
      <c r="J729" s="50"/>
      <c r="K729" s="54"/>
      <c r="L729" s="55"/>
      <c r="M729" s="59"/>
      <c r="N729" s="59"/>
      <c r="O729" s="53"/>
      <c r="P729" s="53"/>
      <c r="Q729" s="57">
        <f t="shared" si="240"/>
        <v>0</v>
      </c>
      <c r="R729" s="53"/>
      <c r="S729" s="53">
        <f t="shared" si="241"/>
        <v>0</v>
      </c>
      <c r="T729" s="58"/>
      <c r="U729" s="58"/>
      <c r="V729" s="53">
        <f t="shared" si="242"/>
        <v>0</v>
      </c>
      <c r="W729" s="59"/>
      <c r="X729" s="6"/>
    </row>
    <row r="730" spans="1:24" s="35" customFormat="1" ht="31.5" x14ac:dyDescent="0.25">
      <c r="A730" s="33" t="s">
        <v>285</v>
      </c>
      <c r="B730" s="44" t="s">
        <v>339</v>
      </c>
      <c r="C730" s="37" t="s">
        <v>220</v>
      </c>
      <c r="D730" s="43" t="s">
        <v>221</v>
      </c>
      <c r="E730" s="53"/>
      <c r="F730" s="53">
        <f t="shared" si="243"/>
        <v>0</v>
      </c>
      <c r="G730" s="53"/>
      <c r="H730" s="53"/>
      <c r="I730" s="54"/>
      <c r="J730" s="50"/>
      <c r="K730" s="54"/>
      <c r="L730" s="55"/>
      <c r="M730" s="59"/>
      <c r="N730" s="59"/>
      <c r="O730" s="53"/>
      <c r="P730" s="53"/>
      <c r="Q730" s="57">
        <f t="shared" si="240"/>
        <v>0</v>
      </c>
      <c r="R730" s="53"/>
      <c r="S730" s="53">
        <f t="shared" si="241"/>
        <v>0</v>
      </c>
      <c r="T730" s="58"/>
      <c r="U730" s="58"/>
      <c r="V730" s="53">
        <f t="shared" si="242"/>
        <v>0</v>
      </c>
      <c r="W730" s="59"/>
      <c r="X730" s="6"/>
    </row>
    <row r="731" spans="1:24" s="35" customFormat="1" ht="31.5" x14ac:dyDescent="0.25">
      <c r="A731" s="33" t="s">
        <v>285</v>
      </c>
      <c r="B731" s="44" t="s">
        <v>339</v>
      </c>
      <c r="C731" s="37" t="s">
        <v>222</v>
      </c>
      <c r="D731" s="43" t="s">
        <v>226</v>
      </c>
      <c r="E731" s="53"/>
      <c r="F731" s="53">
        <f t="shared" si="243"/>
        <v>0</v>
      </c>
      <c r="G731" s="53"/>
      <c r="H731" s="53"/>
      <c r="I731" s="54"/>
      <c r="J731" s="50"/>
      <c r="K731" s="54"/>
      <c r="L731" s="55"/>
      <c r="M731" s="59"/>
      <c r="N731" s="59"/>
      <c r="O731" s="53"/>
      <c r="P731" s="53"/>
      <c r="Q731" s="57">
        <f t="shared" si="240"/>
        <v>0</v>
      </c>
      <c r="R731" s="53"/>
      <c r="S731" s="53">
        <f t="shared" si="241"/>
        <v>0</v>
      </c>
      <c r="T731" s="58"/>
      <c r="U731" s="58"/>
      <c r="V731" s="53">
        <f t="shared" si="242"/>
        <v>0</v>
      </c>
      <c r="W731" s="59"/>
      <c r="X731" s="6"/>
    </row>
    <row r="732" spans="1:24" s="35" customFormat="1" ht="31.5" x14ac:dyDescent="0.25">
      <c r="A732" s="33" t="s">
        <v>285</v>
      </c>
      <c r="B732" s="44" t="s">
        <v>339</v>
      </c>
      <c r="C732" s="37" t="s">
        <v>223</v>
      </c>
      <c r="D732" s="43" t="s">
        <v>227</v>
      </c>
      <c r="E732" s="53"/>
      <c r="F732" s="53">
        <f t="shared" si="243"/>
        <v>0</v>
      </c>
      <c r="G732" s="53"/>
      <c r="H732" s="53"/>
      <c r="I732" s="54"/>
      <c r="J732" s="50"/>
      <c r="K732" s="54"/>
      <c r="L732" s="55"/>
      <c r="M732" s="59"/>
      <c r="N732" s="59"/>
      <c r="O732" s="53"/>
      <c r="P732" s="53"/>
      <c r="Q732" s="57">
        <f t="shared" si="240"/>
        <v>0</v>
      </c>
      <c r="R732" s="53"/>
      <c r="S732" s="53">
        <f t="shared" si="241"/>
        <v>0</v>
      </c>
      <c r="T732" s="58"/>
      <c r="U732" s="58"/>
      <c r="V732" s="53">
        <f t="shared" si="242"/>
        <v>0</v>
      </c>
      <c r="W732" s="59"/>
      <c r="X732" s="6"/>
    </row>
    <row r="733" spans="1:24" s="35" customFormat="1" ht="31.5" x14ac:dyDescent="0.25">
      <c r="A733" s="33" t="s">
        <v>285</v>
      </c>
      <c r="B733" s="44" t="s">
        <v>339</v>
      </c>
      <c r="C733" s="37" t="s">
        <v>280</v>
      </c>
      <c r="D733" s="43" t="s">
        <v>281</v>
      </c>
      <c r="E733" s="53"/>
      <c r="F733" s="53">
        <f t="shared" si="243"/>
        <v>0</v>
      </c>
      <c r="G733" s="53"/>
      <c r="H733" s="53"/>
      <c r="I733" s="54"/>
      <c r="J733" s="50"/>
      <c r="K733" s="54"/>
      <c r="L733" s="55"/>
      <c r="M733" s="59"/>
      <c r="N733" s="59"/>
      <c r="O733" s="53"/>
      <c r="P733" s="53"/>
      <c r="Q733" s="57">
        <f t="shared" si="240"/>
        <v>0</v>
      </c>
      <c r="R733" s="53"/>
      <c r="S733" s="53">
        <f t="shared" si="241"/>
        <v>0</v>
      </c>
      <c r="T733" s="58"/>
      <c r="U733" s="58"/>
      <c r="V733" s="53">
        <f t="shared" si="242"/>
        <v>0</v>
      </c>
      <c r="W733" s="59"/>
      <c r="X733" s="6"/>
    </row>
    <row r="734" spans="1:24" s="35" customFormat="1" ht="15.75" x14ac:dyDescent="0.25">
      <c r="A734" s="33" t="s">
        <v>285</v>
      </c>
      <c r="B734" s="44" t="s">
        <v>339</v>
      </c>
      <c r="C734" s="37" t="s">
        <v>228</v>
      </c>
      <c r="D734" s="43" t="s">
        <v>229</v>
      </c>
      <c r="E734" s="53"/>
      <c r="F734" s="53">
        <f t="shared" si="243"/>
        <v>0</v>
      </c>
      <c r="G734" s="53">
        <v>2635</v>
      </c>
      <c r="H734" s="53">
        <v>2635</v>
      </c>
      <c r="I734" s="54"/>
      <c r="J734" s="50"/>
      <c r="K734" s="54"/>
      <c r="L734" s="55"/>
      <c r="M734" s="59"/>
      <c r="N734" s="59"/>
      <c r="O734" s="53"/>
      <c r="P734" s="53"/>
      <c r="Q734" s="57">
        <f t="shared" si="240"/>
        <v>0</v>
      </c>
      <c r="R734" s="53"/>
      <c r="S734" s="53">
        <f t="shared" si="241"/>
        <v>0</v>
      </c>
      <c r="T734" s="58"/>
      <c r="U734" s="58"/>
      <c r="V734" s="53">
        <f t="shared" si="242"/>
        <v>0</v>
      </c>
      <c r="W734" s="59"/>
      <c r="X734" s="6"/>
    </row>
    <row r="735" spans="1:24" s="35" customFormat="1" ht="31.5" x14ac:dyDescent="0.25">
      <c r="A735" s="33" t="s">
        <v>285</v>
      </c>
      <c r="B735" s="44" t="s">
        <v>339</v>
      </c>
      <c r="C735" s="37" t="s">
        <v>230</v>
      </c>
      <c r="D735" s="43" t="s">
        <v>231</v>
      </c>
      <c r="E735" s="53"/>
      <c r="F735" s="53">
        <f t="shared" si="243"/>
        <v>0</v>
      </c>
      <c r="G735" s="53"/>
      <c r="H735" s="53"/>
      <c r="I735" s="54"/>
      <c r="J735" s="50"/>
      <c r="K735" s="54"/>
      <c r="L735" s="55"/>
      <c r="M735" s="59"/>
      <c r="N735" s="59"/>
      <c r="O735" s="53"/>
      <c r="P735" s="53"/>
      <c r="Q735" s="57">
        <f t="shared" si="240"/>
        <v>0</v>
      </c>
      <c r="R735" s="53"/>
      <c r="S735" s="53">
        <f t="shared" si="241"/>
        <v>0</v>
      </c>
      <c r="T735" s="58"/>
      <c r="U735" s="58"/>
      <c r="V735" s="53">
        <f t="shared" si="242"/>
        <v>0</v>
      </c>
      <c r="W735" s="59"/>
      <c r="X735" s="6"/>
    </row>
    <row r="736" spans="1:24" s="35" customFormat="1" ht="15.75" x14ac:dyDescent="0.25">
      <c r="A736" s="33" t="s">
        <v>285</v>
      </c>
      <c r="B736" s="44" t="s">
        <v>339</v>
      </c>
      <c r="C736" s="37" t="s">
        <v>232</v>
      </c>
      <c r="D736" s="43" t="s">
        <v>233</v>
      </c>
      <c r="E736" s="53"/>
      <c r="F736" s="53">
        <f t="shared" si="243"/>
        <v>0</v>
      </c>
      <c r="G736" s="53"/>
      <c r="H736" s="53"/>
      <c r="I736" s="54"/>
      <c r="J736" s="50"/>
      <c r="K736" s="54"/>
      <c r="L736" s="55"/>
      <c r="M736" s="59"/>
      <c r="N736" s="59"/>
      <c r="O736" s="53"/>
      <c r="P736" s="53"/>
      <c r="Q736" s="57">
        <f t="shared" si="240"/>
        <v>0</v>
      </c>
      <c r="R736" s="53"/>
      <c r="S736" s="53">
        <f t="shared" si="241"/>
        <v>0</v>
      </c>
      <c r="T736" s="58"/>
      <c r="U736" s="58"/>
      <c r="V736" s="53">
        <f t="shared" si="242"/>
        <v>0</v>
      </c>
      <c r="W736" s="59"/>
      <c r="X736" s="6"/>
    </row>
    <row r="737" spans="1:24" s="35" customFormat="1" ht="15.75" x14ac:dyDescent="0.25">
      <c r="A737" s="33" t="s">
        <v>285</v>
      </c>
      <c r="B737" s="44" t="s">
        <v>339</v>
      </c>
      <c r="C737" s="37" t="s">
        <v>394</v>
      </c>
      <c r="D737" s="43" t="s">
        <v>369</v>
      </c>
      <c r="E737" s="53">
        <v>1007</v>
      </c>
      <c r="F737" s="53">
        <f>E737/12*2</f>
        <v>167.83333333333334</v>
      </c>
      <c r="G737" s="53">
        <v>348</v>
      </c>
      <c r="H737" s="53">
        <v>348</v>
      </c>
      <c r="I737" s="54"/>
      <c r="J737" s="50"/>
      <c r="K737" s="54"/>
      <c r="L737" s="55"/>
      <c r="M737" s="59"/>
      <c r="N737" s="59"/>
      <c r="O737" s="53"/>
      <c r="P737" s="53"/>
      <c r="Q737" s="57">
        <f t="shared" si="240"/>
        <v>0</v>
      </c>
      <c r="R737" s="53"/>
      <c r="S737" s="53">
        <f t="shared" si="241"/>
        <v>0</v>
      </c>
      <c r="T737" s="58"/>
      <c r="U737" s="58"/>
      <c r="V737" s="53">
        <f t="shared" si="242"/>
        <v>0</v>
      </c>
      <c r="W737" s="59"/>
      <c r="X737" s="6"/>
    </row>
    <row r="738" spans="1:24" s="35" customFormat="1" ht="15.75" x14ac:dyDescent="0.25">
      <c r="A738" s="33" t="s">
        <v>285</v>
      </c>
      <c r="B738" s="44" t="s">
        <v>339</v>
      </c>
      <c r="C738" s="37" t="s">
        <v>234</v>
      </c>
      <c r="D738" s="43" t="s">
        <v>235</v>
      </c>
      <c r="E738" s="53"/>
      <c r="F738" s="53">
        <f t="shared" si="243"/>
        <v>0</v>
      </c>
      <c r="G738" s="53"/>
      <c r="H738" s="53"/>
      <c r="I738" s="54"/>
      <c r="J738" s="50"/>
      <c r="K738" s="54"/>
      <c r="L738" s="55"/>
      <c r="M738" s="59"/>
      <c r="N738" s="59"/>
      <c r="O738" s="53"/>
      <c r="P738" s="53"/>
      <c r="Q738" s="57">
        <f t="shared" si="240"/>
        <v>0</v>
      </c>
      <c r="R738" s="53"/>
      <c r="S738" s="53">
        <f t="shared" si="241"/>
        <v>0</v>
      </c>
      <c r="T738" s="58"/>
      <c r="U738" s="58"/>
      <c r="V738" s="53">
        <f t="shared" si="242"/>
        <v>0</v>
      </c>
      <c r="W738" s="59"/>
      <c r="X738" s="6"/>
    </row>
    <row r="739" spans="1:24" s="35" customFormat="1" ht="15.75" x14ac:dyDescent="0.25">
      <c r="A739" s="33" t="s">
        <v>285</v>
      </c>
      <c r="B739" s="44" t="s">
        <v>339</v>
      </c>
      <c r="C739" s="37" t="s">
        <v>236</v>
      </c>
      <c r="D739" s="43" t="s">
        <v>237</v>
      </c>
      <c r="E739" s="53"/>
      <c r="F739" s="53">
        <f t="shared" si="243"/>
        <v>0</v>
      </c>
      <c r="G739" s="53">
        <v>-1515</v>
      </c>
      <c r="H739" s="53">
        <v>-1515</v>
      </c>
      <c r="I739" s="54"/>
      <c r="J739" s="50"/>
      <c r="K739" s="54"/>
      <c r="L739" s="55"/>
      <c r="M739" s="59"/>
      <c r="N739" s="59"/>
      <c r="O739" s="53"/>
      <c r="P739" s="53"/>
      <c r="Q739" s="57">
        <f t="shared" si="240"/>
        <v>0</v>
      </c>
      <c r="R739" s="53"/>
      <c r="S739" s="53">
        <f t="shared" si="241"/>
        <v>0</v>
      </c>
      <c r="T739" s="58"/>
      <c r="U739" s="58"/>
      <c r="V739" s="53">
        <f t="shared" si="242"/>
        <v>0</v>
      </c>
      <c r="W739" s="59"/>
      <c r="X739" s="6"/>
    </row>
    <row r="740" spans="1:24" s="35" customFormat="1" ht="31.5" x14ac:dyDescent="0.25">
      <c r="A740" s="33" t="s">
        <v>285</v>
      </c>
      <c r="B740" s="44" t="s">
        <v>339</v>
      </c>
      <c r="C740" s="37" t="s">
        <v>238</v>
      </c>
      <c r="D740" s="43" t="s">
        <v>239</v>
      </c>
      <c r="E740" s="53"/>
      <c r="F740" s="53">
        <f t="shared" si="243"/>
        <v>0</v>
      </c>
      <c r="G740" s="53"/>
      <c r="H740" s="53"/>
      <c r="I740" s="54"/>
      <c r="J740" s="50"/>
      <c r="K740" s="54"/>
      <c r="L740" s="55"/>
      <c r="M740" s="59"/>
      <c r="N740" s="59"/>
      <c r="O740" s="53"/>
      <c r="P740" s="53"/>
      <c r="Q740" s="57">
        <f t="shared" si="240"/>
        <v>0</v>
      </c>
      <c r="R740" s="53"/>
      <c r="S740" s="53">
        <f t="shared" si="241"/>
        <v>0</v>
      </c>
      <c r="T740" s="58"/>
      <c r="U740" s="58"/>
      <c r="V740" s="53">
        <f t="shared" si="242"/>
        <v>0</v>
      </c>
      <c r="W740" s="59"/>
      <c r="X740" s="6"/>
    </row>
    <row r="741" spans="1:24" s="35" customFormat="1" ht="31.5" x14ac:dyDescent="0.25">
      <c r="A741" s="33" t="s">
        <v>285</v>
      </c>
      <c r="B741" s="44" t="s">
        <v>339</v>
      </c>
      <c r="C741" s="37" t="s">
        <v>240</v>
      </c>
      <c r="D741" s="43" t="s">
        <v>241</v>
      </c>
      <c r="E741" s="53"/>
      <c r="F741" s="53">
        <f t="shared" si="243"/>
        <v>0</v>
      </c>
      <c r="G741" s="53"/>
      <c r="H741" s="53"/>
      <c r="I741" s="54"/>
      <c r="J741" s="50"/>
      <c r="K741" s="54"/>
      <c r="L741" s="55"/>
      <c r="M741" s="59"/>
      <c r="N741" s="59"/>
      <c r="O741" s="53"/>
      <c r="P741" s="53"/>
      <c r="Q741" s="57">
        <f t="shared" si="240"/>
        <v>0</v>
      </c>
      <c r="R741" s="53"/>
      <c r="S741" s="53">
        <f t="shared" si="241"/>
        <v>0</v>
      </c>
      <c r="T741" s="58"/>
      <c r="U741" s="58"/>
      <c r="V741" s="53">
        <f t="shared" si="242"/>
        <v>0</v>
      </c>
      <c r="W741" s="59"/>
      <c r="X741" s="6"/>
    </row>
    <row r="742" spans="1:24" s="35" customFormat="1" ht="15.75" x14ac:dyDescent="0.25">
      <c r="A742" s="33" t="s">
        <v>285</v>
      </c>
      <c r="B742" s="44" t="s">
        <v>339</v>
      </c>
      <c r="C742" s="37" t="s">
        <v>242</v>
      </c>
      <c r="D742" s="43" t="s">
        <v>246</v>
      </c>
      <c r="E742" s="53"/>
      <c r="F742" s="53">
        <f t="shared" si="243"/>
        <v>0</v>
      </c>
      <c r="G742" s="53"/>
      <c r="H742" s="53"/>
      <c r="I742" s="54"/>
      <c r="J742" s="50"/>
      <c r="K742" s="54"/>
      <c r="L742" s="55"/>
      <c r="M742" s="59"/>
      <c r="N742" s="59"/>
      <c r="O742" s="53"/>
      <c r="P742" s="53"/>
      <c r="Q742" s="57">
        <f t="shared" si="240"/>
        <v>0</v>
      </c>
      <c r="R742" s="53"/>
      <c r="S742" s="53">
        <f t="shared" si="241"/>
        <v>0</v>
      </c>
      <c r="T742" s="58"/>
      <c r="U742" s="58"/>
      <c r="V742" s="53">
        <f t="shared" si="242"/>
        <v>0</v>
      </c>
      <c r="W742" s="59"/>
      <c r="X742" s="6"/>
    </row>
    <row r="743" spans="1:24" s="35" customFormat="1" ht="15.75" x14ac:dyDescent="0.25">
      <c r="A743" s="33" t="s">
        <v>285</v>
      </c>
      <c r="B743" s="44" t="s">
        <v>339</v>
      </c>
      <c r="C743" s="37" t="s">
        <v>243</v>
      </c>
      <c r="D743" s="43" t="s">
        <v>247</v>
      </c>
      <c r="E743" s="53"/>
      <c r="F743" s="53">
        <f t="shared" si="243"/>
        <v>0</v>
      </c>
      <c r="G743" s="53">
        <v>377</v>
      </c>
      <c r="H743" s="53">
        <v>377</v>
      </c>
      <c r="I743" s="54"/>
      <c r="J743" s="50"/>
      <c r="K743" s="54"/>
      <c r="L743" s="55"/>
      <c r="M743" s="59"/>
      <c r="N743" s="59"/>
      <c r="O743" s="53"/>
      <c r="P743" s="53"/>
      <c r="Q743" s="57">
        <f t="shared" si="240"/>
        <v>0</v>
      </c>
      <c r="R743" s="53"/>
      <c r="S743" s="53">
        <f t="shared" si="241"/>
        <v>0</v>
      </c>
      <c r="T743" s="58"/>
      <c r="U743" s="58"/>
      <c r="V743" s="53">
        <f t="shared" si="242"/>
        <v>0</v>
      </c>
      <c r="W743" s="59"/>
      <c r="X743" s="6"/>
    </row>
    <row r="744" spans="1:24" s="35" customFormat="1" ht="15.75" x14ac:dyDescent="0.25">
      <c r="A744" s="33" t="s">
        <v>285</v>
      </c>
      <c r="B744" s="44" t="s">
        <v>339</v>
      </c>
      <c r="C744" s="37" t="s">
        <v>244</v>
      </c>
      <c r="D744" s="43" t="s">
        <v>245</v>
      </c>
      <c r="E744" s="53"/>
      <c r="F744" s="53">
        <f t="shared" si="243"/>
        <v>0</v>
      </c>
      <c r="G744" s="53"/>
      <c r="H744" s="53"/>
      <c r="I744" s="54"/>
      <c r="J744" s="50"/>
      <c r="K744" s="54"/>
      <c r="L744" s="55"/>
      <c r="M744" s="59"/>
      <c r="N744" s="59"/>
      <c r="O744" s="53"/>
      <c r="P744" s="53"/>
      <c r="Q744" s="57">
        <f t="shared" si="240"/>
        <v>0</v>
      </c>
      <c r="R744" s="53"/>
      <c r="S744" s="53">
        <f t="shared" si="241"/>
        <v>0</v>
      </c>
      <c r="T744" s="58"/>
      <c r="U744" s="58"/>
      <c r="V744" s="53">
        <f t="shared" si="242"/>
        <v>0</v>
      </c>
      <c r="W744" s="59"/>
      <c r="X744" s="6"/>
    </row>
    <row r="745" spans="1:24" s="35" customFormat="1" ht="31.5" x14ac:dyDescent="0.25">
      <c r="A745" s="33" t="s">
        <v>285</v>
      </c>
      <c r="B745" s="44" t="s">
        <v>339</v>
      </c>
      <c r="C745" s="37" t="s">
        <v>248</v>
      </c>
      <c r="D745" s="43" t="s">
        <v>249</v>
      </c>
      <c r="E745" s="53"/>
      <c r="F745" s="53">
        <f t="shared" si="243"/>
        <v>0</v>
      </c>
      <c r="G745" s="53"/>
      <c r="H745" s="53"/>
      <c r="I745" s="54"/>
      <c r="J745" s="50"/>
      <c r="K745" s="54"/>
      <c r="L745" s="55"/>
      <c r="M745" s="59"/>
      <c r="N745" s="59"/>
      <c r="O745" s="53"/>
      <c r="P745" s="53"/>
      <c r="Q745" s="57">
        <f t="shared" si="240"/>
        <v>0</v>
      </c>
      <c r="R745" s="53"/>
      <c r="S745" s="53">
        <f t="shared" si="241"/>
        <v>0</v>
      </c>
      <c r="T745" s="58"/>
      <c r="U745" s="58"/>
      <c r="V745" s="53">
        <f t="shared" si="242"/>
        <v>0</v>
      </c>
      <c r="W745" s="59"/>
      <c r="X745" s="6"/>
    </row>
    <row r="746" spans="1:24" s="35" customFormat="1" ht="15.75" x14ac:dyDescent="0.25">
      <c r="A746" s="33" t="s">
        <v>285</v>
      </c>
      <c r="B746" s="44" t="s">
        <v>339</v>
      </c>
      <c r="C746" s="37" t="s">
        <v>250</v>
      </c>
      <c r="D746" s="43" t="s">
        <v>251</v>
      </c>
      <c r="E746" s="53"/>
      <c r="F746" s="53">
        <f t="shared" si="243"/>
        <v>0</v>
      </c>
      <c r="G746" s="53"/>
      <c r="H746" s="53"/>
      <c r="I746" s="54"/>
      <c r="J746" s="50"/>
      <c r="K746" s="54"/>
      <c r="L746" s="55"/>
      <c r="M746" s="59"/>
      <c r="N746" s="59"/>
      <c r="O746" s="53"/>
      <c r="P746" s="53"/>
      <c r="Q746" s="57">
        <f t="shared" si="240"/>
        <v>0</v>
      </c>
      <c r="R746" s="53"/>
      <c r="S746" s="53">
        <f t="shared" si="241"/>
        <v>0</v>
      </c>
      <c r="T746" s="58"/>
      <c r="U746" s="58"/>
      <c r="V746" s="53">
        <f t="shared" si="242"/>
        <v>0</v>
      </c>
      <c r="W746" s="59"/>
      <c r="X746" s="6"/>
    </row>
    <row r="747" spans="1:24" s="35" customFormat="1" ht="31.5" x14ac:dyDescent="0.25">
      <c r="A747" s="33" t="s">
        <v>285</v>
      </c>
      <c r="B747" s="44" t="s">
        <v>339</v>
      </c>
      <c r="C747" s="37" t="s">
        <v>252</v>
      </c>
      <c r="D747" s="43" t="s">
        <v>253</v>
      </c>
      <c r="E747" s="53"/>
      <c r="F747" s="53">
        <f t="shared" si="243"/>
        <v>0</v>
      </c>
      <c r="G747" s="53"/>
      <c r="H747" s="53"/>
      <c r="I747" s="54"/>
      <c r="J747" s="50"/>
      <c r="K747" s="54"/>
      <c r="L747" s="55"/>
      <c r="M747" s="59"/>
      <c r="N747" s="59"/>
      <c r="O747" s="53"/>
      <c r="P747" s="53"/>
      <c r="Q747" s="57">
        <f t="shared" si="240"/>
        <v>0</v>
      </c>
      <c r="R747" s="53"/>
      <c r="S747" s="53">
        <f t="shared" si="241"/>
        <v>0</v>
      </c>
      <c r="T747" s="58"/>
      <c r="U747" s="58"/>
      <c r="V747" s="53">
        <f t="shared" si="242"/>
        <v>0</v>
      </c>
      <c r="W747" s="59"/>
      <c r="X747" s="6"/>
    </row>
    <row r="748" spans="1:24" s="35" customFormat="1" ht="15.75" x14ac:dyDescent="0.25">
      <c r="A748" s="33" t="s">
        <v>285</v>
      </c>
      <c r="B748" s="44" t="s">
        <v>339</v>
      </c>
      <c r="C748" s="37" t="s">
        <v>254</v>
      </c>
      <c r="D748" s="43" t="s">
        <v>263</v>
      </c>
      <c r="E748" s="53"/>
      <c r="F748" s="53">
        <f t="shared" si="243"/>
        <v>0</v>
      </c>
      <c r="G748" s="53"/>
      <c r="H748" s="53"/>
      <c r="I748" s="54"/>
      <c r="J748" s="50"/>
      <c r="K748" s="54"/>
      <c r="L748" s="55"/>
      <c r="M748" s="59"/>
      <c r="N748" s="59"/>
      <c r="O748" s="53"/>
      <c r="P748" s="53"/>
      <c r="Q748" s="57">
        <f t="shared" si="240"/>
        <v>0</v>
      </c>
      <c r="R748" s="53"/>
      <c r="S748" s="53">
        <f t="shared" si="241"/>
        <v>0</v>
      </c>
      <c r="T748" s="58"/>
      <c r="U748" s="58"/>
      <c r="V748" s="53">
        <f t="shared" si="242"/>
        <v>0</v>
      </c>
      <c r="W748" s="59"/>
      <c r="X748" s="6"/>
    </row>
    <row r="749" spans="1:24" s="35" customFormat="1" ht="15.75" x14ac:dyDescent="0.25">
      <c r="A749" s="33" t="s">
        <v>285</v>
      </c>
      <c r="B749" s="44" t="s">
        <v>339</v>
      </c>
      <c r="C749" s="37" t="s">
        <v>255</v>
      </c>
      <c r="D749" s="43" t="s">
        <v>256</v>
      </c>
      <c r="E749" s="53"/>
      <c r="F749" s="53">
        <f t="shared" si="243"/>
        <v>0</v>
      </c>
      <c r="G749" s="53"/>
      <c r="H749" s="53"/>
      <c r="I749" s="54"/>
      <c r="J749" s="50"/>
      <c r="K749" s="54"/>
      <c r="L749" s="55"/>
      <c r="M749" s="59"/>
      <c r="N749" s="59"/>
      <c r="O749" s="53"/>
      <c r="P749" s="53"/>
      <c r="Q749" s="57">
        <f t="shared" si="240"/>
        <v>0</v>
      </c>
      <c r="R749" s="53"/>
      <c r="S749" s="53">
        <f t="shared" si="241"/>
        <v>0</v>
      </c>
      <c r="T749" s="58"/>
      <c r="U749" s="58"/>
      <c r="V749" s="53">
        <f t="shared" si="242"/>
        <v>0</v>
      </c>
      <c r="W749" s="59"/>
      <c r="X749" s="6"/>
    </row>
    <row r="750" spans="1:24" s="35" customFormat="1" ht="15.75" x14ac:dyDescent="0.25">
      <c r="A750" s="33" t="s">
        <v>285</v>
      </c>
      <c r="B750" s="44" t="s">
        <v>339</v>
      </c>
      <c r="C750" s="37" t="s">
        <v>257</v>
      </c>
      <c r="D750" s="43" t="s">
        <v>258</v>
      </c>
      <c r="E750" s="53"/>
      <c r="F750" s="53">
        <f t="shared" si="243"/>
        <v>0</v>
      </c>
      <c r="G750" s="53"/>
      <c r="H750" s="53"/>
      <c r="I750" s="54"/>
      <c r="J750" s="50"/>
      <c r="K750" s="54"/>
      <c r="L750" s="55"/>
      <c r="M750" s="59"/>
      <c r="N750" s="59"/>
      <c r="O750" s="53"/>
      <c r="P750" s="53"/>
      <c r="Q750" s="57">
        <f t="shared" si="240"/>
        <v>0</v>
      </c>
      <c r="R750" s="53"/>
      <c r="S750" s="53">
        <f t="shared" si="241"/>
        <v>0</v>
      </c>
      <c r="T750" s="58"/>
      <c r="U750" s="58"/>
      <c r="V750" s="53">
        <f t="shared" si="242"/>
        <v>0</v>
      </c>
      <c r="W750" s="59"/>
      <c r="X750" s="6"/>
    </row>
    <row r="751" spans="1:24" s="35" customFormat="1" ht="15.75" x14ac:dyDescent="0.25">
      <c r="A751" s="33" t="s">
        <v>285</v>
      </c>
      <c r="B751" s="44" t="s">
        <v>339</v>
      </c>
      <c r="C751" s="37" t="s">
        <v>259</v>
      </c>
      <c r="D751" s="43" t="s">
        <v>260</v>
      </c>
      <c r="E751" s="53"/>
      <c r="F751" s="53">
        <f t="shared" si="243"/>
        <v>0</v>
      </c>
      <c r="G751" s="53"/>
      <c r="H751" s="53"/>
      <c r="I751" s="54"/>
      <c r="J751" s="50"/>
      <c r="K751" s="54"/>
      <c r="L751" s="55"/>
      <c r="M751" s="59"/>
      <c r="N751" s="59"/>
      <c r="O751" s="53"/>
      <c r="P751" s="53"/>
      <c r="Q751" s="57">
        <f t="shared" si="240"/>
        <v>0</v>
      </c>
      <c r="R751" s="53"/>
      <c r="S751" s="53">
        <f t="shared" si="241"/>
        <v>0</v>
      </c>
      <c r="T751" s="58"/>
      <c r="U751" s="58"/>
      <c r="V751" s="53">
        <f t="shared" si="242"/>
        <v>0</v>
      </c>
      <c r="W751" s="59"/>
      <c r="X751" s="6"/>
    </row>
    <row r="752" spans="1:24" s="35" customFormat="1" ht="31.5" x14ac:dyDescent="0.25">
      <c r="A752" s="33" t="s">
        <v>285</v>
      </c>
      <c r="B752" s="44" t="s">
        <v>339</v>
      </c>
      <c r="C752" s="37" t="s">
        <v>261</v>
      </c>
      <c r="D752" s="43" t="s">
        <v>262</v>
      </c>
      <c r="E752" s="53"/>
      <c r="F752" s="53">
        <f t="shared" si="243"/>
        <v>0</v>
      </c>
      <c r="G752" s="53">
        <v>1003</v>
      </c>
      <c r="H752" s="53">
        <v>1003</v>
      </c>
      <c r="I752" s="54"/>
      <c r="J752" s="50"/>
      <c r="K752" s="54"/>
      <c r="L752" s="55"/>
      <c r="M752" s="59"/>
      <c r="N752" s="59"/>
      <c r="O752" s="53"/>
      <c r="P752" s="53"/>
      <c r="Q752" s="57">
        <f t="shared" si="240"/>
        <v>0</v>
      </c>
      <c r="R752" s="53"/>
      <c r="S752" s="53">
        <f t="shared" si="241"/>
        <v>0</v>
      </c>
      <c r="T752" s="58"/>
      <c r="U752" s="58"/>
      <c r="V752" s="53">
        <f t="shared" si="242"/>
        <v>0</v>
      </c>
      <c r="W752" s="59"/>
      <c r="X752" s="6"/>
    </row>
    <row r="753" spans="1:24" s="35" customFormat="1" ht="15.75" x14ac:dyDescent="0.25">
      <c r="A753" s="33" t="s">
        <v>285</v>
      </c>
      <c r="B753" s="44" t="s">
        <v>339</v>
      </c>
      <c r="C753" s="37" t="s">
        <v>264</v>
      </c>
      <c r="D753" s="43" t="s">
        <v>265</v>
      </c>
      <c r="E753" s="53"/>
      <c r="F753" s="53">
        <f t="shared" si="243"/>
        <v>0</v>
      </c>
      <c r="G753" s="53"/>
      <c r="H753" s="53"/>
      <c r="I753" s="54"/>
      <c r="J753" s="50"/>
      <c r="K753" s="54"/>
      <c r="L753" s="55"/>
      <c r="M753" s="59"/>
      <c r="N753" s="59"/>
      <c r="O753" s="53"/>
      <c r="P753" s="53"/>
      <c r="Q753" s="57">
        <f t="shared" si="240"/>
        <v>0</v>
      </c>
      <c r="R753" s="53"/>
      <c r="S753" s="53">
        <f t="shared" si="241"/>
        <v>0</v>
      </c>
      <c r="T753" s="58"/>
      <c r="U753" s="58"/>
      <c r="V753" s="53">
        <f t="shared" si="242"/>
        <v>0</v>
      </c>
      <c r="W753" s="59"/>
      <c r="X753" s="6"/>
    </row>
    <row r="754" spans="1:24" s="35" customFormat="1" ht="47.25" x14ac:dyDescent="0.25">
      <c r="A754" s="33" t="s">
        <v>285</v>
      </c>
      <c r="B754" s="44" t="s">
        <v>339</v>
      </c>
      <c r="C754" s="37" t="s">
        <v>266</v>
      </c>
      <c r="D754" s="43" t="s">
        <v>267</v>
      </c>
      <c r="E754" s="53"/>
      <c r="F754" s="53">
        <f t="shared" si="243"/>
        <v>0</v>
      </c>
      <c r="G754" s="53"/>
      <c r="H754" s="53"/>
      <c r="I754" s="54"/>
      <c r="J754" s="50"/>
      <c r="K754" s="54"/>
      <c r="L754" s="55"/>
      <c r="M754" s="59"/>
      <c r="N754" s="59"/>
      <c r="O754" s="53"/>
      <c r="P754" s="53"/>
      <c r="Q754" s="57">
        <f t="shared" si="240"/>
        <v>0</v>
      </c>
      <c r="R754" s="53"/>
      <c r="S754" s="53">
        <f t="shared" si="241"/>
        <v>0</v>
      </c>
      <c r="T754" s="58"/>
      <c r="U754" s="58"/>
      <c r="V754" s="53">
        <f t="shared" si="242"/>
        <v>0</v>
      </c>
      <c r="W754" s="59"/>
      <c r="X754" s="6"/>
    </row>
    <row r="755" spans="1:24" s="35" customFormat="1" ht="15.75" x14ac:dyDescent="0.25">
      <c r="A755" s="33" t="s">
        <v>285</v>
      </c>
      <c r="B755" s="44" t="s">
        <v>339</v>
      </c>
      <c r="C755" s="37" t="s">
        <v>268</v>
      </c>
      <c r="D755" s="43" t="s">
        <v>269</v>
      </c>
      <c r="E755" s="53"/>
      <c r="F755" s="53">
        <f t="shared" si="243"/>
        <v>0</v>
      </c>
      <c r="G755" s="53"/>
      <c r="H755" s="53"/>
      <c r="I755" s="54"/>
      <c r="J755" s="50"/>
      <c r="K755" s="54"/>
      <c r="L755" s="55"/>
      <c r="M755" s="59"/>
      <c r="N755" s="59"/>
      <c r="O755" s="53"/>
      <c r="P755" s="53"/>
      <c r="Q755" s="57">
        <f t="shared" si="240"/>
        <v>0</v>
      </c>
      <c r="R755" s="53"/>
      <c r="S755" s="53">
        <f t="shared" si="241"/>
        <v>0</v>
      </c>
      <c r="T755" s="58"/>
      <c r="U755" s="58"/>
      <c r="V755" s="53">
        <f t="shared" si="242"/>
        <v>0</v>
      </c>
      <c r="W755" s="59"/>
      <c r="X755" s="6"/>
    </row>
    <row r="756" spans="1:24" s="35" customFormat="1" ht="31.5" x14ac:dyDescent="0.25">
      <c r="A756" s="33" t="s">
        <v>285</v>
      </c>
      <c r="B756" s="44" t="s">
        <v>339</v>
      </c>
      <c r="C756" s="37" t="s">
        <v>270</v>
      </c>
      <c r="D756" s="43" t="s">
        <v>271</v>
      </c>
      <c r="E756" s="53"/>
      <c r="F756" s="53">
        <f t="shared" si="243"/>
        <v>0</v>
      </c>
      <c r="G756" s="53"/>
      <c r="H756" s="53"/>
      <c r="I756" s="54"/>
      <c r="J756" s="50"/>
      <c r="K756" s="54"/>
      <c r="L756" s="55"/>
      <c r="M756" s="59"/>
      <c r="N756" s="59"/>
      <c r="O756" s="53"/>
      <c r="P756" s="53"/>
      <c r="Q756" s="57">
        <f t="shared" si="240"/>
        <v>0</v>
      </c>
      <c r="R756" s="53"/>
      <c r="S756" s="53">
        <f t="shared" si="241"/>
        <v>0</v>
      </c>
      <c r="T756" s="58"/>
      <c r="U756" s="58"/>
      <c r="V756" s="53">
        <f t="shared" si="242"/>
        <v>0</v>
      </c>
      <c r="W756" s="59"/>
      <c r="X756" s="6"/>
    </row>
    <row r="757" spans="1:24" s="35" customFormat="1" ht="15.75" x14ac:dyDescent="0.25">
      <c r="A757" s="33" t="s">
        <v>285</v>
      </c>
      <c r="B757" s="44" t="s">
        <v>339</v>
      </c>
      <c r="C757" s="37" t="s">
        <v>272</v>
      </c>
      <c r="D757" s="43" t="s">
        <v>273</v>
      </c>
      <c r="E757" s="53"/>
      <c r="F757" s="53">
        <f t="shared" si="243"/>
        <v>0</v>
      </c>
      <c r="G757" s="53"/>
      <c r="H757" s="53"/>
      <c r="I757" s="54"/>
      <c r="J757" s="50"/>
      <c r="K757" s="54"/>
      <c r="L757" s="55"/>
      <c r="M757" s="59"/>
      <c r="N757" s="59"/>
      <c r="O757" s="53"/>
      <c r="P757" s="53"/>
      <c r="Q757" s="57">
        <f t="shared" si="240"/>
        <v>0</v>
      </c>
      <c r="R757" s="53"/>
      <c r="S757" s="53">
        <f t="shared" si="241"/>
        <v>0</v>
      </c>
      <c r="T757" s="58"/>
      <c r="U757" s="58"/>
      <c r="V757" s="53">
        <f t="shared" si="242"/>
        <v>0</v>
      </c>
      <c r="W757" s="59"/>
      <c r="X757" s="6"/>
    </row>
    <row r="758" spans="1:24" s="35" customFormat="1" ht="31.5" x14ac:dyDescent="0.25">
      <c r="A758" s="33" t="s">
        <v>285</v>
      </c>
      <c r="B758" s="44" t="s">
        <v>339</v>
      </c>
      <c r="C758" s="37" t="s">
        <v>274</v>
      </c>
      <c r="D758" s="43" t="s">
        <v>275</v>
      </c>
      <c r="E758" s="53"/>
      <c r="F758" s="53">
        <f t="shared" si="243"/>
        <v>0</v>
      </c>
      <c r="G758" s="53"/>
      <c r="H758" s="53"/>
      <c r="I758" s="54"/>
      <c r="J758" s="50"/>
      <c r="K758" s="54"/>
      <c r="L758" s="55"/>
      <c r="M758" s="59"/>
      <c r="N758" s="59"/>
      <c r="O758" s="53"/>
      <c r="P758" s="53"/>
      <c r="Q758" s="57">
        <f t="shared" si="240"/>
        <v>0</v>
      </c>
      <c r="R758" s="53"/>
      <c r="S758" s="53">
        <f t="shared" si="241"/>
        <v>0</v>
      </c>
      <c r="T758" s="58"/>
      <c r="U758" s="58"/>
      <c r="V758" s="53">
        <f t="shared" si="242"/>
        <v>0</v>
      </c>
      <c r="W758" s="59"/>
      <c r="X758" s="6"/>
    </row>
    <row r="759" spans="1:24" s="35" customFormat="1" ht="15.75" x14ac:dyDescent="0.25">
      <c r="A759" s="33" t="s">
        <v>285</v>
      </c>
      <c r="B759" s="44" t="s">
        <v>339</v>
      </c>
      <c r="C759" s="37" t="s">
        <v>276</v>
      </c>
      <c r="D759" s="43" t="s">
        <v>277</v>
      </c>
      <c r="E759" s="53"/>
      <c r="F759" s="53">
        <f t="shared" si="243"/>
        <v>0</v>
      </c>
      <c r="G759" s="53"/>
      <c r="H759" s="53"/>
      <c r="I759" s="54"/>
      <c r="J759" s="50"/>
      <c r="K759" s="54"/>
      <c r="L759" s="55"/>
      <c r="M759" s="59"/>
      <c r="N759" s="59"/>
      <c r="O759" s="53"/>
      <c r="P759" s="53"/>
      <c r="Q759" s="57">
        <f t="shared" si="240"/>
        <v>0</v>
      </c>
      <c r="R759" s="53"/>
      <c r="S759" s="53">
        <f t="shared" si="241"/>
        <v>0</v>
      </c>
      <c r="T759" s="58"/>
      <c r="U759" s="58"/>
      <c r="V759" s="53">
        <f t="shared" si="242"/>
        <v>0</v>
      </c>
      <c r="W759" s="59"/>
      <c r="X759" s="6"/>
    </row>
    <row r="760" spans="1:24" s="35" customFormat="1" ht="31.5" x14ac:dyDescent="0.25">
      <c r="A760" s="33" t="s">
        <v>285</v>
      </c>
      <c r="B760" s="44" t="s">
        <v>339</v>
      </c>
      <c r="C760" s="37" t="s">
        <v>278</v>
      </c>
      <c r="D760" s="43" t="s">
        <v>279</v>
      </c>
      <c r="E760" s="53"/>
      <c r="F760" s="53"/>
      <c r="G760" s="53"/>
      <c r="H760" s="53"/>
      <c r="I760" s="54"/>
      <c r="J760" s="50"/>
      <c r="K760" s="54"/>
      <c r="L760" s="55"/>
      <c r="M760" s="59"/>
      <c r="N760" s="59"/>
      <c r="O760" s="53"/>
      <c r="P760" s="53"/>
      <c r="Q760" s="57">
        <f t="shared" si="240"/>
        <v>0</v>
      </c>
      <c r="R760" s="53"/>
      <c r="S760" s="53">
        <f t="shared" si="241"/>
        <v>0</v>
      </c>
      <c r="T760" s="58"/>
      <c r="U760" s="58"/>
      <c r="V760" s="53">
        <f t="shared" si="242"/>
        <v>0</v>
      </c>
      <c r="W760" s="59"/>
      <c r="X760" s="6"/>
    </row>
    <row r="761" spans="1:24" s="35" customFormat="1" ht="15.75" x14ac:dyDescent="0.25">
      <c r="A761" s="33" t="s">
        <v>285</v>
      </c>
      <c r="B761" s="44" t="s">
        <v>339</v>
      </c>
      <c r="C761" s="37" t="s">
        <v>363</v>
      </c>
      <c r="D761" s="43" t="s">
        <v>360</v>
      </c>
      <c r="E761" s="53"/>
      <c r="F761" s="53">
        <f>E761/12*1</f>
        <v>0</v>
      </c>
      <c r="G761" s="53">
        <v>-2769</v>
      </c>
      <c r="H761" s="53">
        <v>-2769</v>
      </c>
      <c r="I761" s="54"/>
      <c r="J761" s="50"/>
      <c r="K761" s="54"/>
      <c r="L761" s="55"/>
      <c r="M761" s="59"/>
      <c r="N761" s="59"/>
      <c r="O761" s="53"/>
      <c r="P761" s="53"/>
      <c r="Q761" s="57"/>
      <c r="R761" s="53"/>
      <c r="S761" s="53"/>
      <c r="T761" s="58"/>
      <c r="U761" s="58"/>
      <c r="V761" s="53"/>
      <c r="W761" s="59"/>
      <c r="X761" s="6"/>
    </row>
    <row r="762" spans="1:24" s="35" customFormat="1" ht="15.75" x14ac:dyDescent="0.25">
      <c r="A762" s="33" t="s">
        <v>285</v>
      </c>
      <c r="B762" s="44" t="s">
        <v>339</v>
      </c>
      <c r="C762" s="37" t="s">
        <v>364</v>
      </c>
      <c r="D762" s="38" t="s">
        <v>365</v>
      </c>
      <c r="E762" s="53"/>
      <c r="F762" s="100">
        <f>E762/12*1</f>
        <v>0</v>
      </c>
      <c r="G762" s="53"/>
      <c r="H762" s="53"/>
      <c r="I762" s="54"/>
      <c r="J762" s="50"/>
      <c r="K762" s="54"/>
      <c r="L762" s="55"/>
      <c r="M762" s="59"/>
      <c r="N762" s="59"/>
      <c r="O762" s="53"/>
      <c r="P762" s="53"/>
      <c r="Q762" s="57">
        <f>O762-P762</f>
        <v>0</v>
      </c>
      <c r="R762" s="53"/>
      <c r="S762" s="53">
        <f>ROUND(R762/12*3,0)</f>
        <v>0</v>
      </c>
      <c r="T762" s="58"/>
      <c r="U762" s="58"/>
      <c r="V762" s="53">
        <f>T762-U762</f>
        <v>0</v>
      </c>
      <c r="W762" s="59"/>
      <c r="X762" s="6"/>
    </row>
    <row r="763" spans="1:24" s="35" customFormat="1" ht="15.75" x14ac:dyDescent="0.25">
      <c r="A763" s="33" t="s">
        <v>285</v>
      </c>
      <c r="B763" s="44" t="s">
        <v>339</v>
      </c>
      <c r="C763" s="37" t="s">
        <v>370</v>
      </c>
      <c r="D763" s="43" t="s">
        <v>323</v>
      </c>
      <c r="E763" s="53"/>
      <c r="F763" s="100">
        <f>E763/12*1</f>
        <v>0</v>
      </c>
      <c r="G763" s="53"/>
      <c r="H763" s="53"/>
      <c r="I763" s="54"/>
      <c r="J763" s="50"/>
      <c r="K763" s="54"/>
      <c r="L763" s="55"/>
      <c r="M763" s="59"/>
      <c r="N763" s="59"/>
      <c r="O763" s="53"/>
      <c r="P763" s="53"/>
      <c r="Q763" s="57"/>
      <c r="R763" s="53"/>
      <c r="S763" s="53"/>
      <c r="T763" s="53"/>
      <c r="U763" s="53"/>
      <c r="V763" s="53"/>
      <c r="W763" s="59"/>
      <c r="X763" s="6"/>
    </row>
    <row r="764" spans="1:24" s="35" customFormat="1" ht="15.75" x14ac:dyDescent="0.25">
      <c r="A764" s="33" t="s">
        <v>285</v>
      </c>
      <c r="B764" s="44" t="s">
        <v>339</v>
      </c>
      <c r="C764" s="37" t="s">
        <v>399</v>
      </c>
      <c r="D764" s="39" t="s">
        <v>371</v>
      </c>
      <c r="E764" s="53"/>
      <c r="F764" s="100">
        <f>E764/12*1</f>
        <v>0</v>
      </c>
      <c r="G764" s="53"/>
      <c r="H764" s="53"/>
      <c r="I764" s="54"/>
      <c r="J764" s="50"/>
      <c r="K764" s="54"/>
      <c r="L764" s="55"/>
      <c r="M764" s="59"/>
      <c r="N764" s="59"/>
      <c r="O764" s="53"/>
      <c r="P764" s="53"/>
      <c r="Q764" s="57"/>
      <c r="R764" s="53"/>
      <c r="S764" s="53"/>
      <c r="T764" s="53"/>
      <c r="U764" s="53"/>
      <c r="V764" s="53"/>
      <c r="W764" s="59"/>
      <c r="X764" s="6"/>
    </row>
    <row r="765" spans="1:24" s="81" customFormat="1" ht="29.25" customHeight="1" x14ac:dyDescent="0.25">
      <c r="A765" s="102" t="s">
        <v>286</v>
      </c>
      <c r="B765" s="102" t="s">
        <v>340</v>
      </c>
      <c r="C765" s="103" t="s">
        <v>102</v>
      </c>
      <c r="D765" s="104" t="s">
        <v>21</v>
      </c>
      <c r="E765" s="105">
        <f>E766+E805</f>
        <v>8236719</v>
      </c>
      <c r="F765" s="105">
        <f>F766+F805</f>
        <v>2015470.8333333333</v>
      </c>
      <c r="G765" s="105">
        <f>G766+G805</f>
        <v>2032015</v>
      </c>
      <c r="H765" s="105">
        <f>H766+H805</f>
        <v>2025529</v>
      </c>
      <c r="I765" s="105">
        <f>I766+I805</f>
        <v>4453</v>
      </c>
      <c r="J765" s="106">
        <f>ROUND(I765/F765*100,2)</f>
        <v>0.22</v>
      </c>
      <c r="K765" s="105">
        <f>K766+K805</f>
        <v>0</v>
      </c>
      <c r="L765" s="108">
        <f>ROUND(K765*100/-F765,2)</f>
        <v>0</v>
      </c>
      <c r="M765" s="105">
        <f t="shared" ref="M765:V765" si="244">M766+M805</f>
        <v>124573</v>
      </c>
      <c r="N765" s="105">
        <f t="shared" si="244"/>
        <v>31143</v>
      </c>
      <c r="O765" s="105">
        <f t="shared" si="244"/>
        <v>33459</v>
      </c>
      <c r="P765" s="105">
        <f t="shared" si="244"/>
        <v>33177</v>
      </c>
      <c r="Q765" s="105">
        <f t="shared" si="244"/>
        <v>282</v>
      </c>
      <c r="R765" s="105">
        <f t="shared" si="244"/>
        <v>5812</v>
      </c>
      <c r="S765" s="105">
        <f t="shared" si="244"/>
        <v>1453</v>
      </c>
      <c r="T765" s="105">
        <f t="shared" si="244"/>
        <v>1382</v>
      </c>
      <c r="U765" s="105">
        <f t="shared" si="244"/>
        <v>1377</v>
      </c>
      <c r="V765" s="105">
        <f t="shared" si="244"/>
        <v>5</v>
      </c>
      <c r="W765" s="109">
        <v>46704</v>
      </c>
      <c r="X765" s="47"/>
    </row>
    <row r="766" spans="1:24" s="81" customFormat="1" ht="26.25" customHeight="1" x14ac:dyDescent="0.25">
      <c r="A766" s="33" t="s">
        <v>286</v>
      </c>
      <c r="B766" s="21">
        <v>1</v>
      </c>
      <c r="C766" s="23" t="s">
        <v>102</v>
      </c>
      <c r="D766" s="27" t="s">
        <v>22</v>
      </c>
      <c r="E766" s="52">
        <f>E767+E773+E787</f>
        <v>8158723</v>
      </c>
      <c r="F766" s="52">
        <f>F767+F773+F787</f>
        <v>1997671.3333333333</v>
      </c>
      <c r="G766" s="52">
        <f>G767+G773+G787</f>
        <v>2007686</v>
      </c>
      <c r="H766" s="52">
        <f>H767+H773+H787</f>
        <v>2006521</v>
      </c>
      <c r="I766" s="52">
        <f>I767+I773+I787</f>
        <v>0</v>
      </c>
      <c r="J766" s="50">
        <f>ROUND(I766/F766*100,2)</f>
        <v>0</v>
      </c>
      <c r="K766" s="52">
        <f>K767+K773+K787</f>
        <v>0</v>
      </c>
      <c r="L766" s="55">
        <f>ROUND(K766*100/-F766,2)</f>
        <v>0</v>
      </c>
      <c r="M766" s="49">
        <v>123241</v>
      </c>
      <c r="N766" s="49">
        <f>ROUND(M766/12*3,0)</f>
        <v>30810</v>
      </c>
      <c r="O766" s="52">
        <f t="shared" ref="O766:V766" si="245">O767+O773+O787</f>
        <v>33194</v>
      </c>
      <c r="P766" s="52">
        <f t="shared" si="245"/>
        <v>33080</v>
      </c>
      <c r="Q766" s="52">
        <f t="shared" si="245"/>
        <v>114</v>
      </c>
      <c r="R766" s="52">
        <f t="shared" si="245"/>
        <v>5749</v>
      </c>
      <c r="S766" s="52">
        <f t="shared" si="245"/>
        <v>1437</v>
      </c>
      <c r="T766" s="59">
        <f t="shared" si="245"/>
        <v>1372</v>
      </c>
      <c r="U766" s="59">
        <f t="shared" si="245"/>
        <v>1371</v>
      </c>
      <c r="V766" s="59">
        <f t="shared" si="245"/>
        <v>1</v>
      </c>
      <c r="W766" s="59"/>
      <c r="X766" s="25"/>
    </row>
    <row r="767" spans="1:24" s="81" customFormat="1" ht="22.5" customHeight="1" x14ac:dyDescent="0.25">
      <c r="A767" s="33" t="s">
        <v>286</v>
      </c>
      <c r="B767" s="33" t="s">
        <v>334</v>
      </c>
      <c r="C767" s="23" t="s">
        <v>102</v>
      </c>
      <c r="D767" s="32" t="s">
        <v>23</v>
      </c>
      <c r="E767" s="49">
        <f t="shared" ref="E767:L767" si="246">SUM(E768:E772)</f>
        <v>7654607</v>
      </c>
      <c r="F767" s="49">
        <f t="shared" si="246"/>
        <v>1913652</v>
      </c>
      <c r="G767" s="49">
        <f t="shared" si="246"/>
        <v>1913652</v>
      </c>
      <c r="H767" s="49">
        <f t="shared" si="246"/>
        <v>1913652</v>
      </c>
      <c r="I767" s="49">
        <f t="shared" si="246"/>
        <v>0</v>
      </c>
      <c r="J767" s="49">
        <f t="shared" si="246"/>
        <v>0</v>
      </c>
      <c r="K767" s="49">
        <f t="shared" si="246"/>
        <v>0</v>
      </c>
      <c r="L767" s="49">
        <f t="shared" si="246"/>
        <v>0</v>
      </c>
      <c r="M767" s="49"/>
      <c r="N767" s="49"/>
      <c r="O767" s="52">
        <f t="shared" ref="O767:V767" si="247">SUM(O768:O772)</f>
        <v>32860</v>
      </c>
      <c r="P767" s="52">
        <f t="shared" si="247"/>
        <v>32860</v>
      </c>
      <c r="Q767" s="52">
        <f t="shared" si="247"/>
        <v>0</v>
      </c>
      <c r="R767" s="52">
        <f t="shared" si="247"/>
        <v>5749</v>
      </c>
      <c r="S767" s="52">
        <f t="shared" si="247"/>
        <v>1437</v>
      </c>
      <c r="T767" s="52">
        <f t="shared" si="247"/>
        <v>1367</v>
      </c>
      <c r="U767" s="49">
        <f t="shared" si="247"/>
        <v>1366</v>
      </c>
      <c r="V767" s="49">
        <f t="shared" si="247"/>
        <v>1</v>
      </c>
      <c r="W767" s="49"/>
      <c r="X767" s="25"/>
    </row>
    <row r="768" spans="1:24" s="77" customFormat="1" ht="15.75" x14ac:dyDescent="0.25">
      <c r="A768" s="33" t="s">
        <v>286</v>
      </c>
      <c r="B768" s="33" t="s">
        <v>334</v>
      </c>
      <c r="C768" s="23" t="s">
        <v>73</v>
      </c>
      <c r="D768" s="34" t="s">
        <v>106</v>
      </c>
      <c r="E768" s="53">
        <v>5471955</v>
      </c>
      <c r="F768" s="53">
        <f t="shared" ref="F768:F772" si="248">ROUND(E768/12*3,0)</f>
        <v>1367989</v>
      </c>
      <c r="G768" s="53">
        <v>1367989</v>
      </c>
      <c r="H768" s="53">
        <v>1367989</v>
      </c>
      <c r="I768" s="54"/>
      <c r="J768" s="50"/>
      <c r="K768" s="54"/>
      <c r="L768" s="55"/>
      <c r="M768" s="53"/>
      <c r="N768" s="53"/>
      <c r="O768" s="53">
        <v>32860</v>
      </c>
      <c r="P768" s="53">
        <v>32860</v>
      </c>
      <c r="Q768" s="57">
        <f>O768-P768</f>
        <v>0</v>
      </c>
      <c r="R768" s="74">
        <v>5749</v>
      </c>
      <c r="S768" s="53">
        <f>ROUND(R768/12*3,0)</f>
        <v>1437</v>
      </c>
      <c r="T768" s="58">
        <v>1367</v>
      </c>
      <c r="U768" s="58">
        <v>1366</v>
      </c>
      <c r="V768" s="53">
        <f>T768-U768</f>
        <v>1</v>
      </c>
      <c r="W768" s="53"/>
      <c r="X768" s="6"/>
    </row>
    <row r="769" spans="1:24" s="77" customFormat="1" ht="15.75" x14ac:dyDescent="0.25">
      <c r="A769" s="33" t="s">
        <v>286</v>
      </c>
      <c r="B769" s="33" t="s">
        <v>334</v>
      </c>
      <c r="C769" s="23" t="s">
        <v>74</v>
      </c>
      <c r="D769" s="34" t="s">
        <v>104</v>
      </c>
      <c r="E769" s="53">
        <v>2106663</v>
      </c>
      <c r="F769" s="53">
        <f t="shared" si="248"/>
        <v>526666</v>
      </c>
      <c r="G769" s="53">
        <v>526666</v>
      </c>
      <c r="H769" s="53">
        <v>526666</v>
      </c>
      <c r="I769" s="54"/>
      <c r="J769" s="50"/>
      <c r="K769" s="54"/>
      <c r="L769" s="55"/>
      <c r="M769" s="59"/>
      <c r="N769" s="59"/>
      <c r="O769" s="53"/>
      <c r="P769" s="53"/>
      <c r="Q769" s="57">
        <f>O769-P769</f>
        <v>0</v>
      </c>
      <c r="R769" s="53"/>
      <c r="S769" s="53">
        <f>ROUND(R769/12*3,0)</f>
        <v>0</v>
      </c>
      <c r="T769" s="58"/>
      <c r="U769" s="58"/>
      <c r="V769" s="53">
        <f>T769-U769</f>
        <v>0</v>
      </c>
      <c r="W769" s="59"/>
      <c r="X769" s="6"/>
    </row>
    <row r="770" spans="1:24" s="77" customFormat="1" ht="15.75" x14ac:dyDescent="0.25">
      <c r="A770" s="33" t="s">
        <v>286</v>
      </c>
      <c r="B770" s="33" t="s">
        <v>334</v>
      </c>
      <c r="C770" s="23" t="s">
        <v>74</v>
      </c>
      <c r="D770" s="34" t="s">
        <v>105</v>
      </c>
      <c r="E770" s="53">
        <v>75989</v>
      </c>
      <c r="F770" s="53">
        <f t="shared" si="248"/>
        <v>18997</v>
      </c>
      <c r="G770" s="53">
        <v>18997</v>
      </c>
      <c r="H770" s="53">
        <v>18997</v>
      </c>
      <c r="I770" s="54"/>
      <c r="J770" s="50"/>
      <c r="K770" s="54"/>
      <c r="L770" s="55"/>
      <c r="M770" s="59"/>
      <c r="N770" s="59"/>
      <c r="O770" s="53"/>
      <c r="P770" s="53"/>
      <c r="Q770" s="57">
        <f>O770-P770</f>
        <v>0</v>
      </c>
      <c r="R770" s="53"/>
      <c r="S770" s="53">
        <f>ROUND(R770/12*3,0)</f>
        <v>0</v>
      </c>
      <c r="T770" s="58"/>
      <c r="U770" s="58"/>
      <c r="V770" s="53">
        <f>T770-U770</f>
        <v>0</v>
      </c>
      <c r="W770" s="59"/>
      <c r="X770" s="6"/>
    </row>
    <row r="771" spans="1:24" s="77" customFormat="1" ht="15.75" x14ac:dyDescent="0.25">
      <c r="A771" s="33" t="s">
        <v>286</v>
      </c>
      <c r="B771" s="33" t="s">
        <v>334</v>
      </c>
      <c r="C771" s="23" t="s">
        <v>75</v>
      </c>
      <c r="D771" s="34" t="s">
        <v>107</v>
      </c>
      <c r="E771" s="53"/>
      <c r="F771" s="53">
        <f t="shared" si="248"/>
        <v>0</v>
      </c>
      <c r="G771" s="53"/>
      <c r="H771" s="53"/>
      <c r="I771" s="54"/>
      <c r="J771" s="50"/>
      <c r="K771" s="54"/>
      <c r="L771" s="55"/>
      <c r="M771" s="59"/>
      <c r="N771" s="59"/>
      <c r="O771" s="53"/>
      <c r="P771" s="53"/>
      <c r="Q771" s="57">
        <f>O771-P771</f>
        <v>0</v>
      </c>
      <c r="R771" s="53"/>
      <c r="S771" s="53">
        <f>ROUND(R771/12*3,0)</f>
        <v>0</v>
      </c>
      <c r="T771" s="58"/>
      <c r="U771" s="58"/>
      <c r="V771" s="53">
        <f>T771-U771</f>
        <v>0</v>
      </c>
      <c r="W771" s="59"/>
      <c r="X771" s="6"/>
    </row>
    <row r="772" spans="1:24" s="77" customFormat="1" ht="31.5" x14ac:dyDescent="0.25">
      <c r="A772" s="33" t="s">
        <v>286</v>
      </c>
      <c r="B772" s="33" t="s">
        <v>334</v>
      </c>
      <c r="C772" s="23" t="s">
        <v>76</v>
      </c>
      <c r="D772" s="34" t="s">
        <v>108</v>
      </c>
      <c r="E772" s="53"/>
      <c r="F772" s="53">
        <f t="shared" si="248"/>
        <v>0</v>
      </c>
      <c r="G772" s="53"/>
      <c r="H772" s="53"/>
      <c r="I772" s="54"/>
      <c r="J772" s="50"/>
      <c r="K772" s="54"/>
      <c r="L772" s="55"/>
      <c r="M772" s="59"/>
      <c r="N772" s="59"/>
      <c r="O772" s="53"/>
      <c r="P772" s="53"/>
      <c r="Q772" s="57">
        <f>O772-P772</f>
        <v>0</v>
      </c>
      <c r="R772" s="53"/>
      <c r="S772" s="53">
        <f>ROUND(R772/12*3,0)</f>
        <v>0</v>
      </c>
      <c r="T772" s="58"/>
      <c r="U772" s="58"/>
      <c r="V772" s="53">
        <f>T772-U772</f>
        <v>0</v>
      </c>
      <c r="W772" s="59"/>
      <c r="X772" s="6"/>
    </row>
    <row r="773" spans="1:24" s="77" customFormat="1" ht="15.75" x14ac:dyDescent="0.25">
      <c r="A773" s="33" t="s">
        <v>286</v>
      </c>
      <c r="B773" s="22" t="s">
        <v>335</v>
      </c>
      <c r="C773" s="36"/>
      <c r="D773" s="32" t="s">
        <v>24</v>
      </c>
      <c r="E773" s="61">
        <f t="shared" ref="E773:L773" si="249">SUM(E774:E786)</f>
        <v>0</v>
      </c>
      <c r="F773" s="61">
        <f t="shared" si="249"/>
        <v>0</v>
      </c>
      <c r="G773" s="61">
        <f t="shared" si="249"/>
        <v>0</v>
      </c>
      <c r="H773" s="61">
        <f t="shared" si="249"/>
        <v>0</v>
      </c>
      <c r="I773" s="61">
        <f t="shared" si="249"/>
        <v>0</v>
      </c>
      <c r="J773" s="128">
        <f t="shared" si="249"/>
        <v>0</v>
      </c>
      <c r="K773" s="61">
        <f t="shared" si="249"/>
        <v>0</v>
      </c>
      <c r="L773" s="61">
        <f t="shared" si="249"/>
        <v>0</v>
      </c>
      <c r="M773" s="61"/>
      <c r="N773" s="61"/>
      <c r="O773" s="61">
        <f t="shared" ref="O773:V773" si="250">SUM(O774:O786)</f>
        <v>0</v>
      </c>
      <c r="P773" s="61">
        <f t="shared" si="250"/>
        <v>0</v>
      </c>
      <c r="Q773" s="61">
        <f t="shared" si="250"/>
        <v>0</v>
      </c>
      <c r="R773" s="61">
        <f t="shared" si="250"/>
        <v>0</v>
      </c>
      <c r="S773" s="61">
        <f t="shared" si="250"/>
        <v>0</v>
      </c>
      <c r="T773" s="61">
        <f t="shared" si="250"/>
        <v>0</v>
      </c>
      <c r="U773" s="61">
        <f t="shared" si="250"/>
        <v>0</v>
      </c>
      <c r="V773" s="61">
        <f t="shared" si="250"/>
        <v>0</v>
      </c>
      <c r="W773" s="68"/>
      <c r="X773" s="6"/>
    </row>
    <row r="774" spans="1:24" s="77" customFormat="1" ht="15.75" x14ac:dyDescent="0.25">
      <c r="A774" s="33" t="s">
        <v>286</v>
      </c>
      <c r="B774" s="33" t="s">
        <v>335</v>
      </c>
      <c r="C774" s="37" t="s">
        <v>25</v>
      </c>
      <c r="D774" s="34" t="s">
        <v>54</v>
      </c>
      <c r="E774" s="53"/>
      <c r="F774" s="53"/>
      <c r="G774" s="53"/>
      <c r="H774" s="53"/>
      <c r="I774" s="54"/>
      <c r="J774" s="50"/>
      <c r="K774" s="54"/>
      <c r="L774" s="55"/>
      <c r="M774" s="59"/>
      <c r="N774" s="59"/>
      <c r="O774" s="53"/>
      <c r="P774" s="53"/>
      <c r="Q774" s="57">
        <f t="shared" ref="Q774:Q786" si="251">O774-P774</f>
        <v>0</v>
      </c>
      <c r="R774" s="53"/>
      <c r="S774" s="53">
        <f t="shared" ref="S774:S786" si="252">ROUND(R774/12*3,0)</f>
        <v>0</v>
      </c>
      <c r="T774" s="58"/>
      <c r="U774" s="58"/>
      <c r="V774" s="53">
        <f t="shared" ref="V774:V786" si="253">T774-U774</f>
        <v>0</v>
      </c>
      <c r="W774" s="59"/>
      <c r="X774" s="6"/>
    </row>
    <row r="775" spans="1:24" s="77" customFormat="1" ht="15.75" x14ac:dyDescent="0.25">
      <c r="A775" s="33" t="s">
        <v>286</v>
      </c>
      <c r="B775" s="33" t="s">
        <v>335</v>
      </c>
      <c r="C775" s="37" t="s">
        <v>26</v>
      </c>
      <c r="D775" s="34" t="s">
        <v>27</v>
      </c>
      <c r="E775" s="53"/>
      <c r="F775" s="53"/>
      <c r="G775" s="53"/>
      <c r="H775" s="53"/>
      <c r="I775" s="54"/>
      <c r="J775" s="50"/>
      <c r="K775" s="54"/>
      <c r="L775" s="55"/>
      <c r="M775" s="59"/>
      <c r="N775" s="59"/>
      <c r="O775" s="53"/>
      <c r="P775" s="53"/>
      <c r="Q775" s="57">
        <f t="shared" si="251"/>
        <v>0</v>
      </c>
      <c r="R775" s="53"/>
      <c r="S775" s="53">
        <f t="shared" si="252"/>
        <v>0</v>
      </c>
      <c r="T775" s="58"/>
      <c r="U775" s="58"/>
      <c r="V775" s="53">
        <f t="shared" si="253"/>
        <v>0</v>
      </c>
      <c r="W775" s="59"/>
      <c r="X775" s="6"/>
    </row>
    <row r="776" spans="1:24" s="77" customFormat="1" ht="31.5" x14ac:dyDescent="0.25">
      <c r="A776" s="33" t="s">
        <v>286</v>
      </c>
      <c r="B776" s="33" t="s">
        <v>335</v>
      </c>
      <c r="C776" s="37" t="s">
        <v>28</v>
      </c>
      <c r="D776" s="34" t="s">
        <v>29</v>
      </c>
      <c r="E776" s="53"/>
      <c r="F776" s="53"/>
      <c r="G776" s="53"/>
      <c r="H776" s="53"/>
      <c r="I776" s="54"/>
      <c r="J776" s="50"/>
      <c r="K776" s="54"/>
      <c r="L776" s="55"/>
      <c r="M776" s="59"/>
      <c r="N776" s="59"/>
      <c r="O776" s="53"/>
      <c r="P776" s="53"/>
      <c r="Q776" s="57">
        <f t="shared" si="251"/>
        <v>0</v>
      </c>
      <c r="R776" s="53"/>
      <c r="S776" s="53">
        <f t="shared" si="252"/>
        <v>0</v>
      </c>
      <c r="T776" s="58"/>
      <c r="U776" s="58"/>
      <c r="V776" s="53">
        <f t="shared" si="253"/>
        <v>0</v>
      </c>
      <c r="W776" s="59"/>
      <c r="X776" s="6"/>
    </row>
    <row r="777" spans="1:24" s="77" customFormat="1" ht="15.75" x14ac:dyDescent="0.25">
      <c r="A777" s="33" t="s">
        <v>286</v>
      </c>
      <c r="B777" s="33" t="s">
        <v>335</v>
      </c>
      <c r="C777" s="37" t="s">
        <v>56</v>
      </c>
      <c r="D777" s="34" t="s">
        <v>53</v>
      </c>
      <c r="E777" s="53"/>
      <c r="F777" s="53"/>
      <c r="G777" s="53"/>
      <c r="H777" s="53"/>
      <c r="I777" s="54"/>
      <c r="J777" s="50"/>
      <c r="K777" s="54"/>
      <c r="L777" s="55"/>
      <c r="M777" s="59"/>
      <c r="N777" s="59"/>
      <c r="O777" s="53"/>
      <c r="P777" s="53"/>
      <c r="Q777" s="57">
        <f t="shared" si="251"/>
        <v>0</v>
      </c>
      <c r="R777" s="53"/>
      <c r="S777" s="53">
        <f t="shared" si="252"/>
        <v>0</v>
      </c>
      <c r="T777" s="58"/>
      <c r="U777" s="58"/>
      <c r="V777" s="53">
        <f t="shared" si="253"/>
        <v>0</v>
      </c>
      <c r="W777" s="59"/>
      <c r="X777" s="6"/>
    </row>
    <row r="778" spans="1:24" s="77" customFormat="1" ht="15.75" x14ac:dyDescent="0.25">
      <c r="A778" s="33" t="s">
        <v>286</v>
      </c>
      <c r="B778" s="33" t="s">
        <v>335</v>
      </c>
      <c r="C778" s="37" t="s">
        <v>57</v>
      </c>
      <c r="D778" s="34" t="s">
        <v>68</v>
      </c>
      <c r="E778" s="53"/>
      <c r="F778" s="53"/>
      <c r="G778" s="53"/>
      <c r="H778" s="53"/>
      <c r="I778" s="54"/>
      <c r="J778" s="50"/>
      <c r="K778" s="54"/>
      <c r="L778" s="55"/>
      <c r="M778" s="59"/>
      <c r="N778" s="59"/>
      <c r="O778" s="53"/>
      <c r="P778" s="53"/>
      <c r="Q778" s="57">
        <f t="shared" si="251"/>
        <v>0</v>
      </c>
      <c r="R778" s="53"/>
      <c r="S778" s="53">
        <f t="shared" si="252"/>
        <v>0</v>
      </c>
      <c r="T778" s="58"/>
      <c r="U778" s="58"/>
      <c r="V778" s="53">
        <f t="shared" si="253"/>
        <v>0</v>
      </c>
      <c r="W778" s="59"/>
      <c r="X778" s="6"/>
    </row>
    <row r="779" spans="1:24" s="77" customFormat="1" ht="15.75" x14ac:dyDescent="0.25">
      <c r="A779" s="33" t="s">
        <v>286</v>
      </c>
      <c r="B779" s="33" t="s">
        <v>335</v>
      </c>
      <c r="C779" s="37" t="s">
        <v>58</v>
      </c>
      <c r="D779" s="34" t="s">
        <v>70</v>
      </c>
      <c r="E779" s="53"/>
      <c r="F779" s="53"/>
      <c r="G779" s="53"/>
      <c r="H779" s="53"/>
      <c r="I779" s="54"/>
      <c r="J779" s="50"/>
      <c r="K779" s="54"/>
      <c r="L779" s="55"/>
      <c r="M779" s="59"/>
      <c r="N779" s="59"/>
      <c r="O779" s="53"/>
      <c r="P779" s="53"/>
      <c r="Q779" s="57">
        <f t="shared" si="251"/>
        <v>0</v>
      </c>
      <c r="R779" s="53"/>
      <c r="S779" s="53">
        <f t="shared" si="252"/>
        <v>0</v>
      </c>
      <c r="T779" s="58"/>
      <c r="U779" s="58"/>
      <c r="V779" s="53">
        <f t="shared" si="253"/>
        <v>0</v>
      </c>
      <c r="W779" s="59"/>
      <c r="X779" s="6"/>
    </row>
    <row r="780" spans="1:24" s="77" customFormat="1" ht="31.5" x14ac:dyDescent="0.25">
      <c r="A780" s="33" t="s">
        <v>286</v>
      </c>
      <c r="B780" s="33" t="s">
        <v>335</v>
      </c>
      <c r="C780" s="37" t="s">
        <v>59</v>
      </c>
      <c r="D780" s="34" t="s">
        <v>69</v>
      </c>
      <c r="E780" s="53"/>
      <c r="F780" s="53"/>
      <c r="G780" s="53"/>
      <c r="H780" s="53"/>
      <c r="I780" s="54"/>
      <c r="J780" s="50"/>
      <c r="K780" s="54"/>
      <c r="L780" s="55"/>
      <c r="M780" s="59"/>
      <c r="N780" s="59"/>
      <c r="O780" s="53"/>
      <c r="P780" s="53"/>
      <c r="Q780" s="57">
        <f t="shared" si="251"/>
        <v>0</v>
      </c>
      <c r="R780" s="53"/>
      <c r="S780" s="53">
        <f t="shared" si="252"/>
        <v>0</v>
      </c>
      <c r="T780" s="58"/>
      <c r="U780" s="58"/>
      <c r="V780" s="53">
        <f t="shared" si="253"/>
        <v>0</v>
      </c>
      <c r="W780" s="59"/>
      <c r="X780" s="6"/>
    </row>
    <row r="781" spans="1:24" s="77" customFormat="1" ht="15.75" x14ac:dyDescent="0.25">
      <c r="A781" s="33" t="s">
        <v>286</v>
      </c>
      <c r="B781" s="33" t="s">
        <v>335</v>
      </c>
      <c r="C781" s="37" t="s">
        <v>60</v>
      </c>
      <c r="D781" s="34" t="s">
        <v>72</v>
      </c>
      <c r="E781" s="53"/>
      <c r="F781" s="53"/>
      <c r="G781" s="53"/>
      <c r="H781" s="53"/>
      <c r="I781" s="54"/>
      <c r="J781" s="50"/>
      <c r="K781" s="54"/>
      <c r="L781" s="55"/>
      <c r="M781" s="59"/>
      <c r="N781" s="59"/>
      <c r="O781" s="53"/>
      <c r="P781" s="53"/>
      <c r="Q781" s="57">
        <f t="shared" si="251"/>
        <v>0</v>
      </c>
      <c r="R781" s="53"/>
      <c r="S781" s="53">
        <f t="shared" si="252"/>
        <v>0</v>
      </c>
      <c r="T781" s="58"/>
      <c r="U781" s="58"/>
      <c r="V781" s="53">
        <f t="shared" si="253"/>
        <v>0</v>
      </c>
      <c r="W781" s="59"/>
      <c r="X781" s="6"/>
    </row>
    <row r="782" spans="1:24" s="77" customFormat="1" ht="15.75" x14ac:dyDescent="0.25">
      <c r="A782" s="33" t="s">
        <v>286</v>
      </c>
      <c r="B782" s="33" t="s">
        <v>335</v>
      </c>
      <c r="C782" s="37" t="s">
        <v>61</v>
      </c>
      <c r="D782" s="34" t="s">
        <v>67</v>
      </c>
      <c r="E782" s="53"/>
      <c r="F782" s="53"/>
      <c r="G782" s="53"/>
      <c r="H782" s="53"/>
      <c r="I782" s="54"/>
      <c r="J782" s="50"/>
      <c r="K782" s="54"/>
      <c r="L782" s="55"/>
      <c r="M782" s="59"/>
      <c r="N782" s="59"/>
      <c r="O782" s="53"/>
      <c r="P782" s="53"/>
      <c r="Q782" s="57">
        <f t="shared" si="251"/>
        <v>0</v>
      </c>
      <c r="R782" s="53"/>
      <c r="S782" s="53">
        <f t="shared" si="252"/>
        <v>0</v>
      </c>
      <c r="T782" s="58"/>
      <c r="U782" s="58"/>
      <c r="V782" s="53">
        <f t="shared" si="253"/>
        <v>0</v>
      </c>
      <c r="W782" s="59"/>
      <c r="X782" s="6"/>
    </row>
    <row r="783" spans="1:24" s="77" customFormat="1" ht="15.75" x14ac:dyDescent="0.25">
      <c r="A783" s="33" t="s">
        <v>286</v>
      </c>
      <c r="B783" s="33" t="s">
        <v>335</v>
      </c>
      <c r="C783" s="37" t="s">
        <v>62</v>
      </c>
      <c r="D783" s="34" t="s">
        <v>66</v>
      </c>
      <c r="E783" s="53"/>
      <c r="F783" s="53"/>
      <c r="G783" s="53"/>
      <c r="H783" s="53"/>
      <c r="I783" s="54"/>
      <c r="J783" s="50"/>
      <c r="K783" s="54"/>
      <c r="L783" s="55"/>
      <c r="M783" s="59"/>
      <c r="N783" s="59"/>
      <c r="O783" s="53"/>
      <c r="P783" s="53"/>
      <c r="Q783" s="57">
        <f t="shared" si="251"/>
        <v>0</v>
      </c>
      <c r="R783" s="53"/>
      <c r="S783" s="53">
        <f t="shared" si="252"/>
        <v>0</v>
      </c>
      <c r="T783" s="58"/>
      <c r="U783" s="58"/>
      <c r="V783" s="53">
        <f t="shared" si="253"/>
        <v>0</v>
      </c>
      <c r="W783" s="59"/>
      <c r="X783" s="6"/>
    </row>
    <row r="784" spans="1:24" s="77" customFormat="1" ht="15.75" x14ac:dyDescent="0.25">
      <c r="A784" s="33" t="s">
        <v>286</v>
      </c>
      <c r="B784" s="33" t="s">
        <v>335</v>
      </c>
      <c r="C784" s="37" t="s">
        <v>63</v>
      </c>
      <c r="D784" s="34" t="s">
        <v>52</v>
      </c>
      <c r="E784" s="53"/>
      <c r="F784" s="53"/>
      <c r="G784" s="53"/>
      <c r="H784" s="53"/>
      <c r="I784" s="54"/>
      <c r="J784" s="50"/>
      <c r="K784" s="54"/>
      <c r="L784" s="55"/>
      <c r="M784" s="59"/>
      <c r="N784" s="59"/>
      <c r="O784" s="53"/>
      <c r="P784" s="53"/>
      <c r="Q784" s="57">
        <f t="shared" si="251"/>
        <v>0</v>
      </c>
      <c r="R784" s="53"/>
      <c r="S784" s="53">
        <f t="shared" si="252"/>
        <v>0</v>
      </c>
      <c r="T784" s="58"/>
      <c r="U784" s="58"/>
      <c r="V784" s="53">
        <f t="shared" si="253"/>
        <v>0</v>
      </c>
      <c r="W784" s="59"/>
      <c r="X784" s="6"/>
    </row>
    <row r="785" spans="1:24" s="77" customFormat="1" ht="15.75" x14ac:dyDescent="0.25">
      <c r="A785" s="33" t="s">
        <v>286</v>
      </c>
      <c r="B785" s="33" t="s">
        <v>335</v>
      </c>
      <c r="C785" s="37" t="s">
        <v>64</v>
      </c>
      <c r="D785" s="34" t="s">
        <v>55</v>
      </c>
      <c r="E785" s="53"/>
      <c r="F785" s="53"/>
      <c r="G785" s="53"/>
      <c r="H785" s="53"/>
      <c r="I785" s="54"/>
      <c r="J785" s="50"/>
      <c r="K785" s="54"/>
      <c r="L785" s="55"/>
      <c r="M785" s="59"/>
      <c r="N785" s="59"/>
      <c r="O785" s="53"/>
      <c r="P785" s="53"/>
      <c r="Q785" s="57">
        <f t="shared" si="251"/>
        <v>0</v>
      </c>
      <c r="R785" s="53"/>
      <c r="S785" s="53">
        <f t="shared" si="252"/>
        <v>0</v>
      </c>
      <c r="T785" s="58"/>
      <c r="U785" s="58"/>
      <c r="V785" s="53">
        <f t="shared" si="253"/>
        <v>0</v>
      </c>
      <c r="W785" s="59"/>
      <c r="X785" s="6"/>
    </row>
    <row r="786" spans="1:24" s="77" customFormat="1" ht="15.75" x14ac:dyDescent="0.25">
      <c r="A786" s="33" t="s">
        <v>286</v>
      </c>
      <c r="B786" s="33" t="s">
        <v>335</v>
      </c>
      <c r="C786" s="37" t="s">
        <v>65</v>
      </c>
      <c r="D786" s="34" t="s">
        <v>71</v>
      </c>
      <c r="E786" s="53"/>
      <c r="F786" s="53"/>
      <c r="G786" s="53"/>
      <c r="H786" s="53"/>
      <c r="I786" s="54"/>
      <c r="J786" s="50"/>
      <c r="K786" s="54"/>
      <c r="L786" s="55"/>
      <c r="M786" s="59"/>
      <c r="N786" s="59"/>
      <c r="O786" s="53"/>
      <c r="P786" s="53"/>
      <c r="Q786" s="57">
        <f t="shared" si="251"/>
        <v>0</v>
      </c>
      <c r="R786" s="53"/>
      <c r="S786" s="53">
        <f t="shared" si="252"/>
        <v>0</v>
      </c>
      <c r="T786" s="58"/>
      <c r="U786" s="58"/>
      <c r="V786" s="53">
        <f t="shared" si="253"/>
        <v>0</v>
      </c>
      <c r="W786" s="59"/>
      <c r="X786" s="6"/>
    </row>
    <row r="787" spans="1:24" s="77" customFormat="1" ht="31.5" x14ac:dyDescent="0.25">
      <c r="A787" s="33" t="s">
        <v>286</v>
      </c>
      <c r="B787" s="22" t="s">
        <v>336</v>
      </c>
      <c r="C787" s="23" t="s">
        <v>102</v>
      </c>
      <c r="D787" s="32" t="s">
        <v>30</v>
      </c>
      <c r="E787" s="61">
        <f t="shared" ref="E787:L787" si="254">SUM(E788:E804)</f>
        <v>504116</v>
      </c>
      <c r="F787" s="61">
        <f t="shared" si="254"/>
        <v>84019.333333333328</v>
      </c>
      <c r="G787" s="61">
        <f t="shared" si="254"/>
        <v>94034</v>
      </c>
      <c r="H787" s="61">
        <f t="shared" si="254"/>
        <v>92869</v>
      </c>
      <c r="I787" s="61">
        <f t="shared" si="254"/>
        <v>0</v>
      </c>
      <c r="J787" s="61">
        <f t="shared" si="254"/>
        <v>0</v>
      </c>
      <c r="K787" s="61">
        <f t="shared" si="254"/>
        <v>0</v>
      </c>
      <c r="L787" s="61">
        <f t="shared" si="254"/>
        <v>0</v>
      </c>
      <c r="M787" s="61"/>
      <c r="N787" s="61"/>
      <c r="O787" s="61">
        <f t="shared" ref="O787:V787" si="255">SUM(O788:O802)</f>
        <v>334</v>
      </c>
      <c r="P787" s="61">
        <f t="shared" si="255"/>
        <v>220</v>
      </c>
      <c r="Q787" s="61">
        <f t="shared" si="255"/>
        <v>114</v>
      </c>
      <c r="R787" s="61">
        <f t="shared" si="255"/>
        <v>0</v>
      </c>
      <c r="S787" s="61">
        <f t="shared" si="255"/>
        <v>0</v>
      </c>
      <c r="T787" s="61">
        <f t="shared" si="255"/>
        <v>5</v>
      </c>
      <c r="U787" s="61">
        <f t="shared" si="255"/>
        <v>5</v>
      </c>
      <c r="V787" s="61">
        <f t="shared" si="255"/>
        <v>0</v>
      </c>
      <c r="W787" s="61"/>
      <c r="X787" s="6"/>
    </row>
    <row r="788" spans="1:24" s="77" customFormat="1" ht="15.75" x14ac:dyDescent="0.25">
      <c r="A788" s="33" t="s">
        <v>286</v>
      </c>
      <c r="B788" s="33" t="s">
        <v>336</v>
      </c>
      <c r="C788" s="23" t="s">
        <v>79</v>
      </c>
      <c r="D788" s="43" t="s">
        <v>77</v>
      </c>
      <c r="E788" s="130">
        <v>1328</v>
      </c>
      <c r="F788" s="53">
        <f>E788/12*2</f>
        <v>221.33333333333334</v>
      </c>
      <c r="G788" s="53">
        <v>362</v>
      </c>
      <c r="H788" s="53">
        <v>362</v>
      </c>
      <c r="I788" s="54"/>
      <c r="J788" s="50"/>
      <c r="K788" s="54"/>
      <c r="L788" s="55"/>
      <c r="M788" s="59"/>
      <c r="N788" s="59"/>
      <c r="O788" s="53"/>
      <c r="P788" s="53"/>
      <c r="Q788" s="57">
        <f t="shared" ref="Q788:Q802" si="256">O788-P788</f>
        <v>0</v>
      </c>
      <c r="R788" s="53"/>
      <c r="S788" s="53">
        <f>ROUND(R788/12*3,0)</f>
        <v>0</v>
      </c>
      <c r="T788" s="58"/>
      <c r="U788" s="58"/>
      <c r="V788" s="53">
        <f t="shared" ref="V788:V802" si="257">T788-U788</f>
        <v>0</v>
      </c>
      <c r="W788" s="59"/>
      <c r="X788" s="6"/>
    </row>
    <row r="789" spans="1:24" s="77" customFormat="1" ht="15.75" x14ac:dyDescent="0.25">
      <c r="A789" s="33" t="s">
        <v>286</v>
      </c>
      <c r="B789" s="33" t="s">
        <v>336</v>
      </c>
      <c r="C789" s="23" t="s">
        <v>80</v>
      </c>
      <c r="D789" s="43" t="s">
        <v>78</v>
      </c>
      <c r="E789" s="53"/>
      <c r="F789" s="53"/>
      <c r="G789" s="53"/>
      <c r="H789" s="53"/>
      <c r="I789" s="54"/>
      <c r="J789" s="50"/>
      <c r="K789" s="54"/>
      <c r="L789" s="55"/>
      <c r="M789" s="59"/>
      <c r="N789" s="59"/>
      <c r="O789" s="53"/>
      <c r="P789" s="53"/>
      <c r="Q789" s="57">
        <f t="shared" si="256"/>
        <v>0</v>
      </c>
      <c r="R789" s="53"/>
      <c r="S789" s="53">
        <f>ROUND(R789/12*3,0)</f>
        <v>0</v>
      </c>
      <c r="T789" s="58"/>
      <c r="U789" s="58"/>
      <c r="V789" s="53">
        <f t="shared" si="257"/>
        <v>0</v>
      </c>
      <c r="W789" s="59"/>
      <c r="X789" s="6"/>
    </row>
    <row r="790" spans="1:24" s="77" customFormat="1" ht="15.75" x14ac:dyDescent="0.25">
      <c r="A790" s="33" t="s">
        <v>286</v>
      </c>
      <c r="B790" s="33" t="s">
        <v>336</v>
      </c>
      <c r="C790" s="23" t="s">
        <v>82</v>
      </c>
      <c r="D790" s="34" t="s">
        <v>81</v>
      </c>
      <c r="E790" s="53"/>
      <c r="F790" s="53"/>
      <c r="G790" s="53"/>
      <c r="H790" s="53"/>
      <c r="I790" s="54"/>
      <c r="J790" s="50"/>
      <c r="K790" s="54"/>
      <c r="L790" s="55"/>
      <c r="M790" s="59"/>
      <c r="N790" s="59"/>
      <c r="O790" s="53"/>
      <c r="P790" s="53"/>
      <c r="Q790" s="57">
        <f t="shared" si="256"/>
        <v>0</v>
      </c>
      <c r="R790" s="53"/>
      <c r="S790" s="53">
        <f>ROUND(R790/12*4,0)</f>
        <v>0</v>
      </c>
      <c r="T790" s="58"/>
      <c r="U790" s="58"/>
      <c r="V790" s="53">
        <f t="shared" si="257"/>
        <v>0</v>
      </c>
      <c r="W790" s="59"/>
      <c r="X790" s="6"/>
    </row>
    <row r="791" spans="1:24" s="77" customFormat="1" ht="31.5" x14ac:dyDescent="0.25">
      <c r="A791" s="33" t="s">
        <v>286</v>
      </c>
      <c r="B791" s="33" t="s">
        <v>336</v>
      </c>
      <c r="C791" s="23" t="s">
        <v>84</v>
      </c>
      <c r="D791" s="43" t="s">
        <v>83</v>
      </c>
      <c r="E791" s="130"/>
      <c r="F791" s="53"/>
      <c r="G791" s="53"/>
      <c r="H791" s="53"/>
      <c r="I791" s="54"/>
      <c r="J791" s="50"/>
      <c r="K791" s="54"/>
      <c r="L791" s="55"/>
      <c r="M791" s="59"/>
      <c r="N791" s="59"/>
      <c r="O791" s="53"/>
      <c r="P791" s="53"/>
      <c r="Q791" s="57">
        <f t="shared" si="256"/>
        <v>0</v>
      </c>
      <c r="R791" s="53"/>
      <c r="S791" s="53">
        <f>ROUND(R791/12*3,0)</f>
        <v>0</v>
      </c>
      <c r="T791" s="58"/>
      <c r="U791" s="58"/>
      <c r="V791" s="53">
        <f t="shared" si="257"/>
        <v>0</v>
      </c>
      <c r="W791" s="59"/>
      <c r="X791" s="6"/>
    </row>
    <row r="792" spans="1:24" s="77" customFormat="1" ht="15.75" x14ac:dyDescent="0.25">
      <c r="A792" s="33" t="s">
        <v>286</v>
      </c>
      <c r="B792" s="33" t="s">
        <v>336</v>
      </c>
      <c r="C792" s="23" t="s">
        <v>95</v>
      </c>
      <c r="D792" s="43" t="s">
        <v>96</v>
      </c>
      <c r="E792" s="53"/>
      <c r="F792" s="53"/>
      <c r="G792" s="53"/>
      <c r="H792" s="53"/>
      <c r="I792" s="54"/>
      <c r="J792" s="50"/>
      <c r="K792" s="54"/>
      <c r="L792" s="55"/>
      <c r="M792" s="59"/>
      <c r="N792" s="59"/>
      <c r="O792" s="53"/>
      <c r="P792" s="53"/>
      <c r="Q792" s="57">
        <f t="shared" si="256"/>
        <v>0</v>
      </c>
      <c r="R792" s="53"/>
      <c r="S792" s="53">
        <f>ROUND(R792/12*3,0)</f>
        <v>0</v>
      </c>
      <c r="T792" s="58"/>
      <c r="U792" s="58"/>
      <c r="V792" s="53">
        <f t="shared" si="257"/>
        <v>0</v>
      </c>
      <c r="W792" s="59"/>
      <c r="X792" s="6"/>
    </row>
    <row r="793" spans="1:24" s="77" customFormat="1" ht="31.5" x14ac:dyDescent="0.25">
      <c r="A793" s="33" t="s">
        <v>286</v>
      </c>
      <c r="B793" s="33" t="s">
        <v>336</v>
      </c>
      <c r="C793" s="23" t="s">
        <v>86</v>
      </c>
      <c r="D793" s="43" t="s">
        <v>85</v>
      </c>
      <c r="E793" s="53"/>
      <c r="F793" s="53">
        <f>E793/12*2</f>
        <v>0</v>
      </c>
      <c r="G793" s="53">
        <v>3261</v>
      </c>
      <c r="H793" s="53">
        <v>3261</v>
      </c>
      <c r="I793" s="54"/>
      <c r="J793" s="50"/>
      <c r="K793" s="54"/>
      <c r="L793" s="55"/>
      <c r="M793" s="59"/>
      <c r="N793" s="59"/>
      <c r="O793" s="53">
        <v>220</v>
      </c>
      <c r="P793" s="53">
        <v>220</v>
      </c>
      <c r="Q793" s="57">
        <f t="shared" si="256"/>
        <v>0</v>
      </c>
      <c r="R793" s="74"/>
      <c r="S793" s="53">
        <f>ROUND(R793/12*3,0)</f>
        <v>0</v>
      </c>
      <c r="T793" s="58">
        <v>5</v>
      </c>
      <c r="U793" s="58">
        <v>5</v>
      </c>
      <c r="V793" s="53">
        <f t="shared" si="257"/>
        <v>0</v>
      </c>
      <c r="W793" s="59"/>
      <c r="X793" s="6"/>
    </row>
    <row r="794" spans="1:24" s="77" customFormat="1" ht="31.5" x14ac:dyDescent="0.25">
      <c r="A794" s="33" t="s">
        <v>286</v>
      </c>
      <c r="B794" s="33" t="s">
        <v>336</v>
      </c>
      <c r="C794" s="23" t="s">
        <v>102</v>
      </c>
      <c r="D794" s="39" t="s">
        <v>362</v>
      </c>
      <c r="E794" s="53"/>
      <c r="F794" s="53"/>
      <c r="G794" s="53">
        <v>1165</v>
      </c>
      <c r="H794" s="53"/>
      <c r="I794" s="54"/>
      <c r="J794" s="50"/>
      <c r="K794" s="54"/>
      <c r="L794" s="55"/>
      <c r="M794" s="59"/>
      <c r="N794" s="59"/>
      <c r="O794" s="53">
        <v>114</v>
      </c>
      <c r="P794" s="53"/>
      <c r="Q794" s="57">
        <f t="shared" si="256"/>
        <v>114</v>
      </c>
      <c r="R794" s="74"/>
      <c r="S794" s="53">
        <f>ROUND(R794/12*2,0)</f>
        <v>0</v>
      </c>
      <c r="T794" s="58"/>
      <c r="U794" s="58"/>
      <c r="V794" s="53">
        <f t="shared" si="257"/>
        <v>0</v>
      </c>
      <c r="W794" s="59"/>
      <c r="X794" s="6"/>
    </row>
    <row r="795" spans="1:24" s="77" customFormat="1" ht="15.75" x14ac:dyDescent="0.25">
      <c r="A795" s="33" t="s">
        <v>286</v>
      </c>
      <c r="B795" s="33" t="s">
        <v>336</v>
      </c>
      <c r="C795" s="23" t="s">
        <v>89</v>
      </c>
      <c r="D795" s="43" t="s">
        <v>88</v>
      </c>
      <c r="E795" s="53"/>
      <c r="F795" s="53"/>
      <c r="G795" s="53">
        <v>24</v>
      </c>
      <c r="H795" s="53">
        <v>24</v>
      </c>
      <c r="I795" s="54"/>
      <c r="J795" s="50"/>
      <c r="K795" s="54"/>
      <c r="L795" s="55"/>
      <c r="M795" s="59"/>
      <c r="N795" s="59"/>
      <c r="O795" s="53"/>
      <c r="P795" s="53"/>
      <c r="Q795" s="57">
        <f t="shared" si="256"/>
        <v>0</v>
      </c>
      <c r="R795" s="53"/>
      <c r="S795" s="53">
        <f t="shared" ref="S795:S802" si="258">ROUND(R795/12*3,0)</f>
        <v>0</v>
      </c>
      <c r="T795" s="58"/>
      <c r="U795" s="58"/>
      <c r="V795" s="53">
        <f t="shared" si="257"/>
        <v>0</v>
      </c>
      <c r="W795" s="59"/>
      <c r="X795" s="6"/>
    </row>
    <row r="796" spans="1:24" s="77" customFormat="1" ht="15.75" x14ac:dyDescent="0.25">
      <c r="A796" s="33" t="s">
        <v>286</v>
      </c>
      <c r="B796" s="33" t="s">
        <v>336</v>
      </c>
      <c r="C796" s="23" t="s">
        <v>91</v>
      </c>
      <c r="D796" s="43" t="s">
        <v>90</v>
      </c>
      <c r="E796" s="53">
        <v>502788</v>
      </c>
      <c r="F796" s="53">
        <f>E796/12*2</f>
        <v>83798</v>
      </c>
      <c r="G796" s="53">
        <v>88788</v>
      </c>
      <c r="H796" s="53">
        <v>88788</v>
      </c>
      <c r="I796" s="54"/>
      <c r="J796" s="50"/>
      <c r="K796" s="54"/>
      <c r="L796" s="55"/>
      <c r="M796" s="59"/>
      <c r="N796" s="59"/>
      <c r="O796" s="53"/>
      <c r="P796" s="53"/>
      <c r="Q796" s="57">
        <f t="shared" si="256"/>
        <v>0</v>
      </c>
      <c r="R796" s="53"/>
      <c r="S796" s="53">
        <f t="shared" si="258"/>
        <v>0</v>
      </c>
      <c r="T796" s="58"/>
      <c r="U796" s="58"/>
      <c r="V796" s="53">
        <f t="shared" si="257"/>
        <v>0</v>
      </c>
      <c r="W796" s="59"/>
      <c r="X796" s="6"/>
    </row>
    <row r="797" spans="1:24" s="77" customFormat="1" ht="15.75" x14ac:dyDescent="0.25">
      <c r="A797" s="33" t="s">
        <v>286</v>
      </c>
      <c r="B797" s="33" t="s">
        <v>336</v>
      </c>
      <c r="C797" s="23" t="s">
        <v>94</v>
      </c>
      <c r="D797" s="43" t="s">
        <v>97</v>
      </c>
      <c r="E797" s="53"/>
      <c r="F797" s="53">
        <f>E797/12*1</f>
        <v>0</v>
      </c>
      <c r="G797" s="53">
        <v>434</v>
      </c>
      <c r="H797" s="53">
        <v>434</v>
      </c>
      <c r="I797" s="54"/>
      <c r="J797" s="50"/>
      <c r="K797" s="54"/>
      <c r="L797" s="55"/>
      <c r="M797" s="59"/>
      <c r="N797" s="59"/>
      <c r="O797" s="53"/>
      <c r="P797" s="53"/>
      <c r="Q797" s="57">
        <f t="shared" si="256"/>
        <v>0</v>
      </c>
      <c r="R797" s="53"/>
      <c r="S797" s="53">
        <f t="shared" si="258"/>
        <v>0</v>
      </c>
      <c r="T797" s="58"/>
      <c r="U797" s="58"/>
      <c r="V797" s="53">
        <f t="shared" si="257"/>
        <v>0</v>
      </c>
      <c r="W797" s="59"/>
      <c r="X797" s="6"/>
    </row>
    <row r="798" spans="1:24" s="77" customFormat="1" ht="37.5" customHeight="1" x14ac:dyDescent="0.25">
      <c r="A798" s="33" t="s">
        <v>286</v>
      </c>
      <c r="B798" s="33" t="s">
        <v>336</v>
      </c>
      <c r="C798" s="23" t="s">
        <v>93</v>
      </c>
      <c r="D798" s="43" t="s">
        <v>92</v>
      </c>
      <c r="E798" s="130"/>
      <c r="F798" s="53"/>
      <c r="G798" s="53"/>
      <c r="H798" s="53"/>
      <c r="I798" s="54"/>
      <c r="J798" s="50"/>
      <c r="K798" s="54"/>
      <c r="L798" s="55"/>
      <c r="M798" s="59"/>
      <c r="N798" s="59"/>
      <c r="O798" s="53"/>
      <c r="P798" s="53"/>
      <c r="Q798" s="57">
        <f t="shared" si="256"/>
        <v>0</v>
      </c>
      <c r="R798" s="53"/>
      <c r="S798" s="53">
        <f t="shared" si="258"/>
        <v>0</v>
      </c>
      <c r="T798" s="58"/>
      <c r="U798" s="58"/>
      <c r="V798" s="53">
        <f t="shared" si="257"/>
        <v>0</v>
      </c>
      <c r="W798" s="59"/>
      <c r="X798" s="6"/>
    </row>
    <row r="799" spans="1:24" s="77" customFormat="1" ht="31.5" x14ac:dyDescent="0.25">
      <c r="A799" s="33" t="s">
        <v>286</v>
      </c>
      <c r="B799" s="33" t="s">
        <v>336</v>
      </c>
      <c r="C799" s="23" t="s">
        <v>98</v>
      </c>
      <c r="D799" s="34" t="s">
        <v>99</v>
      </c>
      <c r="E799" s="53"/>
      <c r="F799" s="53"/>
      <c r="G799" s="53"/>
      <c r="H799" s="53"/>
      <c r="I799" s="54"/>
      <c r="J799" s="50"/>
      <c r="K799" s="54"/>
      <c r="L799" s="55"/>
      <c r="M799" s="59"/>
      <c r="N799" s="59"/>
      <c r="O799" s="53"/>
      <c r="P799" s="53"/>
      <c r="Q799" s="57">
        <f t="shared" si="256"/>
        <v>0</v>
      </c>
      <c r="R799" s="53"/>
      <c r="S799" s="53">
        <f t="shared" si="258"/>
        <v>0</v>
      </c>
      <c r="T799" s="58"/>
      <c r="U799" s="58"/>
      <c r="V799" s="53">
        <f t="shared" si="257"/>
        <v>0</v>
      </c>
      <c r="W799" s="59"/>
      <c r="X799" s="6"/>
    </row>
    <row r="800" spans="1:24" s="77" customFormat="1" ht="15.75" x14ac:dyDescent="0.25">
      <c r="A800" s="33" t="s">
        <v>286</v>
      </c>
      <c r="B800" s="33" t="s">
        <v>336</v>
      </c>
      <c r="C800" s="23" t="s">
        <v>100</v>
      </c>
      <c r="D800" s="34" t="s">
        <v>101</v>
      </c>
      <c r="E800" s="53"/>
      <c r="F800" s="53"/>
      <c r="G800" s="53"/>
      <c r="H800" s="53"/>
      <c r="I800" s="54"/>
      <c r="J800" s="50"/>
      <c r="K800" s="54"/>
      <c r="L800" s="55"/>
      <c r="M800" s="59"/>
      <c r="N800" s="59"/>
      <c r="O800" s="53"/>
      <c r="P800" s="53"/>
      <c r="Q800" s="57">
        <f t="shared" si="256"/>
        <v>0</v>
      </c>
      <c r="R800" s="53"/>
      <c r="S800" s="53">
        <f t="shared" si="258"/>
        <v>0</v>
      </c>
      <c r="T800" s="58"/>
      <c r="U800" s="58"/>
      <c r="V800" s="53">
        <f t="shared" si="257"/>
        <v>0</v>
      </c>
      <c r="W800" s="59"/>
      <c r="X800" s="6"/>
    </row>
    <row r="801" spans="1:24" s="77" customFormat="1" ht="47.25" x14ac:dyDescent="0.25">
      <c r="A801" s="33" t="s">
        <v>286</v>
      </c>
      <c r="B801" s="33" t="s">
        <v>336</v>
      </c>
      <c r="C801" s="23" t="s">
        <v>102</v>
      </c>
      <c r="D801" s="39" t="s">
        <v>87</v>
      </c>
      <c r="E801" s="53"/>
      <c r="F801" s="53"/>
      <c r="G801" s="53"/>
      <c r="H801" s="53"/>
      <c r="I801" s="54"/>
      <c r="J801" s="50"/>
      <c r="K801" s="54"/>
      <c r="L801" s="55"/>
      <c r="M801" s="59"/>
      <c r="N801" s="59"/>
      <c r="O801" s="53"/>
      <c r="P801" s="53"/>
      <c r="Q801" s="57">
        <f t="shared" si="256"/>
        <v>0</v>
      </c>
      <c r="R801" s="53"/>
      <c r="S801" s="53">
        <f t="shared" si="258"/>
        <v>0</v>
      </c>
      <c r="T801" s="58"/>
      <c r="U801" s="58"/>
      <c r="V801" s="53">
        <f t="shared" si="257"/>
        <v>0</v>
      </c>
      <c r="W801" s="59"/>
      <c r="X801" s="6"/>
    </row>
    <row r="802" spans="1:24" s="77" customFormat="1" ht="63" x14ac:dyDescent="0.25">
      <c r="A802" s="33" t="s">
        <v>286</v>
      </c>
      <c r="B802" s="33" t="s">
        <v>336</v>
      </c>
      <c r="C802" s="23" t="s">
        <v>102</v>
      </c>
      <c r="D802" s="39" t="s">
        <v>103</v>
      </c>
      <c r="E802" s="53"/>
      <c r="F802" s="53"/>
      <c r="G802" s="53"/>
      <c r="H802" s="53"/>
      <c r="I802" s="54"/>
      <c r="J802" s="50"/>
      <c r="K802" s="54"/>
      <c r="L802" s="55"/>
      <c r="M802" s="59"/>
      <c r="N802" s="59"/>
      <c r="O802" s="53"/>
      <c r="P802" s="53"/>
      <c r="Q802" s="57">
        <f t="shared" si="256"/>
        <v>0</v>
      </c>
      <c r="R802" s="53"/>
      <c r="S802" s="53">
        <f t="shared" si="258"/>
        <v>0</v>
      </c>
      <c r="T802" s="58"/>
      <c r="U802" s="58"/>
      <c r="V802" s="53">
        <f t="shared" si="257"/>
        <v>0</v>
      </c>
      <c r="W802" s="59"/>
      <c r="X802" s="6"/>
    </row>
    <row r="803" spans="1:24" s="77" customFormat="1" ht="31.5" x14ac:dyDescent="0.25">
      <c r="A803" s="33" t="s">
        <v>286</v>
      </c>
      <c r="B803" s="33" t="s">
        <v>336</v>
      </c>
      <c r="C803" s="23" t="s">
        <v>374</v>
      </c>
      <c r="D803" s="39" t="s">
        <v>375</v>
      </c>
      <c r="E803" s="53"/>
      <c r="F803" s="53">
        <f>E803/12*1</f>
        <v>0</v>
      </c>
      <c r="G803" s="53"/>
      <c r="H803" s="53"/>
      <c r="I803" s="54"/>
      <c r="J803" s="50"/>
      <c r="K803" s="54"/>
      <c r="L803" s="55"/>
      <c r="M803" s="59"/>
      <c r="N803" s="59"/>
      <c r="O803" s="53"/>
      <c r="P803" s="53"/>
      <c r="Q803" s="57"/>
      <c r="R803" s="53"/>
      <c r="S803" s="53"/>
      <c r="T803" s="58"/>
      <c r="U803" s="58"/>
      <c r="V803" s="53"/>
      <c r="W803" s="59"/>
      <c r="X803" s="6"/>
    </row>
    <row r="804" spans="1:24" s="77" customFormat="1" ht="15.75" x14ac:dyDescent="0.25">
      <c r="A804" s="33" t="s">
        <v>286</v>
      </c>
      <c r="B804" s="33" t="s">
        <v>336</v>
      </c>
      <c r="C804" s="23" t="s">
        <v>377</v>
      </c>
      <c r="D804" s="39" t="s">
        <v>376</v>
      </c>
      <c r="E804" s="53"/>
      <c r="F804" s="53"/>
      <c r="G804" s="53"/>
      <c r="H804" s="53"/>
      <c r="I804" s="54"/>
      <c r="J804" s="50"/>
      <c r="K804" s="54"/>
      <c r="L804" s="55"/>
      <c r="M804" s="59"/>
      <c r="N804" s="59"/>
      <c r="O804" s="53"/>
      <c r="P804" s="53"/>
      <c r="Q804" s="57"/>
      <c r="R804" s="53"/>
      <c r="S804" s="53"/>
      <c r="T804" s="58"/>
      <c r="U804" s="58"/>
      <c r="V804" s="53"/>
      <c r="W804" s="59"/>
      <c r="X804" s="6"/>
    </row>
    <row r="805" spans="1:24" s="77" customFormat="1" ht="23.25" customHeight="1" x14ac:dyDescent="0.25">
      <c r="A805" s="33" t="s">
        <v>286</v>
      </c>
      <c r="B805" s="21">
        <v>2</v>
      </c>
      <c r="C805" s="23" t="s">
        <v>102</v>
      </c>
      <c r="D805" s="40" t="s">
        <v>31</v>
      </c>
      <c r="E805" s="64">
        <f>E806+E812+E866</f>
        <v>77996</v>
      </c>
      <c r="F805" s="64">
        <f>F806+F812+F866</f>
        <v>17799.5</v>
      </c>
      <c r="G805" s="64">
        <f>G806+G812+G866</f>
        <v>24329</v>
      </c>
      <c r="H805" s="64">
        <f>H806+H812+H866</f>
        <v>19008</v>
      </c>
      <c r="I805" s="64">
        <f>I806+I812+I866</f>
        <v>4453</v>
      </c>
      <c r="J805" s="55">
        <f>ROUND(I805/F805*100,2)</f>
        <v>25.02</v>
      </c>
      <c r="K805" s="64">
        <f>K806+K812+K866</f>
        <v>0</v>
      </c>
      <c r="L805" s="55">
        <f>ROUND(K805*100/-F805,2)</f>
        <v>0</v>
      </c>
      <c r="M805" s="64">
        <v>1332</v>
      </c>
      <c r="N805" s="49">
        <f>ROUND(M805/12*3,0)</f>
        <v>333</v>
      </c>
      <c r="O805" s="64">
        <f t="shared" ref="O805:V805" si="259">O806+O812+O866</f>
        <v>265</v>
      </c>
      <c r="P805" s="64">
        <f t="shared" si="259"/>
        <v>97</v>
      </c>
      <c r="Q805" s="64">
        <f t="shared" si="259"/>
        <v>168</v>
      </c>
      <c r="R805" s="64">
        <f t="shared" si="259"/>
        <v>63</v>
      </c>
      <c r="S805" s="64">
        <f t="shared" si="259"/>
        <v>16</v>
      </c>
      <c r="T805" s="64">
        <f t="shared" si="259"/>
        <v>10</v>
      </c>
      <c r="U805" s="64">
        <f t="shared" si="259"/>
        <v>6</v>
      </c>
      <c r="V805" s="53">
        <f t="shared" si="259"/>
        <v>4</v>
      </c>
      <c r="W805" s="53"/>
      <c r="X805" s="6"/>
    </row>
    <row r="806" spans="1:24" s="77" customFormat="1" ht="15.75" x14ac:dyDescent="0.25">
      <c r="A806" s="33" t="s">
        <v>286</v>
      </c>
      <c r="B806" s="22" t="s">
        <v>337</v>
      </c>
      <c r="C806" s="23" t="s">
        <v>102</v>
      </c>
      <c r="D806" s="32" t="s">
        <v>32</v>
      </c>
      <c r="E806" s="64">
        <f>SUM(E807:E811)</f>
        <v>45687</v>
      </c>
      <c r="F806" s="64">
        <f>SUM(F807:F811)</f>
        <v>11422</v>
      </c>
      <c r="G806" s="64">
        <f>SUM(G807:G811)</f>
        <v>11422</v>
      </c>
      <c r="H806" s="64">
        <f>SUM(H807:H811)</f>
        <v>11422</v>
      </c>
      <c r="I806" s="64">
        <f>SUM(I807:I811)</f>
        <v>0</v>
      </c>
      <c r="J806" s="55">
        <f>ROUND(I806/F806*100,2)</f>
        <v>0</v>
      </c>
      <c r="K806" s="64">
        <f>SUM(K807:K811)</f>
        <v>0</v>
      </c>
      <c r="L806" s="55">
        <f>ROUND(K806*100/-F806,2)</f>
        <v>0</v>
      </c>
      <c r="M806" s="64"/>
      <c r="N806" s="64"/>
      <c r="O806" s="64">
        <f t="shared" ref="O806:V806" si="260">SUM(O807:O811)</f>
        <v>10</v>
      </c>
      <c r="P806" s="64">
        <f t="shared" si="260"/>
        <v>10</v>
      </c>
      <c r="Q806" s="64">
        <f t="shared" si="260"/>
        <v>0</v>
      </c>
      <c r="R806" s="64">
        <f t="shared" si="260"/>
        <v>48</v>
      </c>
      <c r="S806" s="64">
        <f t="shared" si="260"/>
        <v>12</v>
      </c>
      <c r="T806" s="64">
        <f t="shared" si="260"/>
        <v>3</v>
      </c>
      <c r="U806" s="64">
        <f t="shared" si="260"/>
        <v>3</v>
      </c>
      <c r="V806" s="64">
        <f t="shared" si="260"/>
        <v>0</v>
      </c>
      <c r="W806" s="64"/>
      <c r="X806" s="6"/>
    </row>
    <row r="807" spans="1:24" s="77" customFormat="1" ht="15.75" x14ac:dyDescent="0.25">
      <c r="A807" s="33" t="s">
        <v>286</v>
      </c>
      <c r="B807" s="33" t="s">
        <v>337</v>
      </c>
      <c r="C807" s="23" t="s">
        <v>109</v>
      </c>
      <c r="D807" s="34" t="s">
        <v>106</v>
      </c>
      <c r="E807" s="53">
        <v>45687</v>
      </c>
      <c r="F807" s="53">
        <f>ROUND(E807/12*3,0)</f>
        <v>11422</v>
      </c>
      <c r="G807" s="53">
        <v>11422</v>
      </c>
      <c r="H807" s="53">
        <v>11422</v>
      </c>
      <c r="I807" s="54"/>
      <c r="J807" s="50"/>
      <c r="K807" s="54"/>
      <c r="L807" s="55"/>
      <c r="M807" s="59"/>
      <c r="N807" s="59"/>
      <c r="O807" s="53">
        <v>10</v>
      </c>
      <c r="P807" s="53">
        <v>10</v>
      </c>
      <c r="Q807" s="57">
        <f>O807-P807</f>
        <v>0</v>
      </c>
      <c r="R807" s="74">
        <v>48</v>
      </c>
      <c r="S807" s="53">
        <f>ROUND(R807/12*3,0)</f>
        <v>12</v>
      </c>
      <c r="T807" s="58">
        <v>3</v>
      </c>
      <c r="U807" s="58">
        <v>3</v>
      </c>
      <c r="V807" s="53">
        <f>T807-U807</f>
        <v>0</v>
      </c>
      <c r="W807" s="59"/>
      <c r="X807" s="6"/>
    </row>
    <row r="808" spans="1:24" s="77" customFormat="1" ht="31.5" x14ac:dyDescent="0.25">
      <c r="A808" s="33" t="s">
        <v>286</v>
      </c>
      <c r="B808" s="33" t="s">
        <v>337</v>
      </c>
      <c r="C808" s="23" t="s">
        <v>110</v>
      </c>
      <c r="D808" s="34" t="s">
        <v>114</v>
      </c>
      <c r="E808" s="53"/>
      <c r="F808" s="53"/>
      <c r="G808" s="53"/>
      <c r="H808" s="53"/>
      <c r="I808" s="54"/>
      <c r="J808" s="50"/>
      <c r="K808" s="54"/>
      <c r="L808" s="55"/>
      <c r="M808" s="59"/>
      <c r="N808" s="59"/>
      <c r="O808" s="53"/>
      <c r="P808" s="53"/>
      <c r="Q808" s="57">
        <f>O808-P808</f>
        <v>0</v>
      </c>
      <c r="R808" s="53"/>
      <c r="S808" s="53">
        <f>ROUND(R808/12*3,0)</f>
        <v>0</v>
      </c>
      <c r="T808" s="58"/>
      <c r="U808" s="58"/>
      <c r="V808" s="53">
        <f>T808-U808</f>
        <v>0</v>
      </c>
      <c r="W808" s="59"/>
      <c r="X808" s="6"/>
    </row>
    <row r="809" spans="1:24" s="77" customFormat="1" ht="15.75" x14ac:dyDescent="0.25">
      <c r="A809" s="33" t="s">
        <v>286</v>
      </c>
      <c r="B809" s="33" t="s">
        <v>337</v>
      </c>
      <c r="C809" s="23" t="s">
        <v>111</v>
      </c>
      <c r="D809" s="34" t="s">
        <v>115</v>
      </c>
      <c r="E809" s="53"/>
      <c r="F809" s="53"/>
      <c r="G809" s="53"/>
      <c r="H809" s="53"/>
      <c r="I809" s="54"/>
      <c r="J809" s="50"/>
      <c r="K809" s="54"/>
      <c r="L809" s="55"/>
      <c r="M809" s="59"/>
      <c r="N809" s="59"/>
      <c r="O809" s="53"/>
      <c r="P809" s="53"/>
      <c r="Q809" s="57">
        <f>O809-P809</f>
        <v>0</v>
      </c>
      <c r="R809" s="53"/>
      <c r="S809" s="53">
        <f>ROUND(R809/12*3,0)</f>
        <v>0</v>
      </c>
      <c r="T809" s="58"/>
      <c r="U809" s="58"/>
      <c r="V809" s="53">
        <f>T809-U809</f>
        <v>0</v>
      </c>
      <c r="W809" s="59"/>
      <c r="X809" s="6"/>
    </row>
    <row r="810" spans="1:24" s="77" customFormat="1" ht="31.5" x14ac:dyDescent="0.25">
      <c r="A810" s="33" t="s">
        <v>286</v>
      </c>
      <c r="B810" s="33" t="s">
        <v>337</v>
      </c>
      <c r="C810" s="23" t="s">
        <v>113</v>
      </c>
      <c r="D810" s="34" t="s">
        <v>116</v>
      </c>
      <c r="E810" s="53"/>
      <c r="F810" s="53"/>
      <c r="G810" s="53"/>
      <c r="H810" s="53"/>
      <c r="I810" s="54"/>
      <c r="J810" s="50"/>
      <c r="K810" s="54"/>
      <c r="L810" s="55"/>
      <c r="M810" s="59"/>
      <c r="N810" s="59"/>
      <c r="O810" s="53"/>
      <c r="P810" s="53"/>
      <c r="Q810" s="57">
        <f>O810-P810</f>
        <v>0</v>
      </c>
      <c r="R810" s="53"/>
      <c r="S810" s="53">
        <f>ROUND(R810/12*3,0)</f>
        <v>0</v>
      </c>
      <c r="T810" s="58"/>
      <c r="U810" s="58"/>
      <c r="V810" s="53">
        <f>T810-U810</f>
        <v>0</v>
      </c>
      <c r="W810" s="59"/>
      <c r="X810" s="6"/>
    </row>
    <row r="811" spans="1:24" s="77" customFormat="1" ht="15.75" x14ac:dyDescent="0.25">
      <c r="A811" s="33" t="s">
        <v>286</v>
      </c>
      <c r="B811" s="33" t="s">
        <v>337</v>
      </c>
      <c r="C811" s="23" t="s">
        <v>112</v>
      </c>
      <c r="D811" s="34" t="s">
        <v>117</v>
      </c>
      <c r="E811" s="53"/>
      <c r="F811" s="53"/>
      <c r="G811" s="53"/>
      <c r="H811" s="53"/>
      <c r="I811" s="54"/>
      <c r="J811" s="50"/>
      <c r="K811" s="54"/>
      <c r="L811" s="55"/>
      <c r="M811" s="59"/>
      <c r="N811" s="59"/>
      <c r="O811" s="53"/>
      <c r="P811" s="53"/>
      <c r="Q811" s="57">
        <f>O811-P811</f>
        <v>0</v>
      </c>
      <c r="R811" s="53"/>
      <c r="S811" s="53">
        <f>ROUND(R811/12*3,0)</f>
        <v>0</v>
      </c>
      <c r="T811" s="58"/>
      <c r="U811" s="58"/>
      <c r="V811" s="53">
        <f>T811-U811</f>
        <v>0</v>
      </c>
      <c r="W811" s="59"/>
      <c r="X811" s="6"/>
    </row>
    <row r="812" spans="1:24" s="77" customFormat="1" ht="15.75" x14ac:dyDescent="0.25">
      <c r="A812" s="33" t="s">
        <v>286</v>
      </c>
      <c r="B812" s="22" t="s">
        <v>338</v>
      </c>
      <c r="C812" s="23" t="s">
        <v>102</v>
      </c>
      <c r="D812" s="41" t="s">
        <v>33</v>
      </c>
      <c r="E812" s="64">
        <f>SUM(E813:E865)</f>
        <v>11912</v>
      </c>
      <c r="F812" s="64">
        <f>SUM(F813:F865)</f>
        <v>2978</v>
      </c>
      <c r="G812" s="64">
        <f>SUM(G813:G865)</f>
        <v>7431</v>
      </c>
      <c r="H812" s="64">
        <f>SUM(H813:H865)</f>
        <v>2110</v>
      </c>
      <c r="I812" s="64">
        <f>SUM(I813:I865)</f>
        <v>4453</v>
      </c>
      <c r="J812" s="55">
        <f>ROUND(I812/F812*100,2)</f>
        <v>149.53</v>
      </c>
      <c r="K812" s="64">
        <f>SUM(K813:K865)</f>
        <v>0</v>
      </c>
      <c r="L812" s="55">
        <f>ROUND(K812*100/-F812,2)</f>
        <v>0</v>
      </c>
      <c r="M812" s="64"/>
      <c r="N812" s="64"/>
      <c r="O812" s="64">
        <f t="shared" ref="O812:V812" si="261">SUM(O813:O865)</f>
        <v>255</v>
      </c>
      <c r="P812" s="64">
        <f t="shared" si="261"/>
        <v>87</v>
      </c>
      <c r="Q812" s="64">
        <f t="shared" si="261"/>
        <v>168</v>
      </c>
      <c r="R812" s="64">
        <f t="shared" si="261"/>
        <v>15</v>
      </c>
      <c r="S812" s="64">
        <f t="shared" si="261"/>
        <v>4</v>
      </c>
      <c r="T812" s="64">
        <f t="shared" si="261"/>
        <v>7</v>
      </c>
      <c r="U812" s="64">
        <f t="shared" si="261"/>
        <v>3</v>
      </c>
      <c r="V812" s="64">
        <f t="shared" si="261"/>
        <v>4</v>
      </c>
      <c r="W812" s="64"/>
      <c r="X812" s="6"/>
    </row>
    <row r="813" spans="1:24" s="77" customFormat="1" ht="31.5" x14ac:dyDescent="0.25">
      <c r="A813" s="33" t="s">
        <v>286</v>
      </c>
      <c r="B813" s="33" t="s">
        <v>338</v>
      </c>
      <c r="C813" s="42" t="s">
        <v>139</v>
      </c>
      <c r="D813" s="43" t="s">
        <v>119</v>
      </c>
      <c r="E813" s="53"/>
      <c r="F813" s="53">
        <f>E813/12*2</f>
        <v>0</v>
      </c>
      <c r="G813" s="53"/>
      <c r="H813" s="53"/>
      <c r="I813" s="54">
        <f>G813-F813</f>
        <v>0</v>
      </c>
      <c r="J813" s="50" t="e">
        <f>ROUND(I813/F813*100,2)</f>
        <v>#DIV/0!</v>
      </c>
      <c r="K813" s="54">
        <f>G813-F813</f>
        <v>0</v>
      </c>
      <c r="L813" s="55" t="e">
        <f>ROUND(K813*100/-F813,2)</f>
        <v>#DIV/0!</v>
      </c>
      <c r="M813" s="59"/>
      <c r="N813" s="59"/>
      <c r="O813" s="53"/>
      <c r="P813" s="53"/>
      <c r="Q813" s="57">
        <f t="shared" ref="Q813:Q865" si="262">O813-P813</f>
        <v>0</v>
      </c>
      <c r="R813" s="53"/>
      <c r="S813" s="53">
        <f>ROUND(R813/12*11,0)</f>
        <v>0</v>
      </c>
      <c r="T813" s="58"/>
      <c r="U813" s="58"/>
      <c r="V813" s="53">
        <f t="shared" ref="V813:V865" si="263">T813-U813</f>
        <v>0</v>
      </c>
      <c r="W813" s="59"/>
      <c r="X813" s="6"/>
    </row>
    <row r="814" spans="1:24" s="77" customFormat="1" ht="47.25" x14ac:dyDescent="0.25">
      <c r="A814" s="33" t="s">
        <v>286</v>
      </c>
      <c r="B814" s="33" t="s">
        <v>338</v>
      </c>
      <c r="C814" s="42" t="s">
        <v>140</v>
      </c>
      <c r="D814" s="43" t="s">
        <v>120</v>
      </c>
      <c r="E814" s="53">
        <v>11912</v>
      </c>
      <c r="F814" s="53">
        <f>E814/12*3</f>
        <v>2978</v>
      </c>
      <c r="G814" s="53">
        <v>7431</v>
      </c>
      <c r="H814" s="53">
        <v>2110</v>
      </c>
      <c r="I814" s="127">
        <f>G814-F814</f>
        <v>4453</v>
      </c>
      <c r="J814" s="55">
        <f>ROUND(I814/F814*100,2)</f>
        <v>149.53</v>
      </c>
      <c r="K814" s="54"/>
      <c r="L814" s="55"/>
      <c r="M814" s="59"/>
      <c r="N814" s="59"/>
      <c r="O814" s="53">
        <v>255</v>
      </c>
      <c r="P814" s="53">
        <v>87</v>
      </c>
      <c r="Q814" s="57">
        <f t="shared" si="262"/>
        <v>168</v>
      </c>
      <c r="R814" s="74">
        <v>15</v>
      </c>
      <c r="S814" s="53">
        <f>ROUND(R814/12*3,0)</f>
        <v>4</v>
      </c>
      <c r="T814" s="58">
        <v>7</v>
      </c>
      <c r="U814" s="58">
        <v>3</v>
      </c>
      <c r="V814" s="53">
        <f t="shared" si="263"/>
        <v>4</v>
      </c>
      <c r="W814" s="59"/>
      <c r="X814" s="6"/>
    </row>
    <row r="815" spans="1:24" s="77" customFormat="1" ht="31.5" x14ac:dyDescent="0.25">
      <c r="A815" s="33" t="s">
        <v>286</v>
      </c>
      <c r="B815" s="33" t="s">
        <v>338</v>
      </c>
      <c r="C815" s="42" t="s">
        <v>141</v>
      </c>
      <c r="D815" s="43" t="s">
        <v>142</v>
      </c>
      <c r="E815" s="53"/>
      <c r="F815" s="53"/>
      <c r="G815" s="53"/>
      <c r="H815" s="53"/>
      <c r="I815" s="54"/>
      <c r="J815" s="50"/>
      <c r="K815" s="54"/>
      <c r="L815" s="55"/>
      <c r="M815" s="59"/>
      <c r="N815" s="59"/>
      <c r="O815" s="53"/>
      <c r="P815" s="53"/>
      <c r="Q815" s="57">
        <f t="shared" si="262"/>
        <v>0</v>
      </c>
      <c r="R815" s="53"/>
      <c r="S815" s="53">
        <f t="shared" ref="S815:S865" si="264">ROUND(R815/12*3,0)</f>
        <v>0</v>
      </c>
      <c r="T815" s="58"/>
      <c r="U815" s="58"/>
      <c r="V815" s="53">
        <f t="shared" si="263"/>
        <v>0</v>
      </c>
      <c r="W815" s="59"/>
      <c r="X815" s="6"/>
    </row>
    <row r="816" spans="1:24" s="77" customFormat="1" ht="31.5" x14ac:dyDescent="0.25">
      <c r="A816" s="33" t="s">
        <v>286</v>
      </c>
      <c r="B816" s="33" t="s">
        <v>338</v>
      </c>
      <c r="C816" s="42" t="s">
        <v>143</v>
      </c>
      <c r="D816" s="43" t="s">
        <v>144</v>
      </c>
      <c r="E816" s="53"/>
      <c r="F816" s="53"/>
      <c r="G816" s="53"/>
      <c r="H816" s="53"/>
      <c r="I816" s="54"/>
      <c r="J816" s="50"/>
      <c r="K816" s="54"/>
      <c r="L816" s="55"/>
      <c r="M816" s="59"/>
      <c r="N816" s="59"/>
      <c r="O816" s="53"/>
      <c r="P816" s="53"/>
      <c r="Q816" s="57">
        <f t="shared" si="262"/>
        <v>0</v>
      </c>
      <c r="R816" s="53"/>
      <c r="S816" s="53">
        <f t="shared" si="264"/>
        <v>0</v>
      </c>
      <c r="T816" s="58"/>
      <c r="U816" s="58"/>
      <c r="V816" s="53">
        <f t="shared" si="263"/>
        <v>0</v>
      </c>
      <c r="W816" s="59"/>
      <c r="X816" s="6"/>
    </row>
    <row r="817" spans="1:24" s="77" customFormat="1" ht="15.75" x14ac:dyDescent="0.25">
      <c r="A817" s="33" t="s">
        <v>286</v>
      </c>
      <c r="B817" s="33" t="s">
        <v>338</v>
      </c>
      <c r="C817" s="42" t="s">
        <v>145</v>
      </c>
      <c r="D817" s="43" t="s">
        <v>146</v>
      </c>
      <c r="E817" s="53"/>
      <c r="F817" s="53"/>
      <c r="G817" s="53"/>
      <c r="H817" s="53"/>
      <c r="I817" s="54"/>
      <c r="J817" s="50"/>
      <c r="K817" s="54"/>
      <c r="L817" s="55"/>
      <c r="M817" s="59"/>
      <c r="N817" s="59"/>
      <c r="O817" s="53"/>
      <c r="P817" s="53"/>
      <c r="Q817" s="57">
        <f t="shared" si="262"/>
        <v>0</v>
      </c>
      <c r="R817" s="53"/>
      <c r="S817" s="53">
        <f t="shared" si="264"/>
        <v>0</v>
      </c>
      <c r="T817" s="58"/>
      <c r="U817" s="58"/>
      <c r="V817" s="53">
        <f t="shared" si="263"/>
        <v>0</v>
      </c>
      <c r="W817" s="59"/>
      <c r="X817" s="6"/>
    </row>
    <row r="818" spans="1:24" s="77" customFormat="1" ht="15.75" x14ac:dyDescent="0.25">
      <c r="A818" s="33" t="s">
        <v>286</v>
      </c>
      <c r="B818" s="33" t="s">
        <v>338</v>
      </c>
      <c r="C818" s="42" t="s">
        <v>147</v>
      </c>
      <c r="D818" s="43" t="s">
        <v>148</v>
      </c>
      <c r="E818" s="53"/>
      <c r="F818" s="53"/>
      <c r="G818" s="53"/>
      <c r="H818" s="53"/>
      <c r="I818" s="54"/>
      <c r="J818" s="50"/>
      <c r="K818" s="54"/>
      <c r="L818" s="55"/>
      <c r="M818" s="59"/>
      <c r="N818" s="59"/>
      <c r="O818" s="53"/>
      <c r="P818" s="53"/>
      <c r="Q818" s="57">
        <f t="shared" si="262"/>
        <v>0</v>
      </c>
      <c r="R818" s="53"/>
      <c r="S818" s="53">
        <f t="shared" si="264"/>
        <v>0</v>
      </c>
      <c r="T818" s="58"/>
      <c r="U818" s="58"/>
      <c r="V818" s="53">
        <f t="shared" si="263"/>
        <v>0</v>
      </c>
      <c r="W818" s="59"/>
      <c r="X818" s="6"/>
    </row>
    <row r="819" spans="1:24" s="77" customFormat="1" ht="78.75" x14ac:dyDescent="0.25">
      <c r="A819" s="33" t="s">
        <v>286</v>
      </c>
      <c r="B819" s="33" t="s">
        <v>338</v>
      </c>
      <c r="C819" s="42" t="s">
        <v>149</v>
      </c>
      <c r="D819" s="43" t="s">
        <v>150</v>
      </c>
      <c r="E819" s="53"/>
      <c r="F819" s="53"/>
      <c r="G819" s="53"/>
      <c r="H819" s="53"/>
      <c r="I819" s="54"/>
      <c r="J819" s="50"/>
      <c r="K819" s="54"/>
      <c r="L819" s="55"/>
      <c r="M819" s="59"/>
      <c r="N819" s="59"/>
      <c r="O819" s="53"/>
      <c r="P819" s="53"/>
      <c r="Q819" s="57">
        <f t="shared" si="262"/>
        <v>0</v>
      </c>
      <c r="R819" s="53"/>
      <c r="S819" s="53">
        <f t="shared" si="264"/>
        <v>0</v>
      </c>
      <c r="T819" s="58"/>
      <c r="U819" s="58"/>
      <c r="V819" s="53">
        <f t="shared" si="263"/>
        <v>0</v>
      </c>
      <c r="W819" s="59"/>
      <c r="X819" s="6"/>
    </row>
    <row r="820" spans="1:24" s="77" customFormat="1" ht="31.5" x14ac:dyDescent="0.25">
      <c r="A820" s="33" t="s">
        <v>286</v>
      </c>
      <c r="B820" s="33" t="s">
        <v>338</v>
      </c>
      <c r="C820" s="42" t="s">
        <v>130</v>
      </c>
      <c r="D820" s="43" t="s">
        <v>151</v>
      </c>
      <c r="E820" s="53"/>
      <c r="F820" s="53"/>
      <c r="G820" s="53"/>
      <c r="H820" s="53"/>
      <c r="I820" s="54"/>
      <c r="J820" s="50"/>
      <c r="K820" s="54"/>
      <c r="L820" s="55"/>
      <c r="M820" s="59"/>
      <c r="N820" s="59"/>
      <c r="O820" s="53"/>
      <c r="P820" s="53"/>
      <c r="Q820" s="57">
        <f t="shared" si="262"/>
        <v>0</v>
      </c>
      <c r="R820" s="53"/>
      <c r="S820" s="53">
        <f t="shared" si="264"/>
        <v>0</v>
      </c>
      <c r="T820" s="58"/>
      <c r="U820" s="58"/>
      <c r="V820" s="53">
        <f t="shared" si="263"/>
        <v>0</v>
      </c>
      <c r="W820" s="59"/>
      <c r="X820" s="6"/>
    </row>
    <row r="821" spans="1:24" s="77" customFormat="1" ht="47.25" x14ac:dyDescent="0.25">
      <c r="A821" s="33" t="s">
        <v>286</v>
      </c>
      <c r="B821" s="33" t="s">
        <v>338</v>
      </c>
      <c r="C821" s="42" t="s">
        <v>174</v>
      </c>
      <c r="D821" s="43" t="s">
        <v>175</v>
      </c>
      <c r="E821" s="53"/>
      <c r="F821" s="53"/>
      <c r="G821" s="53"/>
      <c r="H821" s="53"/>
      <c r="I821" s="54"/>
      <c r="J821" s="50"/>
      <c r="K821" s="54"/>
      <c r="L821" s="55"/>
      <c r="M821" s="59"/>
      <c r="N821" s="59"/>
      <c r="O821" s="53"/>
      <c r="P821" s="53"/>
      <c r="Q821" s="57">
        <f t="shared" si="262"/>
        <v>0</v>
      </c>
      <c r="R821" s="53"/>
      <c r="S821" s="53">
        <f t="shared" si="264"/>
        <v>0</v>
      </c>
      <c r="T821" s="58"/>
      <c r="U821" s="58"/>
      <c r="V821" s="53">
        <f t="shared" si="263"/>
        <v>0</v>
      </c>
      <c r="W821" s="59"/>
      <c r="X821" s="6"/>
    </row>
    <row r="822" spans="1:24" s="77" customFormat="1" ht="31.5" x14ac:dyDescent="0.25">
      <c r="A822" s="33" t="s">
        <v>286</v>
      </c>
      <c r="B822" s="33" t="s">
        <v>338</v>
      </c>
      <c r="C822" s="42" t="s">
        <v>129</v>
      </c>
      <c r="D822" s="43" t="s">
        <v>152</v>
      </c>
      <c r="E822" s="53"/>
      <c r="F822" s="53"/>
      <c r="G822" s="53"/>
      <c r="H822" s="53"/>
      <c r="I822" s="54"/>
      <c r="J822" s="50"/>
      <c r="K822" s="54"/>
      <c r="L822" s="55"/>
      <c r="M822" s="59"/>
      <c r="N822" s="59"/>
      <c r="O822" s="53"/>
      <c r="P822" s="53"/>
      <c r="Q822" s="57">
        <f t="shared" si="262"/>
        <v>0</v>
      </c>
      <c r="R822" s="53"/>
      <c r="S822" s="53">
        <f t="shared" si="264"/>
        <v>0</v>
      </c>
      <c r="T822" s="58"/>
      <c r="U822" s="58"/>
      <c r="V822" s="53">
        <f t="shared" si="263"/>
        <v>0</v>
      </c>
      <c r="W822" s="59"/>
      <c r="X822" s="6"/>
    </row>
    <row r="823" spans="1:24" s="77" customFormat="1" ht="31.5" x14ac:dyDescent="0.25">
      <c r="A823" s="33" t="s">
        <v>286</v>
      </c>
      <c r="B823" s="33" t="s">
        <v>338</v>
      </c>
      <c r="C823" s="42" t="s">
        <v>176</v>
      </c>
      <c r="D823" s="43" t="s">
        <v>177</v>
      </c>
      <c r="E823" s="53"/>
      <c r="F823" s="53"/>
      <c r="G823" s="53"/>
      <c r="H823" s="53"/>
      <c r="I823" s="54"/>
      <c r="J823" s="50"/>
      <c r="K823" s="54"/>
      <c r="L823" s="55"/>
      <c r="M823" s="59"/>
      <c r="N823" s="59"/>
      <c r="O823" s="53"/>
      <c r="P823" s="53"/>
      <c r="Q823" s="57">
        <f t="shared" si="262"/>
        <v>0</v>
      </c>
      <c r="R823" s="53"/>
      <c r="S823" s="53">
        <f t="shared" si="264"/>
        <v>0</v>
      </c>
      <c r="T823" s="58"/>
      <c r="U823" s="58"/>
      <c r="V823" s="53">
        <f t="shared" si="263"/>
        <v>0</v>
      </c>
      <c r="W823" s="59"/>
      <c r="X823" s="6"/>
    </row>
    <row r="824" spans="1:24" s="77" customFormat="1" ht="15.75" x14ac:dyDescent="0.25">
      <c r="A824" s="33" t="s">
        <v>286</v>
      </c>
      <c r="B824" s="33" t="s">
        <v>338</v>
      </c>
      <c r="C824" s="42" t="s">
        <v>131</v>
      </c>
      <c r="D824" s="43" t="s">
        <v>153</v>
      </c>
      <c r="E824" s="53"/>
      <c r="F824" s="53"/>
      <c r="G824" s="53"/>
      <c r="H824" s="53"/>
      <c r="I824" s="54"/>
      <c r="J824" s="50"/>
      <c r="K824" s="54"/>
      <c r="L824" s="55"/>
      <c r="M824" s="59"/>
      <c r="N824" s="59"/>
      <c r="O824" s="53"/>
      <c r="P824" s="53"/>
      <c r="Q824" s="57">
        <f t="shared" si="262"/>
        <v>0</v>
      </c>
      <c r="R824" s="53"/>
      <c r="S824" s="53">
        <f t="shared" si="264"/>
        <v>0</v>
      </c>
      <c r="T824" s="58"/>
      <c r="U824" s="58"/>
      <c r="V824" s="53">
        <f t="shared" si="263"/>
        <v>0</v>
      </c>
      <c r="W824" s="59"/>
      <c r="X824" s="6"/>
    </row>
    <row r="825" spans="1:24" s="77" customFormat="1" ht="31.5" x14ac:dyDescent="0.25">
      <c r="A825" s="33" t="s">
        <v>286</v>
      </c>
      <c r="B825" s="33" t="s">
        <v>338</v>
      </c>
      <c r="C825" s="42" t="s">
        <v>178</v>
      </c>
      <c r="D825" s="43" t="s">
        <v>179</v>
      </c>
      <c r="E825" s="53"/>
      <c r="F825" s="53"/>
      <c r="G825" s="53"/>
      <c r="H825" s="53"/>
      <c r="I825" s="54"/>
      <c r="J825" s="50"/>
      <c r="K825" s="54"/>
      <c r="L825" s="55"/>
      <c r="M825" s="59"/>
      <c r="N825" s="59"/>
      <c r="O825" s="53"/>
      <c r="P825" s="53"/>
      <c r="Q825" s="57">
        <f t="shared" si="262"/>
        <v>0</v>
      </c>
      <c r="R825" s="53"/>
      <c r="S825" s="53">
        <f t="shared" si="264"/>
        <v>0</v>
      </c>
      <c r="T825" s="58"/>
      <c r="U825" s="58"/>
      <c r="V825" s="53">
        <f t="shared" si="263"/>
        <v>0</v>
      </c>
      <c r="W825" s="59"/>
      <c r="X825" s="6"/>
    </row>
    <row r="826" spans="1:24" s="77" customFormat="1" ht="31.5" x14ac:dyDescent="0.25">
      <c r="A826" s="33" t="s">
        <v>286</v>
      </c>
      <c r="B826" s="33" t="s">
        <v>338</v>
      </c>
      <c r="C826" s="42" t="s">
        <v>132</v>
      </c>
      <c r="D826" s="43" t="s">
        <v>154</v>
      </c>
      <c r="E826" s="53"/>
      <c r="F826" s="53"/>
      <c r="G826" s="53"/>
      <c r="H826" s="53"/>
      <c r="I826" s="54"/>
      <c r="J826" s="50"/>
      <c r="K826" s="54"/>
      <c r="L826" s="55"/>
      <c r="M826" s="59"/>
      <c r="N826" s="59"/>
      <c r="O826" s="53"/>
      <c r="P826" s="53"/>
      <c r="Q826" s="57">
        <f t="shared" si="262"/>
        <v>0</v>
      </c>
      <c r="R826" s="53"/>
      <c r="S826" s="53">
        <f t="shared" si="264"/>
        <v>0</v>
      </c>
      <c r="T826" s="58"/>
      <c r="U826" s="58"/>
      <c r="V826" s="53">
        <f t="shared" si="263"/>
        <v>0</v>
      </c>
      <c r="W826" s="59"/>
      <c r="X826" s="6"/>
    </row>
    <row r="827" spans="1:24" s="77" customFormat="1" ht="15.75" x14ac:dyDescent="0.25">
      <c r="A827" s="33" t="s">
        <v>286</v>
      </c>
      <c r="B827" s="33" t="s">
        <v>338</v>
      </c>
      <c r="C827" s="42" t="s">
        <v>133</v>
      </c>
      <c r="D827" s="43" t="s">
        <v>155</v>
      </c>
      <c r="E827" s="53"/>
      <c r="F827" s="53"/>
      <c r="G827" s="53"/>
      <c r="H827" s="53"/>
      <c r="I827" s="54"/>
      <c r="J827" s="50"/>
      <c r="K827" s="54"/>
      <c r="L827" s="55"/>
      <c r="M827" s="59"/>
      <c r="N827" s="59"/>
      <c r="O827" s="53"/>
      <c r="P827" s="53"/>
      <c r="Q827" s="57">
        <f t="shared" si="262"/>
        <v>0</v>
      </c>
      <c r="R827" s="53"/>
      <c r="S827" s="53">
        <f t="shared" si="264"/>
        <v>0</v>
      </c>
      <c r="T827" s="58"/>
      <c r="U827" s="58"/>
      <c r="V827" s="53">
        <f t="shared" si="263"/>
        <v>0</v>
      </c>
      <c r="W827" s="59"/>
      <c r="X827" s="6"/>
    </row>
    <row r="828" spans="1:24" s="77" customFormat="1" ht="15.75" x14ac:dyDescent="0.25">
      <c r="A828" s="33" t="s">
        <v>286</v>
      </c>
      <c r="B828" s="33" t="s">
        <v>338</v>
      </c>
      <c r="C828" s="42" t="s">
        <v>135</v>
      </c>
      <c r="D828" s="43" t="s">
        <v>156</v>
      </c>
      <c r="E828" s="53"/>
      <c r="F828" s="53"/>
      <c r="G828" s="53"/>
      <c r="H828" s="53"/>
      <c r="I828" s="54"/>
      <c r="J828" s="50"/>
      <c r="K828" s="54"/>
      <c r="L828" s="55"/>
      <c r="M828" s="59"/>
      <c r="N828" s="59"/>
      <c r="O828" s="53"/>
      <c r="P828" s="53"/>
      <c r="Q828" s="57">
        <f t="shared" si="262"/>
        <v>0</v>
      </c>
      <c r="R828" s="53"/>
      <c r="S828" s="53">
        <f t="shared" si="264"/>
        <v>0</v>
      </c>
      <c r="T828" s="58"/>
      <c r="U828" s="58"/>
      <c r="V828" s="53">
        <f t="shared" si="263"/>
        <v>0</v>
      </c>
      <c r="W828" s="59"/>
      <c r="X828" s="6"/>
    </row>
    <row r="829" spans="1:24" s="77" customFormat="1" ht="31.5" x14ac:dyDescent="0.25">
      <c r="A829" s="33" t="s">
        <v>286</v>
      </c>
      <c r="B829" s="33" t="s">
        <v>338</v>
      </c>
      <c r="C829" s="42" t="s">
        <v>136</v>
      </c>
      <c r="D829" s="43" t="s">
        <v>157</v>
      </c>
      <c r="E829" s="53"/>
      <c r="F829" s="53"/>
      <c r="G829" s="53"/>
      <c r="H829" s="53"/>
      <c r="I829" s="54"/>
      <c r="J829" s="50"/>
      <c r="K829" s="54"/>
      <c r="L829" s="55"/>
      <c r="M829" s="59"/>
      <c r="N829" s="59"/>
      <c r="O829" s="53"/>
      <c r="P829" s="53"/>
      <c r="Q829" s="57">
        <f t="shared" si="262"/>
        <v>0</v>
      </c>
      <c r="R829" s="53"/>
      <c r="S829" s="53">
        <f t="shared" si="264"/>
        <v>0</v>
      </c>
      <c r="T829" s="58"/>
      <c r="U829" s="58"/>
      <c r="V829" s="53">
        <f t="shared" si="263"/>
        <v>0</v>
      </c>
      <c r="W829" s="59"/>
      <c r="X829" s="6"/>
    </row>
    <row r="830" spans="1:24" s="77" customFormat="1" ht="47.25" x14ac:dyDescent="0.25">
      <c r="A830" s="33" t="s">
        <v>286</v>
      </c>
      <c r="B830" s="33" t="s">
        <v>338</v>
      </c>
      <c r="C830" s="42" t="s">
        <v>134</v>
      </c>
      <c r="D830" s="43" t="s">
        <v>158</v>
      </c>
      <c r="E830" s="53"/>
      <c r="F830" s="53"/>
      <c r="G830" s="53"/>
      <c r="H830" s="53"/>
      <c r="I830" s="54"/>
      <c r="J830" s="50"/>
      <c r="K830" s="54"/>
      <c r="L830" s="55"/>
      <c r="M830" s="59"/>
      <c r="N830" s="59"/>
      <c r="O830" s="53"/>
      <c r="P830" s="53"/>
      <c r="Q830" s="57">
        <f t="shared" si="262"/>
        <v>0</v>
      </c>
      <c r="R830" s="53"/>
      <c r="S830" s="53">
        <f t="shared" si="264"/>
        <v>0</v>
      </c>
      <c r="T830" s="58"/>
      <c r="U830" s="58"/>
      <c r="V830" s="53">
        <f t="shared" si="263"/>
        <v>0</v>
      </c>
      <c r="W830" s="59"/>
      <c r="X830" s="6"/>
    </row>
    <row r="831" spans="1:24" s="77" customFormat="1" ht="15.75" x14ac:dyDescent="0.25">
      <c r="A831" s="33" t="s">
        <v>286</v>
      </c>
      <c r="B831" s="33" t="s">
        <v>338</v>
      </c>
      <c r="C831" s="42" t="s">
        <v>138</v>
      </c>
      <c r="D831" s="43" t="s">
        <v>159</v>
      </c>
      <c r="E831" s="53"/>
      <c r="F831" s="53"/>
      <c r="G831" s="53"/>
      <c r="H831" s="53"/>
      <c r="I831" s="54"/>
      <c r="J831" s="50"/>
      <c r="K831" s="54"/>
      <c r="L831" s="55"/>
      <c r="M831" s="59"/>
      <c r="N831" s="59"/>
      <c r="O831" s="53"/>
      <c r="P831" s="53"/>
      <c r="Q831" s="57">
        <f t="shared" si="262"/>
        <v>0</v>
      </c>
      <c r="R831" s="53"/>
      <c r="S831" s="53">
        <f t="shared" si="264"/>
        <v>0</v>
      </c>
      <c r="T831" s="58"/>
      <c r="U831" s="58"/>
      <c r="V831" s="53">
        <f t="shared" si="263"/>
        <v>0</v>
      </c>
      <c r="W831" s="59"/>
      <c r="X831" s="6"/>
    </row>
    <row r="832" spans="1:24" s="77" customFormat="1" ht="15.75" x14ac:dyDescent="0.25">
      <c r="A832" s="33" t="s">
        <v>286</v>
      </c>
      <c r="B832" s="33" t="s">
        <v>338</v>
      </c>
      <c r="C832" s="42" t="s">
        <v>180</v>
      </c>
      <c r="D832" s="43" t="s">
        <v>181</v>
      </c>
      <c r="E832" s="53"/>
      <c r="F832" s="53"/>
      <c r="G832" s="53"/>
      <c r="H832" s="53"/>
      <c r="I832" s="54"/>
      <c r="J832" s="50"/>
      <c r="K832" s="54"/>
      <c r="L832" s="55"/>
      <c r="M832" s="59"/>
      <c r="N832" s="59"/>
      <c r="O832" s="53"/>
      <c r="P832" s="53"/>
      <c r="Q832" s="57">
        <f t="shared" si="262"/>
        <v>0</v>
      </c>
      <c r="R832" s="53"/>
      <c r="S832" s="53">
        <f t="shared" si="264"/>
        <v>0</v>
      </c>
      <c r="T832" s="58"/>
      <c r="U832" s="58"/>
      <c r="V832" s="53">
        <f t="shared" si="263"/>
        <v>0</v>
      </c>
      <c r="W832" s="59"/>
      <c r="X832" s="6"/>
    </row>
    <row r="833" spans="1:24" s="77" customFormat="1" ht="31.5" x14ac:dyDescent="0.25">
      <c r="A833" s="33" t="s">
        <v>286</v>
      </c>
      <c r="B833" s="33" t="s">
        <v>338</v>
      </c>
      <c r="C833" s="42" t="s">
        <v>137</v>
      </c>
      <c r="D833" s="43" t="s">
        <v>160</v>
      </c>
      <c r="E833" s="53"/>
      <c r="F833" s="53"/>
      <c r="G833" s="53"/>
      <c r="H833" s="53"/>
      <c r="I833" s="54"/>
      <c r="J833" s="50"/>
      <c r="K833" s="54"/>
      <c r="L833" s="55"/>
      <c r="M833" s="59"/>
      <c r="N833" s="59"/>
      <c r="O833" s="53"/>
      <c r="P833" s="53"/>
      <c r="Q833" s="57">
        <f t="shared" si="262"/>
        <v>0</v>
      </c>
      <c r="R833" s="53"/>
      <c r="S833" s="53">
        <f t="shared" si="264"/>
        <v>0</v>
      </c>
      <c r="T833" s="58"/>
      <c r="U833" s="58"/>
      <c r="V833" s="53">
        <f t="shared" si="263"/>
        <v>0</v>
      </c>
      <c r="W833" s="59"/>
      <c r="X833" s="6"/>
    </row>
    <row r="834" spans="1:24" s="77" customFormat="1" ht="15.75" x14ac:dyDescent="0.25">
      <c r="A834" s="33" t="s">
        <v>286</v>
      </c>
      <c r="B834" s="33" t="s">
        <v>338</v>
      </c>
      <c r="C834" s="42" t="s">
        <v>127</v>
      </c>
      <c r="D834" s="43" t="s">
        <v>161</v>
      </c>
      <c r="E834" s="53"/>
      <c r="F834" s="53"/>
      <c r="G834" s="53"/>
      <c r="H834" s="53"/>
      <c r="I834" s="54"/>
      <c r="J834" s="50"/>
      <c r="K834" s="54"/>
      <c r="L834" s="55"/>
      <c r="M834" s="59"/>
      <c r="N834" s="59"/>
      <c r="O834" s="53"/>
      <c r="P834" s="53"/>
      <c r="Q834" s="57">
        <f t="shared" si="262"/>
        <v>0</v>
      </c>
      <c r="R834" s="53"/>
      <c r="S834" s="53">
        <f t="shared" si="264"/>
        <v>0</v>
      </c>
      <c r="T834" s="58"/>
      <c r="U834" s="58"/>
      <c r="V834" s="53">
        <f t="shared" si="263"/>
        <v>0</v>
      </c>
      <c r="W834" s="59"/>
      <c r="X834" s="6"/>
    </row>
    <row r="835" spans="1:24" s="77" customFormat="1" ht="31.5" x14ac:dyDescent="0.25">
      <c r="A835" s="33" t="s">
        <v>286</v>
      </c>
      <c r="B835" s="33" t="s">
        <v>338</v>
      </c>
      <c r="C835" s="42" t="s">
        <v>126</v>
      </c>
      <c r="D835" s="43" t="s">
        <v>162</v>
      </c>
      <c r="E835" s="53"/>
      <c r="F835" s="53"/>
      <c r="G835" s="53"/>
      <c r="H835" s="53"/>
      <c r="I835" s="54"/>
      <c r="J835" s="50"/>
      <c r="K835" s="54"/>
      <c r="L835" s="55"/>
      <c r="M835" s="59"/>
      <c r="N835" s="59"/>
      <c r="O835" s="53"/>
      <c r="P835" s="53"/>
      <c r="Q835" s="57">
        <f t="shared" si="262"/>
        <v>0</v>
      </c>
      <c r="R835" s="53"/>
      <c r="S835" s="53">
        <f t="shared" si="264"/>
        <v>0</v>
      </c>
      <c r="T835" s="58"/>
      <c r="U835" s="58"/>
      <c r="V835" s="53">
        <f t="shared" si="263"/>
        <v>0</v>
      </c>
      <c r="W835" s="59"/>
      <c r="X835" s="6"/>
    </row>
    <row r="836" spans="1:24" s="77" customFormat="1" ht="15.75" x14ac:dyDescent="0.25">
      <c r="A836" s="33" t="s">
        <v>286</v>
      </c>
      <c r="B836" s="33" t="s">
        <v>338</v>
      </c>
      <c r="C836" s="42" t="s">
        <v>122</v>
      </c>
      <c r="D836" s="43" t="s">
        <v>163</v>
      </c>
      <c r="E836" s="53"/>
      <c r="F836" s="53"/>
      <c r="G836" s="53"/>
      <c r="H836" s="53"/>
      <c r="I836" s="54"/>
      <c r="J836" s="50"/>
      <c r="K836" s="54"/>
      <c r="L836" s="55"/>
      <c r="M836" s="59"/>
      <c r="N836" s="59"/>
      <c r="O836" s="53"/>
      <c r="P836" s="53"/>
      <c r="Q836" s="57">
        <f t="shared" si="262"/>
        <v>0</v>
      </c>
      <c r="R836" s="53"/>
      <c r="S836" s="53">
        <f t="shared" si="264"/>
        <v>0</v>
      </c>
      <c r="T836" s="58"/>
      <c r="U836" s="58"/>
      <c r="V836" s="53">
        <f t="shared" si="263"/>
        <v>0</v>
      </c>
      <c r="W836" s="59"/>
      <c r="X836" s="6"/>
    </row>
    <row r="837" spans="1:24" s="77" customFormat="1" ht="15.75" x14ac:dyDescent="0.25">
      <c r="A837" s="33" t="s">
        <v>286</v>
      </c>
      <c r="B837" s="33" t="s">
        <v>338</v>
      </c>
      <c r="C837" s="42" t="s">
        <v>123</v>
      </c>
      <c r="D837" s="43" t="s">
        <v>164</v>
      </c>
      <c r="E837" s="53"/>
      <c r="F837" s="53"/>
      <c r="G837" s="53"/>
      <c r="H837" s="53"/>
      <c r="I837" s="54"/>
      <c r="J837" s="50"/>
      <c r="K837" s="54"/>
      <c r="L837" s="55"/>
      <c r="M837" s="59"/>
      <c r="N837" s="59"/>
      <c r="O837" s="53"/>
      <c r="P837" s="53"/>
      <c r="Q837" s="57">
        <f t="shared" si="262"/>
        <v>0</v>
      </c>
      <c r="R837" s="53"/>
      <c r="S837" s="53">
        <f t="shared" si="264"/>
        <v>0</v>
      </c>
      <c r="T837" s="58"/>
      <c r="U837" s="58"/>
      <c r="V837" s="53">
        <f t="shared" si="263"/>
        <v>0</v>
      </c>
      <c r="W837" s="59"/>
      <c r="X837" s="6"/>
    </row>
    <row r="838" spans="1:24" s="77" customFormat="1" ht="15.75" x14ac:dyDescent="0.25">
      <c r="A838" s="33" t="s">
        <v>286</v>
      </c>
      <c r="B838" s="33" t="s">
        <v>338</v>
      </c>
      <c r="C838" s="42" t="s">
        <v>182</v>
      </c>
      <c r="D838" s="43" t="s">
        <v>183</v>
      </c>
      <c r="E838" s="53"/>
      <c r="F838" s="53"/>
      <c r="G838" s="53"/>
      <c r="H838" s="53"/>
      <c r="I838" s="54"/>
      <c r="J838" s="50"/>
      <c r="K838" s="54"/>
      <c r="L838" s="55"/>
      <c r="M838" s="59"/>
      <c r="N838" s="59"/>
      <c r="O838" s="53"/>
      <c r="P838" s="53"/>
      <c r="Q838" s="57">
        <f t="shared" si="262"/>
        <v>0</v>
      </c>
      <c r="R838" s="53"/>
      <c r="S838" s="53">
        <f t="shared" si="264"/>
        <v>0</v>
      </c>
      <c r="T838" s="58"/>
      <c r="U838" s="58"/>
      <c r="V838" s="53">
        <f t="shared" si="263"/>
        <v>0</v>
      </c>
      <c r="W838" s="59"/>
      <c r="X838" s="6"/>
    </row>
    <row r="839" spans="1:24" s="77" customFormat="1" ht="15.75" x14ac:dyDescent="0.25">
      <c r="A839" s="33" t="s">
        <v>286</v>
      </c>
      <c r="B839" s="33" t="s">
        <v>338</v>
      </c>
      <c r="C839" s="42" t="s">
        <v>184</v>
      </c>
      <c r="D839" s="43" t="s">
        <v>185</v>
      </c>
      <c r="E839" s="53"/>
      <c r="F839" s="53"/>
      <c r="G839" s="53"/>
      <c r="H839" s="53"/>
      <c r="I839" s="54"/>
      <c r="J839" s="50"/>
      <c r="K839" s="54"/>
      <c r="L839" s="55"/>
      <c r="M839" s="59"/>
      <c r="N839" s="59"/>
      <c r="O839" s="53"/>
      <c r="P839" s="53"/>
      <c r="Q839" s="57">
        <f t="shared" si="262"/>
        <v>0</v>
      </c>
      <c r="R839" s="53"/>
      <c r="S839" s="53">
        <f t="shared" si="264"/>
        <v>0</v>
      </c>
      <c r="T839" s="58"/>
      <c r="U839" s="58"/>
      <c r="V839" s="53">
        <f t="shared" si="263"/>
        <v>0</v>
      </c>
      <c r="W839" s="59"/>
      <c r="X839" s="6"/>
    </row>
    <row r="840" spans="1:24" s="77" customFormat="1" ht="15.75" x14ac:dyDescent="0.25">
      <c r="A840" s="33" t="s">
        <v>286</v>
      </c>
      <c r="B840" s="33" t="s">
        <v>338</v>
      </c>
      <c r="C840" s="42" t="s">
        <v>186</v>
      </c>
      <c r="D840" s="43" t="s">
        <v>187</v>
      </c>
      <c r="E840" s="53"/>
      <c r="F840" s="53"/>
      <c r="G840" s="53"/>
      <c r="H840" s="53"/>
      <c r="I840" s="54"/>
      <c r="J840" s="50"/>
      <c r="K840" s="54"/>
      <c r="L840" s="55"/>
      <c r="M840" s="59"/>
      <c r="N840" s="59"/>
      <c r="O840" s="53"/>
      <c r="P840" s="53"/>
      <c r="Q840" s="57">
        <f t="shared" si="262"/>
        <v>0</v>
      </c>
      <c r="R840" s="53"/>
      <c r="S840" s="53">
        <f t="shared" si="264"/>
        <v>0</v>
      </c>
      <c r="T840" s="58"/>
      <c r="U840" s="58"/>
      <c r="V840" s="53">
        <f t="shared" si="263"/>
        <v>0</v>
      </c>
      <c r="W840" s="59"/>
      <c r="X840" s="6"/>
    </row>
    <row r="841" spans="1:24" s="77" customFormat="1" ht="31.5" x14ac:dyDescent="0.25">
      <c r="A841" s="33" t="s">
        <v>286</v>
      </c>
      <c r="B841" s="33" t="s">
        <v>338</v>
      </c>
      <c r="C841" s="42" t="s">
        <v>188</v>
      </c>
      <c r="D841" s="43" t="s">
        <v>189</v>
      </c>
      <c r="E841" s="53"/>
      <c r="F841" s="53"/>
      <c r="G841" s="53"/>
      <c r="H841" s="53"/>
      <c r="I841" s="54"/>
      <c r="J841" s="50"/>
      <c r="K841" s="54"/>
      <c r="L841" s="55"/>
      <c r="M841" s="59"/>
      <c r="N841" s="59"/>
      <c r="O841" s="53"/>
      <c r="P841" s="53"/>
      <c r="Q841" s="57">
        <f t="shared" si="262"/>
        <v>0</v>
      </c>
      <c r="R841" s="53"/>
      <c r="S841" s="53">
        <f t="shared" si="264"/>
        <v>0</v>
      </c>
      <c r="T841" s="58"/>
      <c r="U841" s="58"/>
      <c r="V841" s="53">
        <f t="shared" si="263"/>
        <v>0</v>
      </c>
      <c r="W841" s="59"/>
      <c r="X841" s="6"/>
    </row>
    <row r="842" spans="1:24" s="77" customFormat="1" ht="15.75" x14ac:dyDescent="0.25">
      <c r="A842" s="33" t="s">
        <v>286</v>
      </c>
      <c r="B842" s="33" t="s">
        <v>338</v>
      </c>
      <c r="C842" s="42" t="s">
        <v>124</v>
      </c>
      <c r="D842" s="43" t="s">
        <v>165</v>
      </c>
      <c r="E842" s="53"/>
      <c r="F842" s="53"/>
      <c r="G842" s="53"/>
      <c r="H842" s="53"/>
      <c r="I842" s="54"/>
      <c r="J842" s="50"/>
      <c r="K842" s="54"/>
      <c r="L842" s="55"/>
      <c r="M842" s="59"/>
      <c r="N842" s="59"/>
      <c r="O842" s="53"/>
      <c r="P842" s="53"/>
      <c r="Q842" s="57">
        <f t="shared" si="262"/>
        <v>0</v>
      </c>
      <c r="R842" s="53"/>
      <c r="S842" s="53">
        <f t="shared" si="264"/>
        <v>0</v>
      </c>
      <c r="T842" s="58"/>
      <c r="U842" s="58"/>
      <c r="V842" s="53">
        <f t="shared" si="263"/>
        <v>0</v>
      </c>
      <c r="W842" s="59"/>
      <c r="X842" s="6"/>
    </row>
    <row r="843" spans="1:24" s="77" customFormat="1" ht="15.75" x14ac:dyDescent="0.25">
      <c r="A843" s="33" t="s">
        <v>286</v>
      </c>
      <c r="B843" s="33" t="s">
        <v>338</v>
      </c>
      <c r="C843" s="42" t="s">
        <v>125</v>
      </c>
      <c r="D843" s="43" t="s">
        <v>166</v>
      </c>
      <c r="E843" s="53"/>
      <c r="F843" s="53"/>
      <c r="G843" s="53"/>
      <c r="H843" s="53"/>
      <c r="I843" s="54"/>
      <c r="J843" s="50"/>
      <c r="K843" s="54"/>
      <c r="L843" s="55"/>
      <c r="M843" s="59"/>
      <c r="N843" s="59"/>
      <c r="O843" s="53"/>
      <c r="P843" s="53"/>
      <c r="Q843" s="57">
        <f t="shared" si="262"/>
        <v>0</v>
      </c>
      <c r="R843" s="53"/>
      <c r="S843" s="53">
        <f t="shared" si="264"/>
        <v>0</v>
      </c>
      <c r="T843" s="58"/>
      <c r="U843" s="58"/>
      <c r="V843" s="53">
        <f t="shared" si="263"/>
        <v>0</v>
      </c>
      <c r="W843" s="59"/>
      <c r="X843" s="6"/>
    </row>
    <row r="844" spans="1:24" s="77" customFormat="1" ht="47.25" x14ac:dyDescent="0.25">
      <c r="A844" s="33" t="s">
        <v>286</v>
      </c>
      <c r="B844" s="33" t="s">
        <v>338</v>
      </c>
      <c r="C844" s="42" t="s">
        <v>34</v>
      </c>
      <c r="D844" s="43" t="s">
        <v>167</v>
      </c>
      <c r="E844" s="53"/>
      <c r="F844" s="53"/>
      <c r="G844" s="53"/>
      <c r="H844" s="53"/>
      <c r="I844" s="54"/>
      <c r="J844" s="50"/>
      <c r="K844" s="54"/>
      <c r="L844" s="55"/>
      <c r="M844" s="59"/>
      <c r="N844" s="59"/>
      <c r="O844" s="53"/>
      <c r="P844" s="53"/>
      <c r="Q844" s="57">
        <f t="shared" si="262"/>
        <v>0</v>
      </c>
      <c r="R844" s="53"/>
      <c r="S844" s="53">
        <f t="shared" si="264"/>
        <v>0</v>
      </c>
      <c r="T844" s="58"/>
      <c r="U844" s="58"/>
      <c r="V844" s="53">
        <f t="shared" si="263"/>
        <v>0</v>
      </c>
      <c r="W844" s="59"/>
      <c r="X844" s="6"/>
    </row>
    <row r="845" spans="1:24" s="77" customFormat="1" ht="15.75" x14ac:dyDescent="0.25">
      <c r="A845" s="33" t="s">
        <v>286</v>
      </c>
      <c r="B845" s="33" t="s">
        <v>338</v>
      </c>
      <c r="C845" s="42" t="s">
        <v>35</v>
      </c>
      <c r="D845" s="43" t="s">
        <v>168</v>
      </c>
      <c r="E845" s="53"/>
      <c r="F845" s="53"/>
      <c r="G845" s="53"/>
      <c r="H845" s="53"/>
      <c r="I845" s="54"/>
      <c r="J845" s="50"/>
      <c r="K845" s="54"/>
      <c r="L845" s="55"/>
      <c r="M845" s="59"/>
      <c r="N845" s="59"/>
      <c r="O845" s="53"/>
      <c r="P845" s="53"/>
      <c r="Q845" s="57">
        <f t="shared" si="262"/>
        <v>0</v>
      </c>
      <c r="R845" s="53"/>
      <c r="S845" s="53">
        <f t="shared" si="264"/>
        <v>0</v>
      </c>
      <c r="T845" s="58"/>
      <c r="U845" s="58"/>
      <c r="V845" s="53">
        <f t="shared" si="263"/>
        <v>0</v>
      </c>
      <c r="W845" s="59"/>
      <c r="X845" s="6"/>
    </row>
    <row r="846" spans="1:24" s="77" customFormat="1" ht="31.5" x14ac:dyDescent="0.25">
      <c r="A846" s="33" t="s">
        <v>286</v>
      </c>
      <c r="B846" s="33" t="s">
        <v>338</v>
      </c>
      <c r="C846" s="42" t="s">
        <v>36</v>
      </c>
      <c r="D846" s="43" t="s">
        <v>190</v>
      </c>
      <c r="E846" s="53"/>
      <c r="F846" s="53"/>
      <c r="G846" s="53"/>
      <c r="H846" s="53"/>
      <c r="I846" s="54"/>
      <c r="J846" s="50"/>
      <c r="K846" s="54"/>
      <c r="L846" s="55"/>
      <c r="M846" s="59"/>
      <c r="N846" s="59"/>
      <c r="O846" s="53"/>
      <c r="P846" s="53"/>
      <c r="Q846" s="57">
        <f t="shared" si="262"/>
        <v>0</v>
      </c>
      <c r="R846" s="53"/>
      <c r="S846" s="53">
        <f t="shared" si="264"/>
        <v>0</v>
      </c>
      <c r="T846" s="58"/>
      <c r="U846" s="58"/>
      <c r="V846" s="53">
        <f t="shared" si="263"/>
        <v>0</v>
      </c>
      <c r="W846" s="59"/>
      <c r="X846" s="6"/>
    </row>
    <row r="847" spans="1:24" s="77" customFormat="1" ht="31.5" x14ac:dyDescent="0.25">
      <c r="A847" s="33" t="s">
        <v>286</v>
      </c>
      <c r="B847" s="33" t="s">
        <v>338</v>
      </c>
      <c r="C847" s="42" t="s">
        <v>37</v>
      </c>
      <c r="D847" s="43" t="s">
        <v>191</v>
      </c>
      <c r="E847" s="53"/>
      <c r="F847" s="53"/>
      <c r="G847" s="53"/>
      <c r="H847" s="53"/>
      <c r="I847" s="54"/>
      <c r="J847" s="50"/>
      <c r="K847" s="54"/>
      <c r="L847" s="55"/>
      <c r="M847" s="59"/>
      <c r="N847" s="59"/>
      <c r="O847" s="53"/>
      <c r="P847" s="53"/>
      <c r="Q847" s="57">
        <f t="shared" si="262"/>
        <v>0</v>
      </c>
      <c r="R847" s="53"/>
      <c r="S847" s="53">
        <f t="shared" si="264"/>
        <v>0</v>
      </c>
      <c r="T847" s="58"/>
      <c r="U847" s="58"/>
      <c r="V847" s="53">
        <f t="shared" si="263"/>
        <v>0</v>
      </c>
      <c r="W847" s="59"/>
      <c r="X847" s="6"/>
    </row>
    <row r="848" spans="1:24" s="77" customFormat="1" ht="31.5" x14ac:dyDescent="0.25">
      <c r="A848" s="33" t="s">
        <v>286</v>
      </c>
      <c r="B848" s="33" t="s">
        <v>338</v>
      </c>
      <c r="C848" s="42" t="s">
        <v>38</v>
      </c>
      <c r="D848" s="43" t="s">
        <v>169</v>
      </c>
      <c r="E848" s="53"/>
      <c r="F848" s="53"/>
      <c r="G848" s="53"/>
      <c r="H848" s="53"/>
      <c r="I848" s="54"/>
      <c r="J848" s="50"/>
      <c r="K848" s="54"/>
      <c r="L848" s="55"/>
      <c r="M848" s="59"/>
      <c r="N848" s="59"/>
      <c r="O848" s="53"/>
      <c r="P848" s="53"/>
      <c r="Q848" s="57">
        <f t="shared" si="262"/>
        <v>0</v>
      </c>
      <c r="R848" s="53"/>
      <c r="S848" s="53">
        <f t="shared" si="264"/>
        <v>0</v>
      </c>
      <c r="T848" s="58"/>
      <c r="U848" s="58"/>
      <c r="V848" s="53">
        <f t="shared" si="263"/>
        <v>0</v>
      </c>
      <c r="W848" s="59"/>
      <c r="X848" s="6"/>
    </row>
    <row r="849" spans="1:24" s="77" customFormat="1" ht="15.75" x14ac:dyDescent="0.25">
      <c r="A849" s="33" t="s">
        <v>286</v>
      </c>
      <c r="B849" s="33" t="s">
        <v>338</v>
      </c>
      <c r="C849" s="42" t="s">
        <v>39</v>
      </c>
      <c r="D849" s="43" t="s">
        <v>170</v>
      </c>
      <c r="E849" s="53"/>
      <c r="F849" s="53"/>
      <c r="G849" s="53"/>
      <c r="H849" s="53"/>
      <c r="I849" s="54"/>
      <c r="J849" s="50"/>
      <c r="K849" s="54"/>
      <c r="L849" s="55"/>
      <c r="M849" s="59"/>
      <c r="N849" s="59"/>
      <c r="O849" s="53"/>
      <c r="P849" s="53"/>
      <c r="Q849" s="57">
        <f t="shared" si="262"/>
        <v>0</v>
      </c>
      <c r="R849" s="53"/>
      <c r="S849" s="53">
        <f t="shared" si="264"/>
        <v>0</v>
      </c>
      <c r="T849" s="58"/>
      <c r="U849" s="58"/>
      <c r="V849" s="53">
        <f t="shared" si="263"/>
        <v>0</v>
      </c>
      <c r="W849" s="59"/>
      <c r="X849" s="6"/>
    </row>
    <row r="850" spans="1:24" s="77" customFormat="1" ht="47.25" x14ac:dyDescent="0.25">
      <c r="A850" s="33" t="s">
        <v>286</v>
      </c>
      <c r="B850" s="33" t="s">
        <v>338</v>
      </c>
      <c r="C850" s="42" t="s">
        <v>40</v>
      </c>
      <c r="D850" s="43" t="s">
        <v>172</v>
      </c>
      <c r="E850" s="53"/>
      <c r="F850" s="53"/>
      <c r="G850" s="53"/>
      <c r="H850" s="53"/>
      <c r="I850" s="54"/>
      <c r="J850" s="50"/>
      <c r="K850" s="54"/>
      <c r="L850" s="55"/>
      <c r="M850" s="59"/>
      <c r="N850" s="59"/>
      <c r="O850" s="53"/>
      <c r="P850" s="53"/>
      <c r="Q850" s="57">
        <f t="shared" si="262"/>
        <v>0</v>
      </c>
      <c r="R850" s="53"/>
      <c r="S850" s="53">
        <f t="shared" si="264"/>
        <v>0</v>
      </c>
      <c r="T850" s="58"/>
      <c r="U850" s="58"/>
      <c r="V850" s="53">
        <f t="shared" si="263"/>
        <v>0</v>
      </c>
      <c r="W850" s="59"/>
      <c r="X850" s="6"/>
    </row>
    <row r="851" spans="1:24" s="77" customFormat="1" ht="15.75" x14ac:dyDescent="0.25">
      <c r="A851" s="33" t="s">
        <v>286</v>
      </c>
      <c r="B851" s="33" t="s">
        <v>338</v>
      </c>
      <c r="C851" s="42" t="s">
        <v>41</v>
      </c>
      <c r="D851" s="43" t="s">
        <v>171</v>
      </c>
      <c r="E851" s="53"/>
      <c r="F851" s="53"/>
      <c r="G851" s="53"/>
      <c r="H851" s="53"/>
      <c r="I851" s="54"/>
      <c r="J851" s="50"/>
      <c r="K851" s="54"/>
      <c r="L851" s="55"/>
      <c r="M851" s="59"/>
      <c r="N851" s="59"/>
      <c r="O851" s="53"/>
      <c r="P851" s="53"/>
      <c r="Q851" s="57">
        <f t="shared" si="262"/>
        <v>0</v>
      </c>
      <c r="R851" s="53"/>
      <c r="S851" s="53">
        <f t="shared" si="264"/>
        <v>0</v>
      </c>
      <c r="T851" s="58"/>
      <c r="U851" s="58"/>
      <c r="V851" s="53">
        <f t="shared" si="263"/>
        <v>0</v>
      </c>
      <c r="W851" s="59"/>
      <c r="X851" s="6"/>
    </row>
    <row r="852" spans="1:24" s="77" customFormat="1" ht="15.75" x14ac:dyDescent="0.25">
      <c r="A852" s="33" t="s">
        <v>286</v>
      </c>
      <c r="B852" s="33" t="s">
        <v>338</v>
      </c>
      <c r="C852" s="42" t="s">
        <v>42</v>
      </c>
      <c r="D852" s="43" t="s">
        <v>192</v>
      </c>
      <c r="E852" s="53"/>
      <c r="F852" s="53"/>
      <c r="G852" s="53"/>
      <c r="H852" s="53"/>
      <c r="I852" s="54"/>
      <c r="J852" s="50"/>
      <c r="K852" s="54"/>
      <c r="L852" s="55"/>
      <c r="M852" s="59"/>
      <c r="N852" s="59"/>
      <c r="O852" s="53"/>
      <c r="P852" s="53"/>
      <c r="Q852" s="57">
        <f t="shared" si="262"/>
        <v>0</v>
      </c>
      <c r="R852" s="53"/>
      <c r="S852" s="53">
        <f t="shared" si="264"/>
        <v>0</v>
      </c>
      <c r="T852" s="58"/>
      <c r="U852" s="58"/>
      <c r="V852" s="53">
        <f t="shared" si="263"/>
        <v>0</v>
      </c>
      <c r="W852" s="59"/>
      <c r="X852" s="6"/>
    </row>
    <row r="853" spans="1:24" s="77" customFormat="1" ht="15.75" x14ac:dyDescent="0.25">
      <c r="A853" s="33" t="s">
        <v>286</v>
      </c>
      <c r="B853" s="33" t="s">
        <v>338</v>
      </c>
      <c r="C853" s="42" t="s">
        <v>43</v>
      </c>
      <c r="D853" s="43" t="s">
        <v>193</v>
      </c>
      <c r="E853" s="53"/>
      <c r="F853" s="53"/>
      <c r="G853" s="53"/>
      <c r="H853" s="53"/>
      <c r="I853" s="54"/>
      <c r="J853" s="50"/>
      <c r="K853" s="54"/>
      <c r="L853" s="55"/>
      <c r="M853" s="59"/>
      <c r="N853" s="59"/>
      <c r="O853" s="53"/>
      <c r="P853" s="53"/>
      <c r="Q853" s="57">
        <f t="shared" si="262"/>
        <v>0</v>
      </c>
      <c r="R853" s="53"/>
      <c r="S853" s="53">
        <f t="shared" si="264"/>
        <v>0</v>
      </c>
      <c r="T853" s="58"/>
      <c r="U853" s="58"/>
      <c r="V853" s="53">
        <f t="shared" si="263"/>
        <v>0</v>
      </c>
      <c r="W853" s="59"/>
      <c r="X853" s="6"/>
    </row>
    <row r="854" spans="1:24" s="77" customFormat="1" ht="15.75" x14ac:dyDescent="0.25">
      <c r="A854" s="33" t="s">
        <v>286</v>
      </c>
      <c r="B854" s="33" t="s">
        <v>338</v>
      </c>
      <c r="C854" s="42" t="s">
        <v>44</v>
      </c>
      <c r="D854" s="43" t="s">
        <v>173</v>
      </c>
      <c r="E854" s="53"/>
      <c r="F854" s="53"/>
      <c r="G854" s="53"/>
      <c r="H854" s="53"/>
      <c r="I854" s="54"/>
      <c r="J854" s="50"/>
      <c r="K854" s="54"/>
      <c r="L854" s="55"/>
      <c r="M854" s="59"/>
      <c r="N854" s="59"/>
      <c r="O854" s="53"/>
      <c r="P854" s="53"/>
      <c r="Q854" s="57">
        <f t="shared" si="262"/>
        <v>0</v>
      </c>
      <c r="R854" s="53"/>
      <c r="S854" s="53">
        <f t="shared" si="264"/>
        <v>0</v>
      </c>
      <c r="T854" s="58"/>
      <c r="U854" s="58"/>
      <c r="V854" s="53">
        <f t="shared" si="263"/>
        <v>0</v>
      </c>
      <c r="W854" s="59"/>
      <c r="X854" s="6"/>
    </row>
    <row r="855" spans="1:24" s="77" customFormat="1" ht="15.75" x14ac:dyDescent="0.25">
      <c r="A855" s="33" t="s">
        <v>286</v>
      </c>
      <c r="B855" s="33" t="s">
        <v>338</v>
      </c>
      <c r="C855" s="42" t="s">
        <v>45</v>
      </c>
      <c r="D855" s="43" t="s">
        <v>187</v>
      </c>
      <c r="E855" s="53"/>
      <c r="F855" s="53"/>
      <c r="G855" s="53"/>
      <c r="H855" s="53"/>
      <c r="I855" s="54"/>
      <c r="J855" s="50"/>
      <c r="K855" s="54"/>
      <c r="L855" s="55"/>
      <c r="M855" s="59"/>
      <c r="N855" s="59"/>
      <c r="O855" s="53"/>
      <c r="P855" s="53"/>
      <c r="Q855" s="57">
        <f t="shared" si="262"/>
        <v>0</v>
      </c>
      <c r="R855" s="53"/>
      <c r="S855" s="53">
        <f t="shared" si="264"/>
        <v>0</v>
      </c>
      <c r="T855" s="58"/>
      <c r="U855" s="58"/>
      <c r="V855" s="53">
        <f t="shared" si="263"/>
        <v>0</v>
      </c>
      <c r="W855" s="59"/>
      <c r="X855" s="6"/>
    </row>
    <row r="856" spans="1:24" s="77" customFormat="1" ht="15.75" x14ac:dyDescent="0.25">
      <c r="A856" s="33" t="s">
        <v>286</v>
      </c>
      <c r="B856" s="33" t="s">
        <v>338</v>
      </c>
      <c r="C856" s="42" t="s">
        <v>46</v>
      </c>
      <c r="D856" s="43" t="s">
        <v>194</v>
      </c>
      <c r="E856" s="53"/>
      <c r="F856" s="53"/>
      <c r="G856" s="53"/>
      <c r="H856" s="53"/>
      <c r="I856" s="54"/>
      <c r="J856" s="50"/>
      <c r="K856" s="54"/>
      <c r="L856" s="55"/>
      <c r="M856" s="59"/>
      <c r="N856" s="59"/>
      <c r="O856" s="53"/>
      <c r="P856" s="53"/>
      <c r="Q856" s="57">
        <f t="shared" si="262"/>
        <v>0</v>
      </c>
      <c r="R856" s="53"/>
      <c r="S856" s="53">
        <f t="shared" si="264"/>
        <v>0</v>
      </c>
      <c r="T856" s="58"/>
      <c r="U856" s="58"/>
      <c r="V856" s="53">
        <f t="shared" si="263"/>
        <v>0</v>
      </c>
      <c r="W856" s="59"/>
      <c r="X856" s="6"/>
    </row>
    <row r="857" spans="1:24" s="77" customFormat="1" ht="15.75" x14ac:dyDescent="0.25">
      <c r="A857" s="33" t="s">
        <v>286</v>
      </c>
      <c r="B857" s="33" t="s">
        <v>338</v>
      </c>
      <c r="C857" s="42" t="s">
        <v>47</v>
      </c>
      <c r="D857" s="43" t="s">
        <v>121</v>
      </c>
      <c r="E857" s="53"/>
      <c r="F857" s="53"/>
      <c r="G857" s="53"/>
      <c r="H857" s="53"/>
      <c r="I857" s="54"/>
      <c r="J857" s="50"/>
      <c r="K857" s="54"/>
      <c r="L857" s="55"/>
      <c r="M857" s="59"/>
      <c r="N857" s="59"/>
      <c r="O857" s="53"/>
      <c r="P857" s="53"/>
      <c r="Q857" s="57">
        <f t="shared" si="262"/>
        <v>0</v>
      </c>
      <c r="R857" s="53"/>
      <c r="S857" s="53">
        <f t="shared" si="264"/>
        <v>0</v>
      </c>
      <c r="T857" s="58"/>
      <c r="U857" s="58"/>
      <c r="V857" s="53">
        <f t="shared" si="263"/>
        <v>0</v>
      </c>
      <c r="W857" s="59"/>
      <c r="X857" s="6"/>
    </row>
    <row r="858" spans="1:24" s="77" customFormat="1" ht="15.75" x14ac:dyDescent="0.25">
      <c r="A858" s="33" t="s">
        <v>286</v>
      </c>
      <c r="B858" s="33" t="s">
        <v>338</v>
      </c>
      <c r="C858" s="42" t="s">
        <v>48</v>
      </c>
      <c r="D858" s="43" t="s">
        <v>195</v>
      </c>
      <c r="E858" s="53"/>
      <c r="F858" s="53"/>
      <c r="G858" s="53"/>
      <c r="H858" s="53"/>
      <c r="I858" s="54"/>
      <c r="J858" s="50"/>
      <c r="K858" s="54"/>
      <c r="L858" s="55"/>
      <c r="M858" s="59"/>
      <c r="N858" s="59"/>
      <c r="O858" s="53"/>
      <c r="P858" s="53"/>
      <c r="Q858" s="57">
        <f t="shared" si="262"/>
        <v>0</v>
      </c>
      <c r="R858" s="53"/>
      <c r="S858" s="53">
        <f t="shared" si="264"/>
        <v>0</v>
      </c>
      <c r="T858" s="58"/>
      <c r="U858" s="58"/>
      <c r="V858" s="53">
        <f t="shared" si="263"/>
        <v>0</v>
      </c>
      <c r="W858" s="59"/>
      <c r="X858" s="6"/>
    </row>
    <row r="859" spans="1:24" s="77" customFormat="1" ht="31.5" x14ac:dyDescent="0.25">
      <c r="A859" s="33" t="s">
        <v>286</v>
      </c>
      <c r="B859" s="33" t="s">
        <v>338</v>
      </c>
      <c r="C859" s="42" t="s">
        <v>128</v>
      </c>
      <c r="D859" s="43" t="s">
        <v>118</v>
      </c>
      <c r="E859" s="53"/>
      <c r="F859" s="53"/>
      <c r="G859" s="53"/>
      <c r="H859" s="53"/>
      <c r="I859" s="54"/>
      <c r="J859" s="50"/>
      <c r="K859" s="54"/>
      <c r="L859" s="55"/>
      <c r="M859" s="59"/>
      <c r="N859" s="59"/>
      <c r="O859" s="53"/>
      <c r="P859" s="53"/>
      <c r="Q859" s="57">
        <f t="shared" si="262"/>
        <v>0</v>
      </c>
      <c r="R859" s="53"/>
      <c r="S859" s="53">
        <f t="shared" si="264"/>
        <v>0</v>
      </c>
      <c r="T859" s="58"/>
      <c r="U859" s="58"/>
      <c r="V859" s="53">
        <f t="shared" si="263"/>
        <v>0</v>
      </c>
      <c r="W859" s="59"/>
      <c r="X859" s="6"/>
    </row>
    <row r="860" spans="1:24" s="77" customFormat="1" ht="15.75" x14ac:dyDescent="0.25">
      <c r="A860" s="33" t="s">
        <v>286</v>
      </c>
      <c r="B860" s="33" t="s">
        <v>338</v>
      </c>
      <c r="C860" s="42" t="s">
        <v>47</v>
      </c>
      <c r="D860" s="43" t="s">
        <v>121</v>
      </c>
      <c r="E860" s="53"/>
      <c r="F860" s="53"/>
      <c r="G860" s="53"/>
      <c r="H860" s="53"/>
      <c r="I860" s="54"/>
      <c r="J860" s="50"/>
      <c r="K860" s="54"/>
      <c r="L860" s="55"/>
      <c r="M860" s="59"/>
      <c r="N860" s="59"/>
      <c r="O860" s="53"/>
      <c r="P860" s="53"/>
      <c r="Q860" s="57">
        <f t="shared" si="262"/>
        <v>0</v>
      </c>
      <c r="R860" s="53"/>
      <c r="S860" s="53">
        <f t="shared" si="264"/>
        <v>0</v>
      </c>
      <c r="T860" s="58"/>
      <c r="U860" s="58"/>
      <c r="V860" s="53">
        <f t="shared" si="263"/>
        <v>0</v>
      </c>
      <c r="W860" s="59"/>
      <c r="X860" s="6"/>
    </row>
    <row r="861" spans="1:24" s="77" customFormat="1" ht="31.5" x14ac:dyDescent="0.25">
      <c r="A861" s="33" t="s">
        <v>286</v>
      </c>
      <c r="B861" s="33" t="s">
        <v>338</v>
      </c>
      <c r="C861" s="42" t="s">
        <v>49</v>
      </c>
      <c r="D861" s="43" t="s">
        <v>196</v>
      </c>
      <c r="E861" s="53"/>
      <c r="F861" s="53"/>
      <c r="G861" s="53"/>
      <c r="H861" s="53"/>
      <c r="I861" s="54"/>
      <c r="J861" s="50"/>
      <c r="K861" s="54"/>
      <c r="L861" s="55"/>
      <c r="M861" s="59"/>
      <c r="N861" s="59"/>
      <c r="O861" s="53"/>
      <c r="P861" s="53"/>
      <c r="Q861" s="57">
        <f t="shared" si="262"/>
        <v>0</v>
      </c>
      <c r="R861" s="53"/>
      <c r="S861" s="53">
        <f t="shared" si="264"/>
        <v>0</v>
      </c>
      <c r="T861" s="58"/>
      <c r="U861" s="58"/>
      <c r="V861" s="53">
        <f t="shared" si="263"/>
        <v>0</v>
      </c>
      <c r="W861" s="59"/>
      <c r="X861" s="6"/>
    </row>
    <row r="862" spans="1:24" s="77" customFormat="1" ht="31.5" x14ac:dyDescent="0.25">
      <c r="A862" s="33" t="s">
        <v>286</v>
      </c>
      <c r="B862" s="33" t="s">
        <v>338</v>
      </c>
      <c r="C862" s="42" t="s">
        <v>197</v>
      </c>
      <c r="D862" s="43" t="s">
        <v>198</v>
      </c>
      <c r="E862" s="53"/>
      <c r="F862" s="53"/>
      <c r="G862" s="53"/>
      <c r="H862" s="53"/>
      <c r="I862" s="54"/>
      <c r="J862" s="50"/>
      <c r="K862" s="54"/>
      <c r="L862" s="55"/>
      <c r="M862" s="59"/>
      <c r="N862" s="59"/>
      <c r="O862" s="53"/>
      <c r="P862" s="53"/>
      <c r="Q862" s="57">
        <f t="shared" si="262"/>
        <v>0</v>
      </c>
      <c r="R862" s="53"/>
      <c r="S862" s="53">
        <f t="shared" si="264"/>
        <v>0</v>
      </c>
      <c r="T862" s="58"/>
      <c r="U862" s="58"/>
      <c r="V862" s="53">
        <f t="shared" si="263"/>
        <v>0</v>
      </c>
      <c r="W862" s="59"/>
      <c r="X862" s="6"/>
    </row>
    <row r="863" spans="1:24" s="77" customFormat="1" ht="47.25" x14ac:dyDescent="0.25">
      <c r="A863" s="33" t="s">
        <v>286</v>
      </c>
      <c r="B863" s="33" t="s">
        <v>338</v>
      </c>
      <c r="C863" s="42" t="s">
        <v>199</v>
      </c>
      <c r="D863" s="43" t="s">
        <v>200</v>
      </c>
      <c r="E863" s="53"/>
      <c r="F863" s="53"/>
      <c r="G863" s="53"/>
      <c r="H863" s="53"/>
      <c r="I863" s="54"/>
      <c r="J863" s="50"/>
      <c r="K863" s="54"/>
      <c r="L863" s="55"/>
      <c r="M863" s="59"/>
      <c r="N863" s="59"/>
      <c r="O863" s="53"/>
      <c r="P863" s="53"/>
      <c r="Q863" s="57">
        <f t="shared" si="262"/>
        <v>0</v>
      </c>
      <c r="R863" s="53"/>
      <c r="S863" s="53">
        <f t="shared" si="264"/>
        <v>0</v>
      </c>
      <c r="T863" s="58"/>
      <c r="U863" s="58"/>
      <c r="V863" s="53">
        <f t="shared" si="263"/>
        <v>0</v>
      </c>
      <c r="W863" s="59"/>
      <c r="X863" s="6"/>
    </row>
    <row r="864" spans="1:24" s="77" customFormat="1" ht="31.5" x14ac:dyDescent="0.25">
      <c r="A864" s="33" t="s">
        <v>286</v>
      </c>
      <c r="B864" s="33" t="s">
        <v>338</v>
      </c>
      <c r="C864" s="42" t="s">
        <v>201</v>
      </c>
      <c r="D864" s="43" t="s">
        <v>202</v>
      </c>
      <c r="E864" s="53"/>
      <c r="F864" s="53"/>
      <c r="G864" s="53"/>
      <c r="H864" s="53"/>
      <c r="I864" s="54"/>
      <c r="J864" s="50"/>
      <c r="K864" s="54"/>
      <c r="L864" s="55"/>
      <c r="M864" s="59"/>
      <c r="N864" s="59"/>
      <c r="O864" s="53"/>
      <c r="P864" s="53"/>
      <c r="Q864" s="57">
        <f t="shared" si="262"/>
        <v>0</v>
      </c>
      <c r="R864" s="53"/>
      <c r="S864" s="53">
        <f t="shared" si="264"/>
        <v>0</v>
      </c>
      <c r="T864" s="58"/>
      <c r="U864" s="58"/>
      <c r="V864" s="53">
        <f t="shared" si="263"/>
        <v>0</v>
      </c>
      <c r="W864" s="59"/>
      <c r="X864" s="6"/>
    </row>
    <row r="865" spans="1:24" s="77" customFormat="1" ht="47.25" x14ac:dyDescent="0.25">
      <c r="A865" s="33" t="s">
        <v>286</v>
      </c>
      <c r="B865" s="33" t="s">
        <v>338</v>
      </c>
      <c r="C865" s="42" t="s">
        <v>203</v>
      </c>
      <c r="D865" s="43" t="s">
        <v>204</v>
      </c>
      <c r="E865" s="53"/>
      <c r="F865" s="53"/>
      <c r="G865" s="53"/>
      <c r="H865" s="53"/>
      <c r="I865" s="54"/>
      <c r="J865" s="50"/>
      <c r="K865" s="54"/>
      <c r="L865" s="55"/>
      <c r="M865" s="59"/>
      <c r="N865" s="59"/>
      <c r="O865" s="53"/>
      <c r="P865" s="53"/>
      <c r="Q865" s="57">
        <f t="shared" si="262"/>
        <v>0</v>
      </c>
      <c r="R865" s="53"/>
      <c r="S865" s="53">
        <f t="shared" si="264"/>
        <v>0</v>
      </c>
      <c r="T865" s="58"/>
      <c r="U865" s="58"/>
      <c r="V865" s="53">
        <f t="shared" si="263"/>
        <v>0</v>
      </c>
      <c r="W865" s="59"/>
      <c r="X865" s="6"/>
    </row>
    <row r="866" spans="1:24" s="77" customFormat="1" ht="31.5" x14ac:dyDescent="0.25">
      <c r="A866" s="33" t="s">
        <v>286</v>
      </c>
      <c r="B866" s="22" t="s">
        <v>339</v>
      </c>
      <c r="C866" s="23" t="s">
        <v>102</v>
      </c>
      <c r="D866" s="32" t="s">
        <v>50</v>
      </c>
      <c r="E866" s="64">
        <f t="shared" ref="E866:L866" si="265">SUM(E867:E913)</f>
        <v>20397</v>
      </c>
      <c r="F866" s="64">
        <f t="shared" si="265"/>
        <v>3399.5</v>
      </c>
      <c r="G866" s="64">
        <f t="shared" si="265"/>
        <v>5476</v>
      </c>
      <c r="H866" s="64">
        <f t="shared" si="265"/>
        <v>5476</v>
      </c>
      <c r="I866" s="64">
        <f t="shared" si="265"/>
        <v>0</v>
      </c>
      <c r="J866" s="64">
        <f t="shared" si="265"/>
        <v>0</v>
      </c>
      <c r="K866" s="64">
        <f t="shared" si="265"/>
        <v>0</v>
      </c>
      <c r="L866" s="64">
        <f t="shared" si="265"/>
        <v>0</v>
      </c>
      <c r="M866" s="64"/>
      <c r="N866" s="64"/>
      <c r="O866" s="64">
        <f t="shared" ref="O866:V866" si="266">SUM(O867:O911)</f>
        <v>0</v>
      </c>
      <c r="P866" s="64">
        <f t="shared" si="266"/>
        <v>0</v>
      </c>
      <c r="Q866" s="64">
        <f t="shared" si="266"/>
        <v>0</v>
      </c>
      <c r="R866" s="64">
        <f t="shared" si="266"/>
        <v>0</v>
      </c>
      <c r="S866" s="64">
        <f t="shared" si="266"/>
        <v>0</v>
      </c>
      <c r="T866" s="64">
        <f t="shared" si="266"/>
        <v>0</v>
      </c>
      <c r="U866" s="64">
        <f t="shared" si="266"/>
        <v>0</v>
      </c>
      <c r="V866" s="64">
        <f t="shared" si="266"/>
        <v>0</v>
      </c>
      <c r="W866" s="64"/>
      <c r="X866" s="6"/>
    </row>
    <row r="867" spans="1:24" s="77" customFormat="1" ht="63" x14ac:dyDescent="0.25">
      <c r="A867" s="33" t="s">
        <v>286</v>
      </c>
      <c r="B867" s="44" t="s">
        <v>339</v>
      </c>
      <c r="C867" s="23" t="s">
        <v>102</v>
      </c>
      <c r="D867" s="43" t="s">
        <v>205</v>
      </c>
      <c r="E867" s="53"/>
      <c r="F867" s="53"/>
      <c r="G867" s="53"/>
      <c r="H867" s="53"/>
      <c r="I867" s="54"/>
      <c r="J867" s="50"/>
      <c r="K867" s="54"/>
      <c r="L867" s="55"/>
      <c r="M867" s="59"/>
      <c r="N867" s="59"/>
      <c r="O867" s="53"/>
      <c r="P867" s="53"/>
      <c r="Q867" s="57">
        <f>O867-P867</f>
        <v>0</v>
      </c>
      <c r="R867" s="53"/>
      <c r="S867" s="53">
        <f>ROUND(R867/12*3,0)</f>
        <v>0</v>
      </c>
      <c r="T867" s="58"/>
      <c r="U867" s="58"/>
      <c r="V867" s="53">
        <f>T867-U867</f>
        <v>0</v>
      </c>
      <c r="W867" s="59"/>
      <c r="X867" s="6"/>
    </row>
    <row r="868" spans="1:24" s="77" customFormat="1" ht="15.75" x14ac:dyDescent="0.25">
      <c r="A868" s="33" t="s">
        <v>286</v>
      </c>
      <c r="B868" s="44" t="s">
        <v>339</v>
      </c>
      <c r="C868" s="23" t="s">
        <v>384</v>
      </c>
      <c r="D868" s="43" t="s">
        <v>387</v>
      </c>
      <c r="E868" s="53"/>
      <c r="F868" s="53"/>
      <c r="G868" s="53"/>
      <c r="H868" s="53"/>
      <c r="I868" s="54"/>
      <c r="J868" s="50"/>
      <c r="K868" s="54"/>
      <c r="L868" s="55"/>
      <c r="M868" s="59"/>
      <c r="N868" s="59"/>
      <c r="O868" s="53"/>
      <c r="P868" s="53"/>
      <c r="Q868" s="57"/>
      <c r="R868" s="53"/>
      <c r="S868" s="53"/>
      <c r="T868" s="58"/>
      <c r="U868" s="58"/>
      <c r="V868" s="53"/>
      <c r="W868" s="59"/>
      <c r="X868" s="6"/>
    </row>
    <row r="869" spans="1:24" s="77" customFormat="1" ht="15.75" x14ac:dyDescent="0.25">
      <c r="A869" s="33" t="s">
        <v>286</v>
      </c>
      <c r="B869" s="44" t="s">
        <v>339</v>
      </c>
      <c r="C869" s="23" t="s">
        <v>385</v>
      </c>
      <c r="D869" s="43" t="s">
        <v>388</v>
      </c>
      <c r="E869" s="53"/>
      <c r="F869" s="53"/>
      <c r="G869" s="53"/>
      <c r="H869" s="53"/>
      <c r="I869" s="54"/>
      <c r="J869" s="50"/>
      <c r="K869" s="54"/>
      <c r="L869" s="55"/>
      <c r="M869" s="59"/>
      <c r="N869" s="59"/>
      <c r="O869" s="53"/>
      <c r="P869" s="53"/>
      <c r="Q869" s="57"/>
      <c r="R869" s="53"/>
      <c r="S869" s="53"/>
      <c r="T869" s="58"/>
      <c r="U869" s="58"/>
      <c r="V869" s="53"/>
      <c r="W869" s="59"/>
      <c r="X869" s="6"/>
    </row>
    <row r="870" spans="1:24" s="77" customFormat="1" ht="31.5" x14ac:dyDescent="0.25">
      <c r="A870" s="33" t="s">
        <v>286</v>
      </c>
      <c r="B870" s="44" t="s">
        <v>339</v>
      </c>
      <c r="C870" s="23" t="s">
        <v>386</v>
      </c>
      <c r="D870" s="43" t="s">
        <v>389</v>
      </c>
      <c r="E870" s="53"/>
      <c r="F870" s="53"/>
      <c r="G870" s="53"/>
      <c r="H870" s="53"/>
      <c r="I870" s="54"/>
      <c r="J870" s="50"/>
      <c r="K870" s="54"/>
      <c r="L870" s="55"/>
      <c r="M870" s="59"/>
      <c r="N870" s="59"/>
      <c r="O870" s="53"/>
      <c r="P870" s="53"/>
      <c r="Q870" s="57"/>
      <c r="R870" s="53"/>
      <c r="S870" s="53"/>
      <c r="T870" s="58"/>
      <c r="U870" s="58"/>
      <c r="V870" s="53"/>
      <c r="W870" s="59"/>
      <c r="X870" s="6"/>
    </row>
    <row r="871" spans="1:24" s="77" customFormat="1" ht="31.5" x14ac:dyDescent="0.25">
      <c r="A871" s="33" t="s">
        <v>286</v>
      </c>
      <c r="B871" s="44" t="s">
        <v>339</v>
      </c>
      <c r="C871" s="37" t="s">
        <v>206</v>
      </c>
      <c r="D871" s="43" t="s">
        <v>207</v>
      </c>
      <c r="E871" s="53"/>
      <c r="F871" s="53"/>
      <c r="G871" s="53"/>
      <c r="H871" s="53"/>
      <c r="I871" s="54"/>
      <c r="J871" s="50"/>
      <c r="K871" s="54"/>
      <c r="L871" s="55"/>
      <c r="M871" s="59"/>
      <c r="N871" s="59"/>
      <c r="O871" s="53"/>
      <c r="P871" s="53"/>
      <c r="Q871" s="57">
        <f t="shared" ref="Q871:Q909" si="267">O871-P871</f>
        <v>0</v>
      </c>
      <c r="R871" s="53"/>
      <c r="S871" s="53">
        <f t="shared" ref="S871:S909" si="268">ROUND(R871/12*3,0)</f>
        <v>0</v>
      </c>
      <c r="T871" s="58"/>
      <c r="U871" s="58"/>
      <c r="V871" s="53">
        <f t="shared" ref="V871:V909" si="269">T871-U871</f>
        <v>0</v>
      </c>
      <c r="W871" s="59"/>
      <c r="X871" s="6"/>
    </row>
    <row r="872" spans="1:24" s="77" customFormat="1" ht="31.5" x14ac:dyDescent="0.25">
      <c r="A872" s="33" t="s">
        <v>286</v>
      </c>
      <c r="B872" s="44" t="s">
        <v>339</v>
      </c>
      <c r="C872" s="37" t="s">
        <v>208</v>
      </c>
      <c r="D872" s="43" t="s">
        <v>209</v>
      </c>
      <c r="E872" s="53">
        <v>4135</v>
      </c>
      <c r="F872" s="53">
        <f>E872/12*2</f>
        <v>689.16666666666663</v>
      </c>
      <c r="G872" s="53">
        <v>886</v>
      </c>
      <c r="H872" s="53">
        <v>886</v>
      </c>
      <c r="I872" s="54"/>
      <c r="J872" s="50"/>
      <c r="K872" s="54"/>
      <c r="L872" s="55"/>
      <c r="M872" s="59"/>
      <c r="N872" s="59"/>
      <c r="O872" s="53"/>
      <c r="P872" s="53"/>
      <c r="Q872" s="57">
        <f t="shared" si="267"/>
        <v>0</v>
      </c>
      <c r="R872" s="53"/>
      <c r="S872" s="53">
        <f t="shared" si="268"/>
        <v>0</v>
      </c>
      <c r="T872" s="58"/>
      <c r="U872" s="58"/>
      <c r="V872" s="53">
        <f t="shared" si="269"/>
        <v>0</v>
      </c>
      <c r="W872" s="59"/>
      <c r="X872" s="6"/>
    </row>
    <row r="873" spans="1:24" s="77" customFormat="1" ht="15.75" x14ac:dyDescent="0.25">
      <c r="A873" s="33" t="s">
        <v>286</v>
      </c>
      <c r="B873" s="44" t="s">
        <v>339</v>
      </c>
      <c r="C873" s="37" t="s">
        <v>210</v>
      </c>
      <c r="D873" s="43" t="s">
        <v>224</v>
      </c>
      <c r="E873" s="53"/>
      <c r="F873" s="53"/>
      <c r="G873" s="53"/>
      <c r="H873" s="53"/>
      <c r="I873" s="54"/>
      <c r="J873" s="50"/>
      <c r="K873" s="54"/>
      <c r="L873" s="55"/>
      <c r="M873" s="59"/>
      <c r="N873" s="59"/>
      <c r="O873" s="53"/>
      <c r="P873" s="53"/>
      <c r="Q873" s="57">
        <f t="shared" si="267"/>
        <v>0</v>
      </c>
      <c r="R873" s="53"/>
      <c r="S873" s="53">
        <f t="shared" si="268"/>
        <v>0</v>
      </c>
      <c r="T873" s="58"/>
      <c r="U873" s="58"/>
      <c r="V873" s="53">
        <f t="shared" si="269"/>
        <v>0</v>
      </c>
      <c r="W873" s="59"/>
      <c r="X873" s="6"/>
    </row>
    <row r="874" spans="1:24" s="77" customFormat="1" ht="31.5" x14ac:dyDescent="0.25">
      <c r="A874" s="33" t="s">
        <v>286</v>
      </c>
      <c r="B874" s="44" t="s">
        <v>339</v>
      </c>
      <c r="C874" s="37" t="s">
        <v>211</v>
      </c>
      <c r="D874" s="43" t="s">
        <v>225</v>
      </c>
      <c r="E874" s="53"/>
      <c r="F874" s="53"/>
      <c r="G874" s="53"/>
      <c r="H874" s="53"/>
      <c r="I874" s="54"/>
      <c r="J874" s="50"/>
      <c r="K874" s="54"/>
      <c r="L874" s="55"/>
      <c r="M874" s="59"/>
      <c r="N874" s="59"/>
      <c r="O874" s="53"/>
      <c r="P874" s="53"/>
      <c r="Q874" s="57">
        <f t="shared" si="267"/>
        <v>0</v>
      </c>
      <c r="R874" s="53"/>
      <c r="S874" s="53">
        <f>ROUND(R874/12*3,0)</f>
        <v>0</v>
      </c>
      <c r="T874" s="58"/>
      <c r="U874" s="58"/>
      <c r="V874" s="53">
        <f t="shared" si="269"/>
        <v>0</v>
      </c>
      <c r="W874" s="59"/>
      <c r="X874" s="6"/>
    </row>
    <row r="875" spans="1:24" s="77" customFormat="1" ht="31.5" x14ac:dyDescent="0.25">
      <c r="A875" s="33" t="s">
        <v>286</v>
      </c>
      <c r="B875" s="44" t="s">
        <v>339</v>
      </c>
      <c r="C875" s="37" t="s">
        <v>212</v>
      </c>
      <c r="D875" s="43" t="s">
        <v>213</v>
      </c>
      <c r="E875" s="53"/>
      <c r="F875" s="53">
        <f>E875/12*1</f>
        <v>0</v>
      </c>
      <c r="G875" s="53"/>
      <c r="H875" s="53"/>
      <c r="I875" s="54"/>
      <c r="J875" s="50"/>
      <c r="K875" s="54"/>
      <c r="L875" s="55"/>
      <c r="M875" s="59"/>
      <c r="N875" s="59"/>
      <c r="O875" s="53"/>
      <c r="P875" s="53"/>
      <c r="Q875" s="57">
        <f t="shared" si="267"/>
        <v>0</v>
      </c>
      <c r="R875" s="53"/>
      <c r="S875" s="53">
        <f t="shared" si="268"/>
        <v>0</v>
      </c>
      <c r="T875" s="58"/>
      <c r="U875" s="58"/>
      <c r="V875" s="53">
        <f t="shared" si="269"/>
        <v>0</v>
      </c>
      <c r="W875" s="59"/>
      <c r="X875" s="6"/>
    </row>
    <row r="876" spans="1:24" s="77" customFormat="1" ht="15.75" x14ac:dyDescent="0.25">
      <c r="A876" s="33" t="s">
        <v>286</v>
      </c>
      <c r="B876" s="44" t="s">
        <v>339</v>
      </c>
      <c r="C876" s="37" t="s">
        <v>214</v>
      </c>
      <c r="D876" s="43" t="s">
        <v>215</v>
      </c>
      <c r="E876" s="53"/>
      <c r="F876" s="53"/>
      <c r="G876" s="53"/>
      <c r="H876" s="53"/>
      <c r="I876" s="54"/>
      <c r="J876" s="50"/>
      <c r="K876" s="54"/>
      <c r="L876" s="55"/>
      <c r="M876" s="59"/>
      <c r="N876" s="59"/>
      <c r="O876" s="53"/>
      <c r="P876" s="53"/>
      <c r="Q876" s="57">
        <f t="shared" si="267"/>
        <v>0</v>
      </c>
      <c r="R876" s="53"/>
      <c r="S876" s="53">
        <f t="shared" si="268"/>
        <v>0</v>
      </c>
      <c r="T876" s="58"/>
      <c r="U876" s="58"/>
      <c r="V876" s="53">
        <f t="shared" si="269"/>
        <v>0</v>
      </c>
      <c r="W876" s="59"/>
      <c r="X876" s="6"/>
    </row>
    <row r="877" spans="1:24" s="77" customFormat="1" ht="31.5" x14ac:dyDescent="0.25">
      <c r="A877" s="33" t="s">
        <v>286</v>
      </c>
      <c r="B877" s="44" t="s">
        <v>339</v>
      </c>
      <c r="C877" s="37" t="s">
        <v>216</v>
      </c>
      <c r="D877" s="43" t="s">
        <v>217</v>
      </c>
      <c r="E877" s="53">
        <v>16262</v>
      </c>
      <c r="F877" s="53">
        <f>E877/12*2</f>
        <v>2710.3333333333335</v>
      </c>
      <c r="G877" s="53">
        <v>2214</v>
      </c>
      <c r="H877" s="53">
        <v>2214</v>
      </c>
      <c r="I877" s="54"/>
      <c r="J877" s="50"/>
      <c r="K877" s="54"/>
      <c r="L877" s="55"/>
      <c r="M877" s="59"/>
      <c r="N877" s="59"/>
      <c r="O877" s="53"/>
      <c r="P877" s="53"/>
      <c r="Q877" s="57">
        <f t="shared" si="267"/>
        <v>0</v>
      </c>
      <c r="R877" s="53"/>
      <c r="S877" s="53">
        <f t="shared" si="268"/>
        <v>0</v>
      </c>
      <c r="T877" s="58"/>
      <c r="U877" s="58"/>
      <c r="V877" s="53">
        <f t="shared" si="269"/>
        <v>0</v>
      </c>
      <c r="W877" s="59"/>
      <c r="X877" s="6"/>
    </row>
    <row r="878" spans="1:24" s="77" customFormat="1" ht="31.5" x14ac:dyDescent="0.25">
      <c r="A878" s="33" t="s">
        <v>286</v>
      </c>
      <c r="B878" s="44" t="s">
        <v>339</v>
      </c>
      <c r="C878" s="37" t="s">
        <v>218</v>
      </c>
      <c r="D878" s="43" t="s">
        <v>219</v>
      </c>
      <c r="E878" s="53"/>
      <c r="F878" s="53">
        <f t="shared" ref="F878:F908" si="270">E878/12*1</f>
        <v>0</v>
      </c>
      <c r="G878" s="53"/>
      <c r="H878" s="53"/>
      <c r="I878" s="54"/>
      <c r="J878" s="50"/>
      <c r="K878" s="54"/>
      <c r="L878" s="55"/>
      <c r="M878" s="59"/>
      <c r="N878" s="59"/>
      <c r="O878" s="53"/>
      <c r="P878" s="53"/>
      <c r="Q878" s="57">
        <f t="shared" si="267"/>
        <v>0</v>
      </c>
      <c r="R878" s="53"/>
      <c r="S878" s="53">
        <f t="shared" si="268"/>
        <v>0</v>
      </c>
      <c r="T878" s="58"/>
      <c r="U878" s="58"/>
      <c r="V878" s="53">
        <f t="shared" si="269"/>
        <v>0</v>
      </c>
      <c r="W878" s="59"/>
      <c r="X878" s="6"/>
    </row>
    <row r="879" spans="1:24" s="77" customFormat="1" ht="31.5" x14ac:dyDescent="0.25">
      <c r="A879" s="33" t="s">
        <v>286</v>
      </c>
      <c r="B879" s="44" t="s">
        <v>339</v>
      </c>
      <c r="C879" s="37" t="s">
        <v>220</v>
      </c>
      <c r="D879" s="43" t="s">
        <v>221</v>
      </c>
      <c r="E879" s="53"/>
      <c r="F879" s="53">
        <f t="shared" si="270"/>
        <v>0</v>
      </c>
      <c r="G879" s="53"/>
      <c r="H879" s="53"/>
      <c r="I879" s="54"/>
      <c r="J879" s="50"/>
      <c r="K879" s="54"/>
      <c r="L879" s="55"/>
      <c r="M879" s="59"/>
      <c r="N879" s="59"/>
      <c r="O879" s="53"/>
      <c r="P879" s="53"/>
      <c r="Q879" s="57">
        <f t="shared" si="267"/>
        <v>0</v>
      </c>
      <c r="R879" s="53"/>
      <c r="S879" s="53">
        <f t="shared" si="268"/>
        <v>0</v>
      </c>
      <c r="T879" s="58"/>
      <c r="U879" s="58"/>
      <c r="V879" s="53">
        <f t="shared" si="269"/>
        <v>0</v>
      </c>
      <c r="W879" s="59"/>
      <c r="X879" s="6"/>
    </row>
    <row r="880" spans="1:24" s="77" customFormat="1" ht="31.5" x14ac:dyDescent="0.25">
      <c r="A880" s="33" t="s">
        <v>286</v>
      </c>
      <c r="B880" s="44" t="s">
        <v>339</v>
      </c>
      <c r="C880" s="37" t="s">
        <v>222</v>
      </c>
      <c r="D880" s="43" t="s">
        <v>226</v>
      </c>
      <c r="E880" s="53"/>
      <c r="F880" s="53">
        <f t="shared" si="270"/>
        <v>0</v>
      </c>
      <c r="G880" s="53"/>
      <c r="H880" s="53"/>
      <c r="I880" s="54"/>
      <c r="J880" s="50"/>
      <c r="K880" s="54"/>
      <c r="L880" s="55"/>
      <c r="M880" s="59"/>
      <c r="N880" s="59"/>
      <c r="O880" s="53"/>
      <c r="P880" s="53"/>
      <c r="Q880" s="57">
        <f t="shared" si="267"/>
        <v>0</v>
      </c>
      <c r="R880" s="53"/>
      <c r="S880" s="53">
        <f t="shared" si="268"/>
        <v>0</v>
      </c>
      <c r="T880" s="58"/>
      <c r="U880" s="58"/>
      <c r="V880" s="53">
        <f t="shared" si="269"/>
        <v>0</v>
      </c>
      <c r="W880" s="59"/>
      <c r="X880" s="6"/>
    </row>
    <row r="881" spans="1:24" s="77" customFormat="1" ht="31.5" x14ac:dyDescent="0.25">
      <c r="A881" s="33" t="s">
        <v>286</v>
      </c>
      <c r="B881" s="44" t="s">
        <v>339</v>
      </c>
      <c r="C881" s="37" t="s">
        <v>223</v>
      </c>
      <c r="D881" s="43" t="s">
        <v>227</v>
      </c>
      <c r="E881" s="53"/>
      <c r="F881" s="53">
        <f t="shared" si="270"/>
        <v>0</v>
      </c>
      <c r="G881" s="53"/>
      <c r="H881" s="53"/>
      <c r="I881" s="54"/>
      <c r="J881" s="50"/>
      <c r="K881" s="54"/>
      <c r="L881" s="55"/>
      <c r="M881" s="59"/>
      <c r="N881" s="59"/>
      <c r="O881" s="53"/>
      <c r="P881" s="53"/>
      <c r="Q881" s="57">
        <f t="shared" si="267"/>
        <v>0</v>
      </c>
      <c r="R881" s="53"/>
      <c r="S881" s="53">
        <f t="shared" si="268"/>
        <v>0</v>
      </c>
      <c r="T881" s="58"/>
      <c r="U881" s="58"/>
      <c r="V881" s="53">
        <f t="shared" si="269"/>
        <v>0</v>
      </c>
      <c r="W881" s="59"/>
      <c r="X881" s="6"/>
    </row>
    <row r="882" spans="1:24" s="77" customFormat="1" ht="31.5" x14ac:dyDescent="0.25">
      <c r="A882" s="33" t="s">
        <v>286</v>
      </c>
      <c r="B882" s="44" t="s">
        <v>339</v>
      </c>
      <c r="C882" s="37" t="s">
        <v>280</v>
      </c>
      <c r="D882" s="43" t="s">
        <v>281</v>
      </c>
      <c r="E882" s="53"/>
      <c r="F882" s="53">
        <f t="shared" si="270"/>
        <v>0</v>
      </c>
      <c r="G882" s="53"/>
      <c r="H882" s="53"/>
      <c r="I882" s="54"/>
      <c r="J882" s="50"/>
      <c r="K882" s="54"/>
      <c r="L882" s="55"/>
      <c r="M882" s="59"/>
      <c r="N882" s="59"/>
      <c r="O882" s="53"/>
      <c r="P882" s="53"/>
      <c r="Q882" s="57">
        <f t="shared" si="267"/>
        <v>0</v>
      </c>
      <c r="R882" s="53"/>
      <c r="S882" s="53">
        <f t="shared" si="268"/>
        <v>0</v>
      </c>
      <c r="T882" s="58"/>
      <c r="U882" s="58"/>
      <c r="V882" s="53">
        <f t="shared" si="269"/>
        <v>0</v>
      </c>
      <c r="W882" s="59"/>
      <c r="X882" s="6"/>
    </row>
    <row r="883" spans="1:24" s="77" customFormat="1" ht="15.75" x14ac:dyDescent="0.25">
      <c r="A883" s="33" t="s">
        <v>286</v>
      </c>
      <c r="B883" s="44" t="s">
        <v>339</v>
      </c>
      <c r="C883" s="37" t="s">
        <v>228</v>
      </c>
      <c r="D883" s="43" t="s">
        <v>229</v>
      </c>
      <c r="E883" s="53"/>
      <c r="F883" s="53">
        <f t="shared" si="270"/>
        <v>0</v>
      </c>
      <c r="G883" s="53">
        <v>3324</v>
      </c>
      <c r="H883" s="53">
        <v>3324</v>
      </c>
      <c r="I883" s="54"/>
      <c r="J883" s="50"/>
      <c r="K883" s="54"/>
      <c r="L883" s="55"/>
      <c r="M883" s="59"/>
      <c r="N883" s="59"/>
      <c r="O883" s="53"/>
      <c r="P883" s="53"/>
      <c r="Q883" s="57">
        <f t="shared" si="267"/>
        <v>0</v>
      </c>
      <c r="R883" s="53"/>
      <c r="S883" s="53">
        <f t="shared" si="268"/>
        <v>0</v>
      </c>
      <c r="T883" s="58"/>
      <c r="U883" s="58"/>
      <c r="V883" s="53">
        <f t="shared" si="269"/>
        <v>0</v>
      </c>
      <c r="W883" s="59"/>
      <c r="X883" s="6"/>
    </row>
    <row r="884" spans="1:24" s="77" customFormat="1" ht="31.5" x14ac:dyDescent="0.25">
      <c r="A884" s="33" t="s">
        <v>286</v>
      </c>
      <c r="B884" s="44" t="s">
        <v>339</v>
      </c>
      <c r="C884" s="37" t="s">
        <v>230</v>
      </c>
      <c r="D884" s="43" t="s">
        <v>231</v>
      </c>
      <c r="E884" s="53"/>
      <c r="F884" s="53">
        <f t="shared" si="270"/>
        <v>0</v>
      </c>
      <c r="G884" s="53"/>
      <c r="H884" s="53"/>
      <c r="I884" s="54"/>
      <c r="J884" s="50"/>
      <c r="K884" s="54"/>
      <c r="L884" s="55"/>
      <c r="M884" s="59"/>
      <c r="N884" s="59"/>
      <c r="O884" s="53"/>
      <c r="P884" s="53"/>
      <c r="Q884" s="57">
        <f t="shared" si="267"/>
        <v>0</v>
      </c>
      <c r="R884" s="53"/>
      <c r="S884" s="53">
        <f t="shared" si="268"/>
        <v>0</v>
      </c>
      <c r="T884" s="58"/>
      <c r="U884" s="58"/>
      <c r="V884" s="53">
        <f t="shared" si="269"/>
        <v>0</v>
      </c>
      <c r="W884" s="59"/>
      <c r="X884" s="6"/>
    </row>
    <row r="885" spans="1:24" s="77" customFormat="1" ht="15.75" x14ac:dyDescent="0.25">
      <c r="A885" s="33" t="s">
        <v>286</v>
      </c>
      <c r="B885" s="44" t="s">
        <v>339</v>
      </c>
      <c r="C885" s="37" t="s">
        <v>232</v>
      </c>
      <c r="D885" s="43" t="s">
        <v>233</v>
      </c>
      <c r="E885" s="53"/>
      <c r="F885" s="53">
        <f t="shared" si="270"/>
        <v>0</v>
      </c>
      <c r="G885" s="53"/>
      <c r="H885" s="53"/>
      <c r="I885" s="54"/>
      <c r="J885" s="50"/>
      <c r="K885" s="54"/>
      <c r="L885" s="55"/>
      <c r="M885" s="59"/>
      <c r="N885" s="59"/>
      <c r="O885" s="53"/>
      <c r="P885" s="53"/>
      <c r="Q885" s="57">
        <f t="shared" si="267"/>
        <v>0</v>
      </c>
      <c r="R885" s="53"/>
      <c r="S885" s="53">
        <f t="shared" si="268"/>
        <v>0</v>
      </c>
      <c r="T885" s="58"/>
      <c r="U885" s="58"/>
      <c r="V885" s="53">
        <f t="shared" si="269"/>
        <v>0</v>
      </c>
      <c r="W885" s="59"/>
      <c r="X885" s="6"/>
    </row>
    <row r="886" spans="1:24" s="77" customFormat="1" ht="15.75" x14ac:dyDescent="0.25">
      <c r="A886" s="33" t="s">
        <v>286</v>
      </c>
      <c r="B886" s="44" t="s">
        <v>339</v>
      </c>
      <c r="C886" s="37" t="s">
        <v>394</v>
      </c>
      <c r="D886" s="43" t="s">
        <v>369</v>
      </c>
      <c r="E886" s="53"/>
      <c r="F886" s="53">
        <f t="shared" si="270"/>
        <v>0</v>
      </c>
      <c r="G886" s="53"/>
      <c r="H886" s="53"/>
      <c r="I886" s="54"/>
      <c r="J886" s="50"/>
      <c r="K886" s="54"/>
      <c r="L886" s="55"/>
      <c r="M886" s="59"/>
      <c r="N886" s="59"/>
      <c r="O886" s="53"/>
      <c r="P886" s="53"/>
      <c r="Q886" s="57">
        <f t="shared" si="267"/>
        <v>0</v>
      </c>
      <c r="R886" s="53"/>
      <c r="S886" s="53">
        <f t="shared" si="268"/>
        <v>0</v>
      </c>
      <c r="T886" s="58"/>
      <c r="U886" s="58"/>
      <c r="V886" s="53">
        <f t="shared" si="269"/>
        <v>0</v>
      </c>
      <c r="W886" s="59"/>
      <c r="X886" s="6"/>
    </row>
    <row r="887" spans="1:24" s="77" customFormat="1" ht="15.75" x14ac:dyDescent="0.25">
      <c r="A887" s="33" t="s">
        <v>286</v>
      </c>
      <c r="B887" s="44" t="s">
        <v>339</v>
      </c>
      <c r="C887" s="37" t="s">
        <v>234</v>
      </c>
      <c r="D887" s="43" t="s">
        <v>235</v>
      </c>
      <c r="E887" s="53"/>
      <c r="F887" s="53">
        <f t="shared" si="270"/>
        <v>0</v>
      </c>
      <c r="G887" s="53"/>
      <c r="H887" s="53"/>
      <c r="I887" s="54"/>
      <c r="J887" s="50"/>
      <c r="K887" s="54"/>
      <c r="L887" s="55"/>
      <c r="M887" s="59"/>
      <c r="N887" s="59"/>
      <c r="O887" s="53"/>
      <c r="P887" s="53"/>
      <c r="Q887" s="57">
        <f t="shared" si="267"/>
        <v>0</v>
      </c>
      <c r="R887" s="53"/>
      <c r="S887" s="53">
        <f t="shared" si="268"/>
        <v>0</v>
      </c>
      <c r="T887" s="58"/>
      <c r="U887" s="58"/>
      <c r="V887" s="53">
        <f t="shared" si="269"/>
        <v>0</v>
      </c>
      <c r="W887" s="59"/>
      <c r="X887" s="6"/>
    </row>
    <row r="888" spans="1:24" s="77" customFormat="1" ht="15.75" x14ac:dyDescent="0.25">
      <c r="A888" s="33" t="s">
        <v>286</v>
      </c>
      <c r="B888" s="44" t="s">
        <v>339</v>
      </c>
      <c r="C888" s="37" t="s">
        <v>236</v>
      </c>
      <c r="D888" s="43" t="s">
        <v>237</v>
      </c>
      <c r="E888" s="53"/>
      <c r="F888" s="53">
        <f t="shared" si="270"/>
        <v>0</v>
      </c>
      <c r="G888" s="53"/>
      <c r="H888" s="53"/>
      <c r="I888" s="54"/>
      <c r="J888" s="50"/>
      <c r="K888" s="54"/>
      <c r="L888" s="55"/>
      <c r="M888" s="59"/>
      <c r="N888" s="59"/>
      <c r="O888" s="53"/>
      <c r="P888" s="53"/>
      <c r="Q888" s="57">
        <f t="shared" si="267"/>
        <v>0</v>
      </c>
      <c r="R888" s="53"/>
      <c r="S888" s="53">
        <f t="shared" si="268"/>
        <v>0</v>
      </c>
      <c r="T888" s="58"/>
      <c r="U888" s="58"/>
      <c r="V888" s="53">
        <f t="shared" si="269"/>
        <v>0</v>
      </c>
      <c r="W888" s="59"/>
      <c r="X888" s="6"/>
    </row>
    <row r="889" spans="1:24" s="77" customFormat="1" ht="31.5" x14ac:dyDescent="0.25">
      <c r="A889" s="33" t="s">
        <v>286</v>
      </c>
      <c r="B889" s="44" t="s">
        <v>339</v>
      </c>
      <c r="C889" s="37" t="s">
        <v>238</v>
      </c>
      <c r="D889" s="43" t="s">
        <v>239</v>
      </c>
      <c r="E889" s="53"/>
      <c r="F889" s="53">
        <f t="shared" si="270"/>
        <v>0</v>
      </c>
      <c r="G889" s="53"/>
      <c r="H889" s="53"/>
      <c r="I889" s="54"/>
      <c r="J889" s="50"/>
      <c r="K889" s="54"/>
      <c r="L889" s="55"/>
      <c r="M889" s="59"/>
      <c r="N889" s="59"/>
      <c r="O889" s="53"/>
      <c r="P889" s="53"/>
      <c r="Q889" s="57">
        <f t="shared" si="267"/>
        <v>0</v>
      </c>
      <c r="R889" s="53"/>
      <c r="S889" s="53">
        <f t="shared" si="268"/>
        <v>0</v>
      </c>
      <c r="T889" s="58"/>
      <c r="U889" s="58"/>
      <c r="V889" s="53">
        <f t="shared" si="269"/>
        <v>0</v>
      </c>
      <c r="W889" s="59"/>
      <c r="X889" s="6"/>
    </row>
    <row r="890" spans="1:24" s="77" customFormat="1" ht="31.5" x14ac:dyDescent="0.25">
      <c r="A890" s="33" t="s">
        <v>286</v>
      </c>
      <c r="B890" s="44" t="s">
        <v>339</v>
      </c>
      <c r="C890" s="37" t="s">
        <v>240</v>
      </c>
      <c r="D890" s="43" t="s">
        <v>241</v>
      </c>
      <c r="E890" s="53"/>
      <c r="F890" s="53">
        <f t="shared" si="270"/>
        <v>0</v>
      </c>
      <c r="G890" s="53"/>
      <c r="H890" s="53"/>
      <c r="I890" s="54"/>
      <c r="J890" s="50"/>
      <c r="K890" s="54"/>
      <c r="L890" s="55"/>
      <c r="M890" s="59"/>
      <c r="N890" s="59"/>
      <c r="O890" s="53"/>
      <c r="P890" s="53"/>
      <c r="Q890" s="57">
        <f t="shared" si="267"/>
        <v>0</v>
      </c>
      <c r="R890" s="53"/>
      <c r="S890" s="53">
        <f t="shared" si="268"/>
        <v>0</v>
      </c>
      <c r="T890" s="58"/>
      <c r="U890" s="58"/>
      <c r="V890" s="53">
        <f t="shared" si="269"/>
        <v>0</v>
      </c>
      <c r="W890" s="59"/>
      <c r="X890" s="6"/>
    </row>
    <row r="891" spans="1:24" s="77" customFormat="1" ht="15.75" x14ac:dyDescent="0.25">
      <c r="A891" s="33" t="s">
        <v>286</v>
      </c>
      <c r="B891" s="44" t="s">
        <v>339</v>
      </c>
      <c r="C891" s="37" t="s">
        <v>242</v>
      </c>
      <c r="D891" s="43" t="s">
        <v>246</v>
      </c>
      <c r="E891" s="53"/>
      <c r="F891" s="53">
        <f t="shared" si="270"/>
        <v>0</v>
      </c>
      <c r="G891" s="53"/>
      <c r="H891" s="53"/>
      <c r="I891" s="54"/>
      <c r="J891" s="50"/>
      <c r="K891" s="54"/>
      <c r="L891" s="55"/>
      <c r="M891" s="59"/>
      <c r="N891" s="59"/>
      <c r="O891" s="53"/>
      <c r="P891" s="53"/>
      <c r="Q891" s="57">
        <f t="shared" si="267"/>
        <v>0</v>
      </c>
      <c r="R891" s="53"/>
      <c r="S891" s="53">
        <f t="shared" si="268"/>
        <v>0</v>
      </c>
      <c r="T891" s="58"/>
      <c r="U891" s="58"/>
      <c r="V891" s="53">
        <f t="shared" si="269"/>
        <v>0</v>
      </c>
      <c r="W891" s="59"/>
      <c r="X891" s="6"/>
    </row>
    <row r="892" spans="1:24" s="77" customFormat="1" ht="15.75" x14ac:dyDescent="0.25">
      <c r="A892" s="33" t="s">
        <v>286</v>
      </c>
      <c r="B892" s="44" t="s">
        <v>339</v>
      </c>
      <c r="C892" s="37" t="s">
        <v>243</v>
      </c>
      <c r="D892" s="43" t="s">
        <v>247</v>
      </c>
      <c r="E892" s="53"/>
      <c r="F892" s="53">
        <f t="shared" si="270"/>
        <v>0</v>
      </c>
      <c r="G892" s="53"/>
      <c r="H892" s="53"/>
      <c r="I892" s="54"/>
      <c r="J892" s="50"/>
      <c r="K892" s="54"/>
      <c r="L892" s="55"/>
      <c r="M892" s="59"/>
      <c r="N892" s="59"/>
      <c r="O892" s="53"/>
      <c r="P892" s="53"/>
      <c r="Q892" s="57">
        <f t="shared" si="267"/>
        <v>0</v>
      </c>
      <c r="R892" s="53"/>
      <c r="S892" s="53">
        <f t="shared" si="268"/>
        <v>0</v>
      </c>
      <c r="T892" s="58"/>
      <c r="U892" s="58"/>
      <c r="V892" s="53">
        <f t="shared" si="269"/>
        <v>0</v>
      </c>
      <c r="W892" s="59"/>
      <c r="X892" s="6"/>
    </row>
    <row r="893" spans="1:24" s="77" customFormat="1" ht="15.75" x14ac:dyDescent="0.25">
      <c r="A893" s="33" t="s">
        <v>286</v>
      </c>
      <c r="B893" s="44" t="s">
        <v>339</v>
      </c>
      <c r="C893" s="37" t="s">
        <v>244</v>
      </c>
      <c r="D893" s="43" t="s">
        <v>245</v>
      </c>
      <c r="E893" s="53"/>
      <c r="F893" s="53">
        <f t="shared" si="270"/>
        <v>0</v>
      </c>
      <c r="G893" s="53"/>
      <c r="H893" s="53"/>
      <c r="I893" s="54"/>
      <c r="J893" s="50"/>
      <c r="K893" s="54"/>
      <c r="L893" s="55"/>
      <c r="M893" s="59"/>
      <c r="N893" s="59"/>
      <c r="O893" s="53"/>
      <c r="P893" s="53"/>
      <c r="Q893" s="57">
        <f t="shared" si="267"/>
        <v>0</v>
      </c>
      <c r="R893" s="53"/>
      <c r="S893" s="53">
        <f t="shared" si="268"/>
        <v>0</v>
      </c>
      <c r="T893" s="58"/>
      <c r="U893" s="58"/>
      <c r="V893" s="53">
        <f t="shared" si="269"/>
        <v>0</v>
      </c>
      <c r="W893" s="59"/>
      <c r="X893" s="6"/>
    </row>
    <row r="894" spans="1:24" s="77" customFormat="1" ht="31.5" x14ac:dyDescent="0.25">
      <c r="A894" s="33" t="s">
        <v>286</v>
      </c>
      <c r="B894" s="44" t="s">
        <v>339</v>
      </c>
      <c r="C894" s="37" t="s">
        <v>248</v>
      </c>
      <c r="D894" s="43" t="s">
        <v>249</v>
      </c>
      <c r="E894" s="53"/>
      <c r="F894" s="53">
        <f t="shared" si="270"/>
        <v>0</v>
      </c>
      <c r="G894" s="53"/>
      <c r="H894" s="53"/>
      <c r="I894" s="54"/>
      <c r="J894" s="50"/>
      <c r="K894" s="54"/>
      <c r="L894" s="55"/>
      <c r="M894" s="59"/>
      <c r="N894" s="59"/>
      <c r="O894" s="53"/>
      <c r="P894" s="53"/>
      <c r="Q894" s="57">
        <f t="shared" si="267"/>
        <v>0</v>
      </c>
      <c r="R894" s="53"/>
      <c r="S894" s="53">
        <f t="shared" si="268"/>
        <v>0</v>
      </c>
      <c r="T894" s="58"/>
      <c r="U894" s="58"/>
      <c r="V894" s="53">
        <f t="shared" si="269"/>
        <v>0</v>
      </c>
      <c r="W894" s="59"/>
      <c r="X894" s="6"/>
    </row>
    <row r="895" spans="1:24" s="77" customFormat="1" ht="15.75" x14ac:dyDescent="0.25">
      <c r="A895" s="33" t="s">
        <v>286</v>
      </c>
      <c r="B895" s="44" t="s">
        <v>339</v>
      </c>
      <c r="C895" s="37" t="s">
        <v>250</v>
      </c>
      <c r="D895" s="43" t="s">
        <v>251</v>
      </c>
      <c r="E895" s="53"/>
      <c r="F895" s="53">
        <f t="shared" si="270"/>
        <v>0</v>
      </c>
      <c r="G895" s="53"/>
      <c r="H895" s="53"/>
      <c r="I895" s="54"/>
      <c r="J895" s="50"/>
      <c r="K895" s="54"/>
      <c r="L895" s="55"/>
      <c r="M895" s="59"/>
      <c r="N895" s="59"/>
      <c r="O895" s="53"/>
      <c r="P895" s="53"/>
      <c r="Q895" s="57">
        <f t="shared" si="267"/>
        <v>0</v>
      </c>
      <c r="R895" s="53"/>
      <c r="S895" s="53">
        <f t="shared" si="268"/>
        <v>0</v>
      </c>
      <c r="T895" s="58"/>
      <c r="U895" s="58"/>
      <c r="V895" s="53">
        <f t="shared" si="269"/>
        <v>0</v>
      </c>
      <c r="W895" s="59"/>
      <c r="X895" s="6"/>
    </row>
    <row r="896" spans="1:24" s="77" customFormat="1" ht="31.5" x14ac:dyDescent="0.25">
      <c r="A896" s="33" t="s">
        <v>286</v>
      </c>
      <c r="B896" s="44" t="s">
        <v>339</v>
      </c>
      <c r="C896" s="37" t="s">
        <v>252</v>
      </c>
      <c r="D896" s="43" t="s">
        <v>253</v>
      </c>
      <c r="E896" s="53"/>
      <c r="F896" s="53">
        <f t="shared" si="270"/>
        <v>0</v>
      </c>
      <c r="G896" s="53"/>
      <c r="H896" s="53"/>
      <c r="I896" s="54"/>
      <c r="J896" s="50"/>
      <c r="K896" s="54"/>
      <c r="L896" s="55"/>
      <c r="M896" s="59"/>
      <c r="N896" s="59"/>
      <c r="O896" s="53"/>
      <c r="P896" s="53"/>
      <c r="Q896" s="57">
        <f t="shared" si="267"/>
        <v>0</v>
      </c>
      <c r="R896" s="53"/>
      <c r="S896" s="53">
        <f t="shared" si="268"/>
        <v>0</v>
      </c>
      <c r="T896" s="58"/>
      <c r="U896" s="58"/>
      <c r="V896" s="53">
        <f t="shared" si="269"/>
        <v>0</v>
      </c>
      <c r="W896" s="59"/>
      <c r="X896" s="6"/>
    </row>
    <row r="897" spans="1:24" s="77" customFormat="1" ht="15.75" x14ac:dyDescent="0.25">
      <c r="A897" s="33" t="s">
        <v>286</v>
      </c>
      <c r="B897" s="44" t="s">
        <v>339</v>
      </c>
      <c r="C897" s="37" t="s">
        <v>254</v>
      </c>
      <c r="D897" s="43" t="s">
        <v>263</v>
      </c>
      <c r="E897" s="53"/>
      <c r="F897" s="53">
        <f t="shared" si="270"/>
        <v>0</v>
      </c>
      <c r="G897" s="53"/>
      <c r="H897" s="53"/>
      <c r="I897" s="54"/>
      <c r="J897" s="50"/>
      <c r="K897" s="54"/>
      <c r="L897" s="55"/>
      <c r="M897" s="59"/>
      <c r="N897" s="59"/>
      <c r="O897" s="53"/>
      <c r="P897" s="53"/>
      <c r="Q897" s="57">
        <f t="shared" si="267"/>
        <v>0</v>
      </c>
      <c r="R897" s="53"/>
      <c r="S897" s="53">
        <f t="shared" si="268"/>
        <v>0</v>
      </c>
      <c r="T897" s="58"/>
      <c r="U897" s="58"/>
      <c r="V897" s="53">
        <f t="shared" si="269"/>
        <v>0</v>
      </c>
      <c r="W897" s="59"/>
      <c r="X897" s="6"/>
    </row>
    <row r="898" spans="1:24" s="77" customFormat="1" ht="15.75" x14ac:dyDescent="0.25">
      <c r="A898" s="33" t="s">
        <v>286</v>
      </c>
      <c r="B898" s="44" t="s">
        <v>339</v>
      </c>
      <c r="C898" s="37" t="s">
        <v>255</v>
      </c>
      <c r="D898" s="43" t="s">
        <v>256</v>
      </c>
      <c r="E898" s="53"/>
      <c r="F898" s="53">
        <f t="shared" si="270"/>
        <v>0</v>
      </c>
      <c r="G898" s="53"/>
      <c r="H898" s="53"/>
      <c r="I898" s="54"/>
      <c r="J898" s="50"/>
      <c r="K898" s="54"/>
      <c r="L898" s="55"/>
      <c r="M898" s="59"/>
      <c r="N898" s="59"/>
      <c r="O898" s="53"/>
      <c r="P898" s="53"/>
      <c r="Q898" s="57">
        <f t="shared" si="267"/>
        <v>0</v>
      </c>
      <c r="R898" s="53"/>
      <c r="S898" s="53">
        <f t="shared" si="268"/>
        <v>0</v>
      </c>
      <c r="T898" s="58"/>
      <c r="U898" s="58"/>
      <c r="V898" s="53">
        <f t="shared" si="269"/>
        <v>0</v>
      </c>
      <c r="W898" s="59"/>
      <c r="X898" s="6"/>
    </row>
    <row r="899" spans="1:24" s="77" customFormat="1" ht="15.75" x14ac:dyDescent="0.25">
      <c r="A899" s="33" t="s">
        <v>286</v>
      </c>
      <c r="B899" s="44" t="s">
        <v>339</v>
      </c>
      <c r="C899" s="37" t="s">
        <v>257</v>
      </c>
      <c r="D899" s="43" t="s">
        <v>258</v>
      </c>
      <c r="E899" s="53"/>
      <c r="F899" s="53">
        <f t="shared" si="270"/>
        <v>0</v>
      </c>
      <c r="G899" s="53"/>
      <c r="H899" s="53"/>
      <c r="I899" s="54"/>
      <c r="J899" s="50"/>
      <c r="K899" s="54"/>
      <c r="L899" s="55"/>
      <c r="M899" s="59"/>
      <c r="N899" s="59"/>
      <c r="O899" s="53"/>
      <c r="P899" s="53"/>
      <c r="Q899" s="57">
        <f t="shared" si="267"/>
        <v>0</v>
      </c>
      <c r="R899" s="53"/>
      <c r="S899" s="53">
        <f t="shared" si="268"/>
        <v>0</v>
      </c>
      <c r="T899" s="58"/>
      <c r="U899" s="58"/>
      <c r="V899" s="53">
        <f t="shared" si="269"/>
        <v>0</v>
      </c>
      <c r="W899" s="59"/>
      <c r="X899" s="6"/>
    </row>
    <row r="900" spans="1:24" s="77" customFormat="1" ht="15.75" x14ac:dyDescent="0.25">
      <c r="A900" s="33" t="s">
        <v>286</v>
      </c>
      <c r="B900" s="44" t="s">
        <v>339</v>
      </c>
      <c r="C900" s="37" t="s">
        <v>259</v>
      </c>
      <c r="D900" s="43" t="s">
        <v>260</v>
      </c>
      <c r="E900" s="53"/>
      <c r="F900" s="53">
        <f t="shared" si="270"/>
        <v>0</v>
      </c>
      <c r="G900" s="53"/>
      <c r="H900" s="53"/>
      <c r="I900" s="54"/>
      <c r="J900" s="50"/>
      <c r="K900" s="54"/>
      <c r="L900" s="55"/>
      <c r="M900" s="59"/>
      <c r="N900" s="59"/>
      <c r="O900" s="53"/>
      <c r="P900" s="53"/>
      <c r="Q900" s="57">
        <f t="shared" si="267"/>
        <v>0</v>
      </c>
      <c r="R900" s="53"/>
      <c r="S900" s="53">
        <f t="shared" si="268"/>
        <v>0</v>
      </c>
      <c r="T900" s="58"/>
      <c r="U900" s="58"/>
      <c r="V900" s="53">
        <f t="shared" si="269"/>
        <v>0</v>
      </c>
      <c r="W900" s="59"/>
      <c r="X900" s="6"/>
    </row>
    <row r="901" spans="1:24" s="77" customFormat="1" ht="31.5" x14ac:dyDescent="0.25">
      <c r="A901" s="33" t="s">
        <v>286</v>
      </c>
      <c r="B901" s="44" t="s">
        <v>339</v>
      </c>
      <c r="C901" s="37" t="s">
        <v>261</v>
      </c>
      <c r="D901" s="43" t="s">
        <v>262</v>
      </c>
      <c r="E901" s="53"/>
      <c r="F901" s="53">
        <f t="shared" si="270"/>
        <v>0</v>
      </c>
      <c r="G901" s="53"/>
      <c r="H901" s="53"/>
      <c r="I901" s="54"/>
      <c r="J901" s="50"/>
      <c r="K901" s="54"/>
      <c r="L901" s="55"/>
      <c r="M901" s="59"/>
      <c r="N901" s="59"/>
      <c r="O901" s="53"/>
      <c r="P901" s="53"/>
      <c r="Q901" s="57">
        <f t="shared" si="267"/>
        <v>0</v>
      </c>
      <c r="R901" s="53"/>
      <c r="S901" s="53">
        <f t="shared" si="268"/>
        <v>0</v>
      </c>
      <c r="T901" s="58"/>
      <c r="U901" s="58"/>
      <c r="V901" s="53">
        <f t="shared" si="269"/>
        <v>0</v>
      </c>
      <c r="W901" s="59"/>
      <c r="X901" s="6"/>
    </row>
    <row r="902" spans="1:24" s="77" customFormat="1" ht="15.75" x14ac:dyDescent="0.25">
      <c r="A902" s="33" t="s">
        <v>286</v>
      </c>
      <c r="B902" s="44" t="s">
        <v>339</v>
      </c>
      <c r="C902" s="37" t="s">
        <v>264</v>
      </c>
      <c r="D902" s="43" t="s">
        <v>265</v>
      </c>
      <c r="E902" s="53"/>
      <c r="F902" s="53">
        <f t="shared" si="270"/>
        <v>0</v>
      </c>
      <c r="G902" s="53"/>
      <c r="H902" s="53"/>
      <c r="I902" s="54"/>
      <c r="J902" s="50"/>
      <c r="K902" s="54"/>
      <c r="L902" s="55"/>
      <c r="M902" s="59"/>
      <c r="N902" s="59"/>
      <c r="O902" s="53"/>
      <c r="P902" s="53"/>
      <c r="Q902" s="57">
        <f t="shared" si="267"/>
        <v>0</v>
      </c>
      <c r="R902" s="53"/>
      <c r="S902" s="53">
        <f t="shared" si="268"/>
        <v>0</v>
      </c>
      <c r="T902" s="58"/>
      <c r="U902" s="58"/>
      <c r="V902" s="53">
        <f t="shared" si="269"/>
        <v>0</v>
      </c>
      <c r="W902" s="59"/>
      <c r="X902" s="6"/>
    </row>
    <row r="903" spans="1:24" s="77" customFormat="1" ht="47.25" x14ac:dyDescent="0.25">
      <c r="A903" s="33" t="s">
        <v>286</v>
      </c>
      <c r="B903" s="44" t="s">
        <v>339</v>
      </c>
      <c r="C903" s="37" t="s">
        <v>266</v>
      </c>
      <c r="D903" s="43" t="s">
        <v>267</v>
      </c>
      <c r="E903" s="53"/>
      <c r="F903" s="53">
        <f t="shared" si="270"/>
        <v>0</v>
      </c>
      <c r="G903" s="53"/>
      <c r="H903" s="53"/>
      <c r="I903" s="54"/>
      <c r="J903" s="50"/>
      <c r="K903" s="54"/>
      <c r="L903" s="55"/>
      <c r="M903" s="59"/>
      <c r="N903" s="59"/>
      <c r="O903" s="53"/>
      <c r="P903" s="53"/>
      <c r="Q903" s="57">
        <f t="shared" si="267"/>
        <v>0</v>
      </c>
      <c r="R903" s="53"/>
      <c r="S903" s="53">
        <f t="shared" si="268"/>
        <v>0</v>
      </c>
      <c r="T903" s="58"/>
      <c r="U903" s="58"/>
      <c r="V903" s="53">
        <f t="shared" si="269"/>
        <v>0</v>
      </c>
      <c r="W903" s="59"/>
      <c r="X903" s="6"/>
    </row>
    <row r="904" spans="1:24" s="77" customFormat="1" ht="15.75" x14ac:dyDescent="0.25">
      <c r="A904" s="33" t="s">
        <v>286</v>
      </c>
      <c r="B904" s="44" t="s">
        <v>339</v>
      </c>
      <c r="C904" s="37" t="s">
        <v>268</v>
      </c>
      <c r="D904" s="43" t="s">
        <v>269</v>
      </c>
      <c r="E904" s="53"/>
      <c r="F904" s="53">
        <f t="shared" si="270"/>
        <v>0</v>
      </c>
      <c r="G904" s="53"/>
      <c r="H904" s="53"/>
      <c r="I904" s="54"/>
      <c r="J904" s="50"/>
      <c r="K904" s="54"/>
      <c r="L904" s="55"/>
      <c r="M904" s="59"/>
      <c r="N904" s="59"/>
      <c r="O904" s="53"/>
      <c r="P904" s="53"/>
      <c r="Q904" s="57">
        <f t="shared" si="267"/>
        <v>0</v>
      </c>
      <c r="R904" s="53"/>
      <c r="S904" s="53">
        <f t="shared" si="268"/>
        <v>0</v>
      </c>
      <c r="T904" s="58"/>
      <c r="U904" s="58"/>
      <c r="V904" s="53">
        <f t="shared" si="269"/>
        <v>0</v>
      </c>
      <c r="W904" s="59"/>
      <c r="X904" s="6"/>
    </row>
    <row r="905" spans="1:24" s="77" customFormat="1" ht="31.5" x14ac:dyDescent="0.25">
      <c r="A905" s="33" t="s">
        <v>286</v>
      </c>
      <c r="B905" s="44" t="s">
        <v>339</v>
      </c>
      <c r="C905" s="37" t="s">
        <v>270</v>
      </c>
      <c r="D905" s="43" t="s">
        <v>271</v>
      </c>
      <c r="E905" s="53"/>
      <c r="F905" s="53">
        <f t="shared" si="270"/>
        <v>0</v>
      </c>
      <c r="G905" s="53"/>
      <c r="H905" s="53"/>
      <c r="I905" s="54"/>
      <c r="J905" s="50"/>
      <c r="K905" s="54"/>
      <c r="L905" s="55"/>
      <c r="M905" s="59"/>
      <c r="N905" s="59"/>
      <c r="O905" s="53"/>
      <c r="P905" s="53"/>
      <c r="Q905" s="57">
        <f t="shared" si="267"/>
        <v>0</v>
      </c>
      <c r="R905" s="53"/>
      <c r="S905" s="53">
        <f t="shared" si="268"/>
        <v>0</v>
      </c>
      <c r="T905" s="58"/>
      <c r="U905" s="58"/>
      <c r="V905" s="53">
        <f t="shared" si="269"/>
        <v>0</v>
      </c>
      <c r="W905" s="59"/>
      <c r="X905" s="6"/>
    </row>
    <row r="906" spans="1:24" s="77" customFormat="1" ht="15.75" x14ac:dyDescent="0.25">
      <c r="A906" s="33" t="s">
        <v>286</v>
      </c>
      <c r="B906" s="44" t="s">
        <v>339</v>
      </c>
      <c r="C906" s="37" t="s">
        <v>272</v>
      </c>
      <c r="D906" s="43" t="s">
        <v>273</v>
      </c>
      <c r="E906" s="53"/>
      <c r="F906" s="53">
        <f t="shared" si="270"/>
        <v>0</v>
      </c>
      <c r="G906" s="53"/>
      <c r="H906" s="53"/>
      <c r="I906" s="54"/>
      <c r="J906" s="50"/>
      <c r="K906" s="54"/>
      <c r="L906" s="55"/>
      <c r="M906" s="59"/>
      <c r="N906" s="59"/>
      <c r="O906" s="53"/>
      <c r="P906" s="53"/>
      <c r="Q906" s="57">
        <f t="shared" si="267"/>
        <v>0</v>
      </c>
      <c r="R906" s="53"/>
      <c r="S906" s="53">
        <f t="shared" si="268"/>
        <v>0</v>
      </c>
      <c r="T906" s="58"/>
      <c r="U906" s="58"/>
      <c r="V906" s="53">
        <f t="shared" si="269"/>
        <v>0</v>
      </c>
      <c r="W906" s="59"/>
      <c r="X906" s="6"/>
    </row>
    <row r="907" spans="1:24" s="77" customFormat="1" ht="31.5" x14ac:dyDescent="0.25">
      <c r="A907" s="33" t="s">
        <v>286</v>
      </c>
      <c r="B907" s="44" t="s">
        <v>339</v>
      </c>
      <c r="C907" s="37" t="s">
        <v>274</v>
      </c>
      <c r="D907" s="43" t="s">
        <v>275</v>
      </c>
      <c r="E907" s="53"/>
      <c r="F907" s="53">
        <f t="shared" si="270"/>
        <v>0</v>
      </c>
      <c r="G907" s="53"/>
      <c r="H907" s="53"/>
      <c r="I907" s="54"/>
      <c r="J907" s="50"/>
      <c r="K907" s="54"/>
      <c r="L907" s="55"/>
      <c r="M907" s="59"/>
      <c r="N907" s="59"/>
      <c r="O907" s="53"/>
      <c r="P907" s="53"/>
      <c r="Q907" s="57">
        <f t="shared" si="267"/>
        <v>0</v>
      </c>
      <c r="R907" s="53"/>
      <c r="S907" s="53">
        <f t="shared" si="268"/>
        <v>0</v>
      </c>
      <c r="T907" s="58"/>
      <c r="U907" s="58"/>
      <c r="V907" s="53">
        <f t="shared" si="269"/>
        <v>0</v>
      </c>
      <c r="W907" s="59"/>
      <c r="X907" s="6"/>
    </row>
    <row r="908" spans="1:24" s="77" customFormat="1" ht="15.75" x14ac:dyDescent="0.25">
      <c r="A908" s="33" t="s">
        <v>286</v>
      </c>
      <c r="B908" s="44" t="s">
        <v>339</v>
      </c>
      <c r="C908" s="37" t="s">
        <v>276</v>
      </c>
      <c r="D908" s="43" t="s">
        <v>277</v>
      </c>
      <c r="E908" s="53"/>
      <c r="F908" s="53">
        <f t="shared" si="270"/>
        <v>0</v>
      </c>
      <c r="G908" s="53"/>
      <c r="H908" s="53"/>
      <c r="I908" s="54"/>
      <c r="J908" s="50"/>
      <c r="K908" s="54"/>
      <c r="L908" s="55"/>
      <c r="M908" s="59"/>
      <c r="N908" s="59"/>
      <c r="O908" s="53"/>
      <c r="P908" s="53"/>
      <c r="Q908" s="57">
        <f t="shared" si="267"/>
        <v>0</v>
      </c>
      <c r="R908" s="53"/>
      <c r="S908" s="53">
        <f t="shared" si="268"/>
        <v>0</v>
      </c>
      <c r="T908" s="58"/>
      <c r="U908" s="58"/>
      <c r="V908" s="53">
        <f t="shared" si="269"/>
        <v>0</v>
      </c>
      <c r="W908" s="59"/>
      <c r="X908" s="6"/>
    </row>
    <row r="909" spans="1:24" s="77" customFormat="1" ht="31.5" x14ac:dyDescent="0.25">
      <c r="A909" s="33" t="s">
        <v>286</v>
      </c>
      <c r="B909" s="44" t="s">
        <v>339</v>
      </c>
      <c r="C909" s="37" t="s">
        <v>278</v>
      </c>
      <c r="D909" s="43" t="s">
        <v>279</v>
      </c>
      <c r="E909" s="53"/>
      <c r="F909" s="53"/>
      <c r="G909" s="53"/>
      <c r="H909" s="53"/>
      <c r="I909" s="54"/>
      <c r="J909" s="50"/>
      <c r="K909" s="54"/>
      <c r="L909" s="55"/>
      <c r="M909" s="59"/>
      <c r="N909" s="59"/>
      <c r="O909" s="53"/>
      <c r="P909" s="53"/>
      <c r="Q909" s="57">
        <f t="shared" si="267"/>
        <v>0</v>
      </c>
      <c r="R909" s="53"/>
      <c r="S909" s="53">
        <f t="shared" si="268"/>
        <v>0</v>
      </c>
      <c r="T909" s="58"/>
      <c r="U909" s="58"/>
      <c r="V909" s="53">
        <f t="shared" si="269"/>
        <v>0</v>
      </c>
      <c r="W909" s="59"/>
      <c r="X909" s="6"/>
    </row>
    <row r="910" spans="1:24" s="77" customFormat="1" ht="15.75" x14ac:dyDescent="0.25">
      <c r="A910" s="33" t="s">
        <v>286</v>
      </c>
      <c r="B910" s="44" t="s">
        <v>339</v>
      </c>
      <c r="C910" s="37" t="s">
        <v>363</v>
      </c>
      <c r="D910" s="43" t="s">
        <v>360</v>
      </c>
      <c r="E910" s="53"/>
      <c r="F910" s="53">
        <f>E910/12*1</f>
        <v>0</v>
      </c>
      <c r="G910" s="53">
        <v>-948</v>
      </c>
      <c r="H910" s="53">
        <v>-948</v>
      </c>
      <c r="I910" s="54"/>
      <c r="J910" s="50"/>
      <c r="K910" s="54"/>
      <c r="L910" s="55"/>
      <c r="M910" s="59"/>
      <c r="N910" s="59"/>
      <c r="O910" s="53"/>
      <c r="P910" s="53"/>
      <c r="Q910" s="57"/>
      <c r="R910" s="53"/>
      <c r="S910" s="53"/>
      <c r="T910" s="58"/>
      <c r="U910" s="58"/>
      <c r="V910" s="53"/>
      <c r="W910" s="59"/>
      <c r="X910" s="6"/>
    </row>
    <row r="911" spans="1:24" s="77" customFormat="1" ht="15.75" x14ac:dyDescent="0.25">
      <c r="A911" s="33" t="s">
        <v>286</v>
      </c>
      <c r="B911" s="44" t="s">
        <v>339</v>
      </c>
      <c r="C911" s="37" t="s">
        <v>364</v>
      </c>
      <c r="D911" s="38" t="s">
        <v>365</v>
      </c>
      <c r="E911" s="53"/>
      <c r="F911" s="100">
        <f>E911/12*1</f>
        <v>0</v>
      </c>
      <c r="G911" s="53"/>
      <c r="H911" s="53"/>
      <c r="I911" s="54"/>
      <c r="J911" s="50"/>
      <c r="K911" s="54"/>
      <c r="L911" s="55"/>
      <c r="M911" s="59"/>
      <c r="N911" s="59"/>
      <c r="O911" s="53"/>
      <c r="P911" s="53"/>
      <c r="Q911" s="57">
        <f>O911-P911</f>
        <v>0</v>
      </c>
      <c r="R911" s="53"/>
      <c r="S911" s="53">
        <f>ROUND(R911/12*3,0)</f>
        <v>0</v>
      </c>
      <c r="T911" s="53"/>
      <c r="U911" s="53"/>
      <c r="V911" s="53">
        <f>T911-U911</f>
        <v>0</v>
      </c>
      <c r="W911" s="59"/>
      <c r="X911" s="6"/>
    </row>
    <row r="912" spans="1:24" s="77" customFormat="1" ht="15.75" x14ac:dyDescent="0.25">
      <c r="A912" s="33" t="s">
        <v>286</v>
      </c>
      <c r="B912" s="44" t="s">
        <v>339</v>
      </c>
      <c r="C912" s="37" t="s">
        <v>370</v>
      </c>
      <c r="D912" s="43" t="s">
        <v>323</v>
      </c>
      <c r="E912" s="53"/>
      <c r="F912" s="100">
        <f>E912/12*1</f>
        <v>0</v>
      </c>
      <c r="G912" s="53"/>
      <c r="H912" s="53"/>
      <c r="I912" s="54"/>
      <c r="J912" s="50"/>
      <c r="K912" s="54"/>
      <c r="L912" s="55"/>
      <c r="M912" s="59"/>
      <c r="N912" s="59"/>
      <c r="O912" s="53"/>
      <c r="P912" s="53"/>
      <c r="Q912" s="57"/>
      <c r="R912" s="53"/>
      <c r="S912" s="53"/>
      <c r="T912" s="53"/>
      <c r="U912" s="53"/>
      <c r="V912" s="53"/>
      <c r="W912" s="59"/>
      <c r="X912" s="6"/>
    </row>
    <row r="913" spans="1:24" s="77" customFormat="1" ht="15.75" x14ac:dyDescent="0.25">
      <c r="A913" s="33" t="s">
        <v>286</v>
      </c>
      <c r="B913" s="44" t="s">
        <v>339</v>
      </c>
      <c r="C913" s="37" t="s">
        <v>399</v>
      </c>
      <c r="D913" s="39" t="s">
        <v>371</v>
      </c>
      <c r="E913" s="53"/>
      <c r="F913" s="100">
        <f>E913/12*1</f>
        <v>0</v>
      </c>
      <c r="G913" s="53"/>
      <c r="H913" s="53"/>
      <c r="I913" s="54"/>
      <c r="J913" s="50"/>
      <c r="K913" s="54"/>
      <c r="L913" s="55"/>
      <c r="M913" s="59"/>
      <c r="N913" s="59"/>
      <c r="O913" s="53"/>
      <c r="P913" s="53"/>
      <c r="Q913" s="57"/>
      <c r="R913" s="53"/>
      <c r="S913" s="53"/>
      <c r="T913" s="53"/>
      <c r="U913" s="53"/>
      <c r="V913" s="53"/>
      <c r="W913" s="59"/>
      <c r="X913" s="6"/>
    </row>
    <row r="914" spans="1:24" s="81" customFormat="1" ht="29.25" customHeight="1" x14ac:dyDescent="0.25">
      <c r="A914" s="102" t="s">
        <v>287</v>
      </c>
      <c r="B914" s="102" t="s">
        <v>340</v>
      </c>
      <c r="C914" s="103" t="s">
        <v>102</v>
      </c>
      <c r="D914" s="104" t="s">
        <v>21</v>
      </c>
      <c r="E914" s="105">
        <f>E915+E954</f>
        <v>3904200</v>
      </c>
      <c r="F914" s="105">
        <f>F915+F954</f>
        <v>947980</v>
      </c>
      <c r="G914" s="105">
        <f>G915+G954</f>
        <v>1013338</v>
      </c>
      <c r="H914" s="105">
        <f>H915+H954</f>
        <v>1013230</v>
      </c>
      <c r="I914" s="105">
        <f>I915+I954</f>
        <v>0</v>
      </c>
      <c r="J914" s="106">
        <f>ROUND(I914/F914*100,2)</f>
        <v>0</v>
      </c>
      <c r="K914" s="105">
        <f>K915+K954</f>
        <v>-5605</v>
      </c>
      <c r="L914" s="108">
        <f>ROUND(K914*100/-F914,2)</f>
        <v>0.59</v>
      </c>
      <c r="M914" s="105">
        <f t="shared" ref="M914:V914" si="271">M915+M954</f>
        <v>80961</v>
      </c>
      <c r="N914" s="105">
        <f t="shared" si="271"/>
        <v>20241</v>
      </c>
      <c r="O914" s="105">
        <f t="shared" si="271"/>
        <v>32114</v>
      </c>
      <c r="P914" s="105">
        <f t="shared" si="271"/>
        <v>31730</v>
      </c>
      <c r="Q914" s="105">
        <f t="shared" si="271"/>
        <v>384</v>
      </c>
      <c r="R914" s="105">
        <f t="shared" si="271"/>
        <v>2298</v>
      </c>
      <c r="S914" s="105">
        <f t="shared" si="271"/>
        <v>575</v>
      </c>
      <c r="T914" s="105">
        <f t="shared" si="271"/>
        <v>743</v>
      </c>
      <c r="U914" s="105">
        <f t="shared" si="271"/>
        <v>743</v>
      </c>
      <c r="V914" s="105">
        <f t="shared" si="271"/>
        <v>0</v>
      </c>
      <c r="W914" s="109">
        <v>23426</v>
      </c>
      <c r="X914" s="47"/>
    </row>
    <row r="915" spans="1:24" s="81" customFormat="1" ht="26.25" customHeight="1" x14ac:dyDescent="0.25">
      <c r="A915" s="33" t="s">
        <v>287</v>
      </c>
      <c r="B915" s="21">
        <v>1</v>
      </c>
      <c r="C915" s="23" t="s">
        <v>102</v>
      </c>
      <c r="D915" s="27" t="s">
        <v>22</v>
      </c>
      <c r="E915" s="52">
        <f>E916+E922+E936</f>
        <v>3630261</v>
      </c>
      <c r="F915" s="52">
        <f>F916+F922+F936</f>
        <v>881168.33333333337</v>
      </c>
      <c r="G915" s="52">
        <f>G916+G922+G936</f>
        <v>943401</v>
      </c>
      <c r="H915" s="52">
        <f>H916+H922+H936</f>
        <v>943293</v>
      </c>
      <c r="I915" s="52">
        <f>I916+I922+I936</f>
        <v>0</v>
      </c>
      <c r="J915" s="55">
        <f>ROUND(I915/F915*100,2)</f>
        <v>0</v>
      </c>
      <c r="K915" s="52">
        <f>K916+K922+K936</f>
        <v>0</v>
      </c>
      <c r="L915" s="55">
        <f>ROUND(K915*100/-F915,2)</f>
        <v>0</v>
      </c>
      <c r="M915" s="49">
        <v>70279</v>
      </c>
      <c r="N915" s="49">
        <f>ROUND(M915/12*3,0)</f>
        <v>17570</v>
      </c>
      <c r="O915" s="52">
        <f t="shared" ref="O915:V915" si="272">O916+O922+O936</f>
        <v>30364</v>
      </c>
      <c r="P915" s="52">
        <f t="shared" si="272"/>
        <v>29980</v>
      </c>
      <c r="Q915" s="52">
        <f t="shared" si="272"/>
        <v>384</v>
      </c>
      <c r="R915" s="52">
        <f t="shared" si="272"/>
        <v>1988</v>
      </c>
      <c r="S915" s="52">
        <f t="shared" si="272"/>
        <v>497</v>
      </c>
      <c r="T915" s="59">
        <f t="shared" si="272"/>
        <v>666</v>
      </c>
      <c r="U915" s="59">
        <f t="shared" si="272"/>
        <v>666</v>
      </c>
      <c r="V915" s="59">
        <f t="shared" si="272"/>
        <v>0</v>
      </c>
      <c r="W915" s="59"/>
      <c r="X915" s="25"/>
    </row>
    <row r="916" spans="1:24" s="81" customFormat="1" ht="22.5" customHeight="1" x14ac:dyDescent="0.25">
      <c r="A916" s="33" t="s">
        <v>287</v>
      </c>
      <c r="B916" s="33" t="s">
        <v>334</v>
      </c>
      <c r="C916" s="23" t="s">
        <v>102</v>
      </c>
      <c r="D916" s="32" t="s">
        <v>23</v>
      </c>
      <c r="E916" s="49">
        <f t="shared" ref="E916:L916" si="273">SUM(E917:E921)</f>
        <v>3313495</v>
      </c>
      <c r="F916" s="49">
        <f t="shared" si="273"/>
        <v>828374</v>
      </c>
      <c r="G916" s="49">
        <f t="shared" si="273"/>
        <v>828374</v>
      </c>
      <c r="H916" s="49">
        <f t="shared" si="273"/>
        <v>828374</v>
      </c>
      <c r="I916" s="49">
        <f t="shared" si="273"/>
        <v>0</v>
      </c>
      <c r="J916" s="49">
        <f t="shared" si="273"/>
        <v>0</v>
      </c>
      <c r="K916" s="49">
        <f t="shared" si="273"/>
        <v>0</v>
      </c>
      <c r="L916" s="49">
        <f t="shared" si="273"/>
        <v>0</v>
      </c>
      <c r="M916" s="49"/>
      <c r="N916" s="49"/>
      <c r="O916" s="52">
        <f t="shared" ref="O916:V916" si="274">SUM(O917:O921)</f>
        <v>30038</v>
      </c>
      <c r="P916" s="52">
        <f t="shared" si="274"/>
        <v>29654</v>
      </c>
      <c r="Q916" s="52">
        <f t="shared" si="274"/>
        <v>384</v>
      </c>
      <c r="R916" s="52">
        <f t="shared" si="274"/>
        <v>1988</v>
      </c>
      <c r="S916" s="52">
        <f t="shared" si="274"/>
        <v>497</v>
      </c>
      <c r="T916" s="52">
        <f t="shared" si="274"/>
        <v>664</v>
      </c>
      <c r="U916" s="49">
        <f t="shared" si="274"/>
        <v>664</v>
      </c>
      <c r="V916" s="49">
        <f t="shared" si="274"/>
        <v>0</v>
      </c>
      <c r="W916" s="49"/>
      <c r="X916" s="25"/>
    </row>
    <row r="917" spans="1:24" s="77" customFormat="1" ht="15.75" x14ac:dyDescent="0.25">
      <c r="A917" s="33" t="s">
        <v>287</v>
      </c>
      <c r="B917" s="33" t="s">
        <v>334</v>
      </c>
      <c r="C917" s="23" t="s">
        <v>73</v>
      </c>
      <c r="D917" s="34" t="s">
        <v>106</v>
      </c>
      <c r="E917" s="53">
        <v>1832336</v>
      </c>
      <c r="F917" s="53">
        <f t="shared" ref="F917:F921" si="275">ROUND(E917/12*3,0)</f>
        <v>458084</v>
      </c>
      <c r="G917" s="53">
        <v>458084</v>
      </c>
      <c r="H917" s="53">
        <v>458084</v>
      </c>
      <c r="I917" s="54"/>
      <c r="J917" s="50"/>
      <c r="K917" s="54"/>
      <c r="L917" s="55"/>
      <c r="M917" s="53"/>
      <c r="N917" s="53"/>
      <c r="O917" s="53">
        <v>30038</v>
      </c>
      <c r="P917" s="53">
        <v>29654</v>
      </c>
      <c r="Q917" s="57">
        <f>O917-P917</f>
        <v>384</v>
      </c>
      <c r="R917" s="74">
        <v>1988</v>
      </c>
      <c r="S917" s="53">
        <f>ROUND(R917/12*3,0)</f>
        <v>497</v>
      </c>
      <c r="T917" s="58">
        <v>664</v>
      </c>
      <c r="U917" s="58">
        <v>664</v>
      </c>
      <c r="V917" s="53">
        <f>T917-U917</f>
        <v>0</v>
      </c>
      <c r="W917" s="53"/>
      <c r="X917" s="6"/>
    </row>
    <row r="918" spans="1:24" s="77" customFormat="1" ht="15.75" x14ac:dyDescent="0.25">
      <c r="A918" s="33" t="s">
        <v>287</v>
      </c>
      <c r="B918" s="33" t="s">
        <v>334</v>
      </c>
      <c r="C918" s="23" t="s">
        <v>74</v>
      </c>
      <c r="D918" s="34" t="s">
        <v>104</v>
      </c>
      <c r="E918" s="53">
        <v>1411443</v>
      </c>
      <c r="F918" s="53">
        <f t="shared" si="275"/>
        <v>352861</v>
      </c>
      <c r="G918" s="53">
        <v>352861</v>
      </c>
      <c r="H918" s="53">
        <v>352861</v>
      </c>
      <c r="I918" s="54"/>
      <c r="J918" s="50"/>
      <c r="K918" s="54"/>
      <c r="L918" s="55"/>
      <c r="M918" s="59"/>
      <c r="N918" s="59"/>
      <c r="O918" s="53"/>
      <c r="P918" s="53"/>
      <c r="Q918" s="57">
        <f>O918-P918</f>
        <v>0</v>
      </c>
      <c r="R918" s="53"/>
      <c r="S918" s="53">
        <f>ROUND(R918/12*3,0)</f>
        <v>0</v>
      </c>
      <c r="T918" s="58"/>
      <c r="U918" s="58"/>
      <c r="V918" s="53">
        <f>T918-U918</f>
        <v>0</v>
      </c>
      <c r="W918" s="59"/>
      <c r="X918" s="6"/>
    </row>
    <row r="919" spans="1:24" s="77" customFormat="1" ht="15.75" x14ac:dyDescent="0.25">
      <c r="A919" s="33" t="s">
        <v>287</v>
      </c>
      <c r="B919" s="33" t="s">
        <v>334</v>
      </c>
      <c r="C919" s="23" t="s">
        <v>74</v>
      </c>
      <c r="D919" s="34" t="s">
        <v>105</v>
      </c>
      <c r="E919" s="53">
        <v>69716</v>
      </c>
      <c r="F919" s="53">
        <f t="shared" si="275"/>
        <v>17429</v>
      </c>
      <c r="G919" s="53">
        <v>17429</v>
      </c>
      <c r="H919" s="53">
        <v>17429</v>
      </c>
      <c r="I919" s="54"/>
      <c r="J919" s="50"/>
      <c r="K919" s="54"/>
      <c r="L919" s="55"/>
      <c r="M919" s="59"/>
      <c r="N919" s="59"/>
      <c r="O919" s="53"/>
      <c r="P919" s="53"/>
      <c r="Q919" s="57">
        <f>O919-P919</f>
        <v>0</v>
      </c>
      <c r="R919" s="53"/>
      <c r="S919" s="53">
        <f>ROUND(R919/12*3,0)</f>
        <v>0</v>
      </c>
      <c r="T919" s="58"/>
      <c r="U919" s="58"/>
      <c r="V919" s="53">
        <f>T919-U919</f>
        <v>0</v>
      </c>
      <c r="W919" s="59"/>
      <c r="X919" s="6"/>
    </row>
    <row r="920" spans="1:24" s="77" customFormat="1" ht="15.75" x14ac:dyDescent="0.25">
      <c r="A920" s="33" t="s">
        <v>287</v>
      </c>
      <c r="B920" s="33" t="s">
        <v>334</v>
      </c>
      <c r="C920" s="23" t="s">
        <v>75</v>
      </c>
      <c r="D920" s="34" t="s">
        <v>107</v>
      </c>
      <c r="E920" s="53"/>
      <c r="F920" s="53">
        <f t="shared" si="275"/>
        <v>0</v>
      </c>
      <c r="G920" s="53"/>
      <c r="H920" s="53"/>
      <c r="I920" s="54"/>
      <c r="J920" s="50"/>
      <c r="K920" s="54"/>
      <c r="L920" s="55"/>
      <c r="M920" s="59"/>
      <c r="N920" s="59"/>
      <c r="O920" s="53"/>
      <c r="P920" s="53"/>
      <c r="Q920" s="57">
        <f>O920-P920</f>
        <v>0</v>
      </c>
      <c r="R920" s="53"/>
      <c r="S920" s="53">
        <f>ROUND(R920/12*3,0)</f>
        <v>0</v>
      </c>
      <c r="T920" s="58"/>
      <c r="U920" s="58"/>
      <c r="V920" s="53">
        <f>T920-U920</f>
        <v>0</v>
      </c>
      <c r="W920" s="59"/>
      <c r="X920" s="6"/>
    </row>
    <row r="921" spans="1:24" s="77" customFormat="1" ht="31.5" x14ac:dyDescent="0.25">
      <c r="A921" s="33" t="s">
        <v>287</v>
      </c>
      <c r="B921" s="33" t="s">
        <v>334</v>
      </c>
      <c r="C921" s="23" t="s">
        <v>76</v>
      </c>
      <c r="D921" s="34" t="s">
        <v>108</v>
      </c>
      <c r="E921" s="53"/>
      <c r="F921" s="53">
        <f t="shared" si="275"/>
        <v>0</v>
      </c>
      <c r="G921" s="53"/>
      <c r="H921" s="53"/>
      <c r="I921" s="54"/>
      <c r="J921" s="50"/>
      <c r="K921" s="54"/>
      <c r="L921" s="55"/>
      <c r="M921" s="59"/>
      <c r="N921" s="59"/>
      <c r="O921" s="53"/>
      <c r="P921" s="53"/>
      <c r="Q921" s="57">
        <f>O921-P921</f>
        <v>0</v>
      </c>
      <c r="R921" s="53"/>
      <c r="S921" s="53">
        <f>ROUND(R921/12*3,0)</f>
        <v>0</v>
      </c>
      <c r="T921" s="58"/>
      <c r="U921" s="58"/>
      <c r="V921" s="53">
        <f>T921-U921</f>
        <v>0</v>
      </c>
      <c r="W921" s="59"/>
      <c r="X921" s="6"/>
    </row>
    <row r="922" spans="1:24" s="77" customFormat="1" ht="15.75" x14ac:dyDescent="0.25">
      <c r="A922" s="33" t="s">
        <v>287</v>
      </c>
      <c r="B922" s="22" t="s">
        <v>335</v>
      </c>
      <c r="C922" s="36"/>
      <c r="D922" s="32" t="s">
        <v>24</v>
      </c>
      <c r="E922" s="61">
        <f t="shared" ref="E922:L922" si="276">SUM(E923:E935)</f>
        <v>0</v>
      </c>
      <c r="F922" s="61">
        <f t="shared" si="276"/>
        <v>0</v>
      </c>
      <c r="G922" s="61">
        <f t="shared" si="276"/>
        <v>0</v>
      </c>
      <c r="H922" s="61">
        <f t="shared" si="276"/>
        <v>0</v>
      </c>
      <c r="I922" s="61">
        <f t="shared" si="276"/>
        <v>0</v>
      </c>
      <c r="J922" s="61">
        <f t="shared" si="276"/>
        <v>0</v>
      </c>
      <c r="K922" s="61">
        <f t="shared" si="276"/>
        <v>0</v>
      </c>
      <c r="L922" s="61">
        <f t="shared" si="276"/>
        <v>0</v>
      </c>
      <c r="M922" s="61"/>
      <c r="N922" s="61"/>
      <c r="O922" s="61">
        <f t="shared" ref="O922:V922" si="277">SUM(O923:O935)</f>
        <v>0</v>
      </c>
      <c r="P922" s="61">
        <f t="shared" si="277"/>
        <v>0</v>
      </c>
      <c r="Q922" s="61">
        <f t="shared" si="277"/>
        <v>0</v>
      </c>
      <c r="R922" s="61">
        <f t="shared" si="277"/>
        <v>0</v>
      </c>
      <c r="S922" s="61">
        <f t="shared" si="277"/>
        <v>0</v>
      </c>
      <c r="T922" s="61">
        <f t="shared" si="277"/>
        <v>0</v>
      </c>
      <c r="U922" s="61">
        <f t="shared" si="277"/>
        <v>0</v>
      </c>
      <c r="V922" s="61">
        <f t="shared" si="277"/>
        <v>0</v>
      </c>
      <c r="W922" s="68"/>
      <c r="X922" s="6"/>
    </row>
    <row r="923" spans="1:24" s="77" customFormat="1" ht="15.75" x14ac:dyDescent="0.25">
      <c r="A923" s="33" t="s">
        <v>287</v>
      </c>
      <c r="B923" s="33" t="s">
        <v>335</v>
      </c>
      <c r="C923" s="37" t="s">
        <v>25</v>
      </c>
      <c r="D923" s="34" t="s">
        <v>54</v>
      </c>
      <c r="E923" s="53"/>
      <c r="F923" s="53"/>
      <c r="G923" s="53"/>
      <c r="H923" s="53"/>
      <c r="I923" s="54"/>
      <c r="J923" s="50"/>
      <c r="K923" s="54"/>
      <c r="L923" s="55"/>
      <c r="M923" s="59"/>
      <c r="N923" s="59"/>
      <c r="O923" s="53"/>
      <c r="P923" s="53"/>
      <c r="Q923" s="57">
        <f t="shared" ref="Q923:Q935" si="278">O923-P923</f>
        <v>0</v>
      </c>
      <c r="R923" s="53"/>
      <c r="S923" s="53">
        <f t="shared" ref="S923:S935" si="279">ROUND(R923/12*3,0)</f>
        <v>0</v>
      </c>
      <c r="T923" s="58"/>
      <c r="U923" s="58"/>
      <c r="V923" s="53">
        <f t="shared" ref="V923:V935" si="280">T923-U923</f>
        <v>0</v>
      </c>
      <c r="W923" s="59"/>
      <c r="X923" s="6"/>
    </row>
    <row r="924" spans="1:24" s="77" customFormat="1" ht="15.75" x14ac:dyDescent="0.25">
      <c r="A924" s="33" t="s">
        <v>287</v>
      </c>
      <c r="B924" s="33" t="s">
        <v>335</v>
      </c>
      <c r="C924" s="37" t="s">
        <v>26</v>
      </c>
      <c r="D924" s="34" t="s">
        <v>27</v>
      </c>
      <c r="E924" s="53"/>
      <c r="F924" s="53"/>
      <c r="G924" s="53"/>
      <c r="H924" s="53"/>
      <c r="I924" s="54"/>
      <c r="J924" s="50"/>
      <c r="K924" s="54"/>
      <c r="L924" s="55"/>
      <c r="M924" s="59"/>
      <c r="N924" s="59"/>
      <c r="O924" s="53"/>
      <c r="P924" s="53"/>
      <c r="Q924" s="57">
        <f t="shared" si="278"/>
        <v>0</v>
      </c>
      <c r="R924" s="53"/>
      <c r="S924" s="53">
        <f t="shared" si="279"/>
        <v>0</v>
      </c>
      <c r="T924" s="58"/>
      <c r="U924" s="58"/>
      <c r="V924" s="53">
        <f t="shared" si="280"/>
        <v>0</v>
      </c>
      <c r="W924" s="59"/>
      <c r="X924" s="6"/>
    </row>
    <row r="925" spans="1:24" s="77" customFormat="1" ht="31.5" x14ac:dyDescent="0.25">
      <c r="A925" s="33" t="s">
        <v>287</v>
      </c>
      <c r="B925" s="33" t="s">
        <v>335</v>
      </c>
      <c r="C925" s="37" t="s">
        <v>28</v>
      </c>
      <c r="D925" s="34" t="s">
        <v>29</v>
      </c>
      <c r="E925" s="53"/>
      <c r="F925" s="53"/>
      <c r="G925" s="53"/>
      <c r="H925" s="53"/>
      <c r="I925" s="54"/>
      <c r="J925" s="50"/>
      <c r="K925" s="54"/>
      <c r="L925" s="55"/>
      <c r="M925" s="59"/>
      <c r="N925" s="59"/>
      <c r="O925" s="53"/>
      <c r="P925" s="53"/>
      <c r="Q925" s="57">
        <f t="shared" si="278"/>
        <v>0</v>
      </c>
      <c r="R925" s="53"/>
      <c r="S925" s="53">
        <f t="shared" si="279"/>
        <v>0</v>
      </c>
      <c r="T925" s="58"/>
      <c r="U925" s="58"/>
      <c r="V925" s="53">
        <f t="shared" si="280"/>
        <v>0</v>
      </c>
      <c r="W925" s="59"/>
      <c r="X925" s="6"/>
    </row>
    <row r="926" spans="1:24" s="77" customFormat="1" ht="15.75" x14ac:dyDescent="0.25">
      <c r="A926" s="33" t="s">
        <v>287</v>
      </c>
      <c r="B926" s="33" t="s">
        <v>335</v>
      </c>
      <c r="C926" s="37" t="s">
        <v>56</v>
      </c>
      <c r="D926" s="34" t="s">
        <v>53</v>
      </c>
      <c r="E926" s="53"/>
      <c r="F926" s="53"/>
      <c r="G926" s="53"/>
      <c r="H926" s="53"/>
      <c r="I926" s="54"/>
      <c r="J926" s="50"/>
      <c r="K926" s="54"/>
      <c r="L926" s="55"/>
      <c r="M926" s="59"/>
      <c r="N926" s="59"/>
      <c r="O926" s="53"/>
      <c r="P926" s="53"/>
      <c r="Q926" s="57">
        <f t="shared" si="278"/>
        <v>0</v>
      </c>
      <c r="R926" s="53"/>
      <c r="S926" s="53">
        <f t="shared" si="279"/>
        <v>0</v>
      </c>
      <c r="T926" s="58"/>
      <c r="U926" s="58"/>
      <c r="V926" s="53">
        <f t="shared" si="280"/>
        <v>0</v>
      </c>
      <c r="W926" s="59"/>
      <c r="X926" s="6"/>
    </row>
    <row r="927" spans="1:24" s="77" customFormat="1" ht="15.75" x14ac:dyDescent="0.25">
      <c r="A927" s="33" t="s">
        <v>287</v>
      </c>
      <c r="B927" s="33" t="s">
        <v>335</v>
      </c>
      <c r="C927" s="37" t="s">
        <v>57</v>
      </c>
      <c r="D927" s="34" t="s">
        <v>68</v>
      </c>
      <c r="E927" s="53"/>
      <c r="F927" s="53"/>
      <c r="G927" s="53"/>
      <c r="H927" s="53"/>
      <c r="I927" s="54"/>
      <c r="J927" s="50"/>
      <c r="K927" s="54"/>
      <c r="L927" s="55"/>
      <c r="M927" s="59"/>
      <c r="N927" s="59"/>
      <c r="O927" s="53"/>
      <c r="P927" s="53"/>
      <c r="Q927" s="57">
        <f t="shared" si="278"/>
        <v>0</v>
      </c>
      <c r="R927" s="53"/>
      <c r="S927" s="53">
        <f t="shared" si="279"/>
        <v>0</v>
      </c>
      <c r="T927" s="58"/>
      <c r="U927" s="58"/>
      <c r="V927" s="53">
        <f t="shared" si="280"/>
        <v>0</v>
      </c>
      <c r="W927" s="59"/>
      <c r="X927" s="6"/>
    </row>
    <row r="928" spans="1:24" s="77" customFormat="1" ht="15.75" x14ac:dyDescent="0.25">
      <c r="A928" s="33" t="s">
        <v>287</v>
      </c>
      <c r="B928" s="33" t="s">
        <v>335</v>
      </c>
      <c r="C928" s="37" t="s">
        <v>58</v>
      </c>
      <c r="D928" s="34" t="s">
        <v>70</v>
      </c>
      <c r="E928" s="53"/>
      <c r="F928" s="53"/>
      <c r="G928" s="53"/>
      <c r="H928" s="53"/>
      <c r="I928" s="54"/>
      <c r="J928" s="50"/>
      <c r="K928" s="54"/>
      <c r="L928" s="55"/>
      <c r="M928" s="59"/>
      <c r="N928" s="59"/>
      <c r="O928" s="53"/>
      <c r="P928" s="53"/>
      <c r="Q928" s="57">
        <f t="shared" si="278"/>
        <v>0</v>
      </c>
      <c r="R928" s="53"/>
      <c r="S928" s="53">
        <f t="shared" si="279"/>
        <v>0</v>
      </c>
      <c r="T928" s="58"/>
      <c r="U928" s="58"/>
      <c r="V928" s="53">
        <f t="shared" si="280"/>
        <v>0</v>
      </c>
      <c r="W928" s="59"/>
      <c r="X928" s="6"/>
    </row>
    <row r="929" spans="1:24" s="77" customFormat="1" ht="31.5" x14ac:dyDescent="0.25">
      <c r="A929" s="33" t="s">
        <v>287</v>
      </c>
      <c r="B929" s="33" t="s">
        <v>335</v>
      </c>
      <c r="C929" s="37" t="s">
        <v>59</v>
      </c>
      <c r="D929" s="34" t="s">
        <v>69</v>
      </c>
      <c r="E929" s="53"/>
      <c r="F929" s="53"/>
      <c r="G929" s="53"/>
      <c r="H929" s="53"/>
      <c r="I929" s="54"/>
      <c r="J929" s="50"/>
      <c r="K929" s="54"/>
      <c r="L929" s="55"/>
      <c r="M929" s="59"/>
      <c r="N929" s="59"/>
      <c r="O929" s="53"/>
      <c r="P929" s="53"/>
      <c r="Q929" s="57">
        <f t="shared" si="278"/>
        <v>0</v>
      </c>
      <c r="R929" s="53"/>
      <c r="S929" s="53">
        <f t="shared" si="279"/>
        <v>0</v>
      </c>
      <c r="T929" s="58"/>
      <c r="U929" s="58"/>
      <c r="V929" s="53">
        <f t="shared" si="280"/>
        <v>0</v>
      </c>
      <c r="W929" s="59"/>
      <c r="X929" s="6"/>
    </row>
    <row r="930" spans="1:24" s="77" customFormat="1" ht="15.75" x14ac:dyDescent="0.25">
      <c r="A930" s="33" t="s">
        <v>287</v>
      </c>
      <c r="B930" s="33" t="s">
        <v>335</v>
      </c>
      <c r="C930" s="37" t="s">
        <v>60</v>
      </c>
      <c r="D930" s="34" t="s">
        <v>72</v>
      </c>
      <c r="E930" s="53"/>
      <c r="F930" s="53"/>
      <c r="G930" s="53"/>
      <c r="H930" s="53"/>
      <c r="I930" s="54"/>
      <c r="J930" s="50"/>
      <c r="K930" s="54"/>
      <c r="L930" s="55"/>
      <c r="M930" s="59"/>
      <c r="N930" s="59"/>
      <c r="O930" s="53"/>
      <c r="P930" s="53"/>
      <c r="Q930" s="57">
        <f t="shared" si="278"/>
        <v>0</v>
      </c>
      <c r="R930" s="53"/>
      <c r="S930" s="53">
        <f t="shared" si="279"/>
        <v>0</v>
      </c>
      <c r="T930" s="58"/>
      <c r="U930" s="58"/>
      <c r="V930" s="53">
        <f t="shared" si="280"/>
        <v>0</v>
      </c>
      <c r="W930" s="59"/>
      <c r="X930" s="6"/>
    </row>
    <row r="931" spans="1:24" s="77" customFormat="1" ht="15.75" x14ac:dyDescent="0.25">
      <c r="A931" s="33" t="s">
        <v>287</v>
      </c>
      <c r="B931" s="33" t="s">
        <v>335</v>
      </c>
      <c r="C931" s="37" t="s">
        <v>61</v>
      </c>
      <c r="D931" s="34" t="s">
        <v>67</v>
      </c>
      <c r="E931" s="53"/>
      <c r="F931" s="53"/>
      <c r="G931" s="53"/>
      <c r="H931" s="53"/>
      <c r="I931" s="54"/>
      <c r="J931" s="50"/>
      <c r="K931" s="54"/>
      <c r="L931" s="55"/>
      <c r="M931" s="59"/>
      <c r="N931" s="59"/>
      <c r="O931" s="53"/>
      <c r="P931" s="53"/>
      <c r="Q931" s="57">
        <f t="shared" si="278"/>
        <v>0</v>
      </c>
      <c r="R931" s="53"/>
      <c r="S931" s="53">
        <f t="shared" si="279"/>
        <v>0</v>
      </c>
      <c r="T931" s="58"/>
      <c r="U931" s="58"/>
      <c r="V931" s="53">
        <f t="shared" si="280"/>
        <v>0</v>
      </c>
      <c r="W931" s="59"/>
      <c r="X931" s="6"/>
    </row>
    <row r="932" spans="1:24" s="77" customFormat="1" ht="15.75" x14ac:dyDescent="0.25">
      <c r="A932" s="33" t="s">
        <v>287</v>
      </c>
      <c r="B932" s="33" t="s">
        <v>335</v>
      </c>
      <c r="C932" s="37" t="s">
        <v>62</v>
      </c>
      <c r="D932" s="34" t="s">
        <v>66</v>
      </c>
      <c r="E932" s="53"/>
      <c r="F932" s="53"/>
      <c r="G932" s="53"/>
      <c r="H932" s="53"/>
      <c r="I932" s="54"/>
      <c r="J932" s="50"/>
      <c r="K932" s="54"/>
      <c r="L932" s="55"/>
      <c r="M932" s="59"/>
      <c r="N932" s="59"/>
      <c r="O932" s="53"/>
      <c r="P932" s="53"/>
      <c r="Q932" s="57">
        <f t="shared" si="278"/>
        <v>0</v>
      </c>
      <c r="R932" s="53"/>
      <c r="S932" s="53">
        <f t="shared" si="279"/>
        <v>0</v>
      </c>
      <c r="T932" s="58"/>
      <c r="U932" s="58"/>
      <c r="V932" s="53">
        <f t="shared" si="280"/>
        <v>0</v>
      </c>
      <c r="W932" s="59"/>
      <c r="X932" s="6"/>
    </row>
    <row r="933" spans="1:24" s="77" customFormat="1" ht="15.75" x14ac:dyDescent="0.25">
      <c r="A933" s="33" t="s">
        <v>287</v>
      </c>
      <c r="B933" s="33" t="s">
        <v>335</v>
      </c>
      <c r="C933" s="37" t="s">
        <v>63</v>
      </c>
      <c r="D933" s="34" t="s">
        <v>52</v>
      </c>
      <c r="E933" s="53"/>
      <c r="F933" s="53"/>
      <c r="G933" s="53"/>
      <c r="H933" s="53"/>
      <c r="I933" s="54"/>
      <c r="J933" s="50"/>
      <c r="K933" s="54"/>
      <c r="L933" s="55"/>
      <c r="M933" s="59"/>
      <c r="N933" s="59"/>
      <c r="O933" s="53"/>
      <c r="P933" s="53"/>
      <c r="Q933" s="57">
        <f t="shared" si="278"/>
        <v>0</v>
      </c>
      <c r="R933" s="53"/>
      <c r="S933" s="53">
        <f t="shared" si="279"/>
        <v>0</v>
      </c>
      <c r="T933" s="58"/>
      <c r="U933" s="58"/>
      <c r="V933" s="53">
        <f t="shared" si="280"/>
        <v>0</v>
      </c>
      <c r="W933" s="59"/>
      <c r="X933" s="6"/>
    </row>
    <row r="934" spans="1:24" s="77" customFormat="1" ht="15.75" x14ac:dyDescent="0.25">
      <c r="A934" s="33" t="s">
        <v>287</v>
      </c>
      <c r="B934" s="33" t="s">
        <v>335</v>
      </c>
      <c r="C934" s="37" t="s">
        <v>64</v>
      </c>
      <c r="D934" s="34" t="s">
        <v>55</v>
      </c>
      <c r="E934" s="53"/>
      <c r="F934" s="53"/>
      <c r="G934" s="53"/>
      <c r="H934" s="53"/>
      <c r="I934" s="54"/>
      <c r="J934" s="50"/>
      <c r="K934" s="54"/>
      <c r="L934" s="55"/>
      <c r="M934" s="59"/>
      <c r="N934" s="59"/>
      <c r="O934" s="53"/>
      <c r="P934" s="53"/>
      <c r="Q934" s="57">
        <f t="shared" si="278"/>
        <v>0</v>
      </c>
      <c r="R934" s="53"/>
      <c r="S934" s="53">
        <f t="shared" si="279"/>
        <v>0</v>
      </c>
      <c r="T934" s="58"/>
      <c r="U934" s="58"/>
      <c r="V934" s="53">
        <f t="shared" si="280"/>
        <v>0</v>
      </c>
      <c r="W934" s="59"/>
      <c r="X934" s="6"/>
    </row>
    <row r="935" spans="1:24" s="77" customFormat="1" ht="15.75" x14ac:dyDescent="0.25">
      <c r="A935" s="33" t="s">
        <v>287</v>
      </c>
      <c r="B935" s="33" t="s">
        <v>335</v>
      </c>
      <c r="C935" s="37" t="s">
        <v>65</v>
      </c>
      <c r="D935" s="34" t="s">
        <v>71</v>
      </c>
      <c r="E935" s="53"/>
      <c r="F935" s="53"/>
      <c r="G935" s="53"/>
      <c r="H935" s="53"/>
      <c r="I935" s="54"/>
      <c r="J935" s="50"/>
      <c r="K935" s="54"/>
      <c r="L935" s="55"/>
      <c r="M935" s="59"/>
      <c r="N935" s="59"/>
      <c r="O935" s="53"/>
      <c r="P935" s="53"/>
      <c r="Q935" s="57">
        <f t="shared" si="278"/>
        <v>0</v>
      </c>
      <c r="R935" s="53"/>
      <c r="S935" s="53">
        <f t="shared" si="279"/>
        <v>0</v>
      </c>
      <c r="T935" s="58"/>
      <c r="U935" s="58"/>
      <c r="V935" s="53">
        <f t="shared" si="280"/>
        <v>0</v>
      </c>
      <c r="W935" s="59"/>
      <c r="X935" s="6"/>
    </row>
    <row r="936" spans="1:24" s="77" customFormat="1" ht="31.5" x14ac:dyDescent="0.25">
      <c r="A936" s="33" t="s">
        <v>287</v>
      </c>
      <c r="B936" s="22" t="s">
        <v>336</v>
      </c>
      <c r="C936" s="23" t="s">
        <v>102</v>
      </c>
      <c r="D936" s="32" t="s">
        <v>30</v>
      </c>
      <c r="E936" s="61">
        <f t="shared" ref="E936:L936" si="281">SUM(E937:E953)</f>
        <v>316766</v>
      </c>
      <c r="F936" s="61">
        <f t="shared" si="281"/>
        <v>52794.333333333336</v>
      </c>
      <c r="G936" s="61">
        <f t="shared" si="281"/>
        <v>115027</v>
      </c>
      <c r="H936" s="61">
        <f t="shared" si="281"/>
        <v>114919</v>
      </c>
      <c r="I936" s="61">
        <f t="shared" si="281"/>
        <v>0</v>
      </c>
      <c r="J936" s="61">
        <f t="shared" si="281"/>
        <v>0</v>
      </c>
      <c r="K936" s="61">
        <f t="shared" si="281"/>
        <v>0</v>
      </c>
      <c r="L936" s="61">
        <f t="shared" si="281"/>
        <v>0</v>
      </c>
      <c r="M936" s="61"/>
      <c r="N936" s="61"/>
      <c r="O936" s="61">
        <f t="shared" ref="O936:V936" si="282">SUM(O937:O951)</f>
        <v>326</v>
      </c>
      <c r="P936" s="61">
        <f t="shared" si="282"/>
        <v>326</v>
      </c>
      <c r="Q936" s="61">
        <f t="shared" si="282"/>
        <v>0</v>
      </c>
      <c r="R936" s="61">
        <f t="shared" si="282"/>
        <v>0</v>
      </c>
      <c r="S936" s="61">
        <f t="shared" si="282"/>
        <v>0</v>
      </c>
      <c r="T936" s="61">
        <f t="shared" si="282"/>
        <v>2</v>
      </c>
      <c r="U936" s="61">
        <f t="shared" si="282"/>
        <v>2</v>
      </c>
      <c r="V936" s="61">
        <f t="shared" si="282"/>
        <v>0</v>
      </c>
      <c r="W936" s="61"/>
      <c r="X936" s="6"/>
    </row>
    <row r="937" spans="1:24" s="77" customFormat="1" ht="15.75" x14ac:dyDescent="0.25">
      <c r="A937" s="33" t="s">
        <v>287</v>
      </c>
      <c r="B937" s="33" t="s">
        <v>336</v>
      </c>
      <c r="C937" s="23" t="s">
        <v>79</v>
      </c>
      <c r="D937" s="43" t="s">
        <v>77</v>
      </c>
      <c r="E937" s="53"/>
      <c r="F937" s="53"/>
      <c r="G937" s="53"/>
      <c r="H937" s="53"/>
      <c r="I937" s="54"/>
      <c r="J937" s="50"/>
      <c r="K937" s="54"/>
      <c r="L937" s="55"/>
      <c r="M937" s="59"/>
      <c r="N937" s="59"/>
      <c r="O937" s="53"/>
      <c r="P937" s="53"/>
      <c r="Q937" s="57">
        <f t="shared" ref="Q937:Q951" si="283">O937-P937</f>
        <v>0</v>
      </c>
      <c r="R937" s="53"/>
      <c r="S937" s="53">
        <f>ROUND(R937/12*3,0)</f>
        <v>0</v>
      </c>
      <c r="T937" s="58"/>
      <c r="U937" s="58"/>
      <c r="V937" s="53">
        <f t="shared" ref="V937:V951" si="284">T937-U937</f>
        <v>0</v>
      </c>
      <c r="W937" s="59"/>
      <c r="X937" s="6"/>
    </row>
    <row r="938" spans="1:24" s="77" customFormat="1" ht="15.75" x14ac:dyDescent="0.25">
      <c r="A938" s="33" t="s">
        <v>287</v>
      </c>
      <c r="B938" s="33" t="s">
        <v>336</v>
      </c>
      <c r="C938" s="23" t="s">
        <v>80</v>
      </c>
      <c r="D938" s="43" t="s">
        <v>78</v>
      </c>
      <c r="E938" s="53"/>
      <c r="F938" s="53"/>
      <c r="G938" s="53"/>
      <c r="H938" s="53"/>
      <c r="I938" s="54"/>
      <c r="J938" s="50"/>
      <c r="K938" s="54"/>
      <c r="L938" s="55"/>
      <c r="M938" s="59"/>
      <c r="N938" s="59"/>
      <c r="O938" s="53"/>
      <c r="P938" s="53"/>
      <c r="Q938" s="57">
        <f t="shared" si="283"/>
        <v>0</v>
      </c>
      <c r="R938" s="53"/>
      <c r="S938" s="53">
        <f>ROUND(R938/12*3,0)</f>
        <v>0</v>
      </c>
      <c r="T938" s="58"/>
      <c r="U938" s="58"/>
      <c r="V938" s="53">
        <f t="shared" si="284"/>
        <v>0</v>
      </c>
      <c r="W938" s="59"/>
      <c r="X938" s="6"/>
    </row>
    <row r="939" spans="1:24" s="77" customFormat="1" ht="15.75" x14ac:dyDescent="0.25">
      <c r="A939" s="33" t="s">
        <v>287</v>
      </c>
      <c r="B939" s="33" t="s">
        <v>336</v>
      </c>
      <c r="C939" s="23" t="s">
        <v>82</v>
      </c>
      <c r="D939" s="34" t="s">
        <v>81</v>
      </c>
      <c r="E939" s="53"/>
      <c r="F939" s="53"/>
      <c r="G939" s="53"/>
      <c r="H939" s="53"/>
      <c r="I939" s="54"/>
      <c r="J939" s="50"/>
      <c r="K939" s="54"/>
      <c r="L939" s="55"/>
      <c r="M939" s="59"/>
      <c r="N939" s="59"/>
      <c r="O939" s="53"/>
      <c r="P939" s="53"/>
      <c r="Q939" s="57">
        <f t="shared" si="283"/>
        <v>0</v>
      </c>
      <c r="R939" s="53"/>
      <c r="S939" s="53">
        <f>ROUND(R939/12*4,0)</f>
        <v>0</v>
      </c>
      <c r="T939" s="58"/>
      <c r="U939" s="58"/>
      <c r="V939" s="53">
        <f t="shared" si="284"/>
        <v>0</v>
      </c>
      <c r="W939" s="59"/>
      <c r="X939" s="6"/>
    </row>
    <row r="940" spans="1:24" s="77" customFormat="1" ht="31.5" x14ac:dyDescent="0.25">
      <c r="A940" s="33" t="s">
        <v>287</v>
      </c>
      <c r="B940" s="33" t="s">
        <v>336</v>
      </c>
      <c r="C940" s="23" t="s">
        <v>84</v>
      </c>
      <c r="D940" s="43" t="s">
        <v>83</v>
      </c>
      <c r="E940" s="53"/>
      <c r="F940" s="53"/>
      <c r="G940" s="53"/>
      <c r="H940" s="53"/>
      <c r="I940" s="54"/>
      <c r="J940" s="50"/>
      <c r="K940" s="54"/>
      <c r="L940" s="55"/>
      <c r="M940" s="59"/>
      <c r="N940" s="59"/>
      <c r="O940" s="53"/>
      <c r="P940" s="53"/>
      <c r="Q940" s="57">
        <f t="shared" si="283"/>
        <v>0</v>
      </c>
      <c r="R940" s="53"/>
      <c r="S940" s="53">
        <f>ROUND(R940/12*3,0)</f>
        <v>0</v>
      </c>
      <c r="T940" s="58"/>
      <c r="U940" s="58"/>
      <c r="V940" s="53">
        <f t="shared" si="284"/>
        <v>0</v>
      </c>
      <c r="W940" s="59"/>
      <c r="X940" s="6"/>
    </row>
    <row r="941" spans="1:24" s="77" customFormat="1" ht="15.75" x14ac:dyDescent="0.25">
      <c r="A941" s="33" t="s">
        <v>287</v>
      </c>
      <c r="B941" s="33" t="s">
        <v>336</v>
      </c>
      <c r="C941" s="23" t="s">
        <v>95</v>
      </c>
      <c r="D941" s="43" t="s">
        <v>96</v>
      </c>
      <c r="E941" s="53"/>
      <c r="F941" s="53"/>
      <c r="G941" s="53"/>
      <c r="H941" s="53"/>
      <c r="I941" s="54"/>
      <c r="J941" s="50"/>
      <c r="K941" s="54"/>
      <c r="L941" s="55"/>
      <c r="M941" s="59"/>
      <c r="N941" s="59"/>
      <c r="O941" s="53"/>
      <c r="P941" s="53"/>
      <c r="Q941" s="57">
        <f t="shared" si="283"/>
        <v>0</v>
      </c>
      <c r="R941" s="53"/>
      <c r="S941" s="53">
        <f>ROUND(R941/12*3,0)</f>
        <v>0</v>
      </c>
      <c r="T941" s="58"/>
      <c r="U941" s="58"/>
      <c r="V941" s="53">
        <f t="shared" si="284"/>
        <v>0</v>
      </c>
      <c r="W941" s="59"/>
      <c r="X941" s="6"/>
    </row>
    <row r="942" spans="1:24" s="77" customFormat="1" ht="31.5" x14ac:dyDescent="0.25">
      <c r="A942" s="33" t="s">
        <v>287</v>
      </c>
      <c r="B942" s="33" t="s">
        <v>336</v>
      </c>
      <c r="C942" s="23" t="s">
        <v>86</v>
      </c>
      <c r="D942" s="43" t="s">
        <v>85</v>
      </c>
      <c r="E942" s="53"/>
      <c r="F942" s="53">
        <f>E942/12*2</f>
        <v>0</v>
      </c>
      <c r="G942" s="53">
        <v>3520</v>
      </c>
      <c r="H942" s="53">
        <v>3520</v>
      </c>
      <c r="I942" s="54"/>
      <c r="J942" s="50"/>
      <c r="K942" s="54"/>
      <c r="L942" s="55"/>
      <c r="M942" s="59"/>
      <c r="N942" s="59"/>
      <c r="O942" s="53">
        <v>326</v>
      </c>
      <c r="P942" s="53">
        <v>326</v>
      </c>
      <c r="Q942" s="57">
        <f t="shared" si="283"/>
        <v>0</v>
      </c>
      <c r="R942" s="74"/>
      <c r="S942" s="53">
        <f>ROUND(R942/12*3,0)</f>
        <v>0</v>
      </c>
      <c r="T942" s="58">
        <v>2</v>
      </c>
      <c r="U942" s="58">
        <v>2</v>
      </c>
      <c r="V942" s="53">
        <f t="shared" si="284"/>
        <v>0</v>
      </c>
      <c r="W942" s="59"/>
      <c r="X942" s="6"/>
    </row>
    <row r="943" spans="1:24" s="77" customFormat="1" ht="31.5" x14ac:dyDescent="0.25">
      <c r="A943" s="33" t="s">
        <v>287</v>
      </c>
      <c r="B943" s="33" t="s">
        <v>336</v>
      </c>
      <c r="C943" s="23" t="s">
        <v>102</v>
      </c>
      <c r="D943" s="39" t="s">
        <v>362</v>
      </c>
      <c r="E943" s="53"/>
      <c r="F943" s="53"/>
      <c r="G943" s="53">
        <v>108</v>
      </c>
      <c r="H943" s="53"/>
      <c r="I943" s="54"/>
      <c r="J943" s="50"/>
      <c r="K943" s="54"/>
      <c r="L943" s="55"/>
      <c r="M943" s="59"/>
      <c r="N943" s="59"/>
      <c r="O943" s="53"/>
      <c r="P943" s="53"/>
      <c r="Q943" s="57">
        <f t="shared" si="283"/>
        <v>0</v>
      </c>
      <c r="R943" s="74"/>
      <c r="S943" s="53">
        <f>ROUND(R943/12*2,0)</f>
        <v>0</v>
      </c>
      <c r="T943" s="58"/>
      <c r="U943" s="58"/>
      <c r="V943" s="53">
        <f t="shared" si="284"/>
        <v>0</v>
      </c>
      <c r="W943" s="59"/>
      <c r="X943" s="6"/>
    </row>
    <row r="944" spans="1:24" s="77" customFormat="1" ht="15.75" x14ac:dyDescent="0.25">
      <c r="A944" s="33" t="s">
        <v>287</v>
      </c>
      <c r="B944" s="33" t="s">
        <v>336</v>
      </c>
      <c r="C944" s="23" t="s">
        <v>89</v>
      </c>
      <c r="D944" s="43" t="s">
        <v>88</v>
      </c>
      <c r="E944" s="53"/>
      <c r="F944" s="53">
        <f>E944/12*1</f>
        <v>0</v>
      </c>
      <c r="G944" s="53">
        <v>3</v>
      </c>
      <c r="H944" s="53">
        <v>3</v>
      </c>
      <c r="I944" s="54"/>
      <c r="J944" s="50"/>
      <c r="K944" s="54"/>
      <c r="L944" s="55"/>
      <c r="M944" s="59"/>
      <c r="N944" s="59"/>
      <c r="O944" s="53"/>
      <c r="P944" s="53"/>
      <c r="Q944" s="57">
        <f t="shared" si="283"/>
        <v>0</v>
      </c>
      <c r="R944" s="53"/>
      <c r="S944" s="53">
        <f t="shared" ref="S944:S951" si="285">ROUND(R944/12*3,0)</f>
        <v>0</v>
      </c>
      <c r="T944" s="58"/>
      <c r="U944" s="58"/>
      <c r="V944" s="53">
        <f t="shared" si="284"/>
        <v>0</v>
      </c>
      <c r="W944" s="59"/>
      <c r="X944" s="6"/>
    </row>
    <row r="945" spans="1:24" s="77" customFormat="1" ht="15.75" x14ac:dyDescent="0.25">
      <c r="A945" s="33" t="s">
        <v>287</v>
      </c>
      <c r="B945" s="33" t="s">
        <v>336</v>
      </c>
      <c r="C945" s="23" t="s">
        <v>91</v>
      </c>
      <c r="D945" s="43" t="s">
        <v>90</v>
      </c>
      <c r="E945" s="53">
        <v>316766</v>
      </c>
      <c r="F945" s="53">
        <f>E945/12*2</f>
        <v>52794.333333333336</v>
      </c>
      <c r="G945" s="53">
        <v>111396</v>
      </c>
      <c r="H945" s="53">
        <v>111396</v>
      </c>
      <c r="I945" s="54"/>
      <c r="J945" s="50"/>
      <c r="K945" s="54"/>
      <c r="L945" s="55"/>
      <c r="M945" s="59"/>
      <c r="N945" s="59"/>
      <c r="O945" s="53"/>
      <c r="P945" s="53"/>
      <c r="Q945" s="57">
        <f t="shared" si="283"/>
        <v>0</v>
      </c>
      <c r="R945" s="53"/>
      <c r="S945" s="53">
        <f t="shared" si="285"/>
        <v>0</v>
      </c>
      <c r="T945" s="58"/>
      <c r="U945" s="58"/>
      <c r="V945" s="53">
        <f t="shared" si="284"/>
        <v>0</v>
      </c>
      <c r="W945" s="59"/>
      <c r="X945" s="6"/>
    </row>
    <row r="946" spans="1:24" s="77" customFormat="1" ht="15.75" x14ac:dyDescent="0.25">
      <c r="A946" s="33" t="s">
        <v>287</v>
      </c>
      <c r="B946" s="33" t="s">
        <v>336</v>
      </c>
      <c r="C946" s="23" t="s">
        <v>94</v>
      </c>
      <c r="D946" s="43" t="s">
        <v>97</v>
      </c>
      <c r="E946" s="53"/>
      <c r="F946" s="53"/>
      <c r="G946" s="53"/>
      <c r="H946" s="53"/>
      <c r="I946" s="54"/>
      <c r="J946" s="50"/>
      <c r="K946" s="54"/>
      <c r="L946" s="55"/>
      <c r="M946" s="59"/>
      <c r="N946" s="59"/>
      <c r="O946" s="53"/>
      <c r="P946" s="53"/>
      <c r="Q946" s="57">
        <f t="shared" si="283"/>
        <v>0</v>
      </c>
      <c r="R946" s="53"/>
      <c r="S946" s="53">
        <f t="shared" si="285"/>
        <v>0</v>
      </c>
      <c r="T946" s="58"/>
      <c r="U946" s="58"/>
      <c r="V946" s="53">
        <f t="shared" si="284"/>
        <v>0</v>
      </c>
      <c r="W946" s="59"/>
      <c r="X946" s="6"/>
    </row>
    <row r="947" spans="1:24" s="77" customFormat="1" ht="37.5" customHeight="1" x14ac:dyDescent="0.25">
      <c r="A947" s="33" t="s">
        <v>287</v>
      </c>
      <c r="B947" s="33" t="s">
        <v>336</v>
      </c>
      <c r="C947" s="23" t="s">
        <v>93</v>
      </c>
      <c r="D947" s="43" t="s">
        <v>92</v>
      </c>
      <c r="E947" s="53"/>
      <c r="F947" s="53"/>
      <c r="G947" s="53"/>
      <c r="H947" s="53"/>
      <c r="I947" s="54"/>
      <c r="J947" s="50"/>
      <c r="K947" s="54"/>
      <c r="L947" s="55"/>
      <c r="M947" s="59"/>
      <c r="N947" s="59"/>
      <c r="O947" s="53"/>
      <c r="P947" s="53"/>
      <c r="Q947" s="57">
        <f t="shared" si="283"/>
        <v>0</v>
      </c>
      <c r="R947" s="53"/>
      <c r="S947" s="53">
        <f t="shared" si="285"/>
        <v>0</v>
      </c>
      <c r="T947" s="58"/>
      <c r="U947" s="58"/>
      <c r="V947" s="53">
        <f t="shared" si="284"/>
        <v>0</v>
      </c>
      <c r="W947" s="59"/>
      <c r="X947" s="6"/>
    </row>
    <row r="948" spans="1:24" s="77" customFormat="1" ht="31.5" x14ac:dyDescent="0.25">
      <c r="A948" s="33" t="s">
        <v>287</v>
      </c>
      <c r="B948" s="33" t="s">
        <v>336</v>
      </c>
      <c r="C948" s="23" t="s">
        <v>98</v>
      </c>
      <c r="D948" s="34" t="s">
        <v>99</v>
      </c>
      <c r="E948" s="53"/>
      <c r="F948" s="53"/>
      <c r="G948" s="53"/>
      <c r="H948" s="53"/>
      <c r="I948" s="54"/>
      <c r="J948" s="50"/>
      <c r="K948" s="54"/>
      <c r="L948" s="55"/>
      <c r="M948" s="59"/>
      <c r="N948" s="59"/>
      <c r="O948" s="53"/>
      <c r="P948" s="53"/>
      <c r="Q948" s="57">
        <f t="shared" si="283"/>
        <v>0</v>
      </c>
      <c r="R948" s="53"/>
      <c r="S948" s="53">
        <f t="shared" si="285"/>
        <v>0</v>
      </c>
      <c r="T948" s="58"/>
      <c r="U948" s="58"/>
      <c r="V948" s="53">
        <f t="shared" si="284"/>
        <v>0</v>
      </c>
      <c r="W948" s="59"/>
      <c r="X948" s="6"/>
    </row>
    <row r="949" spans="1:24" s="77" customFormat="1" ht="15.75" x14ac:dyDescent="0.25">
      <c r="A949" s="33" t="s">
        <v>287</v>
      </c>
      <c r="B949" s="33" t="s">
        <v>336</v>
      </c>
      <c r="C949" s="23" t="s">
        <v>100</v>
      </c>
      <c r="D949" s="34" t="s">
        <v>101</v>
      </c>
      <c r="E949" s="53"/>
      <c r="F949" s="53"/>
      <c r="G949" s="53"/>
      <c r="H949" s="53"/>
      <c r="I949" s="54"/>
      <c r="J949" s="50"/>
      <c r="K949" s="54"/>
      <c r="L949" s="55"/>
      <c r="M949" s="59"/>
      <c r="N949" s="59"/>
      <c r="O949" s="53"/>
      <c r="P949" s="53"/>
      <c r="Q949" s="57">
        <f t="shared" si="283"/>
        <v>0</v>
      </c>
      <c r="R949" s="53"/>
      <c r="S949" s="53">
        <f t="shared" si="285"/>
        <v>0</v>
      </c>
      <c r="T949" s="58"/>
      <c r="U949" s="58"/>
      <c r="V949" s="53">
        <f t="shared" si="284"/>
        <v>0</v>
      </c>
      <c r="W949" s="59"/>
      <c r="X949" s="6"/>
    </row>
    <row r="950" spans="1:24" s="77" customFormat="1" ht="47.25" x14ac:dyDescent="0.25">
      <c r="A950" s="33" t="s">
        <v>287</v>
      </c>
      <c r="B950" s="33" t="s">
        <v>336</v>
      </c>
      <c r="C950" s="23" t="s">
        <v>102</v>
      </c>
      <c r="D950" s="39" t="s">
        <v>87</v>
      </c>
      <c r="E950" s="53"/>
      <c r="F950" s="53"/>
      <c r="G950" s="53"/>
      <c r="H950" s="53"/>
      <c r="I950" s="54"/>
      <c r="J950" s="50"/>
      <c r="K950" s="54"/>
      <c r="L950" s="55"/>
      <c r="M950" s="59"/>
      <c r="N950" s="59"/>
      <c r="O950" s="53"/>
      <c r="P950" s="53"/>
      <c r="Q950" s="57">
        <f t="shared" si="283"/>
        <v>0</v>
      </c>
      <c r="R950" s="53"/>
      <c r="S950" s="53">
        <f t="shared" si="285"/>
        <v>0</v>
      </c>
      <c r="T950" s="58"/>
      <c r="U950" s="58"/>
      <c r="V950" s="53">
        <f t="shared" si="284"/>
        <v>0</v>
      </c>
      <c r="W950" s="59"/>
      <c r="X950" s="6"/>
    </row>
    <row r="951" spans="1:24" s="77" customFormat="1" ht="63" x14ac:dyDescent="0.25">
      <c r="A951" s="33" t="s">
        <v>287</v>
      </c>
      <c r="B951" s="33" t="s">
        <v>336</v>
      </c>
      <c r="C951" s="23" t="s">
        <v>102</v>
      </c>
      <c r="D951" s="39" t="s">
        <v>103</v>
      </c>
      <c r="E951" s="53"/>
      <c r="F951" s="53"/>
      <c r="G951" s="53"/>
      <c r="H951" s="53"/>
      <c r="I951" s="54"/>
      <c r="J951" s="50"/>
      <c r="K951" s="54"/>
      <c r="L951" s="55"/>
      <c r="M951" s="59"/>
      <c r="N951" s="59"/>
      <c r="O951" s="53"/>
      <c r="P951" s="53"/>
      <c r="Q951" s="57">
        <f t="shared" si="283"/>
        <v>0</v>
      </c>
      <c r="R951" s="53"/>
      <c r="S951" s="53">
        <f t="shared" si="285"/>
        <v>0</v>
      </c>
      <c r="T951" s="58"/>
      <c r="U951" s="58"/>
      <c r="V951" s="53">
        <f t="shared" si="284"/>
        <v>0</v>
      </c>
      <c r="W951" s="59"/>
      <c r="X951" s="6"/>
    </row>
    <row r="952" spans="1:24" s="77" customFormat="1" ht="31.5" x14ac:dyDescent="0.25">
      <c r="A952" s="33" t="s">
        <v>287</v>
      </c>
      <c r="B952" s="33" t="s">
        <v>336</v>
      </c>
      <c r="C952" s="23" t="s">
        <v>374</v>
      </c>
      <c r="D952" s="39" t="s">
        <v>375</v>
      </c>
      <c r="E952" s="53"/>
      <c r="F952" s="53">
        <f>E952/12*1</f>
        <v>0</v>
      </c>
      <c r="G952" s="53"/>
      <c r="H952" s="53"/>
      <c r="I952" s="54"/>
      <c r="J952" s="50"/>
      <c r="K952" s="54"/>
      <c r="L952" s="55"/>
      <c r="M952" s="59"/>
      <c r="N952" s="59"/>
      <c r="O952" s="53"/>
      <c r="P952" s="53"/>
      <c r="Q952" s="57"/>
      <c r="R952" s="53"/>
      <c r="S952" s="53"/>
      <c r="T952" s="58"/>
      <c r="U952" s="58"/>
      <c r="V952" s="53"/>
      <c r="W952" s="59"/>
      <c r="X952" s="6"/>
    </row>
    <row r="953" spans="1:24" s="77" customFormat="1" ht="15.75" x14ac:dyDescent="0.25">
      <c r="A953" s="33" t="s">
        <v>287</v>
      </c>
      <c r="B953" s="33" t="s">
        <v>336</v>
      </c>
      <c r="C953" s="23" t="s">
        <v>377</v>
      </c>
      <c r="D953" s="39" t="s">
        <v>376</v>
      </c>
      <c r="E953" s="53"/>
      <c r="F953" s="53"/>
      <c r="G953" s="53"/>
      <c r="H953" s="53"/>
      <c r="I953" s="54"/>
      <c r="J953" s="50"/>
      <c r="K953" s="54"/>
      <c r="L953" s="55"/>
      <c r="M953" s="59"/>
      <c r="N953" s="59"/>
      <c r="O953" s="53"/>
      <c r="P953" s="53"/>
      <c r="Q953" s="57"/>
      <c r="R953" s="53"/>
      <c r="S953" s="53"/>
      <c r="T953" s="58"/>
      <c r="U953" s="58"/>
      <c r="V953" s="53"/>
      <c r="W953" s="59"/>
      <c r="X953" s="6"/>
    </row>
    <row r="954" spans="1:24" s="77" customFormat="1" ht="23.25" customHeight="1" x14ac:dyDescent="0.25">
      <c r="A954" s="33" t="s">
        <v>287</v>
      </c>
      <c r="B954" s="21">
        <v>2</v>
      </c>
      <c r="C954" s="23" t="s">
        <v>102</v>
      </c>
      <c r="D954" s="40" t="s">
        <v>31</v>
      </c>
      <c r="E954" s="64">
        <f>E955+E961+E1015</f>
        <v>273939</v>
      </c>
      <c r="F954" s="64">
        <f>F955+F961+F1015</f>
        <v>66811.666666666672</v>
      </c>
      <c r="G954" s="64">
        <f>G955+G961+G1015</f>
        <v>69937</v>
      </c>
      <c r="H954" s="64">
        <f>H955+H961+H1015</f>
        <v>69937</v>
      </c>
      <c r="I954" s="64">
        <f>I955+I961+I1015</f>
        <v>0</v>
      </c>
      <c r="J954" s="50">
        <f>ROUND(I954/F954*100,2)</f>
        <v>0</v>
      </c>
      <c r="K954" s="64">
        <f>K955+K961+K1015</f>
        <v>-5605</v>
      </c>
      <c r="L954" s="55">
        <f>ROUND(K954*100/-F954,2)</f>
        <v>8.39</v>
      </c>
      <c r="M954" s="64">
        <v>10682</v>
      </c>
      <c r="N954" s="49">
        <f>ROUND(M954/12*3,0)</f>
        <v>2671</v>
      </c>
      <c r="O954" s="64">
        <f t="shared" ref="O954:V954" si="286">O955+O961+O1015</f>
        <v>1750</v>
      </c>
      <c r="P954" s="64">
        <f t="shared" si="286"/>
        <v>1750</v>
      </c>
      <c r="Q954" s="64">
        <f t="shared" si="286"/>
        <v>0</v>
      </c>
      <c r="R954" s="64">
        <f t="shared" si="286"/>
        <v>310</v>
      </c>
      <c r="S954" s="64">
        <f t="shared" si="286"/>
        <v>78</v>
      </c>
      <c r="T954" s="64">
        <f t="shared" si="286"/>
        <v>77</v>
      </c>
      <c r="U954" s="64">
        <f t="shared" si="286"/>
        <v>77</v>
      </c>
      <c r="V954" s="53">
        <f t="shared" si="286"/>
        <v>0</v>
      </c>
      <c r="W954" s="53"/>
      <c r="X954" s="6"/>
    </row>
    <row r="955" spans="1:24" s="77" customFormat="1" ht="15.75" x14ac:dyDescent="0.25">
      <c r="A955" s="33" t="s">
        <v>287</v>
      </c>
      <c r="B955" s="22" t="s">
        <v>337</v>
      </c>
      <c r="C955" s="23" t="s">
        <v>102</v>
      </c>
      <c r="D955" s="32" t="s">
        <v>32</v>
      </c>
      <c r="E955" s="64">
        <f t="shared" ref="E955:L955" si="287">SUM(E956:E960)</f>
        <v>117977</v>
      </c>
      <c r="F955" s="64">
        <f t="shared" si="287"/>
        <v>29494</v>
      </c>
      <c r="G955" s="64">
        <f t="shared" si="287"/>
        <v>29494</v>
      </c>
      <c r="H955" s="64">
        <f t="shared" si="287"/>
        <v>29494</v>
      </c>
      <c r="I955" s="64">
        <f t="shared" si="287"/>
        <v>0</v>
      </c>
      <c r="J955" s="64">
        <f t="shared" si="287"/>
        <v>0</v>
      </c>
      <c r="K955" s="64">
        <f t="shared" si="287"/>
        <v>0</v>
      </c>
      <c r="L955" s="64">
        <f t="shared" si="287"/>
        <v>0</v>
      </c>
      <c r="M955" s="64"/>
      <c r="N955" s="64"/>
      <c r="O955" s="64">
        <f t="shared" ref="O955:V955" si="288">SUM(O956:O960)</f>
        <v>413</v>
      </c>
      <c r="P955" s="64">
        <f t="shared" si="288"/>
        <v>413</v>
      </c>
      <c r="Q955" s="64">
        <f t="shared" si="288"/>
        <v>0</v>
      </c>
      <c r="R955" s="64">
        <f t="shared" si="288"/>
        <v>128</v>
      </c>
      <c r="S955" s="64">
        <f t="shared" si="288"/>
        <v>32</v>
      </c>
      <c r="T955" s="64">
        <f t="shared" si="288"/>
        <v>38</v>
      </c>
      <c r="U955" s="64">
        <f t="shared" si="288"/>
        <v>38</v>
      </c>
      <c r="V955" s="64">
        <f t="shared" si="288"/>
        <v>0</v>
      </c>
      <c r="W955" s="64"/>
      <c r="X955" s="6"/>
    </row>
    <row r="956" spans="1:24" s="77" customFormat="1" ht="15.75" x14ac:dyDescent="0.25">
      <c r="A956" s="33" t="s">
        <v>287</v>
      </c>
      <c r="B956" s="33" t="s">
        <v>337</v>
      </c>
      <c r="C956" s="23" t="s">
        <v>109</v>
      </c>
      <c r="D956" s="34" t="s">
        <v>106</v>
      </c>
      <c r="E956" s="53">
        <v>117977</v>
      </c>
      <c r="F956" s="53">
        <f>ROUND(E956/12*3,0)</f>
        <v>29494</v>
      </c>
      <c r="G956" s="53">
        <v>29494</v>
      </c>
      <c r="H956" s="53">
        <v>29494</v>
      </c>
      <c r="I956" s="54"/>
      <c r="J956" s="50"/>
      <c r="K956" s="54"/>
      <c r="L956" s="55"/>
      <c r="M956" s="59"/>
      <c r="N956" s="59"/>
      <c r="O956" s="53">
        <v>413</v>
      </c>
      <c r="P956" s="53">
        <v>413</v>
      </c>
      <c r="Q956" s="57">
        <f>O956-P956</f>
        <v>0</v>
      </c>
      <c r="R956" s="74">
        <v>128</v>
      </c>
      <c r="S956" s="53">
        <f>ROUND(R956/12*3,0)</f>
        <v>32</v>
      </c>
      <c r="T956" s="58">
        <v>38</v>
      </c>
      <c r="U956" s="58">
        <v>38</v>
      </c>
      <c r="V956" s="53">
        <f>T956-U956</f>
        <v>0</v>
      </c>
      <c r="W956" s="59"/>
      <c r="X956" s="6"/>
    </row>
    <row r="957" spans="1:24" s="77" customFormat="1" ht="31.5" x14ac:dyDescent="0.25">
      <c r="A957" s="33" t="s">
        <v>287</v>
      </c>
      <c r="B957" s="33" t="s">
        <v>337</v>
      </c>
      <c r="C957" s="23" t="s">
        <v>110</v>
      </c>
      <c r="D957" s="34" t="s">
        <v>114</v>
      </c>
      <c r="E957" s="53"/>
      <c r="F957" s="53"/>
      <c r="G957" s="53"/>
      <c r="H957" s="53"/>
      <c r="I957" s="54"/>
      <c r="J957" s="50"/>
      <c r="K957" s="54"/>
      <c r="L957" s="55"/>
      <c r="M957" s="59"/>
      <c r="N957" s="59"/>
      <c r="O957" s="53"/>
      <c r="P957" s="53"/>
      <c r="Q957" s="57">
        <f>O957-P957</f>
        <v>0</v>
      </c>
      <c r="R957" s="53"/>
      <c r="S957" s="53">
        <f>ROUND(R957/12*3,0)</f>
        <v>0</v>
      </c>
      <c r="T957" s="58"/>
      <c r="U957" s="58"/>
      <c r="V957" s="53">
        <f>T957-U957</f>
        <v>0</v>
      </c>
      <c r="W957" s="59"/>
      <c r="X957" s="6"/>
    </row>
    <row r="958" spans="1:24" s="77" customFormat="1" ht="15.75" x14ac:dyDescent="0.25">
      <c r="A958" s="33" t="s">
        <v>287</v>
      </c>
      <c r="B958" s="33" t="s">
        <v>337</v>
      </c>
      <c r="C958" s="23" t="s">
        <v>111</v>
      </c>
      <c r="D958" s="34" t="s">
        <v>115</v>
      </c>
      <c r="E958" s="53"/>
      <c r="F958" s="53"/>
      <c r="G958" s="53"/>
      <c r="H958" s="53"/>
      <c r="I958" s="54"/>
      <c r="J958" s="50"/>
      <c r="K958" s="54"/>
      <c r="L958" s="55"/>
      <c r="M958" s="59"/>
      <c r="N958" s="59"/>
      <c r="O958" s="53"/>
      <c r="P958" s="53"/>
      <c r="Q958" s="57">
        <f>O958-P958</f>
        <v>0</v>
      </c>
      <c r="R958" s="53"/>
      <c r="S958" s="53">
        <f>ROUND(R958/12*3,0)</f>
        <v>0</v>
      </c>
      <c r="T958" s="58"/>
      <c r="U958" s="58"/>
      <c r="V958" s="53">
        <f>T958-U958</f>
        <v>0</v>
      </c>
      <c r="W958" s="59"/>
      <c r="X958" s="6"/>
    </row>
    <row r="959" spans="1:24" s="77" customFormat="1" ht="31.5" x14ac:dyDescent="0.25">
      <c r="A959" s="33" t="s">
        <v>287</v>
      </c>
      <c r="B959" s="33" t="s">
        <v>337</v>
      </c>
      <c r="C959" s="23" t="s">
        <v>113</v>
      </c>
      <c r="D959" s="34" t="s">
        <v>116</v>
      </c>
      <c r="E959" s="53"/>
      <c r="F959" s="53"/>
      <c r="G959" s="53"/>
      <c r="H959" s="53"/>
      <c r="I959" s="54"/>
      <c r="J959" s="50"/>
      <c r="K959" s="54"/>
      <c r="L959" s="55"/>
      <c r="M959" s="59"/>
      <c r="N959" s="59"/>
      <c r="O959" s="53"/>
      <c r="P959" s="53"/>
      <c r="Q959" s="57">
        <f>O959-P959</f>
        <v>0</v>
      </c>
      <c r="R959" s="53"/>
      <c r="S959" s="53">
        <f>ROUND(R959/12*3,0)</f>
        <v>0</v>
      </c>
      <c r="T959" s="58"/>
      <c r="U959" s="58"/>
      <c r="V959" s="53">
        <f>T959-U959</f>
        <v>0</v>
      </c>
      <c r="W959" s="59"/>
      <c r="X959" s="6"/>
    </row>
    <row r="960" spans="1:24" s="77" customFormat="1" ht="15.75" x14ac:dyDescent="0.25">
      <c r="A960" s="33" t="s">
        <v>287</v>
      </c>
      <c r="B960" s="33" t="s">
        <v>337</v>
      </c>
      <c r="C960" s="23" t="s">
        <v>112</v>
      </c>
      <c r="D960" s="34" t="s">
        <v>117</v>
      </c>
      <c r="E960" s="53"/>
      <c r="F960" s="53"/>
      <c r="G960" s="53"/>
      <c r="H960" s="53"/>
      <c r="I960" s="54"/>
      <c r="J960" s="50"/>
      <c r="K960" s="54"/>
      <c r="L960" s="55"/>
      <c r="M960" s="59"/>
      <c r="N960" s="59"/>
      <c r="O960" s="53"/>
      <c r="P960" s="53"/>
      <c r="Q960" s="57">
        <f>O960-P960</f>
        <v>0</v>
      </c>
      <c r="R960" s="53"/>
      <c r="S960" s="53">
        <f>ROUND(R960/12*3,0)</f>
        <v>0</v>
      </c>
      <c r="T960" s="58"/>
      <c r="U960" s="58"/>
      <c r="V960" s="53">
        <f>T960-U960</f>
        <v>0</v>
      </c>
      <c r="W960" s="59"/>
      <c r="X960" s="6"/>
    </row>
    <row r="961" spans="1:24" s="77" customFormat="1" ht="15.75" x14ac:dyDescent="0.25">
      <c r="A961" s="33" t="s">
        <v>287</v>
      </c>
      <c r="B961" s="22" t="s">
        <v>338</v>
      </c>
      <c r="C961" s="23" t="s">
        <v>102</v>
      </c>
      <c r="D961" s="41" t="s">
        <v>33</v>
      </c>
      <c r="E961" s="64">
        <f>SUM(E962:E1014)</f>
        <v>135888</v>
      </c>
      <c r="F961" s="64">
        <f>SUM(F962:F1014)</f>
        <v>33972</v>
      </c>
      <c r="G961" s="64">
        <f>SUM(G962:G1014)</f>
        <v>28367</v>
      </c>
      <c r="H961" s="64">
        <f>SUM(H962:H1014)</f>
        <v>28367</v>
      </c>
      <c r="I961" s="64">
        <f>SUM(I962:I1014)</f>
        <v>0</v>
      </c>
      <c r="J961" s="50">
        <f>ROUND(I961/F961*100,2)</f>
        <v>0</v>
      </c>
      <c r="K961" s="64">
        <f>SUM(K962:K1014)</f>
        <v>-5605</v>
      </c>
      <c r="L961" s="55">
        <f>ROUND(K961*100/-F961,2)</f>
        <v>16.5</v>
      </c>
      <c r="M961" s="64"/>
      <c r="N961" s="64"/>
      <c r="O961" s="64">
        <f t="shared" ref="O961:V961" si="289">SUM(O962:O1014)</f>
        <v>1337</v>
      </c>
      <c r="P961" s="64">
        <f t="shared" si="289"/>
        <v>1337</v>
      </c>
      <c r="Q961" s="64">
        <f t="shared" si="289"/>
        <v>0</v>
      </c>
      <c r="R961" s="64">
        <f t="shared" si="289"/>
        <v>182</v>
      </c>
      <c r="S961" s="64">
        <f t="shared" si="289"/>
        <v>46</v>
      </c>
      <c r="T961" s="64">
        <f t="shared" si="289"/>
        <v>39</v>
      </c>
      <c r="U961" s="64">
        <f t="shared" si="289"/>
        <v>39</v>
      </c>
      <c r="V961" s="64">
        <f t="shared" si="289"/>
        <v>0</v>
      </c>
      <c r="W961" s="64"/>
      <c r="X961" s="6"/>
    </row>
    <row r="962" spans="1:24" s="77" customFormat="1" ht="31.5" x14ac:dyDescent="0.25">
      <c r="A962" s="33" t="s">
        <v>287</v>
      </c>
      <c r="B962" s="33" t="s">
        <v>338</v>
      </c>
      <c r="C962" s="42" t="s">
        <v>139</v>
      </c>
      <c r="D962" s="43" t="s">
        <v>119</v>
      </c>
      <c r="E962" s="53">
        <v>115385</v>
      </c>
      <c r="F962" s="53">
        <f t="shared" ref="F962:F963" si="290">E962/12*3</f>
        <v>28846.25</v>
      </c>
      <c r="G962" s="53">
        <v>23976</v>
      </c>
      <c r="H962" s="53">
        <v>23976</v>
      </c>
      <c r="I962" s="127"/>
      <c r="J962" s="55"/>
      <c r="K962" s="54">
        <f t="shared" ref="K962:K963" si="291">G962-F962</f>
        <v>-4870.25</v>
      </c>
      <c r="L962" s="55">
        <f t="shared" ref="L962:L963" si="292">ROUND(K962*100/-F962,2)</f>
        <v>16.88</v>
      </c>
      <c r="M962" s="59"/>
      <c r="N962" s="59"/>
      <c r="O962" s="53">
        <v>1043</v>
      </c>
      <c r="P962" s="53">
        <v>1043</v>
      </c>
      <c r="Q962" s="57">
        <f t="shared" ref="Q962:Q1014" si="293">O962-P962</f>
        <v>0</v>
      </c>
      <c r="R962" s="74">
        <v>154</v>
      </c>
      <c r="S962" s="53">
        <f>ROUND(R962/12*3,0)</f>
        <v>39</v>
      </c>
      <c r="T962" s="58">
        <v>32</v>
      </c>
      <c r="U962" s="58">
        <v>32</v>
      </c>
      <c r="V962" s="53">
        <f t="shared" ref="V962:V1014" si="294">T962-U962</f>
        <v>0</v>
      </c>
      <c r="W962" s="59"/>
      <c r="X962" s="6"/>
    </row>
    <row r="963" spans="1:24" s="77" customFormat="1" ht="47.25" x14ac:dyDescent="0.25">
      <c r="A963" s="33" t="s">
        <v>287</v>
      </c>
      <c r="B963" s="33" t="s">
        <v>338</v>
      </c>
      <c r="C963" s="42" t="s">
        <v>140</v>
      </c>
      <c r="D963" s="43" t="s">
        <v>120</v>
      </c>
      <c r="E963" s="53">
        <v>20503</v>
      </c>
      <c r="F963" s="53">
        <f t="shared" si="290"/>
        <v>5125.75</v>
      </c>
      <c r="G963" s="53">
        <v>4391</v>
      </c>
      <c r="H963" s="53">
        <v>4391</v>
      </c>
      <c r="I963" s="127"/>
      <c r="J963" s="55"/>
      <c r="K963" s="54">
        <f t="shared" si="291"/>
        <v>-734.75</v>
      </c>
      <c r="L963" s="55">
        <f t="shared" si="292"/>
        <v>14.33</v>
      </c>
      <c r="M963" s="59"/>
      <c r="N963" s="59"/>
      <c r="O963" s="53">
        <v>294</v>
      </c>
      <c r="P963" s="53">
        <v>294</v>
      </c>
      <c r="Q963" s="57">
        <f t="shared" si="293"/>
        <v>0</v>
      </c>
      <c r="R963" s="74">
        <v>28</v>
      </c>
      <c r="S963" s="53">
        <f>ROUND(R963/12*3,0)</f>
        <v>7</v>
      </c>
      <c r="T963" s="58">
        <v>7</v>
      </c>
      <c r="U963" s="58">
        <v>7</v>
      </c>
      <c r="V963" s="53">
        <f t="shared" si="294"/>
        <v>0</v>
      </c>
      <c r="W963" s="59"/>
      <c r="X963" s="6"/>
    </row>
    <row r="964" spans="1:24" s="77" customFormat="1" ht="31.5" x14ac:dyDescent="0.25">
      <c r="A964" s="33" t="s">
        <v>287</v>
      </c>
      <c r="B964" s="33" t="s">
        <v>338</v>
      </c>
      <c r="C964" s="42" t="s">
        <v>141</v>
      </c>
      <c r="D964" s="43" t="s">
        <v>142</v>
      </c>
      <c r="E964" s="53"/>
      <c r="F964" s="53"/>
      <c r="G964" s="53"/>
      <c r="H964" s="53"/>
      <c r="I964" s="54"/>
      <c r="J964" s="50"/>
      <c r="K964" s="54"/>
      <c r="L964" s="55"/>
      <c r="M964" s="59"/>
      <c r="N964" s="59"/>
      <c r="O964" s="53"/>
      <c r="P964" s="53"/>
      <c r="Q964" s="57">
        <f t="shared" si="293"/>
        <v>0</v>
      </c>
      <c r="R964" s="53"/>
      <c r="S964" s="53">
        <f t="shared" ref="S964:S1014" si="295">ROUND(R964/12*3,0)</f>
        <v>0</v>
      </c>
      <c r="T964" s="58"/>
      <c r="U964" s="58"/>
      <c r="V964" s="53">
        <f t="shared" si="294"/>
        <v>0</v>
      </c>
      <c r="W964" s="59"/>
      <c r="X964" s="6"/>
    </row>
    <row r="965" spans="1:24" s="77" customFormat="1" ht="31.5" x14ac:dyDescent="0.25">
      <c r="A965" s="33" t="s">
        <v>287</v>
      </c>
      <c r="B965" s="33" t="s">
        <v>338</v>
      </c>
      <c r="C965" s="42" t="s">
        <v>143</v>
      </c>
      <c r="D965" s="43" t="s">
        <v>144</v>
      </c>
      <c r="E965" s="53"/>
      <c r="F965" s="53"/>
      <c r="G965" s="53"/>
      <c r="H965" s="53"/>
      <c r="I965" s="54"/>
      <c r="J965" s="50"/>
      <c r="K965" s="54"/>
      <c r="L965" s="55"/>
      <c r="M965" s="59"/>
      <c r="N965" s="59"/>
      <c r="O965" s="53"/>
      <c r="P965" s="53"/>
      <c r="Q965" s="57">
        <f t="shared" si="293"/>
        <v>0</v>
      </c>
      <c r="R965" s="53"/>
      <c r="S965" s="53">
        <f t="shared" si="295"/>
        <v>0</v>
      </c>
      <c r="T965" s="58"/>
      <c r="U965" s="58"/>
      <c r="V965" s="53">
        <f t="shared" si="294"/>
        <v>0</v>
      </c>
      <c r="W965" s="59"/>
      <c r="X965" s="6"/>
    </row>
    <row r="966" spans="1:24" s="77" customFormat="1" ht="15.75" x14ac:dyDescent="0.25">
      <c r="A966" s="33" t="s">
        <v>287</v>
      </c>
      <c r="B966" s="33" t="s">
        <v>338</v>
      </c>
      <c r="C966" s="42" t="s">
        <v>145</v>
      </c>
      <c r="D966" s="43" t="s">
        <v>146</v>
      </c>
      <c r="E966" s="53"/>
      <c r="F966" s="53"/>
      <c r="G966" s="53"/>
      <c r="H966" s="53"/>
      <c r="I966" s="54"/>
      <c r="J966" s="50"/>
      <c r="K966" s="54"/>
      <c r="L966" s="55"/>
      <c r="M966" s="59"/>
      <c r="N966" s="59"/>
      <c r="O966" s="53"/>
      <c r="P966" s="53"/>
      <c r="Q966" s="57">
        <f t="shared" si="293"/>
        <v>0</v>
      </c>
      <c r="R966" s="53"/>
      <c r="S966" s="53">
        <f t="shared" si="295"/>
        <v>0</v>
      </c>
      <c r="T966" s="58"/>
      <c r="U966" s="58"/>
      <c r="V966" s="53">
        <f t="shared" si="294"/>
        <v>0</v>
      </c>
      <c r="W966" s="59"/>
      <c r="X966" s="6"/>
    </row>
    <row r="967" spans="1:24" s="77" customFormat="1" ht="15.75" x14ac:dyDescent="0.25">
      <c r="A967" s="33" t="s">
        <v>287</v>
      </c>
      <c r="B967" s="33" t="s">
        <v>338</v>
      </c>
      <c r="C967" s="42" t="s">
        <v>147</v>
      </c>
      <c r="D967" s="43" t="s">
        <v>148</v>
      </c>
      <c r="E967" s="53"/>
      <c r="F967" s="53"/>
      <c r="G967" s="53"/>
      <c r="H967" s="53"/>
      <c r="I967" s="54"/>
      <c r="J967" s="50"/>
      <c r="K967" s="54"/>
      <c r="L967" s="55"/>
      <c r="M967" s="59"/>
      <c r="N967" s="59"/>
      <c r="O967" s="53"/>
      <c r="P967" s="53"/>
      <c r="Q967" s="57">
        <f t="shared" si="293"/>
        <v>0</v>
      </c>
      <c r="R967" s="53"/>
      <c r="S967" s="53">
        <f t="shared" si="295"/>
        <v>0</v>
      </c>
      <c r="T967" s="58"/>
      <c r="U967" s="58"/>
      <c r="V967" s="53">
        <f t="shared" si="294"/>
        <v>0</v>
      </c>
      <c r="W967" s="59"/>
      <c r="X967" s="6"/>
    </row>
    <row r="968" spans="1:24" s="77" customFormat="1" ht="78.75" x14ac:dyDescent="0.25">
      <c r="A968" s="33" t="s">
        <v>287</v>
      </c>
      <c r="B968" s="33" t="s">
        <v>338</v>
      </c>
      <c r="C968" s="42" t="s">
        <v>149</v>
      </c>
      <c r="D968" s="43" t="s">
        <v>150</v>
      </c>
      <c r="E968" s="53"/>
      <c r="F968" s="53"/>
      <c r="G968" s="53"/>
      <c r="H968" s="53"/>
      <c r="I968" s="54"/>
      <c r="J968" s="50"/>
      <c r="K968" s="54"/>
      <c r="L968" s="55"/>
      <c r="M968" s="59"/>
      <c r="N968" s="59"/>
      <c r="O968" s="53"/>
      <c r="P968" s="53"/>
      <c r="Q968" s="57">
        <f t="shared" si="293"/>
        <v>0</v>
      </c>
      <c r="R968" s="53"/>
      <c r="S968" s="53">
        <f t="shared" si="295"/>
        <v>0</v>
      </c>
      <c r="T968" s="58"/>
      <c r="U968" s="58"/>
      <c r="V968" s="53">
        <f t="shared" si="294"/>
        <v>0</v>
      </c>
      <c r="W968" s="59"/>
      <c r="X968" s="6"/>
    </row>
    <row r="969" spans="1:24" s="77" customFormat="1" ht="31.5" x14ac:dyDescent="0.25">
      <c r="A969" s="33" t="s">
        <v>287</v>
      </c>
      <c r="B969" s="33" t="s">
        <v>338</v>
      </c>
      <c r="C969" s="42" t="s">
        <v>130</v>
      </c>
      <c r="D969" s="43" t="s">
        <v>151</v>
      </c>
      <c r="E969" s="53"/>
      <c r="F969" s="53"/>
      <c r="G969" s="53"/>
      <c r="H969" s="53"/>
      <c r="I969" s="54"/>
      <c r="J969" s="50"/>
      <c r="K969" s="54"/>
      <c r="L969" s="55"/>
      <c r="M969" s="59"/>
      <c r="N969" s="59"/>
      <c r="O969" s="53"/>
      <c r="P969" s="53"/>
      <c r="Q969" s="57">
        <f t="shared" si="293"/>
        <v>0</v>
      </c>
      <c r="R969" s="53"/>
      <c r="S969" s="53">
        <f t="shared" si="295"/>
        <v>0</v>
      </c>
      <c r="T969" s="58"/>
      <c r="U969" s="58"/>
      <c r="V969" s="53">
        <f t="shared" si="294"/>
        <v>0</v>
      </c>
      <c r="W969" s="59"/>
      <c r="X969" s="6"/>
    </row>
    <row r="970" spans="1:24" s="77" customFormat="1" ht="47.25" x14ac:dyDescent="0.25">
      <c r="A970" s="33" t="s">
        <v>287</v>
      </c>
      <c r="B970" s="33" t="s">
        <v>338</v>
      </c>
      <c r="C970" s="42" t="s">
        <v>174</v>
      </c>
      <c r="D970" s="43" t="s">
        <v>175</v>
      </c>
      <c r="E970" s="53"/>
      <c r="F970" s="53"/>
      <c r="G970" s="53"/>
      <c r="H970" s="53"/>
      <c r="I970" s="54"/>
      <c r="J970" s="50"/>
      <c r="K970" s="54"/>
      <c r="L970" s="55"/>
      <c r="M970" s="59"/>
      <c r="N970" s="59"/>
      <c r="O970" s="53"/>
      <c r="P970" s="53"/>
      <c r="Q970" s="57">
        <f t="shared" si="293"/>
        <v>0</v>
      </c>
      <c r="R970" s="53"/>
      <c r="S970" s="53">
        <f t="shared" si="295"/>
        <v>0</v>
      </c>
      <c r="T970" s="58"/>
      <c r="U970" s="58"/>
      <c r="V970" s="53">
        <f t="shared" si="294"/>
        <v>0</v>
      </c>
      <c r="W970" s="59"/>
      <c r="X970" s="6"/>
    </row>
    <row r="971" spans="1:24" s="77" customFormat="1" ht="31.5" x14ac:dyDescent="0.25">
      <c r="A971" s="33" t="s">
        <v>287</v>
      </c>
      <c r="B971" s="33" t="s">
        <v>338</v>
      </c>
      <c r="C971" s="42" t="s">
        <v>129</v>
      </c>
      <c r="D971" s="43" t="s">
        <v>152</v>
      </c>
      <c r="E971" s="53"/>
      <c r="F971" s="53"/>
      <c r="G971" s="53"/>
      <c r="H971" s="53"/>
      <c r="I971" s="54"/>
      <c r="J971" s="50"/>
      <c r="K971" s="54"/>
      <c r="L971" s="55"/>
      <c r="M971" s="59"/>
      <c r="N971" s="59"/>
      <c r="O971" s="53"/>
      <c r="P971" s="53"/>
      <c r="Q971" s="57">
        <f t="shared" si="293"/>
        <v>0</v>
      </c>
      <c r="R971" s="53"/>
      <c r="S971" s="53">
        <f t="shared" si="295"/>
        <v>0</v>
      </c>
      <c r="T971" s="58"/>
      <c r="U971" s="58"/>
      <c r="V971" s="53">
        <f t="shared" si="294"/>
        <v>0</v>
      </c>
      <c r="W971" s="59"/>
      <c r="X971" s="6"/>
    </row>
    <row r="972" spans="1:24" s="77" customFormat="1" ht="31.5" x14ac:dyDescent="0.25">
      <c r="A972" s="33" t="s">
        <v>287</v>
      </c>
      <c r="B972" s="33" t="s">
        <v>338</v>
      </c>
      <c r="C972" s="42" t="s">
        <v>176</v>
      </c>
      <c r="D972" s="43" t="s">
        <v>177</v>
      </c>
      <c r="E972" s="53"/>
      <c r="F972" s="53"/>
      <c r="G972" s="53"/>
      <c r="H972" s="53"/>
      <c r="I972" s="54"/>
      <c r="J972" s="50"/>
      <c r="K972" s="54"/>
      <c r="L972" s="55"/>
      <c r="M972" s="59"/>
      <c r="N972" s="59"/>
      <c r="O972" s="53"/>
      <c r="P972" s="53"/>
      <c r="Q972" s="57">
        <f t="shared" si="293"/>
        <v>0</v>
      </c>
      <c r="R972" s="53"/>
      <c r="S972" s="53">
        <f t="shared" si="295"/>
        <v>0</v>
      </c>
      <c r="T972" s="58"/>
      <c r="U972" s="58"/>
      <c r="V972" s="53">
        <f t="shared" si="294"/>
        <v>0</v>
      </c>
      <c r="W972" s="59"/>
      <c r="X972" s="6"/>
    </row>
    <row r="973" spans="1:24" s="77" customFormat="1" ht="15.75" x14ac:dyDescent="0.25">
      <c r="A973" s="33" t="s">
        <v>287</v>
      </c>
      <c r="B973" s="33" t="s">
        <v>338</v>
      </c>
      <c r="C973" s="42" t="s">
        <v>131</v>
      </c>
      <c r="D973" s="43" t="s">
        <v>153</v>
      </c>
      <c r="E973" s="53"/>
      <c r="F973" s="53"/>
      <c r="G973" s="53"/>
      <c r="H973" s="53"/>
      <c r="I973" s="54"/>
      <c r="J973" s="50"/>
      <c r="K973" s="54"/>
      <c r="L973" s="55"/>
      <c r="M973" s="59"/>
      <c r="N973" s="59"/>
      <c r="O973" s="53"/>
      <c r="P973" s="53"/>
      <c r="Q973" s="57">
        <f t="shared" si="293"/>
        <v>0</v>
      </c>
      <c r="R973" s="53"/>
      <c r="S973" s="53">
        <f t="shared" si="295"/>
        <v>0</v>
      </c>
      <c r="T973" s="58"/>
      <c r="U973" s="58"/>
      <c r="V973" s="53">
        <f t="shared" si="294"/>
        <v>0</v>
      </c>
      <c r="W973" s="59"/>
      <c r="X973" s="6"/>
    </row>
    <row r="974" spans="1:24" s="77" customFormat="1" ht="31.5" x14ac:dyDescent="0.25">
      <c r="A974" s="33" t="s">
        <v>287</v>
      </c>
      <c r="B974" s="33" t="s">
        <v>338</v>
      </c>
      <c r="C974" s="42" t="s">
        <v>178</v>
      </c>
      <c r="D974" s="43" t="s">
        <v>179</v>
      </c>
      <c r="E974" s="53"/>
      <c r="F974" s="53"/>
      <c r="G974" s="53"/>
      <c r="H974" s="53"/>
      <c r="I974" s="54"/>
      <c r="J974" s="50"/>
      <c r="K974" s="54"/>
      <c r="L974" s="55"/>
      <c r="M974" s="59"/>
      <c r="N974" s="59"/>
      <c r="O974" s="53"/>
      <c r="P974" s="53"/>
      <c r="Q974" s="57">
        <f t="shared" si="293"/>
        <v>0</v>
      </c>
      <c r="R974" s="53"/>
      <c r="S974" s="53">
        <f t="shared" si="295"/>
        <v>0</v>
      </c>
      <c r="T974" s="58"/>
      <c r="U974" s="58"/>
      <c r="V974" s="53">
        <f t="shared" si="294"/>
        <v>0</v>
      </c>
      <c r="W974" s="59"/>
      <c r="X974" s="6"/>
    </row>
    <row r="975" spans="1:24" s="77" customFormat="1" ht="31.5" x14ac:dyDescent="0.25">
      <c r="A975" s="33" t="s">
        <v>287</v>
      </c>
      <c r="B975" s="33" t="s">
        <v>338</v>
      </c>
      <c r="C975" s="42" t="s">
        <v>132</v>
      </c>
      <c r="D975" s="43" t="s">
        <v>154</v>
      </c>
      <c r="E975" s="53"/>
      <c r="F975" s="53"/>
      <c r="G975" s="53"/>
      <c r="H975" s="53"/>
      <c r="I975" s="54"/>
      <c r="J975" s="50"/>
      <c r="K975" s="54"/>
      <c r="L975" s="55"/>
      <c r="M975" s="59"/>
      <c r="N975" s="59"/>
      <c r="O975" s="53"/>
      <c r="P975" s="53"/>
      <c r="Q975" s="57">
        <f t="shared" si="293"/>
        <v>0</v>
      </c>
      <c r="R975" s="53"/>
      <c r="S975" s="53">
        <f t="shared" si="295"/>
        <v>0</v>
      </c>
      <c r="T975" s="58"/>
      <c r="U975" s="58"/>
      <c r="V975" s="53">
        <f t="shared" si="294"/>
        <v>0</v>
      </c>
      <c r="W975" s="59"/>
      <c r="X975" s="6"/>
    </row>
    <row r="976" spans="1:24" s="77" customFormat="1" ht="15.75" x14ac:dyDescent="0.25">
      <c r="A976" s="33" t="s">
        <v>287</v>
      </c>
      <c r="B976" s="33" t="s">
        <v>338</v>
      </c>
      <c r="C976" s="42" t="s">
        <v>133</v>
      </c>
      <c r="D976" s="43" t="s">
        <v>155</v>
      </c>
      <c r="E976" s="53"/>
      <c r="F976" s="53"/>
      <c r="G976" s="53"/>
      <c r="H976" s="53"/>
      <c r="I976" s="54"/>
      <c r="J976" s="50"/>
      <c r="K976" s="54"/>
      <c r="L976" s="55"/>
      <c r="M976" s="59"/>
      <c r="N976" s="59"/>
      <c r="O976" s="53"/>
      <c r="P976" s="53"/>
      <c r="Q976" s="57">
        <f t="shared" si="293"/>
        <v>0</v>
      </c>
      <c r="R976" s="53"/>
      <c r="S976" s="53">
        <f t="shared" si="295"/>
        <v>0</v>
      </c>
      <c r="T976" s="58"/>
      <c r="U976" s="58"/>
      <c r="V976" s="53">
        <f t="shared" si="294"/>
        <v>0</v>
      </c>
      <c r="W976" s="59"/>
      <c r="X976" s="6"/>
    </row>
    <row r="977" spans="1:24" s="77" customFormat="1" ht="15.75" x14ac:dyDescent="0.25">
      <c r="A977" s="33" t="s">
        <v>287</v>
      </c>
      <c r="B977" s="33" t="s">
        <v>338</v>
      </c>
      <c r="C977" s="42" t="s">
        <v>135</v>
      </c>
      <c r="D977" s="43" t="s">
        <v>156</v>
      </c>
      <c r="E977" s="53"/>
      <c r="F977" s="53"/>
      <c r="G977" s="53"/>
      <c r="H977" s="53"/>
      <c r="I977" s="54"/>
      <c r="J977" s="50"/>
      <c r="K977" s="54"/>
      <c r="L977" s="55"/>
      <c r="M977" s="59"/>
      <c r="N977" s="59"/>
      <c r="O977" s="53"/>
      <c r="P977" s="53"/>
      <c r="Q977" s="57">
        <f t="shared" si="293"/>
        <v>0</v>
      </c>
      <c r="R977" s="53"/>
      <c r="S977" s="53">
        <f t="shared" si="295"/>
        <v>0</v>
      </c>
      <c r="T977" s="58"/>
      <c r="U977" s="58"/>
      <c r="V977" s="53">
        <f t="shared" si="294"/>
        <v>0</v>
      </c>
      <c r="W977" s="59"/>
      <c r="X977" s="6"/>
    </row>
    <row r="978" spans="1:24" s="77" customFormat="1" ht="31.5" x14ac:dyDescent="0.25">
      <c r="A978" s="33" t="s">
        <v>287</v>
      </c>
      <c r="B978" s="33" t="s">
        <v>338</v>
      </c>
      <c r="C978" s="42" t="s">
        <v>136</v>
      </c>
      <c r="D978" s="43" t="s">
        <v>157</v>
      </c>
      <c r="E978" s="53"/>
      <c r="F978" s="53"/>
      <c r="G978" s="53"/>
      <c r="H978" s="53"/>
      <c r="I978" s="54"/>
      <c r="J978" s="50"/>
      <c r="K978" s="54"/>
      <c r="L978" s="55"/>
      <c r="M978" s="59"/>
      <c r="N978" s="59"/>
      <c r="O978" s="53"/>
      <c r="P978" s="53"/>
      <c r="Q978" s="57">
        <f t="shared" si="293"/>
        <v>0</v>
      </c>
      <c r="R978" s="53"/>
      <c r="S978" s="53">
        <f t="shared" si="295"/>
        <v>0</v>
      </c>
      <c r="T978" s="58"/>
      <c r="U978" s="58"/>
      <c r="V978" s="53">
        <f t="shared" si="294"/>
        <v>0</v>
      </c>
      <c r="W978" s="59"/>
      <c r="X978" s="6"/>
    </row>
    <row r="979" spans="1:24" s="77" customFormat="1" ht="47.25" x14ac:dyDescent="0.25">
      <c r="A979" s="33" t="s">
        <v>287</v>
      </c>
      <c r="B979" s="33" t="s">
        <v>338</v>
      </c>
      <c r="C979" s="42" t="s">
        <v>134</v>
      </c>
      <c r="D979" s="43" t="s">
        <v>158</v>
      </c>
      <c r="E979" s="53"/>
      <c r="F979" s="53"/>
      <c r="G979" s="53"/>
      <c r="H979" s="53"/>
      <c r="I979" s="54"/>
      <c r="J979" s="50"/>
      <c r="K979" s="54"/>
      <c r="L979" s="55"/>
      <c r="M979" s="59"/>
      <c r="N979" s="59"/>
      <c r="O979" s="53"/>
      <c r="P979" s="53"/>
      <c r="Q979" s="57">
        <f t="shared" si="293"/>
        <v>0</v>
      </c>
      <c r="R979" s="53"/>
      <c r="S979" s="53">
        <f t="shared" si="295"/>
        <v>0</v>
      </c>
      <c r="T979" s="58"/>
      <c r="U979" s="58"/>
      <c r="V979" s="53">
        <f t="shared" si="294"/>
        <v>0</v>
      </c>
      <c r="W979" s="59"/>
      <c r="X979" s="6"/>
    </row>
    <row r="980" spans="1:24" s="77" customFormat="1" ht="15.75" x14ac:dyDescent="0.25">
      <c r="A980" s="33" t="s">
        <v>287</v>
      </c>
      <c r="B980" s="33" t="s">
        <v>338</v>
      </c>
      <c r="C980" s="42" t="s">
        <v>138</v>
      </c>
      <c r="D980" s="43" t="s">
        <v>159</v>
      </c>
      <c r="E980" s="53"/>
      <c r="F980" s="53"/>
      <c r="G980" s="53"/>
      <c r="H980" s="53"/>
      <c r="I980" s="54"/>
      <c r="J980" s="50"/>
      <c r="K980" s="54"/>
      <c r="L980" s="55"/>
      <c r="M980" s="59"/>
      <c r="N980" s="59"/>
      <c r="O980" s="53"/>
      <c r="P980" s="53"/>
      <c r="Q980" s="57">
        <f t="shared" si="293"/>
        <v>0</v>
      </c>
      <c r="R980" s="53"/>
      <c r="S980" s="53">
        <f t="shared" si="295"/>
        <v>0</v>
      </c>
      <c r="T980" s="58"/>
      <c r="U980" s="58"/>
      <c r="V980" s="53">
        <f t="shared" si="294"/>
        <v>0</v>
      </c>
      <c r="W980" s="59"/>
      <c r="X980" s="6"/>
    </row>
    <row r="981" spans="1:24" s="77" customFormat="1" ht="15.75" x14ac:dyDescent="0.25">
      <c r="A981" s="33" t="s">
        <v>287</v>
      </c>
      <c r="B981" s="33" t="s">
        <v>338</v>
      </c>
      <c r="C981" s="42" t="s">
        <v>180</v>
      </c>
      <c r="D981" s="43" t="s">
        <v>181</v>
      </c>
      <c r="E981" s="53"/>
      <c r="F981" s="53"/>
      <c r="G981" s="53"/>
      <c r="H981" s="53"/>
      <c r="I981" s="54"/>
      <c r="J981" s="50"/>
      <c r="K981" s="54"/>
      <c r="L981" s="55"/>
      <c r="M981" s="59"/>
      <c r="N981" s="59"/>
      <c r="O981" s="53"/>
      <c r="P981" s="53"/>
      <c r="Q981" s="57">
        <f t="shared" si="293"/>
        <v>0</v>
      </c>
      <c r="R981" s="53"/>
      <c r="S981" s="53">
        <f t="shared" si="295"/>
        <v>0</v>
      </c>
      <c r="T981" s="58"/>
      <c r="U981" s="58"/>
      <c r="V981" s="53">
        <f t="shared" si="294"/>
        <v>0</v>
      </c>
      <c r="W981" s="59"/>
      <c r="X981" s="6"/>
    </row>
    <row r="982" spans="1:24" s="77" customFormat="1" ht="31.5" x14ac:dyDescent="0.25">
      <c r="A982" s="33" t="s">
        <v>287</v>
      </c>
      <c r="B982" s="33" t="s">
        <v>338</v>
      </c>
      <c r="C982" s="42" t="s">
        <v>137</v>
      </c>
      <c r="D982" s="43" t="s">
        <v>160</v>
      </c>
      <c r="E982" s="53"/>
      <c r="F982" s="53"/>
      <c r="G982" s="53"/>
      <c r="H982" s="53"/>
      <c r="I982" s="54"/>
      <c r="J982" s="50"/>
      <c r="K982" s="54"/>
      <c r="L982" s="55"/>
      <c r="M982" s="59"/>
      <c r="N982" s="59"/>
      <c r="O982" s="53"/>
      <c r="P982" s="53"/>
      <c r="Q982" s="57">
        <f t="shared" si="293"/>
        <v>0</v>
      </c>
      <c r="R982" s="53"/>
      <c r="S982" s="53">
        <f t="shared" si="295"/>
        <v>0</v>
      </c>
      <c r="T982" s="58"/>
      <c r="U982" s="58"/>
      <c r="V982" s="53">
        <f t="shared" si="294"/>
        <v>0</v>
      </c>
      <c r="W982" s="59"/>
      <c r="X982" s="6"/>
    </row>
    <row r="983" spans="1:24" s="77" customFormat="1" ht="15.75" x14ac:dyDescent="0.25">
      <c r="A983" s="33" t="s">
        <v>287</v>
      </c>
      <c r="B983" s="33" t="s">
        <v>338</v>
      </c>
      <c r="C983" s="42" t="s">
        <v>127</v>
      </c>
      <c r="D983" s="43" t="s">
        <v>161</v>
      </c>
      <c r="E983" s="53"/>
      <c r="F983" s="53"/>
      <c r="G983" s="53"/>
      <c r="H983" s="53"/>
      <c r="I983" s="54"/>
      <c r="J983" s="50"/>
      <c r="K983" s="54"/>
      <c r="L983" s="55"/>
      <c r="M983" s="59"/>
      <c r="N983" s="59"/>
      <c r="O983" s="53"/>
      <c r="P983" s="53"/>
      <c r="Q983" s="57">
        <f t="shared" si="293"/>
        <v>0</v>
      </c>
      <c r="R983" s="53"/>
      <c r="S983" s="53">
        <f t="shared" si="295"/>
        <v>0</v>
      </c>
      <c r="T983" s="58"/>
      <c r="U983" s="58"/>
      <c r="V983" s="53">
        <f t="shared" si="294"/>
        <v>0</v>
      </c>
      <c r="W983" s="59"/>
      <c r="X983" s="6"/>
    </row>
    <row r="984" spans="1:24" s="77" customFormat="1" ht="31.5" x14ac:dyDescent="0.25">
      <c r="A984" s="33" t="s">
        <v>287</v>
      </c>
      <c r="B984" s="33" t="s">
        <v>338</v>
      </c>
      <c r="C984" s="42" t="s">
        <v>126</v>
      </c>
      <c r="D984" s="43" t="s">
        <v>162</v>
      </c>
      <c r="E984" s="53"/>
      <c r="F984" s="53"/>
      <c r="G984" s="53"/>
      <c r="H984" s="53"/>
      <c r="I984" s="54"/>
      <c r="J984" s="50"/>
      <c r="K984" s="54"/>
      <c r="L984" s="55"/>
      <c r="M984" s="59"/>
      <c r="N984" s="59"/>
      <c r="O984" s="53"/>
      <c r="P984" s="53"/>
      <c r="Q984" s="57">
        <f t="shared" si="293"/>
        <v>0</v>
      </c>
      <c r="R984" s="53"/>
      <c r="S984" s="53">
        <f t="shared" si="295"/>
        <v>0</v>
      </c>
      <c r="T984" s="58"/>
      <c r="U984" s="58"/>
      <c r="V984" s="53">
        <f t="shared" si="294"/>
        <v>0</v>
      </c>
      <c r="W984" s="59"/>
      <c r="X984" s="6"/>
    </row>
    <row r="985" spans="1:24" s="77" customFormat="1" ht="15.75" x14ac:dyDescent="0.25">
      <c r="A985" s="33" t="s">
        <v>287</v>
      </c>
      <c r="B985" s="33" t="s">
        <v>338</v>
      </c>
      <c r="C985" s="42" t="s">
        <v>122</v>
      </c>
      <c r="D985" s="43" t="s">
        <v>163</v>
      </c>
      <c r="E985" s="53"/>
      <c r="F985" s="53"/>
      <c r="G985" s="53"/>
      <c r="H985" s="53"/>
      <c r="I985" s="54"/>
      <c r="J985" s="50"/>
      <c r="K985" s="54"/>
      <c r="L985" s="55"/>
      <c r="M985" s="59"/>
      <c r="N985" s="59"/>
      <c r="O985" s="53"/>
      <c r="P985" s="53"/>
      <c r="Q985" s="57">
        <f t="shared" si="293"/>
        <v>0</v>
      </c>
      <c r="R985" s="53"/>
      <c r="S985" s="53">
        <f t="shared" si="295"/>
        <v>0</v>
      </c>
      <c r="T985" s="58"/>
      <c r="U985" s="58"/>
      <c r="V985" s="53">
        <f t="shared" si="294"/>
        <v>0</v>
      </c>
      <c r="W985" s="59"/>
      <c r="X985" s="6"/>
    </row>
    <row r="986" spans="1:24" s="77" customFormat="1" ht="15.75" x14ac:dyDescent="0.25">
      <c r="A986" s="33" t="s">
        <v>287</v>
      </c>
      <c r="B986" s="33" t="s">
        <v>338</v>
      </c>
      <c r="C986" s="42" t="s">
        <v>123</v>
      </c>
      <c r="D986" s="43" t="s">
        <v>164</v>
      </c>
      <c r="E986" s="53"/>
      <c r="F986" s="53"/>
      <c r="G986" s="53"/>
      <c r="H986" s="53"/>
      <c r="I986" s="54"/>
      <c r="J986" s="50"/>
      <c r="K986" s="54"/>
      <c r="L986" s="55"/>
      <c r="M986" s="59"/>
      <c r="N986" s="59"/>
      <c r="O986" s="53"/>
      <c r="P986" s="53"/>
      <c r="Q986" s="57">
        <f t="shared" si="293"/>
        <v>0</v>
      </c>
      <c r="R986" s="53"/>
      <c r="S986" s="53">
        <f t="shared" si="295"/>
        <v>0</v>
      </c>
      <c r="T986" s="58"/>
      <c r="U986" s="58"/>
      <c r="V986" s="53">
        <f t="shared" si="294"/>
        <v>0</v>
      </c>
      <c r="W986" s="59"/>
      <c r="X986" s="6"/>
    </row>
    <row r="987" spans="1:24" s="77" customFormat="1" ht="15.75" x14ac:dyDescent="0.25">
      <c r="A987" s="33" t="s">
        <v>287</v>
      </c>
      <c r="B987" s="33" t="s">
        <v>338</v>
      </c>
      <c r="C987" s="42" t="s">
        <v>182</v>
      </c>
      <c r="D987" s="43" t="s">
        <v>183</v>
      </c>
      <c r="E987" s="53"/>
      <c r="F987" s="53"/>
      <c r="G987" s="53"/>
      <c r="H987" s="53"/>
      <c r="I987" s="54"/>
      <c r="J987" s="50"/>
      <c r="K987" s="54"/>
      <c r="L987" s="55"/>
      <c r="M987" s="59"/>
      <c r="N987" s="59"/>
      <c r="O987" s="53"/>
      <c r="P987" s="53"/>
      <c r="Q987" s="57">
        <f t="shared" si="293"/>
        <v>0</v>
      </c>
      <c r="R987" s="53"/>
      <c r="S987" s="53">
        <f t="shared" si="295"/>
        <v>0</v>
      </c>
      <c r="T987" s="58"/>
      <c r="U987" s="58"/>
      <c r="V987" s="53">
        <f t="shared" si="294"/>
        <v>0</v>
      </c>
      <c r="W987" s="59"/>
      <c r="X987" s="6"/>
    </row>
    <row r="988" spans="1:24" s="77" customFormat="1" ht="15.75" x14ac:dyDescent="0.25">
      <c r="A988" s="33" t="s">
        <v>287</v>
      </c>
      <c r="B988" s="33" t="s">
        <v>338</v>
      </c>
      <c r="C988" s="42" t="s">
        <v>184</v>
      </c>
      <c r="D988" s="43" t="s">
        <v>185</v>
      </c>
      <c r="E988" s="53"/>
      <c r="F988" s="53"/>
      <c r="G988" s="53"/>
      <c r="H988" s="53"/>
      <c r="I988" s="54"/>
      <c r="J988" s="50"/>
      <c r="K988" s="54"/>
      <c r="L988" s="55"/>
      <c r="M988" s="59"/>
      <c r="N988" s="59"/>
      <c r="O988" s="53"/>
      <c r="P988" s="53"/>
      <c r="Q988" s="57">
        <f t="shared" si="293"/>
        <v>0</v>
      </c>
      <c r="R988" s="53"/>
      <c r="S988" s="53">
        <f t="shared" si="295"/>
        <v>0</v>
      </c>
      <c r="T988" s="58"/>
      <c r="U988" s="58"/>
      <c r="V988" s="53">
        <f t="shared" si="294"/>
        <v>0</v>
      </c>
      <c r="W988" s="59"/>
      <c r="X988" s="6"/>
    </row>
    <row r="989" spans="1:24" s="77" customFormat="1" ht="15.75" x14ac:dyDescent="0.25">
      <c r="A989" s="33" t="s">
        <v>287</v>
      </c>
      <c r="B989" s="33" t="s">
        <v>338</v>
      </c>
      <c r="C989" s="42" t="s">
        <v>186</v>
      </c>
      <c r="D989" s="43" t="s">
        <v>187</v>
      </c>
      <c r="E989" s="53"/>
      <c r="F989" s="53"/>
      <c r="G989" s="53"/>
      <c r="H989" s="53"/>
      <c r="I989" s="54"/>
      <c r="J989" s="50"/>
      <c r="K989" s="54"/>
      <c r="L989" s="55"/>
      <c r="M989" s="59"/>
      <c r="N989" s="59"/>
      <c r="O989" s="53"/>
      <c r="P989" s="53"/>
      <c r="Q989" s="57">
        <f t="shared" si="293"/>
        <v>0</v>
      </c>
      <c r="R989" s="53"/>
      <c r="S989" s="53">
        <f t="shared" si="295"/>
        <v>0</v>
      </c>
      <c r="T989" s="58"/>
      <c r="U989" s="58"/>
      <c r="V989" s="53">
        <f t="shared" si="294"/>
        <v>0</v>
      </c>
      <c r="W989" s="59"/>
      <c r="X989" s="6"/>
    </row>
    <row r="990" spans="1:24" s="77" customFormat="1" ht="31.5" x14ac:dyDescent="0.25">
      <c r="A990" s="33" t="s">
        <v>287</v>
      </c>
      <c r="B990" s="33" t="s">
        <v>338</v>
      </c>
      <c r="C990" s="42" t="s">
        <v>188</v>
      </c>
      <c r="D990" s="43" t="s">
        <v>189</v>
      </c>
      <c r="E990" s="53"/>
      <c r="F990" s="53"/>
      <c r="G990" s="53"/>
      <c r="H990" s="53"/>
      <c r="I990" s="54"/>
      <c r="J990" s="50"/>
      <c r="K990" s="54"/>
      <c r="L990" s="55"/>
      <c r="M990" s="59"/>
      <c r="N990" s="59"/>
      <c r="O990" s="53"/>
      <c r="P990" s="53"/>
      <c r="Q990" s="57">
        <f t="shared" si="293"/>
        <v>0</v>
      </c>
      <c r="R990" s="53"/>
      <c r="S990" s="53">
        <f t="shared" si="295"/>
        <v>0</v>
      </c>
      <c r="T990" s="58"/>
      <c r="U990" s="58"/>
      <c r="V990" s="53">
        <f t="shared" si="294"/>
        <v>0</v>
      </c>
      <c r="W990" s="59"/>
      <c r="X990" s="6"/>
    </row>
    <row r="991" spans="1:24" s="77" customFormat="1" ht="15.75" x14ac:dyDescent="0.25">
      <c r="A991" s="33" t="s">
        <v>287</v>
      </c>
      <c r="B991" s="33" t="s">
        <v>338</v>
      </c>
      <c r="C991" s="42" t="s">
        <v>124</v>
      </c>
      <c r="D991" s="43" t="s">
        <v>165</v>
      </c>
      <c r="E991" s="53"/>
      <c r="F991" s="53"/>
      <c r="G991" s="53"/>
      <c r="H991" s="53"/>
      <c r="I991" s="54"/>
      <c r="J991" s="50"/>
      <c r="K991" s="54"/>
      <c r="L991" s="55"/>
      <c r="M991" s="59"/>
      <c r="N991" s="59"/>
      <c r="O991" s="53"/>
      <c r="P991" s="53"/>
      <c r="Q991" s="57">
        <f t="shared" si="293"/>
        <v>0</v>
      </c>
      <c r="R991" s="53"/>
      <c r="S991" s="53">
        <f t="shared" si="295"/>
        <v>0</v>
      </c>
      <c r="T991" s="58"/>
      <c r="U991" s="58"/>
      <c r="V991" s="53">
        <f t="shared" si="294"/>
        <v>0</v>
      </c>
      <c r="W991" s="59"/>
      <c r="X991" s="6"/>
    </row>
    <row r="992" spans="1:24" s="77" customFormat="1" ht="15.75" x14ac:dyDescent="0.25">
      <c r="A992" s="33" t="s">
        <v>287</v>
      </c>
      <c r="B992" s="33" t="s">
        <v>338</v>
      </c>
      <c r="C992" s="42" t="s">
        <v>125</v>
      </c>
      <c r="D992" s="43" t="s">
        <v>166</v>
      </c>
      <c r="E992" s="53"/>
      <c r="F992" s="53"/>
      <c r="G992" s="53"/>
      <c r="H992" s="53"/>
      <c r="I992" s="54"/>
      <c r="J992" s="50"/>
      <c r="K992" s="54"/>
      <c r="L992" s="55"/>
      <c r="M992" s="59"/>
      <c r="N992" s="59"/>
      <c r="O992" s="53"/>
      <c r="P992" s="53"/>
      <c r="Q992" s="57">
        <f t="shared" si="293"/>
        <v>0</v>
      </c>
      <c r="R992" s="53"/>
      <c r="S992" s="53">
        <f t="shared" si="295"/>
        <v>0</v>
      </c>
      <c r="T992" s="58"/>
      <c r="U992" s="58"/>
      <c r="V992" s="53">
        <f t="shared" si="294"/>
        <v>0</v>
      </c>
      <c r="W992" s="59"/>
      <c r="X992" s="6"/>
    </row>
    <row r="993" spans="1:24" s="77" customFormat="1" ht="47.25" x14ac:dyDescent="0.25">
      <c r="A993" s="33" t="s">
        <v>287</v>
      </c>
      <c r="B993" s="33" t="s">
        <v>338</v>
      </c>
      <c r="C993" s="42" t="s">
        <v>34</v>
      </c>
      <c r="D993" s="43" t="s">
        <v>167</v>
      </c>
      <c r="E993" s="53"/>
      <c r="F993" s="53"/>
      <c r="G993" s="53"/>
      <c r="H993" s="53"/>
      <c r="I993" s="54"/>
      <c r="J993" s="50"/>
      <c r="K993" s="54"/>
      <c r="L993" s="55"/>
      <c r="M993" s="59"/>
      <c r="N993" s="59"/>
      <c r="O993" s="53"/>
      <c r="P993" s="53"/>
      <c r="Q993" s="57">
        <f t="shared" si="293"/>
        <v>0</v>
      </c>
      <c r="R993" s="53"/>
      <c r="S993" s="53">
        <f t="shared" si="295"/>
        <v>0</v>
      </c>
      <c r="T993" s="58"/>
      <c r="U993" s="58"/>
      <c r="V993" s="53">
        <f t="shared" si="294"/>
        <v>0</v>
      </c>
      <c r="W993" s="59"/>
      <c r="X993" s="6"/>
    </row>
    <row r="994" spans="1:24" s="77" customFormat="1" ht="15.75" x14ac:dyDescent="0.25">
      <c r="A994" s="33" t="s">
        <v>287</v>
      </c>
      <c r="B994" s="33" t="s">
        <v>338</v>
      </c>
      <c r="C994" s="42" t="s">
        <v>35</v>
      </c>
      <c r="D994" s="43" t="s">
        <v>168</v>
      </c>
      <c r="E994" s="53"/>
      <c r="F994" s="53"/>
      <c r="G994" s="53"/>
      <c r="H994" s="53"/>
      <c r="I994" s="54"/>
      <c r="J994" s="50"/>
      <c r="K994" s="54"/>
      <c r="L994" s="55"/>
      <c r="M994" s="59"/>
      <c r="N994" s="59"/>
      <c r="O994" s="53"/>
      <c r="P994" s="53"/>
      <c r="Q994" s="57">
        <f t="shared" si="293"/>
        <v>0</v>
      </c>
      <c r="R994" s="53"/>
      <c r="S994" s="53">
        <f t="shared" si="295"/>
        <v>0</v>
      </c>
      <c r="T994" s="58"/>
      <c r="U994" s="58"/>
      <c r="V994" s="53">
        <f t="shared" si="294"/>
        <v>0</v>
      </c>
      <c r="W994" s="59"/>
      <c r="X994" s="6"/>
    </row>
    <row r="995" spans="1:24" s="77" customFormat="1" ht="31.5" x14ac:dyDescent="0.25">
      <c r="A995" s="33" t="s">
        <v>287</v>
      </c>
      <c r="B995" s="33" t="s">
        <v>338</v>
      </c>
      <c r="C995" s="42" t="s">
        <v>36</v>
      </c>
      <c r="D995" s="43" t="s">
        <v>190</v>
      </c>
      <c r="E995" s="53"/>
      <c r="F995" s="53"/>
      <c r="G995" s="53"/>
      <c r="H995" s="53"/>
      <c r="I995" s="54"/>
      <c r="J995" s="50"/>
      <c r="K995" s="54"/>
      <c r="L995" s="55"/>
      <c r="M995" s="59"/>
      <c r="N995" s="59"/>
      <c r="O995" s="53"/>
      <c r="P995" s="53"/>
      <c r="Q995" s="57">
        <f t="shared" si="293"/>
        <v>0</v>
      </c>
      <c r="R995" s="53"/>
      <c r="S995" s="53">
        <f t="shared" si="295"/>
        <v>0</v>
      </c>
      <c r="T995" s="58"/>
      <c r="U995" s="58"/>
      <c r="V995" s="53">
        <f t="shared" si="294"/>
        <v>0</v>
      </c>
      <c r="W995" s="59"/>
      <c r="X995" s="6"/>
    </row>
    <row r="996" spans="1:24" s="77" customFormat="1" ht="31.5" x14ac:dyDescent="0.25">
      <c r="A996" s="33" t="s">
        <v>287</v>
      </c>
      <c r="B996" s="33" t="s">
        <v>338</v>
      </c>
      <c r="C996" s="42" t="s">
        <v>37</v>
      </c>
      <c r="D996" s="43" t="s">
        <v>191</v>
      </c>
      <c r="E996" s="53"/>
      <c r="F996" s="53"/>
      <c r="G996" s="53"/>
      <c r="H996" s="53"/>
      <c r="I996" s="54"/>
      <c r="J996" s="50"/>
      <c r="K996" s="54"/>
      <c r="L996" s="55"/>
      <c r="M996" s="59"/>
      <c r="N996" s="59"/>
      <c r="O996" s="53"/>
      <c r="P996" s="53"/>
      <c r="Q996" s="57">
        <f t="shared" si="293"/>
        <v>0</v>
      </c>
      <c r="R996" s="53"/>
      <c r="S996" s="53">
        <f t="shared" si="295"/>
        <v>0</v>
      </c>
      <c r="T996" s="58"/>
      <c r="U996" s="58"/>
      <c r="V996" s="53">
        <f t="shared" si="294"/>
        <v>0</v>
      </c>
      <c r="W996" s="59"/>
      <c r="X996" s="6"/>
    </row>
    <row r="997" spans="1:24" s="77" customFormat="1" ht="31.5" x14ac:dyDescent="0.25">
      <c r="A997" s="33" t="s">
        <v>287</v>
      </c>
      <c r="B997" s="33" t="s">
        <v>338</v>
      </c>
      <c r="C997" s="42" t="s">
        <v>38</v>
      </c>
      <c r="D997" s="43" t="s">
        <v>169</v>
      </c>
      <c r="E997" s="53"/>
      <c r="F997" s="53"/>
      <c r="G997" s="53"/>
      <c r="H997" s="53"/>
      <c r="I997" s="54"/>
      <c r="J997" s="50"/>
      <c r="K997" s="54"/>
      <c r="L997" s="55"/>
      <c r="M997" s="59"/>
      <c r="N997" s="59"/>
      <c r="O997" s="53"/>
      <c r="P997" s="53"/>
      <c r="Q997" s="57">
        <f t="shared" si="293"/>
        <v>0</v>
      </c>
      <c r="R997" s="53"/>
      <c r="S997" s="53">
        <f t="shared" si="295"/>
        <v>0</v>
      </c>
      <c r="T997" s="58"/>
      <c r="U997" s="58"/>
      <c r="V997" s="53">
        <f t="shared" si="294"/>
        <v>0</v>
      </c>
      <c r="W997" s="59"/>
      <c r="X997" s="6"/>
    </row>
    <row r="998" spans="1:24" s="77" customFormat="1" ht="15.75" x14ac:dyDescent="0.25">
      <c r="A998" s="33" t="s">
        <v>287</v>
      </c>
      <c r="B998" s="33" t="s">
        <v>338</v>
      </c>
      <c r="C998" s="42" t="s">
        <v>39</v>
      </c>
      <c r="D998" s="43" t="s">
        <v>170</v>
      </c>
      <c r="E998" s="53"/>
      <c r="F998" s="53"/>
      <c r="G998" s="53"/>
      <c r="H998" s="53"/>
      <c r="I998" s="54"/>
      <c r="J998" s="50"/>
      <c r="K998" s="54"/>
      <c r="L998" s="55"/>
      <c r="M998" s="59"/>
      <c r="N998" s="59"/>
      <c r="O998" s="53"/>
      <c r="P998" s="53"/>
      <c r="Q998" s="57">
        <f t="shared" si="293"/>
        <v>0</v>
      </c>
      <c r="R998" s="53"/>
      <c r="S998" s="53">
        <f t="shared" si="295"/>
        <v>0</v>
      </c>
      <c r="T998" s="58"/>
      <c r="U998" s="58"/>
      <c r="V998" s="53">
        <f t="shared" si="294"/>
        <v>0</v>
      </c>
      <c r="W998" s="59"/>
      <c r="X998" s="6"/>
    </row>
    <row r="999" spans="1:24" s="77" customFormat="1" ht="47.25" x14ac:dyDescent="0.25">
      <c r="A999" s="33" t="s">
        <v>287</v>
      </c>
      <c r="B999" s="33" t="s">
        <v>338</v>
      </c>
      <c r="C999" s="42" t="s">
        <v>40</v>
      </c>
      <c r="D999" s="43" t="s">
        <v>172</v>
      </c>
      <c r="E999" s="53"/>
      <c r="F999" s="53"/>
      <c r="G999" s="53"/>
      <c r="H999" s="53"/>
      <c r="I999" s="54"/>
      <c r="J999" s="50"/>
      <c r="K999" s="54"/>
      <c r="L999" s="55"/>
      <c r="M999" s="59"/>
      <c r="N999" s="59"/>
      <c r="O999" s="53"/>
      <c r="P999" s="53"/>
      <c r="Q999" s="57">
        <f t="shared" si="293"/>
        <v>0</v>
      </c>
      <c r="R999" s="53"/>
      <c r="S999" s="53">
        <f t="shared" si="295"/>
        <v>0</v>
      </c>
      <c r="T999" s="58"/>
      <c r="U999" s="58"/>
      <c r="V999" s="53">
        <f t="shared" si="294"/>
        <v>0</v>
      </c>
      <c r="W999" s="59"/>
      <c r="X999" s="6"/>
    </row>
    <row r="1000" spans="1:24" s="77" customFormat="1" ht="15.75" x14ac:dyDescent="0.25">
      <c r="A1000" s="33" t="s">
        <v>287</v>
      </c>
      <c r="B1000" s="33" t="s">
        <v>338</v>
      </c>
      <c r="C1000" s="42" t="s">
        <v>41</v>
      </c>
      <c r="D1000" s="43" t="s">
        <v>171</v>
      </c>
      <c r="E1000" s="53"/>
      <c r="F1000" s="53"/>
      <c r="G1000" s="53"/>
      <c r="H1000" s="53"/>
      <c r="I1000" s="54"/>
      <c r="J1000" s="50"/>
      <c r="K1000" s="54"/>
      <c r="L1000" s="55"/>
      <c r="M1000" s="59"/>
      <c r="N1000" s="59"/>
      <c r="O1000" s="53"/>
      <c r="P1000" s="53"/>
      <c r="Q1000" s="57">
        <f t="shared" si="293"/>
        <v>0</v>
      </c>
      <c r="R1000" s="53"/>
      <c r="S1000" s="53">
        <f t="shared" si="295"/>
        <v>0</v>
      </c>
      <c r="T1000" s="58"/>
      <c r="U1000" s="58"/>
      <c r="V1000" s="53">
        <f t="shared" si="294"/>
        <v>0</v>
      </c>
      <c r="W1000" s="59"/>
      <c r="X1000" s="6"/>
    </row>
    <row r="1001" spans="1:24" s="77" customFormat="1" ht="15.75" x14ac:dyDescent="0.25">
      <c r="A1001" s="33" t="s">
        <v>287</v>
      </c>
      <c r="B1001" s="33" t="s">
        <v>338</v>
      </c>
      <c r="C1001" s="42" t="s">
        <v>42</v>
      </c>
      <c r="D1001" s="43" t="s">
        <v>192</v>
      </c>
      <c r="E1001" s="53"/>
      <c r="F1001" s="53"/>
      <c r="G1001" s="53"/>
      <c r="H1001" s="53"/>
      <c r="I1001" s="54"/>
      <c r="J1001" s="50"/>
      <c r="K1001" s="54"/>
      <c r="L1001" s="55"/>
      <c r="M1001" s="59"/>
      <c r="N1001" s="59"/>
      <c r="O1001" s="53"/>
      <c r="P1001" s="53"/>
      <c r="Q1001" s="57">
        <f t="shared" si="293"/>
        <v>0</v>
      </c>
      <c r="R1001" s="53"/>
      <c r="S1001" s="53">
        <f t="shared" si="295"/>
        <v>0</v>
      </c>
      <c r="T1001" s="58"/>
      <c r="U1001" s="58"/>
      <c r="V1001" s="53">
        <f t="shared" si="294"/>
        <v>0</v>
      </c>
      <c r="W1001" s="59"/>
      <c r="X1001" s="6"/>
    </row>
    <row r="1002" spans="1:24" s="77" customFormat="1" ht="15.75" x14ac:dyDescent="0.25">
      <c r="A1002" s="33" t="s">
        <v>287</v>
      </c>
      <c r="B1002" s="33" t="s">
        <v>338</v>
      </c>
      <c r="C1002" s="42" t="s">
        <v>43</v>
      </c>
      <c r="D1002" s="43" t="s">
        <v>193</v>
      </c>
      <c r="E1002" s="53"/>
      <c r="F1002" s="53"/>
      <c r="G1002" s="53"/>
      <c r="H1002" s="53"/>
      <c r="I1002" s="54"/>
      <c r="J1002" s="50"/>
      <c r="K1002" s="54"/>
      <c r="L1002" s="55"/>
      <c r="M1002" s="59"/>
      <c r="N1002" s="59"/>
      <c r="O1002" s="53"/>
      <c r="P1002" s="53"/>
      <c r="Q1002" s="57">
        <f t="shared" si="293"/>
        <v>0</v>
      </c>
      <c r="R1002" s="53"/>
      <c r="S1002" s="53">
        <f t="shared" si="295"/>
        <v>0</v>
      </c>
      <c r="T1002" s="58"/>
      <c r="U1002" s="58"/>
      <c r="V1002" s="53">
        <f t="shared" si="294"/>
        <v>0</v>
      </c>
      <c r="W1002" s="59"/>
      <c r="X1002" s="6"/>
    </row>
    <row r="1003" spans="1:24" s="77" customFormat="1" ht="15.75" x14ac:dyDescent="0.25">
      <c r="A1003" s="33" t="s">
        <v>287</v>
      </c>
      <c r="B1003" s="33" t="s">
        <v>338</v>
      </c>
      <c r="C1003" s="42" t="s">
        <v>44</v>
      </c>
      <c r="D1003" s="43" t="s">
        <v>173</v>
      </c>
      <c r="E1003" s="53"/>
      <c r="F1003" s="53"/>
      <c r="G1003" s="53"/>
      <c r="H1003" s="53"/>
      <c r="I1003" s="54"/>
      <c r="J1003" s="50"/>
      <c r="K1003" s="54"/>
      <c r="L1003" s="55"/>
      <c r="M1003" s="59"/>
      <c r="N1003" s="59"/>
      <c r="O1003" s="53"/>
      <c r="P1003" s="53"/>
      <c r="Q1003" s="57">
        <f t="shared" si="293"/>
        <v>0</v>
      </c>
      <c r="R1003" s="53"/>
      <c r="S1003" s="53">
        <f t="shared" si="295"/>
        <v>0</v>
      </c>
      <c r="T1003" s="58"/>
      <c r="U1003" s="58"/>
      <c r="V1003" s="53">
        <f t="shared" si="294"/>
        <v>0</v>
      </c>
      <c r="W1003" s="59"/>
      <c r="X1003" s="6"/>
    </row>
    <row r="1004" spans="1:24" s="77" customFormat="1" ht="15.75" x14ac:dyDescent="0.25">
      <c r="A1004" s="33" t="s">
        <v>287</v>
      </c>
      <c r="B1004" s="33" t="s">
        <v>338</v>
      </c>
      <c r="C1004" s="42" t="s">
        <v>45</v>
      </c>
      <c r="D1004" s="43" t="s">
        <v>187</v>
      </c>
      <c r="E1004" s="53"/>
      <c r="F1004" s="53"/>
      <c r="G1004" s="53"/>
      <c r="H1004" s="53"/>
      <c r="I1004" s="54"/>
      <c r="J1004" s="50"/>
      <c r="K1004" s="54"/>
      <c r="L1004" s="55"/>
      <c r="M1004" s="59"/>
      <c r="N1004" s="59"/>
      <c r="O1004" s="53"/>
      <c r="P1004" s="53"/>
      <c r="Q1004" s="57">
        <f t="shared" si="293"/>
        <v>0</v>
      </c>
      <c r="R1004" s="53"/>
      <c r="S1004" s="53">
        <f t="shared" si="295"/>
        <v>0</v>
      </c>
      <c r="T1004" s="58"/>
      <c r="U1004" s="58"/>
      <c r="V1004" s="53">
        <f t="shared" si="294"/>
        <v>0</v>
      </c>
      <c r="W1004" s="59"/>
      <c r="X1004" s="6"/>
    </row>
    <row r="1005" spans="1:24" s="77" customFormat="1" ht="15.75" x14ac:dyDescent="0.25">
      <c r="A1005" s="33" t="s">
        <v>287</v>
      </c>
      <c r="B1005" s="33" t="s">
        <v>338</v>
      </c>
      <c r="C1005" s="42" t="s">
        <v>46</v>
      </c>
      <c r="D1005" s="43" t="s">
        <v>194</v>
      </c>
      <c r="E1005" s="53"/>
      <c r="F1005" s="53"/>
      <c r="G1005" s="53"/>
      <c r="H1005" s="53"/>
      <c r="I1005" s="54"/>
      <c r="J1005" s="50"/>
      <c r="K1005" s="54"/>
      <c r="L1005" s="55"/>
      <c r="M1005" s="59"/>
      <c r="N1005" s="59"/>
      <c r="O1005" s="53"/>
      <c r="P1005" s="53"/>
      <c r="Q1005" s="57">
        <f t="shared" si="293"/>
        <v>0</v>
      </c>
      <c r="R1005" s="53"/>
      <c r="S1005" s="53">
        <f t="shared" si="295"/>
        <v>0</v>
      </c>
      <c r="T1005" s="58"/>
      <c r="U1005" s="58"/>
      <c r="V1005" s="53">
        <f t="shared" si="294"/>
        <v>0</v>
      </c>
      <c r="W1005" s="59"/>
      <c r="X1005" s="6"/>
    </row>
    <row r="1006" spans="1:24" s="77" customFormat="1" ht="15.75" x14ac:dyDescent="0.25">
      <c r="A1006" s="33" t="s">
        <v>287</v>
      </c>
      <c r="B1006" s="33" t="s">
        <v>338</v>
      </c>
      <c r="C1006" s="42" t="s">
        <v>47</v>
      </c>
      <c r="D1006" s="43" t="s">
        <v>121</v>
      </c>
      <c r="E1006" s="53"/>
      <c r="F1006" s="53"/>
      <c r="G1006" s="53"/>
      <c r="H1006" s="53"/>
      <c r="I1006" s="54"/>
      <c r="J1006" s="50"/>
      <c r="K1006" s="54"/>
      <c r="L1006" s="55"/>
      <c r="M1006" s="59"/>
      <c r="N1006" s="59"/>
      <c r="O1006" s="53"/>
      <c r="P1006" s="53"/>
      <c r="Q1006" s="57">
        <f t="shared" si="293"/>
        <v>0</v>
      </c>
      <c r="R1006" s="53"/>
      <c r="S1006" s="53">
        <f t="shared" si="295"/>
        <v>0</v>
      </c>
      <c r="T1006" s="58"/>
      <c r="U1006" s="58"/>
      <c r="V1006" s="53">
        <f t="shared" si="294"/>
        <v>0</v>
      </c>
      <c r="W1006" s="59"/>
      <c r="X1006" s="6"/>
    </row>
    <row r="1007" spans="1:24" s="77" customFormat="1" ht="15.75" x14ac:dyDescent="0.25">
      <c r="A1007" s="33" t="s">
        <v>287</v>
      </c>
      <c r="B1007" s="33" t="s">
        <v>338</v>
      </c>
      <c r="C1007" s="42" t="s">
        <v>48</v>
      </c>
      <c r="D1007" s="43" t="s">
        <v>195</v>
      </c>
      <c r="E1007" s="53"/>
      <c r="F1007" s="53"/>
      <c r="G1007" s="53"/>
      <c r="H1007" s="53"/>
      <c r="I1007" s="54"/>
      <c r="J1007" s="50"/>
      <c r="K1007" s="54"/>
      <c r="L1007" s="55"/>
      <c r="M1007" s="59"/>
      <c r="N1007" s="59"/>
      <c r="O1007" s="53"/>
      <c r="P1007" s="53"/>
      <c r="Q1007" s="57">
        <f t="shared" si="293"/>
        <v>0</v>
      </c>
      <c r="R1007" s="53"/>
      <c r="S1007" s="53">
        <f t="shared" si="295"/>
        <v>0</v>
      </c>
      <c r="T1007" s="58"/>
      <c r="U1007" s="58"/>
      <c r="V1007" s="53">
        <f t="shared" si="294"/>
        <v>0</v>
      </c>
      <c r="W1007" s="59"/>
      <c r="X1007" s="6"/>
    </row>
    <row r="1008" spans="1:24" s="77" customFormat="1" ht="31.5" x14ac:dyDescent="0.25">
      <c r="A1008" s="33" t="s">
        <v>287</v>
      </c>
      <c r="B1008" s="33" t="s">
        <v>338</v>
      </c>
      <c r="C1008" s="42" t="s">
        <v>128</v>
      </c>
      <c r="D1008" s="43" t="s">
        <v>118</v>
      </c>
      <c r="E1008" s="53"/>
      <c r="F1008" s="53"/>
      <c r="G1008" s="53"/>
      <c r="H1008" s="53"/>
      <c r="I1008" s="54"/>
      <c r="J1008" s="50"/>
      <c r="K1008" s="54"/>
      <c r="L1008" s="55"/>
      <c r="M1008" s="59"/>
      <c r="N1008" s="59"/>
      <c r="O1008" s="53"/>
      <c r="P1008" s="53"/>
      <c r="Q1008" s="57">
        <f t="shared" si="293"/>
        <v>0</v>
      </c>
      <c r="R1008" s="53"/>
      <c r="S1008" s="53">
        <f t="shared" si="295"/>
        <v>0</v>
      </c>
      <c r="T1008" s="58"/>
      <c r="U1008" s="58"/>
      <c r="V1008" s="53">
        <f t="shared" si="294"/>
        <v>0</v>
      </c>
      <c r="W1008" s="59"/>
      <c r="X1008" s="6"/>
    </row>
    <row r="1009" spans="1:24" s="77" customFormat="1" ht="15.75" x14ac:dyDescent="0.25">
      <c r="A1009" s="33" t="s">
        <v>287</v>
      </c>
      <c r="B1009" s="33" t="s">
        <v>338</v>
      </c>
      <c r="C1009" s="42" t="s">
        <v>47</v>
      </c>
      <c r="D1009" s="43" t="s">
        <v>121</v>
      </c>
      <c r="E1009" s="53"/>
      <c r="F1009" s="53"/>
      <c r="G1009" s="53"/>
      <c r="H1009" s="53"/>
      <c r="I1009" s="54"/>
      <c r="J1009" s="50"/>
      <c r="K1009" s="54"/>
      <c r="L1009" s="55"/>
      <c r="M1009" s="59"/>
      <c r="N1009" s="59"/>
      <c r="O1009" s="53"/>
      <c r="P1009" s="53"/>
      <c r="Q1009" s="57">
        <f t="shared" si="293"/>
        <v>0</v>
      </c>
      <c r="R1009" s="53"/>
      <c r="S1009" s="53">
        <f t="shared" si="295"/>
        <v>0</v>
      </c>
      <c r="T1009" s="58"/>
      <c r="U1009" s="58"/>
      <c r="V1009" s="53">
        <f t="shared" si="294"/>
        <v>0</v>
      </c>
      <c r="W1009" s="59"/>
      <c r="X1009" s="6"/>
    </row>
    <row r="1010" spans="1:24" s="77" customFormat="1" ht="31.5" x14ac:dyDescent="0.25">
      <c r="A1010" s="33" t="s">
        <v>287</v>
      </c>
      <c r="B1010" s="33" t="s">
        <v>338</v>
      </c>
      <c r="C1010" s="42" t="s">
        <v>49</v>
      </c>
      <c r="D1010" s="43" t="s">
        <v>196</v>
      </c>
      <c r="E1010" s="53"/>
      <c r="F1010" s="53"/>
      <c r="G1010" s="53"/>
      <c r="H1010" s="53"/>
      <c r="I1010" s="54"/>
      <c r="J1010" s="50"/>
      <c r="K1010" s="54"/>
      <c r="L1010" s="55"/>
      <c r="M1010" s="59"/>
      <c r="N1010" s="59"/>
      <c r="O1010" s="53"/>
      <c r="P1010" s="53"/>
      <c r="Q1010" s="57">
        <f t="shared" si="293"/>
        <v>0</v>
      </c>
      <c r="R1010" s="53"/>
      <c r="S1010" s="53">
        <f t="shared" si="295"/>
        <v>0</v>
      </c>
      <c r="T1010" s="58"/>
      <c r="U1010" s="58"/>
      <c r="V1010" s="53">
        <f t="shared" si="294"/>
        <v>0</v>
      </c>
      <c r="W1010" s="59"/>
      <c r="X1010" s="6"/>
    </row>
    <row r="1011" spans="1:24" s="77" customFormat="1" ht="31.5" x14ac:dyDescent="0.25">
      <c r="A1011" s="33" t="s">
        <v>287</v>
      </c>
      <c r="B1011" s="33" t="s">
        <v>338</v>
      </c>
      <c r="C1011" s="42" t="s">
        <v>197</v>
      </c>
      <c r="D1011" s="43" t="s">
        <v>198</v>
      </c>
      <c r="E1011" s="53"/>
      <c r="F1011" s="53"/>
      <c r="G1011" s="53"/>
      <c r="H1011" s="53"/>
      <c r="I1011" s="54"/>
      <c r="J1011" s="50"/>
      <c r="K1011" s="54"/>
      <c r="L1011" s="55"/>
      <c r="M1011" s="59"/>
      <c r="N1011" s="59"/>
      <c r="O1011" s="53"/>
      <c r="P1011" s="53"/>
      <c r="Q1011" s="57">
        <f t="shared" si="293"/>
        <v>0</v>
      </c>
      <c r="R1011" s="53"/>
      <c r="S1011" s="53">
        <f t="shared" si="295"/>
        <v>0</v>
      </c>
      <c r="T1011" s="58"/>
      <c r="U1011" s="58"/>
      <c r="V1011" s="53">
        <f t="shared" si="294"/>
        <v>0</v>
      </c>
      <c r="W1011" s="59"/>
      <c r="X1011" s="6"/>
    </row>
    <row r="1012" spans="1:24" s="77" customFormat="1" ht="47.25" x14ac:dyDescent="0.25">
      <c r="A1012" s="33" t="s">
        <v>287</v>
      </c>
      <c r="B1012" s="33" t="s">
        <v>338</v>
      </c>
      <c r="C1012" s="42" t="s">
        <v>199</v>
      </c>
      <c r="D1012" s="43" t="s">
        <v>200</v>
      </c>
      <c r="E1012" s="53"/>
      <c r="F1012" s="53"/>
      <c r="G1012" s="53"/>
      <c r="H1012" s="53"/>
      <c r="I1012" s="54"/>
      <c r="J1012" s="50"/>
      <c r="K1012" s="54"/>
      <c r="L1012" s="55"/>
      <c r="M1012" s="59"/>
      <c r="N1012" s="59"/>
      <c r="O1012" s="53"/>
      <c r="P1012" s="53"/>
      <c r="Q1012" s="57">
        <f t="shared" si="293"/>
        <v>0</v>
      </c>
      <c r="R1012" s="53"/>
      <c r="S1012" s="53">
        <f t="shared" si="295"/>
        <v>0</v>
      </c>
      <c r="T1012" s="58"/>
      <c r="U1012" s="58"/>
      <c r="V1012" s="53">
        <f t="shared" si="294"/>
        <v>0</v>
      </c>
      <c r="W1012" s="59"/>
      <c r="X1012" s="6"/>
    </row>
    <row r="1013" spans="1:24" s="77" customFormat="1" ht="31.5" x14ac:dyDescent="0.25">
      <c r="A1013" s="33" t="s">
        <v>287</v>
      </c>
      <c r="B1013" s="33" t="s">
        <v>338</v>
      </c>
      <c r="C1013" s="42" t="s">
        <v>201</v>
      </c>
      <c r="D1013" s="43" t="s">
        <v>202</v>
      </c>
      <c r="E1013" s="53"/>
      <c r="F1013" s="53"/>
      <c r="G1013" s="53"/>
      <c r="H1013" s="53"/>
      <c r="I1013" s="54"/>
      <c r="J1013" s="50"/>
      <c r="K1013" s="54"/>
      <c r="L1013" s="55"/>
      <c r="M1013" s="59"/>
      <c r="N1013" s="59"/>
      <c r="O1013" s="53"/>
      <c r="P1013" s="53"/>
      <c r="Q1013" s="57">
        <f t="shared" si="293"/>
        <v>0</v>
      </c>
      <c r="R1013" s="53"/>
      <c r="S1013" s="53">
        <f t="shared" si="295"/>
        <v>0</v>
      </c>
      <c r="T1013" s="58"/>
      <c r="U1013" s="58"/>
      <c r="V1013" s="53">
        <f t="shared" si="294"/>
        <v>0</v>
      </c>
      <c r="W1013" s="59"/>
      <c r="X1013" s="6"/>
    </row>
    <row r="1014" spans="1:24" s="77" customFormat="1" ht="47.25" x14ac:dyDescent="0.25">
      <c r="A1014" s="33" t="s">
        <v>287</v>
      </c>
      <c r="B1014" s="33" t="s">
        <v>338</v>
      </c>
      <c r="C1014" s="42" t="s">
        <v>203</v>
      </c>
      <c r="D1014" s="43" t="s">
        <v>204</v>
      </c>
      <c r="E1014" s="53"/>
      <c r="F1014" s="53"/>
      <c r="G1014" s="53"/>
      <c r="H1014" s="53"/>
      <c r="I1014" s="54"/>
      <c r="J1014" s="50"/>
      <c r="K1014" s="54"/>
      <c r="L1014" s="55"/>
      <c r="M1014" s="59"/>
      <c r="N1014" s="59"/>
      <c r="O1014" s="53"/>
      <c r="P1014" s="53"/>
      <c r="Q1014" s="57">
        <f t="shared" si="293"/>
        <v>0</v>
      </c>
      <c r="R1014" s="53"/>
      <c r="S1014" s="53">
        <f t="shared" si="295"/>
        <v>0</v>
      </c>
      <c r="T1014" s="58"/>
      <c r="U1014" s="58"/>
      <c r="V1014" s="53">
        <f t="shared" si="294"/>
        <v>0</v>
      </c>
      <c r="W1014" s="59"/>
      <c r="X1014" s="6"/>
    </row>
    <row r="1015" spans="1:24" s="77" customFormat="1" ht="31.5" x14ac:dyDescent="0.25">
      <c r="A1015" s="33" t="s">
        <v>287</v>
      </c>
      <c r="B1015" s="22" t="s">
        <v>339</v>
      </c>
      <c r="C1015" s="23" t="s">
        <v>102</v>
      </c>
      <c r="D1015" s="32" t="s">
        <v>50</v>
      </c>
      <c r="E1015" s="64">
        <f t="shared" ref="E1015:L1015" si="296">SUM(E1016:E1062)</f>
        <v>20074</v>
      </c>
      <c r="F1015" s="64">
        <f t="shared" si="296"/>
        <v>3345.666666666667</v>
      </c>
      <c r="G1015" s="64">
        <f t="shared" si="296"/>
        <v>12076</v>
      </c>
      <c r="H1015" s="64">
        <f t="shared" si="296"/>
        <v>12076</v>
      </c>
      <c r="I1015" s="64">
        <f t="shared" si="296"/>
        <v>0</v>
      </c>
      <c r="J1015" s="64">
        <f t="shared" si="296"/>
        <v>0</v>
      </c>
      <c r="K1015" s="64">
        <f t="shared" si="296"/>
        <v>0</v>
      </c>
      <c r="L1015" s="64">
        <f t="shared" si="296"/>
        <v>0</v>
      </c>
      <c r="M1015" s="64"/>
      <c r="N1015" s="64"/>
      <c r="O1015" s="64">
        <f t="shared" ref="O1015:V1015" si="297">SUM(O1016:O1060)</f>
        <v>0</v>
      </c>
      <c r="P1015" s="64">
        <f t="shared" si="297"/>
        <v>0</v>
      </c>
      <c r="Q1015" s="64">
        <f t="shared" si="297"/>
        <v>0</v>
      </c>
      <c r="R1015" s="64">
        <f t="shared" si="297"/>
        <v>0</v>
      </c>
      <c r="S1015" s="64">
        <f t="shared" si="297"/>
        <v>0</v>
      </c>
      <c r="T1015" s="64">
        <f t="shared" si="297"/>
        <v>0</v>
      </c>
      <c r="U1015" s="64">
        <f t="shared" si="297"/>
        <v>0</v>
      </c>
      <c r="V1015" s="64">
        <f t="shared" si="297"/>
        <v>0</v>
      </c>
      <c r="W1015" s="64"/>
      <c r="X1015" s="6"/>
    </row>
    <row r="1016" spans="1:24" s="77" customFormat="1" ht="63" x14ac:dyDescent="0.25">
      <c r="A1016" s="33" t="s">
        <v>287</v>
      </c>
      <c r="B1016" s="44" t="s">
        <v>339</v>
      </c>
      <c r="C1016" s="23" t="s">
        <v>102</v>
      </c>
      <c r="D1016" s="43" t="s">
        <v>205</v>
      </c>
      <c r="E1016" s="53"/>
      <c r="F1016" s="53"/>
      <c r="G1016" s="53"/>
      <c r="H1016" s="53"/>
      <c r="I1016" s="54"/>
      <c r="J1016" s="50"/>
      <c r="K1016" s="54"/>
      <c r="L1016" s="55"/>
      <c r="M1016" s="59"/>
      <c r="N1016" s="59"/>
      <c r="O1016" s="53"/>
      <c r="P1016" s="53"/>
      <c r="Q1016" s="57">
        <f>O1016-P1016</f>
        <v>0</v>
      </c>
      <c r="R1016" s="53"/>
      <c r="S1016" s="53">
        <f>ROUND(R1016/12*3,0)</f>
        <v>0</v>
      </c>
      <c r="T1016" s="58"/>
      <c r="U1016" s="58"/>
      <c r="V1016" s="53">
        <f>T1016-U1016</f>
        <v>0</v>
      </c>
      <c r="W1016" s="59"/>
      <c r="X1016" s="6"/>
    </row>
    <row r="1017" spans="1:24" s="77" customFormat="1" ht="15.75" x14ac:dyDescent="0.25">
      <c r="A1017" s="33" t="s">
        <v>287</v>
      </c>
      <c r="B1017" s="44" t="s">
        <v>339</v>
      </c>
      <c r="C1017" s="23" t="s">
        <v>384</v>
      </c>
      <c r="D1017" s="43" t="s">
        <v>387</v>
      </c>
      <c r="E1017" s="53"/>
      <c r="F1017" s="53"/>
      <c r="G1017" s="53"/>
      <c r="H1017" s="53"/>
      <c r="I1017" s="54"/>
      <c r="J1017" s="50"/>
      <c r="K1017" s="54"/>
      <c r="L1017" s="55"/>
      <c r="M1017" s="59"/>
      <c r="N1017" s="59"/>
      <c r="O1017" s="53"/>
      <c r="P1017" s="53"/>
      <c r="Q1017" s="57"/>
      <c r="R1017" s="53"/>
      <c r="S1017" s="53"/>
      <c r="T1017" s="58"/>
      <c r="U1017" s="58"/>
      <c r="V1017" s="53"/>
      <c r="W1017" s="59"/>
      <c r="X1017" s="6"/>
    </row>
    <row r="1018" spans="1:24" s="77" customFormat="1" ht="15.75" x14ac:dyDescent="0.25">
      <c r="A1018" s="33" t="s">
        <v>287</v>
      </c>
      <c r="B1018" s="44" t="s">
        <v>339</v>
      </c>
      <c r="C1018" s="23" t="s">
        <v>385</v>
      </c>
      <c r="D1018" s="43" t="s">
        <v>388</v>
      </c>
      <c r="E1018" s="53"/>
      <c r="F1018" s="53"/>
      <c r="G1018" s="53"/>
      <c r="H1018" s="53"/>
      <c r="I1018" s="54"/>
      <c r="J1018" s="50"/>
      <c r="K1018" s="54"/>
      <c r="L1018" s="55"/>
      <c r="M1018" s="59"/>
      <c r="N1018" s="59"/>
      <c r="O1018" s="53"/>
      <c r="P1018" s="53"/>
      <c r="Q1018" s="57"/>
      <c r="R1018" s="53"/>
      <c r="S1018" s="53"/>
      <c r="T1018" s="58"/>
      <c r="U1018" s="58"/>
      <c r="V1018" s="53"/>
      <c r="W1018" s="59"/>
      <c r="X1018" s="6"/>
    </row>
    <row r="1019" spans="1:24" s="77" customFormat="1" ht="31.5" x14ac:dyDescent="0.25">
      <c r="A1019" s="33" t="s">
        <v>287</v>
      </c>
      <c r="B1019" s="44" t="s">
        <v>339</v>
      </c>
      <c r="C1019" s="23" t="s">
        <v>386</v>
      </c>
      <c r="D1019" s="43" t="s">
        <v>389</v>
      </c>
      <c r="E1019" s="53"/>
      <c r="F1019" s="53"/>
      <c r="G1019" s="53"/>
      <c r="H1019" s="53"/>
      <c r="I1019" s="54"/>
      <c r="J1019" s="50"/>
      <c r="K1019" s="54"/>
      <c r="L1019" s="55"/>
      <c r="M1019" s="59"/>
      <c r="N1019" s="59"/>
      <c r="O1019" s="53"/>
      <c r="P1019" s="53"/>
      <c r="Q1019" s="57"/>
      <c r="R1019" s="53"/>
      <c r="S1019" s="53"/>
      <c r="T1019" s="58"/>
      <c r="U1019" s="58"/>
      <c r="V1019" s="53"/>
      <c r="W1019" s="59"/>
      <c r="X1019" s="6"/>
    </row>
    <row r="1020" spans="1:24" s="77" customFormat="1" ht="31.5" x14ac:dyDescent="0.25">
      <c r="A1020" s="33" t="s">
        <v>287</v>
      </c>
      <c r="B1020" s="44" t="s">
        <v>339</v>
      </c>
      <c r="C1020" s="37" t="s">
        <v>206</v>
      </c>
      <c r="D1020" s="43" t="s">
        <v>207</v>
      </c>
      <c r="E1020" s="53"/>
      <c r="F1020" s="53"/>
      <c r="G1020" s="53"/>
      <c r="H1020" s="53"/>
      <c r="I1020" s="54"/>
      <c r="J1020" s="50"/>
      <c r="K1020" s="54"/>
      <c r="L1020" s="55"/>
      <c r="M1020" s="59"/>
      <c r="N1020" s="59"/>
      <c r="O1020" s="53"/>
      <c r="P1020" s="53"/>
      <c r="Q1020" s="57">
        <f t="shared" ref="Q1020:Q1058" si="298">O1020-P1020</f>
        <v>0</v>
      </c>
      <c r="R1020" s="53"/>
      <c r="S1020" s="53">
        <f t="shared" ref="S1020:S1058" si="299">ROUND(R1020/12*3,0)</f>
        <v>0</v>
      </c>
      <c r="T1020" s="58"/>
      <c r="U1020" s="58"/>
      <c r="V1020" s="53">
        <f t="shared" ref="V1020:V1058" si="300">T1020-U1020</f>
        <v>0</v>
      </c>
      <c r="W1020" s="59"/>
      <c r="X1020" s="6"/>
    </row>
    <row r="1021" spans="1:24" s="77" customFormat="1" ht="31.5" x14ac:dyDescent="0.25">
      <c r="A1021" s="33" t="s">
        <v>287</v>
      </c>
      <c r="B1021" s="44" t="s">
        <v>339</v>
      </c>
      <c r="C1021" s="37" t="s">
        <v>208</v>
      </c>
      <c r="D1021" s="43" t="s">
        <v>209</v>
      </c>
      <c r="E1021" s="53">
        <v>5627</v>
      </c>
      <c r="F1021" s="53">
        <f>E1021/12*2</f>
        <v>937.83333333333337</v>
      </c>
      <c r="G1021" s="53">
        <v>2832</v>
      </c>
      <c r="H1021" s="53">
        <v>2832</v>
      </c>
      <c r="I1021" s="54"/>
      <c r="J1021" s="50"/>
      <c r="K1021" s="54"/>
      <c r="L1021" s="55"/>
      <c r="M1021" s="59"/>
      <c r="N1021" s="59"/>
      <c r="O1021" s="53"/>
      <c r="P1021" s="53"/>
      <c r="Q1021" s="57">
        <f t="shared" si="298"/>
        <v>0</v>
      </c>
      <c r="R1021" s="53"/>
      <c r="S1021" s="53">
        <f t="shared" si="299"/>
        <v>0</v>
      </c>
      <c r="T1021" s="58"/>
      <c r="U1021" s="58"/>
      <c r="V1021" s="53">
        <f t="shared" si="300"/>
        <v>0</v>
      </c>
      <c r="W1021" s="59"/>
      <c r="X1021" s="6"/>
    </row>
    <row r="1022" spans="1:24" s="77" customFormat="1" ht="15.75" x14ac:dyDescent="0.25">
      <c r="A1022" s="33" t="s">
        <v>287</v>
      </c>
      <c r="B1022" s="44" t="s">
        <v>339</v>
      </c>
      <c r="C1022" s="37" t="s">
        <v>210</v>
      </c>
      <c r="D1022" s="43" t="s">
        <v>224</v>
      </c>
      <c r="E1022" s="53"/>
      <c r="F1022" s="53"/>
      <c r="G1022" s="53"/>
      <c r="H1022" s="53"/>
      <c r="I1022" s="54"/>
      <c r="J1022" s="50"/>
      <c r="K1022" s="54"/>
      <c r="L1022" s="55"/>
      <c r="M1022" s="59"/>
      <c r="N1022" s="59"/>
      <c r="O1022" s="53"/>
      <c r="P1022" s="53"/>
      <c r="Q1022" s="57">
        <f t="shared" si="298"/>
        <v>0</v>
      </c>
      <c r="R1022" s="53"/>
      <c r="S1022" s="53">
        <f t="shared" si="299"/>
        <v>0</v>
      </c>
      <c r="T1022" s="58"/>
      <c r="U1022" s="58"/>
      <c r="V1022" s="53">
        <f t="shared" si="300"/>
        <v>0</v>
      </c>
      <c r="W1022" s="59"/>
      <c r="X1022" s="6"/>
    </row>
    <row r="1023" spans="1:24" s="77" customFormat="1" ht="31.5" x14ac:dyDescent="0.25">
      <c r="A1023" s="33" t="s">
        <v>287</v>
      </c>
      <c r="B1023" s="44" t="s">
        <v>339</v>
      </c>
      <c r="C1023" s="37" t="s">
        <v>211</v>
      </c>
      <c r="D1023" s="43" t="s">
        <v>225</v>
      </c>
      <c r="E1023" s="53"/>
      <c r="F1023" s="53"/>
      <c r="G1023" s="53"/>
      <c r="H1023" s="53"/>
      <c r="I1023" s="54"/>
      <c r="J1023" s="50"/>
      <c r="K1023" s="54"/>
      <c r="L1023" s="55"/>
      <c r="M1023" s="59"/>
      <c r="N1023" s="59"/>
      <c r="O1023" s="53"/>
      <c r="P1023" s="53"/>
      <c r="Q1023" s="57">
        <f t="shared" si="298"/>
        <v>0</v>
      </c>
      <c r="R1023" s="53"/>
      <c r="S1023" s="53">
        <f>ROUND(R1023/12*3,0)</f>
        <v>0</v>
      </c>
      <c r="T1023" s="58"/>
      <c r="U1023" s="58"/>
      <c r="V1023" s="53">
        <f t="shared" si="300"/>
        <v>0</v>
      </c>
      <c r="W1023" s="59"/>
      <c r="X1023" s="6"/>
    </row>
    <row r="1024" spans="1:24" s="77" customFormat="1" ht="31.5" x14ac:dyDescent="0.25">
      <c r="A1024" s="33" t="s">
        <v>287</v>
      </c>
      <c r="B1024" s="44" t="s">
        <v>339</v>
      </c>
      <c r="C1024" s="37" t="s">
        <v>212</v>
      </c>
      <c r="D1024" s="43" t="s">
        <v>213</v>
      </c>
      <c r="E1024" s="53"/>
      <c r="F1024" s="53">
        <f>E1024/12*1</f>
        <v>0</v>
      </c>
      <c r="G1024" s="53"/>
      <c r="H1024" s="53"/>
      <c r="I1024" s="54"/>
      <c r="J1024" s="50"/>
      <c r="K1024" s="54"/>
      <c r="L1024" s="55"/>
      <c r="M1024" s="59"/>
      <c r="N1024" s="59"/>
      <c r="O1024" s="53"/>
      <c r="P1024" s="53"/>
      <c r="Q1024" s="57">
        <f t="shared" si="298"/>
        <v>0</v>
      </c>
      <c r="R1024" s="53"/>
      <c r="S1024" s="53">
        <f t="shared" si="299"/>
        <v>0</v>
      </c>
      <c r="T1024" s="58"/>
      <c r="U1024" s="58"/>
      <c r="V1024" s="53">
        <f t="shared" si="300"/>
        <v>0</v>
      </c>
      <c r="W1024" s="59"/>
      <c r="X1024" s="6"/>
    </row>
    <row r="1025" spans="1:24" s="77" customFormat="1" ht="15.75" x14ac:dyDescent="0.25">
      <c r="A1025" s="33" t="s">
        <v>287</v>
      </c>
      <c r="B1025" s="44" t="s">
        <v>339</v>
      </c>
      <c r="C1025" s="37" t="s">
        <v>214</v>
      </c>
      <c r="D1025" s="43" t="s">
        <v>215</v>
      </c>
      <c r="E1025" s="53"/>
      <c r="F1025" s="53"/>
      <c r="G1025" s="53"/>
      <c r="H1025" s="53"/>
      <c r="I1025" s="54"/>
      <c r="J1025" s="50"/>
      <c r="K1025" s="54"/>
      <c r="L1025" s="55"/>
      <c r="M1025" s="59"/>
      <c r="N1025" s="59"/>
      <c r="O1025" s="53"/>
      <c r="P1025" s="53"/>
      <c r="Q1025" s="57">
        <f t="shared" si="298"/>
        <v>0</v>
      </c>
      <c r="R1025" s="53"/>
      <c r="S1025" s="53">
        <f t="shared" si="299"/>
        <v>0</v>
      </c>
      <c r="T1025" s="58"/>
      <c r="U1025" s="58"/>
      <c r="V1025" s="53">
        <f t="shared" si="300"/>
        <v>0</v>
      </c>
      <c r="W1025" s="59"/>
      <c r="X1025" s="6"/>
    </row>
    <row r="1026" spans="1:24" s="77" customFormat="1" ht="31.5" x14ac:dyDescent="0.25">
      <c r="A1026" s="33" t="s">
        <v>287</v>
      </c>
      <c r="B1026" s="44" t="s">
        <v>339</v>
      </c>
      <c r="C1026" s="37" t="s">
        <v>216</v>
      </c>
      <c r="D1026" s="43" t="s">
        <v>217</v>
      </c>
      <c r="E1026" s="53">
        <v>14447</v>
      </c>
      <c r="F1026" s="53">
        <f>E1026/12*2</f>
        <v>2407.8333333333335</v>
      </c>
      <c r="G1026" s="53">
        <v>4216</v>
      </c>
      <c r="H1026" s="53">
        <v>4216</v>
      </c>
      <c r="I1026" s="54"/>
      <c r="J1026" s="50"/>
      <c r="K1026" s="54"/>
      <c r="L1026" s="55"/>
      <c r="M1026" s="59"/>
      <c r="N1026" s="59"/>
      <c r="O1026" s="53"/>
      <c r="P1026" s="53"/>
      <c r="Q1026" s="57">
        <f t="shared" si="298"/>
        <v>0</v>
      </c>
      <c r="R1026" s="53"/>
      <c r="S1026" s="53">
        <f t="shared" si="299"/>
        <v>0</v>
      </c>
      <c r="T1026" s="58"/>
      <c r="U1026" s="58"/>
      <c r="V1026" s="53">
        <f t="shared" si="300"/>
        <v>0</v>
      </c>
      <c r="W1026" s="59"/>
      <c r="X1026" s="6"/>
    </row>
    <row r="1027" spans="1:24" s="77" customFormat="1" ht="31.5" x14ac:dyDescent="0.25">
      <c r="A1027" s="33" t="s">
        <v>287</v>
      </c>
      <c r="B1027" s="44" t="s">
        <v>339</v>
      </c>
      <c r="C1027" s="37" t="s">
        <v>218</v>
      </c>
      <c r="D1027" s="43" t="s">
        <v>219</v>
      </c>
      <c r="E1027" s="53"/>
      <c r="F1027" s="53">
        <f t="shared" ref="F1027:F1057" si="301">E1027/12*1</f>
        <v>0</v>
      </c>
      <c r="G1027" s="53"/>
      <c r="H1027" s="53"/>
      <c r="I1027" s="54"/>
      <c r="J1027" s="50"/>
      <c r="K1027" s="54"/>
      <c r="L1027" s="55"/>
      <c r="M1027" s="59"/>
      <c r="N1027" s="59"/>
      <c r="O1027" s="53"/>
      <c r="P1027" s="53"/>
      <c r="Q1027" s="57">
        <f t="shared" si="298"/>
        <v>0</v>
      </c>
      <c r="R1027" s="53"/>
      <c r="S1027" s="53">
        <f t="shared" si="299"/>
        <v>0</v>
      </c>
      <c r="T1027" s="58"/>
      <c r="U1027" s="58"/>
      <c r="V1027" s="53">
        <f t="shared" si="300"/>
        <v>0</v>
      </c>
      <c r="W1027" s="59"/>
      <c r="X1027" s="6"/>
    </row>
    <row r="1028" spans="1:24" s="77" customFormat="1" ht="31.5" x14ac:dyDescent="0.25">
      <c r="A1028" s="33" t="s">
        <v>287</v>
      </c>
      <c r="B1028" s="44" t="s">
        <v>339</v>
      </c>
      <c r="C1028" s="37" t="s">
        <v>220</v>
      </c>
      <c r="D1028" s="43" t="s">
        <v>221</v>
      </c>
      <c r="E1028" s="53"/>
      <c r="F1028" s="53">
        <f t="shared" si="301"/>
        <v>0</v>
      </c>
      <c r="G1028" s="53"/>
      <c r="H1028" s="53"/>
      <c r="I1028" s="54"/>
      <c r="J1028" s="50"/>
      <c r="K1028" s="54"/>
      <c r="L1028" s="55"/>
      <c r="M1028" s="59"/>
      <c r="N1028" s="59"/>
      <c r="O1028" s="53"/>
      <c r="P1028" s="53"/>
      <c r="Q1028" s="57">
        <f t="shared" si="298"/>
        <v>0</v>
      </c>
      <c r="R1028" s="53"/>
      <c r="S1028" s="53">
        <f t="shared" si="299"/>
        <v>0</v>
      </c>
      <c r="T1028" s="58"/>
      <c r="U1028" s="58"/>
      <c r="V1028" s="53">
        <f t="shared" si="300"/>
        <v>0</v>
      </c>
      <c r="W1028" s="59"/>
      <c r="X1028" s="6"/>
    </row>
    <row r="1029" spans="1:24" s="77" customFormat="1" ht="31.5" x14ac:dyDescent="0.25">
      <c r="A1029" s="33" t="s">
        <v>287</v>
      </c>
      <c r="B1029" s="44" t="s">
        <v>339</v>
      </c>
      <c r="C1029" s="37" t="s">
        <v>222</v>
      </c>
      <c r="D1029" s="43" t="s">
        <v>226</v>
      </c>
      <c r="E1029" s="53"/>
      <c r="F1029" s="53">
        <f t="shared" si="301"/>
        <v>0</v>
      </c>
      <c r="G1029" s="53"/>
      <c r="H1029" s="53"/>
      <c r="I1029" s="54"/>
      <c r="J1029" s="50"/>
      <c r="K1029" s="54"/>
      <c r="L1029" s="55"/>
      <c r="M1029" s="59"/>
      <c r="N1029" s="59"/>
      <c r="O1029" s="53"/>
      <c r="P1029" s="53"/>
      <c r="Q1029" s="57">
        <f t="shared" si="298"/>
        <v>0</v>
      </c>
      <c r="R1029" s="53"/>
      <c r="S1029" s="53">
        <f t="shared" si="299"/>
        <v>0</v>
      </c>
      <c r="T1029" s="58"/>
      <c r="U1029" s="58"/>
      <c r="V1029" s="53">
        <f t="shared" si="300"/>
        <v>0</v>
      </c>
      <c r="W1029" s="59"/>
      <c r="X1029" s="6"/>
    </row>
    <row r="1030" spans="1:24" s="77" customFormat="1" ht="31.5" x14ac:dyDescent="0.25">
      <c r="A1030" s="33" t="s">
        <v>287</v>
      </c>
      <c r="B1030" s="44" t="s">
        <v>339</v>
      </c>
      <c r="C1030" s="37" t="s">
        <v>223</v>
      </c>
      <c r="D1030" s="43" t="s">
        <v>227</v>
      </c>
      <c r="E1030" s="53"/>
      <c r="F1030" s="53">
        <f t="shared" si="301"/>
        <v>0</v>
      </c>
      <c r="G1030" s="53"/>
      <c r="H1030" s="53"/>
      <c r="I1030" s="54"/>
      <c r="J1030" s="50"/>
      <c r="K1030" s="54"/>
      <c r="L1030" s="55"/>
      <c r="M1030" s="59"/>
      <c r="N1030" s="59"/>
      <c r="O1030" s="53"/>
      <c r="P1030" s="53"/>
      <c r="Q1030" s="57">
        <f t="shared" si="298"/>
        <v>0</v>
      </c>
      <c r="R1030" s="53"/>
      <c r="S1030" s="53">
        <f t="shared" si="299"/>
        <v>0</v>
      </c>
      <c r="T1030" s="58"/>
      <c r="U1030" s="58"/>
      <c r="V1030" s="53">
        <f t="shared" si="300"/>
        <v>0</v>
      </c>
      <c r="W1030" s="59"/>
      <c r="X1030" s="6"/>
    </row>
    <row r="1031" spans="1:24" s="77" customFormat="1" ht="31.5" x14ac:dyDescent="0.25">
      <c r="A1031" s="33" t="s">
        <v>287</v>
      </c>
      <c r="B1031" s="44" t="s">
        <v>339</v>
      </c>
      <c r="C1031" s="37" t="s">
        <v>280</v>
      </c>
      <c r="D1031" s="43" t="s">
        <v>281</v>
      </c>
      <c r="E1031" s="53"/>
      <c r="F1031" s="53">
        <f t="shared" si="301"/>
        <v>0</v>
      </c>
      <c r="G1031" s="53"/>
      <c r="H1031" s="53"/>
      <c r="I1031" s="54"/>
      <c r="J1031" s="50"/>
      <c r="K1031" s="54"/>
      <c r="L1031" s="55"/>
      <c r="M1031" s="59"/>
      <c r="N1031" s="59"/>
      <c r="O1031" s="53"/>
      <c r="P1031" s="53"/>
      <c r="Q1031" s="57">
        <f t="shared" si="298"/>
        <v>0</v>
      </c>
      <c r="R1031" s="53"/>
      <c r="S1031" s="53">
        <f t="shared" si="299"/>
        <v>0</v>
      </c>
      <c r="T1031" s="58"/>
      <c r="U1031" s="58"/>
      <c r="V1031" s="53">
        <f t="shared" si="300"/>
        <v>0</v>
      </c>
      <c r="W1031" s="59"/>
      <c r="X1031" s="6"/>
    </row>
    <row r="1032" spans="1:24" s="77" customFormat="1" ht="15.75" x14ac:dyDescent="0.25">
      <c r="A1032" s="33" t="s">
        <v>287</v>
      </c>
      <c r="B1032" s="44" t="s">
        <v>339</v>
      </c>
      <c r="C1032" s="37" t="s">
        <v>228</v>
      </c>
      <c r="D1032" s="43" t="s">
        <v>229</v>
      </c>
      <c r="E1032" s="53"/>
      <c r="F1032" s="53">
        <f t="shared" si="301"/>
        <v>0</v>
      </c>
      <c r="G1032" s="53">
        <v>754</v>
      </c>
      <c r="H1032" s="53">
        <v>754</v>
      </c>
      <c r="I1032" s="54"/>
      <c r="J1032" s="50"/>
      <c r="K1032" s="54"/>
      <c r="L1032" s="55"/>
      <c r="M1032" s="59"/>
      <c r="N1032" s="59"/>
      <c r="O1032" s="53"/>
      <c r="P1032" s="53"/>
      <c r="Q1032" s="57">
        <f t="shared" si="298"/>
        <v>0</v>
      </c>
      <c r="R1032" s="53"/>
      <c r="S1032" s="53">
        <f t="shared" si="299"/>
        <v>0</v>
      </c>
      <c r="T1032" s="58"/>
      <c r="U1032" s="58"/>
      <c r="V1032" s="53">
        <f t="shared" si="300"/>
        <v>0</v>
      </c>
      <c r="W1032" s="59"/>
      <c r="X1032" s="6"/>
    </row>
    <row r="1033" spans="1:24" s="77" customFormat="1" ht="31.5" x14ac:dyDescent="0.25">
      <c r="A1033" s="33" t="s">
        <v>287</v>
      </c>
      <c r="B1033" s="44" t="s">
        <v>339</v>
      </c>
      <c r="C1033" s="37" t="s">
        <v>230</v>
      </c>
      <c r="D1033" s="43" t="s">
        <v>231</v>
      </c>
      <c r="E1033" s="53"/>
      <c r="F1033" s="53">
        <f t="shared" si="301"/>
        <v>0</v>
      </c>
      <c r="G1033" s="53"/>
      <c r="H1033" s="53"/>
      <c r="I1033" s="54"/>
      <c r="J1033" s="50"/>
      <c r="K1033" s="54"/>
      <c r="L1033" s="55"/>
      <c r="M1033" s="59"/>
      <c r="N1033" s="59"/>
      <c r="O1033" s="53"/>
      <c r="P1033" s="53"/>
      <c r="Q1033" s="57">
        <f t="shared" si="298"/>
        <v>0</v>
      </c>
      <c r="R1033" s="53"/>
      <c r="S1033" s="53">
        <f t="shared" si="299"/>
        <v>0</v>
      </c>
      <c r="T1033" s="58"/>
      <c r="U1033" s="58"/>
      <c r="V1033" s="53">
        <f t="shared" si="300"/>
        <v>0</v>
      </c>
      <c r="W1033" s="59"/>
      <c r="X1033" s="6"/>
    </row>
    <row r="1034" spans="1:24" s="77" customFormat="1" ht="15.75" x14ac:dyDescent="0.25">
      <c r="A1034" s="33" t="s">
        <v>287</v>
      </c>
      <c r="B1034" s="44" t="s">
        <v>339</v>
      </c>
      <c r="C1034" s="37" t="s">
        <v>232</v>
      </c>
      <c r="D1034" s="43" t="s">
        <v>233</v>
      </c>
      <c r="E1034" s="53"/>
      <c r="F1034" s="53">
        <f t="shared" si="301"/>
        <v>0</v>
      </c>
      <c r="G1034" s="53"/>
      <c r="H1034" s="53"/>
      <c r="I1034" s="54"/>
      <c r="J1034" s="50"/>
      <c r="K1034" s="54"/>
      <c r="L1034" s="55"/>
      <c r="M1034" s="59"/>
      <c r="N1034" s="59"/>
      <c r="O1034" s="53"/>
      <c r="P1034" s="53"/>
      <c r="Q1034" s="57">
        <f t="shared" si="298"/>
        <v>0</v>
      </c>
      <c r="R1034" s="53"/>
      <c r="S1034" s="53">
        <f t="shared" si="299"/>
        <v>0</v>
      </c>
      <c r="T1034" s="58"/>
      <c r="U1034" s="58"/>
      <c r="V1034" s="53">
        <f t="shared" si="300"/>
        <v>0</v>
      </c>
      <c r="W1034" s="59"/>
      <c r="X1034" s="6"/>
    </row>
    <row r="1035" spans="1:24" s="77" customFormat="1" ht="15.75" x14ac:dyDescent="0.25">
      <c r="A1035" s="33" t="s">
        <v>287</v>
      </c>
      <c r="B1035" s="44" t="s">
        <v>339</v>
      </c>
      <c r="C1035" s="37" t="s">
        <v>394</v>
      </c>
      <c r="D1035" s="43" t="s">
        <v>369</v>
      </c>
      <c r="E1035" s="53"/>
      <c r="F1035" s="53">
        <f t="shared" si="301"/>
        <v>0</v>
      </c>
      <c r="G1035" s="53"/>
      <c r="H1035" s="53"/>
      <c r="I1035" s="54"/>
      <c r="J1035" s="50"/>
      <c r="K1035" s="54"/>
      <c r="L1035" s="55"/>
      <c r="M1035" s="59"/>
      <c r="N1035" s="59"/>
      <c r="O1035" s="53"/>
      <c r="P1035" s="53"/>
      <c r="Q1035" s="57">
        <f t="shared" si="298"/>
        <v>0</v>
      </c>
      <c r="R1035" s="53"/>
      <c r="S1035" s="53">
        <f t="shared" si="299"/>
        <v>0</v>
      </c>
      <c r="T1035" s="58"/>
      <c r="U1035" s="58"/>
      <c r="V1035" s="53">
        <f t="shared" si="300"/>
        <v>0</v>
      </c>
      <c r="W1035" s="59"/>
      <c r="X1035" s="6"/>
    </row>
    <row r="1036" spans="1:24" s="77" customFormat="1" ht="15.75" x14ac:dyDescent="0.25">
      <c r="A1036" s="33" t="s">
        <v>287</v>
      </c>
      <c r="B1036" s="44" t="s">
        <v>339</v>
      </c>
      <c r="C1036" s="37" t="s">
        <v>234</v>
      </c>
      <c r="D1036" s="43" t="s">
        <v>235</v>
      </c>
      <c r="E1036" s="53"/>
      <c r="F1036" s="53">
        <f t="shared" si="301"/>
        <v>0</v>
      </c>
      <c r="G1036" s="53"/>
      <c r="H1036" s="53"/>
      <c r="I1036" s="54"/>
      <c r="J1036" s="50"/>
      <c r="K1036" s="54"/>
      <c r="L1036" s="55"/>
      <c r="M1036" s="59"/>
      <c r="N1036" s="59"/>
      <c r="O1036" s="53"/>
      <c r="P1036" s="53"/>
      <c r="Q1036" s="57">
        <f t="shared" si="298"/>
        <v>0</v>
      </c>
      <c r="R1036" s="53"/>
      <c r="S1036" s="53">
        <f t="shared" si="299"/>
        <v>0</v>
      </c>
      <c r="T1036" s="58"/>
      <c r="U1036" s="58"/>
      <c r="V1036" s="53">
        <f t="shared" si="300"/>
        <v>0</v>
      </c>
      <c r="W1036" s="59"/>
      <c r="X1036" s="6"/>
    </row>
    <row r="1037" spans="1:24" s="77" customFormat="1" ht="15.75" x14ac:dyDescent="0.25">
      <c r="A1037" s="33" t="s">
        <v>287</v>
      </c>
      <c r="B1037" s="44" t="s">
        <v>339</v>
      </c>
      <c r="C1037" s="37" t="s">
        <v>236</v>
      </c>
      <c r="D1037" s="43" t="s">
        <v>237</v>
      </c>
      <c r="E1037" s="53"/>
      <c r="F1037" s="53">
        <f t="shared" si="301"/>
        <v>0</v>
      </c>
      <c r="G1037" s="53">
        <v>688</v>
      </c>
      <c r="H1037" s="53">
        <v>688</v>
      </c>
      <c r="I1037" s="54"/>
      <c r="J1037" s="50"/>
      <c r="K1037" s="54"/>
      <c r="L1037" s="55"/>
      <c r="M1037" s="59"/>
      <c r="N1037" s="59"/>
      <c r="O1037" s="53"/>
      <c r="P1037" s="53"/>
      <c r="Q1037" s="57">
        <f t="shared" si="298"/>
        <v>0</v>
      </c>
      <c r="R1037" s="53"/>
      <c r="S1037" s="53">
        <f t="shared" si="299"/>
        <v>0</v>
      </c>
      <c r="T1037" s="58"/>
      <c r="U1037" s="58"/>
      <c r="V1037" s="53">
        <f t="shared" si="300"/>
        <v>0</v>
      </c>
      <c r="W1037" s="59"/>
      <c r="X1037" s="6"/>
    </row>
    <row r="1038" spans="1:24" s="77" customFormat="1" ht="31.5" x14ac:dyDescent="0.25">
      <c r="A1038" s="33" t="s">
        <v>287</v>
      </c>
      <c r="B1038" s="44" t="s">
        <v>339</v>
      </c>
      <c r="C1038" s="37" t="s">
        <v>238</v>
      </c>
      <c r="D1038" s="43" t="s">
        <v>239</v>
      </c>
      <c r="E1038" s="53"/>
      <c r="F1038" s="53">
        <f t="shared" si="301"/>
        <v>0</v>
      </c>
      <c r="G1038" s="53"/>
      <c r="H1038" s="53"/>
      <c r="I1038" s="54"/>
      <c r="J1038" s="50"/>
      <c r="K1038" s="54"/>
      <c r="L1038" s="55"/>
      <c r="M1038" s="59"/>
      <c r="N1038" s="59"/>
      <c r="O1038" s="53"/>
      <c r="P1038" s="53"/>
      <c r="Q1038" s="57">
        <f t="shared" si="298"/>
        <v>0</v>
      </c>
      <c r="R1038" s="53"/>
      <c r="S1038" s="53">
        <f t="shared" si="299"/>
        <v>0</v>
      </c>
      <c r="T1038" s="58"/>
      <c r="U1038" s="58"/>
      <c r="V1038" s="53">
        <f t="shared" si="300"/>
        <v>0</v>
      </c>
      <c r="W1038" s="59"/>
      <c r="X1038" s="6"/>
    </row>
    <row r="1039" spans="1:24" s="77" customFormat="1" ht="31.5" x14ac:dyDescent="0.25">
      <c r="A1039" s="33" t="s">
        <v>287</v>
      </c>
      <c r="B1039" s="44" t="s">
        <v>339</v>
      </c>
      <c r="C1039" s="37" t="s">
        <v>240</v>
      </c>
      <c r="D1039" s="43" t="s">
        <v>241</v>
      </c>
      <c r="E1039" s="53"/>
      <c r="F1039" s="53">
        <f t="shared" si="301"/>
        <v>0</v>
      </c>
      <c r="G1039" s="53"/>
      <c r="H1039" s="53"/>
      <c r="I1039" s="54"/>
      <c r="J1039" s="50"/>
      <c r="K1039" s="54"/>
      <c r="L1039" s="55"/>
      <c r="M1039" s="59"/>
      <c r="N1039" s="59"/>
      <c r="O1039" s="53"/>
      <c r="P1039" s="53"/>
      <c r="Q1039" s="57">
        <f t="shared" si="298"/>
        <v>0</v>
      </c>
      <c r="R1039" s="53"/>
      <c r="S1039" s="53">
        <f t="shared" si="299"/>
        <v>0</v>
      </c>
      <c r="T1039" s="58"/>
      <c r="U1039" s="58"/>
      <c r="V1039" s="53">
        <f t="shared" si="300"/>
        <v>0</v>
      </c>
      <c r="W1039" s="59"/>
      <c r="X1039" s="6"/>
    </row>
    <row r="1040" spans="1:24" s="77" customFormat="1" ht="15.75" x14ac:dyDescent="0.25">
      <c r="A1040" s="33" t="s">
        <v>287</v>
      </c>
      <c r="B1040" s="44" t="s">
        <v>339</v>
      </c>
      <c r="C1040" s="37" t="s">
        <v>242</v>
      </c>
      <c r="D1040" s="43" t="s">
        <v>246</v>
      </c>
      <c r="E1040" s="53"/>
      <c r="F1040" s="53">
        <f t="shared" si="301"/>
        <v>0</v>
      </c>
      <c r="G1040" s="53"/>
      <c r="H1040" s="53"/>
      <c r="I1040" s="54"/>
      <c r="J1040" s="50"/>
      <c r="K1040" s="54"/>
      <c r="L1040" s="55"/>
      <c r="M1040" s="59"/>
      <c r="N1040" s="59"/>
      <c r="O1040" s="53"/>
      <c r="P1040" s="53"/>
      <c r="Q1040" s="57">
        <f t="shared" si="298"/>
        <v>0</v>
      </c>
      <c r="R1040" s="53"/>
      <c r="S1040" s="53">
        <f t="shared" si="299"/>
        <v>0</v>
      </c>
      <c r="T1040" s="58"/>
      <c r="U1040" s="58"/>
      <c r="V1040" s="53">
        <f t="shared" si="300"/>
        <v>0</v>
      </c>
      <c r="W1040" s="59"/>
      <c r="X1040" s="6"/>
    </row>
    <row r="1041" spans="1:24" s="77" customFormat="1" ht="15.75" x14ac:dyDescent="0.25">
      <c r="A1041" s="33" t="s">
        <v>287</v>
      </c>
      <c r="B1041" s="44" t="s">
        <v>339</v>
      </c>
      <c r="C1041" s="37" t="s">
        <v>243</v>
      </c>
      <c r="D1041" s="43" t="s">
        <v>247</v>
      </c>
      <c r="E1041" s="53"/>
      <c r="F1041" s="53">
        <f t="shared" si="301"/>
        <v>0</v>
      </c>
      <c r="G1041" s="53">
        <v>9</v>
      </c>
      <c r="H1041" s="53">
        <v>9</v>
      </c>
      <c r="I1041" s="54"/>
      <c r="J1041" s="50"/>
      <c r="K1041" s="54"/>
      <c r="L1041" s="55"/>
      <c r="M1041" s="59"/>
      <c r="N1041" s="59"/>
      <c r="O1041" s="53"/>
      <c r="P1041" s="53"/>
      <c r="Q1041" s="57">
        <f t="shared" si="298"/>
        <v>0</v>
      </c>
      <c r="R1041" s="53"/>
      <c r="S1041" s="53">
        <f t="shared" si="299"/>
        <v>0</v>
      </c>
      <c r="T1041" s="58"/>
      <c r="U1041" s="58"/>
      <c r="V1041" s="53">
        <f t="shared" si="300"/>
        <v>0</v>
      </c>
      <c r="W1041" s="59"/>
      <c r="X1041" s="6"/>
    </row>
    <row r="1042" spans="1:24" s="77" customFormat="1" ht="15.75" x14ac:dyDescent="0.25">
      <c r="A1042" s="33" t="s">
        <v>287</v>
      </c>
      <c r="B1042" s="44" t="s">
        <v>339</v>
      </c>
      <c r="C1042" s="37" t="s">
        <v>244</v>
      </c>
      <c r="D1042" s="43" t="s">
        <v>245</v>
      </c>
      <c r="E1042" s="53"/>
      <c r="F1042" s="53">
        <f t="shared" si="301"/>
        <v>0</v>
      </c>
      <c r="G1042" s="53"/>
      <c r="H1042" s="53"/>
      <c r="I1042" s="54"/>
      <c r="J1042" s="50"/>
      <c r="K1042" s="54"/>
      <c r="L1042" s="55"/>
      <c r="M1042" s="59"/>
      <c r="N1042" s="59"/>
      <c r="O1042" s="53"/>
      <c r="P1042" s="53"/>
      <c r="Q1042" s="57">
        <f t="shared" si="298"/>
        <v>0</v>
      </c>
      <c r="R1042" s="53"/>
      <c r="S1042" s="53">
        <f t="shared" si="299"/>
        <v>0</v>
      </c>
      <c r="T1042" s="58"/>
      <c r="U1042" s="58"/>
      <c r="V1042" s="53">
        <f t="shared" si="300"/>
        <v>0</v>
      </c>
      <c r="W1042" s="59"/>
      <c r="X1042" s="6"/>
    </row>
    <row r="1043" spans="1:24" s="77" customFormat="1" ht="31.5" x14ac:dyDescent="0.25">
      <c r="A1043" s="33" t="s">
        <v>287</v>
      </c>
      <c r="B1043" s="44" t="s">
        <v>339</v>
      </c>
      <c r="C1043" s="37" t="s">
        <v>248</v>
      </c>
      <c r="D1043" s="43" t="s">
        <v>249</v>
      </c>
      <c r="E1043" s="53"/>
      <c r="F1043" s="53">
        <f t="shared" si="301"/>
        <v>0</v>
      </c>
      <c r="G1043" s="53"/>
      <c r="H1043" s="53"/>
      <c r="I1043" s="54"/>
      <c r="J1043" s="50"/>
      <c r="K1043" s="54"/>
      <c r="L1043" s="55"/>
      <c r="M1043" s="59"/>
      <c r="N1043" s="59"/>
      <c r="O1043" s="53"/>
      <c r="P1043" s="53"/>
      <c r="Q1043" s="57">
        <f t="shared" si="298"/>
        <v>0</v>
      </c>
      <c r="R1043" s="53"/>
      <c r="S1043" s="53">
        <f t="shared" si="299"/>
        <v>0</v>
      </c>
      <c r="T1043" s="58"/>
      <c r="U1043" s="58"/>
      <c r="V1043" s="53">
        <f t="shared" si="300"/>
        <v>0</v>
      </c>
      <c r="W1043" s="59"/>
      <c r="X1043" s="6"/>
    </row>
    <row r="1044" spans="1:24" s="77" customFormat="1" ht="15.75" x14ac:dyDescent="0.25">
      <c r="A1044" s="33" t="s">
        <v>287</v>
      </c>
      <c r="B1044" s="44" t="s">
        <v>339</v>
      </c>
      <c r="C1044" s="37" t="s">
        <v>250</v>
      </c>
      <c r="D1044" s="43" t="s">
        <v>251</v>
      </c>
      <c r="E1044" s="53"/>
      <c r="F1044" s="53">
        <f t="shared" si="301"/>
        <v>0</v>
      </c>
      <c r="G1044" s="53"/>
      <c r="H1044" s="53"/>
      <c r="I1044" s="54"/>
      <c r="J1044" s="50"/>
      <c r="K1044" s="54"/>
      <c r="L1044" s="55"/>
      <c r="M1044" s="59"/>
      <c r="N1044" s="59"/>
      <c r="O1044" s="53"/>
      <c r="P1044" s="53"/>
      <c r="Q1044" s="57">
        <f t="shared" si="298"/>
        <v>0</v>
      </c>
      <c r="R1044" s="53"/>
      <c r="S1044" s="53">
        <f t="shared" si="299"/>
        <v>0</v>
      </c>
      <c r="T1044" s="58"/>
      <c r="U1044" s="58"/>
      <c r="V1044" s="53">
        <f t="shared" si="300"/>
        <v>0</v>
      </c>
      <c r="W1044" s="59"/>
      <c r="X1044" s="6"/>
    </row>
    <row r="1045" spans="1:24" s="77" customFormat="1" ht="31.5" x14ac:dyDescent="0.25">
      <c r="A1045" s="33" t="s">
        <v>287</v>
      </c>
      <c r="B1045" s="44" t="s">
        <v>339</v>
      </c>
      <c r="C1045" s="37" t="s">
        <v>252</v>
      </c>
      <c r="D1045" s="43" t="s">
        <v>253</v>
      </c>
      <c r="E1045" s="53"/>
      <c r="F1045" s="53">
        <f t="shared" si="301"/>
        <v>0</v>
      </c>
      <c r="G1045" s="53"/>
      <c r="H1045" s="53"/>
      <c r="I1045" s="54"/>
      <c r="J1045" s="50"/>
      <c r="K1045" s="54"/>
      <c r="L1045" s="55"/>
      <c r="M1045" s="59"/>
      <c r="N1045" s="59"/>
      <c r="O1045" s="53"/>
      <c r="P1045" s="53"/>
      <c r="Q1045" s="57">
        <f t="shared" si="298"/>
        <v>0</v>
      </c>
      <c r="R1045" s="53"/>
      <c r="S1045" s="53">
        <f t="shared" si="299"/>
        <v>0</v>
      </c>
      <c r="T1045" s="58"/>
      <c r="U1045" s="58"/>
      <c r="V1045" s="53">
        <f t="shared" si="300"/>
        <v>0</v>
      </c>
      <c r="W1045" s="59"/>
      <c r="X1045" s="6"/>
    </row>
    <row r="1046" spans="1:24" s="77" customFormat="1" ht="15.75" x14ac:dyDescent="0.25">
      <c r="A1046" s="33" t="s">
        <v>287</v>
      </c>
      <c r="B1046" s="44" t="s">
        <v>339</v>
      </c>
      <c r="C1046" s="37" t="s">
        <v>254</v>
      </c>
      <c r="D1046" s="43" t="s">
        <v>263</v>
      </c>
      <c r="E1046" s="53"/>
      <c r="F1046" s="53">
        <f t="shared" si="301"/>
        <v>0</v>
      </c>
      <c r="G1046" s="53"/>
      <c r="H1046" s="53"/>
      <c r="I1046" s="54"/>
      <c r="J1046" s="50"/>
      <c r="K1046" s="54"/>
      <c r="L1046" s="55"/>
      <c r="M1046" s="59"/>
      <c r="N1046" s="59"/>
      <c r="O1046" s="53"/>
      <c r="P1046" s="53"/>
      <c r="Q1046" s="57">
        <f t="shared" si="298"/>
        <v>0</v>
      </c>
      <c r="R1046" s="53"/>
      <c r="S1046" s="53">
        <f t="shared" si="299"/>
        <v>0</v>
      </c>
      <c r="T1046" s="58"/>
      <c r="U1046" s="58"/>
      <c r="V1046" s="53">
        <f t="shared" si="300"/>
        <v>0</v>
      </c>
      <c r="W1046" s="59"/>
      <c r="X1046" s="6"/>
    </row>
    <row r="1047" spans="1:24" s="77" customFormat="1" ht="15.75" x14ac:dyDescent="0.25">
      <c r="A1047" s="33" t="s">
        <v>287</v>
      </c>
      <c r="B1047" s="44" t="s">
        <v>339</v>
      </c>
      <c r="C1047" s="37" t="s">
        <v>255</v>
      </c>
      <c r="D1047" s="43" t="s">
        <v>256</v>
      </c>
      <c r="E1047" s="53"/>
      <c r="F1047" s="53">
        <f t="shared" si="301"/>
        <v>0</v>
      </c>
      <c r="G1047" s="53"/>
      <c r="H1047" s="53"/>
      <c r="I1047" s="54"/>
      <c r="J1047" s="50"/>
      <c r="K1047" s="54"/>
      <c r="L1047" s="55"/>
      <c r="M1047" s="59"/>
      <c r="N1047" s="59"/>
      <c r="O1047" s="53"/>
      <c r="P1047" s="53"/>
      <c r="Q1047" s="57">
        <f t="shared" si="298"/>
        <v>0</v>
      </c>
      <c r="R1047" s="53"/>
      <c r="S1047" s="53">
        <f t="shared" si="299"/>
        <v>0</v>
      </c>
      <c r="T1047" s="58"/>
      <c r="U1047" s="58"/>
      <c r="V1047" s="53">
        <f t="shared" si="300"/>
        <v>0</v>
      </c>
      <c r="W1047" s="59"/>
      <c r="X1047" s="6"/>
    </row>
    <row r="1048" spans="1:24" s="77" customFormat="1" ht="15.75" x14ac:dyDescent="0.25">
      <c r="A1048" s="33" t="s">
        <v>287</v>
      </c>
      <c r="B1048" s="44" t="s">
        <v>339</v>
      </c>
      <c r="C1048" s="37" t="s">
        <v>257</v>
      </c>
      <c r="D1048" s="43" t="s">
        <v>258</v>
      </c>
      <c r="E1048" s="53"/>
      <c r="F1048" s="53">
        <f t="shared" si="301"/>
        <v>0</v>
      </c>
      <c r="G1048" s="53"/>
      <c r="H1048" s="53"/>
      <c r="I1048" s="54"/>
      <c r="J1048" s="50"/>
      <c r="K1048" s="54"/>
      <c r="L1048" s="55"/>
      <c r="M1048" s="59"/>
      <c r="N1048" s="59"/>
      <c r="O1048" s="53"/>
      <c r="P1048" s="53"/>
      <c r="Q1048" s="57">
        <f t="shared" si="298"/>
        <v>0</v>
      </c>
      <c r="R1048" s="53"/>
      <c r="S1048" s="53">
        <f t="shared" si="299"/>
        <v>0</v>
      </c>
      <c r="T1048" s="58"/>
      <c r="U1048" s="58"/>
      <c r="V1048" s="53">
        <f t="shared" si="300"/>
        <v>0</v>
      </c>
      <c r="W1048" s="59"/>
      <c r="X1048" s="6"/>
    </row>
    <row r="1049" spans="1:24" s="77" customFormat="1" ht="15.75" x14ac:dyDescent="0.25">
      <c r="A1049" s="33" t="s">
        <v>287</v>
      </c>
      <c r="B1049" s="44" t="s">
        <v>339</v>
      </c>
      <c r="C1049" s="37" t="s">
        <v>259</v>
      </c>
      <c r="D1049" s="43" t="s">
        <v>260</v>
      </c>
      <c r="E1049" s="53"/>
      <c r="F1049" s="53">
        <f t="shared" si="301"/>
        <v>0</v>
      </c>
      <c r="G1049" s="53"/>
      <c r="H1049" s="53"/>
      <c r="I1049" s="54"/>
      <c r="J1049" s="50"/>
      <c r="K1049" s="54"/>
      <c r="L1049" s="55"/>
      <c r="M1049" s="59"/>
      <c r="N1049" s="59"/>
      <c r="O1049" s="53"/>
      <c r="P1049" s="53"/>
      <c r="Q1049" s="57">
        <f t="shared" si="298"/>
        <v>0</v>
      </c>
      <c r="R1049" s="53"/>
      <c r="S1049" s="53">
        <f t="shared" si="299"/>
        <v>0</v>
      </c>
      <c r="T1049" s="58"/>
      <c r="U1049" s="58"/>
      <c r="V1049" s="53">
        <f t="shared" si="300"/>
        <v>0</v>
      </c>
      <c r="W1049" s="59"/>
      <c r="X1049" s="6"/>
    </row>
    <row r="1050" spans="1:24" s="77" customFormat="1" ht="31.5" x14ac:dyDescent="0.25">
      <c r="A1050" s="33" t="s">
        <v>287</v>
      </c>
      <c r="B1050" s="44" t="s">
        <v>339</v>
      </c>
      <c r="C1050" s="37" t="s">
        <v>261</v>
      </c>
      <c r="D1050" s="43" t="s">
        <v>262</v>
      </c>
      <c r="E1050" s="53"/>
      <c r="F1050" s="53">
        <f t="shared" si="301"/>
        <v>0</v>
      </c>
      <c r="G1050" s="53">
        <v>3577</v>
      </c>
      <c r="H1050" s="53">
        <v>3577</v>
      </c>
      <c r="I1050" s="54"/>
      <c r="J1050" s="50"/>
      <c r="K1050" s="54"/>
      <c r="L1050" s="55"/>
      <c r="M1050" s="59"/>
      <c r="N1050" s="59"/>
      <c r="O1050" s="53"/>
      <c r="P1050" s="53"/>
      <c r="Q1050" s="57">
        <f t="shared" si="298"/>
        <v>0</v>
      </c>
      <c r="R1050" s="53"/>
      <c r="S1050" s="53">
        <f t="shared" si="299"/>
        <v>0</v>
      </c>
      <c r="T1050" s="58"/>
      <c r="U1050" s="58"/>
      <c r="V1050" s="53">
        <f t="shared" si="300"/>
        <v>0</v>
      </c>
      <c r="W1050" s="59"/>
      <c r="X1050" s="6"/>
    </row>
    <row r="1051" spans="1:24" s="77" customFormat="1" ht="15.75" x14ac:dyDescent="0.25">
      <c r="A1051" s="33" t="s">
        <v>287</v>
      </c>
      <c r="B1051" s="44" t="s">
        <v>339</v>
      </c>
      <c r="C1051" s="37" t="s">
        <v>264</v>
      </c>
      <c r="D1051" s="43" t="s">
        <v>265</v>
      </c>
      <c r="E1051" s="53"/>
      <c r="F1051" s="53">
        <f t="shared" si="301"/>
        <v>0</v>
      </c>
      <c r="G1051" s="53"/>
      <c r="H1051" s="53"/>
      <c r="I1051" s="54"/>
      <c r="J1051" s="50"/>
      <c r="K1051" s="54"/>
      <c r="L1051" s="55"/>
      <c r="M1051" s="59"/>
      <c r="N1051" s="59"/>
      <c r="O1051" s="53"/>
      <c r="P1051" s="53"/>
      <c r="Q1051" s="57">
        <f t="shared" si="298"/>
        <v>0</v>
      </c>
      <c r="R1051" s="53"/>
      <c r="S1051" s="53">
        <f t="shared" si="299"/>
        <v>0</v>
      </c>
      <c r="T1051" s="58"/>
      <c r="U1051" s="58"/>
      <c r="V1051" s="53">
        <f t="shared" si="300"/>
        <v>0</v>
      </c>
      <c r="W1051" s="59"/>
      <c r="X1051" s="6"/>
    </row>
    <row r="1052" spans="1:24" s="77" customFormat="1" ht="47.25" x14ac:dyDescent="0.25">
      <c r="A1052" s="33" t="s">
        <v>287</v>
      </c>
      <c r="B1052" s="44" t="s">
        <v>339</v>
      </c>
      <c r="C1052" s="37" t="s">
        <v>266</v>
      </c>
      <c r="D1052" s="43" t="s">
        <v>267</v>
      </c>
      <c r="E1052" s="53"/>
      <c r="F1052" s="53">
        <f t="shared" si="301"/>
        <v>0</v>
      </c>
      <c r="G1052" s="53"/>
      <c r="H1052" s="53"/>
      <c r="I1052" s="54"/>
      <c r="J1052" s="50"/>
      <c r="K1052" s="54"/>
      <c r="L1052" s="55"/>
      <c r="M1052" s="59"/>
      <c r="N1052" s="59"/>
      <c r="O1052" s="53"/>
      <c r="P1052" s="53"/>
      <c r="Q1052" s="57">
        <f t="shared" si="298"/>
        <v>0</v>
      </c>
      <c r="R1052" s="53"/>
      <c r="S1052" s="53">
        <f t="shared" si="299"/>
        <v>0</v>
      </c>
      <c r="T1052" s="58"/>
      <c r="U1052" s="58"/>
      <c r="V1052" s="53">
        <f t="shared" si="300"/>
        <v>0</v>
      </c>
      <c r="W1052" s="59"/>
      <c r="X1052" s="6"/>
    </row>
    <row r="1053" spans="1:24" s="77" customFormat="1" ht="15.75" x14ac:dyDescent="0.25">
      <c r="A1053" s="33" t="s">
        <v>287</v>
      </c>
      <c r="B1053" s="44" t="s">
        <v>339</v>
      </c>
      <c r="C1053" s="37" t="s">
        <v>268</v>
      </c>
      <c r="D1053" s="43" t="s">
        <v>269</v>
      </c>
      <c r="E1053" s="53"/>
      <c r="F1053" s="53">
        <f t="shared" si="301"/>
        <v>0</v>
      </c>
      <c r="G1053" s="53"/>
      <c r="H1053" s="53"/>
      <c r="I1053" s="54"/>
      <c r="J1053" s="50"/>
      <c r="K1053" s="54"/>
      <c r="L1053" s="55"/>
      <c r="M1053" s="59"/>
      <c r="N1053" s="59"/>
      <c r="O1053" s="53"/>
      <c r="P1053" s="53"/>
      <c r="Q1053" s="57">
        <f t="shared" si="298"/>
        <v>0</v>
      </c>
      <c r="R1053" s="53"/>
      <c r="S1053" s="53">
        <f t="shared" si="299"/>
        <v>0</v>
      </c>
      <c r="T1053" s="58"/>
      <c r="U1053" s="58"/>
      <c r="V1053" s="53">
        <f t="shared" si="300"/>
        <v>0</v>
      </c>
      <c r="W1053" s="59"/>
      <c r="X1053" s="6"/>
    </row>
    <row r="1054" spans="1:24" s="77" customFormat="1" ht="31.5" x14ac:dyDescent="0.25">
      <c r="A1054" s="33" t="s">
        <v>287</v>
      </c>
      <c r="B1054" s="44" t="s">
        <v>339</v>
      </c>
      <c r="C1054" s="37" t="s">
        <v>270</v>
      </c>
      <c r="D1054" s="43" t="s">
        <v>271</v>
      </c>
      <c r="E1054" s="53"/>
      <c r="F1054" s="53">
        <f t="shared" si="301"/>
        <v>0</v>
      </c>
      <c r="G1054" s="53"/>
      <c r="H1054" s="53"/>
      <c r="I1054" s="54"/>
      <c r="J1054" s="50"/>
      <c r="K1054" s="54"/>
      <c r="L1054" s="55"/>
      <c r="M1054" s="59"/>
      <c r="N1054" s="59"/>
      <c r="O1054" s="53"/>
      <c r="P1054" s="53"/>
      <c r="Q1054" s="57">
        <f t="shared" si="298"/>
        <v>0</v>
      </c>
      <c r="R1054" s="53"/>
      <c r="S1054" s="53">
        <f t="shared" si="299"/>
        <v>0</v>
      </c>
      <c r="T1054" s="58"/>
      <c r="U1054" s="58"/>
      <c r="V1054" s="53">
        <f t="shared" si="300"/>
        <v>0</v>
      </c>
      <c r="W1054" s="59"/>
      <c r="X1054" s="6"/>
    </row>
    <row r="1055" spans="1:24" s="77" customFormat="1" ht="15.75" x14ac:dyDescent="0.25">
      <c r="A1055" s="33" t="s">
        <v>287</v>
      </c>
      <c r="B1055" s="44" t="s">
        <v>339</v>
      </c>
      <c r="C1055" s="37" t="s">
        <v>272</v>
      </c>
      <c r="D1055" s="43" t="s">
        <v>273</v>
      </c>
      <c r="E1055" s="53"/>
      <c r="F1055" s="53">
        <f t="shared" si="301"/>
        <v>0</v>
      </c>
      <c r="G1055" s="53"/>
      <c r="H1055" s="53"/>
      <c r="I1055" s="54"/>
      <c r="J1055" s="50"/>
      <c r="K1055" s="54"/>
      <c r="L1055" s="55"/>
      <c r="M1055" s="59"/>
      <c r="N1055" s="59"/>
      <c r="O1055" s="53"/>
      <c r="P1055" s="53"/>
      <c r="Q1055" s="57">
        <f t="shared" si="298"/>
        <v>0</v>
      </c>
      <c r="R1055" s="53"/>
      <c r="S1055" s="53">
        <f t="shared" si="299"/>
        <v>0</v>
      </c>
      <c r="T1055" s="58"/>
      <c r="U1055" s="58"/>
      <c r="V1055" s="53">
        <f t="shared" si="300"/>
        <v>0</v>
      </c>
      <c r="W1055" s="59"/>
      <c r="X1055" s="6"/>
    </row>
    <row r="1056" spans="1:24" s="77" customFormat="1" ht="31.5" x14ac:dyDescent="0.25">
      <c r="A1056" s="33" t="s">
        <v>287</v>
      </c>
      <c r="B1056" s="44" t="s">
        <v>339</v>
      </c>
      <c r="C1056" s="37" t="s">
        <v>274</v>
      </c>
      <c r="D1056" s="43" t="s">
        <v>275</v>
      </c>
      <c r="E1056" s="53"/>
      <c r="F1056" s="53">
        <f t="shared" si="301"/>
        <v>0</v>
      </c>
      <c r="G1056" s="53"/>
      <c r="H1056" s="53"/>
      <c r="I1056" s="54"/>
      <c r="J1056" s="50"/>
      <c r="K1056" s="54"/>
      <c r="L1056" s="55"/>
      <c r="M1056" s="59"/>
      <c r="N1056" s="59"/>
      <c r="O1056" s="53"/>
      <c r="P1056" s="53"/>
      <c r="Q1056" s="57">
        <f t="shared" si="298"/>
        <v>0</v>
      </c>
      <c r="R1056" s="53"/>
      <c r="S1056" s="53">
        <f t="shared" si="299"/>
        <v>0</v>
      </c>
      <c r="T1056" s="58"/>
      <c r="U1056" s="58"/>
      <c r="V1056" s="53">
        <f t="shared" si="300"/>
        <v>0</v>
      </c>
      <c r="W1056" s="59"/>
      <c r="X1056" s="6"/>
    </row>
    <row r="1057" spans="1:24" s="77" customFormat="1" ht="15.75" x14ac:dyDescent="0.25">
      <c r="A1057" s="33" t="s">
        <v>287</v>
      </c>
      <c r="B1057" s="44" t="s">
        <v>339</v>
      </c>
      <c r="C1057" s="37" t="s">
        <v>276</v>
      </c>
      <c r="D1057" s="43" t="s">
        <v>277</v>
      </c>
      <c r="E1057" s="53"/>
      <c r="F1057" s="53">
        <f t="shared" si="301"/>
        <v>0</v>
      </c>
      <c r="G1057" s="53"/>
      <c r="H1057" s="53"/>
      <c r="I1057" s="54"/>
      <c r="J1057" s="50"/>
      <c r="K1057" s="54"/>
      <c r="L1057" s="55"/>
      <c r="M1057" s="59"/>
      <c r="N1057" s="59"/>
      <c r="O1057" s="53"/>
      <c r="P1057" s="53"/>
      <c r="Q1057" s="57">
        <f t="shared" si="298"/>
        <v>0</v>
      </c>
      <c r="R1057" s="53"/>
      <c r="S1057" s="53">
        <f t="shared" si="299"/>
        <v>0</v>
      </c>
      <c r="T1057" s="58"/>
      <c r="U1057" s="58"/>
      <c r="V1057" s="53">
        <f t="shared" si="300"/>
        <v>0</v>
      </c>
      <c r="W1057" s="59"/>
      <c r="X1057" s="6"/>
    </row>
    <row r="1058" spans="1:24" s="77" customFormat="1" ht="31.5" x14ac:dyDescent="0.25">
      <c r="A1058" s="33" t="s">
        <v>287</v>
      </c>
      <c r="B1058" s="44" t="s">
        <v>339</v>
      </c>
      <c r="C1058" s="37" t="s">
        <v>278</v>
      </c>
      <c r="D1058" s="43" t="s">
        <v>279</v>
      </c>
      <c r="E1058" s="53"/>
      <c r="F1058" s="53"/>
      <c r="G1058" s="53"/>
      <c r="H1058" s="53"/>
      <c r="I1058" s="54"/>
      <c r="J1058" s="50"/>
      <c r="K1058" s="54"/>
      <c r="L1058" s="55"/>
      <c r="M1058" s="59"/>
      <c r="N1058" s="59"/>
      <c r="O1058" s="53"/>
      <c r="P1058" s="53"/>
      <c r="Q1058" s="57">
        <f t="shared" si="298"/>
        <v>0</v>
      </c>
      <c r="R1058" s="53"/>
      <c r="S1058" s="53">
        <f t="shared" si="299"/>
        <v>0</v>
      </c>
      <c r="T1058" s="58"/>
      <c r="U1058" s="58"/>
      <c r="V1058" s="53">
        <f t="shared" si="300"/>
        <v>0</v>
      </c>
      <c r="W1058" s="59"/>
      <c r="X1058" s="6"/>
    </row>
    <row r="1059" spans="1:24" s="77" customFormat="1" ht="15.75" x14ac:dyDescent="0.25">
      <c r="A1059" s="33" t="s">
        <v>287</v>
      </c>
      <c r="B1059" s="44" t="s">
        <v>339</v>
      </c>
      <c r="C1059" s="37" t="s">
        <v>363</v>
      </c>
      <c r="D1059" s="43" t="s">
        <v>360</v>
      </c>
      <c r="E1059" s="53"/>
      <c r="F1059" s="53"/>
      <c r="G1059" s="53"/>
      <c r="H1059" s="53"/>
      <c r="I1059" s="54"/>
      <c r="J1059" s="50"/>
      <c r="K1059" s="54"/>
      <c r="L1059" s="55"/>
      <c r="M1059" s="59"/>
      <c r="N1059" s="59"/>
      <c r="O1059" s="53"/>
      <c r="P1059" s="53"/>
      <c r="Q1059" s="57"/>
      <c r="R1059" s="53"/>
      <c r="S1059" s="53"/>
      <c r="T1059" s="58"/>
      <c r="U1059" s="58"/>
      <c r="V1059" s="53"/>
      <c r="W1059" s="59"/>
      <c r="X1059" s="6"/>
    </row>
    <row r="1060" spans="1:24" s="77" customFormat="1" ht="15.75" x14ac:dyDescent="0.25">
      <c r="A1060" s="33" t="s">
        <v>287</v>
      </c>
      <c r="B1060" s="44" t="s">
        <v>339</v>
      </c>
      <c r="C1060" s="37" t="s">
        <v>364</v>
      </c>
      <c r="D1060" s="38" t="s">
        <v>365</v>
      </c>
      <c r="E1060" s="53"/>
      <c r="F1060" s="100">
        <f>E1060/12*1</f>
        <v>0</v>
      </c>
      <c r="G1060" s="53"/>
      <c r="H1060" s="53"/>
      <c r="I1060" s="54"/>
      <c r="J1060" s="50"/>
      <c r="K1060" s="54"/>
      <c r="L1060" s="55"/>
      <c r="M1060" s="59"/>
      <c r="N1060" s="59"/>
      <c r="O1060" s="53"/>
      <c r="P1060" s="53"/>
      <c r="Q1060" s="57">
        <f>O1060-P1060</f>
        <v>0</v>
      </c>
      <c r="R1060" s="53"/>
      <c r="S1060" s="53">
        <f>ROUND(R1060/12*3,0)</f>
        <v>0</v>
      </c>
      <c r="T1060" s="53"/>
      <c r="U1060" s="53"/>
      <c r="V1060" s="53">
        <f>T1060-U1060</f>
        <v>0</v>
      </c>
      <c r="W1060" s="59"/>
      <c r="X1060" s="6"/>
    </row>
    <row r="1061" spans="1:24" s="77" customFormat="1" ht="15.75" x14ac:dyDescent="0.25">
      <c r="A1061" s="33" t="s">
        <v>287</v>
      </c>
      <c r="B1061" s="44" t="s">
        <v>339</v>
      </c>
      <c r="C1061" s="37" t="s">
        <v>370</v>
      </c>
      <c r="D1061" s="43" t="s">
        <v>323</v>
      </c>
      <c r="E1061" s="53"/>
      <c r="F1061" s="100">
        <f>E1061/12*1</f>
        <v>0</v>
      </c>
      <c r="G1061" s="53"/>
      <c r="H1061" s="53"/>
      <c r="I1061" s="54"/>
      <c r="J1061" s="50"/>
      <c r="K1061" s="54"/>
      <c r="L1061" s="55"/>
      <c r="M1061" s="59"/>
      <c r="N1061" s="59"/>
      <c r="O1061" s="53"/>
      <c r="P1061" s="53"/>
      <c r="Q1061" s="57"/>
      <c r="R1061" s="53"/>
      <c r="S1061" s="53"/>
      <c r="T1061" s="53"/>
      <c r="U1061" s="53"/>
      <c r="V1061" s="53"/>
      <c r="W1061" s="59"/>
      <c r="X1061" s="6"/>
    </row>
    <row r="1062" spans="1:24" s="77" customFormat="1" ht="15.75" x14ac:dyDescent="0.25">
      <c r="A1062" s="33" t="s">
        <v>287</v>
      </c>
      <c r="B1062" s="44" t="s">
        <v>339</v>
      </c>
      <c r="C1062" s="37" t="s">
        <v>399</v>
      </c>
      <c r="D1062" s="39" t="s">
        <v>371</v>
      </c>
      <c r="E1062" s="53"/>
      <c r="F1062" s="100">
        <f>E1062/12*1</f>
        <v>0</v>
      </c>
      <c r="G1062" s="53"/>
      <c r="H1062" s="53"/>
      <c r="I1062" s="54"/>
      <c r="J1062" s="50"/>
      <c r="K1062" s="54"/>
      <c r="L1062" s="55"/>
      <c r="M1062" s="59"/>
      <c r="N1062" s="59"/>
      <c r="O1062" s="53"/>
      <c r="P1062" s="53"/>
      <c r="Q1062" s="57"/>
      <c r="R1062" s="53"/>
      <c r="S1062" s="53"/>
      <c r="T1062" s="53"/>
      <c r="U1062" s="53"/>
      <c r="V1062" s="53"/>
      <c r="W1062" s="59"/>
      <c r="X1062" s="6"/>
    </row>
    <row r="1063" spans="1:24" s="26" customFormat="1" ht="22.5" customHeight="1" x14ac:dyDescent="0.25">
      <c r="A1063" s="102" t="s">
        <v>288</v>
      </c>
      <c r="B1063" s="102" t="s">
        <v>340</v>
      </c>
      <c r="C1063" s="103" t="s">
        <v>102</v>
      </c>
      <c r="D1063" s="104" t="s">
        <v>21</v>
      </c>
      <c r="E1063" s="105">
        <f>E1064+E1103</f>
        <v>25775135</v>
      </c>
      <c r="F1063" s="105">
        <f>F1064+F1103</f>
        <v>6270569.75</v>
      </c>
      <c r="G1063" s="105">
        <f>G1064+G1103</f>
        <v>6433192</v>
      </c>
      <c r="H1063" s="105">
        <f>H1064+H1103</f>
        <v>6120031</v>
      </c>
      <c r="I1063" s="105">
        <f>I1064+I1103</f>
        <v>291663.75</v>
      </c>
      <c r="J1063" s="108">
        <f>ROUND(I1063/F1063*100,2)</f>
        <v>4.6500000000000004</v>
      </c>
      <c r="K1063" s="105">
        <f>K1064+K1103</f>
        <v>-152474.5</v>
      </c>
      <c r="L1063" s="108">
        <f>ROUND(K1063*100/-F1063,2)</f>
        <v>2.4300000000000002</v>
      </c>
      <c r="M1063" s="105">
        <f t="shared" ref="M1063:V1063" si="302">M1064+M1103</f>
        <v>496268</v>
      </c>
      <c r="N1063" s="105">
        <f t="shared" si="302"/>
        <v>124067</v>
      </c>
      <c r="O1063" s="105">
        <f t="shared" si="302"/>
        <v>132447</v>
      </c>
      <c r="P1063" s="105">
        <f t="shared" si="302"/>
        <v>126985</v>
      </c>
      <c r="Q1063" s="105">
        <f t="shared" si="302"/>
        <v>5462</v>
      </c>
      <c r="R1063" s="105">
        <f t="shared" si="302"/>
        <v>14743</v>
      </c>
      <c r="S1063" s="105">
        <f t="shared" si="302"/>
        <v>3689</v>
      </c>
      <c r="T1063" s="105">
        <f t="shared" si="302"/>
        <v>3417</v>
      </c>
      <c r="U1063" s="105">
        <f t="shared" si="302"/>
        <v>3277</v>
      </c>
      <c r="V1063" s="105">
        <f t="shared" si="302"/>
        <v>140</v>
      </c>
      <c r="W1063" s="109">
        <v>116002</v>
      </c>
      <c r="X1063" s="47"/>
    </row>
    <row r="1064" spans="1:24" s="35" customFormat="1" ht="15.75" x14ac:dyDescent="0.25">
      <c r="A1064" s="33" t="s">
        <v>288</v>
      </c>
      <c r="B1064" s="21">
        <v>1</v>
      </c>
      <c r="C1064" s="23" t="s">
        <v>102</v>
      </c>
      <c r="D1064" s="27" t="s">
        <v>22</v>
      </c>
      <c r="E1064" s="52">
        <f>E1065+E1071+E1085</f>
        <v>15733637</v>
      </c>
      <c r="F1064" s="52">
        <f>F1065+F1071+F1085</f>
        <v>3794770.6666666665</v>
      </c>
      <c r="G1064" s="52">
        <f>G1065+G1071+G1085</f>
        <v>3764107</v>
      </c>
      <c r="H1064" s="52">
        <f>H1065+H1071+H1085</f>
        <v>3758181</v>
      </c>
      <c r="I1064" s="132">
        <f>I1065+I1071+I1085</f>
        <v>0</v>
      </c>
      <c r="J1064" s="50">
        <f>ROUND(I1064/F1064*100,2)</f>
        <v>0</v>
      </c>
      <c r="K1064" s="132">
        <f>K1065+K1071+K1085</f>
        <v>-35786</v>
      </c>
      <c r="L1064" s="55">
        <f>ROUND(K1064*100/-F1064,2)</f>
        <v>0.94</v>
      </c>
      <c r="M1064" s="49">
        <v>349141</v>
      </c>
      <c r="N1064" s="49">
        <f>ROUND(M1064/12*3,0)</f>
        <v>87285</v>
      </c>
      <c r="O1064" s="52">
        <f t="shared" ref="O1064:V1064" si="303">O1065+O1071+O1085</f>
        <v>94837</v>
      </c>
      <c r="P1064" s="52">
        <f t="shared" si="303"/>
        <v>94249</v>
      </c>
      <c r="Q1064" s="132">
        <f t="shared" si="303"/>
        <v>588</v>
      </c>
      <c r="R1064" s="52">
        <f t="shared" si="303"/>
        <v>9024</v>
      </c>
      <c r="S1064" s="52">
        <f t="shared" si="303"/>
        <v>2257</v>
      </c>
      <c r="T1064" s="142">
        <f t="shared" si="303"/>
        <v>2217</v>
      </c>
      <c r="U1064" s="142">
        <f t="shared" si="303"/>
        <v>2217</v>
      </c>
      <c r="V1064" s="59">
        <f t="shared" si="303"/>
        <v>0</v>
      </c>
      <c r="W1064" s="59"/>
      <c r="X1064" s="25"/>
    </row>
    <row r="1065" spans="1:24" s="35" customFormat="1" ht="15.75" x14ac:dyDescent="0.25">
      <c r="A1065" s="33" t="s">
        <v>288</v>
      </c>
      <c r="B1065" s="33" t="s">
        <v>334</v>
      </c>
      <c r="C1065" s="23" t="s">
        <v>102</v>
      </c>
      <c r="D1065" s="32" t="s">
        <v>23</v>
      </c>
      <c r="E1065" s="49">
        <f t="shared" ref="E1065:L1065" si="304">SUM(E1066:E1070)</f>
        <v>13119556</v>
      </c>
      <c r="F1065" s="49">
        <f t="shared" si="304"/>
        <v>3279890</v>
      </c>
      <c r="G1065" s="49">
        <f t="shared" si="304"/>
        <v>3279890</v>
      </c>
      <c r="H1065" s="49">
        <f t="shared" si="304"/>
        <v>3279890</v>
      </c>
      <c r="I1065" s="136">
        <f t="shared" si="304"/>
        <v>0</v>
      </c>
      <c r="J1065" s="136">
        <f t="shared" si="304"/>
        <v>0</v>
      </c>
      <c r="K1065" s="136">
        <f t="shared" si="304"/>
        <v>0</v>
      </c>
      <c r="L1065" s="49">
        <f t="shared" si="304"/>
        <v>0</v>
      </c>
      <c r="M1065" s="49"/>
      <c r="N1065" s="49"/>
      <c r="O1065" s="52">
        <f t="shared" ref="O1065:V1065" si="305">SUM(O1066:O1070)</f>
        <v>87082</v>
      </c>
      <c r="P1065" s="52">
        <f t="shared" si="305"/>
        <v>86781</v>
      </c>
      <c r="Q1065" s="132">
        <f t="shared" si="305"/>
        <v>301</v>
      </c>
      <c r="R1065" s="52">
        <f t="shared" si="305"/>
        <v>8218</v>
      </c>
      <c r="S1065" s="52">
        <f t="shared" si="305"/>
        <v>2055</v>
      </c>
      <c r="T1065" s="147">
        <f t="shared" si="305"/>
        <v>2019</v>
      </c>
      <c r="U1065" s="149">
        <f t="shared" si="305"/>
        <v>2019</v>
      </c>
      <c r="V1065" s="49">
        <f t="shared" si="305"/>
        <v>0</v>
      </c>
      <c r="W1065" s="49"/>
      <c r="X1065" s="25"/>
    </row>
    <row r="1066" spans="1:24" s="35" customFormat="1" ht="15.75" x14ac:dyDescent="0.25">
      <c r="A1066" s="33" t="s">
        <v>288</v>
      </c>
      <c r="B1066" s="33" t="s">
        <v>334</v>
      </c>
      <c r="C1066" s="23" t="s">
        <v>73</v>
      </c>
      <c r="D1066" s="34" t="s">
        <v>106</v>
      </c>
      <c r="E1066" s="53">
        <v>9427335</v>
      </c>
      <c r="F1066" s="53">
        <f t="shared" ref="F1066:F1070" si="306">ROUND(E1066/12*3,0)</f>
        <v>2356834</v>
      </c>
      <c r="G1066" s="53">
        <v>2356834</v>
      </c>
      <c r="H1066" s="53">
        <v>2356834</v>
      </c>
      <c r="I1066" s="54"/>
      <c r="J1066" s="50"/>
      <c r="K1066" s="54"/>
      <c r="L1066" s="55"/>
      <c r="M1066" s="53"/>
      <c r="N1066" s="53"/>
      <c r="O1066" s="53">
        <v>87082</v>
      </c>
      <c r="P1066" s="53">
        <v>86781</v>
      </c>
      <c r="Q1066" s="57">
        <f>O1066-P1066</f>
        <v>301</v>
      </c>
      <c r="R1066" s="74">
        <v>8218</v>
      </c>
      <c r="S1066" s="53">
        <f>ROUND(R1066/12*3,0)</f>
        <v>2055</v>
      </c>
      <c r="T1066" s="58">
        <v>2019</v>
      </c>
      <c r="U1066" s="58">
        <v>2019</v>
      </c>
      <c r="V1066" s="53">
        <f>T1066-U1066</f>
        <v>0</v>
      </c>
      <c r="W1066" s="53"/>
      <c r="X1066" s="6"/>
    </row>
    <row r="1067" spans="1:24" s="35" customFormat="1" ht="15.75" x14ac:dyDescent="0.25">
      <c r="A1067" s="33" t="s">
        <v>288</v>
      </c>
      <c r="B1067" s="33" t="s">
        <v>334</v>
      </c>
      <c r="C1067" s="23" t="s">
        <v>74</v>
      </c>
      <c r="D1067" s="34" t="s">
        <v>104</v>
      </c>
      <c r="E1067" s="53">
        <v>3519854</v>
      </c>
      <c r="F1067" s="53">
        <f t="shared" si="306"/>
        <v>879964</v>
      </c>
      <c r="G1067" s="53">
        <v>879964</v>
      </c>
      <c r="H1067" s="53">
        <v>879964</v>
      </c>
      <c r="I1067" s="54"/>
      <c r="J1067" s="50"/>
      <c r="K1067" s="54"/>
      <c r="L1067" s="55"/>
      <c r="M1067" s="59"/>
      <c r="N1067" s="59"/>
      <c r="O1067" s="53"/>
      <c r="P1067" s="53"/>
      <c r="Q1067" s="57">
        <f>O1067-P1067</f>
        <v>0</v>
      </c>
      <c r="R1067" s="53"/>
      <c r="S1067" s="53">
        <f>ROUND(R1067/12*3,0)</f>
        <v>0</v>
      </c>
      <c r="T1067" s="58"/>
      <c r="U1067" s="58"/>
      <c r="V1067" s="53">
        <f>T1067-U1067</f>
        <v>0</v>
      </c>
      <c r="W1067" s="59"/>
      <c r="X1067" s="6"/>
    </row>
    <row r="1068" spans="1:24" s="35" customFormat="1" ht="15.75" x14ac:dyDescent="0.25">
      <c r="A1068" s="33" t="s">
        <v>288</v>
      </c>
      <c r="B1068" s="33" t="s">
        <v>334</v>
      </c>
      <c r="C1068" s="23" t="s">
        <v>74</v>
      </c>
      <c r="D1068" s="34" t="s">
        <v>105</v>
      </c>
      <c r="E1068" s="53">
        <v>172367</v>
      </c>
      <c r="F1068" s="53">
        <f t="shared" si="306"/>
        <v>43092</v>
      </c>
      <c r="G1068" s="53">
        <v>43092</v>
      </c>
      <c r="H1068" s="53">
        <v>43092</v>
      </c>
      <c r="I1068" s="54"/>
      <c r="J1068" s="50"/>
      <c r="K1068" s="54"/>
      <c r="L1068" s="55"/>
      <c r="M1068" s="59"/>
      <c r="N1068" s="59"/>
      <c r="O1068" s="53"/>
      <c r="P1068" s="53"/>
      <c r="Q1068" s="57">
        <f>O1068-P1068</f>
        <v>0</v>
      </c>
      <c r="R1068" s="53"/>
      <c r="S1068" s="53">
        <f>ROUND(R1068/12*3,0)</f>
        <v>0</v>
      </c>
      <c r="T1068" s="58"/>
      <c r="U1068" s="58"/>
      <c r="V1068" s="53">
        <f>T1068-U1068</f>
        <v>0</v>
      </c>
      <c r="W1068" s="59"/>
      <c r="X1068" s="6"/>
    </row>
    <row r="1069" spans="1:24" s="35" customFormat="1" ht="15.75" x14ac:dyDescent="0.25">
      <c r="A1069" s="33" t="s">
        <v>288</v>
      </c>
      <c r="B1069" s="33" t="s">
        <v>334</v>
      </c>
      <c r="C1069" s="23" t="s">
        <v>75</v>
      </c>
      <c r="D1069" s="34" t="s">
        <v>107</v>
      </c>
      <c r="E1069" s="53"/>
      <c r="F1069" s="53">
        <f t="shared" si="306"/>
        <v>0</v>
      </c>
      <c r="G1069" s="53"/>
      <c r="H1069" s="53"/>
      <c r="I1069" s="127"/>
      <c r="J1069" s="55"/>
      <c r="K1069" s="127"/>
      <c r="L1069" s="55"/>
      <c r="M1069" s="59"/>
      <c r="N1069" s="59"/>
      <c r="O1069" s="53"/>
      <c r="P1069" s="53"/>
      <c r="Q1069" s="59">
        <f>O1069-P1069</f>
        <v>0</v>
      </c>
      <c r="R1069" s="53"/>
      <c r="S1069" s="53">
        <f>ROUND(R1069/12*3,0)</f>
        <v>0</v>
      </c>
      <c r="T1069" s="53"/>
      <c r="U1069" s="53"/>
      <c r="V1069" s="53">
        <f>T1069-U1069</f>
        <v>0</v>
      </c>
      <c r="W1069" s="59"/>
    </row>
    <row r="1070" spans="1:24" s="35" customFormat="1" ht="31.5" x14ac:dyDescent="0.25">
      <c r="A1070" s="33" t="s">
        <v>288</v>
      </c>
      <c r="B1070" s="33" t="s">
        <v>334</v>
      </c>
      <c r="C1070" s="23" t="s">
        <v>76</v>
      </c>
      <c r="D1070" s="34" t="s">
        <v>108</v>
      </c>
      <c r="E1070" s="53"/>
      <c r="F1070" s="53">
        <f t="shared" si="306"/>
        <v>0</v>
      </c>
      <c r="G1070" s="53"/>
      <c r="H1070" s="53"/>
      <c r="I1070" s="54"/>
      <c r="J1070" s="50"/>
      <c r="K1070" s="54"/>
      <c r="L1070" s="55"/>
      <c r="M1070" s="59"/>
      <c r="N1070" s="59"/>
      <c r="O1070" s="53"/>
      <c r="P1070" s="53"/>
      <c r="Q1070" s="57">
        <f>O1070-P1070</f>
        <v>0</v>
      </c>
      <c r="R1070" s="53"/>
      <c r="S1070" s="53">
        <f>ROUND(R1070/12*3,0)</f>
        <v>0</v>
      </c>
      <c r="T1070" s="58"/>
      <c r="U1070" s="58"/>
      <c r="V1070" s="53">
        <f>T1070-U1070</f>
        <v>0</v>
      </c>
      <c r="W1070" s="59"/>
      <c r="X1070" s="6"/>
    </row>
    <row r="1071" spans="1:24" s="35" customFormat="1" ht="15.75" x14ac:dyDescent="0.25">
      <c r="A1071" s="33" t="s">
        <v>288</v>
      </c>
      <c r="B1071" s="22" t="s">
        <v>335</v>
      </c>
      <c r="C1071" s="36"/>
      <c r="D1071" s="32" t="s">
        <v>24</v>
      </c>
      <c r="E1071" s="61">
        <f t="shared" ref="E1071:K1071" si="307">SUM(E1072:E1084)</f>
        <v>950403</v>
      </c>
      <c r="F1071" s="61">
        <f t="shared" si="307"/>
        <v>237601</v>
      </c>
      <c r="G1071" s="61">
        <f t="shared" si="307"/>
        <v>201815</v>
      </c>
      <c r="H1071" s="61">
        <f t="shared" si="307"/>
        <v>201815</v>
      </c>
      <c r="I1071" s="128">
        <f t="shared" si="307"/>
        <v>0</v>
      </c>
      <c r="J1071" s="128">
        <f t="shared" si="307"/>
        <v>0</v>
      </c>
      <c r="K1071" s="128">
        <f t="shared" si="307"/>
        <v>-35786</v>
      </c>
      <c r="L1071" s="55">
        <f>ROUND(K1071*100/-F1071,2)</f>
        <v>15.06</v>
      </c>
      <c r="M1071" s="61"/>
      <c r="N1071" s="61"/>
      <c r="O1071" s="61">
        <f t="shared" ref="O1071:V1071" si="308">SUM(O1072:O1084)</f>
        <v>6729</v>
      </c>
      <c r="P1071" s="61">
        <f t="shared" si="308"/>
        <v>6729</v>
      </c>
      <c r="Q1071" s="128">
        <f t="shared" si="308"/>
        <v>0</v>
      </c>
      <c r="R1071" s="61">
        <f t="shared" si="308"/>
        <v>806</v>
      </c>
      <c r="S1071" s="61">
        <f t="shared" si="308"/>
        <v>202</v>
      </c>
      <c r="T1071" s="145">
        <f t="shared" si="308"/>
        <v>179</v>
      </c>
      <c r="U1071" s="145">
        <f t="shared" si="308"/>
        <v>179</v>
      </c>
      <c r="V1071" s="61">
        <f t="shared" si="308"/>
        <v>0</v>
      </c>
      <c r="W1071" s="68"/>
      <c r="X1071" s="6"/>
    </row>
    <row r="1072" spans="1:24" s="35" customFormat="1" ht="15.75" x14ac:dyDescent="0.25">
      <c r="A1072" s="33" t="s">
        <v>288</v>
      </c>
      <c r="B1072" s="33" t="s">
        <v>335</v>
      </c>
      <c r="C1072" s="37" t="s">
        <v>25</v>
      </c>
      <c r="D1072" s="34" t="s">
        <v>54</v>
      </c>
      <c r="E1072" s="53">
        <v>626721</v>
      </c>
      <c r="F1072" s="53">
        <f>ROUND(E1072/12*3,0)</f>
        <v>156680</v>
      </c>
      <c r="G1072" s="53">
        <v>125344</v>
      </c>
      <c r="H1072" s="53">
        <v>125344</v>
      </c>
      <c r="I1072" s="54"/>
      <c r="J1072" s="50"/>
      <c r="K1072" s="54">
        <f>G1072-F1072</f>
        <v>-31336</v>
      </c>
      <c r="L1072" s="55">
        <f>ROUND(K1072*100/-F1072,2)</f>
        <v>20</v>
      </c>
      <c r="M1072" s="59"/>
      <c r="N1072" s="59"/>
      <c r="O1072" s="53">
        <v>4310</v>
      </c>
      <c r="P1072" s="53">
        <v>4310</v>
      </c>
      <c r="Q1072" s="57">
        <f t="shared" ref="Q1072:Q1084" si="309">O1072-P1072</f>
        <v>0</v>
      </c>
      <c r="R1072" s="74">
        <v>315</v>
      </c>
      <c r="S1072" s="53">
        <f>ROUND(R1072/12*3,0)</f>
        <v>79</v>
      </c>
      <c r="T1072" s="58">
        <v>63</v>
      </c>
      <c r="U1072" s="58">
        <v>63</v>
      </c>
      <c r="V1072" s="53">
        <f t="shared" ref="V1072:V1084" si="310">T1072-U1072</f>
        <v>0</v>
      </c>
      <c r="W1072" s="59"/>
      <c r="X1072" s="6"/>
    </row>
    <row r="1073" spans="1:24" s="35" customFormat="1" ht="15.75" x14ac:dyDescent="0.25">
      <c r="A1073" s="33" t="s">
        <v>288</v>
      </c>
      <c r="B1073" s="33" t="s">
        <v>335</v>
      </c>
      <c r="C1073" s="37" t="s">
        <v>26</v>
      </c>
      <c r="D1073" s="34" t="s">
        <v>27</v>
      </c>
      <c r="E1073" s="53">
        <v>323682</v>
      </c>
      <c r="F1073" s="53">
        <f>ROUND(E1073/12*3,0)</f>
        <v>80921</v>
      </c>
      <c r="G1073" s="53">
        <v>76471</v>
      </c>
      <c r="H1073" s="53">
        <v>76471</v>
      </c>
      <c r="I1073" s="54"/>
      <c r="J1073" s="50"/>
      <c r="K1073" s="54">
        <f>G1073-F1073</f>
        <v>-4450</v>
      </c>
      <c r="L1073" s="55">
        <f>ROUND(K1073*100/-F1073,2)</f>
        <v>5.5</v>
      </c>
      <c r="M1073" s="59"/>
      <c r="N1073" s="59"/>
      <c r="O1073" s="53">
        <v>2419</v>
      </c>
      <c r="P1073" s="53">
        <v>2419</v>
      </c>
      <c r="Q1073" s="57">
        <f t="shared" si="309"/>
        <v>0</v>
      </c>
      <c r="R1073" s="74">
        <v>491</v>
      </c>
      <c r="S1073" s="53">
        <f>ROUND(R1073/12*3,0)</f>
        <v>123</v>
      </c>
      <c r="T1073" s="58">
        <v>116</v>
      </c>
      <c r="U1073" s="58">
        <v>116</v>
      </c>
      <c r="V1073" s="53">
        <f t="shared" si="310"/>
        <v>0</v>
      </c>
      <c r="W1073" s="59"/>
      <c r="X1073" s="6"/>
    </row>
    <row r="1074" spans="1:24" s="35" customFormat="1" ht="31.5" x14ac:dyDescent="0.25">
      <c r="A1074" s="33" t="s">
        <v>288</v>
      </c>
      <c r="B1074" s="33" t="s">
        <v>335</v>
      </c>
      <c r="C1074" s="37" t="s">
        <v>28</v>
      </c>
      <c r="D1074" s="34" t="s">
        <v>29</v>
      </c>
      <c r="E1074" s="53"/>
      <c r="F1074" s="53"/>
      <c r="G1074" s="53"/>
      <c r="H1074" s="53"/>
      <c r="I1074" s="54"/>
      <c r="J1074" s="50"/>
      <c r="K1074" s="54"/>
      <c r="L1074" s="55"/>
      <c r="M1074" s="59"/>
      <c r="N1074" s="59"/>
      <c r="O1074" s="53"/>
      <c r="P1074" s="53"/>
      <c r="Q1074" s="57">
        <f t="shared" si="309"/>
        <v>0</v>
      </c>
      <c r="R1074" s="53"/>
      <c r="S1074" s="53">
        <f t="shared" ref="S1074:S1084" si="311">ROUND(R1074/12*3,0)</f>
        <v>0</v>
      </c>
      <c r="T1074" s="58"/>
      <c r="U1074" s="58"/>
      <c r="V1074" s="53">
        <f t="shared" si="310"/>
        <v>0</v>
      </c>
      <c r="W1074" s="59"/>
      <c r="X1074" s="6"/>
    </row>
    <row r="1075" spans="1:24" s="35" customFormat="1" ht="15.75" x14ac:dyDescent="0.25">
      <c r="A1075" s="33" t="s">
        <v>288</v>
      </c>
      <c r="B1075" s="33" t="s">
        <v>335</v>
      </c>
      <c r="C1075" s="37" t="s">
        <v>56</v>
      </c>
      <c r="D1075" s="34" t="s">
        <v>53</v>
      </c>
      <c r="E1075" s="53"/>
      <c r="F1075" s="53"/>
      <c r="G1075" s="53"/>
      <c r="H1075" s="53"/>
      <c r="I1075" s="54"/>
      <c r="J1075" s="50"/>
      <c r="K1075" s="54"/>
      <c r="L1075" s="55"/>
      <c r="M1075" s="59"/>
      <c r="N1075" s="59"/>
      <c r="O1075" s="53"/>
      <c r="P1075" s="53"/>
      <c r="Q1075" s="57">
        <f t="shared" si="309"/>
        <v>0</v>
      </c>
      <c r="R1075" s="53"/>
      <c r="S1075" s="53">
        <f t="shared" si="311"/>
        <v>0</v>
      </c>
      <c r="T1075" s="58"/>
      <c r="U1075" s="58"/>
      <c r="V1075" s="53">
        <f t="shared" si="310"/>
        <v>0</v>
      </c>
      <c r="W1075" s="59"/>
      <c r="X1075" s="6"/>
    </row>
    <row r="1076" spans="1:24" s="35" customFormat="1" ht="15.75" x14ac:dyDescent="0.25">
      <c r="A1076" s="33" t="s">
        <v>288</v>
      </c>
      <c r="B1076" s="33" t="s">
        <v>335</v>
      </c>
      <c r="C1076" s="37" t="s">
        <v>57</v>
      </c>
      <c r="D1076" s="34" t="s">
        <v>68</v>
      </c>
      <c r="E1076" s="53"/>
      <c r="F1076" s="53"/>
      <c r="G1076" s="53"/>
      <c r="H1076" s="53"/>
      <c r="I1076" s="54"/>
      <c r="J1076" s="50"/>
      <c r="K1076" s="54"/>
      <c r="L1076" s="55"/>
      <c r="M1076" s="59"/>
      <c r="N1076" s="59"/>
      <c r="O1076" s="53"/>
      <c r="P1076" s="53"/>
      <c r="Q1076" s="57">
        <f t="shared" si="309"/>
        <v>0</v>
      </c>
      <c r="R1076" s="53"/>
      <c r="S1076" s="53">
        <f t="shared" si="311"/>
        <v>0</v>
      </c>
      <c r="T1076" s="58"/>
      <c r="U1076" s="58"/>
      <c r="V1076" s="53">
        <f t="shared" si="310"/>
        <v>0</v>
      </c>
      <c r="W1076" s="59"/>
      <c r="X1076" s="6"/>
    </row>
    <row r="1077" spans="1:24" s="35" customFormat="1" ht="15.75" x14ac:dyDescent="0.25">
      <c r="A1077" s="33" t="s">
        <v>288</v>
      </c>
      <c r="B1077" s="33" t="s">
        <v>335</v>
      </c>
      <c r="C1077" s="37" t="s">
        <v>58</v>
      </c>
      <c r="D1077" s="34" t="s">
        <v>70</v>
      </c>
      <c r="E1077" s="53"/>
      <c r="F1077" s="53"/>
      <c r="G1077" s="53"/>
      <c r="H1077" s="53"/>
      <c r="I1077" s="54"/>
      <c r="J1077" s="50"/>
      <c r="K1077" s="54"/>
      <c r="L1077" s="55"/>
      <c r="M1077" s="59"/>
      <c r="N1077" s="59"/>
      <c r="O1077" s="53"/>
      <c r="P1077" s="53"/>
      <c r="Q1077" s="57">
        <f t="shared" si="309"/>
        <v>0</v>
      </c>
      <c r="R1077" s="53"/>
      <c r="S1077" s="53">
        <f t="shared" si="311"/>
        <v>0</v>
      </c>
      <c r="T1077" s="58"/>
      <c r="U1077" s="58"/>
      <c r="V1077" s="53">
        <f t="shared" si="310"/>
        <v>0</v>
      </c>
      <c r="W1077" s="59"/>
      <c r="X1077" s="6"/>
    </row>
    <row r="1078" spans="1:24" s="35" customFormat="1" ht="31.5" x14ac:dyDescent="0.25">
      <c r="A1078" s="33" t="s">
        <v>288</v>
      </c>
      <c r="B1078" s="33" t="s">
        <v>335</v>
      </c>
      <c r="C1078" s="37" t="s">
        <v>59</v>
      </c>
      <c r="D1078" s="34" t="s">
        <v>69</v>
      </c>
      <c r="E1078" s="53"/>
      <c r="F1078" s="53"/>
      <c r="G1078" s="53"/>
      <c r="H1078" s="53"/>
      <c r="I1078" s="54"/>
      <c r="J1078" s="50"/>
      <c r="K1078" s="54"/>
      <c r="L1078" s="55"/>
      <c r="M1078" s="59"/>
      <c r="N1078" s="59"/>
      <c r="O1078" s="53"/>
      <c r="P1078" s="53"/>
      <c r="Q1078" s="57">
        <f t="shared" si="309"/>
        <v>0</v>
      </c>
      <c r="R1078" s="53"/>
      <c r="S1078" s="53">
        <f t="shared" si="311"/>
        <v>0</v>
      </c>
      <c r="T1078" s="58"/>
      <c r="U1078" s="58"/>
      <c r="V1078" s="53">
        <f t="shared" si="310"/>
        <v>0</v>
      </c>
      <c r="W1078" s="59"/>
      <c r="X1078" s="6"/>
    </row>
    <row r="1079" spans="1:24" s="35" customFormat="1" ht="15.75" x14ac:dyDescent="0.25">
      <c r="A1079" s="33" t="s">
        <v>288</v>
      </c>
      <c r="B1079" s="33" t="s">
        <v>335</v>
      </c>
      <c r="C1079" s="37" t="s">
        <v>60</v>
      </c>
      <c r="D1079" s="34" t="s">
        <v>72</v>
      </c>
      <c r="E1079" s="53"/>
      <c r="F1079" s="53"/>
      <c r="G1079" s="53"/>
      <c r="H1079" s="53"/>
      <c r="I1079" s="54"/>
      <c r="J1079" s="50"/>
      <c r="K1079" s="54"/>
      <c r="L1079" s="55"/>
      <c r="M1079" s="59"/>
      <c r="N1079" s="59"/>
      <c r="O1079" s="53"/>
      <c r="P1079" s="53"/>
      <c r="Q1079" s="57">
        <f t="shared" si="309"/>
        <v>0</v>
      </c>
      <c r="R1079" s="53"/>
      <c r="S1079" s="53">
        <f t="shared" si="311"/>
        <v>0</v>
      </c>
      <c r="T1079" s="58"/>
      <c r="U1079" s="58"/>
      <c r="V1079" s="53">
        <f t="shared" si="310"/>
        <v>0</v>
      </c>
      <c r="W1079" s="59"/>
      <c r="X1079" s="6"/>
    </row>
    <row r="1080" spans="1:24" s="35" customFormat="1" ht="15.75" x14ac:dyDescent="0.25">
      <c r="A1080" s="33" t="s">
        <v>288</v>
      </c>
      <c r="B1080" s="33" t="s">
        <v>335</v>
      </c>
      <c r="C1080" s="37" t="s">
        <v>61</v>
      </c>
      <c r="D1080" s="34" t="s">
        <v>67</v>
      </c>
      <c r="E1080" s="53"/>
      <c r="F1080" s="53"/>
      <c r="G1080" s="53"/>
      <c r="H1080" s="53"/>
      <c r="I1080" s="54"/>
      <c r="J1080" s="50"/>
      <c r="K1080" s="54"/>
      <c r="L1080" s="55"/>
      <c r="M1080" s="59"/>
      <c r="N1080" s="59"/>
      <c r="O1080" s="53"/>
      <c r="P1080" s="53"/>
      <c r="Q1080" s="57">
        <f t="shared" si="309"/>
        <v>0</v>
      </c>
      <c r="R1080" s="53"/>
      <c r="S1080" s="53">
        <f t="shared" si="311"/>
        <v>0</v>
      </c>
      <c r="T1080" s="58"/>
      <c r="U1080" s="58"/>
      <c r="V1080" s="53">
        <f t="shared" si="310"/>
        <v>0</v>
      </c>
      <c r="W1080" s="59"/>
      <c r="X1080" s="6"/>
    </row>
    <row r="1081" spans="1:24" s="35" customFormat="1" ht="15.75" x14ac:dyDescent="0.25">
      <c r="A1081" s="33" t="s">
        <v>288</v>
      </c>
      <c r="B1081" s="33" t="s">
        <v>335</v>
      </c>
      <c r="C1081" s="37" t="s">
        <v>62</v>
      </c>
      <c r="D1081" s="34" t="s">
        <v>66</v>
      </c>
      <c r="E1081" s="53"/>
      <c r="F1081" s="53"/>
      <c r="G1081" s="53"/>
      <c r="H1081" s="53"/>
      <c r="I1081" s="54"/>
      <c r="J1081" s="50"/>
      <c r="K1081" s="54"/>
      <c r="L1081" s="55"/>
      <c r="M1081" s="59"/>
      <c r="N1081" s="59"/>
      <c r="O1081" s="53"/>
      <c r="P1081" s="53"/>
      <c r="Q1081" s="57">
        <f t="shared" si="309"/>
        <v>0</v>
      </c>
      <c r="R1081" s="53"/>
      <c r="S1081" s="53">
        <f t="shared" si="311"/>
        <v>0</v>
      </c>
      <c r="T1081" s="58"/>
      <c r="U1081" s="58"/>
      <c r="V1081" s="53">
        <f t="shared" si="310"/>
        <v>0</v>
      </c>
      <c r="W1081" s="59"/>
      <c r="X1081" s="6"/>
    </row>
    <row r="1082" spans="1:24" s="35" customFormat="1" ht="15.75" x14ac:dyDescent="0.25">
      <c r="A1082" s="33" t="s">
        <v>288</v>
      </c>
      <c r="B1082" s="33" t="s">
        <v>335</v>
      </c>
      <c r="C1082" s="37" t="s">
        <v>63</v>
      </c>
      <c r="D1082" s="34" t="s">
        <v>52</v>
      </c>
      <c r="E1082" s="53"/>
      <c r="F1082" s="53"/>
      <c r="G1082" s="53"/>
      <c r="H1082" s="53"/>
      <c r="I1082" s="54"/>
      <c r="J1082" s="50"/>
      <c r="K1082" s="54"/>
      <c r="L1082" s="55"/>
      <c r="M1082" s="59"/>
      <c r="N1082" s="59"/>
      <c r="O1082" s="53"/>
      <c r="P1082" s="53"/>
      <c r="Q1082" s="57">
        <f t="shared" si="309"/>
        <v>0</v>
      </c>
      <c r="R1082" s="53"/>
      <c r="S1082" s="53">
        <f t="shared" si="311"/>
        <v>0</v>
      </c>
      <c r="T1082" s="58"/>
      <c r="U1082" s="58"/>
      <c r="V1082" s="53">
        <f t="shared" si="310"/>
        <v>0</v>
      </c>
      <c r="W1082" s="59"/>
      <c r="X1082" s="6"/>
    </row>
    <row r="1083" spans="1:24" s="35" customFormat="1" ht="15.75" x14ac:dyDescent="0.25">
      <c r="A1083" s="33" t="s">
        <v>288</v>
      </c>
      <c r="B1083" s="33" t="s">
        <v>335</v>
      </c>
      <c r="C1083" s="37" t="s">
        <v>64</v>
      </c>
      <c r="D1083" s="34" t="s">
        <v>55</v>
      </c>
      <c r="E1083" s="53"/>
      <c r="F1083" s="53"/>
      <c r="G1083" s="53"/>
      <c r="H1083" s="53"/>
      <c r="I1083" s="127"/>
      <c r="J1083" s="55"/>
      <c r="K1083" s="127"/>
      <c r="L1083" s="55"/>
      <c r="M1083" s="59"/>
      <c r="N1083" s="59"/>
      <c r="O1083" s="53"/>
      <c r="P1083" s="53"/>
      <c r="Q1083" s="59">
        <f t="shared" si="309"/>
        <v>0</v>
      </c>
      <c r="R1083" s="53"/>
      <c r="S1083" s="53">
        <f t="shared" si="311"/>
        <v>0</v>
      </c>
      <c r="T1083" s="53"/>
      <c r="U1083" s="53"/>
      <c r="V1083" s="53">
        <f t="shared" si="310"/>
        <v>0</v>
      </c>
      <c r="W1083" s="59"/>
      <c r="X1083" s="6"/>
    </row>
    <row r="1084" spans="1:24" s="35" customFormat="1" ht="15.75" x14ac:dyDescent="0.25">
      <c r="A1084" s="33" t="s">
        <v>288</v>
      </c>
      <c r="B1084" s="33" t="s">
        <v>335</v>
      </c>
      <c r="C1084" s="37" t="s">
        <v>65</v>
      </c>
      <c r="D1084" s="34" t="s">
        <v>71</v>
      </c>
      <c r="E1084" s="53"/>
      <c r="F1084" s="53"/>
      <c r="G1084" s="53"/>
      <c r="H1084" s="53"/>
      <c r="I1084" s="54"/>
      <c r="J1084" s="50"/>
      <c r="K1084" s="54"/>
      <c r="L1084" s="55"/>
      <c r="M1084" s="59"/>
      <c r="N1084" s="59"/>
      <c r="O1084" s="53"/>
      <c r="P1084" s="53"/>
      <c r="Q1084" s="57">
        <f t="shared" si="309"/>
        <v>0</v>
      </c>
      <c r="R1084" s="53"/>
      <c r="S1084" s="53">
        <f t="shared" si="311"/>
        <v>0</v>
      </c>
      <c r="T1084" s="58"/>
      <c r="U1084" s="58"/>
      <c r="V1084" s="53">
        <f t="shared" si="310"/>
        <v>0</v>
      </c>
      <c r="W1084" s="59"/>
      <c r="X1084" s="6"/>
    </row>
    <row r="1085" spans="1:24" s="35" customFormat="1" ht="31.5" x14ac:dyDescent="0.25">
      <c r="A1085" s="33" t="s">
        <v>288</v>
      </c>
      <c r="B1085" s="22" t="s">
        <v>336</v>
      </c>
      <c r="C1085" s="23" t="s">
        <v>102</v>
      </c>
      <c r="D1085" s="32" t="s">
        <v>30</v>
      </c>
      <c r="E1085" s="61">
        <f t="shared" ref="E1085:L1085" si="312">SUM(E1086:E1102)</f>
        <v>1663678</v>
      </c>
      <c r="F1085" s="61">
        <f t="shared" si="312"/>
        <v>277279.66666666669</v>
      </c>
      <c r="G1085" s="61">
        <f t="shared" si="312"/>
        <v>282402</v>
      </c>
      <c r="H1085" s="61">
        <f t="shared" si="312"/>
        <v>276476</v>
      </c>
      <c r="I1085" s="128">
        <f t="shared" si="312"/>
        <v>0</v>
      </c>
      <c r="J1085" s="128">
        <f t="shared" si="312"/>
        <v>0</v>
      </c>
      <c r="K1085" s="128">
        <f t="shared" si="312"/>
        <v>0</v>
      </c>
      <c r="L1085" s="61">
        <f t="shared" si="312"/>
        <v>0</v>
      </c>
      <c r="M1085" s="61"/>
      <c r="N1085" s="61"/>
      <c r="O1085" s="61">
        <f t="shared" ref="O1085:V1085" si="313">SUM(O1086:O1100)</f>
        <v>1026</v>
      </c>
      <c r="P1085" s="61">
        <f t="shared" si="313"/>
        <v>739</v>
      </c>
      <c r="Q1085" s="128">
        <f t="shared" si="313"/>
        <v>287</v>
      </c>
      <c r="R1085" s="61">
        <f t="shared" si="313"/>
        <v>0</v>
      </c>
      <c r="S1085" s="61">
        <f t="shared" si="313"/>
        <v>0</v>
      </c>
      <c r="T1085" s="145">
        <f t="shared" si="313"/>
        <v>19</v>
      </c>
      <c r="U1085" s="145">
        <f t="shared" si="313"/>
        <v>19</v>
      </c>
      <c r="V1085" s="61">
        <f t="shared" si="313"/>
        <v>0</v>
      </c>
      <c r="W1085" s="61"/>
      <c r="X1085" s="6"/>
    </row>
    <row r="1086" spans="1:24" s="35" customFormat="1" ht="15.75" x14ac:dyDescent="0.25">
      <c r="A1086" s="33" t="s">
        <v>288</v>
      </c>
      <c r="B1086" s="33" t="s">
        <v>336</v>
      </c>
      <c r="C1086" s="23" t="s">
        <v>79</v>
      </c>
      <c r="D1086" s="43" t="s">
        <v>77</v>
      </c>
      <c r="E1086" s="53">
        <v>323965</v>
      </c>
      <c r="F1086" s="53">
        <f>E1086/12*2</f>
        <v>53994.166666666664</v>
      </c>
      <c r="G1086" s="53">
        <v>30336</v>
      </c>
      <c r="H1086" s="53">
        <v>30336</v>
      </c>
      <c r="I1086" s="54"/>
      <c r="J1086" s="50"/>
      <c r="K1086" s="54"/>
      <c r="L1086" s="55"/>
      <c r="M1086" s="59"/>
      <c r="N1086" s="59"/>
      <c r="O1086" s="53"/>
      <c r="P1086" s="53"/>
      <c r="Q1086" s="57">
        <f t="shared" ref="Q1086:Q1100" si="314">O1086-P1086</f>
        <v>0</v>
      </c>
      <c r="R1086" s="53"/>
      <c r="S1086" s="53">
        <f>ROUND(R1086/12*3,0)</f>
        <v>0</v>
      </c>
      <c r="T1086" s="58"/>
      <c r="U1086" s="58"/>
      <c r="V1086" s="53">
        <f t="shared" ref="V1086:V1100" si="315">T1086-U1086</f>
        <v>0</v>
      </c>
      <c r="W1086" s="59"/>
      <c r="X1086" s="6"/>
    </row>
    <row r="1087" spans="1:24" s="35" customFormat="1" ht="15.75" x14ac:dyDescent="0.25">
      <c r="A1087" s="33" t="s">
        <v>288</v>
      </c>
      <c r="B1087" s="33" t="s">
        <v>336</v>
      </c>
      <c r="C1087" s="23" t="s">
        <v>80</v>
      </c>
      <c r="D1087" s="43" t="s">
        <v>78</v>
      </c>
      <c r="E1087" s="53">
        <v>51550</v>
      </c>
      <c r="F1087" s="53">
        <f>E1087/12*2</f>
        <v>8591.6666666666661</v>
      </c>
      <c r="G1087" s="53">
        <v>10240</v>
      </c>
      <c r="H1087" s="53">
        <v>10240</v>
      </c>
      <c r="I1087" s="54"/>
      <c r="J1087" s="50"/>
      <c r="K1087" s="54"/>
      <c r="L1087" s="55"/>
      <c r="M1087" s="59"/>
      <c r="N1087" s="59"/>
      <c r="O1087" s="53"/>
      <c r="P1087" s="53"/>
      <c r="Q1087" s="57">
        <f t="shared" si="314"/>
        <v>0</v>
      </c>
      <c r="R1087" s="53"/>
      <c r="S1087" s="53">
        <f>ROUND(R1087/12*3,0)</f>
        <v>0</v>
      </c>
      <c r="T1087" s="58"/>
      <c r="U1087" s="58"/>
      <c r="V1087" s="53">
        <f t="shared" si="315"/>
        <v>0</v>
      </c>
      <c r="W1087" s="59"/>
      <c r="X1087" s="6"/>
    </row>
    <row r="1088" spans="1:24" s="35" customFormat="1" ht="15.75" x14ac:dyDescent="0.25">
      <c r="A1088" s="33" t="s">
        <v>288</v>
      </c>
      <c r="B1088" s="33" t="s">
        <v>336</v>
      </c>
      <c r="C1088" s="23" t="s">
        <v>82</v>
      </c>
      <c r="D1088" s="34" t="s">
        <v>81</v>
      </c>
      <c r="E1088" s="53"/>
      <c r="F1088" s="53"/>
      <c r="G1088" s="53"/>
      <c r="H1088" s="53"/>
      <c r="I1088" s="54"/>
      <c r="J1088" s="50"/>
      <c r="K1088" s="54"/>
      <c r="L1088" s="55"/>
      <c r="M1088" s="59"/>
      <c r="N1088" s="59"/>
      <c r="O1088" s="53"/>
      <c r="P1088" s="53"/>
      <c r="Q1088" s="57">
        <f t="shared" si="314"/>
        <v>0</v>
      </c>
      <c r="R1088" s="53"/>
      <c r="S1088" s="53">
        <f>ROUND(R1088/12*4,0)</f>
        <v>0</v>
      </c>
      <c r="T1088" s="58"/>
      <c r="U1088" s="58"/>
      <c r="V1088" s="53">
        <f t="shared" si="315"/>
        <v>0</v>
      </c>
      <c r="W1088" s="59"/>
      <c r="X1088" s="6"/>
    </row>
    <row r="1089" spans="1:24" s="35" customFormat="1" ht="31.5" x14ac:dyDescent="0.25">
      <c r="A1089" s="33" t="s">
        <v>288</v>
      </c>
      <c r="B1089" s="33" t="s">
        <v>336</v>
      </c>
      <c r="C1089" s="23" t="s">
        <v>84</v>
      </c>
      <c r="D1089" s="43" t="s">
        <v>83</v>
      </c>
      <c r="E1089" s="53"/>
      <c r="F1089" s="53"/>
      <c r="G1089" s="53"/>
      <c r="H1089" s="53"/>
      <c r="I1089" s="54"/>
      <c r="J1089" s="50"/>
      <c r="K1089" s="54"/>
      <c r="L1089" s="55"/>
      <c r="M1089" s="59"/>
      <c r="N1089" s="59"/>
      <c r="O1089" s="53"/>
      <c r="P1089" s="53"/>
      <c r="Q1089" s="57">
        <f t="shared" si="314"/>
        <v>0</v>
      </c>
      <c r="R1089" s="53"/>
      <c r="S1089" s="53">
        <f>ROUND(R1089/12*3,0)</f>
        <v>0</v>
      </c>
      <c r="T1089" s="58"/>
      <c r="U1089" s="58"/>
      <c r="V1089" s="53">
        <f t="shared" si="315"/>
        <v>0</v>
      </c>
      <c r="W1089" s="59"/>
      <c r="X1089" s="6"/>
    </row>
    <row r="1090" spans="1:24" s="35" customFormat="1" ht="15.75" x14ac:dyDescent="0.25">
      <c r="A1090" s="33" t="s">
        <v>288</v>
      </c>
      <c r="B1090" s="33" t="s">
        <v>336</v>
      </c>
      <c r="C1090" s="23" t="s">
        <v>95</v>
      </c>
      <c r="D1090" s="43" t="s">
        <v>96</v>
      </c>
      <c r="E1090" s="53"/>
      <c r="F1090" s="53"/>
      <c r="G1090" s="53"/>
      <c r="H1090" s="53"/>
      <c r="I1090" s="54"/>
      <c r="J1090" s="50"/>
      <c r="K1090" s="54"/>
      <c r="L1090" s="55"/>
      <c r="M1090" s="59"/>
      <c r="N1090" s="59"/>
      <c r="O1090" s="53"/>
      <c r="P1090" s="53"/>
      <c r="Q1090" s="57">
        <f t="shared" si="314"/>
        <v>0</v>
      </c>
      <c r="R1090" s="53"/>
      <c r="S1090" s="53">
        <f>ROUND(R1090/12*3,0)</f>
        <v>0</v>
      </c>
      <c r="T1090" s="58"/>
      <c r="U1090" s="58"/>
      <c r="V1090" s="53">
        <f t="shared" si="315"/>
        <v>0</v>
      </c>
      <c r="W1090" s="59"/>
      <c r="X1090" s="6"/>
    </row>
    <row r="1091" spans="1:24" s="35" customFormat="1" ht="31.5" x14ac:dyDescent="0.25">
      <c r="A1091" s="33" t="s">
        <v>288</v>
      </c>
      <c r="B1091" s="33" t="s">
        <v>336</v>
      </c>
      <c r="C1091" s="23" t="s">
        <v>86</v>
      </c>
      <c r="D1091" s="43" t="s">
        <v>85</v>
      </c>
      <c r="E1091" s="53"/>
      <c r="F1091" s="53">
        <f>E1091/12*2</f>
        <v>0</v>
      </c>
      <c r="G1091" s="53">
        <v>15344</v>
      </c>
      <c r="H1091" s="53">
        <v>15344</v>
      </c>
      <c r="I1091" s="127"/>
      <c r="J1091" s="131"/>
      <c r="K1091" s="54"/>
      <c r="L1091" s="55"/>
      <c r="M1091" s="59"/>
      <c r="N1091" s="59"/>
      <c r="O1091" s="53">
        <v>719</v>
      </c>
      <c r="P1091" s="53">
        <v>719</v>
      </c>
      <c r="Q1091" s="57">
        <f t="shared" si="314"/>
        <v>0</v>
      </c>
      <c r="R1091" s="74"/>
      <c r="S1091" s="53">
        <f>ROUND(R1091/12*3,0)</f>
        <v>0</v>
      </c>
      <c r="T1091" s="58">
        <v>16</v>
      </c>
      <c r="U1091" s="58">
        <v>16</v>
      </c>
      <c r="V1091" s="53">
        <f t="shared" si="315"/>
        <v>0</v>
      </c>
      <c r="W1091" s="59"/>
      <c r="X1091" s="6"/>
    </row>
    <row r="1092" spans="1:24" s="35" customFormat="1" ht="31.5" x14ac:dyDescent="0.25">
      <c r="A1092" s="33" t="s">
        <v>288</v>
      </c>
      <c r="B1092" s="33" t="s">
        <v>336</v>
      </c>
      <c r="C1092" s="23" t="s">
        <v>102</v>
      </c>
      <c r="D1092" s="39" t="s">
        <v>362</v>
      </c>
      <c r="E1092" s="53"/>
      <c r="F1092" s="53"/>
      <c r="G1092" s="53">
        <v>7022</v>
      </c>
      <c r="H1092" s="53">
        <v>1096</v>
      </c>
      <c r="I1092" s="54"/>
      <c r="J1092" s="50"/>
      <c r="K1092" s="54"/>
      <c r="L1092" s="55"/>
      <c r="M1092" s="59"/>
      <c r="N1092" s="59"/>
      <c r="O1092" s="53">
        <v>307</v>
      </c>
      <c r="P1092" s="53">
        <v>20</v>
      </c>
      <c r="Q1092" s="57">
        <f t="shared" si="314"/>
        <v>287</v>
      </c>
      <c r="R1092" s="74"/>
      <c r="S1092" s="53">
        <f>ROUND(R1092/12*3,0)</f>
        <v>0</v>
      </c>
      <c r="T1092" s="58">
        <v>3</v>
      </c>
      <c r="U1092" s="58">
        <v>3</v>
      </c>
      <c r="V1092" s="53">
        <f t="shared" si="315"/>
        <v>0</v>
      </c>
      <c r="W1092" s="59"/>
      <c r="X1092" s="6"/>
    </row>
    <row r="1093" spans="1:24" s="35" customFormat="1" ht="15.75" x14ac:dyDescent="0.25">
      <c r="A1093" s="33" t="s">
        <v>288</v>
      </c>
      <c r="B1093" s="33" t="s">
        <v>336</v>
      </c>
      <c r="C1093" s="23" t="s">
        <v>89</v>
      </c>
      <c r="D1093" s="43" t="s">
        <v>88</v>
      </c>
      <c r="E1093" s="53"/>
      <c r="F1093" s="53">
        <f>E1093/12*1</f>
        <v>0</v>
      </c>
      <c r="G1093" s="53">
        <v>23</v>
      </c>
      <c r="H1093" s="53">
        <v>23</v>
      </c>
      <c r="I1093" s="54"/>
      <c r="J1093" s="50"/>
      <c r="K1093" s="54"/>
      <c r="L1093" s="55"/>
      <c r="M1093" s="59"/>
      <c r="N1093" s="59"/>
      <c r="O1093" s="53"/>
      <c r="P1093" s="53"/>
      <c r="Q1093" s="57">
        <f t="shared" si="314"/>
        <v>0</v>
      </c>
      <c r="R1093" s="53"/>
      <c r="S1093" s="53">
        <f t="shared" ref="S1093:S1100" si="316">ROUND(R1093/12*3,0)</f>
        <v>0</v>
      </c>
      <c r="T1093" s="58"/>
      <c r="U1093" s="58"/>
      <c r="V1093" s="53">
        <f t="shared" si="315"/>
        <v>0</v>
      </c>
      <c r="W1093" s="59"/>
      <c r="X1093" s="6"/>
    </row>
    <row r="1094" spans="1:24" s="35" customFormat="1" ht="37.5" customHeight="1" x14ac:dyDescent="0.25">
      <c r="A1094" s="33" t="s">
        <v>288</v>
      </c>
      <c r="B1094" s="33" t="s">
        <v>336</v>
      </c>
      <c r="C1094" s="23" t="s">
        <v>91</v>
      </c>
      <c r="D1094" s="43" t="s">
        <v>90</v>
      </c>
      <c r="E1094" s="53">
        <v>1288163</v>
      </c>
      <c r="F1094" s="53">
        <f>E1094/12*2</f>
        <v>214693.83333333334</v>
      </c>
      <c r="G1094" s="53">
        <v>216674</v>
      </c>
      <c r="H1094" s="53">
        <v>216674</v>
      </c>
      <c r="I1094" s="54"/>
      <c r="J1094" s="50"/>
      <c r="K1094" s="54"/>
      <c r="L1094" s="55"/>
      <c r="M1094" s="59"/>
      <c r="N1094" s="59"/>
      <c r="O1094" s="53"/>
      <c r="P1094" s="53"/>
      <c r="Q1094" s="57">
        <f t="shared" si="314"/>
        <v>0</v>
      </c>
      <c r="R1094" s="53"/>
      <c r="S1094" s="53">
        <f t="shared" si="316"/>
        <v>0</v>
      </c>
      <c r="T1094" s="58"/>
      <c r="U1094" s="58"/>
      <c r="V1094" s="53">
        <f t="shared" si="315"/>
        <v>0</v>
      </c>
      <c r="W1094" s="59"/>
      <c r="X1094" s="6"/>
    </row>
    <row r="1095" spans="1:24" s="35" customFormat="1" ht="15.75" x14ac:dyDescent="0.25">
      <c r="A1095" s="33" t="s">
        <v>288</v>
      </c>
      <c r="B1095" s="33" t="s">
        <v>336</v>
      </c>
      <c r="C1095" s="23" t="s">
        <v>94</v>
      </c>
      <c r="D1095" s="43" t="s">
        <v>97</v>
      </c>
      <c r="E1095" s="53"/>
      <c r="F1095" s="53">
        <f>E1095/12*1</f>
        <v>0</v>
      </c>
      <c r="G1095" s="53"/>
      <c r="H1095" s="53"/>
      <c r="I1095" s="54"/>
      <c r="J1095" s="50"/>
      <c r="K1095" s="54"/>
      <c r="L1095" s="55"/>
      <c r="M1095" s="59"/>
      <c r="N1095" s="59"/>
      <c r="O1095" s="53"/>
      <c r="P1095" s="53"/>
      <c r="Q1095" s="57">
        <f t="shared" si="314"/>
        <v>0</v>
      </c>
      <c r="R1095" s="53"/>
      <c r="S1095" s="53">
        <f t="shared" si="316"/>
        <v>0</v>
      </c>
      <c r="T1095" s="58"/>
      <c r="U1095" s="58"/>
      <c r="V1095" s="53">
        <f t="shared" si="315"/>
        <v>0</v>
      </c>
      <c r="W1095" s="59"/>
      <c r="X1095" s="6"/>
    </row>
    <row r="1096" spans="1:24" s="35" customFormat="1" ht="15.75" x14ac:dyDescent="0.25">
      <c r="A1096" s="33" t="s">
        <v>288</v>
      </c>
      <c r="B1096" s="33" t="s">
        <v>336</v>
      </c>
      <c r="C1096" s="23" t="s">
        <v>93</v>
      </c>
      <c r="D1096" s="43" t="s">
        <v>92</v>
      </c>
      <c r="E1096" s="53"/>
      <c r="F1096" s="53"/>
      <c r="G1096" s="53"/>
      <c r="H1096" s="53"/>
      <c r="I1096" s="54"/>
      <c r="J1096" s="50"/>
      <c r="K1096" s="54"/>
      <c r="L1096" s="55"/>
      <c r="M1096" s="59"/>
      <c r="N1096" s="59"/>
      <c r="O1096" s="53"/>
      <c r="P1096" s="53"/>
      <c r="Q1096" s="57">
        <f t="shared" si="314"/>
        <v>0</v>
      </c>
      <c r="R1096" s="53"/>
      <c r="S1096" s="53">
        <f t="shared" si="316"/>
        <v>0</v>
      </c>
      <c r="T1096" s="58"/>
      <c r="U1096" s="58"/>
      <c r="V1096" s="53">
        <f t="shared" si="315"/>
        <v>0</v>
      </c>
      <c r="W1096" s="59"/>
      <c r="X1096" s="6"/>
    </row>
    <row r="1097" spans="1:24" s="35" customFormat="1" ht="31.5" x14ac:dyDescent="0.25">
      <c r="A1097" s="33" t="s">
        <v>288</v>
      </c>
      <c r="B1097" s="33" t="s">
        <v>336</v>
      </c>
      <c r="C1097" s="23" t="s">
        <v>98</v>
      </c>
      <c r="D1097" s="34" t="s">
        <v>99</v>
      </c>
      <c r="E1097" s="53"/>
      <c r="F1097" s="53"/>
      <c r="G1097" s="53"/>
      <c r="H1097" s="53"/>
      <c r="I1097" s="54"/>
      <c r="J1097" s="50"/>
      <c r="K1097" s="54"/>
      <c r="L1097" s="55"/>
      <c r="M1097" s="59"/>
      <c r="N1097" s="59"/>
      <c r="O1097" s="53"/>
      <c r="P1097" s="53"/>
      <c r="Q1097" s="57">
        <f t="shared" si="314"/>
        <v>0</v>
      </c>
      <c r="R1097" s="53"/>
      <c r="S1097" s="53">
        <f t="shared" si="316"/>
        <v>0</v>
      </c>
      <c r="T1097" s="58"/>
      <c r="U1097" s="58"/>
      <c r="V1097" s="53">
        <f t="shared" si="315"/>
        <v>0</v>
      </c>
      <c r="W1097" s="59"/>
      <c r="X1097" s="6"/>
    </row>
    <row r="1098" spans="1:24" s="35" customFormat="1" ht="15.75" x14ac:dyDescent="0.25">
      <c r="A1098" s="33" t="s">
        <v>288</v>
      </c>
      <c r="B1098" s="33" t="s">
        <v>336</v>
      </c>
      <c r="C1098" s="23" t="s">
        <v>100</v>
      </c>
      <c r="D1098" s="34" t="s">
        <v>101</v>
      </c>
      <c r="E1098" s="53"/>
      <c r="F1098" s="53"/>
      <c r="G1098" s="53"/>
      <c r="H1098" s="53"/>
      <c r="I1098" s="54"/>
      <c r="J1098" s="50"/>
      <c r="K1098" s="54"/>
      <c r="L1098" s="55"/>
      <c r="M1098" s="59"/>
      <c r="N1098" s="59"/>
      <c r="O1098" s="53"/>
      <c r="P1098" s="53"/>
      <c r="Q1098" s="57">
        <f t="shared" si="314"/>
        <v>0</v>
      </c>
      <c r="R1098" s="53"/>
      <c r="S1098" s="53">
        <f t="shared" si="316"/>
        <v>0</v>
      </c>
      <c r="T1098" s="58"/>
      <c r="U1098" s="58"/>
      <c r="V1098" s="53">
        <f t="shared" si="315"/>
        <v>0</v>
      </c>
      <c r="W1098" s="59"/>
      <c r="X1098" s="6"/>
    </row>
    <row r="1099" spans="1:24" s="35" customFormat="1" ht="47.25" x14ac:dyDescent="0.25">
      <c r="A1099" s="33" t="s">
        <v>288</v>
      </c>
      <c r="B1099" s="33" t="s">
        <v>336</v>
      </c>
      <c r="C1099" s="23" t="s">
        <v>102</v>
      </c>
      <c r="D1099" s="39" t="s">
        <v>87</v>
      </c>
      <c r="E1099" s="53"/>
      <c r="F1099" s="53"/>
      <c r="G1099" s="53"/>
      <c r="H1099" s="53"/>
      <c r="I1099" s="54"/>
      <c r="J1099" s="50"/>
      <c r="K1099" s="54"/>
      <c r="L1099" s="55"/>
      <c r="M1099" s="59"/>
      <c r="N1099" s="59"/>
      <c r="O1099" s="53"/>
      <c r="P1099" s="53"/>
      <c r="Q1099" s="57">
        <f t="shared" si="314"/>
        <v>0</v>
      </c>
      <c r="R1099" s="53"/>
      <c r="S1099" s="53">
        <f t="shared" si="316"/>
        <v>0</v>
      </c>
      <c r="T1099" s="58"/>
      <c r="U1099" s="58"/>
      <c r="V1099" s="53">
        <f t="shared" si="315"/>
        <v>0</v>
      </c>
      <c r="W1099" s="59"/>
      <c r="X1099" s="6"/>
    </row>
    <row r="1100" spans="1:24" s="35" customFormat="1" ht="63" x14ac:dyDescent="0.25">
      <c r="A1100" s="33" t="s">
        <v>288</v>
      </c>
      <c r="B1100" s="33" t="s">
        <v>336</v>
      </c>
      <c r="C1100" s="23" t="s">
        <v>102</v>
      </c>
      <c r="D1100" s="39" t="s">
        <v>103</v>
      </c>
      <c r="E1100" s="53"/>
      <c r="F1100" s="53"/>
      <c r="G1100" s="53"/>
      <c r="H1100" s="53"/>
      <c r="I1100" s="54"/>
      <c r="J1100" s="50"/>
      <c r="K1100" s="54"/>
      <c r="L1100" s="55"/>
      <c r="M1100" s="59"/>
      <c r="N1100" s="59"/>
      <c r="O1100" s="53"/>
      <c r="P1100" s="53"/>
      <c r="Q1100" s="57">
        <f t="shared" si="314"/>
        <v>0</v>
      </c>
      <c r="R1100" s="53"/>
      <c r="S1100" s="53">
        <f t="shared" si="316"/>
        <v>0</v>
      </c>
      <c r="T1100" s="58"/>
      <c r="U1100" s="58"/>
      <c r="V1100" s="53">
        <f t="shared" si="315"/>
        <v>0</v>
      </c>
      <c r="W1100" s="59"/>
      <c r="X1100" s="6"/>
    </row>
    <row r="1101" spans="1:24" s="35" customFormat="1" ht="23.25" customHeight="1" x14ac:dyDescent="0.25">
      <c r="A1101" s="33" t="s">
        <v>288</v>
      </c>
      <c r="B1101" s="33" t="s">
        <v>336</v>
      </c>
      <c r="C1101" s="23" t="s">
        <v>374</v>
      </c>
      <c r="D1101" s="39" t="s">
        <v>375</v>
      </c>
      <c r="E1101" s="53"/>
      <c r="F1101" s="53">
        <f>E1101/12*1</f>
        <v>0</v>
      </c>
      <c r="G1101" s="53">
        <v>2763</v>
      </c>
      <c r="H1101" s="53">
        <v>2763</v>
      </c>
      <c r="I1101" s="127"/>
      <c r="J1101" s="55"/>
      <c r="K1101" s="127"/>
      <c r="L1101" s="55"/>
      <c r="M1101" s="59"/>
      <c r="N1101" s="59"/>
      <c r="O1101" s="53"/>
      <c r="P1101" s="53"/>
      <c r="Q1101" s="59"/>
      <c r="R1101" s="53"/>
      <c r="S1101" s="53"/>
      <c r="T1101" s="53"/>
      <c r="U1101" s="53"/>
      <c r="V1101" s="53"/>
      <c r="W1101" s="59"/>
      <c r="X1101" s="6"/>
    </row>
    <row r="1102" spans="1:24" s="35" customFormat="1" ht="15.75" x14ac:dyDescent="0.25">
      <c r="A1102" s="33" t="s">
        <v>288</v>
      </c>
      <c r="B1102" s="33" t="s">
        <v>336</v>
      </c>
      <c r="C1102" s="23" t="s">
        <v>377</v>
      </c>
      <c r="D1102" s="39" t="s">
        <v>376</v>
      </c>
      <c r="E1102" s="53"/>
      <c r="F1102" s="53"/>
      <c r="G1102" s="53"/>
      <c r="H1102" s="53"/>
      <c r="I1102" s="127"/>
      <c r="J1102" s="55"/>
      <c r="K1102" s="127"/>
      <c r="L1102" s="55"/>
      <c r="M1102" s="59"/>
      <c r="N1102" s="59"/>
      <c r="O1102" s="53"/>
      <c r="P1102" s="53"/>
      <c r="Q1102" s="59"/>
      <c r="R1102" s="53"/>
      <c r="S1102" s="53"/>
      <c r="T1102" s="53"/>
      <c r="U1102" s="53"/>
      <c r="V1102" s="53"/>
      <c r="W1102" s="59"/>
      <c r="X1102" s="6"/>
    </row>
    <row r="1103" spans="1:24" s="35" customFormat="1" ht="15.75" x14ac:dyDescent="0.25">
      <c r="A1103" s="33" t="s">
        <v>288</v>
      </c>
      <c r="B1103" s="21">
        <v>2</v>
      </c>
      <c r="C1103" s="23" t="s">
        <v>102</v>
      </c>
      <c r="D1103" s="40" t="s">
        <v>31</v>
      </c>
      <c r="E1103" s="64">
        <f>E1104+E1110+E1164</f>
        <v>10041498</v>
      </c>
      <c r="F1103" s="64">
        <f>F1104+F1110+F1164</f>
        <v>2475799.0833333335</v>
      </c>
      <c r="G1103" s="64">
        <f>G1104+G1110+G1164</f>
        <v>2669085</v>
      </c>
      <c r="H1103" s="64">
        <f>H1104+H1110+H1164</f>
        <v>2361850</v>
      </c>
      <c r="I1103" s="134">
        <f>I1104+I1110+I1164</f>
        <v>291663.75</v>
      </c>
      <c r="J1103" s="50">
        <f>ROUND(I1103/F1103*100,2)</f>
        <v>11.78</v>
      </c>
      <c r="K1103" s="134">
        <f>K1104+K1110+K1164</f>
        <v>-116688.5</v>
      </c>
      <c r="L1103" s="55">
        <f>ROUND(K1103*100/-F1103,2)</f>
        <v>4.71</v>
      </c>
      <c r="M1103" s="64">
        <v>147127</v>
      </c>
      <c r="N1103" s="49">
        <f>ROUND(M1103/12*3,0)</f>
        <v>36782</v>
      </c>
      <c r="O1103" s="64">
        <f t="shared" ref="O1103:V1103" si="317">O1104+O1110+O1164</f>
        <v>37610</v>
      </c>
      <c r="P1103" s="64">
        <f t="shared" si="317"/>
        <v>32736</v>
      </c>
      <c r="Q1103" s="134">
        <f t="shared" si="317"/>
        <v>4874</v>
      </c>
      <c r="R1103" s="64">
        <f t="shared" si="317"/>
        <v>5719</v>
      </c>
      <c r="S1103" s="64">
        <f t="shared" si="317"/>
        <v>1432</v>
      </c>
      <c r="T1103" s="144">
        <f t="shared" si="317"/>
        <v>1200</v>
      </c>
      <c r="U1103" s="144">
        <f t="shared" si="317"/>
        <v>1060</v>
      </c>
      <c r="V1103" s="53">
        <f t="shared" si="317"/>
        <v>140</v>
      </c>
      <c r="W1103" s="53"/>
      <c r="X1103" s="6"/>
    </row>
    <row r="1104" spans="1:24" s="35" customFormat="1" ht="15.75" x14ac:dyDescent="0.25">
      <c r="A1104" s="33" t="s">
        <v>288</v>
      </c>
      <c r="B1104" s="22" t="s">
        <v>337</v>
      </c>
      <c r="C1104" s="23" t="s">
        <v>102</v>
      </c>
      <c r="D1104" s="32" t="s">
        <v>32</v>
      </c>
      <c r="E1104" s="64">
        <f t="shared" ref="E1104:L1104" si="318">SUM(E1105:E1109)</f>
        <v>4038986</v>
      </c>
      <c r="F1104" s="64">
        <f t="shared" si="318"/>
        <v>1009747</v>
      </c>
      <c r="G1104" s="64">
        <f t="shared" si="318"/>
        <v>1009747</v>
      </c>
      <c r="H1104" s="64">
        <f t="shared" si="318"/>
        <v>1009747</v>
      </c>
      <c r="I1104" s="134">
        <f t="shared" si="318"/>
        <v>0</v>
      </c>
      <c r="J1104" s="134">
        <f t="shared" si="318"/>
        <v>0</v>
      </c>
      <c r="K1104" s="134">
        <f t="shared" si="318"/>
        <v>0</v>
      </c>
      <c r="L1104" s="64">
        <f t="shared" si="318"/>
        <v>0</v>
      </c>
      <c r="M1104" s="64"/>
      <c r="N1104" s="64"/>
      <c r="O1104" s="64">
        <f t="shared" ref="O1104:V1104" si="319">SUM(O1105:O1109)</f>
        <v>10400</v>
      </c>
      <c r="P1104" s="64">
        <f t="shared" si="319"/>
        <v>10400</v>
      </c>
      <c r="Q1104" s="134">
        <f t="shared" si="319"/>
        <v>0</v>
      </c>
      <c r="R1104" s="64">
        <f t="shared" si="319"/>
        <v>3512</v>
      </c>
      <c r="S1104" s="64">
        <f t="shared" si="319"/>
        <v>878</v>
      </c>
      <c r="T1104" s="144">
        <f t="shared" si="319"/>
        <v>561</v>
      </c>
      <c r="U1104" s="144">
        <f t="shared" si="319"/>
        <v>561</v>
      </c>
      <c r="V1104" s="64">
        <f t="shared" si="319"/>
        <v>0</v>
      </c>
      <c r="W1104" s="64"/>
      <c r="X1104" s="6"/>
    </row>
    <row r="1105" spans="1:24" s="35" customFormat="1" ht="15.75" x14ac:dyDescent="0.25">
      <c r="A1105" s="33" t="s">
        <v>288</v>
      </c>
      <c r="B1105" s="33" t="s">
        <v>337</v>
      </c>
      <c r="C1105" s="23" t="s">
        <v>109</v>
      </c>
      <c r="D1105" s="34" t="s">
        <v>106</v>
      </c>
      <c r="E1105" s="53">
        <v>4019638</v>
      </c>
      <c r="F1105" s="53">
        <f>ROUND(E1105/12*3,0)</f>
        <v>1004910</v>
      </c>
      <c r="G1105" s="53">
        <v>1004910</v>
      </c>
      <c r="H1105" s="53">
        <v>1004910</v>
      </c>
      <c r="I1105" s="54"/>
      <c r="J1105" s="50"/>
      <c r="K1105" s="54"/>
      <c r="L1105" s="55"/>
      <c r="M1105" s="59"/>
      <c r="N1105" s="59"/>
      <c r="O1105" s="53">
        <v>10322</v>
      </c>
      <c r="P1105" s="53">
        <v>10322</v>
      </c>
      <c r="Q1105" s="57">
        <f>O1105-P1105</f>
        <v>0</v>
      </c>
      <c r="R1105" s="74">
        <v>3504</v>
      </c>
      <c r="S1105" s="53">
        <f>ROUND(R1105/12*3,0)</f>
        <v>876</v>
      </c>
      <c r="T1105" s="58">
        <v>555</v>
      </c>
      <c r="U1105" s="58">
        <v>555</v>
      </c>
      <c r="V1105" s="53">
        <f>T1105-U1105</f>
        <v>0</v>
      </c>
      <c r="W1105" s="59"/>
      <c r="X1105" s="6"/>
    </row>
    <row r="1106" spans="1:24" s="35" customFormat="1" ht="31.5" x14ac:dyDescent="0.25">
      <c r="A1106" s="33" t="s">
        <v>288</v>
      </c>
      <c r="B1106" s="33" t="s">
        <v>337</v>
      </c>
      <c r="C1106" s="23" t="s">
        <v>110</v>
      </c>
      <c r="D1106" s="34" t="s">
        <v>114</v>
      </c>
      <c r="E1106" s="53"/>
      <c r="F1106" s="53"/>
      <c r="G1106" s="53"/>
      <c r="H1106" s="53"/>
      <c r="I1106" s="54"/>
      <c r="J1106" s="50"/>
      <c r="K1106" s="54"/>
      <c r="L1106" s="55"/>
      <c r="M1106" s="59"/>
      <c r="N1106" s="59"/>
      <c r="O1106" s="53"/>
      <c r="P1106" s="53"/>
      <c r="Q1106" s="57">
        <f>O1106-P1106</f>
        <v>0</v>
      </c>
      <c r="R1106" s="53"/>
      <c r="S1106" s="53">
        <f>ROUND(R1106/12*3,0)</f>
        <v>0</v>
      </c>
      <c r="T1106" s="58"/>
      <c r="U1106" s="58"/>
      <c r="V1106" s="53">
        <f>T1106-U1106</f>
        <v>0</v>
      </c>
      <c r="W1106" s="59"/>
      <c r="X1106" s="6"/>
    </row>
    <row r="1107" spans="1:24" s="35" customFormat="1" ht="15.75" x14ac:dyDescent="0.25">
      <c r="A1107" s="33" t="s">
        <v>288</v>
      </c>
      <c r="B1107" s="33" t="s">
        <v>337</v>
      </c>
      <c r="C1107" s="23" t="s">
        <v>111</v>
      </c>
      <c r="D1107" s="34" t="s">
        <v>115</v>
      </c>
      <c r="E1107" s="53"/>
      <c r="F1107" s="53"/>
      <c r="G1107" s="53"/>
      <c r="H1107" s="53"/>
      <c r="I1107" s="54"/>
      <c r="J1107" s="50"/>
      <c r="K1107" s="54"/>
      <c r="L1107" s="55"/>
      <c r="M1107" s="59"/>
      <c r="N1107" s="59"/>
      <c r="O1107" s="53"/>
      <c r="P1107" s="53"/>
      <c r="Q1107" s="57">
        <f>O1107-P1107</f>
        <v>0</v>
      </c>
      <c r="R1107" s="53"/>
      <c r="S1107" s="53">
        <f>ROUND(R1107/12*3,0)</f>
        <v>0</v>
      </c>
      <c r="T1107" s="58"/>
      <c r="U1107" s="58"/>
      <c r="V1107" s="53">
        <f>T1107-U1107</f>
        <v>0</v>
      </c>
      <c r="W1107" s="59"/>
      <c r="X1107" s="6"/>
    </row>
    <row r="1108" spans="1:24" s="35" customFormat="1" ht="31.5" x14ac:dyDescent="0.25">
      <c r="A1108" s="33" t="s">
        <v>288</v>
      </c>
      <c r="B1108" s="33" t="s">
        <v>337</v>
      </c>
      <c r="C1108" s="23" t="s">
        <v>113</v>
      </c>
      <c r="D1108" s="34" t="s">
        <v>116</v>
      </c>
      <c r="E1108" s="53"/>
      <c r="F1108" s="53"/>
      <c r="G1108" s="53"/>
      <c r="H1108" s="53"/>
      <c r="I1108" s="127"/>
      <c r="J1108" s="50"/>
      <c r="K1108" s="127"/>
      <c r="L1108" s="55"/>
      <c r="M1108" s="59"/>
      <c r="N1108" s="59"/>
      <c r="O1108" s="53"/>
      <c r="P1108" s="53"/>
      <c r="Q1108" s="59">
        <f>O1108-P1108</f>
        <v>0</v>
      </c>
      <c r="R1108" s="53"/>
      <c r="S1108" s="53">
        <f>ROUND(R1108/12*3,0)</f>
        <v>0</v>
      </c>
      <c r="T1108" s="53"/>
      <c r="U1108" s="53"/>
      <c r="V1108" s="53">
        <f>T1108-U1108</f>
        <v>0</v>
      </c>
      <c r="W1108" s="59"/>
      <c r="X1108" s="6"/>
    </row>
    <row r="1109" spans="1:24" s="35" customFormat="1" ht="15.75" x14ac:dyDescent="0.25">
      <c r="A1109" s="33" t="s">
        <v>288</v>
      </c>
      <c r="B1109" s="33" t="s">
        <v>337</v>
      </c>
      <c r="C1109" s="23" t="s">
        <v>112</v>
      </c>
      <c r="D1109" s="34" t="s">
        <v>117</v>
      </c>
      <c r="E1109" s="53">
        <v>19348</v>
      </c>
      <c r="F1109" s="53">
        <f>ROUND(E1109/12*3,0)</f>
        <v>4837</v>
      </c>
      <c r="G1109" s="53">
        <v>4837</v>
      </c>
      <c r="H1109" s="53">
        <v>4837</v>
      </c>
      <c r="I1109" s="54"/>
      <c r="J1109" s="50"/>
      <c r="K1109" s="54"/>
      <c r="L1109" s="55"/>
      <c r="M1109" s="59"/>
      <c r="N1109" s="59"/>
      <c r="O1109" s="53">
        <v>78</v>
      </c>
      <c r="P1109" s="53">
        <v>78</v>
      </c>
      <c r="Q1109" s="57">
        <f>O1109-P1109</f>
        <v>0</v>
      </c>
      <c r="R1109" s="74">
        <v>8</v>
      </c>
      <c r="S1109" s="53">
        <f>ROUND(R1109/12*3,0)</f>
        <v>2</v>
      </c>
      <c r="T1109" s="58">
        <v>6</v>
      </c>
      <c r="U1109" s="58">
        <v>6</v>
      </c>
      <c r="V1109" s="53">
        <f>T1109-U1109</f>
        <v>0</v>
      </c>
      <c r="W1109" s="59"/>
      <c r="X1109" s="6"/>
    </row>
    <row r="1110" spans="1:24" s="35" customFormat="1" ht="15.75" x14ac:dyDescent="0.25">
      <c r="A1110" s="33" t="s">
        <v>288</v>
      </c>
      <c r="B1110" s="22" t="s">
        <v>338</v>
      </c>
      <c r="C1110" s="23" t="s">
        <v>102</v>
      </c>
      <c r="D1110" s="41" t="s">
        <v>33</v>
      </c>
      <c r="E1110" s="64">
        <f>SUM(E1111:E1163)</f>
        <v>5313375</v>
      </c>
      <c r="F1110" s="64">
        <f>SUM(F1111:F1163)</f>
        <v>1328343.75</v>
      </c>
      <c r="G1110" s="64">
        <f>SUM(G1111:G1163)</f>
        <v>1503319</v>
      </c>
      <c r="H1110" s="64">
        <f>SUM(H1111:H1163)</f>
        <v>1195684</v>
      </c>
      <c r="I1110" s="134">
        <f>SUM(I1111:I1163)</f>
        <v>291663.75</v>
      </c>
      <c r="J1110" s="50">
        <f>ROUND(I1110/F1110*100,2)</f>
        <v>21.96</v>
      </c>
      <c r="K1110" s="134">
        <f>SUM(K1111:K1163)</f>
        <v>-116688.5</v>
      </c>
      <c r="L1110" s="55">
        <f>ROUND(K1110*100/-F1110,2)</f>
        <v>8.7799999999999994</v>
      </c>
      <c r="M1110" s="64"/>
      <c r="N1110" s="64"/>
      <c r="O1110" s="64">
        <f t="shared" ref="O1110:V1110" si="320">SUM(O1111:O1163)</f>
        <v>26930</v>
      </c>
      <c r="P1110" s="64">
        <f t="shared" si="320"/>
        <v>22056</v>
      </c>
      <c r="Q1110" s="134">
        <f t="shared" si="320"/>
        <v>4874</v>
      </c>
      <c r="R1110" s="64">
        <f t="shared" si="320"/>
        <v>2119</v>
      </c>
      <c r="S1110" s="64">
        <f t="shared" si="320"/>
        <v>532</v>
      </c>
      <c r="T1110" s="144">
        <f t="shared" si="320"/>
        <v>617</v>
      </c>
      <c r="U1110" s="144">
        <f t="shared" si="320"/>
        <v>477</v>
      </c>
      <c r="V1110" s="64">
        <f t="shared" si="320"/>
        <v>140</v>
      </c>
      <c r="W1110" s="64"/>
      <c r="X1110" s="6"/>
    </row>
    <row r="1111" spans="1:24" s="35" customFormat="1" ht="31.5" x14ac:dyDescent="0.25">
      <c r="A1111" s="33" t="s">
        <v>288</v>
      </c>
      <c r="B1111" s="33" t="s">
        <v>338</v>
      </c>
      <c r="C1111" s="42" t="s">
        <v>139</v>
      </c>
      <c r="D1111" s="43" t="s">
        <v>119</v>
      </c>
      <c r="E1111" s="53">
        <v>60689</v>
      </c>
      <c r="F1111" s="53">
        <f t="shared" ref="F1111:F1112" si="321">E1111/12*3</f>
        <v>15172.25</v>
      </c>
      <c r="G1111" s="53">
        <v>44206</v>
      </c>
      <c r="H1111" s="53">
        <v>14985</v>
      </c>
      <c r="I1111" s="127">
        <f t="shared" ref="I1111:I1112" si="322">G1111-F1111</f>
        <v>29033.75</v>
      </c>
      <c r="J1111" s="55">
        <f t="shared" ref="J1111:J1112" si="323">ROUND(I1111/F1111*100,2)</f>
        <v>191.36</v>
      </c>
      <c r="K1111" s="54"/>
      <c r="L1111" s="55"/>
      <c r="M1111" s="59"/>
      <c r="N1111" s="59"/>
      <c r="O1111" s="53">
        <v>2415</v>
      </c>
      <c r="P1111" s="53">
        <v>1092</v>
      </c>
      <c r="Q1111" s="57">
        <f t="shared" ref="Q1111:Q1163" si="324">O1111-P1111</f>
        <v>1323</v>
      </c>
      <c r="R1111" s="59">
        <v>81</v>
      </c>
      <c r="S1111" s="53">
        <f t="shared" ref="S1111:S1135" si="325">ROUND(R1111/12*3,0)</f>
        <v>20</v>
      </c>
      <c r="T1111" s="58">
        <v>59</v>
      </c>
      <c r="U1111" s="58">
        <v>20</v>
      </c>
      <c r="V1111" s="53">
        <f t="shared" ref="V1111:V1163" si="326">T1111-U1111</f>
        <v>39</v>
      </c>
      <c r="W1111" s="59"/>
      <c r="X1111" s="6"/>
    </row>
    <row r="1112" spans="1:24" s="35" customFormat="1" ht="47.25" x14ac:dyDescent="0.25">
      <c r="A1112" s="33" t="s">
        <v>288</v>
      </c>
      <c r="B1112" s="33" t="s">
        <v>338</v>
      </c>
      <c r="C1112" s="42" t="s">
        <v>140</v>
      </c>
      <c r="D1112" s="43" t="s">
        <v>120</v>
      </c>
      <c r="E1112" s="53">
        <v>166611</v>
      </c>
      <c r="F1112" s="53">
        <f t="shared" si="321"/>
        <v>41652.75</v>
      </c>
      <c r="G1112" s="53">
        <v>110555</v>
      </c>
      <c r="H1112" s="53">
        <v>41598</v>
      </c>
      <c r="I1112" s="127">
        <f t="shared" si="322"/>
        <v>68902.25</v>
      </c>
      <c r="J1112" s="55">
        <f t="shared" si="323"/>
        <v>165.42</v>
      </c>
      <c r="K1112" s="54"/>
      <c r="L1112" s="55"/>
      <c r="M1112" s="59"/>
      <c r="N1112" s="59"/>
      <c r="O1112" s="53">
        <v>4390</v>
      </c>
      <c r="P1112" s="53">
        <v>1600</v>
      </c>
      <c r="Q1112" s="57">
        <f t="shared" si="324"/>
        <v>2790</v>
      </c>
      <c r="R1112" s="59">
        <v>140</v>
      </c>
      <c r="S1112" s="53">
        <f t="shared" si="325"/>
        <v>35</v>
      </c>
      <c r="T1112" s="58">
        <v>61</v>
      </c>
      <c r="U1112" s="58">
        <v>18</v>
      </c>
      <c r="V1112" s="53">
        <f t="shared" si="326"/>
        <v>43</v>
      </c>
      <c r="W1112" s="59"/>
      <c r="X1112" s="6"/>
    </row>
    <row r="1113" spans="1:24" s="35" customFormat="1" ht="31.5" x14ac:dyDescent="0.25">
      <c r="A1113" s="33" t="s">
        <v>288</v>
      </c>
      <c r="B1113" s="33" t="s">
        <v>338</v>
      </c>
      <c r="C1113" s="42" t="s">
        <v>141</v>
      </c>
      <c r="D1113" s="43" t="s">
        <v>142</v>
      </c>
      <c r="E1113" s="53"/>
      <c r="F1113" s="53"/>
      <c r="G1113" s="53"/>
      <c r="H1113" s="53"/>
      <c r="I1113" s="54"/>
      <c r="J1113" s="50"/>
      <c r="K1113" s="54"/>
      <c r="L1113" s="55"/>
      <c r="M1113" s="59"/>
      <c r="N1113" s="59"/>
      <c r="O1113" s="53"/>
      <c r="P1113" s="53"/>
      <c r="Q1113" s="57">
        <f t="shared" si="324"/>
        <v>0</v>
      </c>
      <c r="R1113" s="53"/>
      <c r="S1113" s="53">
        <f t="shared" si="325"/>
        <v>0</v>
      </c>
      <c r="T1113" s="58"/>
      <c r="U1113" s="58"/>
      <c r="V1113" s="53">
        <f t="shared" si="326"/>
        <v>0</v>
      </c>
      <c r="W1113" s="59"/>
      <c r="X1113" s="6"/>
    </row>
    <row r="1114" spans="1:24" s="35" customFormat="1" ht="31.5" x14ac:dyDescent="0.25">
      <c r="A1114" s="33" t="s">
        <v>288</v>
      </c>
      <c r="B1114" s="33" t="s">
        <v>338</v>
      </c>
      <c r="C1114" s="42" t="s">
        <v>143</v>
      </c>
      <c r="D1114" s="43" t="s">
        <v>144</v>
      </c>
      <c r="E1114" s="53"/>
      <c r="F1114" s="53"/>
      <c r="G1114" s="53"/>
      <c r="H1114" s="53"/>
      <c r="I1114" s="54"/>
      <c r="J1114" s="50"/>
      <c r="K1114" s="54"/>
      <c r="L1114" s="55"/>
      <c r="M1114" s="59"/>
      <c r="N1114" s="59"/>
      <c r="O1114" s="53"/>
      <c r="P1114" s="53"/>
      <c r="Q1114" s="57">
        <f t="shared" si="324"/>
        <v>0</v>
      </c>
      <c r="R1114" s="53"/>
      <c r="S1114" s="53">
        <f t="shared" si="325"/>
        <v>0</v>
      </c>
      <c r="T1114" s="58"/>
      <c r="U1114" s="58"/>
      <c r="V1114" s="53">
        <f t="shared" si="326"/>
        <v>0</v>
      </c>
      <c r="W1114" s="59"/>
      <c r="X1114" s="6"/>
    </row>
    <row r="1115" spans="1:24" s="35" customFormat="1" ht="15.75" x14ac:dyDescent="0.25">
      <c r="A1115" s="33" t="s">
        <v>288</v>
      </c>
      <c r="B1115" s="33" t="s">
        <v>338</v>
      </c>
      <c r="C1115" s="42" t="s">
        <v>145</v>
      </c>
      <c r="D1115" s="43" t="s">
        <v>146</v>
      </c>
      <c r="E1115" s="53"/>
      <c r="F1115" s="53"/>
      <c r="G1115" s="53"/>
      <c r="H1115" s="53"/>
      <c r="I1115" s="54"/>
      <c r="J1115" s="50"/>
      <c r="K1115" s="54"/>
      <c r="L1115" s="55"/>
      <c r="M1115" s="59"/>
      <c r="N1115" s="59"/>
      <c r="O1115" s="53"/>
      <c r="P1115" s="53"/>
      <c r="Q1115" s="57">
        <f t="shared" si="324"/>
        <v>0</v>
      </c>
      <c r="R1115" s="53"/>
      <c r="S1115" s="53">
        <f t="shared" si="325"/>
        <v>0</v>
      </c>
      <c r="T1115" s="58"/>
      <c r="U1115" s="58"/>
      <c r="V1115" s="53">
        <f t="shared" si="326"/>
        <v>0</v>
      </c>
      <c r="W1115" s="59"/>
      <c r="X1115" s="6"/>
    </row>
    <row r="1116" spans="1:24" s="35" customFormat="1" ht="15.75" x14ac:dyDescent="0.25">
      <c r="A1116" s="33" t="s">
        <v>288</v>
      </c>
      <c r="B1116" s="33" t="s">
        <v>338</v>
      </c>
      <c r="C1116" s="42" t="s">
        <v>147</v>
      </c>
      <c r="D1116" s="43" t="s">
        <v>148</v>
      </c>
      <c r="E1116" s="53"/>
      <c r="F1116" s="53"/>
      <c r="G1116" s="53"/>
      <c r="H1116" s="53"/>
      <c r="I1116" s="54"/>
      <c r="J1116" s="50"/>
      <c r="K1116" s="54"/>
      <c r="L1116" s="55"/>
      <c r="M1116" s="59"/>
      <c r="N1116" s="59"/>
      <c r="O1116" s="53"/>
      <c r="P1116" s="53"/>
      <c r="Q1116" s="57">
        <f t="shared" si="324"/>
        <v>0</v>
      </c>
      <c r="R1116" s="53"/>
      <c r="S1116" s="53">
        <f t="shared" si="325"/>
        <v>0</v>
      </c>
      <c r="T1116" s="58"/>
      <c r="U1116" s="58"/>
      <c r="V1116" s="53">
        <f t="shared" si="326"/>
        <v>0</v>
      </c>
      <c r="W1116" s="59"/>
      <c r="X1116" s="6"/>
    </row>
    <row r="1117" spans="1:24" s="35" customFormat="1" ht="78.75" x14ac:dyDescent="0.25">
      <c r="A1117" s="33" t="s">
        <v>288</v>
      </c>
      <c r="B1117" s="33" t="s">
        <v>338</v>
      </c>
      <c r="C1117" s="42" t="s">
        <v>149</v>
      </c>
      <c r="D1117" s="43" t="s">
        <v>150</v>
      </c>
      <c r="E1117" s="53"/>
      <c r="F1117" s="53"/>
      <c r="G1117" s="53"/>
      <c r="H1117" s="53"/>
      <c r="I1117" s="54"/>
      <c r="J1117" s="50"/>
      <c r="K1117" s="54"/>
      <c r="L1117" s="55"/>
      <c r="M1117" s="59"/>
      <c r="N1117" s="59"/>
      <c r="O1117" s="53"/>
      <c r="P1117" s="53"/>
      <c r="Q1117" s="57">
        <f t="shared" si="324"/>
        <v>0</v>
      </c>
      <c r="R1117" s="53"/>
      <c r="S1117" s="53">
        <f t="shared" si="325"/>
        <v>0</v>
      </c>
      <c r="T1117" s="58"/>
      <c r="U1117" s="58"/>
      <c r="V1117" s="53">
        <f t="shared" si="326"/>
        <v>0</v>
      </c>
      <c r="W1117" s="59"/>
      <c r="X1117" s="6"/>
    </row>
    <row r="1118" spans="1:24" s="35" customFormat="1" ht="31.5" x14ac:dyDescent="0.25">
      <c r="A1118" s="33" t="s">
        <v>288</v>
      </c>
      <c r="B1118" s="33" t="s">
        <v>338</v>
      </c>
      <c r="C1118" s="42" t="s">
        <v>130</v>
      </c>
      <c r="D1118" s="43" t="s">
        <v>151</v>
      </c>
      <c r="E1118" s="53">
        <v>724380</v>
      </c>
      <c r="F1118" s="53">
        <f>E1118/12*3</f>
        <v>181095</v>
      </c>
      <c r="G1118" s="53">
        <v>291208</v>
      </c>
      <c r="H1118" s="53">
        <v>178365</v>
      </c>
      <c r="I1118" s="127">
        <f>G1118-F1118</f>
        <v>110113</v>
      </c>
      <c r="J1118" s="55">
        <f>ROUND(I1118/F1118*100,2)</f>
        <v>60.8</v>
      </c>
      <c r="K1118" s="54"/>
      <c r="L1118" s="55"/>
      <c r="M1118" s="59"/>
      <c r="N1118" s="59"/>
      <c r="O1118" s="53">
        <v>1151</v>
      </c>
      <c r="P1118" s="53">
        <v>784</v>
      </c>
      <c r="Q1118" s="57">
        <f t="shared" si="324"/>
        <v>367</v>
      </c>
      <c r="R1118" s="59">
        <v>199</v>
      </c>
      <c r="S1118" s="53">
        <f t="shared" si="325"/>
        <v>50</v>
      </c>
      <c r="T1118" s="58">
        <v>80</v>
      </c>
      <c r="U1118" s="58">
        <v>49</v>
      </c>
      <c r="V1118" s="53">
        <f t="shared" si="326"/>
        <v>31</v>
      </c>
      <c r="W1118" s="59"/>
      <c r="X1118" s="6"/>
    </row>
    <row r="1119" spans="1:24" s="35" customFormat="1" ht="47.25" x14ac:dyDescent="0.25">
      <c r="A1119" s="33" t="s">
        <v>288</v>
      </c>
      <c r="B1119" s="33" t="s">
        <v>338</v>
      </c>
      <c r="C1119" s="42" t="s">
        <v>174</v>
      </c>
      <c r="D1119" s="43" t="s">
        <v>175</v>
      </c>
      <c r="E1119" s="53"/>
      <c r="F1119" s="53"/>
      <c r="G1119" s="53"/>
      <c r="H1119" s="53"/>
      <c r="I1119" s="54"/>
      <c r="J1119" s="50"/>
      <c r="K1119" s="54"/>
      <c r="L1119" s="55"/>
      <c r="M1119" s="59"/>
      <c r="N1119" s="59"/>
      <c r="O1119" s="53"/>
      <c r="P1119" s="53"/>
      <c r="Q1119" s="57">
        <f t="shared" si="324"/>
        <v>0</v>
      </c>
      <c r="R1119" s="53"/>
      <c r="S1119" s="53">
        <f t="shared" si="325"/>
        <v>0</v>
      </c>
      <c r="T1119" s="58"/>
      <c r="U1119" s="58"/>
      <c r="V1119" s="53">
        <f t="shared" si="326"/>
        <v>0</v>
      </c>
      <c r="W1119" s="59"/>
      <c r="X1119" s="6"/>
    </row>
    <row r="1120" spans="1:24" s="35" customFormat="1" ht="31.5" x14ac:dyDescent="0.25">
      <c r="A1120" s="33" t="s">
        <v>288</v>
      </c>
      <c r="B1120" s="33" t="s">
        <v>338</v>
      </c>
      <c r="C1120" s="42" t="s">
        <v>129</v>
      </c>
      <c r="D1120" s="43" t="s">
        <v>152</v>
      </c>
      <c r="E1120" s="53">
        <v>466210</v>
      </c>
      <c r="F1120" s="53">
        <f>E1120/12*3</f>
        <v>116552.5</v>
      </c>
      <c r="G1120" s="53">
        <v>55362</v>
      </c>
      <c r="H1120" s="53">
        <v>55362</v>
      </c>
      <c r="I1120" s="127"/>
      <c r="J1120" s="55"/>
      <c r="K1120" s="54">
        <f>G1120-F1120</f>
        <v>-61190.5</v>
      </c>
      <c r="L1120" s="55">
        <f>ROUND(K1120*100/-F1120,2)</f>
        <v>52.5</v>
      </c>
      <c r="M1120" s="59"/>
      <c r="N1120" s="59"/>
      <c r="O1120" s="53">
        <v>1220</v>
      </c>
      <c r="P1120" s="53">
        <v>1220</v>
      </c>
      <c r="Q1120" s="57">
        <f t="shared" si="324"/>
        <v>0</v>
      </c>
      <c r="R1120" s="59">
        <v>160</v>
      </c>
      <c r="S1120" s="53">
        <f t="shared" si="325"/>
        <v>40</v>
      </c>
      <c r="T1120" s="58">
        <v>18</v>
      </c>
      <c r="U1120" s="58">
        <v>18</v>
      </c>
      <c r="V1120" s="53">
        <f t="shared" si="326"/>
        <v>0</v>
      </c>
      <c r="W1120" s="59"/>
      <c r="X1120" s="6"/>
    </row>
    <row r="1121" spans="1:24" s="35" customFormat="1" ht="31.5" x14ac:dyDescent="0.25">
      <c r="A1121" s="33" t="s">
        <v>288</v>
      </c>
      <c r="B1121" s="33" t="s">
        <v>338</v>
      </c>
      <c r="C1121" s="42" t="s">
        <v>176</v>
      </c>
      <c r="D1121" s="43" t="s">
        <v>177</v>
      </c>
      <c r="E1121" s="53"/>
      <c r="F1121" s="53"/>
      <c r="G1121" s="53"/>
      <c r="H1121" s="53"/>
      <c r="I1121" s="54"/>
      <c r="J1121" s="50"/>
      <c r="K1121" s="54"/>
      <c r="L1121" s="55"/>
      <c r="M1121" s="59"/>
      <c r="N1121" s="59"/>
      <c r="O1121" s="53"/>
      <c r="P1121" s="53"/>
      <c r="Q1121" s="57">
        <f t="shared" si="324"/>
        <v>0</v>
      </c>
      <c r="R1121" s="53"/>
      <c r="S1121" s="53">
        <f t="shared" si="325"/>
        <v>0</v>
      </c>
      <c r="T1121" s="58"/>
      <c r="U1121" s="58"/>
      <c r="V1121" s="53">
        <f t="shared" si="326"/>
        <v>0</v>
      </c>
      <c r="W1121" s="59"/>
      <c r="X1121" s="6"/>
    </row>
    <row r="1122" spans="1:24" s="35" customFormat="1" ht="15.75" x14ac:dyDescent="0.25">
      <c r="A1122" s="33" t="s">
        <v>288</v>
      </c>
      <c r="B1122" s="33" t="s">
        <v>338</v>
      </c>
      <c r="C1122" s="42" t="s">
        <v>131</v>
      </c>
      <c r="D1122" s="43" t="s">
        <v>153</v>
      </c>
      <c r="E1122" s="53">
        <v>1127069</v>
      </c>
      <c r="F1122" s="53">
        <f>E1122/12*3</f>
        <v>281767.25</v>
      </c>
      <c r="G1122" s="53">
        <v>360811</v>
      </c>
      <c r="H1122" s="53">
        <v>278978</v>
      </c>
      <c r="I1122" s="127">
        <f>G1122-F1122</f>
        <v>79043.75</v>
      </c>
      <c r="J1122" s="55">
        <f>ROUND(I1122/F1122*100,2)</f>
        <v>28.05</v>
      </c>
      <c r="K1122" s="54"/>
      <c r="L1122" s="55"/>
      <c r="M1122" s="59"/>
      <c r="N1122" s="59"/>
      <c r="O1122" s="53">
        <v>1032</v>
      </c>
      <c r="P1122" s="53">
        <v>841</v>
      </c>
      <c r="Q1122" s="57">
        <f t="shared" si="324"/>
        <v>191</v>
      </c>
      <c r="R1122" s="59">
        <v>303</v>
      </c>
      <c r="S1122" s="53">
        <f t="shared" si="325"/>
        <v>76</v>
      </c>
      <c r="T1122" s="58">
        <v>97</v>
      </c>
      <c r="U1122" s="58">
        <v>75</v>
      </c>
      <c r="V1122" s="53">
        <f t="shared" si="326"/>
        <v>22</v>
      </c>
      <c r="W1122" s="59"/>
      <c r="X1122" s="6"/>
    </row>
    <row r="1123" spans="1:24" s="35" customFormat="1" ht="31.5" x14ac:dyDescent="0.25">
      <c r="A1123" s="33" t="s">
        <v>288</v>
      </c>
      <c r="B1123" s="33" t="s">
        <v>338</v>
      </c>
      <c r="C1123" s="42" t="s">
        <v>178</v>
      </c>
      <c r="D1123" s="43" t="s">
        <v>179</v>
      </c>
      <c r="E1123" s="53"/>
      <c r="F1123" s="53"/>
      <c r="G1123" s="53"/>
      <c r="H1123" s="53"/>
      <c r="I1123" s="54"/>
      <c r="J1123" s="50"/>
      <c r="K1123" s="54"/>
      <c r="L1123" s="55"/>
      <c r="M1123" s="59"/>
      <c r="N1123" s="59"/>
      <c r="O1123" s="53"/>
      <c r="P1123" s="53"/>
      <c r="Q1123" s="57">
        <f t="shared" si="324"/>
        <v>0</v>
      </c>
      <c r="R1123" s="53"/>
      <c r="S1123" s="53">
        <f t="shared" si="325"/>
        <v>0</v>
      </c>
      <c r="T1123" s="58"/>
      <c r="U1123" s="58"/>
      <c r="V1123" s="53">
        <f t="shared" si="326"/>
        <v>0</v>
      </c>
      <c r="W1123" s="59"/>
      <c r="X1123" s="6"/>
    </row>
    <row r="1124" spans="1:24" s="35" customFormat="1" ht="31.5" x14ac:dyDescent="0.25">
      <c r="A1124" s="33" t="s">
        <v>288</v>
      </c>
      <c r="B1124" s="33" t="s">
        <v>338</v>
      </c>
      <c r="C1124" s="42" t="s">
        <v>132</v>
      </c>
      <c r="D1124" s="43" t="s">
        <v>154</v>
      </c>
      <c r="E1124" s="53"/>
      <c r="F1124" s="53"/>
      <c r="G1124" s="53"/>
      <c r="H1124" s="53"/>
      <c r="I1124" s="54"/>
      <c r="J1124" s="50"/>
      <c r="K1124" s="54"/>
      <c r="L1124" s="55"/>
      <c r="M1124" s="59"/>
      <c r="N1124" s="59"/>
      <c r="O1124" s="53"/>
      <c r="P1124" s="53"/>
      <c r="Q1124" s="57">
        <f t="shared" si="324"/>
        <v>0</v>
      </c>
      <c r="R1124" s="53"/>
      <c r="S1124" s="53">
        <f t="shared" si="325"/>
        <v>0</v>
      </c>
      <c r="T1124" s="58"/>
      <c r="U1124" s="58"/>
      <c r="V1124" s="53">
        <f t="shared" si="326"/>
        <v>0</v>
      </c>
      <c r="W1124" s="59"/>
      <c r="X1124" s="6"/>
    </row>
    <row r="1125" spans="1:24" s="35" customFormat="1" ht="15.75" x14ac:dyDescent="0.25">
      <c r="A1125" s="33" t="s">
        <v>288</v>
      </c>
      <c r="B1125" s="33" t="s">
        <v>338</v>
      </c>
      <c r="C1125" s="42" t="s">
        <v>133</v>
      </c>
      <c r="D1125" s="43" t="s">
        <v>155</v>
      </c>
      <c r="E1125" s="53"/>
      <c r="F1125" s="53"/>
      <c r="G1125" s="53"/>
      <c r="H1125" s="53"/>
      <c r="I1125" s="54"/>
      <c r="J1125" s="50"/>
      <c r="K1125" s="54"/>
      <c r="L1125" s="55"/>
      <c r="M1125" s="59"/>
      <c r="N1125" s="59"/>
      <c r="O1125" s="53"/>
      <c r="P1125" s="53"/>
      <c r="Q1125" s="57">
        <f t="shared" si="324"/>
        <v>0</v>
      </c>
      <c r="R1125" s="53"/>
      <c r="S1125" s="53">
        <f t="shared" si="325"/>
        <v>0</v>
      </c>
      <c r="T1125" s="58"/>
      <c r="U1125" s="58"/>
      <c r="V1125" s="53">
        <f t="shared" si="326"/>
        <v>0</v>
      </c>
      <c r="W1125" s="59"/>
      <c r="X1125" s="6"/>
    </row>
    <row r="1126" spans="1:24" s="35" customFormat="1" ht="15.75" x14ac:dyDescent="0.25">
      <c r="A1126" s="33" t="s">
        <v>288</v>
      </c>
      <c r="B1126" s="33" t="s">
        <v>338</v>
      </c>
      <c r="C1126" s="42" t="s">
        <v>135</v>
      </c>
      <c r="D1126" s="43" t="s">
        <v>156</v>
      </c>
      <c r="E1126" s="53"/>
      <c r="F1126" s="53"/>
      <c r="G1126" s="53"/>
      <c r="H1126" s="53"/>
      <c r="I1126" s="54"/>
      <c r="J1126" s="50"/>
      <c r="K1126" s="54"/>
      <c r="L1126" s="55"/>
      <c r="M1126" s="59"/>
      <c r="N1126" s="59"/>
      <c r="O1126" s="53"/>
      <c r="P1126" s="53"/>
      <c r="Q1126" s="57">
        <f t="shared" si="324"/>
        <v>0</v>
      </c>
      <c r="R1126" s="53"/>
      <c r="S1126" s="53">
        <f t="shared" si="325"/>
        <v>0</v>
      </c>
      <c r="T1126" s="58"/>
      <c r="U1126" s="58"/>
      <c r="V1126" s="53">
        <f t="shared" si="326"/>
        <v>0</v>
      </c>
      <c r="W1126" s="59"/>
      <c r="X1126" s="6"/>
    </row>
    <row r="1127" spans="1:24" s="35" customFormat="1" ht="31.5" x14ac:dyDescent="0.25">
      <c r="A1127" s="33" t="s">
        <v>288</v>
      </c>
      <c r="B1127" s="33" t="s">
        <v>338</v>
      </c>
      <c r="C1127" s="42" t="s">
        <v>136</v>
      </c>
      <c r="D1127" s="43" t="s">
        <v>157</v>
      </c>
      <c r="E1127" s="53">
        <v>241253</v>
      </c>
      <c r="F1127" s="53">
        <f>E1127/12*3</f>
        <v>60313.25</v>
      </c>
      <c r="G1127" s="53">
        <v>56766</v>
      </c>
      <c r="H1127" s="53">
        <v>56766</v>
      </c>
      <c r="I1127" s="127"/>
      <c r="J1127" s="55"/>
      <c r="K1127" s="54">
        <f>G1127-F1127</f>
        <v>-3547.25</v>
      </c>
      <c r="L1127" s="55">
        <f>ROUND(K1127*100/-F1127,2)</f>
        <v>5.88</v>
      </c>
      <c r="M1127" s="59"/>
      <c r="N1127" s="59"/>
      <c r="O1127" s="53">
        <v>2049</v>
      </c>
      <c r="P1127" s="53">
        <v>2049</v>
      </c>
      <c r="Q1127" s="57">
        <f t="shared" si="324"/>
        <v>0</v>
      </c>
      <c r="R1127" s="59">
        <v>51</v>
      </c>
      <c r="S1127" s="53">
        <f t="shared" si="325"/>
        <v>13</v>
      </c>
      <c r="T1127" s="58">
        <v>12</v>
      </c>
      <c r="U1127" s="58">
        <v>12</v>
      </c>
      <c r="V1127" s="53">
        <f t="shared" si="326"/>
        <v>0</v>
      </c>
      <c r="W1127" s="59"/>
      <c r="X1127" s="6"/>
    </row>
    <row r="1128" spans="1:24" s="35" customFormat="1" ht="47.25" x14ac:dyDescent="0.25">
      <c r="A1128" s="33" t="s">
        <v>288</v>
      </c>
      <c r="B1128" s="33" t="s">
        <v>338</v>
      </c>
      <c r="C1128" s="42" t="s">
        <v>134</v>
      </c>
      <c r="D1128" s="43" t="s">
        <v>158</v>
      </c>
      <c r="E1128" s="53"/>
      <c r="F1128" s="53"/>
      <c r="G1128" s="53"/>
      <c r="H1128" s="53"/>
      <c r="I1128" s="54"/>
      <c r="J1128" s="50"/>
      <c r="K1128" s="54"/>
      <c r="L1128" s="55"/>
      <c r="M1128" s="59"/>
      <c r="N1128" s="59"/>
      <c r="O1128" s="53"/>
      <c r="P1128" s="53"/>
      <c r="Q1128" s="57">
        <f t="shared" si="324"/>
        <v>0</v>
      </c>
      <c r="R1128" s="53"/>
      <c r="S1128" s="53">
        <f t="shared" si="325"/>
        <v>0</v>
      </c>
      <c r="T1128" s="58"/>
      <c r="U1128" s="58"/>
      <c r="V1128" s="53">
        <f t="shared" si="326"/>
        <v>0</v>
      </c>
      <c r="W1128" s="59"/>
      <c r="X1128" s="6"/>
    </row>
    <row r="1129" spans="1:24" s="35" customFormat="1" ht="15.75" x14ac:dyDescent="0.25">
      <c r="A1129" s="33" t="s">
        <v>288</v>
      </c>
      <c r="B1129" s="33" t="s">
        <v>338</v>
      </c>
      <c r="C1129" s="42" t="s">
        <v>138</v>
      </c>
      <c r="D1129" s="43" t="s">
        <v>159</v>
      </c>
      <c r="E1129" s="53">
        <v>715415</v>
      </c>
      <c r="F1129" s="53">
        <f t="shared" ref="F1129:F1130" si="327">E1129/12*3</f>
        <v>178853.75</v>
      </c>
      <c r="G1129" s="53">
        <v>159532</v>
      </c>
      <c r="H1129" s="53">
        <v>159532</v>
      </c>
      <c r="I1129" s="127"/>
      <c r="J1129" s="55"/>
      <c r="K1129" s="54">
        <f t="shared" ref="K1129" si="328">G1129-F1129</f>
        <v>-19321.75</v>
      </c>
      <c r="L1129" s="55">
        <f t="shared" ref="L1129" si="329">ROUND(K1129*100/-F1129,2)</f>
        <v>10.8</v>
      </c>
      <c r="M1129" s="59"/>
      <c r="N1129" s="59"/>
      <c r="O1129" s="53">
        <v>3072</v>
      </c>
      <c r="P1129" s="53">
        <v>3072</v>
      </c>
      <c r="Q1129" s="57">
        <f t="shared" si="324"/>
        <v>0</v>
      </c>
      <c r="R1129" s="59">
        <v>722</v>
      </c>
      <c r="S1129" s="53">
        <f t="shared" si="325"/>
        <v>181</v>
      </c>
      <c r="T1129" s="58">
        <v>161</v>
      </c>
      <c r="U1129" s="58">
        <v>161</v>
      </c>
      <c r="V1129" s="53">
        <f t="shared" si="326"/>
        <v>0</v>
      </c>
      <c r="W1129" s="59"/>
      <c r="X1129" s="6"/>
    </row>
    <row r="1130" spans="1:24" s="35" customFormat="1" ht="15.75" x14ac:dyDescent="0.25">
      <c r="A1130" s="33" t="s">
        <v>288</v>
      </c>
      <c r="B1130" s="33" t="s">
        <v>338</v>
      </c>
      <c r="C1130" s="42" t="s">
        <v>180</v>
      </c>
      <c r="D1130" s="43" t="s">
        <v>181</v>
      </c>
      <c r="E1130" s="53">
        <v>896929</v>
      </c>
      <c r="F1130" s="53">
        <f t="shared" si="327"/>
        <v>224232.25</v>
      </c>
      <c r="G1130" s="53">
        <v>225431</v>
      </c>
      <c r="H1130" s="53">
        <v>220635</v>
      </c>
      <c r="I1130" s="127">
        <f t="shared" ref="I1130" si="330">G1130-F1130</f>
        <v>1198.75</v>
      </c>
      <c r="J1130" s="55">
        <f t="shared" ref="J1130" si="331">ROUND(I1130/F1130*100,2)</f>
        <v>0.53</v>
      </c>
      <c r="K1130" s="54"/>
      <c r="L1130" s="55"/>
      <c r="M1130" s="59"/>
      <c r="N1130" s="59"/>
      <c r="O1130" s="53">
        <v>3049</v>
      </c>
      <c r="P1130" s="53">
        <v>2998</v>
      </c>
      <c r="Q1130" s="57">
        <f t="shared" si="324"/>
        <v>51</v>
      </c>
      <c r="R1130" s="59">
        <v>187</v>
      </c>
      <c r="S1130" s="53">
        <f t="shared" si="325"/>
        <v>47</v>
      </c>
      <c r="T1130" s="58">
        <v>47</v>
      </c>
      <c r="U1130" s="58">
        <v>46</v>
      </c>
      <c r="V1130" s="53">
        <f t="shared" si="326"/>
        <v>1</v>
      </c>
      <c r="W1130" s="59"/>
      <c r="X1130" s="6"/>
    </row>
    <row r="1131" spans="1:24" s="35" customFormat="1" ht="31.5" x14ac:dyDescent="0.25">
      <c r="A1131" s="33" t="s">
        <v>288</v>
      </c>
      <c r="B1131" s="33" t="s">
        <v>338</v>
      </c>
      <c r="C1131" s="42" t="s">
        <v>137</v>
      </c>
      <c r="D1131" s="43" t="s">
        <v>160</v>
      </c>
      <c r="E1131" s="53"/>
      <c r="F1131" s="53"/>
      <c r="G1131" s="53"/>
      <c r="H1131" s="53"/>
      <c r="I1131" s="54"/>
      <c r="J1131" s="50"/>
      <c r="K1131" s="54"/>
      <c r="L1131" s="55"/>
      <c r="M1131" s="59"/>
      <c r="N1131" s="59"/>
      <c r="O1131" s="53"/>
      <c r="P1131" s="53"/>
      <c r="Q1131" s="57">
        <f t="shared" si="324"/>
        <v>0</v>
      </c>
      <c r="R1131" s="53"/>
      <c r="S1131" s="53">
        <f t="shared" si="325"/>
        <v>0</v>
      </c>
      <c r="T1131" s="58"/>
      <c r="U1131" s="58"/>
      <c r="V1131" s="53">
        <f t="shared" si="326"/>
        <v>0</v>
      </c>
      <c r="W1131" s="59"/>
      <c r="X1131" s="6"/>
    </row>
    <row r="1132" spans="1:24" s="35" customFormat="1" ht="15.75" x14ac:dyDescent="0.25">
      <c r="A1132" s="33" t="s">
        <v>288</v>
      </c>
      <c r="B1132" s="33" t="s">
        <v>338</v>
      </c>
      <c r="C1132" s="42" t="s">
        <v>127</v>
      </c>
      <c r="D1132" s="43" t="s">
        <v>161</v>
      </c>
      <c r="E1132" s="53"/>
      <c r="F1132" s="53"/>
      <c r="G1132" s="53"/>
      <c r="H1132" s="53"/>
      <c r="I1132" s="54"/>
      <c r="J1132" s="50"/>
      <c r="K1132" s="54"/>
      <c r="L1132" s="55"/>
      <c r="M1132" s="59"/>
      <c r="N1132" s="59"/>
      <c r="O1132" s="53"/>
      <c r="P1132" s="53"/>
      <c r="Q1132" s="57">
        <f t="shared" si="324"/>
        <v>0</v>
      </c>
      <c r="R1132" s="53"/>
      <c r="S1132" s="53">
        <f t="shared" si="325"/>
        <v>0</v>
      </c>
      <c r="T1132" s="58"/>
      <c r="U1132" s="58"/>
      <c r="V1132" s="53">
        <f t="shared" si="326"/>
        <v>0</v>
      </c>
      <c r="W1132" s="59"/>
      <c r="X1132" s="6"/>
    </row>
    <row r="1133" spans="1:24" s="35" customFormat="1" ht="31.5" x14ac:dyDescent="0.25">
      <c r="A1133" s="33" t="s">
        <v>288</v>
      </c>
      <c r="B1133" s="33" t="s">
        <v>338</v>
      </c>
      <c r="C1133" s="42" t="s">
        <v>126</v>
      </c>
      <c r="D1133" s="43" t="s">
        <v>162</v>
      </c>
      <c r="E1133" s="53"/>
      <c r="F1133" s="53"/>
      <c r="G1133" s="53"/>
      <c r="H1133" s="53"/>
      <c r="I1133" s="54"/>
      <c r="J1133" s="50"/>
      <c r="K1133" s="54"/>
      <c r="L1133" s="55"/>
      <c r="M1133" s="59"/>
      <c r="N1133" s="59"/>
      <c r="O1133" s="53"/>
      <c r="P1133" s="53"/>
      <c r="Q1133" s="57">
        <f t="shared" si="324"/>
        <v>0</v>
      </c>
      <c r="R1133" s="53"/>
      <c r="S1133" s="53">
        <f t="shared" si="325"/>
        <v>0</v>
      </c>
      <c r="T1133" s="58"/>
      <c r="U1133" s="58"/>
      <c r="V1133" s="53">
        <f t="shared" si="326"/>
        <v>0</v>
      </c>
      <c r="W1133" s="59"/>
      <c r="X1133" s="6"/>
    </row>
    <row r="1134" spans="1:24" s="35" customFormat="1" ht="15.75" x14ac:dyDescent="0.25">
      <c r="A1134" s="33" t="s">
        <v>288</v>
      </c>
      <c r="B1134" s="33" t="s">
        <v>338</v>
      </c>
      <c r="C1134" s="42" t="s">
        <v>122</v>
      </c>
      <c r="D1134" s="43" t="s">
        <v>163</v>
      </c>
      <c r="E1134" s="53">
        <v>288152</v>
      </c>
      <c r="F1134" s="53">
        <f t="shared" ref="F1134:F1135" si="332">E1134/12*3</f>
        <v>72038</v>
      </c>
      <c r="G1134" s="53">
        <v>74096</v>
      </c>
      <c r="H1134" s="53">
        <v>65863</v>
      </c>
      <c r="I1134" s="127">
        <f t="shared" ref="I1134" si="333">G1134-F1134</f>
        <v>2058</v>
      </c>
      <c r="J1134" s="55">
        <f t="shared" ref="J1134" si="334">ROUND(I1134/F1134*100,2)</f>
        <v>2.86</v>
      </c>
      <c r="K1134" s="54"/>
      <c r="L1134" s="55"/>
      <c r="M1134" s="59"/>
      <c r="N1134" s="59"/>
      <c r="O1134" s="53">
        <v>2098</v>
      </c>
      <c r="P1134" s="53">
        <v>1988</v>
      </c>
      <c r="Q1134" s="57">
        <f t="shared" si="324"/>
        <v>110</v>
      </c>
      <c r="R1134" s="59">
        <v>35</v>
      </c>
      <c r="S1134" s="53">
        <f t="shared" si="325"/>
        <v>9</v>
      </c>
      <c r="T1134" s="58">
        <v>9</v>
      </c>
      <c r="U1134" s="58">
        <v>8</v>
      </c>
      <c r="V1134" s="53">
        <f t="shared" si="326"/>
        <v>1</v>
      </c>
      <c r="W1134" s="59"/>
      <c r="X1134" s="6"/>
    </row>
    <row r="1135" spans="1:24" s="35" customFormat="1" ht="15.75" x14ac:dyDescent="0.25">
      <c r="A1135" s="33" t="s">
        <v>288</v>
      </c>
      <c r="B1135" s="33" t="s">
        <v>338</v>
      </c>
      <c r="C1135" s="42" t="s">
        <v>123</v>
      </c>
      <c r="D1135" s="43" t="s">
        <v>164</v>
      </c>
      <c r="E1135" s="53">
        <v>179192</v>
      </c>
      <c r="F1135" s="53">
        <f t="shared" si="332"/>
        <v>44798</v>
      </c>
      <c r="G1135" s="53">
        <v>35838</v>
      </c>
      <c r="H1135" s="53">
        <v>35838</v>
      </c>
      <c r="I1135" s="127"/>
      <c r="J1135" s="55"/>
      <c r="K1135" s="54">
        <f t="shared" ref="K1135" si="335">G1135-F1135</f>
        <v>-8960</v>
      </c>
      <c r="L1135" s="55">
        <f t="shared" ref="L1135" si="336">ROUND(K1135*100/-F1135,2)</f>
        <v>20</v>
      </c>
      <c r="M1135" s="59"/>
      <c r="N1135" s="59"/>
      <c r="O1135" s="53">
        <v>1174</v>
      </c>
      <c r="P1135" s="53">
        <v>1174</v>
      </c>
      <c r="Q1135" s="57">
        <f t="shared" si="324"/>
        <v>0</v>
      </c>
      <c r="R1135" s="59">
        <v>60</v>
      </c>
      <c r="S1135" s="53">
        <f t="shared" si="325"/>
        <v>15</v>
      </c>
      <c r="T1135" s="58">
        <v>12</v>
      </c>
      <c r="U1135" s="58">
        <v>12</v>
      </c>
      <c r="V1135" s="53">
        <f t="shared" si="326"/>
        <v>0</v>
      </c>
      <c r="W1135" s="59"/>
      <c r="X1135" s="6"/>
    </row>
    <row r="1136" spans="1:24" s="35" customFormat="1" ht="15.75" x14ac:dyDescent="0.25">
      <c r="A1136" s="33" t="s">
        <v>288</v>
      </c>
      <c r="B1136" s="33" t="s">
        <v>338</v>
      </c>
      <c r="C1136" s="42" t="s">
        <v>182</v>
      </c>
      <c r="D1136" s="43" t="s">
        <v>183</v>
      </c>
      <c r="E1136" s="53"/>
      <c r="F1136" s="53"/>
      <c r="G1136" s="53"/>
      <c r="H1136" s="53"/>
      <c r="I1136" s="54"/>
      <c r="J1136" s="50"/>
      <c r="K1136" s="54"/>
      <c r="L1136" s="55"/>
      <c r="M1136" s="59"/>
      <c r="N1136" s="59"/>
      <c r="O1136" s="53"/>
      <c r="P1136" s="53"/>
      <c r="Q1136" s="57">
        <f t="shared" si="324"/>
        <v>0</v>
      </c>
      <c r="R1136" s="53"/>
      <c r="S1136" s="53">
        <f t="shared" ref="S1136:S1151" si="337">ROUND(R1136/12*3,0)</f>
        <v>0</v>
      </c>
      <c r="T1136" s="58"/>
      <c r="U1136" s="58"/>
      <c r="V1136" s="53">
        <f t="shared" si="326"/>
        <v>0</v>
      </c>
      <c r="W1136" s="59"/>
      <c r="X1136" s="6"/>
    </row>
    <row r="1137" spans="1:24" s="35" customFormat="1" ht="15.75" x14ac:dyDescent="0.25">
      <c r="A1137" s="33" t="s">
        <v>288</v>
      </c>
      <c r="B1137" s="33" t="s">
        <v>338</v>
      </c>
      <c r="C1137" s="42" t="s">
        <v>184</v>
      </c>
      <c r="D1137" s="43" t="s">
        <v>185</v>
      </c>
      <c r="E1137" s="53"/>
      <c r="F1137" s="53"/>
      <c r="G1137" s="53"/>
      <c r="H1137" s="53"/>
      <c r="I1137" s="54"/>
      <c r="J1137" s="50"/>
      <c r="K1137" s="54"/>
      <c r="L1137" s="55"/>
      <c r="M1137" s="59"/>
      <c r="N1137" s="59"/>
      <c r="O1137" s="53"/>
      <c r="P1137" s="53"/>
      <c r="Q1137" s="57">
        <f t="shared" si="324"/>
        <v>0</v>
      </c>
      <c r="R1137" s="53"/>
      <c r="S1137" s="53">
        <f t="shared" si="337"/>
        <v>0</v>
      </c>
      <c r="T1137" s="58"/>
      <c r="U1137" s="58"/>
      <c r="V1137" s="53">
        <f t="shared" si="326"/>
        <v>0</v>
      </c>
      <c r="W1137" s="59"/>
      <c r="X1137" s="6"/>
    </row>
    <row r="1138" spans="1:24" s="35" customFormat="1" ht="15.75" x14ac:dyDescent="0.25">
      <c r="A1138" s="33" t="s">
        <v>288</v>
      </c>
      <c r="B1138" s="33" t="s">
        <v>338</v>
      </c>
      <c r="C1138" s="42" t="s">
        <v>186</v>
      </c>
      <c r="D1138" s="43" t="s">
        <v>187</v>
      </c>
      <c r="E1138" s="53"/>
      <c r="F1138" s="53"/>
      <c r="G1138" s="53"/>
      <c r="H1138" s="53"/>
      <c r="I1138" s="54"/>
      <c r="J1138" s="50"/>
      <c r="K1138" s="54"/>
      <c r="L1138" s="55"/>
      <c r="M1138" s="59"/>
      <c r="N1138" s="59"/>
      <c r="O1138" s="53"/>
      <c r="P1138" s="53"/>
      <c r="Q1138" s="57">
        <f t="shared" si="324"/>
        <v>0</v>
      </c>
      <c r="R1138" s="53"/>
      <c r="S1138" s="53">
        <f t="shared" si="337"/>
        <v>0</v>
      </c>
      <c r="T1138" s="58"/>
      <c r="U1138" s="58"/>
      <c r="V1138" s="53">
        <f t="shared" si="326"/>
        <v>0</v>
      </c>
      <c r="W1138" s="59"/>
      <c r="X1138" s="6"/>
    </row>
    <row r="1139" spans="1:24" s="35" customFormat="1" ht="31.5" x14ac:dyDescent="0.25">
      <c r="A1139" s="33" t="s">
        <v>288</v>
      </c>
      <c r="B1139" s="33" t="s">
        <v>338</v>
      </c>
      <c r="C1139" s="42" t="s">
        <v>188</v>
      </c>
      <c r="D1139" s="43" t="s">
        <v>189</v>
      </c>
      <c r="E1139" s="53"/>
      <c r="F1139" s="53"/>
      <c r="G1139" s="53"/>
      <c r="H1139" s="53"/>
      <c r="I1139" s="54"/>
      <c r="J1139" s="50"/>
      <c r="K1139" s="54"/>
      <c r="L1139" s="55"/>
      <c r="M1139" s="59"/>
      <c r="N1139" s="59"/>
      <c r="O1139" s="53"/>
      <c r="P1139" s="53"/>
      <c r="Q1139" s="57">
        <f t="shared" si="324"/>
        <v>0</v>
      </c>
      <c r="R1139" s="53"/>
      <c r="S1139" s="53">
        <f t="shared" si="337"/>
        <v>0</v>
      </c>
      <c r="T1139" s="58"/>
      <c r="U1139" s="58"/>
      <c r="V1139" s="53">
        <f t="shared" si="326"/>
        <v>0</v>
      </c>
      <c r="W1139" s="59"/>
      <c r="X1139" s="6"/>
    </row>
    <row r="1140" spans="1:24" s="35" customFormat="1" ht="15.75" x14ac:dyDescent="0.25">
      <c r="A1140" s="33" t="s">
        <v>288</v>
      </c>
      <c r="B1140" s="33" t="s">
        <v>338</v>
      </c>
      <c r="C1140" s="42" t="s">
        <v>124</v>
      </c>
      <c r="D1140" s="43" t="s">
        <v>165</v>
      </c>
      <c r="E1140" s="53"/>
      <c r="F1140" s="53"/>
      <c r="G1140" s="53"/>
      <c r="H1140" s="53"/>
      <c r="I1140" s="54"/>
      <c r="J1140" s="50"/>
      <c r="K1140" s="54"/>
      <c r="L1140" s="55"/>
      <c r="M1140" s="59"/>
      <c r="N1140" s="59"/>
      <c r="O1140" s="53"/>
      <c r="P1140" s="53"/>
      <c r="Q1140" s="57">
        <f t="shared" si="324"/>
        <v>0</v>
      </c>
      <c r="R1140" s="53"/>
      <c r="S1140" s="53">
        <f t="shared" si="337"/>
        <v>0</v>
      </c>
      <c r="T1140" s="58"/>
      <c r="U1140" s="58"/>
      <c r="V1140" s="53">
        <f t="shared" si="326"/>
        <v>0</v>
      </c>
      <c r="W1140" s="59"/>
      <c r="X1140" s="6"/>
    </row>
    <row r="1141" spans="1:24" s="35" customFormat="1" ht="15.75" x14ac:dyDescent="0.25">
      <c r="A1141" s="33" t="s">
        <v>288</v>
      </c>
      <c r="B1141" s="33" t="s">
        <v>338</v>
      </c>
      <c r="C1141" s="42" t="s">
        <v>125</v>
      </c>
      <c r="D1141" s="43" t="s">
        <v>166</v>
      </c>
      <c r="E1141" s="53"/>
      <c r="F1141" s="53"/>
      <c r="G1141" s="53"/>
      <c r="H1141" s="53"/>
      <c r="I1141" s="54"/>
      <c r="J1141" s="50"/>
      <c r="K1141" s="54"/>
      <c r="L1141" s="55"/>
      <c r="M1141" s="59"/>
      <c r="N1141" s="59"/>
      <c r="O1141" s="53"/>
      <c r="P1141" s="53"/>
      <c r="Q1141" s="57">
        <f t="shared" si="324"/>
        <v>0</v>
      </c>
      <c r="R1141" s="53"/>
      <c r="S1141" s="53">
        <f t="shared" si="337"/>
        <v>0</v>
      </c>
      <c r="T1141" s="58"/>
      <c r="U1141" s="58"/>
      <c r="V1141" s="53">
        <f t="shared" si="326"/>
        <v>0</v>
      </c>
      <c r="W1141" s="59"/>
      <c r="X1141" s="6"/>
    </row>
    <row r="1142" spans="1:24" s="35" customFormat="1" ht="47.25" x14ac:dyDescent="0.25">
      <c r="A1142" s="33" t="s">
        <v>288</v>
      </c>
      <c r="B1142" s="33" t="s">
        <v>338</v>
      </c>
      <c r="C1142" s="42" t="s">
        <v>34</v>
      </c>
      <c r="D1142" s="43" t="s">
        <v>167</v>
      </c>
      <c r="E1142" s="53"/>
      <c r="F1142" s="53"/>
      <c r="G1142" s="53"/>
      <c r="H1142" s="53"/>
      <c r="I1142" s="54"/>
      <c r="J1142" s="50"/>
      <c r="K1142" s="54"/>
      <c r="L1142" s="55"/>
      <c r="M1142" s="59"/>
      <c r="N1142" s="59"/>
      <c r="O1142" s="53"/>
      <c r="P1142" s="53"/>
      <c r="Q1142" s="57">
        <f t="shared" si="324"/>
        <v>0</v>
      </c>
      <c r="R1142" s="53"/>
      <c r="S1142" s="53">
        <f t="shared" si="337"/>
        <v>0</v>
      </c>
      <c r="T1142" s="58"/>
      <c r="U1142" s="58"/>
      <c r="V1142" s="53">
        <f t="shared" si="326"/>
        <v>0</v>
      </c>
      <c r="W1142" s="59"/>
      <c r="X1142" s="6"/>
    </row>
    <row r="1143" spans="1:24" s="35" customFormat="1" ht="15.75" x14ac:dyDescent="0.25">
      <c r="A1143" s="33" t="s">
        <v>288</v>
      </c>
      <c r="B1143" s="33" t="s">
        <v>338</v>
      </c>
      <c r="C1143" s="42" t="s">
        <v>35</v>
      </c>
      <c r="D1143" s="43" t="s">
        <v>168</v>
      </c>
      <c r="E1143" s="53"/>
      <c r="F1143" s="53"/>
      <c r="G1143" s="53"/>
      <c r="H1143" s="53"/>
      <c r="I1143" s="54"/>
      <c r="J1143" s="50"/>
      <c r="K1143" s="54"/>
      <c r="L1143" s="55"/>
      <c r="M1143" s="59"/>
      <c r="N1143" s="59"/>
      <c r="O1143" s="53"/>
      <c r="P1143" s="53"/>
      <c r="Q1143" s="57">
        <f t="shared" si="324"/>
        <v>0</v>
      </c>
      <c r="R1143" s="53"/>
      <c r="S1143" s="53">
        <f t="shared" si="337"/>
        <v>0</v>
      </c>
      <c r="T1143" s="58"/>
      <c r="U1143" s="58"/>
      <c r="V1143" s="53">
        <f t="shared" si="326"/>
        <v>0</v>
      </c>
      <c r="W1143" s="59"/>
      <c r="X1143" s="6"/>
    </row>
    <row r="1144" spans="1:24" s="35" customFormat="1" ht="31.5" x14ac:dyDescent="0.25">
      <c r="A1144" s="33" t="s">
        <v>288</v>
      </c>
      <c r="B1144" s="33" t="s">
        <v>338</v>
      </c>
      <c r="C1144" s="42" t="s">
        <v>36</v>
      </c>
      <c r="D1144" s="43" t="s">
        <v>190</v>
      </c>
      <c r="E1144" s="53"/>
      <c r="F1144" s="53"/>
      <c r="G1144" s="53"/>
      <c r="H1144" s="53"/>
      <c r="I1144" s="54"/>
      <c r="J1144" s="50"/>
      <c r="K1144" s="54"/>
      <c r="L1144" s="55"/>
      <c r="M1144" s="59"/>
      <c r="N1144" s="59"/>
      <c r="O1144" s="53"/>
      <c r="P1144" s="53"/>
      <c r="Q1144" s="57">
        <f t="shared" si="324"/>
        <v>0</v>
      </c>
      <c r="R1144" s="53"/>
      <c r="S1144" s="53">
        <f t="shared" si="337"/>
        <v>0</v>
      </c>
      <c r="T1144" s="58"/>
      <c r="U1144" s="58"/>
      <c r="V1144" s="53">
        <f t="shared" si="326"/>
        <v>0</v>
      </c>
      <c r="W1144" s="59"/>
      <c r="X1144" s="6"/>
    </row>
    <row r="1145" spans="1:24" s="35" customFormat="1" ht="31.5" x14ac:dyDescent="0.25">
      <c r="A1145" s="33" t="s">
        <v>288</v>
      </c>
      <c r="B1145" s="33" t="s">
        <v>338</v>
      </c>
      <c r="C1145" s="42" t="s">
        <v>37</v>
      </c>
      <c r="D1145" s="43" t="s">
        <v>191</v>
      </c>
      <c r="E1145" s="53"/>
      <c r="F1145" s="53"/>
      <c r="G1145" s="53"/>
      <c r="H1145" s="53"/>
      <c r="I1145" s="54"/>
      <c r="J1145" s="50"/>
      <c r="K1145" s="54"/>
      <c r="L1145" s="55"/>
      <c r="M1145" s="59"/>
      <c r="N1145" s="59"/>
      <c r="O1145" s="53"/>
      <c r="P1145" s="53"/>
      <c r="Q1145" s="57">
        <f t="shared" si="324"/>
        <v>0</v>
      </c>
      <c r="R1145" s="53"/>
      <c r="S1145" s="53">
        <f t="shared" si="337"/>
        <v>0</v>
      </c>
      <c r="T1145" s="58"/>
      <c r="U1145" s="58"/>
      <c r="V1145" s="53">
        <f t="shared" si="326"/>
        <v>0</v>
      </c>
      <c r="W1145" s="59"/>
      <c r="X1145" s="6"/>
    </row>
    <row r="1146" spans="1:24" s="35" customFormat="1" ht="31.5" x14ac:dyDescent="0.25">
      <c r="A1146" s="33" t="s">
        <v>288</v>
      </c>
      <c r="B1146" s="33" t="s">
        <v>338</v>
      </c>
      <c r="C1146" s="42" t="s">
        <v>38</v>
      </c>
      <c r="D1146" s="43" t="s">
        <v>169</v>
      </c>
      <c r="E1146" s="53"/>
      <c r="F1146" s="53"/>
      <c r="G1146" s="53"/>
      <c r="H1146" s="53"/>
      <c r="I1146" s="54"/>
      <c r="J1146" s="50"/>
      <c r="K1146" s="54"/>
      <c r="L1146" s="55"/>
      <c r="M1146" s="59"/>
      <c r="N1146" s="59"/>
      <c r="O1146" s="53"/>
      <c r="P1146" s="53"/>
      <c r="Q1146" s="57">
        <f t="shared" si="324"/>
        <v>0</v>
      </c>
      <c r="R1146" s="53"/>
      <c r="S1146" s="53">
        <f t="shared" si="337"/>
        <v>0</v>
      </c>
      <c r="T1146" s="58"/>
      <c r="U1146" s="58"/>
      <c r="V1146" s="53">
        <f t="shared" si="326"/>
        <v>0</v>
      </c>
      <c r="W1146" s="59"/>
      <c r="X1146" s="6"/>
    </row>
    <row r="1147" spans="1:24" s="35" customFormat="1" ht="15.75" x14ac:dyDescent="0.25">
      <c r="A1147" s="33" t="s">
        <v>288</v>
      </c>
      <c r="B1147" s="33" t="s">
        <v>338</v>
      </c>
      <c r="C1147" s="42" t="s">
        <v>39</v>
      </c>
      <c r="D1147" s="43" t="s">
        <v>170</v>
      </c>
      <c r="E1147" s="53"/>
      <c r="F1147" s="53"/>
      <c r="G1147" s="53"/>
      <c r="H1147" s="53"/>
      <c r="I1147" s="54"/>
      <c r="J1147" s="50"/>
      <c r="K1147" s="54"/>
      <c r="L1147" s="55"/>
      <c r="M1147" s="59"/>
      <c r="N1147" s="59"/>
      <c r="O1147" s="53"/>
      <c r="P1147" s="53"/>
      <c r="Q1147" s="57">
        <f t="shared" si="324"/>
        <v>0</v>
      </c>
      <c r="R1147" s="53"/>
      <c r="S1147" s="53">
        <f t="shared" si="337"/>
        <v>0</v>
      </c>
      <c r="T1147" s="58"/>
      <c r="U1147" s="58"/>
      <c r="V1147" s="53">
        <f t="shared" si="326"/>
        <v>0</v>
      </c>
      <c r="W1147" s="59"/>
      <c r="X1147" s="6"/>
    </row>
    <row r="1148" spans="1:24" s="35" customFormat="1" ht="47.25" x14ac:dyDescent="0.25">
      <c r="A1148" s="33" t="s">
        <v>288</v>
      </c>
      <c r="B1148" s="33" t="s">
        <v>338</v>
      </c>
      <c r="C1148" s="42" t="s">
        <v>40</v>
      </c>
      <c r="D1148" s="43" t="s">
        <v>172</v>
      </c>
      <c r="E1148" s="53"/>
      <c r="F1148" s="53"/>
      <c r="G1148" s="53"/>
      <c r="H1148" s="53"/>
      <c r="I1148" s="54"/>
      <c r="J1148" s="50"/>
      <c r="K1148" s="54"/>
      <c r="L1148" s="55"/>
      <c r="M1148" s="59"/>
      <c r="N1148" s="59"/>
      <c r="O1148" s="53"/>
      <c r="P1148" s="53"/>
      <c r="Q1148" s="57">
        <f t="shared" si="324"/>
        <v>0</v>
      </c>
      <c r="R1148" s="53"/>
      <c r="S1148" s="53">
        <f t="shared" si="337"/>
        <v>0</v>
      </c>
      <c r="T1148" s="58"/>
      <c r="U1148" s="58"/>
      <c r="V1148" s="53">
        <f t="shared" si="326"/>
        <v>0</v>
      </c>
      <c r="W1148" s="59"/>
      <c r="X1148" s="6"/>
    </row>
    <row r="1149" spans="1:24" s="35" customFormat="1" ht="15.75" x14ac:dyDescent="0.25">
      <c r="A1149" s="33" t="s">
        <v>288</v>
      </c>
      <c r="B1149" s="33" t="s">
        <v>338</v>
      </c>
      <c r="C1149" s="42" t="s">
        <v>41</v>
      </c>
      <c r="D1149" s="43" t="s">
        <v>171</v>
      </c>
      <c r="E1149" s="53"/>
      <c r="F1149" s="53"/>
      <c r="G1149" s="53"/>
      <c r="H1149" s="53"/>
      <c r="I1149" s="54"/>
      <c r="J1149" s="50"/>
      <c r="K1149" s="54"/>
      <c r="L1149" s="55"/>
      <c r="M1149" s="59"/>
      <c r="N1149" s="59"/>
      <c r="O1149" s="53"/>
      <c r="P1149" s="53"/>
      <c r="Q1149" s="57">
        <f t="shared" si="324"/>
        <v>0</v>
      </c>
      <c r="R1149" s="53"/>
      <c r="S1149" s="53">
        <f t="shared" si="337"/>
        <v>0</v>
      </c>
      <c r="T1149" s="58"/>
      <c r="U1149" s="58"/>
      <c r="V1149" s="53">
        <f t="shared" si="326"/>
        <v>0</v>
      </c>
      <c r="W1149" s="59"/>
      <c r="X1149" s="6"/>
    </row>
    <row r="1150" spans="1:24" s="35" customFormat="1" ht="15.75" x14ac:dyDescent="0.25">
      <c r="A1150" s="33" t="s">
        <v>288</v>
      </c>
      <c r="B1150" s="33" t="s">
        <v>338</v>
      </c>
      <c r="C1150" s="42" t="s">
        <v>42</v>
      </c>
      <c r="D1150" s="43" t="s">
        <v>192</v>
      </c>
      <c r="E1150" s="53"/>
      <c r="F1150" s="53"/>
      <c r="G1150" s="53"/>
      <c r="H1150" s="53"/>
      <c r="I1150" s="54"/>
      <c r="J1150" s="50"/>
      <c r="K1150" s="54"/>
      <c r="L1150" s="55"/>
      <c r="M1150" s="59"/>
      <c r="N1150" s="59"/>
      <c r="O1150" s="53"/>
      <c r="P1150" s="53"/>
      <c r="Q1150" s="57">
        <f t="shared" si="324"/>
        <v>0</v>
      </c>
      <c r="R1150" s="53"/>
      <c r="S1150" s="53">
        <f t="shared" si="337"/>
        <v>0</v>
      </c>
      <c r="T1150" s="58"/>
      <c r="U1150" s="58"/>
      <c r="V1150" s="53">
        <f t="shared" si="326"/>
        <v>0</v>
      </c>
      <c r="W1150" s="59"/>
      <c r="X1150" s="6"/>
    </row>
    <row r="1151" spans="1:24" s="35" customFormat="1" ht="15.75" x14ac:dyDescent="0.25">
      <c r="A1151" s="33" t="s">
        <v>288</v>
      </c>
      <c r="B1151" s="33" t="s">
        <v>338</v>
      </c>
      <c r="C1151" s="42" t="s">
        <v>43</v>
      </c>
      <c r="D1151" s="43" t="s">
        <v>193</v>
      </c>
      <c r="E1151" s="53"/>
      <c r="F1151" s="53"/>
      <c r="G1151" s="53"/>
      <c r="H1151" s="53"/>
      <c r="I1151" s="54"/>
      <c r="J1151" s="50"/>
      <c r="K1151" s="54"/>
      <c r="L1151" s="55"/>
      <c r="M1151" s="59"/>
      <c r="N1151" s="59"/>
      <c r="O1151" s="53"/>
      <c r="P1151" s="53"/>
      <c r="Q1151" s="57">
        <f t="shared" si="324"/>
        <v>0</v>
      </c>
      <c r="R1151" s="53"/>
      <c r="S1151" s="53">
        <f t="shared" si="337"/>
        <v>0</v>
      </c>
      <c r="T1151" s="58"/>
      <c r="U1151" s="58"/>
      <c r="V1151" s="53">
        <f t="shared" si="326"/>
        <v>0</v>
      </c>
      <c r="W1151" s="59"/>
      <c r="X1151" s="6"/>
    </row>
    <row r="1152" spans="1:24" s="35" customFormat="1" ht="15.75" x14ac:dyDescent="0.25">
      <c r="A1152" s="33" t="s">
        <v>288</v>
      </c>
      <c r="B1152" s="33" t="s">
        <v>338</v>
      </c>
      <c r="C1152" s="42" t="s">
        <v>44</v>
      </c>
      <c r="D1152" s="43" t="s">
        <v>173</v>
      </c>
      <c r="E1152" s="53">
        <v>6427</v>
      </c>
      <c r="F1152" s="53">
        <f>E1152/12*3</f>
        <v>1606.75</v>
      </c>
      <c r="G1152" s="53">
        <v>2921</v>
      </c>
      <c r="H1152" s="53">
        <v>1169</v>
      </c>
      <c r="I1152" s="127">
        <f>G1152-F1152</f>
        <v>1314.25</v>
      </c>
      <c r="J1152" s="55">
        <f>ROUND(I1152/F1152*100,2)</f>
        <v>81.8</v>
      </c>
      <c r="K1152" s="54"/>
      <c r="L1152" s="55"/>
      <c r="M1152" s="59"/>
      <c r="N1152" s="59"/>
      <c r="O1152" s="53">
        <v>98</v>
      </c>
      <c r="P1152" s="53">
        <v>56</v>
      </c>
      <c r="Q1152" s="57">
        <f t="shared" si="324"/>
        <v>42</v>
      </c>
      <c r="R1152" s="74">
        <v>11</v>
      </c>
      <c r="S1152" s="53">
        <f>ROUND(R1152/12*3,0)</f>
        <v>3</v>
      </c>
      <c r="T1152" s="58">
        <v>5</v>
      </c>
      <c r="U1152" s="58">
        <v>2</v>
      </c>
      <c r="V1152" s="53">
        <f t="shared" si="326"/>
        <v>3</v>
      </c>
      <c r="W1152" s="59"/>
      <c r="X1152" s="6"/>
    </row>
    <row r="1153" spans="1:24" s="35" customFormat="1" ht="15.75" x14ac:dyDescent="0.25">
      <c r="A1153" s="33" t="s">
        <v>288</v>
      </c>
      <c r="B1153" s="33" t="s">
        <v>338</v>
      </c>
      <c r="C1153" s="42" t="s">
        <v>45</v>
      </c>
      <c r="D1153" s="43" t="s">
        <v>187</v>
      </c>
      <c r="E1153" s="53"/>
      <c r="F1153" s="53"/>
      <c r="G1153" s="53"/>
      <c r="H1153" s="53"/>
      <c r="I1153" s="54"/>
      <c r="J1153" s="50"/>
      <c r="K1153" s="54"/>
      <c r="L1153" s="55"/>
      <c r="M1153" s="59"/>
      <c r="N1153" s="59"/>
      <c r="O1153" s="53"/>
      <c r="P1153" s="53"/>
      <c r="Q1153" s="57">
        <f t="shared" si="324"/>
        <v>0</v>
      </c>
      <c r="R1153" s="53"/>
      <c r="S1153" s="53">
        <f t="shared" ref="S1153:S1160" si="338">ROUND(R1153/12*3,0)</f>
        <v>0</v>
      </c>
      <c r="T1153" s="58"/>
      <c r="U1153" s="58"/>
      <c r="V1153" s="53">
        <f t="shared" si="326"/>
        <v>0</v>
      </c>
      <c r="W1153" s="59"/>
      <c r="X1153" s="6"/>
    </row>
    <row r="1154" spans="1:24" s="35" customFormat="1" ht="15.75" x14ac:dyDescent="0.25">
      <c r="A1154" s="33" t="s">
        <v>288</v>
      </c>
      <c r="B1154" s="33" t="s">
        <v>338</v>
      </c>
      <c r="C1154" s="42" t="s">
        <v>46</v>
      </c>
      <c r="D1154" s="43" t="s">
        <v>194</v>
      </c>
      <c r="E1154" s="53"/>
      <c r="F1154" s="53"/>
      <c r="G1154" s="53"/>
      <c r="H1154" s="53"/>
      <c r="I1154" s="54"/>
      <c r="J1154" s="50"/>
      <c r="K1154" s="54"/>
      <c r="L1154" s="55"/>
      <c r="M1154" s="59"/>
      <c r="N1154" s="59"/>
      <c r="O1154" s="53"/>
      <c r="P1154" s="53"/>
      <c r="Q1154" s="57">
        <f t="shared" si="324"/>
        <v>0</v>
      </c>
      <c r="R1154" s="53"/>
      <c r="S1154" s="53">
        <f t="shared" si="338"/>
        <v>0</v>
      </c>
      <c r="T1154" s="58"/>
      <c r="U1154" s="58"/>
      <c r="V1154" s="53">
        <f t="shared" si="326"/>
        <v>0</v>
      </c>
      <c r="W1154" s="59"/>
      <c r="X1154" s="6"/>
    </row>
    <row r="1155" spans="1:24" s="35" customFormat="1" ht="15.75" x14ac:dyDescent="0.25">
      <c r="A1155" s="33" t="s">
        <v>288</v>
      </c>
      <c r="B1155" s="33" t="s">
        <v>338</v>
      </c>
      <c r="C1155" s="42" t="s">
        <v>47</v>
      </c>
      <c r="D1155" s="43" t="s">
        <v>121</v>
      </c>
      <c r="E1155" s="53"/>
      <c r="F1155" s="53"/>
      <c r="G1155" s="53"/>
      <c r="H1155" s="53"/>
      <c r="I1155" s="54"/>
      <c r="J1155" s="50"/>
      <c r="K1155" s="54"/>
      <c r="L1155" s="55"/>
      <c r="M1155" s="59"/>
      <c r="N1155" s="59"/>
      <c r="O1155" s="53"/>
      <c r="P1155" s="53"/>
      <c r="Q1155" s="57">
        <f t="shared" si="324"/>
        <v>0</v>
      </c>
      <c r="R1155" s="53"/>
      <c r="S1155" s="53">
        <f t="shared" si="338"/>
        <v>0</v>
      </c>
      <c r="T1155" s="58"/>
      <c r="U1155" s="58"/>
      <c r="V1155" s="53">
        <f t="shared" si="326"/>
        <v>0</v>
      </c>
      <c r="W1155" s="59"/>
      <c r="X1155" s="6"/>
    </row>
    <row r="1156" spans="1:24" s="35" customFormat="1" ht="15.75" x14ac:dyDescent="0.25">
      <c r="A1156" s="33" t="s">
        <v>288</v>
      </c>
      <c r="B1156" s="33" t="s">
        <v>338</v>
      </c>
      <c r="C1156" s="42" t="s">
        <v>48</v>
      </c>
      <c r="D1156" s="43" t="s">
        <v>195</v>
      </c>
      <c r="E1156" s="53"/>
      <c r="F1156" s="53"/>
      <c r="G1156" s="53"/>
      <c r="H1156" s="53"/>
      <c r="I1156" s="54"/>
      <c r="J1156" s="50"/>
      <c r="K1156" s="54"/>
      <c r="L1156" s="55"/>
      <c r="M1156" s="59"/>
      <c r="N1156" s="59"/>
      <c r="O1156" s="53"/>
      <c r="P1156" s="53"/>
      <c r="Q1156" s="57">
        <f t="shared" si="324"/>
        <v>0</v>
      </c>
      <c r="R1156" s="53"/>
      <c r="S1156" s="53">
        <f t="shared" si="338"/>
        <v>0</v>
      </c>
      <c r="T1156" s="58"/>
      <c r="U1156" s="58"/>
      <c r="V1156" s="53">
        <f t="shared" si="326"/>
        <v>0</v>
      </c>
      <c r="W1156" s="59"/>
      <c r="X1156" s="6"/>
    </row>
    <row r="1157" spans="1:24" s="35" customFormat="1" ht="31.5" x14ac:dyDescent="0.25">
      <c r="A1157" s="33" t="s">
        <v>288</v>
      </c>
      <c r="B1157" s="33" t="s">
        <v>338</v>
      </c>
      <c r="C1157" s="42" t="s">
        <v>128</v>
      </c>
      <c r="D1157" s="43" t="s">
        <v>118</v>
      </c>
      <c r="E1157" s="53"/>
      <c r="F1157" s="53"/>
      <c r="G1157" s="53"/>
      <c r="H1157" s="53"/>
      <c r="I1157" s="54"/>
      <c r="J1157" s="50"/>
      <c r="K1157" s="54"/>
      <c r="L1157" s="55"/>
      <c r="M1157" s="59"/>
      <c r="N1157" s="59"/>
      <c r="O1157" s="53"/>
      <c r="P1157" s="53"/>
      <c r="Q1157" s="57">
        <f t="shared" si="324"/>
        <v>0</v>
      </c>
      <c r="R1157" s="53"/>
      <c r="S1157" s="53">
        <f t="shared" si="338"/>
        <v>0</v>
      </c>
      <c r="T1157" s="58"/>
      <c r="U1157" s="58"/>
      <c r="V1157" s="53">
        <f t="shared" si="326"/>
        <v>0</v>
      </c>
      <c r="W1157" s="59"/>
      <c r="X1157" s="6"/>
    </row>
    <row r="1158" spans="1:24" s="35" customFormat="1" ht="15.75" x14ac:dyDescent="0.25">
      <c r="A1158" s="33" t="s">
        <v>288</v>
      </c>
      <c r="B1158" s="33" t="s">
        <v>338</v>
      </c>
      <c r="C1158" s="42" t="s">
        <v>47</v>
      </c>
      <c r="D1158" s="43" t="s">
        <v>121</v>
      </c>
      <c r="E1158" s="53"/>
      <c r="F1158" s="53"/>
      <c r="G1158" s="53"/>
      <c r="H1158" s="53"/>
      <c r="I1158" s="54"/>
      <c r="J1158" s="50"/>
      <c r="K1158" s="54"/>
      <c r="L1158" s="55"/>
      <c r="M1158" s="59"/>
      <c r="N1158" s="59"/>
      <c r="O1158" s="53"/>
      <c r="P1158" s="53"/>
      <c r="Q1158" s="57">
        <f t="shared" si="324"/>
        <v>0</v>
      </c>
      <c r="R1158" s="53"/>
      <c r="S1158" s="53">
        <f t="shared" si="338"/>
        <v>0</v>
      </c>
      <c r="T1158" s="58"/>
      <c r="U1158" s="58"/>
      <c r="V1158" s="53">
        <f t="shared" si="326"/>
        <v>0</v>
      </c>
      <c r="W1158" s="59"/>
      <c r="X1158" s="6"/>
    </row>
    <row r="1159" spans="1:24" s="35" customFormat="1" ht="31.5" x14ac:dyDescent="0.25">
      <c r="A1159" s="33" t="s">
        <v>288</v>
      </c>
      <c r="B1159" s="33" t="s">
        <v>338</v>
      </c>
      <c r="C1159" s="42" t="s">
        <v>49</v>
      </c>
      <c r="D1159" s="43" t="s">
        <v>196</v>
      </c>
      <c r="E1159" s="53">
        <v>5744</v>
      </c>
      <c r="F1159" s="53">
        <f>E1159/12*3</f>
        <v>1436</v>
      </c>
      <c r="G1159" s="53">
        <v>0</v>
      </c>
      <c r="H1159" s="53">
        <v>0</v>
      </c>
      <c r="I1159" s="127"/>
      <c r="J1159" s="55"/>
      <c r="K1159" s="54">
        <f>G1159-F1159</f>
        <v>-1436</v>
      </c>
      <c r="L1159" s="55">
        <f>ROUND(K1159*100/-F1159,2)</f>
        <v>100</v>
      </c>
      <c r="M1159" s="59"/>
      <c r="N1159" s="59"/>
      <c r="O1159" s="53"/>
      <c r="P1159" s="53"/>
      <c r="Q1159" s="57">
        <f t="shared" si="324"/>
        <v>0</v>
      </c>
      <c r="R1159" s="59">
        <v>3</v>
      </c>
      <c r="S1159" s="53">
        <f t="shared" si="338"/>
        <v>1</v>
      </c>
      <c r="T1159" s="58"/>
      <c r="U1159" s="58"/>
      <c r="V1159" s="53">
        <f t="shared" si="326"/>
        <v>0</v>
      </c>
      <c r="W1159" s="59"/>
      <c r="X1159" s="6"/>
    </row>
    <row r="1160" spans="1:24" s="35" customFormat="1" ht="31.5" x14ac:dyDescent="0.25">
      <c r="A1160" s="33" t="s">
        <v>288</v>
      </c>
      <c r="B1160" s="33" t="s">
        <v>338</v>
      </c>
      <c r="C1160" s="42" t="s">
        <v>197</v>
      </c>
      <c r="D1160" s="43" t="s">
        <v>198</v>
      </c>
      <c r="E1160" s="53"/>
      <c r="F1160" s="53"/>
      <c r="G1160" s="53"/>
      <c r="H1160" s="53"/>
      <c r="I1160" s="54"/>
      <c r="J1160" s="50"/>
      <c r="K1160" s="54"/>
      <c r="L1160" s="55"/>
      <c r="M1160" s="59"/>
      <c r="N1160" s="59"/>
      <c r="O1160" s="53"/>
      <c r="P1160" s="53"/>
      <c r="Q1160" s="57">
        <f t="shared" si="324"/>
        <v>0</v>
      </c>
      <c r="R1160" s="53"/>
      <c r="S1160" s="53">
        <f t="shared" si="338"/>
        <v>0</v>
      </c>
      <c r="T1160" s="58"/>
      <c r="U1160" s="58"/>
      <c r="V1160" s="53">
        <f t="shared" si="326"/>
        <v>0</v>
      </c>
      <c r="W1160" s="59"/>
      <c r="X1160" s="6"/>
    </row>
    <row r="1161" spans="1:24" s="35" customFormat="1" ht="47.25" x14ac:dyDescent="0.25">
      <c r="A1161" s="33" t="s">
        <v>288</v>
      </c>
      <c r="B1161" s="33" t="s">
        <v>338</v>
      </c>
      <c r="C1161" s="42" t="s">
        <v>199</v>
      </c>
      <c r="D1161" s="43" t="s">
        <v>200</v>
      </c>
      <c r="E1161" s="53">
        <v>435304</v>
      </c>
      <c r="F1161" s="53">
        <f>E1161/12*3</f>
        <v>108826</v>
      </c>
      <c r="G1161" s="53">
        <v>86593</v>
      </c>
      <c r="H1161" s="53">
        <v>86593</v>
      </c>
      <c r="I1161" s="127"/>
      <c r="J1161" s="55"/>
      <c r="K1161" s="54">
        <f>G1161-F1161</f>
        <v>-22233</v>
      </c>
      <c r="L1161" s="55">
        <f>ROUND(K1161*100/-F1161,2)</f>
        <v>20.43</v>
      </c>
      <c r="M1161" s="59"/>
      <c r="N1161" s="59"/>
      <c r="O1161" s="53">
        <v>5182</v>
      </c>
      <c r="P1161" s="53">
        <v>5182</v>
      </c>
      <c r="Q1161" s="57">
        <f t="shared" si="324"/>
        <v>0</v>
      </c>
      <c r="R1161" s="59">
        <v>167</v>
      </c>
      <c r="S1161" s="53">
        <f>ROUND(R1161/12*3,0)</f>
        <v>42</v>
      </c>
      <c r="T1161" s="58">
        <v>56</v>
      </c>
      <c r="U1161" s="58">
        <v>56</v>
      </c>
      <c r="V1161" s="53">
        <f t="shared" si="326"/>
        <v>0</v>
      </c>
      <c r="W1161" s="59"/>
      <c r="X1161" s="6"/>
    </row>
    <row r="1162" spans="1:24" s="35" customFormat="1" ht="31.5" x14ac:dyDescent="0.25">
      <c r="A1162" s="33" t="s">
        <v>288</v>
      </c>
      <c r="B1162" s="33" t="s">
        <v>338</v>
      </c>
      <c r="C1162" s="42" t="s">
        <v>201</v>
      </c>
      <c r="D1162" s="43" t="s">
        <v>202</v>
      </c>
      <c r="E1162" s="53"/>
      <c r="F1162" s="53">
        <f>E1162/12*2</f>
        <v>0</v>
      </c>
      <c r="G1162" s="53"/>
      <c r="H1162" s="53"/>
      <c r="I1162" s="127">
        <f>G1162-F1162</f>
        <v>0</v>
      </c>
      <c r="J1162" s="55" t="e">
        <f>ROUND(I1162/F1162*100,2)</f>
        <v>#DIV/0!</v>
      </c>
      <c r="K1162" s="127">
        <f>G1162-F1162</f>
        <v>0</v>
      </c>
      <c r="L1162" s="55" t="e">
        <f>ROUND(K1162*100/-F1162,2)</f>
        <v>#DIV/0!</v>
      </c>
      <c r="M1162" s="59"/>
      <c r="N1162" s="59"/>
      <c r="O1162" s="53"/>
      <c r="P1162" s="53"/>
      <c r="Q1162" s="59">
        <f t="shared" si="324"/>
        <v>0</v>
      </c>
      <c r="R1162" s="53"/>
      <c r="S1162" s="53">
        <f>ROUND(R1162/9*1,0)</f>
        <v>0</v>
      </c>
      <c r="T1162" s="53"/>
      <c r="U1162" s="53"/>
      <c r="V1162" s="53">
        <f t="shared" si="326"/>
        <v>0</v>
      </c>
      <c r="W1162" s="59"/>
      <c r="X1162" s="6"/>
    </row>
    <row r="1163" spans="1:24" s="35" customFormat="1" ht="47.25" x14ac:dyDescent="0.25">
      <c r="A1163" s="33" t="s">
        <v>288</v>
      </c>
      <c r="B1163" s="33" t="s">
        <v>338</v>
      </c>
      <c r="C1163" s="42" t="s">
        <v>203</v>
      </c>
      <c r="D1163" s="43" t="s">
        <v>204</v>
      </c>
      <c r="E1163" s="53"/>
      <c r="F1163" s="53">
        <f>E1163/12*2</f>
        <v>0</v>
      </c>
      <c r="G1163" s="53"/>
      <c r="H1163" s="53"/>
      <c r="I1163" s="54">
        <f>G1163-F1163</f>
        <v>0</v>
      </c>
      <c r="J1163" s="50" t="e">
        <f>ROUND(I1163/F1163*100,2)</f>
        <v>#DIV/0!</v>
      </c>
      <c r="K1163" s="54">
        <f>G1163-F1163</f>
        <v>0</v>
      </c>
      <c r="L1163" s="55" t="e">
        <f>ROUND(K1163*100/-F1163,2)</f>
        <v>#DIV/0!</v>
      </c>
      <c r="M1163" s="59"/>
      <c r="N1163" s="59"/>
      <c r="O1163" s="53"/>
      <c r="P1163" s="53"/>
      <c r="Q1163" s="57">
        <f t="shared" si="324"/>
        <v>0</v>
      </c>
      <c r="R1163" s="59"/>
      <c r="S1163" s="53">
        <f>ROUND(R1163/9*1,0)</f>
        <v>0</v>
      </c>
      <c r="T1163" s="58"/>
      <c r="U1163" s="58"/>
      <c r="V1163" s="53">
        <f t="shared" si="326"/>
        <v>0</v>
      </c>
      <c r="W1163" s="59"/>
      <c r="X1163" s="6"/>
    </row>
    <row r="1164" spans="1:24" s="35" customFormat="1" ht="31.5" x14ac:dyDescent="0.25">
      <c r="A1164" s="33" t="s">
        <v>288</v>
      </c>
      <c r="B1164" s="22" t="s">
        <v>339</v>
      </c>
      <c r="C1164" s="23" t="s">
        <v>102</v>
      </c>
      <c r="D1164" s="32" t="s">
        <v>50</v>
      </c>
      <c r="E1164" s="64">
        <f t="shared" ref="E1164:L1164" si="339">SUM(E1165:E1212)</f>
        <v>689137</v>
      </c>
      <c r="F1164" s="64">
        <f t="shared" si="339"/>
        <v>137708.33333333334</v>
      </c>
      <c r="G1164" s="64">
        <f t="shared" si="339"/>
        <v>156019</v>
      </c>
      <c r="H1164" s="64">
        <f t="shared" si="339"/>
        <v>156419</v>
      </c>
      <c r="I1164" s="134">
        <f t="shared" si="339"/>
        <v>0</v>
      </c>
      <c r="J1164" s="134">
        <f t="shared" si="339"/>
        <v>0</v>
      </c>
      <c r="K1164" s="134">
        <f t="shared" si="339"/>
        <v>0</v>
      </c>
      <c r="L1164" s="64">
        <f t="shared" si="339"/>
        <v>0</v>
      </c>
      <c r="M1164" s="64"/>
      <c r="N1164" s="64"/>
      <c r="O1164" s="64">
        <f t="shared" ref="O1164:U1164" si="340">SUM(O1165:O1212)</f>
        <v>280</v>
      </c>
      <c r="P1164" s="64">
        <f t="shared" si="340"/>
        <v>280</v>
      </c>
      <c r="Q1164" s="134">
        <f t="shared" si="340"/>
        <v>0</v>
      </c>
      <c r="R1164" s="64">
        <f t="shared" si="340"/>
        <v>88</v>
      </c>
      <c r="S1164" s="64">
        <f t="shared" si="340"/>
        <v>22</v>
      </c>
      <c r="T1164" s="144">
        <f t="shared" si="340"/>
        <v>22</v>
      </c>
      <c r="U1164" s="144">
        <f t="shared" si="340"/>
        <v>22</v>
      </c>
      <c r="V1164" s="64">
        <f t="shared" ref="V1164" si="341">SUM(V1165:V1209)</f>
        <v>0</v>
      </c>
      <c r="W1164" s="64"/>
      <c r="X1164" s="6"/>
    </row>
    <row r="1165" spans="1:24" s="35" customFormat="1" ht="63" x14ac:dyDescent="0.25">
      <c r="A1165" s="33" t="s">
        <v>288</v>
      </c>
      <c r="B1165" s="44" t="s">
        <v>339</v>
      </c>
      <c r="C1165" s="23" t="s">
        <v>102</v>
      </c>
      <c r="D1165" s="43" t="s">
        <v>205</v>
      </c>
      <c r="E1165" s="53"/>
      <c r="F1165" s="53"/>
      <c r="G1165" s="53"/>
      <c r="H1165" s="53"/>
      <c r="I1165" s="54"/>
      <c r="J1165" s="50"/>
      <c r="K1165" s="54"/>
      <c r="L1165" s="55"/>
      <c r="M1165" s="59"/>
      <c r="N1165" s="59"/>
      <c r="O1165" s="53"/>
      <c r="P1165" s="53"/>
      <c r="Q1165" s="57">
        <f>O1165-P1165</f>
        <v>0</v>
      </c>
      <c r="R1165" s="53"/>
      <c r="S1165" s="53">
        <f>ROUND(R1165/12*3,0)</f>
        <v>0</v>
      </c>
      <c r="T1165" s="58"/>
      <c r="U1165" s="58"/>
      <c r="V1165" s="53">
        <f>T1165-U1165</f>
        <v>0</v>
      </c>
      <c r="W1165" s="59"/>
      <c r="X1165" s="6"/>
    </row>
    <row r="1166" spans="1:24" s="35" customFormat="1" ht="15.75" x14ac:dyDescent="0.25">
      <c r="A1166" s="33" t="s">
        <v>288</v>
      </c>
      <c r="B1166" s="44" t="s">
        <v>339</v>
      </c>
      <c r="C1166" s="23" t="s">
        <v>384</v>
      </c>
      <c r="D1166" s="43" t="s">
        <v>387</v>
      </c>
      <c r="E1166" s="53"/>
      <c r="F1166" s="53"/>
      <c r="G1166" s="53"/>
      <c r="H1166" s="53"/>
      <c r="I1166" s="54"/>
      <c r="J1166" s="50"/>
      <c r="K1166" s="54"/>
      <c r="L1166" s="55"/>
      <c r="M1166" s="59"/>
      <c r="N1166" s="59"/>
      <c r="O1166" s="53"/>
      <c r="P1166" s="53"/>
      <c r="Q1166" s="57"/>
      <c r="R1166" s="53"/>
      <c r="S1166" s="53"/>
      <c r="T1166" s="58"/>
      <c r="U1166" s="58"/>
      <c r="V1166" s="53"/>
      <c r="W1166" s="59"/>
      <c r="X1166" s="6"/>
    </row>
    <row r="1167" spans="1:24" s="35" customFormat="1" ht="15.75" x14ac:dyDescent="0.25">
      <c r="A1167" s="33" t="s">
        <v>288</v>
      </c>
      <c r="B1167" s="44" t="s">
        <v>339</v>
      </c>
      <c r="C1167" s="23" t="s">
        <v>385</v>
      </c>
      <c r="D1167" s="43" t="s">
        <v>388</v>
      </c>
      <c r="E1167" s="53"/>
      <c r="F1167" s="53"/>
      <c r="G1167" s="53"/>
      <c r="H1167" s="53"/>
      <c r="I1167" s="54"/>
      <c r="J1167" s="50"/>
      <c r="K1167" s="54"/>
      <c r="L1167" s="55"/>
      <c r="M1167" s="59"/>
      <c r="N1167" s="59"/>
      <c r="O1167" s="53"/>
      <c r="P1167" s="53"/>
      <c r="Q1167" s="57"/>
      <c r="R1167" s="53"/>
      <c r="S1167" s="53"/>
      <c r="T1167" s="58"/>
      <c r="U1167" s="58"/>
      <c r="V1167" s="53"/>
      <c r="W1167" s="59"/>
      <c r="X1167" s="6"/>
    </row>
    <row r="1168" spans="1:24" s="35" customFormat="1" ht="31.5" x14ac:dyDescent="0.25">
      <c r="A1168" s="33" t="s">
        <v>288</v>
      </c>
      <c r="B1168" s="44" t="s">
        <v>339</v>
      </c>
      <c r="C1168" s="23" t="s">
        <v>386</v>
      </c>
      <c r="D1168" s="43" t="s">
        <v>389</v>
      </c>
      <c r="E1168" s="53"/>
      <c r="F1168" s="53"/>
      <c r="G1168" s="53">
        <v>237</v>
      </c>
      <c r="H1168" s="53">
        <v>237</v>
      </c>
      <c r="I1168" s="54"/>
      <c r="J1168" s="50"/>
      <c r="K1168" s="54"/>
      <c r="L1168" s="55"/>
      <c r="M1168" s="59"/>
      <c r="N1168" s="59"/>
      <c r="O1168" s="53"/>
      <c r="P1168" s="53"/>
      <c r="Q1168" s="57"/>
      <c r="R1168" s="53"/>
      <c r="S1168" s="53"/>
      <c r="T1168" s="58"/>
      <c r="U1168" s="58"/>
      <c r="V1168" s="53"/>
      <c r="W1168" s="59"/>
      <c r="X1168" s="6"/>
    </row>
    <row r="1169" spans="1:24" s="35" customFormat="1" ht="31.5" x14ac:dyDescent="0.25">
      <c r="A1169" s="33" t="s">
        <v>288</v>
      </c>
      <c r="B1169" s="44" t="s">
        <v>339</v>
      </c>
      <c r="C1169" s="37" t="s">
        <v>206</v>
      </c>
      <c r="D1169" s="43" t="s">
        <v>207</v>
      </c>
      <c r="E1169" s="53"/>
      <c r="F1169" s="53"/>
      <c r="G1169" s="53"/>
      <c r="H1169" s="53"/>
      <c r="I1169" s="54"/>
      <c r="J1169" s="50"/>
      <c r="K1169" s="54"/>
      <c r="L1169" s="55"/>
      <c r="M1169" s="59"/>
      <c r="N1169" s="59"/>
      <c r="O1169" s="53"/>
      <c r="P1169" s="53"/>
      <c r="Q1169" s="57">
        <f t="shared" ref="Q1169:Q1207" si="342">O1169-P1169</f>
        <v>0</v>
      </c>
      <c r="R1169" s="53"/>
      <c r="S1169" s="53">
        <f>ROUND(R1169/12*3,0)</f>
        <v>0</v>
      </c>
      <c r="T1169" s="58"/>
      <c r="U1169" s="58"/>
      <c r="V1169" s="53">
        <f t="shared" ref="V1169:V1207" si="343">T1169-U1169</f>
        <v>0</v>
      </c>
      <c r="W1169" s="59"/>
      <c r="X1169" s="6"/>
    </row>
    <row r="1170" spans="1:24" s="35" customFormat="1" ht="31.5" x14ac:dyDescent="0.25">
      <c r="A1170" s="33" t="s">
        <v>288</v>
      </c>
      <c r="B1170" s="44" t="s">
        <v>339</v>
      </c>
      <c r="C1170" s="37" t="s">
        <v>208</v>
      </c>
      <c r="D1170" s="43" t="s">
        <v>209</v>
      </c>
      <c r="E1170" s="53">
        <v>33695</v>
      </c>
      <c r="F1170" s="53">
        <f>E1170/12*2</f>
        <v>5615.833333333333</v>
      </c>
      <c r="G1170" s="53">
        <v>7697</v>
      </c>
      <c r="H1170" s="53">
        <v>7697</v>
      </c>
      <c r="I1170" s="54"/>
      <c r="J1170" s="50"/>
      <c r="K1170" s="54"/>
      <c r="L1170" s="55"/>
      <c r="M1170" s="59"/>
      <c r="N1170" s="59"/>
      <c r="O1170" s="53"/>
      <c r="P1170" s="53"/>
      <c r="Q1170" s="57">
        <f t="shared" si="342"/>
        <v>0</v>
      </c>
      <c r="R1170" s="53"/>
      <c r="S1170" s="53">
        <f>ROUND(R1170/12*3,0)</f>
        <v>0</v>
      </c>
      <c r="T1170" s="58"/>
      <c r="U1170" s="58"/>
      <c r="V1170" s="53">
        <f t="shared" si="343"/>
        <v>0</v>
      </c>
      <c r="W1170" s="59"/>
      <c r="X1170" s="6"/>
    </row>
    <row r="1171" spans="1:24" s="35" customFormat="1" ht="15.75" x14ac:dyDescent="0.25">
      <c r="A1171" s="33" t="s">
        <v>288</v>
      </c>
      <c r="B1171" s="44" t="s">
        <v>339</v>
      </c>
      <c r="C1171" s="37" t="s">
        <v>210</v>
      </c>
      <c r="D1171" s="43" t="s">
        <v>224</v>
      </c>
      <c r="E1171" s="53"/>
      <c r="F1171" s="53"/>
      <c r="G1171" s="53"/>
      <c r="H1171" s="53"/>
      <c r="I1171" s="54"/>
      <c r="J1171" s="50"/>
      <c r="K1171" s="54"/>
      <c r="L1171" s="55"/>
      <c r="M1171" s="59"/>
      <c r="N1171" s="59"/>
      <c r="O1171" s="53"/>
      <c r="P1171" s="53"/>
      <c r="Q1171" s="57">
        <f t="shared" si="342"/>
        <v>0</v>
      </c>
      <c r="R1171" s="53"/>
      <c r="S1171" s="53">
        <f t="shared" ref="S1171" si="344">ROUND(R1171/12*3,0)</f>
        <v>0</v>
      </c>
      <c r="T1171" s="58"/>
      <c r="U1171" s="58"/>
      <c r="V1171" s="53">
        <f t="shared" si="343"/>
        <v>0</v>
      </c>
      <c r="W1171" s="59"/>
      <c r="X1171" s="6"/>
    </row>
    <row r="1172" spans="1:24" s="35" customFormat="1" ht="31.5" x14ac:dyDescent="0.25">
      <c r="A1172" s="33" t="s">
        <v>288</v>
      </c>
      <c r="B1172" s="44" t="s">
        <v>339</v>
      </c>
      <c r="C1172" s="37" t="s">
        <v>211</v>
      </c>
      <c r="D1172" s="43" t="s">
        <v>225</v>
      </c>
      <c r="E1172" s="53">
        <v>274226</v>
      </c>
      <c r="F1172" s="53">
        <f>E1172/12*3</f>
        <v>68556.5</v>
      </c>
      <c r="G1172" s="53">
        <v>70416</v>
      </c>
      <c r="H1172" s="53">
        <v>70416</v>
      </c>
      <c r="I1172" s="54"/>
      <c r="J1172" s="50"/>
      <c r="K1172" s="54"/>
      <c r="L1172" s="55"/>
      <c r="M1172" s="59"/>
      <c r="N1172" s="59"/>
      <c r="O1172" s="53">
        <v>280</v>
      </c>
      <c r="P1172" s="53">
        <v>280</v>
      </c>
      <c r="Q1172" s="57">
        <f t="shared" si="342"/>
        <v>0</v>
      </c>
      <c r="R1172" s="74">
        <v>88</v>
      </c>
      <c r="S1172" s="53">
        <f>ROUND(R1172/12*3,0)</f>
        <v>22</v>
      </c>
      <c r="T1172" s="58">
        <v>22</v>
      </c>
      <c r="U1172" s="58">
        <v>22</v>
      </c>
      <c r="V1172" s="53">
        <f t="shared" si="343"/>
        <v>0</v>
      </c>
      <c r="W1172" s="59"/>
      <c r="X1172" s="6"/>
    </row>
    <row r="1173" spans="1:24" s="35" customFormat="1" ht="31.5" x14ac:dyDescent="0.25">
      <c r="A1173" s="33" t="s">
        <v>288</v>
      </c>
      <c r="B1173" s="44" t="s">
        <v>339</v>
      </c>
      <c r="C1173" s="37" t="s">
        <v>212</v>
      </c>
      <c r="D1173" s="43" t="s">
        <v>213</v>
      </c>
      <c r="E1173" s="53">
        <v>183514</v>
      </c>
      <c r="F1173" s="53">
        <f>E1173/12*2</f>
        <v>30585.666666666668</v>
      </c>
      <c r="G1173" s="53">
        <v>24920</v>
      </c>
      <c r="H1173" s="53">
        <v>24920</v>
      </c>
      <c r="I1173" s="54"/>
      <c r="J1173" s="50"/>
      <c r="K1173" s="54"/>
      <c r="L1173" s="55"/>
      <c r="M1173" s="59"/>
      <c r="N1173" s="59"/>
      <c r="O1173" s="53"/>
      <c r="P1173" s="53"/>
      <c r="Q1173" s="57">
        <f t="shared" si="342"/>
        <v>0</v>
      </c>
      <c r="R1173" s="53"/>
      <c r="S1173" s="53">
        <f t="shared" ref="S1173:S1183" si="345">ROUND(R1173/12*3,0)</f>
        <v>0</v>
      </c>
      <c r="T1173" s="58"/>
      <c r="U1173" s="58"/>
      <c r="V1173" s="53">
        <f t="shared" si="343"/>
        <v>0</v>
      </c>
      <c r="W1173" s="59"/>
      <c r="X1173" s="6"/>
    </row>
    <row r="1174" spans="1:24" s="35" customFormat="1" ht="15.75" x14ac:dyDescent="0.25">
      <c r="A1174" s="33" t="s">
        <v>288</v>
      </c>
      <c r="B1174" s="44" t="s">
        <v>339</v>
      </c>
      <c r="C1174" s="37" t="s">
        <v>214</v>
      </c>
      <c r="D1174" s="43" t="s">
        <v>215</v>
      </c>
      <c r="E1174" s="53"/>
      <c r="F1174" s="53"/>
      <c r="G1174" s="53">
        <v>2211</v>
      </c>
      <c r="H1174" s="53">
        <v>2211</v>
      </c>
      <c r="I1174" s="54"/>
      <c r="J1174" s="50"/>
      <c r="K1174" s="54"/>
      <c r="L1174" s="55"/>
      <c r="M1174" s="59"/>
      <c r="N1174" s="59"/>
      <c r="O1174" s="53"/>
      <c r="P1174" s="53"/>
      <c r="Q1174" s="57">
        <f t="shared" si="342"/>
        <v>0</v>
      </c>
      <c r="R1174" s="53"/>
      <c r="S1174" s="53">
        <f t="shared" si="345"/>
        <v>0</v>
      </c>
      <c r="T1174" s="58"/>
      <c r="U1174" s="58"/>
      <c r="V1174" s="53">
        <f t="shared" si="343"/>
        <v>0</v>
      </c>
      <c r="W1174" s="59"/>
      <c r="X1174" s="6"/>
    </row>
    <row r="1175" spans="1:24" s="35" customFormat="1" ht="31.5" x14ac:dyDescent="0.25">
      <c r="A1175" s="33" t="s">
        <v>288</v>
      </c>
      <c r="B1175" s="44" t="s">
        <v>339</v>
      </c>
      <c r="C1175" s="37" t="s">
        <v>216</v>
      </c>
      <c r="D1175" s="43" t="s">
        <v>217</v>
      </c>
      <c r="E1175" s="53">
        <v>167524</v>
      </c>
      <c r="F1175" s="53">
        <f t="shared" ref="F1175:F1176" si="346">E1175/12*2</f>
        <v>27920.666666666668</v>
      </c>
      <c r="G1175" s="53">
        <v>30935</v>
      </c>
      <c r="H1175" s="53">
        <v>30935</v>
      </c>
      <c r="I1175" s="54"/>
      <c r="J1175" s="50"/>
      <c r="K1175" s="54"/>
      <c r="L1175" s="55"/>
      <c r="M1175" s="59"/>
      <c r="N1175" s="59"/>
      <c r="O1175" s="53"/>
      <c r="P1175" s="53"/>
      <c r="Q1175" s="57">
        <f t="shared" si="342"/>
        <v>0</v>
      </c>
      <c r="R1175" s="53"/>
      <c r="S1175" s="53">
        <f t="shared" si="345"/>
        <v>0</v>
      </c>
      <c r="T1175" s="58"/>
      <c r="U1175" s="58"/>
      <c r="V1175" s="53">
        <f t="shared" si="343"/>
        <v>0</v>
      </c>
      <c r="W1175" s="59"/>
      <c r="X1175" s="6"/>
    </row>
    <row r="1176" spans="1:24" s="35" customFormat="1" ht="31.5" x14ac:dyDescent="0.25">
      <c r="A1176" s="33" t="s">
        <v>288</v>
      </c>
      <c r="B1176" s="44" t="s">
        <v>339</v>
      </c>
      <c r="C1176" s="37" t="s">
        <v>218</v>
      </c>
      <c r="D1176" s="43" t="s">
        <v>219</v>
      </c>
      <c r="E1176" s="53">
        <v>2905</v>
      </c>
      <c r="F1176" s="53">
        <f t="shared" si="346"/>
        <v>484.16666666666669</v>
      </c>
      <c r="G1176" s="53">
        <v>1295</v>
      </c>
      <c r="H1176" s="53">
        <v>1295</v>
      </c>
      <c r="I1176" s="54"/>
      <c r="J1176" s="50"/>
      <c r="K1176" s="54"/>
      <c r="L1176" s="55"/>
      <c r="M1176" s="59"/>
      <c r="N1176" s="59"/>
      <c r="O1176" s="53"/>
      <c r="P1176" s="53"/>
      <c r="Q1176" s="57">
        <f t="shared" si="342"/>
        <v>0</v>
      </c>
      <c r="R1176" s="53"/>
      <c r="S1176" s="53">
        <f t="shared" si="345"/>
        <v>0</v>
      </c>
      <c r="T1176" s="58"/>
      <c r="U1176" s="58"/>
      <c r="V1176" s="53">
        <f t="shared" si="343"/>
        <v>0</v>
      </c>
      <c r="W1176" s="59"/>
      <c r="X1176" s="6"/>
    </row>
    <row r="1177" spans="1:24" s="35" customFormat="1" ht="31.5" x14ac:dyDescent="0.25">
      <c r="A1177" s="33" t="s">
        <v>288</v>
      </c>
      <c r="B1177" s="44" t="s">
        <v>339</v>
      </c>
      <c r="C1177" s="37" t="s">
        <v>220</v>
      </c>
      <c r="D1177" s="43" t="s">
        <v>221</v>
      </c>
      <c r="E1177" s="53"/>
      <c r="F1177" s="53">
        <f t="shared" ref="F1177:F1206" si="347">E1177/12*1</f>
        <v>0</v>
      </c>
      <c r="G1177" s="53"/>
      <c r="H1177" s="53"/>
      <c r="I1177" s="54"/>
      <c r="J1177" s="50"/>
      <c r="K1177" s="54"/>
      <c r="L1177" s="55"/>
      <c r="M1177" s="59"/>
      <c r="N1177" s="59"/>
      <c r="O1177" s="53"/>
      <c r="P1177" s="53"/>
      <c r="Q1177" s="57">
        <f t="shared" si="342"/>
        <v>0</v>
      </c>
      <c r="R1177" s="53"/>
      <c r="S1177" s="53">
        <f t="shared" si="345"/>
        <v>0</v>
      </c>
      <c r="T1177" s="58"/>
      <c r="U1177" s="58"/>
      <c r="V1177" s="53">
        <f t="shared" si="343"/>
        <v>0</v>
      </c>
      <c r="W1177" s="59"/>
      <c r="X1177" s="6"/>
    </row>
    <row r="1178" spans="1:24" s="35" customFormat="1" ht="31.5" x14ac:dyDescent="0.25">
      <c r="A1178" s="33" t="s">
        <v>288</v>
      </c>
      <c r="B1178" s="44" t="s">
        <v>339</v>
      </c>
      <c r="C1178" s="37" t="s">
        <v>222</v>
      </c>
      <c r="D1178" s="43" t="s">
        <v>226</v>
      </c>
      <c r="E1178" s="53">
        <v>152</v>
      </c>
      <c r="F1178" s="53">
        <f>E1178/12*2</f>
        <v>25.333333333333332</v>
      </c>
      <c r="G1178" s="53"/>
      <c r="H1178" s="53"/>
      <c r="I1178" s="54"/>
      <c r="J1178" s="50"/>
      <c r="K1178" s="54"/>
      <c r="L1178" s="55"/>
      <c r="M1178" s="59"/>
      <c r="N1178" s="59"/>
      <c r="O1178" s="53"/>
      <c r="P1178" s="53"/>
      <c r="Q1178" s="57">
        <f t="shared" si="342"/>
        <v>0</v>
      </c>
      <c r="R1178" s="53"/>
      <c r="S1178" s="53">
        <f t="shared" si="345"/>
        <v>0</v>
      </c>
      <c r="T1178" s="58"/>
      <c r="U1178" s="58"/>
      <c r="V1178" s="53">
        <f t="shared" si="343"/>
        <v>0</v>
      </c>
      <c r="W1178" s="59"/>
      <c r="X1178" s="6"/>
    </row>
    <row r="1179" spans="1:24" s="35" customFormat="1" ht="31.5" x14ac:dyDescent="0.25">
      <c r="A1179" s="33" t="s">
        <v>288</v>
      </c>
      <c r="B1179" s="44" t="s">
        <v>339</v>
      </c>
      <c r="C1179" s="37" t="s">
        <v>223</v>
      </c>
      <c r="D1179" s="43" t="s">
        <v>227</v>
      </c>
      <c r="E1179" s="53"/>
      <c r="F1179" s="53">
        <f t="shared" si="347"/>
        <v>0</v>
      </c>
      <c r="G1179" s="53"/>
      <c r="H1179" s="53"/>
      <c r="I1179" s="54"/>
      <c r="J1179" s="50"/>
      <c r="K1179" s="54"/>
      <c r="L1179" s="55"/>
      <c r="M1179" s="59"/>
      <c r="N1179" s="59"/>
      <c r="O1179" s="53"/>
      <c r="P1179" s="53"/>
      <c r="Q1179" s="57">
        <f t="shared" si="342"/>
        <v>0</v>
      </c>
      <c r="R1179" s="53"/>
      <c r="S1179" s="53">
        <f t="shared" si="345"/>
        <v>0</v>
      </c>
      <c r="T1179" s="58"/>
      <c r="U1179" s="58"/>
      <c r="V1179" s="53">
        <f t="shared" si="343"/>
        <v>0</v>
      </c>
      <c r="W1179" s="59"/>
      <c r="X1179" s="6"/>
    </row>
    <row r="1180" spans="1:24" s="35" customFormat="1" ht="31.5" x14ac:dyDescent="0.25">
      <c r="A1180" s="33" t="s">
        <v>288</v>
      </c>
      <c r="B1180" s="44" t="s">
        <v>339</v>
      </c>
      <c r="C1180" s="37" t="s">
        <v>280</v>
      </c>
      <c r="D1180" s="43" t="s">
        <v>281</v>
      </c>
      <c r="E1180" s="53"/>
      <c r="F1180" s="53">
        <f t="shared" si="347"/>
        <v>0</v>
      </c>
      <c r="G1180" s="53"/>
      <c r="H1180" s="53"/>
      <c r="I1180" s="54"/>
      <c r="J1180" s="50"/>
      <c r="K1180" s="54"/>
      <c r="L1180" s="55"/>
      <c r="M1180" s="59"/>
      <c r="N1180" s="59"/>
      <c r="O1180" s="53"/>
      <c r="P1180" s="53"/>
      <c r="Q1180" s="57">
        <f t="shared" si="342"/>
        <v>0</v>
      </c>
      <c r="R1180" s="53"/>
      <c r="S1180" s="53">
        <f t="shared" si="345"/>
        <v>0</v>
      </c>
      <c r="T1180" s="58"/>
      <c r="U1180" s="58"/>
      <c r="V1180" s="53">
        <f t="shared" si="343"/>
        <v>0</v>
      </c>
      <c r="W1180" s="59"/>
      <c r="X1180" s="6"/>
    </row>
    <row r="1181" spans="1:24" s="35" customFormat="1" ht="15.75" x14ac:dyDescent="0.25">
      <c r="A1181" s="33" t="s">
        <v>288</v>
      </c>
      <c r="B1181" s="44" t="s">
        <v>339</v>
      </c>
      <c r="C1181" s="37" t="s">
        <v>228</v>
      </c>
      <c r="D1181" s="43" t="s">
        <v>229</v>
      </c>
      <c r="E1181" s="53"/>
      <c r="F1181" s="53">
        <f t="shared" si="347"/>
        <v>0</v>
      </c>
      <c r="G1181" s="53">
        <v>12250</v>
      </c>
      <c r="H1181" s="53">
        <v>12250</v>
      </c>
      <c r="I1181" s="54"/>
      <c r="J1181" s="50"/>
      <c r="K1181" s="54"/>
      <c r="L1181" s="55"/>
      <c r="M1181" s="59"/>
      <c r="N1181" s="59"/>
      <c r="O1181" s="53"/>
      <c r="P1181" s="53"/>
      <c r="Q1181" s="57">
        <f t="shared" si="342"/>
        <v>0</v>
      </c>
      <c r="R1181" s="53"/>
      <c r="S1181" s="53">
        <f t="shared" si="345"/>
        <v>0</v>
      </c>
      <c r="T1181" s="58"/>
      <c r="U1181" s="58"/>
      <c r="V1181" s="53">
        <f t="shared" si="343"/>
        <v>0</v>
      </c>
      <c r="W1181" s="59"/>
      <c r="X1181" s="6"/>
    </row>
    <row r="1182" spans="1:24" s="35" customFormat="1" ht="31.5" x14ac:dyDescent="0.25">
      <c r="A1182" s="33" t="s">
        <v>288</v>
      </c>
      <c r="B1182" s="44" t="s">
        <v>339</v>
      </c>
      <c r="C1182" s="37" t="s">
        <v>230</v>
      </c>
      <c r="D1182" s="43" t="s">
        <v>231</v>
      </c>
      <c r="E1182" s="53"/>
      <c r="F1182" s="53">
        <f t="shared" si="347"/>
        <v>0</v>
      </c>
      <c r="G1182" s="53"/>
      <c r="H1182" s="53"/>
      <c r="I1182" s="54"/>
      <c r="J1182" s="50"/>
      <c r="K1182" s="54"/>
      <c r="L1182" s="55"/>
      <c r="M1182" s="59"/>
      <c r="N1182" s="59"/>
      <c r="O1182" s="53"/>
      <c r="P1182" s="53"/>
      <c r="Q1182" s="57">
        <f t="shared" si="342"/>
        <v>0</v>
      </c>
      <c r="R1182" s="53"/>
      <c r="S1182" s="53">
        <f t="shared" si="345"/>
        <v>0</v>
      </c>
      <c r="T1182" s="58"/>
      <c r="U1182" s="58"/>
      <c r="V1182" s="53">
        <f t="shared" si="343"/>
        <v>0</v>
      </c>
      <c r="W1182" s="59"/>
      <c r="X1182" s="6"/>
    </row>
    <row r="1183" spans="1:24" s="35" customFormat="1" ht="15.75" x14ac:dyDescent="0.25">
      <c r="A1183" s="33" t="s">
        <v>288</v>
      </c>
      <c r="B1183" s="44" t="s">
        <v>339</v>
      </c>
      <c r="C1183" s="37" t="s">
        <v>232</v>
      </c>
      <c r="D1183" s="43" t="s">
        <v>233</v>
      </c>
      <c r="E1183" s="53"/>
      <c r="F1183" s="53">
        <f t="shared" si="347"/>
        <v>0</v>
      </c>
      <c r="G1183" s="53"/>
      <c r="H1183" s="53"/>
      <c r="I1183" s="54"/>
      <c r="J1183" s="50"/>
      <c r="K1183" s="54"/>
      <c r="L1183" s="55"/>
      <c r="M1183" s="59"/>
      <c r="N1183" s="59"/>
      <c r="O1183" s="53"/>
      <c r="P1183" s="53"/>
      <c r="Q1183" s="57">
        <f t="shared" si="342"/>
        <v>0</v>
      </c>
      <c r="R1183" s="53"/>
      <c r="S1183" s="53">
        <f t="shared" si="345"/>
        <v>0</v>
      </c>
      <c r="T1183" s="58"/>
      <c r="U1183" s="58"/>
      <c r="V1183" s="53">
        <f t="shared" si="343"/>
        <v>0</v>
      </c>
      <c r="W1183" s="59"/>
      <c r="X1183" s="6"/>
    </row>
    <row r="1184" spans="1:24" s="35" customFormat="1" ht="15.75" x14ac:dyDescent="0.25">
      <c r="A1184" s="33" t="s">
        <v>288</v>
      </c>
      <c r="B1184" s="44" t="s">
        <v>339</v>
      </c>
      <c r="C1184" s="37" t="s">
        <v>394</v>
      </c>
      <c r="D1184" s="43" t="s">
        <v>369</v>
      </c>
      <c r="E1184" s="53">
        <v>3294</v>
      </c>
      <c r="F1184" s="53">
        <f t="shared" ref="F1184:F1185" si="348">E1184/12*2</f>
        <v>549</v>
      </c>
      <c r="G1184" s="53"/>
      <c r="H1184" s="53"/>
      <c r="I1184" s="54"/>
      <c r="J1184" s="50"/>
      <c r="K1184" s="54"/>
      <c r="L1184" s="55"/>
      <c r="M1184" s="59"/>
      <c r="N1184" s="59"/>
      <c r="O1184" s="53"/>
      <c r="P1184" s="53"/>
      <c r="Q1184" s="57">
        <f t="shared" si="342"/>
        <v>0</v>
      </c>
      <c r="R1184" s="74"/>
      <c r="S1184" s="53">
        <f>ROUND(R1184/12*2,0)</f>
        <v>0</v>
      </c>
      <c r="T1184" s="58"/>
      <c r="U1184" s="58"/>
      <c r="V1184" s="53">
        <f t="shared" si="343"/>
        <v>0</v>
      </c>
      <c r="W1184" s="59"/>
      <c r="X1184" s="6"/>
    </row>
    <row r="1185" spans="1:24" s="35" customFormat="1" ht="15.75" x14ac:dyDescent="0.25">
      <c r="A1185" s="33" t="s">
        <v>288</v>
      </c>
      <c r="B1185" s="44" t="s">
        <v>339</v>
      </c>
      <c r="C1185" s="37" t="s">
        <v>234</v>
      </c>
      <c r="D1185" s="43" t="s">
        <v>235</v>
      </c>
      <c r="E1185" s="53">
        <v>2924</v>
      </c>
      <c r="F1185" s="53">
        <f t="shared" si="348"/>
        <v>487.33333333333331</v>
      </c>
      <c r="G1185" s="53">
        <v>860</v>
      </c>
      <c r="H1185" s="53">
        <v>860</v>
      </c>
      <c r="I1185" s="54"/>
      <c r="J1185" s="50"/>
      <c r="K1185" s="54"/>
      <c r="L1185" s="55"/>
      <c r="M1185" s="59"/>
      <c r="N1185" s="59"/>
      <c r="O1185" s="53"/>
      <c r="P1185" s="53"/>
      <c r="Q1185" s="57">
        <f t="shared" si="342"/>
        <v>0</v>
      </c>
      <c r="R1185" s="53"/>
      <c r="S1185" s="53">
        <f t="shared" ref="S1185:S1207" si="349">ROUND(R1185/12*3,0)</f>
        <v>0</v>
      </c>
      <c r="T1185" s="58"/>
      <c r="U1185" s="58"/>
      <c r="V1185" s="53">
        <f t="shared" si="343"/>
        <v>0</v>
      </c>
      <c r="W1185" s="59"/>
      <c r="X1185" s="6"/>
    </row>
    <row r="1186" spans="1:24" s="35" customFormat="1" ht="15.75" x14ac:dyDescent="0.25">
      <c r="A1186" s="33" t="s">
        <v>288</v>
      </c>
      <c r="B1186" s="44" t="s">
        <v>339</v>
      </c>
      <c r="C1186" s="37" t="s">
        <v>236</v>
      </c>
      <c r="D1186" s="43" t="s">
        <v>237</v>
      </c>
      <c r="E1186" s="53"/>
      <c r="F1186" s="53">
        <f t="shared" si="347"/>
        <v>0</v>
      </c>
      <c r="G1186" s="53">
        <v>616</v>
      </c>
      <c r="H1186" s="53">
        <v>616</v>
      </c>
      <c r="I1186" s="54"/>
      <c r="J1186" s="50"/>
      <c r="K1186" s="54"/>
      <c r="L1186" s="55"/>
      <c r="M1186" s="59"/>
      <c r="N1186" s="59"/>
      <c r="O1186" s="53"/>
      <c r="P1186" s="53"/>
      <c r="Q1186" s="57">
        <f t="shared" si="342"/>
        <v>0</v>
      </c>
      <c r="R1186" s="53"/>
      <c r="S1186" s="53">
        <f t="shared" si="349"/>
        <v>0</v>
      </c>
      <c r="T1186" s="58"/>
      <c r="U1186" s="58"/>
      <c r="V1186" s="53">
        <f t="shared" si="343"/>
        <v>0</v>
      </c>
      <c r="W1186" s="59"/>
      <c r="X1186" s="6"/>
    </row>
    <row r="1187" spans="1:24" s="35" customFormat="1" ht="31.5" x14ac:dyDescent="0.25">
      <c r="A1187" s="33" t="s">
        <v>288</v>
      </c>
      <c r="B1187" s="44" t="s">
        <v>339</v>
      </c>
      <c r="C1187" s="37" t="s">
        <v>238</v>
      </c>
      <c r="D1187" s="43" t="s">
        <v>239</v>
      </c>
      <c r="E1187" s="53"/>
      <c r="F1187" s="53">
        <f t="shared" si="347"/>
        <v>0</v>
      </c>
      <c r="G1187" s="53"/>
      <c r="H1187" s="53"/>
      <c r="I1187" s="54"/>
      <c r="J1187" s="50"/>
      <c r="K1187" s="54"/>
      <c r="L1187" s="55"/>
      <c r="M1187" s="59"/>
      <c r="N1187" s="59"/>
      <c r="O1187" s="53"/>
      <c r="P1187" s="53"/>
      <c r="Q1187" s="57">
        <f t="shared" si="342"/>
        <v>0</v>
      </c>
      <c r="R1187" s="53"/>
      <c r="S1187" s="53">
        <f t="shared" si="349"/>
        <v>0</v>
      </c>
      <c r="T1187" s="58"/>
      <c r="U1187" s="58"/>
      <c r="V1187" s="53">
        <f t="shared" si="343"/>
        <v>0</v>
      </c>
      <c r="W1187" s="59"/>
      <c r="X1187" s="6"/>
    </row>
    <row r="1188" spans="1:24" s="35" customFormat="1" ht="31.5" x14ac:dyDescent="0.25">
      <c r="A1188" s="33" t="s">
        <v>288</v>
      </c>
      <c r="B1188" s="44" t="s">
        <v>339</v>
      </c>
      <c r="C1188" s="37" t="s">
        <v>240</v>
      </c>
      <c r="D1188" s="43" t="s">
        <v>241</v>
      </c>
      <c r="E1188" s="53">
        <v>3168</v>
      </c>
      <c r="F1188" s="53">
        <f>E1188/12*2</f>
        <v>528</v>
      </c>
      <c r="G1188" s="53"/>
      <c r="H1188" s="53"/>
      <c r="I1188" s="54"/>
      <c r="J1188" s="50"/>
      <c r="K1188" s="54"/>
      <c r="L1188" s="55"/>
      <c r="M1188" s="59"/>
      <c r="N1188" s="59"/>
      <c r="O1188" s="53"/>
      <c r="P1188" s="53"/>
      <c r="Q1188" s="57">
        <f t="shared" si="342"/>
        <v>0</v>
      </c>
      <c r="R1188" s="53"/>
      <c r="S1188" s="53">
        <f t="shared" si="349"/>
        <v>0</v>
      </c>
      <c r="T1188" s="58"/>
      <c r="U1188" s="58"/>
      <c r="V1188" s="53">
        <f t="shared" si="343"/>
        <v>0</v>
      </c>
      <c r="W1188" s="59"/>
      <c r="X1188" s="6"/>
    </row>
    <row r="1189" spans="1:24" s="35" customFormat="1" ht="15.75" x14ac:dyDescent="0.25">
      <c r="A1189" s="33" t="s">
        <v>288</v>
      </c>
      <c r="B1189" s="44" t="s">
        <v>339</v>
      </c>
      <c r="C1189" s="37" t="s">
        <v>242</v>
      </c>
      <c r="D1189" s="43" t="s">
        <v>246</v>
      </c>
      <c r="E1189" s="53"/>
      <c r="F1189" s="53">
        <f t="shared" si="347"/>
        <v>0</v>
      </c>
      <c r="G1189" s="53"/>
      <c r="H1189" s="53"/>
      <c r="I1189" s="54"/>
      <c r="J1189" s="50"/>
      <c r="K1189" s="54"/>
      <c r="L1189" s="55"/>
      <c r="M1189" s="59"/>
      <c r="N1189" s="59"/>
      <c r="O1189" s="53"/>
      <c r="P1189" s="53"/>
      <c r="Q1189" s="57">
        <f t="shared" si="342"/>
        <v>0</v>
      </c>
      <c r="R1189" s="53"/>
      <c r="S1189" s="53">
        <f t="shared" si="349"/>
        <v>0</v>
      </c>
      <c r="T1189" s="58"/>
      <c r="U1189" s="58"/>
      <c r="V1189" s="53">
        <f t="shared" si="343"/>
        <v>0</v>
      </c>
      <c r="W1189" s="59"/>
      <c r="X1189" s="6"/>
    </row>
    <row r="1190" spans="1:24" s="35" customFormat="1" ht="15.75" x14ac:dyDescent="0.25">
      <c r="A1190" s="33" t="s">
        <v>288</v>
      </c>
      <c r="B1190" s="44" t="s">
        <v>339</v>
      </c>
      <c r="C1190" s="37" t="s">
        <v>243</v>
      </c>
      <c r="D1190" s="43" t="s">
        <v>247</v>
      </c>
      <c r="E1190" s="53"/>
      <c r="F1190" s="53">
        <f t="shared" si="347"/>
        <v>0</v>
      </c>
      <c r="G1190" s="53">
        <v>1151</v>
      </c>
      <c r="H1190" s="53">
        <v>1551</v>
      </c>
      <c r="I1190" s="54"/>
      <c r="J1190" s="50"/>
      <c r="K1190" s="54"/>
      <c r="L1190" s="55"/>
      <c r="M1190" s="59"/>
      <c r="N1190" s="59"/>
      <c r="O1190" s="53"/>
      <c r="P1190" s="53"/>
      <c r="Q1190" s="57">
        <f t="shared" si="342"/>
        <v>0</v>
      </c>
      <c r="R1190" s="53"/>
      <c r="S1190" s="53">
        <f t="shared" si="349"/>
        <v>0</v>
      </c>
      <c r="T1190" s="58"/>
      <c r="U1190" s="58"/>
      <c r="V1190" s="53">
        <f t="shared" si="343"/>
        <v>0</v>
      </c>
      <c r="W1190" s="59"/>
      <c r="X1190" s="6"/>
    </row>
    <row r="1191" spans="1:24" s="35" customFormat="1" ht="15.75" x14ac:dyDescent="0.25">
      <c r="A1191" s="33" t="s">
        <v>288</v>
      </c>
      <c r="B1191" s="44" t="s">
        <v>339</v>
      </c>
      <c r="C1191" s="37" t="s">
        <v>244</v>
      </c>
      <c r="D1191" s="43" t="s">
        <v>245</v>
      </c>
      <c r="E1191" s="53">
        <v>64</v>
      </c>
      <c r="F1191" s="53">
        <f>E1191/12*2</f>
        <v>10.666666666666666</v>
      </c>
      <c r="G1191" s="53"/>
      <c r="H1191" s="53"/>
      <c r="I1191" s="54"/>
      <c r="J1191" s="50"/>
      <c r="K1191" s="54"/>
      <c r="L1191" s="55"/>
      <c r="M1191" s="59"/>
      <c r="N1191" s="59"/>
      <c r="O1191" s="53"/>
      <c r="P1191" s="53"/>
      <c r="Q1191" s="57">
        <f t="shared" si="342"/>
        <v>0</v>
      </c>
      <c r="R1191" s="53"/>
      <c r="S1191" s="53">
        <f t="shared" si="349"/>
        <v>0</v>
      </c>
      <c r="T1191" s="58"/>
      <c r="U1191" s="58"/>
      <c r="V1191" s="53">
        <f t="shared" si="343"/>
        <v>0</v>
      </c>
      <c r="W1191" s="59"/>
      <c r="X1191" s="6"/>
    </row>
    <row r="1192" spans="1:24" s="35" customFormat="1" ht="31.5" x14ac:dyDescent="0.25">
      <c r="A1192" s="33" t="s">
        <v>288</v>
      </c>
      <c r="B1192" s="44" t="s">
        <v>339</v>
      </c>
      <c r="C1192" s="37" t="s">
        <v>248</v>
      </c>
      <c r="D1192" s="43" t="s">
        <v>249</v>
      </c>
      <c r="E1192" s="53"/>
      <c r="F1192" s="53">
        <f t="shared" si="347"/>
        <v>0</v>
      </c>
      <c r="G1192" s="53"/>
      <c r="H1192" s="53"/>
      <c r="I1192" s="54"/>
      <c r="J1192" s="50"/>
      <c r="K1192" s="54"/>
      <c r="L1192" s="55"/>
      <c r="M1192" s="59"/>
      <c r="N1192" s="59"/>
      <c r="O1192" s="53"/>
      <c r="P1192" s="53"/>
      <c r="Q1192" s="57">
        <f t="shared" si="342"/>
        <v>0</v>
      </c>
      <c r="R1192" s="53"/>
      <c r="S1192" s="53">
        <f t="shared" si="349"/>
        <v>0</v>
      </c>
      <c r="T1192" s="58"/>
      <c r="U1192" s="58"/>
      <c r="V1192" s="53">
        <f t="shared" si="343"/>
        <v>0</v>
      </c>
      <c r="W1192" s="59"/>
      <c r="X1192" s="6"/>
    </row>
    <row r="1193" spans="1:24" s="35" customFormat="1" ht="15.75" x14ac:dyDescent="0.25">
      <c r="A1193" s="33" t="s">
        <v>288</v>
      </c>
      <c r="B1193" s="44" t="s">
        <v>339</v>
      </c>
      <c r="C1193" s="37" t="s">
        <v>250</v>
      </c>
      <c r="D1193" s="43" t="s">
        <v>251</v>
      </c>
      <c r="E1193" s="53"/>
      <c r="F1193" s="53">
        <f t="shared" si="347"/>
        <v>0</v>
      </c>
      <c r="G1193" s="53"/>
      <c r="H1193" s="53"/>
      <c r="I1193" s="54"/>
      <c r="J1193" s="50"/>
      <c r="K1193" s="54"/>
      <c r="L1193" s="55"/>
      <c r="M1193" s="59"/>
      <c r="N1193" s="59"/>
      <c r="O1193" s="53"/>
      <c r="P1193" s="53"/>
      <c r="Q1193" s="57">
        <f t="shared" si="342"/>
        <v>0</v>
      </c>
      <c r="R1193" s="53"/>
      <c r="S1193" s="53">
        <f t="shared" si="349"/>
        <v>0</v>
      </c>
      <c r="T1193" s="58"/>
      <c r="U1193" s="58"/>
      <c r="V1193" s="53">
        <f t="shared" si="343"/>
        <v>0</v>
      </c>
      <c r="W1193" s="59"/>
      <c r="X1193" s="6"/>
    </row>
    <row r="1194" spans="1:24" s="35" customFormat="1" ht="31.5" x14ac:dyDescent="0.25">
      <c r="A1194" s="33" t="s">
        <v>288</v>
      </c>
      <c r="B1194" s="44" t="s">
        <v>339</v>
      </c>
      <c r="C1194" s="37" t="s">
        <v>252</v>
      </c>
      <c r="D1194" s="43" t="s">
        <v>253</v>
      </c>
      <c r="E1194" s="53"/>
      <c r="F1194" s="53">
        <f t="shared" si="347"/>
        <v>0</v>
      </c>
      <c r="G1194" s="53"/>
      <c r="H1194" s="53"/>
      <c r="I1194" s="54"/>
      <c r="J1194" s="50"/>
      <c r="K1194" s="54"/>
      <c r="L1194" s="55"/>
      <c r="M1194" s="59"/>
      <c r="N1194" s="59"/>
      <c r="O1194" s="53"/>
      <c r="P1194" s="53"/>
      <c r="Q1194" s="57">
        <f t="shared" si="342"/>
        <v>0</v>
      </c>
      <c r="R1194" s="53"/>
      <c r="S1194" s="53">
        <f t="shared" si="349"/>
        <v>0</v>
      </c>
      <c r="T1194" s="58"/>
      <c r="U1194" s="58"/>
      <c r="V1194" s="53">
        <f t="shared" si="343"/>
        <v>0</v>
      </c>
      <c r="W1194" s="59"/>
      <c r="X1194" s="6"/>
    </row>
    <row r="1195" spans="1:24" s="35" customFormat="1" ht="15.75" x14ac:dyDescent="0.25">
      <c r="A1195" s="33" t="s">
        <v>288</v>
      </c>
      <c r="B1195" s="44" t="s">
        <v>339</v>
      </c>
      <c r="C1195" s="37" t="s">
        <v>254</v>
      </c>
      <c r="D1195" s="43" t="s">
        <v>263</v>
      </c>
      <c r="E1195" s="53"/>
      <c r="F1195" s="53">
        <f t="shared" si="347"/>
        <v>0</v>
      </c>
      <c r="G1195" s="53"/>
      <c r="H1195" s="53"/>
      <c r="I1195" s="54"/>
      <c r="J1195" s="50"/>
      <c r="K1195" s="54"/>
      <c r="L1195" s="55"/>
      <c r="M1195" s="59"/>
      <c r="N1195" s="59"/>
      <c r="O1195" s="53"/>
      <c r="P1195" s="53"/>
      <c r="Q1195" s="57">
        <f t="shared" si="342"/>
        <v>0</v>
      </c>
      <c r="R1195" s="53"/>
      <c r="S1195" s="53">
        <f t="shared" si="349"/>
        <v>0</v>
      </c>
      <c r="T1195" s="58"/>
      <c r="U1195" s="58"/>
      <c r="V1195" s="53">
        <f t="shared" si="343"/>
        <v>0</v>
      </c>
      <c r="W1195" s="59"/>
      <c r="X1195" s="6"/>
    </row>
    <row r="1196" spans="1:24" s="35" customFormat="1" ht="15.75" x14ac:dyDescent="0.25">
      <c r="A1196" s="33" t="s">
        <v>288</v>
      </c>
      <c r="B1196" s="44" t="s">
        <v>339</v>
      </c>
      <c r="C1196" s="37" t="s">
        <v>255</v>
      </c>
      <c r="D1196" s="43" t="s">
        <v>256</v>
      </c>
      <c r="E1196" s="53"/>
      <c r="F1196" s="53">
        <f t="shared" si="347"/>
        <v>0</v>
      </c>
      <c r="G1196" s="53"/>
      <c r="H1196" s="53"/>
      <c r="I1196" s="54"/>
      <c r="J1196" s="50"/>
      <c r="K1196" s="54"/>
      <c r="L1196" s="55"/>
      <c r="M1196" s="59"/>
      <c r="N1196" s="59"/>
      <c r="O1196" s="53"/>
      <c r="P1196" s="53"/>
      <c r="Q1196" s="57">
        <f t="shared" si="342"/>
        <v>0</v>
      </c>
      <c r="R1196" s="53"/>
      <c r="S1196" s="53">
        <f t="shared" si="349"/>
        <v>0</v>
      </c>
      <c r="T1196" s="58"/>
      <c r="U1196" s="58"/>
      <c r="V1196" s="53">
        <f t="shared" si="343"/>
        <v>0</v>
      </c>
      <c r="W1196" s="59"/>
      <c r="X1196" s="6"/>
    </row>
    <row r="1197" spans="1:24" s="35" customFormat="1" ht="15.75" x14ac:dyDescent="0.25">
      <c r="A1197" s="33" t="s">
        <v>288</v>
      </c>
      <c r="B1197" s="44" t="s">
        <v>339</v>
      </c>
      <c r="C1197" s="37" t="s">
        <v>257</v>
      </c>
      <c r="D1197" s="43" t="s">
        <v>258</v>
      </c>
      <c r="E1197" s="53"/>
      <c r="F1197" s="53">
        <f t="shared" si="347"/>
        <v>0</v>
      </c>
      <c r="G1197" s="53"/>
      <c r="H1197" s="53"/>
      <c r="I1197" s="54"/>
      <c r="J1197" s="50"/>
      <c r="K1197" s="54"/>
      <c r="L1197" s="55"/>
      <c r="M1197" s="59"/>
      <c r="N1197" s="59"/>
      <c r="O1197" s="53"/>
      <c r="P1197" s="53"/>
      <c r="Q1197" s="57">
        <f t="shared" si="342"/>
        <v>0</v>
      </c>
      <c r="R1197" s="53"/>
      <c r="S1197" s="53">
        <f t="shared" si="349"/>
        <v>0</v>
      </c>
      <c r="T1197" s="58"/>
      <c r="U1197" s="58"/>
      <c r="V1197" s="53">
        <f t="shared" si="343"/>
        <v>0</v>
      </c>
      <c r="W1197" s="59"/>
      <c r="X1197" s="6"/>
    </row>
    <row r="1198" spans="1:24" s="35" customFormat="1" ht="15.75" x14ac:dyDescent="0.25">
      <c r="A1198" s="33" t="s">
        <v>288</v>
      </c>
      <c r="B1198" s="44" t="s">
        <v>339</v>
      </c>
      <c r="C1198" s="37" t="s">
        <v>259</v>
      </c>
      <c r="D1198" s="43" t="s">
        <v>260</v>
      </c>
      <c r="E1198" s="53"/>
      <c r="F1198" s="53">
        <f t="shared" si="347"/>
        <v>0</v>
      </c>
      <c r="G1198" s="53"/>
      <c r="H1198" s="53"/>
      <c r="I1198" s="54"/>
      <c r="J1198" s="50"/>
      <c r="K1198" s="54"/>
      <c r="L1198" s="55"/>
      <c r="M1198" s="59"/>
      <c r="N1198" s="59"/>
      <c r="O1198" s="53"/>
      <c r="P1198" s="53"/>
      <c r="Q1198" s="57">
        <f t="shared" si="342"/>
        <v>0</v>
      </c>
      <c r="R1198" s="53"/>
      <c r="S1198" s="53">
        <f t="shared" si="349"/>
        <v>0</v>
      </c>
      <c r="T1198" s="58"/>
      <c r="U1198" s="58"/>
      <c r="V1198" s="53">
        <f t="shared" si="343"/>
        <v>0</v>
      </c>
      <c r="W1198" s="59"/>
      <c r="X1198" s="6"/>
    </row>
    <row r="1199" spans="1:24" s="35" customFormat="1" ht="31.5" x14ac:dyDescent="0.25">
      <c r="A1199" s="33" t="s">
        <v>288</v>
      </c>
      <c r="B1199" s="44" t="s">
        <v>339</v>
      </c>
      <c r="C1199" s="37" t="s">
        <v>261</v>
      </c>
      <c r="D1199" s="43" t="s">
        <v>262</v>
      </c>
      <c r="E1199" s="53"/>
      <c r="F1199" s="53">
        <f t="shared" si="347"/>
        <v>0</v>
      </c>
      <c r="G1199" s="53">
        <v>2340</v>
      </c>
      <c r="H1199" s="53">
        <v>2340</v>
      </c>
      <c r="I1199" s="54"/>
      <c r="J1199" s="50"/>
      <c r="K1199" s="54"/>
      <c r="L1199" s="55"/>
      <c r="M1199" s="59"/>
      <c r="N1199" s="59"/>
      <c r="O1199" s="53"/>
      <c r="P1199" s="53"/>
      <c r="Q1199" s="57">
        <f t="shared" si="342"/>
        <v>0</v>
      </c>
      <c r="R1199" s="53"/>
      <c r="S1199" s="53">
        <f t="shared" si="349"/>
        <v>0</v>
      </c>
      <c r="T1199" s="58"/>
      <c r="U1199" s="58"/>
      <c r="V1199" s="53">
        <f t="shared" si="343"/>
        <v>0</v>
      </c>
      <c r="W1199" s="59"/>
      <c r="X1199" s="6"/>
    </row>
    <row r="1200" spans="1:24" s="35" customFormat="1" ht="15.75" x14ac:dyDescent="0.25">
      <c r="A1200" s="33" t="s">
        <v>288</v>
      </c>
      <c r="B1200" s="44" t="s">
        <v>339</v>
      </c>
      <c r="C1200" s="37" t="s">
        <v>264</v>
      </c>
      <c r="D1200" s="43" t="s">
        <v>265</v>
      </c>
      <c r="E1200" s="53">
        <v>16649</v>
      </c>
      <c r="F1200" s="53">
        <f t="shared" ref="F1200:F1201" si="350">E1200/12*2</f>
        <v>2774.8333333333335</v>
      </c>
      <c r="G1200" s="53">
        <v>260</v>
      </c>
      <c r="H1200" s="53">
        <v>260</v>
      </c>
      <c r="I1200" s="54"/>
      <c r="J1200" s="50"/>
      <c r="K1200" s="54"/>
      <c r="L1200" s="55"/>
      <c r="M1200" s="59"/>
      <c r="N1200" s="59"/>
      <c r="O1200" s="53"/>
      <c r="P1200" s="53"/>
      <c r="Q1200" s="57">
        <f t="shared" si="342"/>
        <v>0</v>
      </c>
      <c r="R1200" s="53"/>
      <c r="S1200" s="53">
        <f t="shared" si="349"/>
        <v>0</v>
      </c>
      <c r="T1200" s="58"/>
      <c r="U1200" s="58"/>
      <c r="V1200" s="53">
        <f t="shared" si="343"/>
        <v>0</v>
      </c>
      <c r="W1200" s="59"/>
      <c r="X1200" s="6"/>
    </row>
    <row r="1201" spans="1:24" s="35" customFormat="1" ht="47.25" x14ac:dyDescent="0.25">
      <c r="A1201" s="33" t="s">
        <v>288</v>
      </c>
      <c r="B1201" s="44" t="s">
        <v>339</v>
      </c>
      <c r="C1201" s="37" t="s">
        <v>266</v>
      </c>
      <c r="D1201" s="43" t="s">
        <v>267</v>
      </c>
      <c r="E1201" s="53">
        <v>1022</v>
      </c>
      <c r="F1201" s="53">
        <f t="shared" si="350"/>
        <v>170.33333333333334</v>
      </c>
      <c r="G1201" s="53">
        <v>38</v>
      </c>
      <c r="H1201" s="53">
        <v>38</v>
      </c>
      <c r="I1201" s="54"/>
      <c r="J1201" s="50"/>
      <c r="K1201" s="54"/>
      <c r="L1201" s="55"/>
      <c r="M1201" s="59"/>
      <c r="N1201" s="59"/>
      <c r="O1201" s="53"/>
      <c r="P1201" s="53"/>
      <c r="Q1201" s="57">
        <f t="shared" si="342"/>
        <v>0</v>
      </c>
      <c r="R1201" s="53"/>
      <c r="S1201" s="53">
        <f t="shared" si="349"/>
        <v>0</v>
      </c>
      <c r="T1201" s="58"/>
      <c r="U1201" s="58"/>
      <c r="V1201" s="53">
        <f t="shared" si="343"/>
        <v>0</v>
      </c>
      <c r="W1201" s="59"/>
      <c r="X1201" s="6"/>
    </row>
    <row r="1202" spans="1:24" s="35" customFormat="1" ht="15.75" x14ac:dyDescent="0.25">
      <c r="A1202" s="33" t="s">
        <v>288</v>
      </c>
      <c r="B1202" s="44" t="s">
        <v>339</v>
      </c>
      <c r="C1202" s="37" t="s">
        <v>268</v>
      </c>
      <c r="D1202" s="43" t="s">
        <v>269</v>
      </c>
      <c r="E1202" s="53"/>
      <c r="F1202" s="53">
        <f t="shared" si="347"/>
        <v>0</v>
      </c>
      <c r="G1202" s="53"/>
      <c r="H1202" s="53"/>
      <c r="I1202" s="54"/>
      <c r="J1202" s="50"/>
      <c r="K1202" s="54"/>
      <c r="L1202" s="55"/>
      <c r="M1202" s="59"/>
      <c r="N1202" s="59"/>
      <c r="O1202" s="53"/>
      <c r="P1202" s="53"/>
      <c r="Q1202" s="57">
        <f t="shared" si="342"/>
        <v>0</v>
      </c>
      <c r="R1202" s="53"/>
      <c r="S1202" s="53">
        <f t="shared" si="349"/>
        <v>0</v>
      </c>
      <c r="T1202" s="58"/>
      <c r="U1202" s="58"/>
      <c r="V1202" s="53">
        <f t="shared" si="343"/>
        <v>0</v>
      </c>
      <c r="W1202" s="59"/>
      <c r="X1202" s="6"/>
    </row>
    <row r="1203" spans="1:24" s="35" customFormat="1" ht="31.5" x14ac:dyDescent="0.25">
      <c r="A1203" s="33" t="s">
        <v>288</v>
      </c>
      <c r="B1203" s="44" t="s">
        <v>339</v>
      </c>
      <c r="C1203" s="37" t="s">
        <v>270</v>
      </c>
      <c r="D1203" s="43" t="s">
        <v>271</v>
      </c>
      <c r="E1203" s="53"/>
      <c r="F1203" s="53">
        <f t="shared" si="347"/>
        <v>0</v>
      </c>
      <c r="G1203" s="53"/>
      <c r="H1203" s="53"/>
      <c r="I1203" s="54"/>
      <c r="J1203" s="50"/>
      <c r="K1203" s="54"/>
      <c r="L1203" s="55"/>
      <c r="M1203" s="59"/>
      <c r="N1203" s="59"/>
      <c r="O1203" s="53"/>
      <c r="P1203" s="53"/>
      <c r="Q1203" s="57">
        <f t="shared" si="342"/>
        <v>0</v>
      </c>
      <c r="R1203" s="53"/>
      <c r="S1203" s="53">
        <f t="shared" si="349"/>
        <v>0</v>
      </c>
      <c r="T1203" s="58"/>
      <c r="U1203" s="58"/>
      <c r="V1203" s="53">
        <f t="shared" si="343"/>
        <v>0</v>
      </c>
      <c r="W1203" s="59"/>
      <c r="X1203" s="6"/>
    </row>
    <row r="1204" spans="1:24" s="35" customFormat="1" ht="15.75" x14ac:dyDescent="0.25">
      <c r="A1204" s="33" t="s">
        <v>288</v>
      </c>
      <c r="B1204" s="44" t="s">
        <v>339</v>
      </c>
      <c r="C1204" s="37" t="s">
        <v>272</v>
      </c>
      <c r="D1204" s="43" t="s">
        <v>273</v>
      </c>
      <c r="E1204" s="53"/>
      <c r="F1204" s="53">
        <f t="shared" si="347"/>
        <v>0</v>
      </c>
      <c r="G1204" s="53"/>
      <c r="H1204" s="53"/>
      <c r="I1204" s="54"/>
      <c r="J1204" s="50"/>
      <c r="K1204" s="54"/>
      <c r="L1204" s="55"/>
      <c r="M1204" s="59"/>
      <c r="N1204" s="59"/>
      <c r="O1204" s="53"/>
      <c r="P1204" s="53"/>
      <c r="Q1204" s="57">
        <f t="shared" si="342"/>
        <v>0</v>
      </c>
      <c r="R1204" s="53"/>
      <c r="S1204" s="53">
        <f t="shared" si="349"/>
        <v>0</v>
      </c>
      <c r="T1204" s="58"/>
      <c r="U1204" s="58"/>
      <c r="V1204" s="53">
        <f t="shared" si="343"/>
        <v>0</v>
      </c>
      <c r="W1204" s="59"/>
      <c r="X1204" s="6"/>
    </row>
    <row r="1205" spans="1:24" s="35" customFormat="1" ht="31.5" x14ac:dyDescent="0.25">
      <c r="A1205" s="33" t="s">
        <v>288</v>
      </c>
      <c r="B1205" s="44" t="s">
        <v>339</v>
      </c>
      <c r="C1205" s="37" t="s">
        <v>274</v>
      </c>
      <c r="D1205" s="43" t="s">
        <v>275</v>
      </c>
      <c r="E1205" s="53"/>
      <c r="F1205" s="53">
        <f t="shared" si="347"/>
        <v>0</v>
      </c>
      <c r="G1205" s="53"/>
      <c r="H1205" s="53"/>
      <c r="I1205" s="54"/>
      <c r="J1205" s="50"/>
      <c r="K1205" s="54"/>
      <c r="L1205" s="55"/>
      <c r="M1205" s="59"/>
      <c r="N1205" s="59"/>
      <c r="O1205" s="53"/>
      <c r="P1205" s="53"/>
      <c r="Q1205" s="57">
        <f t="shared" si="342"/>
        <v>0</v>
      </c>
      <c r="R1205" s="53"/>
      <c r="S1205" s="53">
        <f t="shared" si="349"/>
        <v>0</v>
      </c>
      <c r="T1205" s="58"/>
      <c r="U1205" s="58"/>
      <c r="V1205" s="53">
        <f t="shared" si="343"/>
        <v>0</v>
      </c>
      <c r="W1205" s="59"/>
      <c r="X1205" s="6"/>
    </row>
    <row r="1206" spans="1:24" s="35" customFormat="1" ht="15.75" x14ac:dyDescent="0.25">
      <c r="A1206" s="33" t="s">
        <v>288</v>
      </c>
      <c r="B1206" s="44" t="s">
        <v>339</v>
      </c>
      <c r="C1206" s="37" t="s">
        <v>276</v>
      </c>
      <c r="D1206" s="43" t="s">
        <v>277</v>
      </c>
      <c r="E1206" s="53"/>
      <c r="F1206" s="53">
        <f t="shared" si="347"/>
        <v>0</v>
      </c>
      <c r="G1206" s="53"/>
      <c r="H1206" s="53"/>
      <c r="I1206" s="54"/>
      <c r="J1206" s="50"/>
      <c r="K1206" s="54"/>
      <c r="L1206" s="55"/>
      <c r="M1206" s="59"/>
      <c r="N1206" s="59"/>
      <c r="O1206" s="53"/>
      <c r="P1206" s="53"/>
      <c r="Q1206" s="57">
        <f t="shared" si="342"/>
        <v>0</v>
      </c>
      <c r="R1206" s="53"/>
      <c r="S1206" s="53">
        <f t="shared" si="349"/>
        <v>0</v>
      </c>
      <c r="T1206" s="58"/>
      <c r="U1206" s="58"/>
      <c r="V1206" s="53">
        <f t="shared" si="343"/>
        <v>0</v>
      </c>
      <c r="W1206" s="59"/>
      <c r="X1206" s="6"/>
    </row>
    <row r="1207" spans="1:24" s="35" customFormat="1" ht="31.5" x14ac:dyDescent="0.25">
      <c r="A1207" s="33" t="s">
        <v>288</v>
      </c>
      <c r="B1207" s="44" t="s">
        <v>339</v>
      </c>
      <c r="C1207" s="37" t="s">
        <v>278</v>
      </c>
      <c r="D1207" s="43" t="s">
        <v>279</v>
      </c>
      <c r="E1207" s="53"/>
      <c r="F1207" s="53"/>
      <c r="G1207" s="53"/>
      <c r="H1207" s="53"/>
      <c r="I1207" s="54"/>
      <c r="J1207" s="50"/>
      <c r="K1207" s="54"/>
      <c r="L1207" s="55"/>
      <c r="M1207" s="59"/>
      <c r="N1207" s="59"/>
      <c r="O1207" s="53"/>
      <c r="P1207" s="53"/>
      <c r="Q1207" s="57">
        <f t="shared" si="342"/>
        <v>0</v>
      </c>
      <c r="R1207" s="53"/>
      <c r="S1207" s="53">
        <f t="shared" si="349"/>
        <v>0</v>
      </c>
      <c r="T1207" s="53"/>
      <c r="U1207" s="53"/>
      <c r="V1207" s="53">
        <f t="shared" si="343"/>
        <v>0</v>
      </c>
      <c r="W1207" s="59"/>
      <c r="X1207" s="6"/>
    </row>
    <row r="1208" spans="1:24" s="35" customFormat="1" ht="15.75" x14ac:dyDescent="0.25">
      <c r="A1208" s="33" t="s">
        <v>288</v>
      </c>
      <c r="B1208" s="44" t="s">
        <v>339</v>
      </c>
      <c r="C1208" s="37" t="s">
        <v>363</v>
      </c>
      <c r="D1208" s="43" t="s">
        <v>360</v>
      </c>
      <c r="E1208" s="53"/>
      <c r="F1208" s="53">
        <f>E1208/12*1</f>
        <v>0</v>
      </c>
      <c r="G1208" s="53"/>
      <c r="H1208" s="53"/>
      <c r="I1208" s="54"/>
      <c r="J1208" s="50"/>
      <c r="K1208" s="54"/>
      <c r="L1208" s="55"/>
      <c r="M1208" s="59"/>
      <c r="N1208" s="59"/>
      <c r="O1208" s="53"/>
      <c r="P1208" s="53"/>
      <c r="Q1208" s="57"/>
      <c r="R1208" s="53"/>
      <c r="S1208" s="53"/>
      <c r="T1208" s="53"/>
      <c r="U1208" s="53"/>
      <c r="V1208" s="53"/>
      <c r="W1208" s="59"/>
      <c r="X1208" s="6"/>
    </row>
    <row r="1209" spans="1:24" s="35" customFormat="1" ht="15.75" x14ac:dyDescent="0.25">
      <c r="A1209" s="33" t="s">
        <v>288</v>
      </c>
      <c r="B1209" s="44" t="s">
        <v>339</v>
      </c>
      <c r="C1209" s="37" t="s">
        <v>364</v>
      </c>
      <c r="D1209" s="38" t="s">
        <v>365</v>
      </c>
      <c r="E1209" s="53"/>
      <c r="F1209" s="100">
        <f>E1209/12*1</f>
        <v>0</v>
      </c>
      <c r="G1209" s="53"/>
      <c r="H1209" s="53"/>
      <c r="I1209" s="54"/>
      <c r="J1209" s="50"/>
      <c r="K1209" s="54"/>
      <c r="L1209" s="55"/>
      <c r="M1209" s="59"/>
      <c r="N1209" s="59"/>
      <c r="O1209" s="53"/>
      <c r="P1209" s="53"/>
      <c r="Q1209" s="57">
        <f>O1209-P1209</f>
        <v>0</v>
      </c>
      <c r="R1209" s="53"/>
      <c r="S1209" s="53">
        <f>ROUND(R1209/12*3,0)</f>
        <v>0</v>
      </c>
      <c r="T1209" s="53"/>
      <c r="U1209" s="53"/>
      <c r="V1209" s="53">
        <f>T1209-U1209</f>
        <v>0</v>
      </c>
      <c r="W1209" s="59"/>
      <c r="X1209" s="6"/>
    </row>
    <row r="1210" spans="1:24" s="26" customFormat="1" ht="29.25" customHeight="1" x14ac:dyDescent="0.25">
      <c r="A1210" s="33" t="s">
        <v>288</v>
      </c>
      <c r="B1210" s="44" t="s">
        <v>339</v>
      </c>
      <c r="C1210" s="37" t="s">
        <v>370</v>
      </c>
      <c r="D1210" s="43" t="s">
        <v>323</v>
      </c>
      <c r="E1210" s="53"/>
      <c r="F1210" s="100">
        <f>E1210/12*1</f>
        <v>0</v>
      </c>
      <c r="G1210" s="53"/>
      <c r="H1210" s="53"/>
      <c r="I1210" s="127"/>
      <c r="J1210" s="55"/>
      <c r="K1210" s="127"/>
      <c r="L1210" s="55"/>
      <c r="M1210" s="59"/>
      <c r="N1210" s="59"/>
      <c r="O1210" s="53"/>
      <c r="P1210" s="53"/>
      <c r="Q1210" s="59"/>
      <c r="R1210" s="53"/>
      <c r="S1210" s="53"/>
      <c r="T1210" s="53"/>
      <c r="U1210" s="53"/>
      <c r="V1210" s="53"/>
      <c r="W1210" s="59"/>
      <c r="X1210" s="6"/>
    </row>
    <row r="1211" spans="1:24" s="26" customFormat="1" ht="26.25" customHeight="1" x14ac:dyDescent="0.25">
      <c r="A1211" s="33" t="s">
        <v>288</v>
      </c>
      <c r="B1211" s="44" t="s">
        <v>339</v>
      </c>
      <c r="C1211" s="37" t="s">
        <v>399</v>
      </c>
      <c r="D1211" s="39" t="s">
        <v>371</v>
      </c>
      <c r="E1211" s="53"/>
      <c r="F1211" s="100">
        <f>E1211/12*1</f>
        <v>0</v>
      </c>
      <c r="G1211" s="53">
        <v>44</v>
      </c>
      <c r="H1211" s="53">
        <v>44</v>
      </c>
      <c r="I1211" s="127"/>
      <c r="J1211" s="55"/>
      <c r="K1211" s="127"/>
      <c r="L1211" s="55"/>
      <c r="M1211" s="59"/>
      <c r="N1211" s="59"/>
      <c r="O1211" s="53"/>
      <c r="P1211" s="53"/>
      <c r="Q1211" s="59"/>
      <c r="R1211" s="53"/>
      <c r="S1211" s="53"/>
      <c r="T1211" s="53"/>
      <c r="U1211" s="53"/>
      <c r="V1211" s="53"/>
      <c r="W1211" s="59"/>
      <c r="X1211" s="6"/>
    </row>
    <row r="1212" spans="1:24" s="26" customFormat="1" ht="26.25" customHeight="1" x14ac:dyDescent="0.25">
      <c r="A1212" s="33" t="s">
        <v>288</v>
      </c>
      <c r="B1212" s="44" t="s">
        <v>339</v>
      </c>
      <c r="C1212" s="99" t="s">
        <v>400</v>
      </c>
      <c r="D1212" s="125" t="s">
        <v>397</v>
      </c>
      <c r="E1212" s="100"/>
      <c r="F1212" s="100">
        <v>0</v>
      </c>
      <c r="G1212" s="100">
        <v>749</v>
      </c>
      <c r="H1212" s="100">
        <v>749</v>
      </c>
      <c r="I1212" s="127"/>
      <c r="J1212" s="55"/>
      <c r="K1212" s="127"/>
      <c r="L1212" s="55"/>
      <c r="M1212" s="59"/>
      <c r="N1212" s="59"/>
      <c r="O1212" s="53"/>
      <c r="P1212" s="53"/>
      <c r="Q1212" s="59"/>
      <c r="R1212" s="53"/>
      <c r="S1212" s="53"/>
      <c r="T1212" s="53"/>
      <c r="U1212" s="53"/>
      <c r="V1212" s="53"/>
      <c r="W1212" s="59"/>
      <c r="X1212" s="6"/>
    </row>
    <row r="1213" spans="1:24" s="81" customFormat="1" ht="26.25" customHeight="1" x14ac:dyDescent="0.25">
      <c r="A1213" s="102" t="s">
        <v>289</v>
      </c>
      <c r="B1213" s="102" t="s">
        <v>340</v>
      </c>
      <c r="C1213" s="103" t="s">
        <v>102</v>
      </c>
      <c r="D1213" s="104" t="s">
        <v>21</v>
      </c>
      <c r="E1213" s="105">
        <f>E1214+E1253</f>
        <v>14668582</v>
      </c>
      <c r="F1213" s="105">
        <f>F1214+F1253</f>
        <v>3586509.4166666665</v>
      </c>
      <c r="G1213" s="105">
        <f>G1214+G1253</f>
        <v>3718710</v>
      </c>
      <c r="H1213" s="105">
        <f>H1214+H1253</f>
        <v>3580821</v>
      </c>
      <c r="I1213" s="105">
        <f>I1214+I1253</f>
        <v>76840.25</v>
      </c>
      <c r="J1213" s="108">
        <f>ROUND(I1213/F1213*100,2)</f>
        <v>2.14</v>
      </c>
      <c r="K1213" s="105">
        <f>K1214+K1253</f>
        <v>-154453.5</v>
      </c>
      <c r="L1213" s="108">
        <f>ROUND(K1213*100/-F1213,2)</f>
        <v>4.3099999999999996</v>
      </c>
      <c r="M1213" s="105">
        <f t="shared" ref="M1213:V1213" si="351">M1214+M1253</f>
        <v>295616</v>
      </c>
      <c r="N1213" s="105">
        <f t="shared" si="351"/>
        <v>73905</v>
      </c>
      <c r="O1213" s="105">
        <f t="shared" si="351"/>
        <v>72521</v>
      </c>
      <c r="P1213" s="105">
        <f t="shared" si="351"/>
        <v>70999</v>
      </c>
      <c r="Q1213" s="105">
        <f t="shared" si="351"/>
        <v>1522</v>
      </c>
      <c r="R1213" s="105">
        <f t="shared" si="351"/>
        <v>7968</v>
      </c>
      <c r="S1213" s="105">
        <f t="shared" si="351"/>
        <v>1995</v>
      </c>
      <c r="T1213" s="105">
        <f t="shared" si="351"/>
        <v>2044</v>
      </c>
      <c r="U1213" s="105">
        <f t="shared" si="351"/>
        <v>2010</v>
      </c>
      <c r="V1213" s="105">
        <f t="shared" si="351"/>
        <v>34</v>
      </c>
      <c r="W1213" s="109">
        <v>69735</v>
      </c>
      <c r="X1213" s="47"/>
    </row>
    <row r="1214" spans="1:24" s="81" customFormat="1" ht="22.5" customHeight="1" x14ac:dyDescent="0.25">
      <c r="A1214" s="33" t="s">
        <v>289</v>
      </c>
      <c r="B1214" s="21">
        <v>1</v>
      </c>
      <c r="C1214" s="23" t="s">
        <v>102</v>
      </c>
      <c r="D1214" s="27" t="s">
        <v>22</v>
      </c>
      <c r="E1214" s="52">
        <f>E1215+E1221+E1235</f>
        <v>11667980</v>
      </c>
      <c r="F1214" s="52">
        <f>F1215+F1221+F1235</f>
        <v>2845540.1666666665</v>
      </c>
      <c r="G1214" s="52">
        <f>G1215+G1221+G1235</f>
        <v>2844010</v>
      </c>
      <c r="H1214" s="52">
        <f>H1215+H1221+H1235</f>
        <v>2788404</v>
      </c>
      <c r="I1214" s="52">
        <f>I1215+I1221+I1235</f>
        <v>0</v>
      </c>
      <c r="J1214" s="55">
        <f>ROUND(I1214/F1214*100,2)</f>
        <v>0</v>
      </c>
      <c r="K1214" s="52">
        <f>K1215+K1221+K1235</f>
        <v>-55708</v>
      </c>
      <c r="L1214" s="55">
        <f>ROUND(K1214*100/-F1214,2)</f>
        <v>1.96</v>
      </c>
      <c r="M1214" s="49">
        <v>218002</v>
      </c>
      <c r="N1214" s="49">
        <f>ROUND(M1214/12*3,0)</f>
        <v>54501</v>
      </c>
      <c r="O1214" s="52">
        <f t="shared" ref="O1214:V1214" si="352">O1215+O1221+O1235</f>
        <v>55675</v>
      </c>
      <c r="P1214" s="52">
        <f t="shared" si="352"/>
        <v>55675</v>
      </c>
      <c r="Q1214" s="52">
        <f t="shared" si="352"/>
        <v>0</v>
      </c>
      <c r="R1214" s="52">
        <f t="shared" si="352"/>
        <v>5898</v>
      </c>
      <c r="S1214" s="52">
        <f t="shared" si="352"/>
        <v>1475</v>
      </c>
      <c r="T1214" s="59">
        <f t="shared" si="352"/>
        <v>1447</v>
      </c>
      <c r="U1214" s="59">
        <f t="shared" si="352"/>
        <v>1447</v>
      </c>
      <c r="V1214" s="59">
        <f t="shared" si="352"/>
        <v>0</v>
      </c>
      <c r="W1214" s="59"/>
      <c r="X1214" s="25"/>
    </row>
    <row r="1215" spans="1:24" s="77" customFormat="1" ht="15.75" x14ac:dyDescent="0.25">
      <c r="A1215" s="33" t="s">
        <v>289</v>
      </c>
      <c r="B1215" s="33" t="s">
        <v>334</v>
      </c>
      <c r="C1215" s="23" t="s">
        <v>102</v>
      </c>
      <c r="D1215" s="32" t="s">
        <v>23</v>
      </c>
      <c r="E1215" s="49">
        <f t="shared" ref="E1215:L1215" si="353">SUM(E1216:E1220)</f>
        <v>10293238</v>
      </c>
      <c r="F1215" s="49">
        <f t="shared" si="353"/>
        <v>2573309</v>
      </c>
      <c r="G1215" s="49">
        <f t="shared" si="353"/>
        <v>2573309</v>
      </c>
      <c r="H1215" s="49">
        <f t="shared" si="353"/>
        <v>2573309</v>
      </c>
      <c r="I1215" s="136">
        <f t="shared" si="353"/>
        <v>0</v>
      </c>
      <c r="J1215" s="136">
        <f t="shared" si="353"/>
        <v>0</v>
      </c>
      <c r="K1215" s="136">
        <f t="shared" si="353"/>
        <v>0</v>
      </c>
      <c r="L1215" s="49">
        <f t="shared" si="353"/>
        <v>0</v>
      </c>
      <c r="M1215" s="49"/>
      <c r="N1215" s="49"/>
      <c r="O1215" s="52">
        <f t="shared" ref="O1215:V1215" si="354">SUM(O1216:O1220)</f>
        <v>53133</v>
      </c>
      <c r="P1215" s="52">
        <f t="shared" si="354"/>
        <v>53133</v>
      </c>
      <c r="Q1215" s="132">
        <f t="shared" si="354"/>
        <v>0</v>
      </c>
      <c r="R1215" s="52">
        <f t="shared" si="354"/>
        <v>5638</v>
      </c>
      <c r="S1215" s="52">
        <f t="shared" si="354"/>
        <v>1410</v>
      </c>
      <c r="T1215" s="147">
        <f t="shared" si="354"/>
        <v>1401</v>
      </c>
      <c r="U1215" s="149">
        <f t="shared" si="354"/>
        <v>1401</v>
      </c>
      <c r="V1215" s="49">
        <f t="shared" si="354"/>
        <v>0</v>
      </c>
      <c r="W1215" s="49"/>
      <c r="X1215" s="25"/>
    </row>
    <row r="1216" spans="1:24" s="77" customFormat="1" ht="15.75" x14ac:dyDescent="0.25">
      <c r="A1216" s="33" t="s">
        <v>289</v>
      </c>
      <c r="B1216" s="33" t="s">
        <v>334</v>
      </c>
      <c r="C1216" s="23" t="s">
        <v>73</v>
      </c>
      <c r="D1216" s="34" t="s">
        <v>106</v>
      </c>
      <c r="E1216" s="53">
        <v>6244401</v>
      </c>
      <c r="F1216" s="53">
        <f t="shared" ref="F1216:F1220" si="355">ROUND(E1216/12*3,0)</f>
        <v>1561100</v>
      </c>
      <c r="G1216" s="53">
        <v>1561100</v>
      </c>
      <c r="H1216" s="53">
        <v>1561100</v>
      </c>
      <c r="I1216" s="54"/>
      <c r="J1216" s="50"/>
      <c r="K1216" s="54"/>
      <c r="L1216" s="55"/>
      <c r="M1216" s="53"/>
      <c r="N1216" s="53"/>
      <c r="O1216" s="53">
        <v>53133</v>
      </c>
      <c r="P1216" s="53">
        <v>53133</v>
      </c>
      <c r="Q1216" s="57">
        <f>O1216-P1216</f>
        <v>0</v>
      </c>
      <c r="R1216" s="74">
        <v>5638</v>
      </c>
      <c r="S1216" s="53">
        <f>ROUND(R1216/12*3,0)</f>
        <v>1410</v>
      </c>
      <c r="T1216" s="58">
        <v>1401</v>
      </c>
      <c r="U1216" s="58">
        <v>1401</v>
      </c>
      <c r="V1216" s="53">
        <f>T1216-U1216</f>
        <v>0</v>
      </c>
      <c r="W1216" s="53"/>
      <c r="X1216" s="6"/>
    </row>
    <row r="1217" spans="1:24" s="77" customFormat="1" ht="15.75" x14ac:dyDescent="0.25">
      <c r="A1217" s="33" t="s">
        <v>289</v>
      </c>
      <c r="B1217" s="33" t="s">
        <v>334</v>
      </c>
      <c r="C1217" s="23" t="s">
        <v>74</v>
      </c>
      <c r="D1217" s="34" t="s">
        <v>104</v>
      </c>
      <c r="E1217" s="53">
        <v>3881316</v>
      </c>
      <c r="F1217" s="53">
        <f t="shared" si="355"/>
        <v>970329</v>
      </c>
      <c r="G1217" s="53">
        <v>970329</v>
      </c>
      <c r="H1217" s="53">
        <v>970329</v>
      </c>
      <c r="I1217" s="54"/>
      <c r="J1217" s="50"/>
      <c r="K1217" s="54"/>
      <c r="L1217" s="55"/>
      <c r="M1217" s="59"/>
      <c r="N1217" s="59"/>
      <c r="O1217" s="53"/>
      <c r="P1217" s="53"/>
      <c r="Q1217" s="57">
        <f>O1217-P1217</f>
        <v>0</v>
      </c>
      <c r="R1217" s="53"/>
      <c r="S1217" s="53">
        <f>ROUND(R1217/12*3,0)</f>
        <v>0</v>
      </c>
      <c r="T1217" s="58"/>
      <c r="U1217" s="58"/>
      <c r="V1217" s="53">
        <f>T1217-U1217</f>
        <v>0</v>
      </c>
      <c r="W1217" s="59"/>
      <c r="X1217" s="6"/>
    </row>
    <row r="1218" spans="1:24" s="77" customFormat="1" ht="15.75" x14ac:dyDescent="0.25">
      <c r="A1218" s="33" t="s">
        <v>289</v>
      </c>
      <c r="B1218" s="33" t="s">
        <v>334</v>
      </c>
      <c r="C1218" s="23" t="s">
        <v>74</v>
      </c>
      <c r="D1218" s="34" t="s">
        <v>105</v>
      </c>
      <c r="E1218" s="53">
        <v>167521</v>
      </c>
      <c r="F1218" s="53">
        <f t="shared" si="355"/>
        <v>41880</v>
      </c>
      <c r="G1218" s="53">
        <v>41880</v>
      </c>
      <c r="H1218" s="53">
        <v>41880</v>
      </c>
      <c r="I1218" s="54"/>
      <c r="J1218" s="50"/>
      <c r="K1218" s="54"/>
      <c r="L1218" s="55"/>
      <c r="M1218" s="59"/>
      <c r="N1218" s="59"/>
      <c r="O1218" s="53"/>
      <c r="P1218" s="53"/>
      <c r="Q1218" s="57">
        <f>O1218-P1218</f>
        <v>0</v>
      </c>
      <c r="R1218" s="53"/>
      <c r="S1218" s="53">
        <f>ROUND(R1218/12*3,0)</f>
        <v>0</v>
      </c>
      <c r="T1218" s="58"/>
      <c r="U1218" s="58"/>
      <c r="V1218" s="53">
        <f>T1218-U1218</f>
        <v>0</v>
      </c>
      <c r="W1218" s="59"/>
      <c r="X1218" s="6"/>
    </row>
    <row r="1219" spans="1:24" s="77" customFormat="1" ht="15.75" x14ac:dyDescent="0.25">
      <c r="A1219" s="33" t="s">
        <v>289</v>
      </c>
      <c r="B1219" s="33" t="s">
        <v>334</v>
      </c>
      <c r="C1219" s="23" t="s">
        <v>75</v>
      </c>
      <c r="D1219" s="34" t="s">
        <v>107</v>
      </c>
      <c r="E1219" s="53"/>
      <c r="F1219" s="53">
        <f t="shared" si="355"/>
        <v>0</v>
      </c>
      <c r="G1219" s="53"/>
      <c r="H1219" s="53"/>
      <c r="I1219" s="54"/>
      <c r="J1219" s="50"/>
      <c r="K1219" s="54"/>
      <c r="L1219" s="55"/>
      <c r="M1219" s="59"/>
      <c r="N1219" s="59"/>
      <c r="O1219" s="53"/>
      <c r="P1219" s="53"/>
      <c r="Q1219" s="57">
        <f>O1219-P1219</f>
        <v>0</v>
      </c>
      <c r="R1219" s="53"/>
      <c r="S1219" s="53">
        <f>ROUND(R1219/12*3,0)</f>
        <v>0</v>
      </c>
      <c r="T1219" s="58"/>
      <c r="U1219" s="58"/>
      <c r="V1219" s="53">
        <f>T1219-U1219</f>
        <v>0</v>
      </c>
      <c r="W1219" s="59"/>
      <c r="X1219" s="6"/>
    </row>
    <row r="1220" spans="1:24" s="77" customFormat="1" ht="31.5" x14ac:dyDescent="0.25">
      <c r="A1220" s="33" t="s">
        <v>289</v>
      </c>
      <c r="B1220" s="33" t="s">
        <v>334</v>
      </c>
      <c r="C1220" s="23" t="s">
        <v>76</v>
      </c>
      <c r="D1220" s="34" t="s">
        <v>108</v>
      </c>
      <c r="E1220" s="53"/>
      <c r="F1220" s="53">
        <f t="shared" si="355"/>
        <v>0</v>
      </c>
      <c r="G1220" s="53"/>
      <c r="H1220" s="53"/>
      <c r="I1220" s="127"/>
      <c r="J1220" s="55"/>
      <c r="K1220" s="127"/>
      <c r="L1220" s="55"/>
      <c r="M1220" s="59"/>
      <c r="N1220" s="59"/>
      <c r="O1220" s="53"/>
      <c r="P1220" s="53"/>
      <c r="Q1220" s="59">
        <f>O1220-P1220</f>
        <v>0</v>
      </c>
      <c r="R1220" s="53"/>
      <c r="S1220" s="53">
        <f>ROUND(R1220/12*3,0)</f>
        <v>0</v>
      </c>
      <c r="T1220" s="53"/>
      <c r="U1220" s="53"/>
      <c r="V1220" s="53">
        <f>T1220-U1220</f>
        <v>0</v>
      </c>
      <c r="W1220" s="59"/>
      <c r="X1220" s="6"/>
    </row>
    <row r="1221" spans="1:24" s="77" customFormat="1" ht="15.75" x14ac:dyDescent="0.25">
      <c r="A1221" s="33" t="s">
        <v>289</v>
      </c>
      <c r="B1221" s="22" t="s">
        <v>335</v>
      </c>
      <c r="C1221" s="36"/>
      <c r="D1221" s="32" t="s">
        <v>24</v>
      </c>
      <c r="E1221" s="61">
        <f t="shared" ref="E1221:K1221" si="356">SUM(E1222:E1234)</f>
        <v>517293</v>
      </c>
      <c r="F1221" s="61">
        <f t="shared" si="356"/>
        <v>129323</v>
      </c>
      <c r="G1221" s="61">
        <f t="shared" si="356"/>
        <v>73615</v>
      </c>
      <c r="H1221" s="61">
        <f t="shared" si="356"/>
        <v>73615</v>
      </c>
      <c r="I1221" s="128">
        <f t="shared" si="356"/>
        <v>0</v>
      </c>
      <c r="J1221" s="128">
        <f t="shared" si="356"/>
        <v>0</v>
      </c>
      <c r="K1221" s="128">
        <f t="shared" si="356"/>
        <v>-55708</v>
      </c>
      <c r="L1221" s="55">
        <f>ROUND(K1221*100/-F1221,2)</f>
        <v>43.08</v>
      </c>
      <c r="M1221" s="61"/>
      <c r="N1221" s="61"/>
      <c r="O1221" s="61">
        <f t="shared" ref="O1221:V1221" si="357">SUM(O1222:O1234)</f>
        <v>2167</v>
      </c>
      <c r="P1221" s="61">
        <f t="shared" si="357"/>
        <v>2167</v>
      </c>
      <c r="Q1221" s="128">
        <f t="shared" si="357"/>
        <v>0</v>
      </c>
      <c r="R1221" s="61">
        <f t="shared" si="357"/>
        <v>260</v>
      </c>
      <c r="S1221" s="61">
        <f t="shared" si="357"/>
        <v>65</v>
      </c>
      <c r="T1221" s="145">
        <f t="shared" si="357"/>
        <v>37</v>
      </c>
      <c r="U1221" s="145">
        <f t="shared" si="357"/>
        <v>37</v>
      </c>
      <c r="V1221" s="61">
        <f t="shared" si="357"/>
        <v>0</v>
      </c>
      <c r="W1221" s="68"/>
      <c r="X1221" s="6"/>
    </row>
    <row r="1222" spans="1:24" s="77" customFormat="1" ht="15.75" x14ac:dyDescent="0.25">
      <c r="A1222" s="33" t="s">
        <v>289</v>
      </c>
      <c r="B1222" s="33" t="s">
        <v>335</v>
      </c>
      <c r="C1222" s="37" t="s">
        <v>25</v>
      </c>
      <c r="D1222" s="34" t="s">
        <v>54</v>
      </c>
      <c r="E1222" s="53">
        <v>517293</v>
      </c>
      <c r="F1222" s="53">
        <f>ROUND(E1222/12*3,0)</f>
        <v>129323</v>
      </c>
      <c r="G1222" s="53">
        <v>73615</v>
      </c>
      <c r="H1222" s="53">
        <v>73615</v>
      </c>
      <c r="I1222" s="54"/>
      <c r="J1222" s="50"/>
      <c r="K1222" s="54">
        <f>G1222-F1222</f>
        <v>-55708</v>
      </c>
      <c r="L1222" s="55">
        <f>ROUND(K1222*100/-F1222,2)</f>
        <v>43.08</v>
      </c>
      <c r="M1222" s="59"/>
      <c r="N1222" s="59"/>
      <c r="O1222" s="53">
        <v>2167</v>
      </c>
      <c r="P1222" s="53">
        <v>2167</v>
      </c>
      <c r="Q1222" s="57">
        <f t="shared" ref="Q1222:Q1234" si="358">O1222-P1222</f>
        <v>0</v>
      </c>
      <c r="R1222" s="74">
        <v>260</v>
      </c>
      <c r="S1222" s="53">
        <f>ROUND(R1222/12*3,0)</f>
        <v>65</v>
      </c>
      <c r="T1222" s="58">
        <v>37</v>
      </c>
      <c r="U1222" s="58">
        <v>37</v>
      </c>
      <c r="V1222" s="53">
        <f t="shared" ref="V1222:V1234" si="359">T1222-U1222</f>
        <v>0</v>
      </c>
      <c r="W1222" s="59"/>
      <c r="X1222" s="6"/>
    </row>
    <row r="1223" spans="1:24" s="77" customFormat="1" ht="15.75" x14ac:dyDescent="0.25">
      <c r="A1223" s="33" t="s">
        <v>289</v>
      </c>
      <c r="B1223" s="33" t="s">
        <v>335</v>
      </c>
      <c r="C1223" s="37" t="s">
        <v>26</v>
      </c>
      <c r="D1223" s="34" t="s">
        <v>27</v>
      </c>
      <c r="E1223" s="53"/>
      <c r="F1223" s="53"/>
      <c r="G1223" s="53"/>
      <c r="H1223" s="53"/>
      <c r="I1223" s="54"/>
      <c r="J1223" s="50"/>
      <c r="K1223" s="54"/>
      <c r="L1223" s="55"/>
      <c r="M1223" s="59"/>
      <c r="N1223" s="59"/>
      <c r="O1223" s="53"/>
      <c r="P1223" s="53"/>
      <c r="Q1223" s="57">
        <f t="shared" si="358"/>
        <v>0</v>
      </c>
      <c r="R1223" s="53"/>
      <c r="S1223" s="53">
        <f t="shared" ref="S1223:S1234" si="360">ROUND(R1223/12*3,0)</f>
        <v>0</v>
      </c>
      <c r="T1223" s="58"/>
      <c r="U1223" s="58"/>
      <c r="V1223" s="53">
        <f t="shared" si="359"/>
        <v>0</v>
      </c>
      <c r="W1223" s="59"/>
      <c r="X1223" s="6"/>
    </row>
    <row r="1224" spans="1:24" s="77" customFormat="1" ht="31.5" x14ac:dyDescent="0.25">
      <c r="A1224" s="33" t="s">
        <v>289</v>
      </c>
      <c r="B1224" s="33" t="s">
        <v>335</v>
      </c>
      <c r="C1224" s="37" t="s">
        <v>28</v>
      </c>
      <c r="D1224" s="34" t="s">
        <v>29</v>
      </c>
      <c r="E1224" s="53"/>
      <c r="F1224" s="53"/>
      <c r="G1224" s="53"/>
      <c r="H1224" s="53"/>
      <c r="I1224" s="54"/>
      <c r="J1224" s="50"/>
      <c r="K1224" s="54"/>
      <c r="L1224" s="55"/>
      <c r="M1224" s="59"/>
      <c r="N1224" s="59"/>
      <c r="O1224" s="53"/>
      <c r="P1224" s="53"/>
      <c r="Q1224" s="57">
        <f t="shared" si="358"/>
        <v>0</v>
      </c>
      <c r="R1224" s="53"/>
      <c r="S1224" s="53">
        <f t="shared" si="360"/>
        <v>0</v>
      </c>
      <c r="T1224" s="58"/>
      <c r="U1224" s="58"/>
      <c r="V1224" s="53">
        <f t="shared" si="359"/>
        <v>0</v>
      </c>
      <c r="W1224" s="59"/>
      <c r="X1224" s="6"/>
    </row>
    <row r="1225" spans="1:24" s="77" customFormat="1" ht="15.75" x14ac:dyDescent="0.25">
      <c r="A1225" s="33" t="s">
        <v>289</v>
      </c>
      <c r="B1225" s="33" t="s">
        <v>335</v>
      </c>
      <c r="C1225" s="37" t="s">
        <v>56</v>
      </c>
      <c r="D1225" s="34" t="s">
        <v>53</v>
      </c>
      <c r="E1225" s="53"/>
      <c r="F1225" s="53"/>
      <c r="G1225" s="53"/>
      <c r="H1225" s="53"/>
      <c r="I1225" s="54"/>
      <c r="J1225" s="50"/>
      <c r="K1225" s="54"/>
      <c r="L1225" s="55"/>
      <c r="M1225" s="59"/>
      <c r="N1225" s="59"/>
      <c r="O1225" s="53"/>
      <c r="P1225" s="53"/>
      <c r="Q1225" s="57">
        <f t="shared" si="358"/>
        <v>0</v>
      </c>
      <c r="R1225" s="53"/>
      <c r="S1225" s="53">
        <f t="shared" si="360"/>
        <v>0</v>
      </c>
      <c r="T1225" s="58"/>
      <c r="U1225" s="58"/>
      <c r="V1225" s="53">
        <f t="shared" si="359"/>
        <v>0</v>
      </c>
      <c r="W1225" s="59"/>
      <c r="X1225" s="6"/>
    </row>
    <row r="1226" spans="1:24" s="77" customFormat="1" ht="15.75" x14ac:dyDescent="0.25">
      <c r="A1226" s="33" t="s">
        <v>289</v>
      </c>
      <c r="B1226" s="33" t="s">
        <v>335</v>
      </c>
      <c r="C1226" s="37" t="s">
        <v>57</v>
      </c>
      <c r="D1226" s="34" t="s">
        <v>68</v>
      </c>
      <c r="E1226" s="53"/>
      <c r="F1226" s="53"/>
      <c r="G1226" s="53"/>
      <c r="H1226" s="53"/>
      <c r="I1226" s="54"/>
      <c r="J1226" s="50"/>
      <c r="K1226" s="54"/>
      <c r="L1226" s="55"/>
      <c r="M1226" s="59"/>
      <c r="N1226" s="59"/>
      <c r="O1226" s="53"/>
      <c r="P1226" s="53"/>
      <c r="Q1226" s="57">
        <f t="shared" si="358"/>
        <v>0</v>
      </c>
      <c r="R1226" s="53"/>
      <c r="S1226" s="53">
        <f t="shared" si="360"/>
        <v>0</v>
      </c>
      <c r="T1226" s="58"/>
      <c r="U1226" s="58"/>
      <c r="V1226" s="53">
        <f t="shared" si="359"/>
        <v>0</v>
      </c>
      <c r="W1226" s="59"/>
      <c r="X1226" s="6"/>
    </row>
    <row r="1227" spans="1:24" s="77" customFormat="1" ht="15.75" x14ac:dyDescent="0.25">
      <c r="A1227" s="33" t="s">
        <v>289</v>
      </c>
      <c r="B1227" s="33" t="s">
        <v>335</v>
      </c>
      <c r="C1227" s="37" t="s">
        <v>58</v>
      </c>
      <c r="D1227" s="34" t="s">
        <v>70</v>
      </c>
      <c r="E1227" s="53"/>
      <c r="F1227" s="53"/>
      <c r="G1227" s="53"/>
      <c r="H1227" s="53"/>
      <c r="I1227" s="54"/>
      <c r="J1227" s="50"/>
      <c r="K1227" s="54"/>
      <c r="L1227" s="55"/>
      <c r="M1227" s="59"/>
      <c r="N1227" s="59"/>
      <c r="O1227" s="53"/>
      <c r="P1227" s="53"/>
      <c r="Q1227" s="57">
        <f t="shared" si="358"/>
        <v>0</v>
      </c>
      <c r="R1227" s="53"/>
      <c r="S1227" s="53">
        <f t="shared" si="360"/>
        <v>0</v>
      </c>
      <c r="T1227" s="58"/>
      <c r="U1227" s="58"/>
      <c r="V1227" s="53">
        <f t="shared" si="359"/>
        <v>0</v>
      </c>
      <c r="W1227" s="59"/>
      <c r="X1227" s="6"/>
    </row>
    <row r="1228" spans="1:24" s="77" customFormat="1" ht="31.5" x14ac:dyDescent="0.25">
      <c r="A1228" s="33" t="s">
        <v>289</v>
      </c>
      <c r="B1228" s="33" t="s">
        <v>335</v>
      </c>
      <c r="C1228" s="37" t="s">
        <v>59</v>
      </c>
      <c r="D1228" s="34" t="s">
        <v>69</v>
      </c>
      <c r="E1228" s="53"/>
      <c r="F1228" s="53"/>
      <c r="G1228" s="53"/>
      <c r="H1228" s="53"/>
      <c r="I1228" s="54"/>
      <c r="J1228" s="50"/>
      <c r="K1228" s="54"/>
      <c r="L1228" s="55"/>
      <c r="M1228" s="59"/>
      <c r="N1228" s="59"/>
      <c r="O1228" s="53"/>
      <c r="P1228" s="53"/>
      <c r="Q1228" s="57">
        <f t="shared" si="358"/>
        <v>0</v>
      </c>
      <c r="R1228" s="53"/>
      <c r="S1228" s="53">
        <f t="shared" si="360"/>
        <v>0</v>
      </c>
      <c r="T1228" s="58"/>
      <c r="U1228" s="58"/>
      <c r="V1228" s="53">
        <f t="shared" si="359"/>
        <v>0</v>
      </c>
      <c r="W1228" s="59"/>
      <c r="X1228" s="6"/>
    </row>
    <row r="1229" spans="1:24" s="77" customFormat="1" ht="15.75" x14ac:dyDescent="0.25">
      <c r="A1229" s="33" t="s">
        <v>289</v>
      </c>
      <c r="B1229" s="33" t="s">
        <v>335</v>
      </c>
      <c r="C1229" s="37" t="s">
        <v>60</v>
      </c>
      <c r="D1229" s="34" t="s">
        <v>72</v>
      </c>
      <c r="E1229" s="53"/>
      <c r="F1229" s="53"/>
      <c r="G1229" s="53"/>
      <c r="H1229" s="53"/>
      <c r="I1229" s="54"/>
      <c r="J1229" s="50"/>
      <c r="K1229" s="54"/>
      <c r="L1229" s="55"/>
      <c r="M1229" s="59"/>
      <c r="N1229" s="59"/>
      <c r="O1229" s="53"/>
      <c r="P1229" s="53"/>
      <c r="Q1229" s="57">
        <f t="shared" si="358"/>
        <v>0</v>
      </c>
      <c r="R1229" s="53"/>
      <c r="S1229" s="53">
        <f t="shared" si="360"/>
        <v>0</v>
      </c>
      <c r="T1229" s="58"/>
      <c r="U1229" s="58"/>
      <c r="V1229" s="53">
        <f t="shared" si="359"/>
        <v>0</v>
      </c>
      <c r="W1229" s="59"/>
      <c r="X1229" s="6"/>
    </row>
    <row r="1230" spans="1:24" s="77" customFormat="1" ht="15.75" x14ac:dyDescent="0.25">
      <c r="A1230" s="33" t="s">
        <v>289</v>
      </c>
      <c r="B1230" s="33" t="s">
        <v>335</v>
      </c>
      <c r="C1230" s="37" t="s">
        <v>61</v>
      </c>
      <c r="D1230" s="34" t="s">
        <v>67</v>
      </c>
      <c r="E1230" s="53"/>
      <c r="F1230" s="53"/>
      <c r="G1230" s="53"/>
      <c r="H1230" s="53"/>
      <c r="I1230" s="54"/>
      <c r="J1230" s="50"/>
      <c r="K1230" s="54"/>
      <c r="L1230" s="55"/>
      <c r="M1230" s="59"/>
      <c r="N1230" s="59"/>
      <c r="O1230" s="53"/>
      <c r="P1230" s="53"/>
      <c r="Q1230" s="57">
        <f t="shared" si="358"/>
        <v>0</v>
      </c>
      <c r="R1230" s="53"/>
      <c r="S1230" s="53">
        <f t="shared" si="360"/>
        <v>0</v>
      </c>
      <c r="T1230" s="58"/>
      <c r="U1230" s="58"/>
      <c r="V1230" s="53">
        <f t="shared" si="359"/>
        <v>0</v>
      </c>
      <c r="W1230" s="59"/>
      <c r="X1230" s="6"/>
    </row>
    <row r="1231" spans="1:24" s="77" customFormat="1" ht="15.75" x14ac:dyDescent="0.25">
      <c r="A1231" s="33" t="s">
        <v>289</v>
      </c>
      <c r="B1231" s="33" t="s">
        <v>335</v>
      </c>
      <c r="C1231" s="37" t="s">
        <v>62</v>
      </c>
      <c r="D1231" s="34" t="s">
        <v>66</v>
      </c>
      <c r="E1231" s="53"/>
      <c r="F1231" s="53"/>
      <c r="G1231" s="53"/>
      <c r="H1231" s="53"/>
      <c r="I1231" s="54"/>
      <c r="J1231" s="50"/>
      <c r="K1231" s="54"/>
      <c r="L1231" s="55"/>
      <c r="M1231" s="59"/>
      <c r="N1231" s="59"/>
      <c r="O1231" s="53"/>
      <c r="P1231" s="53"/>
      <c r="Q1231" s="57">
        <f t="shared" si="358"/>
        <v>0</v>
      </c>
      <c r="R1231" s="53"/>
      <c r="S1231" s="53">
        <f t="shared" si="360"/>
        <v>0</v>
      </c>
      <c r="T1231" s="58"/>
      <c r="U1231" s="58"/>
      <c r="V1231" s="53">
        <f t="shared" si="359"/>
        <v>0</v>
      </c>
      <c r="W1231" s="59"/>
      <c r="X1231" s="6"/>
    </row>
    <row r="1232" spans="1:24" s="77" customFormat="1" ht="15.75" x14ac:dyDescent="0.25">
      <c r="A1232" s="33" t="s">
        <v>289</v>
      </c>
      <c r="B1232" s="33" t="s">
        <v>335</v>
      </c>
      <c r="C1232" s="37" t="s">
        <v>63</v>
      </c>
      <c r="D1232" s="34" t="s">
        <v>52</v>
      </c>
      <c r="E1232" s="53"/>
      <c r="F1232" s="53"/>
      <c r="G1232" s="53"/>
      <c r="H1232" s="53"/>
      <c r="I1232" s="54"/>
      <c r="J1232" s="50"/>
      <c r="K1232" s="54"/>
      <c r="L1232" s="55"/>
      <c r="M1232" s="59"/>
      <c r="N1232" s="59"/>
      <c r="O1232" s="53"/>
      <c r="P1232" s="53"/>
      <c r="Q1232" s="57">
        <f t="shared" si="358"/>
        <v>0</v>
      </c>
      <c r="R1232" s="53"/>
      <c r="S1232" s="53">
        <f t="shared" si="360"/>
        <v>0</v>
      </c>
      <c r="T1232" s="58"/>
      <c r="U1232" s="58"/>
      <c r="V1232" s="53">
        <f t="shared" si="359"/>
        <v>0</v>
      </c>
      <c r="W1232" s="59"/>
      <c r="X1232" s="6"/>
    </row>
    <row r="1233" spans="1:24" s="77" customFormat="1" ht="15.75" x14ac:dyDescent="0.25">
      <c r="A1233" s="33" t="s">
        <v>289</v>
      </c>
      <c r="B1233" s="33" t="s">
        <v>335</v>
      </c>
      <c r="C1233" s="37" t="s">
        <v>64</v>
      </c>
      <c r="D1233" s="34" t="s">
        <v>55</v>
      </c>
      <c r="E1233" s="53"/>
      <c r="F1233" s="53"/>
      <c r="G1233" s="53"/>
      <c r="H1233" s="53"/>
      <c r="I1233" s="54"/>
      <c r="J1233" s="50"/>
      <c r="K1233" s="54"/>
      <c r="L1233" s="55"/>
      <c r="M1233" s="59"/>
      <c r="N1233" s="59"/>
      <c r="O1233" s="53"/>
      <c r="P1233" s="53"/>
      <c r="Q1233" s="57">
        <f t="shared" si="358"/>
        <v>0</v>
      </c>
      <c r="R1233" s="53"/>
      <c r="S1233" s="53">
        <f t="shared" si="360"/>
        <v>0</v>
      </c>
      <c r="T1233" s="58"/>
      <c r="U1233" s="58"/>
      <c r="V1233" s="53">
        <f t="shared" si="359"/>
        <v>0</v>
      </c>
      <c r="W1233" s="59"/>
      <c r="X1233" s="6"/>
    </row>
    <row r="1234" spans="1:24" s="77" customFormat="1" ht="15.75" x14ac:dyDescent="0.25">
      <c r="A1234" s="33" t="s">
        <v>289</v>
      </c>
      <c r="B1234" s="33" t="s">
        <v>335</v>
      </c>
      <c r="C1234" s="37" t="s">
        <v>65</v>
      </c>
      <c r="D1234" s="34" t="s">
        <v>71</v>
      </c>
      <c r="E1234" s="53"/>
      <c r="F1234" s="53"/>
      <c r="G1234" s="53"/>
      <c r="H1234" s="53"/>
      <c r="I1234" s="127"/>
      <c r="J1234" s="55"/>
      <c r="K1234" s="127"/>
      <c r="L1234" s="55"/>
      <c r="M1234" s="59"/>
      <c r="N1234" s="59"/>
      <c r="O1234" s="53"/>
      <c r="P1234" s="53"/>
      <c r="Q1234" s="59">
        <f t="shared" si="358"/>
        <v>0</v>
      </c>
      <c r="R1234" s="53"/>
      <c r="S1234" s="53">
        <f t="shared" si="360"/>
        <v>0</v>
      </c>
      <c r="T1234" s="53"/>
      <c r="U1234" s="53"/>
      <c r="V1234" s="53">
        <f t="shared" si="359"/>
        <v>0</v>
      </c>
      <c r="W1234" s="59"/>
      <c r="X1234" s="6"/>
    </row>
    <row r="1235" spans="1:24" s="77" customFormat="1" ht="31.5" x14ac:dyDescent="0.25">
      <c r="A1235" s="33" t="s">
        <v>289</v>
      </c>
      <c r="B1235" s="22" t="s">
        <v>336</v>
      </c>
      <c r="C1235" s="23" t="s">
        <v>102</v>
      </c>
      <c r="D1235" s="32" t="s">
        <v>30</v>
      </c>
      <c r="E1235" s="61">
        <f t="shared" ref="E1235:L1235" si="361">SUM(E1236:E1252)</f>
        <v>857449</v>
      </c>
      <c r="F1235" s="61">
        <f t="shared" si="361"/>
        <v>142908.16666666666</v>
      </c>
      <c r="G1235" s="61">
        <f t="shared" si="361"/>
        <v>197086</v>
      </c>
      <c r="H1235" s="61">
        <f t="shared" si="361"/>
        <v>141480</v>
      </c>
      <c r="I1235" s="128">
        <f t="shared" si="361"/>
        <v>0</v>
      </c>
      <c r="J1235" s="128">
        <f t="shared" si="361"/>
        <v>0</v>
      </c>
      <c r="K1235" s="128">
        <f t="shared" si="361"/>
        <v>0</v>
      </c>
      <c r="L1235" s="61">
        <f t="shared" si="361"/>
        <v>0</v>
      </c>
      <c r="M1235" s="61"/>
      <c r="N1235" s="61"/>
      <c r="O1235" s="61">
        <f t="shared" ref="O1235:V1235" si="362">SUM(O1236:O1250)</f>
        <v>375</v>
      </c>
      <c r="P1235" s="61">
        <f t="shared" si="362"/>
        <v>375</v>
      </c>
      <c r="Q1235" s="128">
        <f t="shared" si="362"/>
        <v>0</v>
      </c>
      <c r="R1235" s="61">
        <f t="shared" si="362"/>
        <v>0</v>
      </c>
      <c r="S1235" s="61">
        <f t="shared" si="362"/>
        <v>0</v>
      </c>
      <c r="T1235" s="145">
        <f t="shared" si="362"/>
        <v>9</v>
      </c>
      <c r="U1235" s="145">
        <f t="shared" si="362"/>
        <v>9</v>
      </c>
      <c r="V1235" s="61">
        <f t="shared" si="362"/>
        <v>0</v>
      </c>
      <c r="W1235" s="61"/>
      <c r="X1235" s="6"/>
    </row>
    <row r="1236" spans="1:24" s="77" customFormat="1" ht="15.75" x14ac:dyDescent="0.25">
      <c r="A1236" s="33" t="s">
        <v>289</v>
      </c>
      <c r="B1236" s="33" t="s">
        <v>336</v>
      </c>
      <c r="C1236" s="23" t="s">
        <v>79</v>
      </c>
      <c r="D1236" s="43" t="s">
        <v>77</v>
      </c>
      <c r="E1236" s="53">
        <v>54955</v>
      </c>
      <c r="F1236" s="53">
        <f>E1236/12*2</f>
        <v>9159.1666666666661</v>
      </c>
      <c r="G1236" s="53">
        <v>19108</v>
      </c>
      <c r="H1236" s="53">
        <v>19108</v>
      </c>
      <c r="I1236" s="54"/>
      <c r="J1236" s="50"/>
      <c r="K1236" s="54"/>
      <c r="L1236" s="55"/>
      <c r="M1236" s="59"/>
      <c r="N1236" s="59"/>
      <c r="O1236" s="53"/>
      <c r="P1236" s="53"/>
      <c r="Q1236" s="57">
        <f t="shared" ref="Q1236:Q1250" si="363">O1236-P1236</f>
        <v>0</v>
      </c>
      <c r="R1236" s="53"/>
      <c r="S1236" s="53">
        <f>ROUND(R1236/12*3,0)</f>
        <v>0</v>
      </c>
      <c r="T1236" s="58"/>
      <c r="U1236" s="58"/>
      <c r="V1236" s="53">
        <f t="shared" ref="V1236:V1250" si="364">T1236-U1236</f>
        <v>0</v>
      </c>
      <c r="W1236" s="59"/>
      <c r="X1236" s="6"/>
    </row>
    <row r="1237" spans="1:24" s="77" customFormat="1" ht="15.75" x14ac:dyDescent="0.25">
      <c r="A1237" s="33" t="s">
        <v>289</v>
      </c>
      <c r="B1237" s="33" t="s">
        <v>336</v>
      </c>
      <c r="C1237" s="23" t="s">
        <v>80</v>
      </c>
      <c r="D1237" s="43" t="s">
        <v>78</v>
      </c>
      <c r="E1237" s="53">
        <v>28944</v>
      </c>
      <c r="F1237" s="53">
        <f>E1237/12*2</f>
        <v>4824</v>
      </c>
      <c r="G1237" s="53">
        <v>13516</v>
      </c>
      <c r="H1237" s="53">
        <v>13516</v>
      </c>
      <c r="I1237" s="54"/>
      <c r="J1237" s="50"/>
      <c r="K1237" s="54"/>
      <c r="L1237" s="55"/>
      <c r="M1237" s="59"/>
      <c r="N1237" s="59"/>
      <c r="O1237" s="53"/>
      <c r="P1237" s="53"/>
      <c r="Q1237" s="57">
        <f t="shared" si="363"/>
        <v>0</v>
      </c>
      <c r="R1237" s="53"/>
      <c r="S1237" s="53">
        <f>ROUND(R1237/12*3,0)</f>
        <v>0</v>
      </c>
      <c r="T1237" s="58"/>
      <c r="U1237" s="58"/>
      <c r="V1237" s="53">
        <f t="shared" si="364"/>
        <v>0</v>
      </c>
      <c r="W1237" s="59"/>
      <c r="X1237" s="6"/>
    </row>
    <row r="1238" spans="1:24" s="77" customFormat="1" ht="15.75" x14ac:dyDescent="0.25">
      <c r="A1238" s="33" t="s">
        <v>289</v>
      </c>
      <c r="B1238" s="33" t="s">
        <v>336</v>
      </c>
      <c r="C1238" s="23" t="s">
        <v>82</v>
      </c>
      <c r="D1238" s="34" t="s">
        <v>81</v>
      </c>
      <c r="E1238" s="53"/>
      <c r="F1238" s="53"/>
      <c r="G1238" s="53"/>
      <c r="H1238" s="53"/>
      <c r="I1238" s="54"/>
      <c r="J1238" s="50"/>
      <c r="K1238" s="54"/>
      <c r="L1238" s="55"/>
      <c r="M1238" s="59"/>
      <c r="N1238" s="59"/>
      <c r="O1238" s="53"/>
      <c r="P1238" s="53"/>
      <c r="Q1238" s="57">
        <f t="shared" si="363"/>
        <v>0</v>
      </c>
      <c r="R1238" s="53"/>
      <c r="S1238" s="53">
        <f>ROUND(R1238/12*4,0)</f>
        <v>0</v>
      </c>
      <c r="T1238" s="58"/>
      <c r="U1238" s="58"/>
      <c r="V1238" s="53">
        <f t="shared" si="364"/>
        <v>0</v>
      </c>
      <c r="W1238" s="59"/>
      <c r="X1238" s="6"/>
    </row>
    <row r="1239" spans="1:24" s="77" customFormat="1" ht="31.5" x14ac:dyDescent="0.25">
      <c r="A1239" s="33" t="s">
        <v>289</v>
      </c>
      <c r="B1239" s="33" t="s">
        <v>336</v>
      </c>
      <c r="C1239" s="23" t="s">
        <v>84</v>
      </c>
      <c r="D1239" s="43" t="s">
        <v>83</v>
      </c>
      <c r="E1239" s="53"/>
      <c r="F1239" s="53"/>
      <c r="G1239" s="53"/>
      <c r="H1239" s="53"/>
      <c r="I1239" s="54"/>
      <c r="J1239" s="50"/>
      <c r="K1239" s="54"/>
      <c r="L1239" s="55"/>
      <c r="M1239" s="59"/>
      <c r="N1239" s="59"/>
      <c r="O1239" s="53"/>
      <c r="P1239" s="53"/>
      <c r="Q1239" s="57">
        <f t="shared" si="363"/>
        <v>0</v>
      </c>
      <c r="R1239" s="53"/>
      <c r="S1239" s="53">
        <f>ROUND(R1239/12*3,0)</f>
        <v>0</v>
      </c>
      <c r="T1239" s="58"/>
      <c r="U1239" s="58"/>
      <c r="V1239" s="53">
        <f t="shared" si="364"/>
        <v>0</v>
      </c>
      <c r="W1239" s="59"/>
      <c r="X1239" s="6"/>
    </row>
    <row r="1240" spans="1:24" s="77" customFormat="1" ht="15.75" x14ac:dyDescent="0.25">
      <c r="A1240" s="33" t="s">
        <v>289</v>
      </c>
      <c r="B1240" s="33" t="s">
        <v>336</v>
      </c>
      <c r="C1240" s="23" t="s">
        <v>95</v>
      </c>
      <c r="D1240" s="43" t="s">
        <v>96</v>
      </c>
      <c r="E1240" s="53"/>
      <c r="F1240" s="53"/>
      <c r="G1240" s="53"/>
      <c r="H1240" s="53"/>
      <c r="I1240" s="54"/>
      <c r="J1240" s="50"/>
      <c r="K1240" s="54"/>
      <c r="L1240" s="55"/>
      <c r="M1240" s="59"/>
      <c r="N1240" s="59"/>
      <c r="O1240" s="53"/>
      <c r="P1240" s="53"/>
      <c r="Q1240" s="57">
        <f t="shared" si="363"/>
        <v>0</v>
      </c>
      <c r="R1240" s="53"/>
      <c r="S1240" s="53">
        <f>ROUND(R1240/12*3,0)</f>
        <v>0</v>
      </c>
      <c r="T1240" s="58"/>
      <c r="U1240" s="58"/>
      <c r="V1240" s="53">
        <f t="shared" si="364"/>
        <v>0</v>
      </c>
      <c r="W1240" s="59"/>
      <c r="X1240" s="6"/>
    </row>
    <row r="1241" spans="1:24" s="77" customFormat="1" ht="31.5" x14ac:dyDescent="0.25">
      <c r="A1241" s="33" t="s">
        <v>289</v>
      </c>
      <c r="B1241" s="33" t="s">
        <v>336</v>
      </c>
      <c r="C1241" s="23" t="s">
        <v>86</v>
      </c>
      <c r="D1241" s="43" t="s">
        <v>85</v>
      </c>
      <c r="E1241" s="53"/>
      <c r="F1241" s="53">
        <f>E1241/12*2</f>
        <v>0</v>
      </c>
      <c r="G1241" s="53">
        <v>7453</v>
      </c>
      <c r="H1241" s="53">
        <v>7453</v>
      </c>
      <c r="I1241" s="54"/>
      <c r="J1241" s="50"/>
      <c r="K1241" s="54"/>
      <c r="L1241" s="55"/>
      <c r="M1241" s="59"/>
      <c r="N1241" s="59"/>
      <c r="O1241" s="53">
        <v>375</v>
      </c>
      <c r="P1241" s="53">
        <v>375</v>
      </c>
      <c r="Q1241" s="57">
        <f t="shared" si="363"/>
        <v>0</v>
      </c>
      <c r="R1241" s="74"/>
      <c r="S1241" s="53">
        <f>ROUND(R1241/12*3,0)</f>
        <v>0</v>
      </c>
      <c r="T1241" s="58">
        <v>7</v>
      </c>
      <c r="U1241" s="58">
        <v>7</v>
      </c>
      <c r="V1241" s="53">
        <f t="shared" si="364"/>
        <v>0</v>
      </c>
      <c r="W1241" s="59"/>
      <c r="X1241" s="6"/>
    </row>
    <row r="1242" spans="1:24" s="77" customFormat="1" ht="31.5" x14ac:dyDescent="0.25">
      <c r="A1242" s="33" t="s">
        <v>289</v>
      </c>
      <c r="B1242" s="33" t="s">
        <v>336</v>
      </c>
      <c r="C1242" s="23" t="s">
        <v>102</v>
      </c>
      <c r="D1242" s="39" t="s">
        <v>362</v>
      </c>
      <c r="E1242" s="53"/>
      <c r="F1242" s="53"/>
      <c r="G1242" s="53">
        <v>3559</v>
      </c>
      <c r="H1242" s="53">
        <v>3559</v>
      </c>
      <c r="I1242" s="54"/>
      <c r="J1242" s="50"/>
      <c r="K1242" s="54"/>
      <c r="L1242" s="55"/>
      <c r="M1242" s="59"/>
      <c r="N1242" s="59"/>
      <c r="O1242" s="53"/>
      <c r="P1242" s="53"/>
      <c r="Q1242" s="57">
        <f t="shared" si="363"/>
        <v>0</v>
      </c>
      <c r="R1242" s="74"/>
      <c r="S1242" s="53">
        <f>ROUND(R1242/12*3,0)</f>
        <v>0</v>
      </c>
      <c r="T1242" s="58">
        <v>2</v>
      </c>
      <c r="U1242" s="58">
        <v>2</v>
      </c>
      <c r="V1242" s="53">
        <f t="shared" si="364"/>
        <v>0</v>
      </c>
      <c r="W1242" s="59"/>
      <c r="X1242" s="6"/>
    </row>
    <row r="1243" spans="1:24" s="77" customFormat="1" ht="15.75" x14ac:dyDescent="0.25">
      <c r="A1243" s="33" t="s">
        <v>289</v>
      </c>
      <c r="B1243" s="33" t="s">
        <v>336</v>
      </c>
      <c r="C1243" s="23" t="s">
        <v>89</v>
      </c>
      <c r="D1243" s="43" t="s">
        <v>88</v>
      </c>
      <c r="E1243" s="53"/>
      <c r="F1243" s="53">
        <f>E1243/12*1</f>
        <v>0</v>
      </c>
      <c r="G1243" s="53">
        <v>18</v>
      </c>
      <c r="H1243" s="53">
        <v>18</v>
      </c>
      <c r="I1243" s="54"/>
      <c r="J1243" s="50"/>
      <c r="K1243" s="54"/>
      <c r="L1243" s="55"/>
      <c r="M1243" s="59"/>
      <c r="N1243" s="59"/>
      <c r="O1243" s="53"/>
      <c r="P1243" s="53"/>
      <c r="Q1243" s="57">
        <f t="shared" si="363"/>
        <v>0</v>
      </c>
      <c r="R1243" s="53"/>
      <c r="S1243" s="53">
        <f t="shared" ref="S1243:S1250" si="365">ROUND(R1243/12*3,0)</f>
        <v>0</v>
      </c>
      <c r="T1243" s="58"/>
      <c r="U1243" s="58"/>
      <c r="V1243" s="53">
        <f t="shared" si="364"/>
        <v>0</v>
      </c>
      <c r="W1243" s="59"/>
      <c r="X1243" s="6"/>
    </row>
    <row r="1244" spans="1:24" s="77" customFormat="1" ht="15.75" x14ac:dyDescent="0.25">
      <c r="A1244" s="33" t="s">
        <v>289</v>
      </c>
      <c r="B1244" s="33" t="s">
        <v>336</v>
      </c>
      <c r="C1244" s="23" t="s">
        <v>91</v>
      </c>
      <c r="D1244" s="43" t="s">
        <v>90</v>
      </c>
      <c r="E1244" s="53">
        <v>773550</v>
      </c>
      <c r="F1244" s="53">
        <f>E1244/12*2</f>
        <v>128925</v>
      </c>
      <c r="G1244" s="53">
        <v>153094</v>
      </c>
      <c r="H1244" s="53">
        <v>97488</v>
      </c>
      <c r="I1244" s="54"/>
      <c r="J1244" s="50"/>
      <c r="K1244" s="54"/>
      <c r="L1244" s="55"/>
      <c r="M1244" s="59"/>
      <c r="N1244" s="59"/>
      <c r="O1244" s="53"/>
      <c r="P1244" s="53"/>
      <c r="Q1244" s="57">
        <f t="shared" si="363"/>
        <v>0</v>
      </c>
      <c r="R1244" s="53"/>
      <c r="S1244" s="53">
        <f t="shared" si="365"/>
        <v>0</v>
      </c>
      <c r="T1244" s="58"/>
      <c r="U1244" s="58"/>
      <c r="V1244" s="53">
        <f t="shared" si="364"/>
        <v>0</v>
      </c>
      <c r="W1244" s="59"/>
      <c r="X1244" s="6"/>
    </row>
    <row r="1245" spans="1:24" s="77" customFormat="1" ht="37.5" customHeight="1" x14ac:dyDescent="0.25">
      <c r="A1245" s="33" t="s">
        <v>289</v>
      </c>
      <c r="B1245" s="33" t="s">
        <v>336</v>
      </c>
      <c r="C1245" s="23" t="s">
        <v>94</v>
      </c>
      <c r="D1245" s="43" t="s">
        <v>327</v>
      </c>
      <c r="E1245" s="53"/>
      <c r="F1245" s="53">
        <f>E1245/12*1</f>
        <v>0</v>
      </c>
      <c r="G1245" s="53">
        <v>120</v>
      </c>
      <c r="H1245" s="53">
        <v>120</v>
      </c>
      <c r="I1245" s="54"/>
      <c r="J1245" s="50"/>
      <c r="K1245" s="54"/>
      <c r="L1245" s="55"/>
      <c r="M1245" s="59"/>
      <c r="N1245" s="59"/>
      <c r="O1245" s="53"/>
      <c r="P1245" s="53"/>
      <c r="Q1245" s="57">
        <f t="shared" si="363"/>
        <v>0</v>
      </c>
      <c r="R1245" s="53"/>
      <c r="S1245" s="53">
        <f t="shared" si="365"/>
        <v>0</v>
      </c>
      <c r="T1245" s="58"/>
      <c r="U1245" s="58"/>
      <c r="V1245" s="53">
        <f t="shared" si="364"/>
        <v>0</v>
      </c>
      <c r="W1245" s="59"/>
      <c r="X1245" s="6"/>
    </row>
    <row r="1246" spans="1:24" s="77" customFormat="1" ht="15.75" x14ac:dyDescent="0.25">
      <c r="A1246" s="33" t="s">
        <v>289</v>
      </c>
      <c r="B1246" s="33" t="s">
        <v>336</v>
      </c>
      <c r="C1246" s="23" t="s">
        <v>93</v>
      </c>
      <c r="D1246" s="43" t="s">
        <v>92</v>
      </c>
      <c r="E1246" s="53"/>
      <c r="F1246" s="53"/>
      <c r="G1246" s="53"/>
      <c r="H1246" s="53"/>
      <c r="I1246" s="54"/>
      <c r="J1246" s="50"/>
      <c r="K1246" s="54"/>
      <c r="L1246" s="55"/>
      <c r="M1246" s="59"/>
      <c r="N1246" s="59"/>
      <c r="O1246" s="53"/>
      <c r="P1246" s="53"/>
      <c r="Q1246" s="57">
        <f t="shared" si="363"/>
        <v>0</v>
      </c>
      <c r="R1246" s="53"/>
      <c r="S1246" s="53">
        <f t="shared" si="365"/>
        <v>0</v>
      </c>
      <c r="T1246" s="58"/>
      <c r="U1246" s="58"/>
      <c r="V1246" s="53">
        <f t="shared" si="364"/>
        <v>0</v>
      </c>
      <c r="W1246" s="59"/>
      <c r="X1246" s="6"/>
    </row>
    <row r="1247" spans="1:24" s="77" customFormat="1" ht="31.5" x14ac:dyDescent="0.25">
      <c r="A1247" s="33" t="s">
        <v>289</v>
      </c>
      <c r="B1247" s="33" t="s">
        <v>336</v>
      </c>
      <c r="C1247" s="23" t="s">
        <v>98</v>
      </c>
      <c r="D1247" s="34" t="s">
        <v>328</v>
      </c>
      <c r="E1247" s="53"/>
      <c r="F1247" s="53"/>
      <c r="G1247" s="53"/>
      <c r="H1247" s="53"/>
      <c r="I1247" s="54"/>
      <c r="J1247" s="50"/>
      <c r="K1247" s="54"/>
      <c r="L1247" s="55"/>
      <c r="M1247" s="59"/>
      <c r="N1247" s="59"/>
      <c r="O1247" s="53"/>
      <c r="P1247" s="53"/>
      <c r="Q1247" s="57">
        <f t="shared" si="363"/>
        <v>0</v>
      </c>
      <c r="R1247" s="53"/>
      <c r="S1247" s="53">
        <f t="shared" si="365"/>
        <v>0</v>
      </c>
      <c r="T1247" s="58"/>
      <c r="U1247" s="58"/>
      <c r="V1247" s="53">
        <f t="shared" si="364"/>
        <v>0</v>
      </c>
      <c r="W1247" s="59"/>
      <c r="X1247" s="6"/>
    </row>
    <row r="1248" spans="1:24" s="77" customFormat="1" ht="15.75" x14ac:dyDescent="0.25">
      <c r="A1248" s="33" t="s">
        <v>289</v>
      </c>
      <c r="B1248" s="33" t="s">
        <v>336</v>
      </c>
      <c r="C1248" s="23" t="s">
        <v>100</v>
      </c>
      <c r="D1248" s="34" t="s">
        <v>352</v>
      </c>
      <c r="E1248" s="53"/>
      <c r="F1248" s="53"/>
      <c r="G1248" s="53"/>
      <c r="H1248" s="53"/>
      <c r="I1248" s="54"/>
      <c r="J1248" s="50"/>
      <c r="K1248" s="54"/>
      <c r="L1248" s="55"/>
      <c r="M1248" s="59"/>
      <c r="N1248" s="59"/>
      <c r="O1248" s="53"/>
      <c r="P1248" s="53"/>
      <c r="Q1248" s="57">
        <f t="shared" si="363"/>
        <v>0</v>
      </c>
      <c r="R1248" s="53"/>
      <c r="S1248" s="53">
        <f t="shared" si="365"/>
        <v>0</v>
      </c>
      <c r="T1248" s="58"/>
      <c r="U1248" s="58"/>
      <c r="V1248" s="53">
        <f t="shared" si="364"/>
        <v>0</v>
      </c>
      <c r="W1248" s="59"/>
      <c r="X1248" s="6"/>
    </row>
    <row r="1249" spans="1:24" s="77" customFormat="1" ht="47.25" x14ac:dyDescent="0.25">
      <c r="A1249" s="33" t="s">
        <v>289</v>
      </c>
      <c r="B1249" s="33" t="s">
        <v>336</v>
      </c>
      <c r="C1249" s="23" t="s">
        <v>102</v>
      </c>
      <c r="D1249" s="39" t="s">
        <v>329</v>
      </c>
      <c r="E1249" s="53"/>
      <c r="F1249" s="53"/>
      <c r="G1249" s="53"/>
      <c r="H1249" s="53"/>
      <c r="I1249" s="54"/>
      <c r="J1249" s="50"/>
      <c r="K1249" s="54"/>
      <c r="L1249" s="55"/>
      <c r="M1249" s="59"/>
      <c r="N1249" s="59"/>
      <c r="O1249" s="53"/>
      <c r="P1249" s="53"/>
      <c r="Q1249" s="57">
        <f t="shared" si="363"/>
        <v>0</v>
      </c>
      <c r="R1249" s="53"/>
      <c r="S1249" s="53">
        <f t="shared" si="365"/>
        <v>0</v>
      </c>
      <c r="T1249" s="58"/>
      <c r="U1249" s="58"/>
      <c r="V1249" s="53">
        <f t="shared" si="364"/>
        <v>0</v>
      </c>
      <c r="W1249" s="59"/>
      <c r="X1249" s="6"/>
    </row>
    <row r="1250" spans="1:24" s="77" customFormat="1" ht="63" x14ac:dyDescent="0.25">
      <c r="A1250" s="33" t="s">
        <v>289</v>
      </c>
      <c r="B1250" s="33" t="s">
        <v>336</v>
      </c>
      <c r="C1250" s="23" t="s">
        <v>102</v>
      </c>
      <c r="D1250" s="39" t="s">
        <v>351</v>
      </c>
      <c r="E1250" s="53"/>
      <c r="F1250" s="53"/>
      <c r="G1250" s="53"/>
      <c r="H1250" s="53"/>
      <c r="I1250" s="54"/>
      <c r="J1250" s="50"/>
      <c r="K1250" s="54"/>
      <c r="L1250" s="55"/>
      <c r="M1250" s="59"/>
      <c r="N1250" s="59"/>
      <c r="O1250" s="53"/>
      <c r="P1250" s="53"/>
      <c r="Q1250" s="57">
        <f t="shared" si="363"/>
        <v>0</v>
      </c>
      <c r="R1250" s="53"/>
      <c r="S1250" s="53">
        <f t="shared" si="365"/>
        <v>0</v>
      </c>
      <c r="T1250" s="58"/>
      <c r="U1250" s="58"/>
      <c r="V1250" s="53">
        <f t="shared" si="364"/>
        <v>0</v>
      </c>
      <c r="W1250" s="59"/>
      <c r="X1250" s="6"/>
    </row>
    <row r="1251" spans="1:24" s="77" customFormat="1" ht="31.5" x14ac:dyDescent="0.25">
      <c r="A1251" s="33" t="s">
        <v>289</v>
      </c>
      <c r="B1251" s="33" t="s">
        <v>336</v>
      </c>
      <c r="C1251" s="23" t="s">
        <v>374</v>
      </c>
      <c r="D1251" s="39" t="s">
        <v>375</v>
      </c>
      <c r="E1251" s="53"/>
      <c r="F1251" s="53">
        <f>E1251/12*1</f>
        <v>0</v>
      </c>
      <c r="G1251" s="53">
        <v>218</v>
      </c>
      <c r="H1251" s="53">
        <v>218</v>
      </c>
      <c r="I1251" s="54"/>
      <c r="J1251" s="50"/>
      <c r="K1251" s="54"/>
      <c r="L1251" s="55"/>
      <c r="M1251" s="59"/>
      <c r="N1251" s="59"/>
      <c r="O1251" s="53"/>
      <c r="P1251" s="53"/>
      <c r="Q1251" s="57"/>
      <c r="R1251" s="53"/>
      <c r="S1251" s="53"/>
      <c r="T1251" s="58"/>
      <c r="U1251" s="58"/>
      <c r="V1251" s="53"/>
      <c r="W1251" s="59"/>
      <c r="X1251" s="6"/>
    </row>
    <row r="1252" spans="1:24" s="77" customFormat="1" ht="23.25" customHeight="1" x14ac:dyDescent="0.25">
      <c r="A1252" s="33" t="s">
        <v>289</v>
      </c>
      <c r="B1252" s="33" t="s">
        <v>336</v>
      </c>
      <c r="C1252" s="23" t="s">
        <v>377</v>
      </c>
      <c r="D1252" s="39" t="s">
        <v>376</v>
      </c>
      <c r="E1252" s="53"/>
      <c r="F1252" s="53"/>
      <c r="G1252" s="53"/>
      <c r="H1252" s="53"/>
      <c r="I1252" s="127"/>
      <c r="J1252" s="55"/>
      <c r="K1252" s="127"/>
      <c r="L1252" s="55"/>
      <c r="M1252" s="59"/>
      <c r="N1252" s="59"/>
      <c r="O1252" s="53"/>
      <c r="P1252" s="53"/>
      <c r="Q1252" s="59"/>
      <c r="R1252" s="53"/>
      <c r="S1252" s="53"/>
      <c r="T1252" s="53"/>
      <c r="U1252" s="53"/>
      <c r="V1252" s="53"/>
      <c r="W1252" s="59"/>
      <c r="X1252" s="6"/>
    </row>
    <row r="1253" spans="1:24" s="77" customFormat="1" ht="15.75" x14ac:dyDescent="0.25">
      <c r="A1253" s="33" t="s">
        <v>289</v>
      </c>
      <c r="B1253" s="21">
        <v>2</v>
      </c>
      <c r="C1253" s="23" t="s">
        <v>102</v>
      </c>
      <c r="D1253" s="40" t="s">
        <v>31</v>
      </c>
      <c r="E1253" s="64">
        <f>E1254+E1260+E1314</f>
        <v>3000602</v>
      </c>
      <c r="F1253" s="64">
        <f>F1254+F1260+F1314</f>
        <v>740969.25</v>
      </c>
      <c r="G1253" s="64">
        <f>G1254+G1260+G1314</f>
        <v>874700</v>
      </c>
      <c r="H1253" s="64">
        <f>H1254+H1260+H1314</f>
        <v>792417</v>
      </c>
      <c r="I1253" s="64">
        <f>I1254+I1260+I1314</f>
        <v>76840.25</v>
      </c>
      <c r="J1253" s="55">
        <f>ROUND(I1253/F1253*100,2)</f>
        <v>10.37</v>
      </c>
      <c r="K1253" s="64">
        <f>K1254+K1260+K1314</f>
        <v>-98745.5</v>
      </c>
      <c r="L1253" s="55">
        <f>ROUND(K1253*100/-F1253,2)</f>
        <v>13.33</v>
      </c>
      <c r="M1253" s="64">
        <v>77614</v>
      </c>
      <c r="N1253" s="49">
        <f>ROUND(M1253/12*3,0)</f>
        <v>19404</v>
      </c>
      <c r="O1253" s="64">
        <f t="shared" ref="O1253:V1253" si="366">O1254+O1260+O1314</f>
        <v>16846</v>
      </c>
      <c r="P1253" s="64">
        <f t="shared" si="366"/>
        <v>15324</v>
      </c>
      <c r="Q1253" s="64">
        <f t="shared" si="366"/>
        <v>1522</v>
      </c>
      <c r="R1253" s="64">
        <f t="shared" si="366"/>
        <v>2070</v>
      </c>
      <c r="S1253" s="64">
        <f t="shared" si="366"/>
        <v>520</v>
      </c>
      <c r="T1253" s="64">
        <f t="shared" si="366"/>
        <v>597</v>
      </c>
      <c r="U1253" s="64">
        <f t="shared" si="366"/>
        <v>563</v>
      </c>
      <c r="V1253" s="53">
        <f t="shared" si="366"/>
        <v>34</v>
      </c>
      <c r="W1253" s="53"/>
      <c r="X1253" s="6"/>
    </row>
    <row r="1254" spans="1:24" s="77" customFormat="1" ht="15.75" x14ac:dyDescent="0.25">
      <c r="A1254" s="33" t="s">
        <v>289</v>
      </c>
      <c r="B1254" s="22" t="s">
        <v>337</v>
      </c>
      <c r="C1254" s="23" t="s">
        <v>102</v>
      </c>
      <c r="D1254" s="32" t="s">
        <v>32</v>
      </c>
      <c r="E1254" s="64">
        <f t="shared" ref="E1254:L1254" si="367">SUM(E1255:E1259)</f>
        <v>1352326</v>
      </c>
      <c r="F1254" s="64">
        <f t="shared" si="367"/>
        <v>338082</v>
      </c>
      <c r="G1254" s="64">
        <f t="shared" si="367"/>
        <v>338082</v>
      </c>
      <c r="H1254" s="64">
        <f t="shared" si="367"/>
        <v>338082</v>
      </c>
      <c r="I1254" s="134">
        <f t="shared" si="367"/>
        <v>0</v>
      </c>
      <c r="J1254" s="134">
        <f t="shared" si="367"/>
        <v>0</v>
      </c>
      <c r="K1254" s="134">
        <f t="shared" si="367"/>
        <v>0</v>
      </c>
      <c r="L1254" s="64">
        <f t="shared" si="367"/>
        <v>0</v>
      </c>
      <c r="M1254" s="64"/>
      <c r="N1254" s="64"/>
      <c r="O1254" s="64">
        <f t="shared" ref="O1254:V1254" si="368">SUM(O1255:O1259)</f>
        <v>5063</v>
      </c>
      <c r="P1254" s="64">
        <f t="shared" si="368"/>
        <v>5063</v>
      </c>
      <c r="Q1254" s="134">
        <f t="shared" si="368"/>
        <v>0</v>
      </c>
      <c r="R1254" s="64">
        <f t="shared" si="368"/>
        <v>1221</v>
      </c>
      <c r="S1254" s="64">
        <f t="shared" si="368"/>
        <v>305</v>
      </c>
      <c r="T1254" s="144">
        <f t="shared" si="368"/>
        <v>392</v>
      </c>
      <c r="U1254" s="144">
        <f t="shared" si="368"/>
        <v>392</v>
      </c>
      <c r="V1254" s="64">
        <f t="shared" si="368"/>
        <v>0</v>
      </c>
      <c r="W1254" s="64"/>
      <c r="X1254" s="6"/>
    </row>
    <row r="1255" spans="1:24" s="77" customFormat="1" ht="15.75" x14ac:dyDescent="0.25">
      <c r="A1255" s="33" t="s">
        <v>289</v>
      </c>
      <c r="B1255" s="33" t="s">
        <v>337</v>
      </c>
      <c r="C1255" s="23" t="s">
        <v>109</v>
      </c>
      <c r="D1255" s="34" t="s">
        <v>106</v>
      </c>
      <c r="E1255" s="53">
        <v>1352326</v>
      </c>
      <c r="F1255" s="53">
        <f>ROUND(E1255/12*3,0)</f>
        <v>338082</v>
      </c>
      <c r="G1255" s="53">
        <v>338082</v>
      </c>
      <c r="H1255" s="53">
        <v>338082</v>
      </c>
      <c r="I1255" s="54"/>
      <c r="J1255" s="50"/>
      <c r="K1255" s="54"/>
      <c r="L1255" s="55"/>
      <c r="M1255" s="59"/>
      <c r="N1255" s="59"/>
      <c r="O1255" s="53">
        <v>5063</v>
      </c>
      <c r="P1255" s="53">
        <v>5063</v>
      </c>
      <c r="Q1255" s="57">
        <f>O1255-P1255</f>
        <v>0</v>
      </c>
      <c r="R1255" s="74">
        <v>1221</v>
      </c>
      <c r="S1255" s="53">
        <f>ROUND(R1255/12*3,0)</f>
        <v>305</v>
      </c>
      <c r="T1255" s="58">
        <v>392</v>
      </c>
      <c r="U1255" s="58">
        <v>392</v>
      </c>
      <c r="V1255" s="53">
        <f>T1255-U1255</f>
        <v>0</v>
      </c>
      <c r="W1255" s="59"/>
      <c r="X1255" s="6"/>
    </row>
    <row r="1256" spans="1:24" s="77" customFormat="1" ht="31.5" x14ac:dyDescent="0.25">
      <c r="A1256" s="33" t="s">
        <v>289</v>
      </c>
      <c r="B1256" s="33" t="s">
        <v>337</v>
      </c>
      <c r="C1256" s="23" t="s">
        <v>110</v>
      </c>
      <c r="D1256" s="34" t="s">
        <v>330</v>
      </c>
      <c r="E1256" s="53"/>
      <c r="F1256" s="53"/>
      <c r="G1256" s="53"/>
      <c r="H1256" s="53"/>
      <c r="I1256" s="54"/>
      <c r="J1256" s="50"/>
      <c r="K1256" s="54"/>
      <c r="L1256" s="55"/>
      <c r="M1256" s="59"/>
      <c r="N1256" s="59"/>
      <c r="O1256" s="53"/>
      <c r="P1256" s="53"/>
      <c r="Q1256" s="57">
        <f>O1256-P1256</f>
        <v>0</v>
      </c>
      <c r="R1256" s="53"/>
      <c r="S1256" s="53">
        <f>ROUND(R1256/12*3,0)</f>
        <v>0</v>
      </c>
      <c r="T1256" s="58"/>
      <c r="U1256" s="58"/>
      <c r="V1256" s="53">
        <f>T1256-U1256</f>
        <v>0</v>
      </c>
      <c r="W1256" s="59"/>
      <c r="X1256" s="6"/>
    </row>
    <row r="1257" spans="1:24" s="77" customFormat="1" ht="15.75" x14ac:dyDescent="0.25">
      <c r="A1257" s="33" t="s">
        <v>289</v>
      </c>
      <c r="B1257" s="33" t="s">
        <v>337</v>
      </c>
      <c r="C1257" s="23" t="s">
        <v>111</v>
      </c>
      <c r="D1257" s="34" t="s">
        <v>331</v>
      </c>
      <c r="E1257" s="53"/>
      <c r="F1257" s="53"/>
      <c r="G1257" s="53"/>
      <c r="H1257" s="53"/>
      <c r="I1257" s="54"/>
      <c r="J1257" s="50"/>
      <c r="K1257" s="54"/>
      <c r="L1257" s="55"/>
      <c r="M1257" s="59"/>
      <c r="N1257" s="59"/>
      <c r="O1257" s="53"/>
      <c r="P1257" s="53"/>
      <c r="Q1257" s="57">
        <f>O1257-P1257</f>
        <v>0</v>
      </c>
      <c r="R1257" s="53"/>
      <c r="S1257" s="53">
        <f>ROUND(R1257/12*3,0)</f>
        <v>0</v>
      </c>
      <c r="T1257" s="58"/>
      <c r="U1257" s="58"/>
      <c r="V1257" s="53">
        <f>T1257-U1257</f>
        <v>0</v>
      </c>
      <c r="W1257" s="59"/>
      <c r="X1257" s="6"/>
    </row>
    <row r="1258" spans="1:24" s="77" customFormat="1" ht="31.5" x14ac:dyDescent="0.25">
      <c r="A1258" s="33" t="s">
        <v>289</v>
      </c>
      <c r="B1258" s="33" t="s">
        <v>337</v>
      </c>
      <c r="C1258" s="23" t="s">
        <v>113</v>
      </c>
      <c r="D1258" s="34" t="s">
        <v>332</v>
      </c>
      <c r="E1258" s="53"/>
      <c r="F1258" s="53"/>
      <c r="G1258" s="53"/>
      <c r="H1258" s="53"/>
      <c r="I1258" s="54"/>
      <c r="J1258" s="50"/>
      <c r="K1258" s="54"/>
      <c r="L1258" s="55"/>
      <c r="M1258" s="59"/>
      <c r="N1258" s="59"/>
      <c r="O1258" s="53"/>
      <c r="P1258" s="53"/>
      <c r="Q1258" s="57">
        <f>O1258-P1258</f>
        <v>0</v>
      </c>
      <c r="R1258" s="53"/>
      <c r="S1258" s="53">
        <f>ROUND(R1258/12*3,0)</f>
        <v>0</v>
      </c>
      <c r="T1258" s="58"/>
      <c r="U1258" s="58"/>
      <c r="V1258" s="53">
        <f>T1258-U1258</f>
        <v>0</v>
      </c>
      <c r="W1258" s="59"/>
      <c r="X1258" s="6"/>
    </row>
    <row r="1259" spans="1:24" s="77" customFormat="1" ht="15.75" x14ac:dyDescent="0.25">
      <c r="A1259" s="33" t="s">
        <v>289</v>
      </c>
      <c r="B1259" s="33" t="s">
        <v>337</v>
      </c>
      <c r="C1259" s="23" t="s">
        <v>112</v>
      </c>
      <c r="D1259" s="34" t="s">
        <v>117</v>
      </c>
      <c r="E1259" s="53"/>
      <c r="F1259" s="53"/>
      <c r="G1259" s="53"/>
      <c r="H1259" s="53"/>
      <c r="I1259" s="127"/>
      <c r="J1259" s="50"/>
      <c r="K1259" s="127"/>
      <c r="L1259" s="55"/>
      <c r="M1259" s="59"/>
      <c r="N1259" s="59"/>
      <c r="O1259" s="53"/>
      <c r="P1259" s="53"/>
      <c r="Q1259" s="59">
        <f>O1259-P1259</f>
        <v>0</v>
      </c>
      <c r="R1259" s="53"/>
      <c r="S1259" s="53">
        <f>ROUND(R1259/12*3,0)</f>
        <v>0</v>
      </c>
      <c r="T1259" s="53"/>
      <c r="U1259" s="53"/>
      <c r="V1259" s="53">
        <f>T1259-U1259</f>
        <v>0</v>
      </c>
      <c r="W1259" s="59"/>
      <c r="X1259" s="6"/>
    </row>
    <row r="1260" spans="1:24" s="77" customFormat="1" ht="15.75" x14ac:dyDescent="0.25">
      <c r="A1260" s="33" t="s">
        <v>289</v>
      </c>
      <c r="B1260" s="22" t="s">
        <v>338</v>
      </c>
      <c r="C1260" s="23" t="s">
        <v>102</v>
      </c>
      <c r="D1260" s="41" t="s">
        <v>33</v>
      </c>
      <c r="E1260" s="64">
        <f>SUM(E1261:E1313)</f>
        <v>1505337</v>
      </c>
      <c r="F1260" s="64">
        <f>SUM(F1261:F1313)</f>
        <v>376334.25</v>
      </c>
      <c r="G1260" s="64">
        <f>SUM(G1261:G1313)</f>
        <v>354429</v>
      </c>
      <c r="H1260" s="64">
        <f>SUM(H1261:H1313)</f>
        <v>272146</v>
      </c>
      <c r="I1260" s="134">
        <f>SUM(I1261:I1313)</f>
        <v>76840.25</v>
      </c>
      <c r="J1260" s="50">
        <f>ROUND(I1260/F1260*100,2)</f>
        <v>20.420000000000002</v>
      </c>
      <c r="K1260" s="134">
        <f>SUM(K1261:K1313)</f>
        <v>-98745.5</v>
      </c>
      <c r="L1260" s="55">
        <f>ROUND(K1260*100/-F1260,2)</f>
        <v>26.24</v>
      </c>
      <c r="M1260" s="64"/>
      <c r="N1260" s="64"/>
      <c r="O1260" s="64">
        <f t="shared" ref="O1260:V1260" si="369">SUM(O1261:O1313)</f>
        <v>11683</v>
      </c>
      <c r="P1260" s="64">
        <f t="shared" si="369"/>
        <v>10161</v>
      </c>
      <c r="Q1260" s="134">
        <f t="shared" si="369"/>
        <v>1522</v>
      </c>
      <c r="R1260" s="64">
        <f t="shared" si="369"/>
        <v>842</v>
      </c>
      <c r="S1260" s="64">
        <f t="shared" si="369"/>
        <v>213</v>
      </c>
      <c r="T1260" s="144">
        <f t="shared" si="369"/>
        <v>185</v>
      </c>
      <c r="U1260" s="144">
        <f t="shared" si="369"/>
        <v>151</v>
      </c>
      <c r="V1260" s="64">
        <f t="shared" si="369"/>
        <v>34</v>
      </c>
      <c r="W1260" s="64"/>
      <c r="X1260" s="6"/>
    </row>
    <row r="1261" spans="1:24" s="77" customFormat="1" ht="31.5" x14ac:dyDescent="0.25">
      <c r="A1261" s="33" t="s">
        <v>289</v>
      </c>
      <c r="B1261" s="33" t="s">
        <v>338</v>
      </c>
      <c r="C1261" s="42" t="s">
        <v>139</v>
      </c>
      <c r="D1261" s="43" t="s">
        <v>119</v>
      </c>
      <c r="E1261" s="53">
        <v>749</v>
      </c>
      <c r="F1261" s="53">
        <f t="shared" ref="F1261:F1262" si="370">E1261/12*3</f>
        <v>187.25</v>
      </c>
      <c r="G1261" s="53">
        <v>0</v>
      </c>
      <c r="H1261" s="53">
        <v>0</v>
      </c>
      <c r="I1261" s="127"/>
      <c r="J1261" s="55"/>
      <c r="K1261" s="54">
        <f t="shared" ref="K1261" si="371">G1261-F1261</f>
        <v>-187.25</v>
      </c>
      <c r="L1261" s="55">
        <f t="shared" ref="L1261" si="372">ROUND(K1261*100/-F1261,2)</f>
        <v>100</v>
      </c>
      <c r="M1261" s="59"/>
      <c r="N1261" s="59"/>
      <c r="O1261" s="53"/>
      <c r="P1261" s="53"/>
      <c r="Q1261" s="57">
        <f t="shared" ref="Q1261:Q1313" si="373">O1261-P1261</f>
        <v>0</v>
      </c>
      <c r="R1261" s="59">
        <v>1</v>
      </c>
      <c r="S1261" s="53">
        <f>ROUND(R1261/12*9,0)</f>
        <v>1</v>
      </c>
      <c r="T1261" s="58"/>
      <c r="U1261" s="58"/>
      <c r="V1261" s="53">
        <f t="shared" ref="V1261:V1313" si="374">T1261-U1261</f>
        <v>0</v>
      </c>
      <c r="W1261" s="59"/>
      <c r="X1261" s="6"/>
    </row>
    <row r="1262" spans="1:24" s="77" customFormat="1" ht="47.25" x14ac:dyDescent="0.25">
      <c r="A1262" s="33" t="s">
        <v>289</v>
      </c>
      <c r="B1262" s="33" t="s">
        <v>338</v>
      </c>
      <c r="C1262" s="42" t="s">
        <v>140</v>
      </c>
      <c r="D1262" s="43" t="s">
        <v>120</v>
      </c>
      <c r="E1262" s="53">
        <v>44516</v>
      </c>
      <c r="F1262" s="53">
        <f t="shared" si="370"/>
        <v>11129</v>
      </c>
      <c r="G1262" s="53">
        <v>15596</v>
      </c>
      <c r="H1262" s="53">
        <v>10917</v>
      </c>
      <c r="I1262" s="127">
        <f t="shared" ref="I1262" si="375">G1262-F1262</f>
        <v>4467</v>
      </c>
      <c r="J1262" s="55">
        <f t="shared" ref="J1262" si="376">ROUND(I1262/F1262*100,2)</f>
        <v>40.14</v>
      </c>
      <c r="K1262" s="54"/>
      <c r="L1262" s="55"/>
      <c r="M1262" s="59"/>
      <c r="N1262" s="59"/>
      <c r="O1262" s="53">
        <v>1036</v>
      </c>
      <c r="P1262" s="53">
        <v>679</v>
      </c>
      <c r="Q1262" s="57">
        <f t="shared" si="373"/>
        <v>357</v>
      </c>
      <c r="R1262" s="74">
        <v>63</v>
      </c>
      <c r="S1262" s="53">
        <f t="shared" ref="S1262:S1272" si="377">ROUND(R1262/12*3,0)</f>
        <v>16</v>
      </c>
      <c r="T1262" s="58">
        <v>22</v>
      </c>
      <c r="U1262" s="58">
        <v>18</v>
      </c>
      <c r="V1262" s="53">
        <f t="shared" si="374"/>
        <v>4</v>
      </c>
      <c r="W1262" s="59"/>
      <c r="X1262" s="6"/>
    </row>
    <row r="1263" spans="1:24" s="77" customFormat="1" ht="31.5" x14ac:dyDescent="0.25">
      <c r="A1263" s="33" t="s">
        <v>289</v>
      </c>
      <c r="B1263" s="33" t="s">
        <v>338</v>
      </c>
      <c r="C1263" s="42" t="s">
        <v>141</v>
      </c>
      <c r="D1263" s="43" t="s">
        <v>142</v>
      </c>
      <c r="E1263" s="53"/>
      <c r="F1263" s="53"/>
      <c r="G1263" s="53"/>
      <c r="H1263" s="53"/>
      <c r="I1263" s="54"/>
      <c r="J1263" s="50"/>
      <c r="K1263" s="54"/>
      <c r="L1263" s="55"/>
      <c r="M1263" s="59"/>
      <c r="N1263" s="59"/>
      <c r="O1263" s="53"/>
      <c r="P1263" s="53"/>
      <c r="Q1263" s="57">
        <f t="shared" si="373"/>
        <v>0</v>
      </c>
      <c r="R1263" s="53"/>
      <c r="S1263" s="53">
        <f t="shared" si="377"/>
        <v>0</v>
      </c>
      <c r="T1263" s="58"/>
      <c r="U1263" s="58"/>
      <c r="V1263" s="53">
        <f t="shared" si="374"/>
        <v>0</v>
      </c>
      <c r="W1263" s="59"/>
      <c r="X1263" s="6"/>
    </row>
    <row r="1264" spans="1:24" s="77" customFormat="1" ht="31.5" x14ac:dyDescent="0.25">
      <c r="A1264" s="33" t="s">
        <v>289</v>
      </c>
      <c r="B1264" s="33" t="s">
        <v>338</v>
      </c>
      <c r="C1264" s="42" t="s">
        <v>143</v>
      </c>
      <c r="D1264" s="43" t="s">
        <v>144</v>
      </c>
      <c r="E1264" s="53"/>
      <c r="F1264" s="53"/>
      <c r="G1264" s="53"/>
      <c r="H1264" s="53"/>
      <c r="I1264" s="54"/>
      <c r="J1264" s="50"/>
      <c r="K1264" s="54"/>
      <c r="L1264" s="55"/>
      <c r="M1264" s="59"/>
      <c r="N1264" s="59"/>
      <c r="O1264" s="53"/>
      <c r="P1264" s="53"/>
      <c r="Q1264" s="57">
        <f t="shared" si="373"/>
        <v>0</v>
      </c>
      <c r="R1264" s="53"/>
      <c r="S1264" s="53">
        <f t="shared" si="377"/>
        <v>0</v>
      </c>
      <c r="T1264" s="58"/>
      <c r="U1264" s="58"/>
      <c r="V1264" s="53">
        <f t="shared" si="374"/>
        <v>0</v>
      </c>
      <c r="W1264" s="59"/>
      <c r="X1264" s="6"/>
    </row>
    <row r="1265" spans="1:24" s="77" customFormat="1" ht="15.75" x14ac:dyDescent="0.25">
      <c r="A1265" s="33" t="s">
        <v>289</v>
      </c>
      <c r="B1265" s="33" t="s">
        <v>338</v>
      </c>
      <c r="C1265" s="42" t="s">
        <v>145</v>
      </c>
      <c r="D1265" s="43" t="s">
        <v>146</v>
      </c>
      <c r="E1265" s="53"/>
      <c r="F1265" s="53"/>
      <c r="G1265" s="53"/>
      <c r="H1265" s="53"/>
      <c r="I1265" s="54"/>
      <c r="J1265" s="50"/>
      <c r="K1265" s="54"/>
      <c r="L1265" s="55"/>
      <c r="M1265" s="59"/>
      <c r="N1265" s="59"/>
      <c r="O1265" s="53"/>
      <c r="P1265" s="53"/>
      <c r="Q1265" s="57">
        <f t="shared" si="373"/>
        <v>0</v>
      </c>
      <c r="R1265" s="53"/>
      <c r="S1265" s="53">
        <f t="shared" si="377"/>
        <v>0</v>
      </c>
      <c r="T1265" s="58"/>
      <c r="U1265" s="58"/>
      <c r="V1265" s="53">
        <f t="shared" si="374"/>
        <v>0</v>
      </c>
      <c r="W1265" s="59"/>
      <c r="X1265" s="6"/>
    </row>
    <row r="1266" spans="1:24" s="77" customFormat="1" ht="15.75" x14ac:dyDescent="0.25">
      <c r="A1266" s="33" t="s">
        <v>289</v>
      </c>
      <c r="B1266" s="33" t="s">
        <v>338</v>
      </c>
      <c r="C1266" s="42" t="s">
        <v>147</v>
      </c>
      <c r="D1266" s="43" t="s">
        <v>148</v>
      </c>
      <c r="E1266" s="53"/>
      <c r="F1266" s="53"/>
      <c r="G1266" s="53"/>
      <c r="H1266" s="53"/>
      <c r="I1266" s="54"/>
      <c r="J1266" s="50"/>
      <c r="K1266" s="54"/>
      <c r="L1266" s="55"/>
      <c r="M1266" s="59"/>
      <c r="N1266" s="59"/>
      <c r="O1266" s="53"/>
      <c r="P1266" s="53"/>
      <c r="Q1266" s="57">
        <f t="shared" si="373"/>
        <v>0</v>
      </c>
      <c r="R1266" s="53"/>
      <c r="S1266" s="53">
        <f t="shared" si="377"/>
        <v>0</v>
      </c>
      <c r="T1266" s="58"/>
      <c r="U1266" s="58"/>
      <c r="V1266" s="53">
        <f t="shared" si="374"/>
        <v>0</v>
      </c>
      <c r="W1266" s="59"/>
      <c r="X1266" s="6"/>
    </row>
    <row r="1267" spans="1:24" s="77" customFormat="1" ht="78.75" x14ac:dyDescent="0.25">
      <c r="A1267" s="33" t="s">
        <v>289</v>
      </c>
      <c r="B1267" s="33" t="s">
        <v>338</v>
      </c>
      <c r="C1267" s="42" t="s">
        <v>149</v>
      </c>
      <c r="D1267" s="43" t="s">
        <v>150</v>
      </c>
      <c r="E1267" s="53"/>
      <c r="F1267" s="53"/>
      <c r="G1267" s="53"/>
      <c r="H1267" s="53"/>
      <c r="I1267" s="54"/>
      <c r="J1267" s="50"/>
      <c r="K1267" s="54"/>
      <c r="L1267" s="55"/>
      <c r="M1267" s="59"/>
      <c r="N1267" s="59"/>
      <c r="O1267" s="53"/>
      <c r="P1267" s="53"/>
      <c r="Q1267" s="57">
        <f t="shared" si="373"/>
        <v>0</v>
      </c>
      <c r="R1267" s="53"/>
      <c r="S1267" s="53">
        <f t="shared" si="377"/>
        <v>0</v>
      </c>
      <c r="T1267" s="58"/>
      <c r="U1267" s="58"/>
      <c r="V1267" s="53">
        <f t="shared" si="374"/>
        <v>0</v>
      </c>
      <c r="W1267" s="59"/>
      <c r="X1267" s="6"/>
    </row>
    <row r="1268" spans="1:24" s="77" customFormat="1" ht="31.5" x14ac:dyDescent="0.25">
      <c r="A1268" s="33" t="s">
        <v>289</v>
      </c>
      <c r="B1268" s="33" t="s">
        <v>338</v>
      </c>
      <c r="C1268" s="42" t="s">
        <v>130</v>
      </c>
      <c r="D1268" s="43" t="s">
        <v>151</v>
      </c>
      <c r="E1268" s="53">
        <v>240247</v>
      </c>
      <c r="F1268" s="53">
        <f>E1268/12*3</f>
        <v>60061.75</v>
      </c>
      <c r="G1268" s="53">
        <v>101923</v>
      </c>
      <c r="H1268" s="53">
        <v>58242</v>
      </c>
      <c r="I1268" s="127">
        <f>G1268-F1268</f>
        <v>41861.25</v>
      </c>
      <c r="J1268" s="55">
        <f>ROUND(I1268/F1268*100,2)</f>
        <v>69.7</v>
      </c>
      <c r="K1268" s="54"/>
      <c r="L1268" s="55"/>
      <c r="M1268" s="59"/>
      <c r="N1268" s="59"/>
      <c r="O1268" s="53">
        <v>240</v>
      </c>
      <c r="P1268" s="53">
        <v>80</v>
      </c>
      <c r="Q1268" s="57">
        <f t="shared" si="373"/>
        <v>160</v>
      </c>
      <c r="R1268" s="59">
        <v>66</v>
      </c>
      <c r="S1268" s="53">
        <f t="shared" si="377"/>
        <v>17</v>
      </c>
      <c r="T1268" s="58">
        <v>28</v>
      </c>
      <c r="U1268" s="58">
        <v>16</v>
      </c>
      <c r="V1268" s="53">
        <f t="shared" si="374"/>
        <v>12</v>
      </c>
      <c r="W1268" s="59"/>
      <c r="X1268" s="6"/>
    </row>
    <row r="1269" spans="1:24" s="77" customFormat="1" ht="47.25" x14ac:dyDescent="0.25">
      <c r="A1269" s="33" t="s">
        <v>289</v>
      </c>
      <c r="B1269" s="33" t="s">
        <v>338</v>
      </c>
      <c r="C1269" s="42" t="s">
        <v>174</v>
      </c>
      <c r="D1269" s="43" t="s">
        <v>175</v>
      </c>
      <c r="E1269" s="53"/>
      <c r="F1269" s="53"/>
      <c r="G1269" s="53"/>
      <c r="H1269" s="53"/>
      <c r="I1269" s="54"/>
      <c r="J1269" s="50"/>
      <c r="K1269" s="54"/>
      <c r="L1269" s="55"/>
      <c r="M1269" s="59"/>
      <c r="N1269" s="59"/>
      <c r="O1269" s="53"/>
      <c r="P1269" s="53"/>
      <c r="Q1269" s="57">
        <f t="shared" si="373"/>
        <v>0</v>
      </c>
      <c r="R1269" s="53"/>
      <c r="S1269" s="53">
        <f t="shared" si="377"/>
        <v>0</v>
      </c>
      <c r="T1269" s="58"/>
      <c r="U1269" s="58"/>
      <c r="V1269" s="53">
        <f t="shared" si="374"/>
        <v>0</v>
      </c>
      <c r="W1269" s="59"/>
      <c r="X1269" s="6"/>
    </row>
    <row r="1270" spans="1:24" s="77" customFormat="1" ht="31.5" x14ac:dyDescent="0.25">
      <c r="A1270" s="33" t="s">
        <v>289</v>
      </c>
      <c r="B1270" s="33" t="s">
        <v>338</v>
      </c>
      <c r="C1270" s="42" t="s">
        <v>129</v>
      </c>
      <c r="D1270" s="43" t="s">
        <v>152</v>
      </c>
      <c r="E1270" s="53">
        <v>113639</v>
      </c>
      <c r="F1270" s="53">
        <f>E1270/12*3</f>
        <v>28409.75</v>
      </c>
      <c r="G1270" s="53">
        <v>14569</v>
      </c>
      <c r="H1270" s="53">
        <v>14569</v>
      </c>
      <c r="I1270" s="127"/>
      <c r="J1270" s="55"/>
      <c r="K1270" s="54">
        <f>G1270-F1270</f>
        <v>-13840.75</v>
      </c>
      <c r="L1270" s="55">
        <f>ROUND(K1270*100/-F1270,2)</f>
        <v>48.72</v>
      </c>
      <c r="M1270" s="59"/>
      <c r="N1270" s="59"/>
      <c r="O1270" s="53">
        <v>340</v>
      </c>
      <c r="P1270" s="53">
        <v>340</v>
      </c>
      <c r="Q1270" s="57">
        <f t="shared" si="373"/>
        <v>0</v>
      </c>
      <c r="R1270" s="59">
        <v>39</v>
      </c>
      <c r="S1270" s="53">
        <f t="shared" si="377"/>
        <v>10</v>
      </c>
      <c r="T1270" s="58">
        <v>5</v>
      </c>
      <c r="U1270" s="58">
        <v>5</v>
      </c>
      <c r="V1270" s="53">
        <f t="shared" si="374"/>
        <v>0</v>
      </c>
      <c r="W1270" s="59"/>
      <c r="X1270" s="6"/>
    </row>
    <row r="1271" spans="1:24" s="77" customFormat="1" ht="31.5" x14ac:dyDescent="0.25">
      <c r="A1271" s="33" t="s">
        <v>289</v>
      </c>
      <c r="B1271" s="33" t="s">
        <v>338</v>
      </c>
      <c r="C1271" s="42" t="s">
        <v>176</v>
      </c>
      <c r="D1271" s="43" t="s">
        <v>177</v>
      </c>
      <c r="E1271" s="53"/>
      <c r="F1271" s="53"/>
      <c r="G1271" s="53"/>
      <c r="H1271" s="53"/>
      <c r="I1271" s="54"/>
      <c r="J1271" s="50"/>
      <c r="K1271" s="54"/>
      <c r="L1271" s="55"/>
      <c r="M1271" s="59"/>
      <c r="N1271" s="59"/>
      <c r="O1271" s="53"/>
      <c r="P1271" s="53"/>
      <c r="Q1271" s="57">
        <f t="shared" si="373"/>
        <v>0</v>
      </c>
      <c r="R1271" s="53"/>
      <c r="S1271" s="53">
        <f t="shared" si="377"/>
        <v>0</v>
      </c>
      <c r="T1271" s="58"/>
      <c r="U1271" s="58"/>
      <c r="V1271" s="53">
        <f t="shared" si="374"/>
        <v>0</v>
      </c>
      <c r="W1271" s="59"/>
      <c r="X1271" s="6"/>
    </row>
    <row r="1272" spans="1:24" s="77" customFormat="1" ht="15.75" x14ac:dyDescent="0.25">
      <c r="A1272" s="33" t="s">
        <v>289</v>
      </c>
      <c r="B1272" s="33" t="s">
        <v>338</v>
      </c>
      <c r="C1272" s="42" t="s">
        <v>131</v>
      </c>
      <c r="D1272" s="43" t="s">
        <v>153</v>
      </c>
      <c r="E1272" s="53">
        <v>145068</v>
      </c>
      <c r="F1272" s="53">
        <f>E1272/12*3</f>
        <v>36267</v>
      </c>
      <c r="G1272" s="53">
        <v>40917</v>
      </c>
      <c r="H1272" s="53">
        <v>33477</v>
      </c>
      <c r="I1272" s="127">
        <f>G1272-F1272</f>
        <v>4650</v>
      </c>
      <c r="J1272" s="55">
        <f>ROUND(I1272/F1272*100,2)</f>
        <v>12.82</v>
      </c>
      <c r="K1272" s="54"/>
      <c r="L1272" s="55"/>
      <c r="M1272" s="59"/>
      <c r="N1272" s="59"/>
      <c r="O1272" s="53"/>
      <c r="P1272" s="53"/>
      <c r="Q1272" s="57">
        <f t="shared" si="373"/>
        <v>0</v>
      </c>
      <c r="R1272" s="59">
        <v>39</v>
      </c>
      <c r="S1272" s="53">
        <f t="shared" si="377"/>
        <v>10</v>
      </c>
      <c r="T1272" s="58">
        <v>11</v>
      </c>
      <c r="U1272" s="58">
        <v>9</v>
      </c>
      <c r="V1272" s="53">
        <f t="shared" si="374"/>
        <v>2</v>
      </c>
      <c r="W1272" s="59"/>
      <c r="X1272" s="6"/>
    </row>
    <row r="1273" spans="1:24" s="77" customFormat="1" ht="31.5" x14ac:dyDescent="0.25">
      <c r="A1273" s="33" t="s">
        <v>289</v>
      </c>
      <c r="B1273" s="33" t="s">
        <v>338</v>
      </c>
      <c r="C1273" s="42" t="s">
        <v>178</v>
      </c>
      <c r="D1273" s="43" t="s">
        <v>179</v>
      </c>
      <c r="E1273" s="53"/>
      <c r="F1273" s="53"/>
      <c r="G1273" s="53"/>
      <c r="H1273" s="53"/>
      <c r="I1273" s="54"/>
      <c r="J1273" s="50"/>
      <c r="K1273" s="54"/>
      <c r="L1273" s="55"/>
      <c r="M1273" s="59"/>
      <c r="N1273" s="59"/>
      <c r="O1273" s="53"/>
      <c r="P1273" s="53"/>
      <c r="Q1273" s="57">
        <f t="shared" si="373"/>
        <v>0</v>
      </c>
      <c r="R1273" s="53"/>
      <c r="S1273" s="53">
        <f t="shared" ref="S1273:S1296" si="378">ROUND(R1273/12*3,0)</f>
        <v>0</v>
      </c>
      <c r="T1273" s="58"/>
      <c r="U1273" s="58"/>
      <c r="V1273" s="53">
        <f t="shared" si="374"/>
        <v>0</v>
      </c>
      <c r="W1273" s="59"/>
      <c r="X1273" s="6"/>
    </row>
    <row r="1274" spans="1:24" s="77" customFormat="1" ht="31.5" x14ac:dyDescent="0.25">
      <c r="A1274" s="33" t="s">
        <v>289</v>
      </c>
      <c r="B1274" s="33" t="s">
        <v>338</v>
      </c>
      <c r="C1274" s="42" t="s">
        <v>132</v>
      </c>
      <c r="D1274" s="43" t="s">
        <v>154</v>
      </c>
      <c r="E1274" s="53"/>
      <c r="F1274" s="53"/>
      <c r="G1274" s="53"/>
      <c r="H1274" s="53"/>
      <c r="I1274" s="54"/>
      <c r="J1274" s="50"/>
      <c r="K1274" s="54"/>
      <c r="L1274" s="55"/>
      <c r="M1274" s="59"/>
      <c r="N1274" s="59"/>
      <c r="O1274" s="53"/>
      <c r="P1274" s="53"/>
      <c r="Q1274" s="57">
        <f t="shared" si="373"/>
        <v>0</v>
      </c>
      <c r="R1274" s="53"/>
      <c r="S1274" s="53">
        <f t="shared" si="378"/>
        <v>0</v>
      </c>
      <c r="T1274" s="58"/>
      <c r="U1274" s="58"/>
      <c r="V1274" s="53">
        <f t="shared" si="374"/>
        <v>0</v>
      </c>
      <c r="W1274" s="59"/>
      <c r="X1274" s="6"/>
    </row>
    <row r="1275" spans="1:24" s="77" customFormat="1" ht="15.75" x14ac:dyDescent="0.25">
      <c r="A1275" s="33" t="s">
        <v>289</v>
      </c>
      <c r="B1275" s="33" t="s">
        <v>338</v>
      </c>
      <c r="C1275" s="42" t="s">
        <v>133</v>
      </c>
      <c r="D1275" s="43" t="s">
        <v>155</v>
      </c>
      <c r="E1275" s="53"/>
      <c r="F1275" s="53"/>
      <c r="G1275" s="53"/>
      <c r="H1275" s="53"/>
      <c r="I1275" s="54"/>
      <c r="J1275" s="50"/>
      <c r="K1275" s="54"/>
      <c r="L1275" s="55"/>
      <c r="M1275" s="59"/>
      <c r="N1275" s="59"/>
      <c r="O1275" s="53"/>
      <c r="P1275" s="53"/>
      <c r="Q1275" s="57">
        <f t="shared" si="373"/>
        <v>0</v>
      </c>
      <c r="R1275" s="53"/>
      <c r="S1275" s="53">
        <f t="shared" si="378"/>
        <v>0</v>
      </c>
      <c r="T1275" s="58"/>
      <c r="U1275" s="58"/>
      <c r="V1275" s="53">
        <f t="shared" si="374"/>
        <v>0</v>
      </c>
      <c r="W1275" s="59"/>
      <c r="X1275" s="6"/>
    </row>
    <row r="1276" spans="1:24" s="77" customFormat="1" ht="15.75" x14ac:dyDescent="0.25">
      <c r="A1276" s="33" t="s">
        <v>289</v>
      </c>
      <c r="B1276" s="33" t="s">
        <v>338</v>
      </c>
      <c r="C1276" s="42" t="s">
        <v>135</v>
      </c>
      <c r="D1276" s="43" t="s">
        <v>156</v>
      </c>
      <c r="E1276" s="53"/>
      <c r="F1276" s="53"/>
      <c r="G1276" s="53"/>
      <c r="H1276" s="53"/>
      <c r="I1276" s="54"/>
      <c r="J1276" s="50"/>
      <c r="K1276" s="54"/>
      <c r="L1276" s="55"/>
      <c r="M1276" s="59"/>
      <c r="N1276" s="59"/>
      <c r="O1276" s="53"/>
      <c r="P1276" s="53"/>
      <c r="Q1276" s="57">
        <f t="shared" si="373"/>
        <v>0</v>
      </c>
      <c r="R1276" s="53"/>
      <c r="S1276" s="53">
        <f t="shared" si="378"/>
        <v>0</v>
      </c>
      <c r="T1276" s="58"/>
      <c r="U1276" s="58"/>
      <c r="V1276" s="53">
        <f t="shared" si="374"/>
        <v>0</v>
      </c>
      <c r="W1276" s="59"/>
      <c r="X1276" s="6"/>
    </row>
    <row r="1277" spans="1:24" s="77" customFormat="1" ht="31.5" x14ac:dyDescent="0.25">
      <c r="A1277" s="33" t="s">
        <v>289</v>
      </c>
      <c r="B1277" s="33" t="s">
        <v>338</v>
      </c>
      <c r="C1277" s="42" t="s">
        <v>136</v>
      </c>
      <c r="D1277" s="43" t="s">
        <v>157</v>
      </c>
      <c r="E1277" s="53"/>
      <c r="F1277" s="53"/>
      <c r="G1277" s="53"/>
      <c r="H1277" s="53"/>
      <c r="I1277" s="54"/>
      <c r="J1277" s="50"/>
      <c r="K1277" s="54"/>
      <c r="L1277" s="55"/>
      <c r="M1277" s="59"/>
      <c r="N1277" s="59"/>
      <c r="O1277" s="53"/>
      <c r="P1277" s="53"/>
      <c r="Q1277" s="57">
        <f t="shared" si="373"/>
        <v>0</v>
      </c>
      <c r="R1277" s="53"/>
      <c r="S1277" s="53">
        <f t="shared" si="378"/>
        <v>0</v>
      </c>
      <c r="T1277" s="58"/>
      <c r="U1277" s="58"/>
      <c r="V1277" s="53">
        <f t="shared" si="374"/>
        <v>0</v>
      </c>
      <c r="W1277" s="59"/>
      <c r="X1277" s="6"/>
    </row>
    <row r="1278" spans="1:24" s="77" customFormat="1" ht="47.25" x14ac:dyDescent="0.25">
      <c r="A1278" s="33" t="s">
        <v>289</v>
      </c>
      <c r="B1278" s="33" t="s">
        <v>338</v>
      </c>
      <c r="C1278" s="42" t="s">
        <v>134</v>
      </c>
      <c r="D1278" s="43" t="s">
        <v>158</v>
      </c>
      <c r="E1278" s="53"/>
      <c r="F1278" s="53"/>
      <c r="G1278" s="53"/>
      <c r="H1278" s="53"/>
      <c r="I1278" s="54"/>
      <c r="J1278" s="50"/>
      <c r="K1278" s="54"/>
      <c r="L1278" s="55"/>
      <c r="M1278" s="59"/>
      <c r="N1278" s="59"/>
      <c r="O1278" s="53"/>
      <c r="P1278" s="53"/>
      <c r="Q1278" s="57">
        <f t="shared" si="373"/>
        <v>0</v>
      </c>
      <c r="R1278" s="53"/>
      <c r="S1278" s="53">
        <f t="shared" si="378"/>
        <v>0</v>
      </c>
      <c r="T1278" s="58"/>
      <c r="U1278" s="58"/>
      <c r="V1278" s="53">
        <f t="shared" si="374"/>
        <v>0</v>
      </c>
      <c r="W1278" s="59"/>
      <c r="X1278" s="6"/>
    </row>
    <row r="1279" spans="1:24" s="77" customFormat="1" ht="15.75" x14ac:dyDescent="0.25">
      <c r="A1279" s="33" t="s">
        <v>289</v>
      </c>
      <c r="B1279" s="33" t="s">
        <v>338</v>
      </c>
      <c r="C1279" s="42" t="s">
        <v>138</v>
      </c>
      <c r="D1279" s="43" t="s">
        <v>159</v>
      </c>
      <c r="E1279" s="53"/>
      <c r="F1279" s="53"/>
      <c r="G1279" s="53"/>
      <c r="H1279" s="53"/>
      <c r="I1279" s="54"/>
      <c r="J1279" s="50"/>
      <c r="K1279" s="54"/>
      <c r="L1279" s="55"/>
      <c r="M1279" s="59"/>
      <c r="N1279" s="59"/>
      <c r="O1279" s="53"/>
      <c r="P1279" s="53"/>
      <c r="Q1279" s="57">
        <f t="shared" si="373"/>
        <v>0</v>
      </c>
      <c r="R1279" s="53"/>
      <c r="S1279" s="53">
        <f t="shared" si="378"/>
        <v>0</v>
      </c>
      <c r="T1279" s="58"/>
      <c r="U1279" s="58"/>
      <c r="V1279" s="53">
        <f t="shared" si="374"/>
        <v>0</v>
      </c>
      <c r="W1279" s="59"/>
      <c r="X1279" s="6"/>
    </row>
    <row r="1280" spans="1:24" s="77" customFormat="1" ht="15.75" x14ac:dyDescent="0.25">
      <c r="A1280" s="33" t="s">
        <v>289</v>
      </c>
      <c r="B1280" s="33" t="s">
        <v>338</v>
      </c>
      <c r="C1280" s="42" t="s">
        <v>180</v>
      </c>
      <c r="D1280" s="43" t="s">
        <v>181</v>
      </c>
      <c r="E1280" s="53"/>
      <c r="F1280" s="53"/>
      <c r="G1280" s="53"/>
      <c r="H1280" s="53"/>
      <c r="I1280" s="54"/>
      <c r="J1280" s="50"/>
      <c r="K1280" s="54"/>
      <c r="L1280" s="55"/>
      <c r="M1280" s="59"/>
      <c r="N1280" s="59"/>
      <c r="O1280" s="53"/>
      <c r="P1280" s="53"/>
      <c r="Q1280" s="57">
        <f t="shared" si="373"/>
        <v>0</v>
      </c>
      <c r="R1280" s="53"/>
      <c r="S1280" s="53">
        <f t="shared" si="378"/>
        <v>0</v>
      </c>
      <c r="T1280" s="58"/>
      <c r="U1280" s="58"/>
      <c r="V1280" s="53">
        <f t="shared" si="374"/>
        <v>0</v>
      </c>
      <c r="W1280" s="59"/>
      <c r="X1280" s="6"/>
    </row>
    <row r="1281" spans="1:24" s="77" customFormat="1" ht="31.5" x14ac:dyDescent="0.25">
      <c r="A1281" s="33" t="s">
        <v>289</v>
      </c>
      <c r="B1281" s="33" t="s">
        <v>338</v>
      </c>
      <c r="C1281" s="42" t="s">
        <v>137</v>
      </c>
      <c r="D1281" s="43" t="s">
        <v>160</v>
      </c>
      <c r="E1281" s="53"/>
      <c r="F1281" s="53"/>
      <c r="G1281" s="53"/>
      <c r="H1281" s="53"/>
      <c r="I1281" s="54"/>
      <c r="J1281" s="50"/>
      <c r="K1281" s="54"/>
      <c r="L1281" s="55"/>
      <c r="M1281" s="59"/>
      <c r="N1281" s="59"/>
      <c r="O1281" s="53"/>
      <c r="P1281" s="53"/>
      <c r="Q1281" s="57">
        <f t="shared" si="373"/>
        <v>0</v>
      </c>
      <c r="R1281" s="53"/>
      <c r="S1281" s="53">
        <f t="shared" si="378"/>
        <v>0</v>
      </c>
      <c r="T1281" s="58"/>
      <c r="U1281" s="58"/>
      <c r="V1281" s="53">
        <f t="shared" si="374"/>
        <v>0</v>
      </c>
      <c r="W1281" s="59"/>
      <c r="X1281" s="6"/>
    </row>
    <row r="1282" spans="1:24" s="77" customFormat="1" ht="15.75" x14ac:dyDescent="0.25">
      <c r="A1282" s="33" t="s">
        <v>289</v>
      </c>
      <c r="B1282" s="33" t="s">
        <v>338</v>
      </c>
      <c r="C1282" s="42" t="s">
        <v>127</v>
      </c>
      <c r="D1282" s="43" t="s">
        <v>161</v>
      </c>
      <c r="E1282" s="53"/>
      <c r="F1282" s="53"/>
      <c r="G1282" s="53"/>
      <c r="H1282" s="53"/>
      <c r="I1282" s="54"/>
      <c r="J1282" s="50"/>
      <c r="K1282" s="54"/>
      <c r="L1282" s="55"/>
      <c r="M1282" s="59"/>
      <c r="N1282" s="59"/>
      <c r="O1282" s="53"/>
      <c r="P1282" s="53"/>
      <c r="Q1282" s="57">
        <f t="shared" si="373"/>
        <v>0</v>
      </c>
      <c r="R1282" s="53"/>
      <c r="S1282" s="53">
        <f t="shared" si="378"/>
        <v>0</v>
      </c>
      <c r="T1282" s="58"/>
      <c r="U1282" s="58"/>
      <c r="V1282" s="53">
        <f t="shared" si="374"/>
        <v>0</v>
      </c>
      <c r="W1282" s="59"/>
      <c r="X1282" s="6"/>
    </row>
    <row r="1283" spans="1:24" s="77" customFormat="1" ht="31.5" x14ac:dyDescent="0.25">
      <c r="A1283" s="33" t="s">
        <v>289</v>
      </c>
      <c r="B1283" s="33" t="s">
        <v>338</v>
      </c>
      <c r="C1283" s="42" t="s">
        <v>126</v>
      </c>
      <c r="D1283" s="43" t="s">
        <v>162</v>
      </c>
      <c r="E1283" s="53"/>
      <c r="F1283" s="53"/>
      <c r="G1283" s="53"/>
      <c r="H1283" s="53"/>
      <c r="I1283" s="54"/>
      <c r="J1283" s="50"/>
      <c r="K1283" s="54"/>
      <c r="L1283" s="55"/>
      <c r="M1283" s="59"/>
      <c r="N1283" s="59"/>
      <c r="O1283" s="53"/>
      <c r="P1283" s="53"/>
      <c r="Q1283" s="57">
        <f t="shared" si="373"/>
        <v>0</v>
      </c>
      <c r="R1283" s="53"/>
      <c r="S1283" s="53">
        <f t="shared" si="378"/>
        <v>0</v>
      </c>
      <c r="T1283" s="58"/>
      <c r="U1283" s="58"/>
      <c r="V1283" s="53">
        <f t="shared" si="374"/>
        <v>0</v>
      </c>
      <c r="W1283" s="59"/>
      <c r="X1283" s="6"/>
    </row>
    <row r="1284" spans="1:24" s="77" customFormat="1" ht="15.75" x14ac:dyDescent="0.25">
      <c r="A1284" s="33" t="s">
        <v>289</v>
      </c>
      <c r="B1284" s="33" t="s">
        <v>338</v>
      </c>
      <c r="C1284" s="42" t="s">
        <v>122</v>
      </c>
      <c r="D1284" s="43" t="s">
        <v>163</v>
      </c>
      <c r="E1284" s="53"/>
      <c r="F1284" s="53"/>
      <c r="G1284" s="53"/>
      <c r="H1284" s="53"/>
      <c r="I1284" s="54"/>
      <c r="J1284" s="50"/>
      <c r="K1284" s="54"/>
      <c r="L1284" s="55"/>
      <c r="M1284" s="59"/>
      <c r="N1284" s="59"/>
      <c r="O1284" s="53"/>
      <c r="P1284" s="53"/>
      <c r="Q1284" s="57">
        <f t="shared" si="373"/>
        <v>0</v>
      </c>
      <c r="R1284" s="53"/>
      <c r="S1284" s="53">
        <f t="shared" si="378"/>
        <v>0</v>
      </c>
      <c r="T1284" s="58"/>
      <c r="U1284" s="58"/>
      <c r="V1284" s="53">
        <f t="shared" si="374"/>
        <v>0</v>
      </c>
      <c r="W1284" s="59"/>
      <c r="X1284" s="6"/>
    </row>
    <row r="1285" spans="1:24" s="77" customFormat="1" ht="15.75" x14ac:dyDescent="0.25">
      <c r="A1285" s="33" t="s">
        <v>289</v>
      </c>
      <c r="B1285" s="33" t="s">
        <v>338</v>
      </c>
      <c r="C1285" s="42" t="s">
        <v>123</v>
      </c>
      <c r="D1285" s="43" t="s">
        <v>164</v>
      </c>
      <c r="E1285" s="53"/>
      <c r="F1285" s="53"/>
      <c r="G1285" s="53"/>
      <c r="H1285" s="53"/>
      <c r="I1285" s="54"/>
      <c r="J1285" s="50"/>
      <c r="K1285" s="54"/>
      <c r="L1285" s="55"/>
      <c r="M1285" s="59"/>
      <c r="N1285" s="59"/>
      <c r="O1285" s="53"/>
      <c r="P1285" s="53"/>
      <c r="Q1285" s="57">
        <f t="shared" si="373"/>
        <v>0</v>
      </c>
      <c r="R1285" s="53"/>
      <c r="S1285" s="53">
        <f t="shared" si="378"/>
        <v>0</v>
      </c>
      <c r="T1285" s="58"/>
      <c r="U1285" s="58"/>
      <c r="V1285" s="53">
        <f t="shared" si="374"/>
        <v>0</v>
      </c>
      <c r="W1285" s="59"/>
      <c r="X1285" s="6"/>
    </row>
    <row r="1286" spans="1:24" s="77" customFormat="1" ht="15.75" x14ac:dyDescent="0.25">
      <c r="A1286" s="33" t="s">
        <v>289</v>
      </c>
      <c r="B1286" s="33" t="s">
        <v>338</v>
      </c>
      <c r="C1286" s="42" t="s">
        <v>182</v>
      </c>
      <c r="D1286" s="43" t="s">
        <v>183</v>
      </c>
      <c r="E1286" s="53"/>
      <c r="F1286" s="53"/>
      <c r="G1286" s="53"/>
      <c r="H1286" s="53"/>
      <c r="I1286" s="54"/>
      <c r="J1286" s="50"/>
      <c r="K1286" s="54"/>
      <c r="L1286" s="55"/>
      <c r="M1286" s="59"/>
      <c r="N1286" s="59"/>
      <c r="O1286" s="53"/>
      <c r="P1286" s="53"/>
      <c r="Q1286" s="57">
        <f t="shared" si="373"/>
        <v>0</v>
      </c>
      <c r="R1286" s="53"/>
      <c r="S1286" s="53">
        <f t="shared" si="378"/>
        <v>0</v>
      </c>
      <c r="T1286" s="58"/>
      <c r="U1286" s="58"/>
      <c r="V1286" s="53">
        <f t="shared" si="374"/>
        <v>0</v>
      </c>
      <c r="W1286" s="59"/>
      <c r="X1286" s="6"/>
    </row>
    <row r="1287" spans="1:24" s="77" customFormat="1" ht="15.75" x14ac:dyDescent="0.25">
      <c r="A1287" s="33" t="s">
        <v>289</v>
      </c>
      <c r="B1287" s="33" t="s">
        <v>338</v>
      </c>
      <c r="C1287" s="42" t="s">
        <v>184</v>
      </c>
      <c r="D1287" s="43" t="s">
        <v>185</v>
      </c>
      <c r="E1287" s="53"/>
      <c r="F1287" s="53"/>
      <c r="G1287" s="53"/>
      <c r="H1287" s="53"/>
      <c r="I1287" s="54"/>
      <c r="J1287" s="50"/>
      <c r="K1287" s="54"/>
      <c r="L1287" s="55"/>
      <c r="M1287" s="59"/>
      <c r="N1287" s="59"/>
      <c r="O1287" s="53"/>
      <c r="P1287" s="53"/>
      <c r="Q1287" s="57">
        <f t="shared" si="373"/>
        <v>0</v>
      </c>
      <c r="R1287" s="53"/>
      <c r="S1287" s="53">
        <f t="shared" si="378"/>
        <v>0</v>
      </c>
      <c r="T1287" s="58"/>
      <c r="U1287" s="58"/>
      <c r="V1287" s="53">
        <f t="shared" si="374"/>
        <v>0</v>
      </c>
      <c r="W1287" s="59"/>
      <c r="X1287" s="6"/>
    </row>
    <row r="1288" spans="1:24" s="77" customFormat="1" ht="15.75" x14ac:dyDescent="0.25">
      <c r="A1288" s="33" t="s">
        <v>289</v>
      </c>
      <c r="B1288" s="33" t="s">
        <v>338</v>
      </c>
      <c r="C1288" s="42" t="s">
        <v>186</v>
      </c>
      <c r="D1288" s="43" t="s">
        <v>187</v>
      </c>
      <c r="E1288" s="53"/>
      <c r="F1288" s="53"/>
      <c r="G1288" s="53"/>
      <c r="H1288" s="53"/>
      <c r="I1288" s="54"/>
      <c r="J1288" s="50"/>
      <c r="K1288" s="54"/>
      <c r="L1288" s="55"/>
      <c r="M1288" s="59"/>
      <c r="N1288" s="59"/>
      <c r="O1288" s="53"/>
      <c r="P1288" s="53"/>
      <c r="Q1288" s="57">
        <f t="shared" si="373"/>
        <v>0</v>
      </c>
      <c r="R1288" s="53"/>
      <c r="S1288" s="53">
        <f t="shared" si="378"/>
        <v>0</v>
      </c>
      <c r="T1288" s="58"/>
      <c r="U1288" s="58"/>
      <c r="V1288" s="53">
        <f t="shared" si="374"/>
        <v>0</v>
      </c>
      <c r="W1288" s="59"/>
      <c r="X1288" s="6"/>
    </row>
    <row r="1289" spans="1:24" s="77" customFormat="1" ht="31.5" x14ac:dyDescent="0.25">
      <c r="A1289" s="33" t="s">
        <v>289</v>
      </c>
      <c r="B1289" s="33" t="s">
        <v>338</v>
      </c>
      <c r="C1289" s="42" t="s">
        <v>188</v>
      </c>
      <c r="D1289" s="43" t="s">
        <v>189</v>
      </c>
      <c r="E1289" s="53"/>
      <c r="F1289" s="53"/>
      <c r="G1289" s="53"/>
      <c r="H1289" s="53"/>
      <c r="I1289" s="54"/>
      <c r="J1289" s="50"/>
      <c r="K1289" s="54"/>
      <c r="L1289" s="55"/>
      <c r="M1289" s="59"/>
      <c r="N1289" s="59"/>
      <c r="O1289" s="53"/>
      <c r="P1289" s="53"/>
      <c r="Q1289" s="57">
        <f t="shared" si="373"/>
        <v>0</v>
      </c>
      <c r="R1289" s="53"/>
      <c r="S1289" s="53">
        <f t="shared" si="378"/>
        <v>0</v>
      </c>
      <c r="T1289" s="58"/>
      <c r="U1289" s="58"/>
      <c r="V1289" s="53">
        <f t="shared" si="374"/>
        <v>0</v>
      </c>
      <c r="W1289" s="59"/>
      <c r="X1289" s="6"/>
    </row>
    <row r="1290" spans="1:24" s="77" customFormat="1" ht="15.75" x14ac:dyDescent="0.25">
      <c r="A1290" s="33" t="s">
        <v>289</v>
      </c>
      <c r="B1290" s="33" t="s">
        <v>338</v>
      </c>
      <c r="C1290" s="42" t="s">
        <v>124</v>
      </c>
      <c r="D1290" s="43" t="s">
        <v>165</v>
      </c>
      <c r="E1290" s="53"/>
      <c r="F1290" s="53"/>
      <c r="G1290" s="53"/>
      <c r="H1290" s="53"/>
      <c r="I1290" s="54"/>
      <c r="J1290" s="50"/>
      <c r="K1290" s="54"/>
      <c r="L1290" s="55"/>
      <c r="M1290" s="59"/>
      <c r="N1290" s="59"/>
      <c r="O1290" s="53"/>
      <c r="P1290" s="53"/>
      <c r="Q1290" s="57">
        <f t="shared" si="373"/>
        <v>0</v>
      </c>
      <c r="R1290" s="53"/>
      <c r="S1290" s="53">
        <f t="shared" si="378"/>
        <v>0</v>
      </c>
      <c r="T1290" s="58"/>
      <c r="U1290" s="58"/>
      <c r="V1290" s="53">
        <f t="shared" si="374"/>
        <v>0</v>
      </c>
      <c r="W1290" s="59"/>
      <c r="X1290" s="6"/>
    </row>
    <row r="1291" spans="1:24" s="77" customFormat="1" ht="15.75" x14ac:dyDescent="0.25">
      <c r="A1291" s="33" t="s">
        <v>289</v>
      </c>
      <c r="B1291" s="33" t="s">
        <v>338</v>
      </c>
      <c r="C1291" s="42" t="s">
        <v>125</v>
      </c>
      <c r="D1291" s="43" t="s">
        <v>166</v>
      </c>
      <c r="E1291" s="53"/>
      <c r="F1291" s="53"/>
      <c r="G1291" s="53"/>
      <c r="H1291" s="53"/>
      <c r="I1291" s="54"/>
      <c r="J1291" s="50"/>
      <c r="K1291" s="54"/>
      <c r="L1291" s="55"/>
      <c r="M1291" s="59"/>
      <c r="N1291" s="59"/>
      <c r="O1291" s="53"/>
      <c r="P1291" s="53"/>
      <c r="Q1291" s="57">
        <f t="shared" si="373"/>
        <v>0</v>
      </c>
      <c r="R1291" s="53"/>
      <c r="S1291" s="53">
        <f t="shared" si="378"/>
        <v>0</v>
      </c>
      <c r="T1291" s="58"/>
      <c r="U1291" s="58"/>
      <c r="V1291" s="53">
        <f t="shared" si="374"/>
        <v>0</v>
      </c>
      <c r="W1291" s="59"/>
      <c r="X1291" s="6"/>
    </row>
    <row r="1292" spans="1:24" s="77" customFormat="1" ht="47.25" x14ac:dyDescent="0.25">
      <c r="A1292" s="33" t="s">
        <v>289</v>
      </c>
      <c r="B1292" s="33" t="s">
        <v>338</v>
      </c>
      <c r="C1292" s="42" t="s">
        <v>34</v>
      </c>
      <c r="D1292" s="43" t="s">
        <v>167</v>
      </c>
      <c r="E1292" s="53"/>
      <c r="F1292" s="53"/>
      <c r="G1292" s="53"/>
      <c r="H1292" s="53"/>
      <c r="I1292" s="54"/>
      <c r="J1292" s="50"/>
      <c r="K1292" s="54"/>
      <c r="L1292" s="55"/>
      <c r="M1292" s="59"/>
      <c r="N1292" s="59"/>
      <c r="O1292" s="53"/>
      <c r="P1292" s="53"/>
      <c r="Q1292" s="57">
        <f t="shared" si="373"/>
        <v>0</v>
      </c>
      <c r="R1292" s="53"/>
      <c r="S1292" s="53">
        <f t="shared" si="378"/>
        <v>0</v>
      </c>
      <c r="T1292" s="58"/>
      <c r="U1292" s="58"/>
      <c r="V1292" s="53">
        <f t="shared" si="374"/>
        <v>0</v>
      </c>
      <c r="W1292" s="59"/>
      <c r="X1292" s="6"/>
    </row>
    <row r="1293" spans="1:24" s="77" customFormat="1" ht="15.75" x14ac:dyDescent="0.25">
      <c r="A1293" s="33" t="s">
        <v>289</v>
      </c>
      <c r="B1293" s="33" t="s">
        <v>338</v>
      </c>
      <c r="C1293" s="42" t="s">
        <v>35</v>
      </c>
      <c r="D1293" s="43" t="s">
        <v>168</v>
      </c>
      <c r="E1293" s="53"/>
      <c r="F1293" s="53"/>
      <c r="G1293" s="53"/>
      <c r="H1293" s="53"/>
      <c r="I1293" s="54"/>
      <c r="J1293" s="50"/>
      <c r="K1293" s="54"/>
      <c r="L1293" s="55"/>
      <c r="M1293" s="59"/>
      <c r="N1293" s="59"/>
      <c r="O1293" s="53"/>
      <c r="P1293" s="53"/>
      <c r="Q1293" s="57">
        <f t="shared" si="373"/>
        <v>0</v>
      </c>
      <c r="R1293" s="53"/>
      <c r="S1293" s="53">
        <f t="shared" si="378"/>
        <v>0</v>
      </c>
      <c r="T1293" s="58"/>
      <c r="U1293" s="58"/>
      <c r="V1293" s="53">
        <f t="shared" si="374"/>
        <v>0</v>
      </c>
      <c r="W1293" s="59"/>
      <c r="X1293" s="6"/>
    </row>
    <row r="1294" spans="1:24" s="77" customFormat="1" ht="31.5" x14ac:dyDescent="0.25">
      <c r="A1294" s="33" t="s">
        <v>289</v>
      </c>
      <c r="B1294" s="33" t="s">
        <v>338</v>
      </c>
      <c r="C1294" s="42" t="s">
        <v>36</v>
      </c>
      <c r="D1294" s="43" t="s">
        <v>190</v>
      </c>
      <c r="E1294" s="53"/>
      <c r="F1294" s="53"/>
      <c r="G1294" s="53"/>
      <c r="H1294" s="53"/>
      <c r="I1294" s="54"/>
      <c r="J1294" s="50"/>
      <c r="K1294" s="54"/>
      <c r="L1294" s="55"/>
      <c r="M1294" s="59"/>
      <c r="N1294" s="59"/>
      <c r="O1294" s="53"/>
      <c r="P1294" s="53"/>
      <c r="Q1294" s="57">
        <f t="shared" si="373"/>
        <v>0</v>
      </c>
      <c r="R1294" s="53"/>
      <c r="S1294" s="53">
        <f t="shared" si="378"/>
        <v>0</v>
      </c>
      <c r="T1294" s="58"/>
      <c r="U1294" s="58"/>
      <c r="V1294" s="53">
        <f t="shared" si="374"/>
        <v>0</v>
      </c>
      <c r="W1294" s="59"/>
      <c r="X1294" s="6"/>
    </row>
    <row r="1295" spans="1:24" s="77" customFormat="1" ht="31.5" x14ac:dyDescent="0.25">
      <c r="A1295" s="33" t="s">
        <v>289</v>
      </c>
      <c r="B1295" s="33" t="s">
        <v>338</v>
      </c>
      <c r="C1295" s="42" t="s">
        <v>37</v>
      </c>
      <c r="D1295" s="43" t="s">
        <v>191</v>
      </c>
      <c r="E1295" s="53"/>
      <c r="F1295" s="53"/>
      <c r="G1295" s="53"/>
      <c r="H1295" s="53"/>
      <c r="I1295" s="54"/>
      <c r="J1295" s="50"/>
      <c r="K1295" s="54"/>
      <c r="L1295" s="55"/>
      <c r="M1295" s="59"/>
      <c r="N1295" s="59"/>
      <c r="O1295" s="53"/>
      <c r="P1295" s="53"/>
      <c r="Q1295" s="57">
        <f t="shared" si="373"/>
        <v>0</v>
      </c>
      <c r="R1295" s="53"/>
      <c r="S1295" s="53">
        <f t="shared" si="378"/>
        <v>0</v>
      </c>
      <c r="T1295" s="58"/>
      <c r="U1295" s="58"/>
      <c r="V1295" s="53">
        <f t="shared" si="374"/>
        <v>0</v>
      </c>
      <c r="W1295" s="59"/>
      <c r="X1295" s="6"/>
    </row>
    <row r="1296" spans="1:24" s="77" customFormat="1" ht="31.5" x14ac:dyDescent="0.25">
      <c r="A1296" s="33" t="s">
        <v>289</v>
      </c>
      <c r="B1296" s="33" t="s">
        <v>338</v>
      </c>
      <c r="C1296" s="42" t="s">
        <v>38</v>
      </c>
      <c r="D1296" s="43" t="s">
        <v>169</v>
      </c>
      <c r="E1296" s="53"/>
      <c r="F1296" s="53"/>
      <c r="G1296" s="53"/>
      <c r="H1296" s="53"/>
      <c r="I1296" s="54"/>
      <c r="J1296" s="50"/>
      <c r="K1296" s="54"/>
      <c r="L1296" s="55"/>
      <c r="M1296" s="59"/>
      <c r="N1296" s="59"/>
      <c r="O1296" s="53"/>
      <c r="P1296" s="53"/>
      <c r="Q1296" s="57">
        <f t="shared" si="373"/>
        <v>0</v>
      </c>
      <c r="R1296" s="53"/>
      <c r="S1296" s="53">
        <f t="shared" si="378"/>
        <v>0</v>
      </c>
      <c r="T1296" s="58"/>
      <c r="U1296" s="58"/>
      <c r="V1296" s="53">
        <f t="shared" si="374"/>
        <v>0</v>
      </c>
      <c r="W1296" s="59"/>
      <c r="X1296" s="6"/>
    </row>
    <row r="1297" spans="1:24" s="77" customFormat="1" ht="15.75" x14ac:dyDescent="0.25">
      <c r="A1297" s="33" t="s">
        <v>289</v>
      </c>
      <c r="B1297" s="33" t="s">
        <v>338</v>
      </c>
      <c r="C1297" s="42" t="s">
        <v>39</v>
      </c>
      <c r="D1297" s="43" t="s">
        <v>170</v>
      </c>
      <c r="E1297" s="53">
        <v>918090</v>
      </c>
      <c r="F1297" s="53">
        <f>E1297/12*3</f>
        <v>229522.5</v>
      </c>
      <c r="G1297" s="53">
        <v>144805</v>
      </c>
      <c r="H1297" s="53">
        <v>144805</v>
      </c>
      <c r="I1297" s="127"/>
      <c r="J1297" s="55"/>
      <c r="K1297" s="54">
        <f>G1297-F1297</f>
        <v>-84717.5</v>
      </c>
      <c r="L1297" s="55">
        <f>ROUND(K1297*100/-F1297,2)</f>
        <v>36.909999999999997</v>
      </c>
      <c r="M1297" s="59"/>
      <c r="N1297" s="59"/>
      <c r="O1297" s="53">
        <v>8531</v>
      </c>
      <c r="P1297" s="53">
        <v>8531</v>
      </c>
      <c r="Q1297" s="57">
        <f t="shared" si="373"/>
        <v>0</v>
      </c>
      <c r="R1297" s="74">
        <v>615</v>
      </c>
      <c r="S1297" s="53">
        <f>ROUND(R1297/12*3,0)</f>
        <v>154</v>
      </c>
      <c r="T1297" s="58">
        <v>97</v>
      </c>
      <c r="U1297" s="58">
        <v>97</v>
      </c>
      <c r="V1297" s="53">
        <f t="shared" si="374"/>
        <v>0</v>
      </c>
      <c r="W1297" s="59"/>
      <c r="X1297" s="6"/>
    </row>
    <row r="1298" spans="1:24" s="77" customFormat="1" ht="47.25" x14ac:dyDescent="0.25">
      <c r="A1298" s="33" t="s">
        <v>289</v>
      </c>
      <c r="B1298" s="33" t="s">
        <v>338</v>
      </c>
      <c r="C1298" s="42" t="s">
        <v>40</v>
      </c>
      <c r="D1298" s="43" t="s">
        <v>172</v>
      </c>
      <c r="E1298" s="53"/>
      <c r="F1298" s="53"/>
      <c r="G1298" s="53"/>
      <c r="H1298" s="53"/>
      <c r="I1298" s="54"/>
      <c r="J1298" s="50"/>
      <c r="K1298" s="54"/>
      <c r="L1298" s="55"/>
      <c r="M1298" s="59"/>
      <c r="N1298" s="59"/>
      <c r="O1298" s="53"/>
      <c r="P1298" s="53"/>
      <c r="Q1298" s="57">
        <f t="shared" si="373"/>
        <v>0</v>
      </c>
      <c r="R1298" s="53"/>
      <c r="S1298" s="53">
        <f t="shared" ref="S1298:S1304" si="379">ROUND(R1298/12*3,0)</f>
        <v>0</v>
      </c>
      <c r="T1298" s="58"/>
      <c r="U1298" s="58"/>
      <c r="V1298" s="53">
        <f t="shared" si="374"/>
        <v>0</v>
      </c>
      <c r="W1298" s="59"/>
      <c r="X1298" s="6"/>
    </row>
    <row r="1299" spans="1:24" s="77" customFormat="1" ht="15.75" x14ac:dyDescent="0.25">
      <c r="A1299" s="33" t="s">
        <v>289</v>
      </c>
      <c r="B1299" s="33" t="s">
        <v>338</v>
      </c>
      <c r="C1299" s="42" t="s">
        <v>41</v>
      </c>
      <c r="D1299" s="43" t="s">
        <v>171</v>
      </c>
      <c r="E1299" s="53"/>
      <c r="F1299" s="53"/>
      <c r="G1299" s="53"/>
      <c r="H1299" s="53"/>
      <c r="I1299" s="54"/>
      <c r="J1299" s="50"/>
      <c r="K1299" s="54"/>
      <c r="L1299" s="55"/>
      <c r="M1299" s="59"/>
      <c r="N1299" s="59"/>
      <c r="O1299" s="53"/>
      <c r="P1299" s="53"/>
      <c r="Q1299" s="57">
        <f t="shared" si="373"/>
        <v>0</v>
      </c>
      <c r="R1299" s="53"/>
      <c r="S1299" s="53">
        <f t="shared" si="379"/>
        <v>0</v>
      </c>
      <c r="T1299" s="58"/>
      <c r="U1299" s="58"/>
      <c r="V1299" s="53">
        <f t="shared" si="374"/>
        <v>0</v>
      </c>
      <c r="W1299" s="59"/>
      <c r="X1299" s="6"/>
    </row>
    <row r="1300" spans="1:24" s="77" customFormat="1" ht="15.75" x14ac:dyDescent="0.25">
      <c r="A1300" s="33" t="s">
        <v>289</v>
      </c>
      <c r="B1300" s="33" t="s">
        <v>338</v>
      </c>
      <c r="C1300" s="42" t="s">
        <v>42</v>
      </c>
      <c r="D1300" s="43" t="s">
        <v>192</v>
      </c>
      <c r="E1300" s="53"/>
      <c r="F1300" s="53"/>
      <c r="G1300" s="53"/>
      <c r="H1300" s="53"/>
      <c r="I1300" s="54"/>
      <c r="J1300" s="50"/>
      <c r="K1300" s="54"/>
      <c r="L1300" s="55"/>
      <c r="M1300" s="59"/>
      <c r="N1300" s="59"/>
      <c r="O1300" s="53"/>
      <c r="P1300" s="53"/>
      <c r="Q1300" s="57">
        <f t="shared" si="373"/>
        <v>0</v>
      </c>
      <c r="R1300" s="53"/>
      <c r="S1300" s="53">
        <f t="shared" si="379"/>
        <v>0</v>
      </c>
      <c r="T1300" s="58"/>
      <c r="U1300" s="58"/>
      <c r="V1300" s="53">
        <f t="shared" si="374"/>
        <v>0</v>
      </c>
      <c r="W1300" s="59"/>
      <c r="X1300" s="6"/>
    </row>
    <row r="1301" spans="1:24" s="77" customFormat="1" ht="15.75" x14ac:dyDescent="0.25">
      <c r="A1301" s="33" t="s">
        <v>289</v>
      </c>
      <c r="B1301" s="33" t="s">
        <v>338</v>
      </c>
      <c r="C1301" s="42" t="s">
        <v>43</v>
      </c>
      <c r="D1301" s="43" t="s">
        <v>193</v>
      </c>
      <c r="E1301" s="53"/>
      <c r="F1301" s="53"/>
      <c r="G1301" s="53"/>
      <c r="H1301" s="53"/>
      <c r="I1301" s="54"/>
      <c r="J1301" s="50"/>
      <c r="K1301" s="54"/>
      <c r="L1301" s="55"/>
      <c r="M1301" s="59"/>
      <c r="N1301" s="59"/>
      <c r="O1301" s="53"/>
      <c r="P1301" s="53"/>
      <c r="Q1301" s="57">
        <f t="shared" si="373"/>
        <v>0</v>
      </c>
      <c r="R1301" s="53"/>
      <c r="S1301" s="53">
        <f t="shared" si="379"/>
        <v>0</v>
      </c>
      <c r="T1301" s="58"/>
      <c r="U1301" s="58"/>
      <c r="V1301" s="53">
        <f t="shared" si="374"/>
        <v>0</v>
      </c>
      <c r="W1301" s="59"/>
      <c r="X1301" s="6"/>
    </row>
    <row r="1302" spans="1:24" s="77" customFormat="1" ht="15.75" x14ac:dyDescent="0.25">
      <c r="A1302" s="33" t="s">
        <v>289</v>
      </c>
      <c r="B1302" s="33" t="s">
        <v>338</v>
      </c>
      <c r="C1302" s="42" t="s">
        <v>44</v>
      </c>
      <c r="D1302" s="43" t="s">
        <v>173</v>
      </c>
      <c r="E1302" s="53"/>
      <c r="F1302" s="53"/>
      <c r="G1302" s="53"/>
      <c r="H1302" s="53"/>
      <c r="I1302" s="54"/>
      <c r="J1302" s="50"/>
      <c r="K1302" s="54"/>
      <c r="L1302" s="55"/>
      <c r="M1302" s="59"/>
      <c r="N1302" s="59"/>
      <c r="O1302" s="53"/>
      <c r="P1302" s="53"/>
      <c r="Q1302" s="57">
        <f t="shared" si="373"/>
        <v>0</v>
      </c>
      <c r="R1302" s="53"/>
      <c r="S1302" s="53">
        <f t="shared" si="379"/>
        <v>0</v>
      </c>
      <c r="T1302" s="58"/>
      <c r="U1302" s="58"/>
      <c r="V1302" s="53">
        <f t="shared" si="374"/>
        <v>0</v>
      </c>
      <c r="W1302" s="59"/>
      <c r="X1302" s="6"/>
    </row>
    <row r="1303" spans="1:24" s="77" customFormat="1" ht="15.75" x14ac:dyDescent="0.25">
      <c r="A1303" s="33" t="s">
        <v>289</v>
      </c>
      <c r="B1303" s="33" t="s">
        <v>338</v>
      </c>
      <c r="C1303" s="42" t="s">
        <v>45</v>
      </c>
      <c r="D1303" s="43" t="s">
        <v>187</v>
      </c>
      <c r="E1303" s="53"/>
      <c r="F1303" s="53"/>
      <c r="G1303" s="53"/>
      <c r="H1303" s="53"/>
      <c r="I1303" s="54"/>
      <c r="J1303" s="50"/>
      <c r="K1303" s="54"/>
      <c r="L1303" s="55"/>
      <c r="M1303" s="59"/>
      <c r="N1303" s="59"/>
      <c r="O1303" s="53"/>
      <c r="P1303" s="53"/>
      <c r="Q1303" s="57">
        <f t="shared" si="373"/>
        <v>0</v>
      </c>
      <c r="R1303" s="53"/>
      <c r="S1303" s="53">
        <f t="shared" si="379"/>
        <v>0</v>
      </c>
      <c r="T1303" s="58"/>
      <c r="U1303" s="58"/>
      <c r="V1303" s="53">
        <f t="shared" si="374"/>
        <v>0</v>
      </c>
      <c r="W1303" s="59"/>
      <c r="X1303" s="6"/>
    </row>
    <row r="1304" spans="1:24" s="77" customFormat="1" ht="15.75" x14ac:dyDescent="0.25">
      <c r="A1304" s="33" t="s">
        <v>289</v>
      </c>
      <c r="B1304" s="33" t="s">
        <v>338</v>
      </c>
      <c r="C1304" s="42" t="s">
        <v>46</v>
      </c>
      <c r="D1304" s="43" t="s">
        <v>194</v>
      </c>
      <c r="E1304" s="53"/>
      <c r="F1304" s="53"/>
      <c r="G1304" s="53"/>
      <c r="H1304" s="53"/>
      <c r="I1304" s="54"/>
      <c r="J1304" s="50"/>
      <c r="K1304" s="54"/>
      <c r="L1304" s="55"/>
      <c r="M1304" s="59"/>
      <c r="N1304" s="59"/>
      <c r="O1304" s="53"/>
      <c r="P1304" s="53"/>
      <c r="Q1304" s="57">
        <f t="shared" si="373"/>
        <v>0</v>
      </c>
      <c r="R1304" s="53"/>
      <c r="S1304" s="53">
        <f t="shared" si="379"/>
        <v>0</v>
      </c>
      <c r="T1304" s="58"/>
      <c r="U1304" s="58"/>
      <c r="V1304" s="53">
        <f t="shared" si="374"/>
        <v>0</v>
      </c>
      <c r="W1304" s="59"/>
      <c r="X1304" s="6"/>
    </row>
    <row r="1305" spans="1:24" s="77" customFormat="1" ht="15.75" x14ac:dyDescent="0.25">
      <c r="A1305" s="33" t="s">
        <v>289</v>
      </c>
      <c r="B1305" s="33" t="s">
        <v>338</v>
      </c>
      <c r="C1305" s="42" t="s">
        <v>47</v>
      </c>
      <c r="D1305" s="43" t="s">
        <v>121</v>
      </c>
      <c r="E1305" s="53">
        <v>10092</v>
      </c>
      <c r="F1305" s="53">
        <f>E1305/12*3</f>
        <v>2523</v>
      </c>
      <c r="G1305" s="53">
        <v>3034</v>
      </c>
      <c r="H1305" s="53">
        <v>2134</v>
      </c>
      <c r="I1305" s="127">
        <f>G1305-F1305</f>
        <v>511</v>
      </c>
      <c r="J1305" s="55">
        <f>ROUND(I1305/F1305*100,2)</f>
        <v>20.25</v>
      </c>
      <c r="K1305" s="54"/>
      <c r="L1305" s="55"/>
      <c r="M1305" s="59"/>
      <c r="N1305" s="59"/>
      <c r="O1305" s="53">
        <v>61</v>
      </c>
      <c r="P1305" s="53">
        <v>61</v>
      </c>
      <c r="Q1305" s="57">
        <f t="shared" si="373"/>
        <v>0</v>
      </c>
      <c r="R1305" s="59">
        <v>6</v>
      </c>
      <c r="S1305" s="53">
        <f t="shared" ref="S1305:S1311" si="380">ROUND(R1305/12*3,0)</f>
        <v>2</v>
      </c>
      <c r="T1305" s="58">
        <v>3</v>
      </c>
      <c r="U1305" s="58">
        <v>2</v>
      </c>
      <c r="V1305" s="53">
        <f t="shared" si="374"/>
        <v>1</v>
      </c>
      <c r="W1305" s="59"/>
      <c r="X1305" s="6"/>
    </row>
    <row r="1306" spans="1:24" s="77" customFormat="1" ht="15.75" x14ac:dyDescent="0.25">
      <c r="A1306" s="33" t="s">
        <v>289</v>
      </c>
      <c r="B1306" s="33" t="s">
        <v>338</v>
      </c>
      <c r="C1306" s="42" t="s">
        <v>48</v>
      </c>
      <c r="D1306" s="43" t="s">
        <v>195</v>
      </c>
      <c r="E1306" s="53"/>
      <c r="F1306" s="53"/>
      <c r="G1306" s="53"/>
      <c r="H1306" s="53"/>
      <c r="I1306" s="54"/>
      <c r="J1306" s="50"/>
      <c r="K1306" s="54"/>
      <c r="L1306" s="55"/>
      <c r="M1306" s="59"/>
      <c r="N1306" s="59"/>
      <c r="O1306" s="53"/>
      <c r="P1306" s="53"/>
      <c r="Q1306" s="57">
        <f t="shared" si="373"/>
        <v>0</v>
      </c>
      <c r="R1306" s="53"/>
      <c r="S1306" s="53">
        <f t="shared" si="380"/>
        <v>0</v>
      </c>
      <c r="T1306" s="58"/>
      <c r="U1306" s="58"/>
      <c r="V1306" s="53">
        <f t="shared" si="374"/>
        <v>0</v>
      </c>
      <c r="W1306" s="59"/>
      <c r="X1306" s="6"/>
    </row>
    <row r="1307" spans="1:24" s="77" customFormat="1" ht="31.5" x14ac:dyDescent="0.25">
      <c r="A1307" s="33" t="s">
        <v>289</v>
      </c>
      <c r="B1307" s="33" t="s">
        <v>338</v>
      </c>
      <c r="C1307" s="42" t="s">
        <v>128</v>
      </c>
      <c r="D1307" s="43" t="s">
        <v>118</v>
      </c>
      <c r="E1307" s="53"/>
      <c r="F1307" s="53"/>
      <c r="G1307" s="53"/>
      <c r="H1307" s="53"/>
      <c r="I1307" s="54"/>
      <c r="J1307" s="50"/>
      <c r="K1307" s="54"/>
      <c r="L1307" s="55"/>
      <c r="M1307" s="59"/>
      <c r="N1307" s="59"/>
      <c r="O1307" s="59"/>
      <c r="P1307" s="53"/>
      <c r="Q1307" s="57">
        <f t="shared" si="373"/>
        <v>0</v>
      </c>
      <c r="R1307" s="53"/>
      <c r="S1307" s="53">
        <f t="shared" si="380"/>
        <v>0</v>
      </c>
      <c r="T1307" s="58"/>
      <c r="U1307" s="58"/>
      <c r="V1307" s="53">
        <f t="shared" si="374"/>
        <v>0</v>
      </c>
      <c r="W1307" s="59"/>
      <c r="X1307" s="6"/>
    </row>
    <row r="1308" spans="1:24" s="77" customFormat="1" ht="15.75" x14ac:dyDescent="0.25">
      <c r="A1308" s="33" t="s">
        <v>289</v>
      </c>
      <c r="B1308" s="33" t="s">
        <v>338</v>
      </c>
      <c r="C1308" s="42" t="s">
        <v>47</v>
      </c>
      <c r="D1308" s="43" t="s">
        <v>121</v>
      </c>
      <c r="E1308" s="53"/>
      <c r="F1308" s="53"/>
      <c r="G1308" s="53"/>
      <c r="H1308" s="53"/>
      <c r="I1308" s="54"/>
      <c r="J1308" s="50"/>
      <c r="K1308" s="54"/>
      <c r="L1308" s="55"/>
      <c r="M1308" s="59"/>
      <c r="N1308" s="59"/>
      <c r="O1308" s="59"/>
      <c r="P1308" s="53"/>
      <c r="Q1308" s="57">
        <f t="shared" si="373"/>
        <v>0</v>
      </c>
      <c r="R1308" s="53"/>
      <c r="S1308" s="53">
        <f t="shared" si="380"/>
        <v>0</v>
      </c>
      <c r="T1308" s="58"/>
      <c r="U1308" s="58"/>
      <c r="V1308" s="53">
        <f t="shared" si="374"/>
        <v>0</v>
      </c>
      <c r="W1308" s="59"/>
      <c r="X1308" s="6"/>
    </row>
    <row r="1309" spans="1:24" s="77" customFormat="1" ht="31.5" x14ac:dyDescent="0.25">
      <c r="A1309" s="33" t="s">
        <v>289</v>
      </c>
      <c r="B1309" s="33" t="s">
        <v>338</v>
      </c>
      <c r="C1309" s="42" t="s">
        <v>49</v>
      </c>
      <c r="D1309" s="43" t="s">
        <v>196</v>
      </c>
      <c r="E1309" s="53"/>
      <c r="F1309" s="53"/>
      <c r="G1309" s="53"/>
      <c r="H1309" s="53"/>
      <c r="I1309" s="54"/>
      <c r="J1309" s="50"/>
      <c r="K1309" s="54"/>
      <c r="L1309" s="55"/>
      <c r="M1309" s="59"/>
      <c r="N1309" s="59"/>
      <c r="O1309" s="53"/>
      <c r="P1309" s="53"/>
      <c r="Q1309" s="57">
        <f t="shared" si="373"/>
        <v>0</v>
      </c>
      <c r="R1309" s="53"/>
      <c r="S1309" s="53">
        <f t="shared" si="380"/>
        <v>0</v>
      </c>
      <c r="T1309" s="58"/>
      <c r="U1309" s="58"/>
      <c r="V1309" s="53">
        <f t="shared" si="374"/>
        <v>0</v>
      </c>
      <c r="W1309" s="59"/>
      <c r="X1309" s="6"/>
    </row>
    <row r="1310" spans="1:24" s="77" customFormat="1" ht="31.5" x14ac:dyDescent="0.25">
      <c r="A1310" s="33" t="s">
        <v>289</v>
      </c>
      <c r="B1310" s="33" t="s">
        <v>338</v>
      </c>
      <c r="C1310" s="42" t="s">
        <v>197</v>
      </c>
      <c r="D1310" s="43" t="s">
        <v>198</v>
      </c>
      <c r="E1310" s="53"/>
      <c r="F1310" s="53"/>
      <c r="G1310" s="53"/>
      <c r="H1310" s="53"/>
      <c r="I1310" s="54"/>
      <c r="J1310" s="50"/>
      <c r="K1310" s="54"/>
      <c r="L1310" s="55"/>
      <c r="M1310" s="59"/>
      <c r="N1310" s="59"/>
      <c r="O1310" s="53"/>
      <c r="P1310" s="53"/>
      <c r="Q1310" s="57">
        <f t="shared" si="373"/>
        <v>0</v>
      </c>
      <c r="R1310" s="53"/>
      <c r="S1310" s="53">
        <f t="shared" si="380"/>
        <v>0</v>
      </c>
      <c r="T1310" s="58"/>
      <c r="U1310" s="58"/>
      <c r="V1310" s="53">
        <f t="shared" si="374"/>
        <v>0</v>
      </c>
      <c r="W1310" s="59"/>
      <c r="X1310" s="6"/>
    </row>
    <row r="1311" spans="1:24" s="77" customFormat="1" ht="47.25" x14ac:dyDescent="0.25">
      <c r="A1311" s="33" t="s">
        <v>289</v>
      </c>
      <c r="B1311" s="33" t="s">
        <v>338</v>
      </c>
      <c r="C1311" s="42" t="s">
        <v>199</v>
      </c>
      <c r="D1311" s="43" t="s">
        <v>200</v>
      </c>
      <c r="E1311" s="53">
        <v>32936</v>
      </c>
      <c r="F1311" s="53">
        <f>E1311/12*3</f>
        <v>8234</v>
      </c>
      <c r="G1311" s="53">
        <v>33585</v>
      </c>
      <c r="H1311" s="53">
        <v>8002</v>
      </c>
      <c r="I1311" s="127">
        <f>G1311-F1311</f>
        <v>25351</v>
      </c>
      <c r="J1311" s="55">
        <f>ROUND(I1311/F1311*100,2)</f>
        <v>307.88</v>
      </c>
      <c r="K1311" s="54"/>
      <c r="L1311" s="55"/>
      <c r="M1311" s="59"/>
      <c r="N1311" s="59"/>
      <c r="O1311" s="53">
        <v>1475</v>
      </c>
      <c r="P1311" s="53">
        <v>470</v>
      </c>
      <c r="Q1311" s="57">
        <f t="shared" si="373"/>
        <v>1005</v>
      </c>
      <c r="R1311" s="59">
        <v>13</v>
      </c>
      <c r="S1311" s="53">
        <f t="shared" si="380"/>
        <v>3</v>
      </c>
      <c r="T1311" s="58">
        <v>19</v>
      </c>
      <c r="U1311" s="58">
        <v>4</v>
      </c>
      <c r="V1311" s="53">
        <f t="shared" si="374"/>
        <v>15</v>
      </c>
      <c r="W1311" s="59"/>
      <c r="X1311" s="6"/>
    </row>
    <row r="1312" spans="1:24" s="77" customFormat="1" ht="31.5" x14ac:dyDescent="0.25">
      <c r="A1312" s="33" t="s">
        <v>289</v>
      </c>
      <c r="B1312" s="33" t="s">
        <v>338</v>
      </c>
      <c r="C1312" s="42" t="s">
        <v>201</v>
      </c>
      <c r="D1312" s="43" t="s">
        <v>202</v>
      </c>
      <c r="E1312" s="53"/>
      <c r="F1312" s="53">
        <f>E1312/12*2</f>
        <v>0</v>
      </c>
      <c r="G1312" s="53"/>
      <c r="H1312" s="53"/>
      <c r="I1312" s="54">
        <f>G1312-F1312</f>
        <v>0</v>
      </c>
      <c r="J1312" s="50" t="e">
        <f>ROUND(I1312/F1312*100,2)</f>
        <v>#DIV/0!</v>
      </c>
      <c r="K1312" s="54">
        <f>G1312-F1312</f>
        <v>0</v>
      </c>
      <c r="L1312" s="55" t="e">
        <f>ROUND(K1312*100/-F1312,2)</f>
        <v>#DIV/0!</v>
      </c>
      <c r="M1312" s="59"/>
      <c r="N1312" s="59"/>
      <c r="O1312" s="53"/>
      <c r="P1312" s="53"/>
      <c r="Q1312" s="57">
        <f t="shared" si="373"/>
        <v>0</v>
      </c>
      <c r="R1312" s="59"/>
      <c r="S1312" s="53">
        <f>ROUND(R1312/9*8,0)</f>
        <v>0</v>
      </c>
      <c r="T1312" s="58"/>
      <c r="U1312" s="58"/>
      <c r="V1312" s="53">
        <f t="shared" si="374"/>
        <v>0</v>
      </c>
      <c r="W1312" s="59"/>
      <c r="X1312" s="6"/>
    </row>
    <row r="1313" spans="1:24" s="77" customFormat="1" ht="47.25" x14ac:dyDescent="0.25">
      <c r="A1313" s="33" t="s">
        <v>289</v>
      </c>
      <c r="B1313" s="33" t="s">
        <v>338</v>
      </c>
      <c r="C1313" s="42" t="s">
        <v>203</v>
      </c>
      <c r="D1313" s="43" t="s">
        <v>204</v>
      </c>
      <c r="E1313" s="53"/>
      <c r="F1313" s="53"/>
      <c r="G1313" s="53"/>
      <c r="H1313" s="53"/>
      <c r="I1313" s="127"/>
      <c r="J1313" s="55"/>
      <c r="K1313" s="127"/>
      <c r="L1313" s="55"/>
      <c r="M1313" s="59"/>
      <c r="N1313" s="59"/>
      <c r="O1313" s="53"/>
      <c r="P1313" s="53"/>
      <c r="Q1313" s="59">
        <f t="shared" si="373"/>
        <v>0</v>
      </c>
      <c r="R1313" s="53"/>
      <c r="S1313" s="53">
        <f>ROUND(R1313/12*3,0)</f>
        <v>0</v>
      </c>
      <c r="T1313" s="53"/>
      <c r="U1313" s="53"/>
      <c r="V1313" s="53">
        <f t="shared" si="374"/>
        <v>0</v>
      </c>
      <c r="W1313" s="59"/>
      <c r="X1313" s="6"/>
    </row>
    <row r="1314" spans="1:24" s="77" customFormat="1" ht="31.5" x14ac:dyDescent="0.25">
      <c r="A1314" s="33" t="s">
        <v>289</v>
      </c>
      <c r="B1314" s="22" t="s">
        <v>339</v>
      </c>
      <c r="C1314" s="23" t="s">
        <v>102</v>
      </c>
      <c r="D1314" s="32" t="s">
        <v>50</v>
      </c>
      <c r="E1314" s="64">
        <f t="shared" ref="E1314:L1314" si="381">SUM(E1315:E1361)</f>
        <v>142939</v>
      </c>
      <c r="F1314" s="64">
        <f t="shared" si="381"/>
        <v>26553</v>
      </c>
      <c r="G1314" s="64">
        <f t="shared" si="381"/>
        <v>182189</v>
      </c>
      <c r="H1314" s="64">
        <f t="shared" si="381"/>
        <v>182189</v>
      </c>
      <c r="I1314" s="134">
        <f t="shared" si="381"/>
        <v>0</v>
      </c>
      <c r="J1314" s="134">
        <f t="shared" si="381"/>
        <v>0</v>
      </c>
      <c r="K1314" s="134">
        <f t="shared" si="381"/>
        <v>0</v>
      </c>
      <c r="L1314" s="64">
        <f t="shared" si="381"/>
        <v>0</v>
      </c>
      <c r="M1314" s="64"/>
      <c r="N1314" s="64"/>
      <c r="O1314" s="64">
        <f t="shared" ref="O1314:V1314" si="382">SUM(O1315:O1359)</f>
        <v>100</v>
      </c>
      <c r="P1314" s="64">
        <f t="shared" si="382"/>
        <v>100</v>
      </c>
      <c r="Q1314" s="134">
        <f t="shared" si="382"/>
        <v>0</v>
      </c>
      <c r="R1314" s="64">
        <f t="shared" si="382"/>
        <v>7</v>
      </c>
      <c r="S1314" s="64">
        <f t="shared" si="382"/>
        <v>2</v>
      </c>
      <c r="T1314" s="144">
        <f t="shared" si="382"/>
        <v>20</v>
      </c>
      <c r="U1314" s="144">
        <f t="shared" si="382"/>
        <v>20</v>
      </c>
      <c r="V1314" s="64">
        <f t="shared" si="382"/>
        <v>0</v>
      </c>
      <c r="W1314" s="64"/>
      <c r="X1314" s="6"/>
    </row>
    <row r="1315" spans="1:24" s="77" customFormat="1" ht="63" x14ac:dyDescent="0.25">
      <c r="A1315" s="33" t="s">
        <v>289</v>
      </c>
      <c r="B1315" s="44" t="s">
        <v>339</v>
      </c>
      <c r="C1315" s="23" t="s">
        <v>102</v>
      </c>
      <c r="D1315" s="43" t="s">
        <v>205</v>
      </c>
      <c r="E1315" s="53"/>
      <c r="F1315" s="53"/>
      <c r="G1315" s="53"/>
      <c r="H1315" s="53"/>
      <c r="I1315" s="54"/>
      <c r="J1315" s="50"/>
      <c r="K1315" s="54"/>
      <c r="L1315" s="55"/>
      <c r="M1315" s="59"/>
      <c r="N1315" s="59"/>
      <c r="O1315" s="53"/>
      <c r="P1315" s="53"/>
      <c r="Q1315" s="57">
        <f>O1315-P1315</f>
        <v>0</v>
      </c>
      <c r="R1315" s="53"/>
      <c r="S1315" s="53">
        <f>ROUND(R1315/12*3,0)</f>
        <v>0</v>
      </c>
      <c r="T1315" s="58"/>
      <c r="U1315" s="58"/>
      <c r="V1315" s="53">
        <f>T1315-U1315</f>
        <v>0</v>
      </c>
      <c r="W1315" s="59"/>
      <c r="X1315" s="6"/>
    </row>
    <row r="1316" spans="1:24" s="77" customFormat="1" ht="15.75" x14ac:dyDescent="0.25">
      <c r="A1316" s="33" t="s">
        <v>289</v>
      </c>
      <c r="B1316" s="44" t="s">
        <v>339</v>
      </c>
      <c r="C1316" s="23" t="s">
        <v>384</v>
      </c>
      <c r="D1316" s="43" t="s">
        <v>387</v>
      </c>
      <c r="E1316" s="53"/>
      <c r="F1316" s="53"/>
      <c r="G1316" s="53"/>
      <c r="H1316" s="53"/>
      <c r="I1316" s="54"/>
      <c r="J1316" s="50"/>
      <c r="K1316" s="54"/>
      <c r="L1316" s="55"/>
      <c r="M1316" s="59"/>
      <c r="N1316" s="59"/>
      <c r="O1316" s="53"/>
      <c r="P1316" s="53"/>
      <c r="Q1316" s="57"/>
      <c r="R1316" s="53"/>
      <c r="S1316" s="53"/>
      <c r="T1316" s="58"/>
      <c r="U1316" s="58"/>
      <c r="V1316" s="53"/>
      <c r="W1316" s="59"/>
      <c r="X1316" s="6"/>
    </row>
    <row r="1317" spans="1:24" s="77" customFormat="1" ht="15.75" x14ac:dyDescent="0.25">
      <c r="A1317" s="33" t="s">
        <v>289</v>
      </c>
      <c r="B1317" s="44" t="s">
        <v>339</v>
      </c>
      <c r="C1317" s="23" t="s">
        <v>385</v>
      </c>
      <c r="D1317" s="43" t="s">
        <v>388</v>
      </c>
      <c r="E1317" s="53"/>
      <c r="F1317" s="53"/>
      <c r="G1317" s="53"/>
      <c r="H1317" s="53"/>
      <c r="I1317" s="54"/>
      <c r="J1317" s="50"/>
      <c r="K1317" s="54"/>
      <c r="L1317" s="55"/>
      <c r="M1317" s="59"/>
      <c r="N1317" s="59"/>
      <c r="O1317" s="53"/>
      <c r="P1317" s="53"/>
      <c r="Q1317" s="57"/>
      <c r="R1317" s="53"/>
      <c r="S1317" s="53"/>
      <c r="T1317" s="58"/>
      <c r="U1317" s="58"/>
      <c r="V1317" s="53"/>
      <c r="W1317" s="59"/>
      <c r="X1317" s="6"/>
    </row>
    <row r="1318" spans="1:24" s="77" customFormat="1" ht="31.5" x14ac:dyDescent="0.25">
      <c r="A1318" s="33" t="s">
        <v>289</v>
      </c>
      <c r="B1318" s="44" t="s">
        <v>339</v>
      </c>
      <c r="C1318" s="23" t="s">
        <v>386</v>
      </c>
      <c r="D1318" s="43" t="s">
        <v>389</v>
      </c>
      <c r="E1318" s="53"/>
      <c r="F1318" s="53"/>
      <c r="G1318" s="53">
        <v>317</v>
      </c>
      <c r="H1318" s="53">
        <v>317</v>
      </c>
      <c r="I1318" s="54"/>
      <c r="J1318" s="50"/>
      <c r="K1318" s="54"/>
      <c r="L1318" s="55"/>
      <c r="M1318" s="59"/>
      <c r="N1318" s="59"/>
      <c r="O1318" s="53"/>
      <c r="P1318" s="53"/>
      <c r="Q1318" s="57"/>
      <c r="R1318" s="53"/>
      <c r="S1318" s="53"/>
      <c r="T1318" s="58"/>
      <c r="U1318" s="58"/>
      <c r="V1318" s="53"/>
      <c r="W1318" s="59"/>
      <c r="X1318" s="6"/>
    </row>
    <row r="1319" spans="1:24" s="77" customFormat="1" ht="31.5" x14ac:dyDescent="0.25">
      <c r="A1319" s="33" t="s">
        <v>289</v>
      </c>
      <c r="B1319" s="44" t="s">
        <v>339</v>
      </c>
      <c r="C1319" s="37" t="s">
        <v>206</v>
      </c>
      <c r="D1319" s="43" t="s">
        <v>207</v>
      </c>
      <c r="E1319" s="53"/>
      <c r="F1319" s="53"/>
      <c r="G1319" s="53"/>
      <c r="H1319" s="53"/>
      <c r="I1319" s="54"/>
      <c r="J1319" s="50"/>
      <c r="K1319" s="54"/>
      <c r="L1319" s="55"/>
      <c r="M1319" s="59"/>
      <c r="N1319" s="59"/>
      <c r="O1319" s="53"/>
      <c r="P1319" s="53"/>
      <c r="Q1319" s="57">
        <f t="shared" ref="Q1319:Q1357" si="383">O1319-P1319</f>
        <v>0</v>
      </c>
      <c r="R1319" s="53"/>
      <c r="S1319" s="53">
        <f>ROUND(R1319/12*3,0)</f>
        <v>0</v>
      </c>
      <c r="T1319" s="58"/>
      <c r="U1319" s="58"/>
      <c r="V1319" s="53">
        <f t="shared" ref="V1319:V1357" si="384">T1319-U1319</f>
        <v>0</v>
      </c>
      <c r="W1319" s="59"/>
      <c r="X1319" s="6"/>
    </row>
    <row r="1320" spans="1:24" s="77" customFormat="1" ht="31.5" x14ac:dyDescent="0.25">
      <c r="A1320" s="33" t="s">
        <v>289</v>
      </c>
      <c r="B1320" s="44" t="s">
        <v>339</v>
      </c>
      <c r="C1320" s="37" t="s">
        <v>208</v>
      </c>
      <c r="D1320" s="43" t="s">
        <v>209</v>
      </c>
      <c r="E1320" s="53">
        <v>10167</v>
      </c>
      <c r="F1320" s="53">
        <f>E1320/12*2</f>
        <v>1694.5</v>
      </c>
      <c r="G1320" s="53">
        <v>2362</v>
      </c>
      <c r="H1320" s="53">
        <v>2362</v>
      </c>
      <c r="I1320" s="54"/>
      <c r="J1320" s="50"/>
      <c r="K1320" s="54"/>
      <c r="L1320" s="55"/>
      <c r="M1320" s="59"/>
      <c r="N1320" s="59"/>
      <c r="O1320" s="53"/>
      <c r="P1320" s="53"/>
      <c r="Q1320" s="57">
        <f t="shared" si="383"/>
        <v>0</v>
      </c>
      <c r="R1320" s="53"/>
      <c r="S1320" s="53">
        <f>ROUND(R1320/12*3,0)</f>
        <v>0</v>
      </c>
      <c r="T1320" s="58"/>
      <c r="U1320" s="58"/>
      <c r="V1320" s="53">
        <f t="shared" si="384"/>
        <v>0</v>
      </c>
      <c r="W1320" s="59"/>
      <c r="X1320" s="6"/>
    </row>
    <row r="1321" spans="1:24" s="77" customFormat="1" ht="15.75" x14ac:dyDescent="0.25">
      <c r="A1321" s="33" t="s">
        <v>289</v>
      </c>
      <c r="B1321" s="44" t="s">
        <v>339</v>
      </c>
      <c r="C1321" s="37" t="s">
        <v>210</v>
      </c>
      <c r="D1321" s="43" t="s">
        <v>224</v>
      </c>
      <c r="E1321" s="53"/>
      <c r="F1321" s="53"/>
      <c r="G1321" s="53"/>
      <c r="H1321" s="53"/>
      <c r="I1321" s="54"/>
      <c r="J1321" s="50"/>
      <c r="K1321" s="54"/>
      <c r="L1321" s="55"/>
      <c r="M1321" s="59"/>
      <c r="N1321" s="59"/>
      <c r="O1321" s="53"/>
      <c r="P1321" s="53"/>
      <c r="Q1321" s="57">
        <f t="shared" si="383"/>
        <v>0</v>
      </c>
      <c r="R1321" s="53"/>
      <c r="S1321" s="53">
        <f t="shared" ref="S1321" si="385">ROUND(R1321/12*3,0)</f>
        <v>0</v>
      </c>
      <c r="T1321" s="58"/>
      <c r="U1321" s="58"/>
      <c r="V1321" s="53">
        <f t="shared" si="384"/>
        <v>0</v>
      </c>
      <c r="W1321" s="59"/>
      <c r="X1321" s="6"/>
    </row>
    <row r="1322" spans="1:24" s="77" customFormat="1" ht="31.5" x14ac:dyDescent="0.25">
      <c r="A1322" s="33" t="s">
        <v>289</v>
      </c>
      <c r="B1322" s="44" t="s">
        <v>339</v>
      </c>
      <c r="C1322" s="37" t="s">
        <v>211</v>
      </c>
      <c r="D1322" s="43" t="s">
        <v>225</v>
      </c>
      <c r="E1322" s="53">
        <v>32758</v>
      </c>
      <c r="F1322" s="53">
        <f>E1322/12*3</f>
        <v>8189.5</v>
      </c>
      <c r="G1322" s="53">
        <v>147963</v>
      </c>
      <c r="H1322" s="53">
        <v>147963</v>
      </c>
      <c r="I1322" s="54"/>
      <c r="J1322" s="50"/>
      <c r="K1322" s="54"/>
      <c r="L1322" s="55"/>
      <c r="M1322" s="59"/>
      <c r="N1322" s="59"/>
      <c r="O1322" s="53">
        <v>100</v>
      </c>
      <c r="P1322" s="53">
        <v>100</v>
      </c>
      <c r="Q1322" s="57">
        <f t="shared" si="383"/>
        <v>0</v>
      </c>
      <c r="R1322" s="74">
        <v>7</v>
      </c>
      <c r="S1322" s="53">
        <f>ROUND(R1322/12*3,0)</f>
        <v>2</v>
      </c>
      <c r="T1322" s="58">
        <v>20</v>
      </c>
      <c r="U1322" s="58">
        <v>20</v>
      </c>
      <c r="V1322" s="53">
        <f t="shared" si="384"/>
        <v>0</v>
      </c>
      <c r="W1322" s="59"/>
      <c r="X1322" s="6"/>
    </row>
    <row r="1323" spans="1:24" s="77" customFormat="1" ht="31.5" x14ac:dyDescent="0.25">
      <c r="A1323" s="33" t="s">
        <v>289</v>
      </c>
      <c r="B1323" s="44" t="s">
        <v>339</v>
      </c>
      <c r="C1323" s="37" t="s">
        <v>212</v>
      </c>
      <c r="D1323" s="43" t="s">
        <v>213</v>
      </c>
      <c r="E1323" s="53"/>
      <c r="F1323" s="53">
        <f>E1323/12*1</f>
        <v>0</v>
      </c>
      <c r="G1323" s="53"/>
      <c r="H1323" s="53"/>
      <c r="I1323" s="54"/>
      <c r="J1323" s="50"/>
      <c r="K1323" s="54"/>
      <c r="L1323" s="55"/>
      <c r="M1323" s="59"/>
      <c r="N1323" s="59"/>
      <c r="O1323" s="53"/>
      <c r="P1323" s="53"/>
      <c r="Q1323" s="57">
        <f t="shared" si="383"/>
        <v>0</v>
      </c>
      <c r="R1323" s="53"/>
      <c r="S1323" s="53">
        <f t="shared" ref="S1323:S1357" si="386">ROUND(R1323/12*3,0)</f>
        <v>0</v>
      </c>
      <c r="T1323" s="58"/>
      <c r="U1323" s="58"/>
      <c r="V1323" s="53">
        <f t="shared" si="384"/>
        <v>0</v>
      </c>
      <c r="W1323" s="59"/>
      <c r="X1323" s="6"/>
    </row>
    <row r="1324" spans="1:24" s="77" customFormat="1" ht="15.75" x14ac:dyDescent="0.25">
      <c r="A1324" s="33" t="s">
        <v>289</v>
      </c>
      <c r="B1324" s="44" t="s">
        <v>339</v>
      </c>
      <c r="C1324" s="37" t="s">
        <v>214</v>
      </c>
      <c r="D1324" s="43" t="s">
        <v>215</v>
      </c>
      <c r="E1324" s="53"/>
      <c r="F1324" s="53"/>
      <c r="G1324" s="53"/>
      <c r="H1324" s="53"/>
      <c r="I1324" s="54"/>
      <c r="J1324" s="50"/>
      <c r="K1324" s="54"/>
      <c r="L1324" s="55"/>
      <c r="M1324" s="59"/>
      <c r="N1324" s="59"/>
      <c r="O1324" s="53"/>
      <c r="P1324" s="53"/>
      <c r="Q1324" s="57">
        <f t="shared" si="383"/>
        <v>0</v>
      </c>
      <c r="R1324" s="53"/>
      <c r="S1324" s="53">
        <f t="shared" si="386"/>
        <v>0</v>
      </c>
      <c r="T1324" s="58"/>
      <c r="U1324" s="58"/>
      <c r="V1324" s="53">
        <f t="shared" si="384"/>
        <v>0</v>
      </c>
      <c r="W1324" s="59"/>
      <c r="X1324" s="6"/>
    </row>
    <row r="1325" spans="1:24" s="77" customFormat="1" ht="31.5" x14ac:dyDescent="0.25">
      <c r="A1325" s="33" t="s">
        <v>289</v>
      </c>
      <c r="B1325" s="44" t="s">
        <v>339</v>
      </c>
      <c r="C1325" s="37" t="s">
        <v>216</v>
      </c>
      <c r="D1325" s="43" t="s">
        <v>217</v>
      </c>
      <c r="E1325" s="53">
        <v>100014</v>
      </c>
      <c r="F1325" s="53">
        <f>E1325/12*2</f>
        <v>16669</v>
      </c>
      <c r="G1325" s="53">
        <v>29127</v>
      </c>
      <c r="H1325" s="53">
        <v>29127</v>
      </c>
      <c r="I1325" s="54"/>
      <c r="J1325" s="50"/>
      <c r="K1325" s="54"/>
      <c r="L1325" s="55"/>
      <c r="M1325" s="59"/>
      <c r="N1325" s="59"/>
      <c r="O1325" s="53"/>
      <c r="P1325" s="53"/>
      <c r="Q1325" s="57">
        <f t="shared" si="383"/>
        <v>0</v>
      </c>
      <c r="R1325" s="53"/>
      <c r="S1325" s="53">
        <f t="shared" si="386"/>
        <v>0</v>
      </c>
      <c r="T1325" s="58"/>
      <c r="U1325" s="58"/>
      <c r="V1325" s="53">
        <f t="shared" si="384"/>
        <v>0</v>
      </c>
      <c r="W1325" s="59"/>
      <c r="X1325" s="6"/>
    </row>
    <row r="1326" spans="1:24" s="77" customFormat="1" ht="31.5" x14ac:dyDescent="0.25">
      <c r="A1326" s="33" t="s">
        <v>289</v>
      </c>
      <c r="B1326" s="44" t="s">
        <v>339</v>
      </c>
      <c r="C1326" s="37" t="s">
        <v>218</v>
      </c>
      <c r="D1326" s="43" t="s">
        <v>219</v>
      </c>
      <c r="E1326" s="53"/>
      <c r="F1326" s="53">
        <f t="shared" ref="F1326:F1356" si="387">E1326/12*1</f>
        <v>0</v>
      </c>
      <c r="G1326" s="53"/>
      <c r="H1326" s="53"/>
      <c r="I1326" s="54"/>
      <c r="J1326" s="50"/>
      <c r="K1326" s="54"/>
      <c r="L1326" s="55"/>
      <c r="M1326" s="59"/>
      <c r="N1326" s="59"/>
      <c r="O1326" s="53"/>
      <c r="P1326" s="53"/>
      <c r="Q1326" s="57">
        <f t="shared" si="383"/>
        <v>0</v>
      </c>
      <c r="R1326" s="53"/>
      <c r="S1326" s="53">
        <f t="shared" si="386"/>
        <v>0</v>
      </c>
      <c r="T1326" s="58"/>
      <c r="U1326" s="58"/>
      <c r="V1326" s="53">
        <f t="shared" si="384"/>
        <v>0</v>
      </c>
      <c r="W1326" s="59"/>
      <c r="X1326" s="6"/>
    </row>
    <row r="1327" spans="1:24" s="77" customFormat="1" ht="31.5" x14ac:dyDescent="0.25">
      <c r="A1327" s="33" t="s">
        <v>289</v>
      </c>
      <c r="B1327" s="44" t="s">
        <v>339</v>
      </c>
      <c r="C1327" s="37" t="s">
        <v>220</v>
      </c>
      <c r="D1327" s="43" t="s">
        <v>221</v>
      </c>
      <c r="E1327" s="53"/>
      <c r="F1327" s="53">
        <f t="shared" si="387"/>
        <v>0</v>
      </c>
      <c r="G1327" s="53"/>
      <c r="H1327" s="53"/>
      <c r="I1327" s="54"/>
      <c r="J1327" s="50"/>
      <c r="K1327" s="54"/>
      <c r="L1327" s="55"/>
      <c r="M1327" s="59"/>
      <c r="N1327" s="59"/>
      <c r="O1327" s="53"/>
      <c r="P1327" s="53"/>
      <c r="Q1327" s="57">
        <f t="shared" si="383"/>
        <v>0</v>
      </c>
      <c r="R1327" s="53"/>
      <c r="S1327" s="53">
        <f t="shared" si="386"/>
        <v>0</v>
      </c>
      <c r="T1327" s="58"/>
      <c r="U1327" s="58"/>
      <c r="V1327" s="53">
        <f t="shared" si="384"/>
        <v>0</v>
      </c>
      <c r="W1327" s="59"/>
      <c r="X1327" s="6"/>
    </row>
    <row r="1328" spans="1:24" s="77" customFormat="1" ht="31.5" x14ac:dyDescent="0.25">
      <c r="A1328" s="33" t="s">
        <v>289</v>
      </c>
      <c r="B1328" s="44" t="s">
        <v>339</v>
      </c>
      <c r="C1328" s="37" t="s">
        <v>222</v>
      </c>
      <c r="D1328" s="43" t="s">
        <v>226</v>
      </c>
      <c r="E1328" s="53"/>
      <c r="F1328" s="53">
        <f t="shared" si="387"/>
        <v>0</v>
      </c>
      <c r="G1328" s="53"/>
      <c r="H1328" s="53"/>
      <c r="I1328" s="54"/>
      <c r="J1328" s="50"/>
      <c r="K1328" s="54"/>
      <c r="L1328" s="55"/>
      <c r="M1328" s="59"/>
      <c r="N1328" s="59"/>
      <c r="O1328" s="53"/>
      <c r="P1328" s="53"/>
      <c r="Q1328" s="57">
        <f t="shared" si="383"/>
        <v>0</v>
      </c>
      <c r="R1328" s="53"/>
      <c r="S1328" s="53">
        <f t="shared" si="386"/>
        <v>0</v>
      </c>
      <c r="T1328" s="58"/>
      <c r="U1328" s="58"/>
      <c r="V1328" s="53">
        <f t="shared" si="384"/>
        <v>0</v>
      </c>
      <c r="W1328" s="59"/>
      <c r="X1328" s="6"/>
    </row>
    <row r="1329" spans="1:24" s="77" customFormat="1" ht="31.5" x14ac:dyDescent="0.25">
      <c r="A1329" s="33" t="s">
        <v>289</v>
      </c>
      <c r="B1329" s="44" t="s">
        <v>339</v>
      </c>
      <c r="C1329" s="37" t="s">
        <v>223</v>
      </c>
      <c r="D1329" s="43" t="s">
        <v>227</v>
      </c>
      <c r="E1329" s="53"/>
      <c r="F1329" s="53">
        <f t="shared" si="387"/>
        <v>0</v>
      </c>
      <c r="G1329" s="53"/>
      <c r="H1329" s="53"/>
      <c r="I1329" s="54"/>
      <c r="J1329" s="50"/>
      <c r="K1329" s="54"/>
      <c r="L1329" s="55"/>
      <c r="M1329" s="59"/>
      <c r="N1329" s="59"/>
      <c r="O1329" s="53"/>
      <c r="P1329" s="53"/>
      <c r="Q1329" s="57">
        <f t="shared" si="383"/>
        <v>0</v>
      </c>
      <c r="R1329" s="53"/>
      <c r="S1329" s="53">
        <f t="shared" si="386"/>
        <v>0</v>
      </c>
      <c r="T1329" s="58"/>
      <c r="U1329" s="58"/>
      <c r="V1329" s="53">
        <f t="shared" si="384"/>
        <v>0</v>
      </c>
      <c r="W1329" s="59"/>
      <c r="X1329" s="6"/>
    </row>
    <row r="1330" spans="1:24" s="77" customFormat="1" ht="31.5" x14ac:dyDescent="0.25">
      <c r="A1330" s="33" t="s">
        <v>289</v>
      </c>
      <c r="B1330" s="44" t="s">
        <v>339</v>
      </c>
      <c r="C1330" s="37" t="s">
        <v>280</v>
      </c>
      <c r="D1330" s="43" t="s">
        <v>281</v>
      </c>
      <c r="E1330" s="53"/>
      <c r="F1330" s="53">
        <f t="shared" si="387"/>
        <v>0</v>
      </c>
      <c r="G1330" s="53"/>
      <c r="H1330" s="53"/>
      <c r="I1330" s="54"/>
      <c r="J1330" s="50"/>
      <c r="K1330" s="54"/>
      <c r="L1330" s="55"/>
      <c r="M1330" s="59"/>
      <c r="N1330" s="59"/>
      <c r="O1330" s="53"/>
      <c r="P1330" s="53"/>
      <c r="Q1330" s="57">
        <f t="shared" si="383"/>
        <v>0</v>
      </c>
      <c r="R1330" s="53"/>
      <c r="S1330" s="53">
        <f t="shared" si="386"/>
        <v>0</v>
      </c>
      <c r="T1330" s="58"/>
      <c r="U1330" s="58"/>
      <c r="V1330" s="53">
        <f t="shared" si="384"/>
        <v>0</v>
      </c>
      <c r="W1330" s="59"/>
      <c r="X1330" s="6"/>
    </row>
    <row r="1331" spans="1:24" s="77" customFormat="1" ht="15.75" x14ac:dyDescent="0.25">
      <c r="A1331" s="33" t="s">
        <v>289</v>
      </c>
      <c r="B1331" s="44" t="s">
        <v>339</v>
      </c>
      <c r="C1331" s="37" t="s">
        <v>228</v>
      </c>
      <c r="D1331" s="43" t="s">
        <v>229</v>
      </c>
      <c r="E1331" s="53"/>
      <c r="F1331" s="53">
        <f t="shared" si="387"/>
        <v>0</v>
      </c>
      <c r="G1331" s="53">
        <v>818</v>
      </c>
      <c r="H1331" s="53">
        <v>818</v>
      </c>
      <c r="I1331" s="54"/>
      <c r="J1331" s="50"/>
      <c r="K1331" s="54"/>
      <c r="L1331" s="55"/>
      <c r="M1331" s="59"/>
      <c r="N1331" s="59"/>
      <c r="O1331" s="53"/>
      <c r="P1331" s="53"/>
      <c r="Q1331" s="57">
        <f t="shared" si="383"/>
        <v>0</v>
      </c>
      <c r="R1331" s="53"/>
      <c r="S1331" s="53">
        <f t="shared" si="386"/>
        <v>0</v>
      </c>
      <c r="T1331" s="58"/>
      <c r="U1331" s="58"/>
      <c r="V1331" s="53">
        <f t="shared" si="384"/>
        <v>0</v>
      </c>
      <c r="W1331" s="59"/>
      <c r="X1331" s="6"/>
    </row>
    <row r="1332" spans="1:24" s="77" customFormat="1" ht="31.5" x14ac:dyDescent="0.25">
      <c r="A1332" s="33" t="s">
        <v>289</v>
      </c>
      <c r="B1332" s="44" t="s">
        <v>339</v>
      </c>
      <c r="C1332" s="37" t="s">
        <v>230</v>
      </c>
      <c r="D1332" s="43" t="s">
        <v>231</v>
      </c>
      <c r="E1332" s="53"/>
      <c r="F1332" s="53">
        <f t="shared" si="387"/>
        <v>0</v>
      </c>
      <c r="G1332" s="53"/>
      <c r="H1332" s="53"/>
      <c r="I1332" s="54"/>
      <c r="J1332" s="50"/>
      <c r="K1332" s="54"/>
      <c r="L1332" s="55"/>
      <c r="M1332" s="59"/>
      <c r="N1332" s="59"/>
      <c r="O1332" s="53"/>
      <c r="P1332" s="53"/>
      <c r="Q1332" s="57">
        <f t="shared" si="383"/>
        <v>0</v>
      </c>
      <c r="R1332" s="53"/>
      <c r="S1332" s="53">
        <f t="shared" si="386"/>
        <v>0</v>
      </c>
      <c r="T1332" s="58"/>
      <c r="U1332" s="58"/>
      <c r="V1332" s="53">
        <f t="shared" si="384"/>
        <v>0</v>
      </c>
      <c r="W1332" s="59"/>
      <c r="X1332" s="6"/>
    </row>
    <row r="1333" spans="1:24" s="77" customFormat="1" ht="15.75" x14ac:dyDescent="0.25">
      <c r="A1333" s="33" t="s">
        <v>289</v>
      </c>
      <c r="B1333" s="44" t="s">
        <v>339</v>
      </c>
      <c r="C1333" s="37" t="s">
        <v>232</v>
      </c>
      <c r="D1333" s="43" t="s">
        <v>233</v>
      </c>
      <c r="E1333" s="53"/>
      <c r="F1333" s="53">
        <f t="shared" si="387"/>
        <v>0</v>
      </c>
      <c r="G1333" s="53"/>
      <c r="H1333" s="53"/>
      <c r="I1333" s="54"/>
      <c r="J1333" s="50"/>
      <c r="K1333" s="54"/>
      <c r="L1333" s="55"/>
      <c r="M1333" s="59"/>
      <c r="N1333" s="59"/>
      <c r="O1333" s="53"/>
      <c r="P1333" s="53"/>
      <c r="Q1333" s="57">
        <f t="shared" si="383"/>
        <v>0</v>
      </c>
      <c r="R1333" s="53"/>
      <c r="S1333" s="53">
        <f t="shared" si="386"/>
        <v>0</v>
      </c>
      <c r="T1333" s="58"/>
      <c r="U1333" s="58"/>
      <c r="V1333" s="53">
        <f t="shared" si="384"/>
        <v>0</v>
      </c>
      <c r="W1333" s="59"/>
      <c r="X1333" s="6"/>
    </row>
    <row r="1334" spans="1:24" s="77" customFormat="1" ht="15.75" x14ac:dyDescent="0.25">
      <c r="A1334" s="33" t="s">
        <v>289</v>
      </c>
      <c r="B1334" s="44" t="s">
        <v>339</v>
      </c>
      <c r="C1334" s="37" t="s">
        <v>394</v>
      </c>
      <c r="D1334" s="43" t="s">
        <v>369</v>
      </c>
      <c r="E1334" s="53"/>
      <c r="F1334" s="53">
        <f t="shared" si="387"/>
        <v>0</v>
      </c>
      <c r="G1334" s="53"/>
      <c r="H1334" s="53"/>
      <c r="I1334" s="54"/>
      <c r="J1334" s="50"/>
      <c r="K1334" s="54"/>
      <c r="L1334" s="55"/>
      <c r="M1334" s="59"/>
      <c r="N1334" s="59"/>
      <c r="O1334" s="53"/>
      <c r="P1334" s="53"/>
      <c r="Q1334" s="57">
        <f t="shared" si="383"/>
        <v>0</v>
      </c>
      <c r="R1334" s="53"/>
      <c r="S1334" s="53">
        <f t="shared" si="386"/>
        <v>0</v>
      </c>
      <c r="T1334" s="58"/>
      <c r="U1334" s="58"/>
      <c r="V1334" s="53">
        <f t="shared" si="384"/>
        <v>0</v>
      </c>
      <c r="W1334" s="59"/>
      <c r="X1334" s="6"/>
    </row>
    <row r="1335" spans="1:24" s="77" customFormat="1" ht="15.75" x14ac:dyDescent="0.25">
      <c r="A1335" s="33" t="s">
        <v>289</v>
      </c>
      <c r="B1335" s="44" t="s">
        <v>339</v>
      </c>
      <c r="C1335" s="37" t="s">
        <v>234</v>
      </c>
      <c r="D1335" s="43" t="s">
        <v>235</v>
      </c>
      <c r="E1335" s="53"/>
      <c r="F1335" s="53">
        <f t="shared" si="387"/>
        <v>0</v>
      </c>
      <c r="G1335" s="53"/>
      <c r="H1335" s="53"/>
      <c r="I1335" s="54"/>
      <c r="J1335" s="50"/>
      <c r="K1335" s="54"/>
      <c r="L1335" s="55"/>
      <c r="M1335" s="59"/>
      <c r="N1335" s="59"/>
      <c r="O1335" s="53"/>
      <c r="P1335" s="53"/>
      <c r="Q1335" s="57">
        <f t="shared" si="383"/>
        <v>0</v>
      </c>
      <c r="R1335" s="53"/>
      <c r="S1335" s="53">
        <f t="shared" si="386"/>
        <v>0</v>
      </c>
      <c r="T1335" s="58"/>
      <c r="U1335" s="58"/>
      <c r="V1335" s="53">
        <f t="shared" si="384"/>
        <v>0</v>
      </c>
      <c r="W1335" s="59"/>
      <c r="X1335" s="6"/>
    </row>
    <row r="1336" spans="1:24" s="77" customFormat="1" ht="15.75" x14ac:dyDescent="0.25">
      <c r="A1336" s="33" t="s">
        <v>289</v>
      </c>
      <c r="B1336" s="44" t="s">
        <v>339</v>
      </c>
      <c r="C1336" s="37" t="s">
        <v>236</v>
      </c>
      <c r="D1336" s="43" t="s">
        <v>237</v>
      </c>
      <c r="E1336" s="53"/>
      <c r="F1336" s="53">
        <f t="shared" si="387"/>
        <v>0</v>
      </c>
      <c r="G1336" s="53">
        <v>524</v>
      </c>
      <c r="H1336" s="53">
        <v>524</v>
      </c>
      <c r="I1336" s="54"/>
      <c r="J1336" s="50"/>
      <c r="K1336" s="54"/>
      <c r="L1336" s="55"/>
      <c r="M1336" s="59"/>
      <c r="N1336" s="59"/>
      <c r="O1336" s="53"/>
      <c r="P1336" s="53"/>
      <c r="Q1336" s="57">
        <f t="shared" si="383"/>
        <v>0</v>
      </c>
      <c r="R1336" s="53"/>
      <c r="S1336" s="53">
        <f t="shared" si="386"/>
        <v>0</v>
      </c>
      <c r="T1336" s="58"/>
      <c r="U1336" s="58"/>
      <c r="V1336" s="53">
        <f t="shared" si="384"/>
        <v>0</v>
      </c>
      <c r="W1336" s="59"/>
      <c r="X1336" s="6"/>
    </row>
    <row r="1337" spans="1:24" s="77" customFormat="1" ht="31.5" x14ac:dyDescent="0.25">
      <c r="A1337" s="33" t="s">
        <v>289</v>
      </c>
      <c r="B1337" s="44" t="s">
        <v>339</v>
      </c>
      <c r="C1337" s="37" t="s">
        <v>238</v>
      </c>
      <c r="D1337" s="43" t="s">
        <v>239</v>
      </c>
      <c r="E1337" s="53"/>
      <c r="F1337" s="53">
        <f t="shared" si="387"/>
        <v>0</v>
      </c>
      <c r="G1337" s="53"/>
      <c r="H1337" s="53"/>
      <c r="I1337" s="54"/>
      <c r="J1337" s="50"/>
      <c r="K1337" s="54"/>
      <c r="L1337" s="55"/>
      <c r="M1337" s="59"/>
      <c r="N1337" s="59"/>
      <c r="O1337" s="53"/>
      <c r="P1337" s="53"/>
      <c r="Q1337" s="57">
        <f t="shared" si="383"/>
        <v>0</v>
      </c>
      <c r="R1337" s="53"/>
      <c r="S1337" s="53">
        <f t="shared" si="386"/>
        <v>0</v>
      </c>
      <c r="T1337" s="58"/>
      <c r="U1337" s="58"/>
      <c r="V1337" s="53">
        <f t="shared" si="384"/>
        <v>0</v>
      </c>
      <c r="W1337" s="59"/>
      <c r="X1337" s="6"/>
    </row>
    <row r="1338" spans="1:24" s="77" customFormat="1" ht="31.5" x14ac:dyDescent="0.25">
      <c r="A1338" s="33" t="s">
        <v>289</v>
      </c>
      <c r="B1338" s="44" t="s">
        <v>339</v>
      </c>
      <c r="C1338" s="37" t="s">
        <v>240</v>
      </c>
      <c r="D1338" s="43" t="s">
        <v>241</v>
      </c>
      <c r="E1338" s="53"/>
      <c r="F1338" s="53">
        <f t="shared" si="387"/>
        <v>0</v>
      </c>
      <c r="G1338" s="53"/>
      <c r="H1338" s="53"/>
      <c r="I1338" s="54"/>
      <c r="J1338" s="50"/>
      <c r="K1338" s="54"/>
      <c r="L1338" s="55"/>
      <c r="M1338" s="59"/>
      <c r="N1338" s="59"/>
      <c r="O1338" s="53"/>
      <c r="P1338" s="53"/>
      <c r="Q1338" s="57">
        <f t="shared" si="383"/>
        <v>0</v>
      </c>
      <c r="R1338" s="53"/>
      <c r="S1338" s="53">
        <f t="shared" si="386"/>
        <v>0</v>
      </c>
      <c r="T1338" s="58"/>
      <c r="U1338" s="58"/>
      <c r="V1338" s="53">
        <f t="shared" si="384"/>
        <v>0</v>
      </c>
      <c r="W1338" s="59"/>
      <c r="X1338" s="6"/>
    </row>
    <row r="1339" spans="1:24" s="77" customFormat="1" ht="15.75" x14ac:dyDescent="0.25">
      <c r="A1339" s="33" t="s">
        <v>289</v>
      </c>
      <c r="B1339" s="44" t="s">
        <v>339</v>
      </c>
      <c r="C1339" s="37" t="s">
        <v>242</v>
      </c>
      <c r="D1339" s="43" t="s">
        <v>246</v>
      </c>
      <c r="E1339" s="53"/>
      <c r="F1339" s="53">
        <f t="shared" si="387"/>
        <v>0</v>
      </c>
      <c r="G1339" s="53"/>
      <c r="H1339" s="53"/>
      <c r="I1339" s="54"/>
      <c r="J1339" s="50"/>
      <c r="K1339" s="54"/>
      <c r="L1339" s="55"/>
      <c r="M1339" s="59"/>
      <c r="N1339" s="59"/>
      <c r="O1339" s="53"/>
      <c r="P1339" s="53"/>
      <c r="Q1339" s="57">
        <f t="shared" si="383"/>
        <v>0</v>
      </c>
      <c r="R1339" s="53"/>
      <c r="S1339" s="53">
        <f t="shared" si="386"/>
        <v>0</v>
      </c>
      <c r="T1339" s="58"/>
      <c r="U1339" s="58"/>
      <c r="V1339" s="53">
        <f t="shared" si="384"/>
        <v>0</v>
      </c>
      <c r="W1339" s="59"/>
      <c r="X1339" s="6"/>
    </row>
    <row r="1340" spans="1:24" s="77" customFormat="1" ht="15.75" x14ac:dyDescent="0.25">
      <c r="A1340" s="33" t="s">
        <v>289</v>
      </c>
      <c r="B1340" s="44" t="s">
        <v>339</v>
      </c>
      <c r="C1340" s="37" t="s">
        <v>243</v>
      </c>
      <c r="D1340" s="43" t="s">
        <v>247</v>
      </c>
      <c r="E1340" s="53"/>
      <c r="F1340" s="53">
        <f t="shared" si="387"/>
        <v>0</v>
      </c>
      <c r="G1340" s="53">
        <v>409</v>
      </c>
      <c r="H1340" s="53">
        <v>409</v>
      </c>
      <c r="I1340" s="54"/>
      <c r="J1340" s="50"/>
      <c r="K1340" s="54"/>
      <c r="L1340" s="55"/>
      <c r="M1340" s="59"/>
      <c r="N1340" s="59"/>
      <c r="O1340" s="53"/>
      <c r="P1340" s="53"/>
      <c r="Q1340" s="57">
        <f t="shared" si="383"/>
        <v>0</v>
      </c>
      <c r="R1340" s="53"/>
      <c r="S1340" s="53">
        <f t="shared" si="386"/>
        <v>0</v>
      </c>
      <c r="T1340" s="58"/>
      <c r="U1340" s="58"/>
      <c r="V1340" s="53">
        <f t="shared" si="384"/>
        <v>0</v>
      </c>
      <c r="W1340" s="59"/>
      <c r="X1340" s="6"/>
    </row>
    <row r="1341" spans="1:24" s="77" customFormat="1" ht="15.75" x14ac:dyDescent="0.25">
      <c r="A1341" s="33" t="s">
        <v>289</v>
      </c>
      <c r="B1341" s="44" t="s">
        <v>339</v>
      </c>
      <c r="C1341" s="37" t="s">
        <v>244</v>
      </c>
      <c r="D1341" s="43" t="s">
        <v>245</v>
      </c>
      <c r="E1341" s="53"/>
      <c r="F1341" s="53">
        <f t="shared" si="387"/>
        <v>0</v>
      </c>
      <c r="G1341" s="53"/>
      <c r="H1341" s="53"/>
      <c r="I1341" s="54"/>
      <c r="J1341" s="50"/>
      <c r="K1341" s="54"/>
      <c r="L1341" s="55"/>
      <c r="M1341" s="59"/>
      <c r="N1341" s="59"/>
      <c r="O1341" s="53"/>
      <c r="P1341" s="53"/>
      <c r="Q1341" s="57">
        <f t="shared" si="383"/>
        <v>0</v>
      </c>
      <c r="R1341" s="53"/>
      <c r="S1341" s="53">
        <f t="shared" si="386"/>
        <v>0</v>
      </c>
      <c r="T1341" s="58"/>
      <c r="U1341" s="58"/>
      <c r="V1341" s="53">
        <f t="shared" si="384"/>
        <v>0</v>
      </c>
      <c r="W1341" s="59"/>
      <c r="X1341" s="6"/>
    </row>
    <row r="1342" spans="1:24" s="77" customFormat="1" ht="31.5" x14ac:dyDescent="0.25">
      <c r="A1342" s="33" t="s">
        <v>289</v>
      </c>
      <c r="B1342" s="44" t="s">
        <v>339</v>
      </c>
      <c r="C1342" s="37" t="s">
        <v>248</v>
      </c>
      <c r="D1342" s="43" t="s">
        <v>249</v>
      </c>
      <c r="E1342" s="53"/>
      <c r="F1342" s="53">
        <f t="shared" si="387"/>
        <v>0</v>
      </c>
      <c r="G1342" s="53"/>
      <c r="H1342" s="53"/>
      <c r="I1342" s="54"/>
      <c r="J1342" s="50"/>
      <c r="K1342" s="54"/>
      <c r="L1342" s="55"/>
      <c r="M1342" s="59"/>
      <c r="N1342" s="59"/>
      <c r="O1342" s="53"/>
      <c r="P1342" s="53"/>
      <c r="Q1342" s="57">
        <f t="shared" si="383"/>
        <v>0</v>
      </c>
      <c r="R1342" s="53"/>
      <c r="S1342" s="53">
        <f t="shared" si="386"/>
        <v>0</v>
      </c>
      <c r="T1342" s="58"/>
      <c r="U1342" s="58"/>
      <c r="V1342" s="53">
        <f t="shared" si="384"/>
        <v>0</v>
      </c>
      <c r="W1342" s="59"/>
      <c r="X1342" s="6"/>
    </row>
    <row r="1343" spans="1:24" s="77" customFormat="1" ht="15.75" x14ac:dyDescent="0.25">
      <c r="A1343" s="33" t="s">
        <v>289</v>
      </c>
      <c r="B1343" s="44" t="s">
        <v>339</v>
      </c>
      <c r="C1343" s="37" t="s">
        <v>250</v>
      </c>
      <c r="D1343" s="43" t="s">
        <v>251</v>
      </c>
      <c r="E1343" s="53"/>
      <c r="F1343" s="53">
        <f t="shared" si="387"/>
        <v>0</v>
      </c>
      <c r="G1343" s="53"/>
      <c r="H1343" s="53"/>
      <c r="I1343" s="54"/>
      <c r="J1343" s="50"/>
      <c r="K1343" s="54"/>
      <c r="L1343" s="55"/>
      <c r="M1343" s="59"/>
      <c r="N1343" s="59"/>
      <c r="O1343" s="53"/>
      <c r="P1343" s="53"/>
      <c r="Q1343" s="57">
        <f t="shared" si="383"/>
        <v>0</v>
      </c>
      <c r="R1343" s="53"/>
      <c r="S1343" s="53">
        <f t="shared" si="386"/>
        <v>0</v>
      </c>
      <c r="T1343" s="58"/>
      <c r="U1343" s="58"/>
      <c r="V1343" s="53">
        <f t="shared" si="384"/>
        <v>0</v>
      </c>
      <c r="W1343" s="59"/>
      <c r="X1343" s="6"/>
    </row>
    <row r="1344" spans="1:24" s="77" customFormat="1" ht="31.5" x14ac:dyDescent="0.25">
      <c r="A1344" s="33" t="s">
        <v>289</v>
      </c>
      <c r="B1344" s="44" t="s">
        <v>339</v>
      </c>
      <c r="C1344" s="37" t="s">
        <v>252</v>
      </c>
      <c r="D1344" s="43" t="s">
        <v>253</v>
      </c>
      <c r="E1344" s="53"/>
      <c r="F1344" s="53">
        <f t="shared" si="387"/>
        <v>0</v>
      </c>
      <c r="G1344" s="53"/>
      <c r="H1344" s="53"/>
      <c r="I1344" s="54"/>
      <c r="J1344" s="50"/>
      <c r="K1344" s="54"/>
      <c r="L1344" s="55"/>
      <c r="M1344" s="59"/>
      <c r="N1344" s="59"/>
      <c r="O1344" s="53"/>
      <c r="P1344" s="53"/>
      <c r="Q1344" s="57">
        <f t="shared" si="383"/>
        <v>0</v>
      </c>
      <c r="R1344" s="53"/>
      <c r="S1344" s="53">
        <f t="shared" si="386"/>
        <v>0</v>
      </c>
      <c r="T1344" s="58"/>
      <c r="U1344" s="58"/>
      <c r="V1344" s="53">
        <f t="shared" si="384"/>
        <v>0</v>
      </c>
      <c r="W1344" s="59"/>
      <c r="X1344" s="6"/>
    </row>
    <row r="1345" spans="1:24" s="77" customFormat="1" ht="15.75" x14ac:dyDescent="0.25">
      <c r="A1345" s="33" t="s">
        <v>289</v>
      </c>
      <c r="B1345" s="44" t="s">
        <v>339</v>
      </c>
      <c r="C1345" s="37" t="s">
        <v>254</v>
      </c>
      <c r="D1345" s="43" t="s">
        <v>263</v>
      </c>
      <c r="E1345" s="53"/>
      <c r="F1345" s="53">
        <f t="shared" si="387"/>
        <v>0</v>
      </c>
      <c r="G1345" s="53"/>
      <c r="H1345" s="53"/>
      <c r="I1345" s="54"/>
      <c r="J1345" s="50"/>
      <c r="K1345" s="54"/>
      <c r="L1345" s="55"/>
      <c r="M1345" s="59"/>
      <c r="N1345" s="59"/>
      <c r="O1345" s="53"/>
      <c r="P1345" s="53"/>
      <c r="Q1345" s="57">
        <f t="shared" si="383"/>
        <v>0</v>
      </c>
      <c r="R1345" s="53"/>
      <c r="S1345" s="53">
        <f t="shared" si="386"/>
        <v>0</v>
      </c>
      <c r="T1345" s="58"/>
      <c r="U1345" s="58"/>
      <c r="V1345" s="53">
        <f t="shared" si="384"/>
        <v>0</v>
      </c>
      <c r="W1345" s="59"/>
      <c r="X1345" s="6"/>
    </row>
    <row r="1346" spans="1:24" s="77" customFormat="1" ht="15.75" x14ac:dyDescent="0.25">
      <c r="A1346" s="33" t="s">
        <v>289</v>
      </c>
      <c r="B1346" s="44" t="s">
        <v>339</v>
      </c>
      <c r="C1346" s="37" t="s">
        <v>255</v>
      </c>
      <c r="D1346" s="43" t="s">
        <v>256</v>
      </c>
      <c r="E1346" s="53"/>
      <c r="F1346" s="53">
        <f t="shared" si="387"/>
        <v>0</v>
      </c>
      <c r="G1346" s="53"/>
      <c r="H1346" s="53"/>
      <c r="I1346" s="54"/>
      <c r="J1346" s="50"/>
      <c r="K1346" s="54"/>
      <c r="L1346" s="55"/>
      <c r="M1346" s="59"/>
      <c r="N1346" s="59"/>
      <c r="O1346" s="53"/>
      <c r="P1346" s="53"/>
      <c r="Q1346" s="57">
        <f t="shared" si="383"/>
        <v>0</v>
      </c>
      <c r="R1346" s="53"/>
      <c r="S1346" s="53">
        <f t="shared" si="386"/>
        <v>0</v>
      </c>
      <c r="T1346" s="58"/>
      <c r="U1346" s="58"/>
      <c r="V1346" s="53">
        <f t="shared" si="384"/>
        <v>0</v>
      </c>
      <c r="W1346" s="59"/>
      <c r="X1346" s="6"/>
    </row>
    <row r="1347" spans="1:24" s="77" customFormat="1" ht="15.75" x14ac:dyDescent="0.25">
      <c r="A1347" s="33" t="s">
        <v>289</v>
      </c>
      <c r="B1347" s="44" t="s">
        <v>339</v>
      </c>
      <c r="C1347" s="37" t="s">
        <v>257</v>
      </c>
      <c r="D1347" s="43" t="s">
        <v>258</v>
      </c>
      <c r="E1347" s="53"/>
      <c r="F1347" s="53">
        <f t="shared" si="387"/>
        <v>0</v>
      </c>
      <c r="G1347" s="53"/>
      <c r="H1347" s="53"/>
      <c r="I1347" s="54"/>
      <c r="J1347" s="50"/>
      <c r="K1347" s="54"/>
      <c r="L1347" s="55"/>
      <c r="M1347" s="59"/>
      <c r="N1347" s="59"/>
      <c r="O1347" s="53"/>
      <c r="P1347" s="53"/>
      <c r="Q1347" s="57">
        <f t="shared" si="383"/>
        <v>0</v>
      </c>
      <c r="R1347" s="53"/>
      <c r="S1347" s="53">
        <f t="shared" si="386"/>
        <v>0</v>
      </c>
      <c r="T1347" s="58"/>
      <c r="U1347" s="58"/>
      <c r="V1347" s="53">
        <f t="shared" si="384"/>
        <v>0</v>
      </c>
      <c r="W1347" s="59"/>
      <c r="X1347" s="6"/>
    </row>
    <row r="1348" spans="1:24" s="77" customFormat="1" ht="15.75" x14ac:dyDescent="0.25">
      <c r="A1348" s="33" t="s">
        <v>289</v>
      </c>
      <c r="B1348" s="44" t="s">
        <v>339</v>
      </c>
      <c r="C1348" s="37" t="s">
        <v>259</v>
      </c>
      <c r="D1348" s="43" t="s">
        <v>260</v>
      </c>
      <c r="E1348" s="53"/>
      <c r="F1348" s="53">
        <f t="shared" si="387"/>
        <v>0</v>
      </c>
      <c r="G1348" s="53"/>
      <c r="H1348" s="53"/>
      <c r="I1348" s="54"/>
      <c r="J1348" s="50"/>
      <c r="K1348" s="54"/>
      <c r="L1348" s="55"/>
      <c r="M1348" s="59"/>
      <c r="N1348" s="59"/>
      <c r="O1348" s="53"/>
      <c r="P1348" s="53"/>
      <c r="Q1348" s="57">
        <f t="shared" si="383"/>
        <v>0</v>
      </c>
      <c r="R1348" s="53"/>
      <c r="S1348" s="53">
        <f t="shared" si="386"/>
        <v>0</v>
      </c>
      <c r="T1348" s="58"/>
      <c r="U1348" s="58"/>
      <c r="V1348" s="53">
        <f t="shared" si="384"/>
        <v>0</v>
      </c>
      <c r="W1348" s="59"/>
      <c r="X1348" s="6"/>
    </row>
    <row r="1349" spans="1:24" s="77" customFormat="1" ht="31.5" x14ac:dyDescent="0.25">
      <c r="A1349" s="33" t="s">
        <v>289</v>
      </c>
      <c r="B1349" s="44" t="s">
        <v>339</v>
      </c>
      <c r="C1349" s="37" t="s">
        <v>261</v>
      </c>
      <c r="D1349" s="43" t="s">
        <v>262</v>
      </c>
      <c r="E1349" s="53"/>
      <c r="F1349" s="53">
        <f t="shared" si="387"/>
        <v>0</v>
      </c>
      <c r="G1349" s="53">
        <v>669</v>
      </c>
      <c r="H1349" s="53">
        <v>669</v>
      </c>
      <c r="I1349" s="54"/>
      <c r="J1349" s="50"/>
      <c r="K1349" s="54"/>
      <c r="L1349" s="55"/>
      <c r="M1349" s="59"/>
      <c r="N1349" s="59"/>
      <c r="O1349" s="53"/>
      <c r="P1349" s="53"/>
      <c r="Q1349" s="57">
        <f t="shared" si="383"/>
        <v>0</v>
      </c>
      <c r="R1349" s="53"/>
      <c r="S1349" s="53">
        <f t="shared" si="386"/>
        <v>0</v>
      </c>
      <c r="T1349" s="58"/>
      <c r="U1349" s="58"/>
      <c r="V1349" s="53">
        <f t="shared" si="384"/>
        <v>0</v>
      </c>
      <c r="W1349" s="59"/>
      <c r="X1349" s="6"/>
    </row>
    <row r="1350" spans="1:24" s="77" customFormat="1" ht="15.75" x14ac:dyDescent="0.25">
      <c r="A1350" s="33" t="s">
        <v>289</v>
      </c>
      <c r="B1350" s="44" t="s">
        <v>339</v>
      </c>
      <c r="C1350" s="37" t="s">
        <v>264</v>
      </c>
      <c r="D1350" s="43" t="s">
        <v>265</v>
      </c>
      <c r="E1350" s="53"/>
      <c r="F1350" s="53">
        <f t="shared" si="387"/>
        <v>0</v>
      </c>
      <c r="G1350" s="53"/>
      <c r="H1350" s="53"/>
      <c r="I1350" s="54"/>
      <c r="J1350" s="50"/>
      <c r="K1350" s="54"/>
      <c r="L1350" s="55"/>
      <c r="M1350" s="59"/>
      <c r="N1350" s="59"/>
      <c r="O1350" s="53"/>
      <c r="P1350" s="53"/>
      <c r="Q1350" s="57">
        <f t="shared" si="383"/>
        <v>0</v>
      </c>
      <c r="R1350" s="53"/>
      <c r="S1350" s="53">
        <f t="shared" si="386"/>
        <v>0</v>
      </c>
      <c r="T1350" s="58"/>
      <c r="U1350" s="58"/>
      <c r="V1350" s="53">
        <f t="shared" si="384"/>
        <v>0</v>
      </c>
      <c r="W1350" s="59"/>
      <c r="X1350" s="6"/>
    </row>
    <row r="1351" spans="1:24" s="77" customFormat="1" ht="47.25" x14ac:dyDescent="0.25">
      <c r="A1351" s="33" t="s">
        <v>289</v>
      </c>
      <c r="B1351" s="44" t="s">
        <v>339</v>
      </c>
      <c r="C1351" s="37" t="s">
        <v>266</v>
      </c>
      <c r="D1351" s="43" t="s">
        <v>267</v>
      </c>
      <c r="E1351" s="53"/>
      <c r="F1351" s="53">
        <f t="shared" si="387"/>
        <v>0</v>
      </c>
      <c r="G1351" s="53"/>
      <c r="H1351" s="53"/>
      <c r="I1351" s="54"/>
      <c r="J1351" s="50"/>
      <c r="K1351" s="54"/>
      <c r="L1351" s="55"/>
      <c r="M1351" s="59"/>
      <c r="N1351" s="59"/>
      <c r="O1351" s="53"/>
      <c r="P1351" s="53"/>
      <c r="Q1351" s="57">
        <f t="shared" si="383"/>
        <v>0</v>
      </c>
      <c r="R1351" s="53"/>
      <c r="S1351" s="53">
        <f t="shared" si="386"/>
        <v>0</v>
      </c>
      <c r="T1351" s="58"/>
      <c r="U1351" s="58"/>
      <c r="V1351" s="53">
        <f t="shared" si="384"/>
        <v>0</v>
      </c>
      <c r="W1351" s="59"/>
      <c r="X1351" s="6"/>
    </row>
    <row r="1352" spans="1:24" s="77" customFormat="1" ht="15.75" x14ac:dyDescent="0.25">
      <c r="A1352" s="33" t="s">
        <v>289</v>
      </c>
      <c r="B1352" s="44" t="s">
        <v>339</v>
      </c>
      <c r="C1352" s="37" t="s">
        <v>268</v>
      </c>
      <c r="D1352" s="43" t="s">
        <v>269</v>
      </c>
      <c r="E1352" s="53"/>
      <c r="F1352" s="53">
        <f t="shared" si="387"/>
        <v>0</v>
      </c>
      <c r="G1352" s="53"/>
      <c r="H1352" s="53"/>
      <c r="I1352" s="54"/>
      <c r="J1352" s="50"/>
      <c r="K1352" s="54"/>
      <c r="L1352" s="55"/>
      <c r="M1352" s="59"/>
      <c r="N1352" s="59"/>
      <c r="O1352" s="53"/>
      <c r="P1352" s="53"/>
      <c r="Q1352" s="57">
        <f t="shared" si="383"/>
        <v>0</v>
      </c>
      <c r="R1352" s="53"/>
      <c r="S1352" s="53">
        <f t="shared" si="386"/>
        <v>0</v>
      </c>
      <c r="T1352" s="58"/>
      <c r="U1352" s="58"/>
      <c r="V1352" s="53">
        <f t="shared" si="384"/>
        <v>0</v>
      </c>
      <c r="W1352" s="59"/>
      <c r="X1352" s="6"/>
    </row>
    <row r="1353" spans="1:24" s="77" customFormat="1" ht="31.5" x14ac:dyDescent="0.25">
      <c r="A1353" s="33" t="s">
        <v>289</v>
      </c>
      <c r="B1353" s="44" t="s">
        <v>339</v>
      </c>
      <c r="C1353" s="37" t="s">
        <v>270</v>
      </c>
      <c r="D1353" s="43" t="s">
        <v>271</v>
      </c>
      <c r="E1353" s="53"/>
      <c r="F1353" s="53">
        <f t="shared" si="387"/>
        <v>0</v>
      </c>
      <c r="G1353" s="53"/>
      <c r="H1353" s="53"/>
      <c r="I1353" s="54"/>
      <c r="J1353" s="50"/>
      <c r="K1353" s="54"/>
      <c r="L1353" s="55"/>
      <c r="M1353" s="59"/>
      <c r="N1353" s="59"/>
      <c r="O1353" s="53"/>
      <c r="P1353" s="53"/>
      <c r="Q1353" s="57">
        <f t="shared" si="383"/>
        <v>0</v>
      </c>
      <c r="R1353" s="53"/>
      <c r="S1353" s="53">
        <f t="shared" si="386"/>
        <v>0</v>
      </c>
      <c r="T1353" s="58"/>
      <c r="U1353" s="58"/>
      <c r="V1353" s="53">
        <f t="shared" si="384"/>
        <v>0</v>
      </c>
      <c r="W1353" s="59"/>
      <c r="X1353" s="6"/>
    </row>
    <row r="1354" spans="1:24" s="77" customFormat="1" ht="15.75" x14ac:dyDescent="0.25">
      <c r="A1354" s="33" t="s">
        <v>289</v>
      </c>
      <c r="B1354" s="44" t="s">
        <v>339</v>
      </c>
      <c r="C1354" s="37" t="s">
        <v>272</v>
      </c>
      <c r="D1354" s="43" t="s">
        <v>273</v>
      </c>
      <c r="E1354" s="53"/>
      <c r="F1354" s="53">
        <f t="shared" si="387"/>
        <v>0</v>
      </c>
      <c r="G1354" s="53"/>
      <c r="H1354" s="53"/>
      <c r="I1354" s="54"/>
      <c r="J1354" s="50"/>
      <c r="K1354" s="54"/>
      <c r="L1354" s="55"/>
      <c r="M1354" s="59"/>
      <c r="N1354" s="59"/>
      <c r="O1354" s="53"/>
      <c r="P1354" s="53"/>
      <c r="Q1354" s="57">
        <f t="shared" si="383"/>
        <v>0</v>
      </c>
      <c r="R1354" s="53"/>
      <c r="S1354" s="53">
        <f t="shared" si="386"/>
        <v>0</v>
      </c>
      <c r="T1354" s="58"/>
      <c r="U1354" s="58"/>
      <c r="V1354" s="53">
        <f t="shared" si="384"/>
        <v>0</v>
      </c>
      <c r="W1354" s="59"/>
      <c r="X1354" s="6"/>
    </row>
    <row r="1355" spans="1:24" s="77" customFormat="1" ht="31.5" x14ac:dyDescent="0.25">
      <c r="A1355" s="33" t="s">
        <v>289</v>
      </c>
      <c r="B1355" s="44" t="s">
        <v>339</v>
      </c>
      <c r="C1355" s="37" t="s">
        <v>274</v>
      </c>
      <c r="D1355" s="43" t="s">
        <v>275</v>
      </c>
      <c r="E1355" s="53"/>
      <c r="F1355" s="53">
        <f t="shared" si="387"/>
        <v>0</v>
      </c>
      <c r="G1355" s="53"/>
      <c r="H1355" s="53"/>
      <c r="I1355" s="54"/>
      <c r="J1355" s="50"/>
      <c r="K1355" s="54"/>
      <c r="L1355" s="55"/>
      <c r="M1355" s="59"/>
      <c r="N1355" s="59"/>
      <c r="O1355" s="53"/>
      <c r="P1355" s="53"/>
      <c r="Q1355" s="57">
        <f t="shared" si="383"/>
        <v>0</v>
      </c>
      <c r="R1355" s="53"/>
      <c r="S1355" s="53">
        <f t="shared" si="386"/>
        <v>0</v>
      </c>
      <c r="T1355" s="58"/>
      <c r="U1355" s="58"/>
      <c r="V1355" s="53">
        <f t="shared" si="384"/>
        <v>0</v>
      </c>
      <c r="W1355" s="59"/>
      <c r="X1355" s="6"/>
    </row>
    <row r="1356" spans="1:24" s="77" customFormat="1" ht="15.75" x14ac:dyDescent="0.25">
      <c r="A1356" s="33" t="s">
        <v>289</v>
      </c>
      <c r="B1356" s="44" t="s">
        <v>339</v>
      </c>
      <c r="C1356" s="37" t="s">
        <v>276</v>
      </c>
      <c r="D1356" s="43" t="s">
        <v>277</v>
      </c>
      <c r="E1356" s="53"/>
      <c r="F1356" s="53">
        <f t="shared" si="387"/>
        <v>0</v>
      </c>
      <c r="G1356" s="53"/>
      <c r="H1356" s="53"/>
      <c r="I1356" s="54"/>
      <c r="J1356" s="50"/>
      <c r="K1356" s="54"/>
      <c r="L1356" s="55"/>
      <c r="M1356" s="59"/>
      <c r="N1356" s="59"/>
      <c r="O1356" s="53"/>
      <c r="P1356" s="53"/>
      <c r="Q1356" s="57">
        <f t="shared" si="383"/>
        <v>0</v>
      </c>
      <c r="R1356" s="53"/>
      <c r="S1356" s="53">
        <f t="shared" si="386"/>
        <v>0</v>
      </c>
      <c r="T1356" s="58"/>
      <c r="U1356" s="58"/>
      <c r="V1356" s="53">
        <f t="shared" si="384"/>
        <v>0</v>
      </c>
      <c r="W1356" s="59"/>
      <c r="X1356" s="6"/>
    </row>
    <row r="1357" spans="1:24" s="77" customFormat="1" ht="31.5" x14ac:dyDescent="0.25">
      <c r="A1357" s="33" t="s">
        <v>289</v>
      </c>
      <c r="B1357" s="44" t="s">
        <v>339</v>
      </c>
      <c r="C1357" s="37" t="s">
        <v>278</v>
      </c>
      <c r="D1357" s="43" t="s">
        <v>279</v>
      </c>
      <c r="E1357" s="53"/>
      <c r="F1357" s="53"/>
      <c r="G1357" s="53"/>
      <c r="H1357" s="53"/>
      <c r="I1357" s="54"/>
      <c r="J1357" s="50"/>
      <c r="K1357" s="54"/>
      <c r="L1357" s="55"/>
      <c r="M1357" s="59"/>
      <c r="N1357" s="59"/>
      <c r="O1357" s="53"/>
      <c r="P1357" s="53"/>
      <c r="Q1357" s="57">
        <f t="shared" si="383"/>
        <v>0</v>
      </c>
      <c r="R1357" s="53"/>
      <c r="S1357" s="53">
        <f t="shared" si="386"/>
        <v>0</v>
      </c>
      <c r="T1357" s="58"/>
      <c r="U1357" s="58"/>
      <c r="V1357" s="53">
        <f t="shared" si="384"/>
        <v>0</v>
      </c>
      <c r="W1357" s="59"/>
      <c r="X1357" s="6"/>
    </row>
    <row r="1358" spans="1:24" s="77" customFormat="1" ht="15.75" x14ac:dyDescent="0.25">
      <c r="A1358" s="33" t="s">
        <v>289</v>
      </c>
      <c r="B1358" s="44" t="s">
        <v>339</v>
      </c>
      <c r="C1358" s="37" t="s">
        <v>363</v>
      </c>
      <c r="D1358" s="43" t="s">
        <v>360</v>
      </c>
      <c r="E1358" s="53"/>
      <c r="F1358" s="53">
        <f>E1358/12*1</f>
        <v>0</v>
      </c>
      <c r="G1358" s="53"/>
      <c r="H1358" s="53"/>
      <c r="I1358" s="54"/>
      <c r="J1358" s="50"/>
      <c r="K1358" s="54"/>
      <c r="L1358" s="55"/>
      <c r="M1358" s="59"/>
      <c r="N1358" s="59"/>
      <c r="O1358" s="53"/>
      <c r="P1358" s="53"/>
      <c r="Q1358" s="57"/>
      <c r="R1358" s="53"/>
      <c r="S1358" s="53"/>
      <c r="T1358" s="53"/>
      <c r="U1358" s="53"/>
      <c r="V1358" s="53"/>
      <c r="W1358" s="59"/>
      <c r="X1358" s="6"/>
    </row>
    <row r="1359" spans="1:24" s="77" customFormat="1" ht="15.75" x14ac:dyDescent="0.25">
      <c r="A1359" s="33" t="s">
        <v>289</v>
      </c>
      <c r="B1359" s="44" t="s">
        <v>339</v>
      </c>
      <c r="C1359" s="37" t="s">
        <v>364</v>
      </c>
      <c r="D1359" s="38" t="s">
        <v>365</v>
      </c>
      <c r="E1359" s="53"/>
      <c r="F1359" s="100">
        <f>E1359/12*1</f>
        <v>0</v>
      </c>
      <c r="G1359" s="53"/>
      <c r="H1359" s="53"/>
      <c r="I1359" s="54"/>
      <c r="J1359" s="50"/>
      <c r="K1359" s="54"/>
      <c r="L1359" s="55"/>
      <c r="M1359" s="59"/>
      <c r="N1359" s="59"/>
      <c r="O1359" s="53"/>
      <c r="P1359" s="53"/>
      <c r="Q1359" s="57">
        <f>O1359-P1359</f>
        <v>0</v>
      </c>
      <c r="R1359" s="53"/>
      <c r="S1359" s="53">
        <f>ROUND(R1359/12*3,0)</f>
        <v>0</v>
      </c>
      <c r="T1359" s="53"/>
      <c r="U1359" s="53"/>
      <c r="V1359" s="53">
        <f>T1359-U1359</f>
        <v>0</v>
      </c>
      <c r="W1359" s="59"/>
      <c r="X1359" s="6"/>
    </row>
    <row r="1360" spans="1:24" s="76" customFormat="1" ht="15.75" x14ac:dyDescent="0.25">
      <c r="A1360" s="33" t="s">
        <v>289</v>
      </c>
      <c r="B1360" s="44" t="s">
        <v>339</v>
      </c>
      <c r="C1360" s="37" t="s">
        <v>370</v>
      </c>
      <c r="D1360" s="43" t="s">
        <v>323</v>
      </c>
      <c r="E1360" s="53"/>
      <c r="F1360" s="100">
        <f>E1360/12*1</f>
        <v>0</v>
      </c>
      <c r="G1360" s="53"/>
      <c r="H1360" s="53"/>
      <c r="I1360" s="54"/>
      <c r="J1360" s="50"/>
      <c r="K1360" s="54"/>
      <c r="L1360" s="55"/>
      <c r="M1360" s="59"/>
      <c r="N1360" s="59"/>
      <c r="O1360" s="53"/>
      <c r="P1360" s="53"/>
      <c r="Q1360" s="57"/>
      <c r="R1360" s="53"/>
      <c r="S1360" s="53"/>
      <c r="T1360" s="53"/>
      <c r="U1360" s="53"/>
      <c r="V1360" s="53"/>
      <c r="W1360" s="59"/>
      <c r="X1360" s="6"/>
    </row>
    <row r="1361" spans="1:24" s="115" customFormat="1" ht="15.75" x14ac:dyDescent="0.25">
      <c r="A1361" s="150" t="s">
        <v>289</v>
      </c>
      <c r="B1361" s="126" t="s">
        <v>339</v>
      </c>
      <c r="C1361" s="37" t="s">
        <v>399</v>
      </c>
      <c r="D1361" s="151" t="s">
        <v>371</v>
      </c>
      <c r="E1361" s="152"/>
      <c r="F1361" s="153">
        <f>E1361/12*1</f>
        <v>0</v>
      </c>
      <c r="G1361" s="152"/>
      <c r="H1361" s="152"/>
      <c r="I1361" s="155"/>
      <c r="J1361" s="156"/>
      <c r="K1361" s="155"/>
      <c r="L1361" s="156"/>
      <c r="M1361" s="157"/>
      <c r="N1361" s="157"/>
      <c r="O1361" s="152"/>
      <c r="P1361" s="152"/>
      <c r="Q1361" s="157"/>
      <c r="R1361" s="152"/>
      <c r="S1361" s="152"/>
      <c r="T1361" s="152"/>
      <c r="U1361" s="152"/>
      <c r="V1361" s="152"/>
      <c r="W1361" s="157"/>
      <c r="X1361" s="6"/>
    </row>
    <row r="1362" spans="1:24" s="26" customFormat="1" ht="22.5" customHeight="1" x14ac:dyDescent="0.25">
      <c r="A1362" s="102" t="s">
        <v>290</v>
      </c>
      <c r="B1362" s="102" t="s">
        <v>340</v>
      </c>
      <c r="C1362" s="103" t="s">
        <v>102</v>
      </c>
      <c r="D1362" s="104" t="s">
        <v>21</v>
      </c>
      <c r="E1362" s="105">
        <f>E1363+E1402</f>
        <v>5938984</v>
      </c>
      <c r="F1362" s="105">
        <f>F1363+F1402</f>
        <v>1459747.75</v>
      </c>
      <c r="G1362" s="105">
        <f>G1363+G1402</f>
        <v>1619137</v>
      </c>
      <c r="H1362" s="105">
        <f>H1363+H1402</f>
        <v>1428456</v>
      </c>
      <c r="I1362" s="105">
        <f>I1363+I1402</f>
        <v>174088.5</v>
      </c>
      <c r="J1362" s="108">
        <f>ROUND(I1362/F1362*100,2)</f>
        <v>11.93</v>
      </c>
      <c r="K1362" s="105">
        <f>K1363+K1402</f>
        <v>-14022.75</v>
      </c>
      <c r="L1362" s="108">
        <f>ROUND(K1362*100/-F1362,2)</f>
        <v>0.96</v>
      </c>
      <c r="M1362" s="105">
        <f t="shared" ref="M1362:V1362" si="388">M1363+M1402</f>
        <v>135019</v>
      </c>
      <c r="N1362" s="105">
        <f t="shared" si="388"/>
        <v>33755</v>
      </c>
      <c r="O1362" s="105">
        <f t="shared" si="388"/>
        <v>38102</v>
      </c>
      <c r="P1362" s="105">
        <f t="shared" si="388"/>
        <v>30433</v>
      </c>
      <c r="Q1362" s="105">
        <f t="shared" si="388"/>
        <v>7669</v>
      </c>
      <c r="R1362" s="105">
        <f t="shared" si="388"/>
        <v>3998</v>
      </c>
      <c r="S1362" s="105">
        <f t="shared" si="388"/>
        <v>1000</v>
      </c>
      <c r="T1362" s="105">
        <f t="shared" si="388"/>
        <v>987</v>
      </c>
      <c r="U1362" s="105">
        <f t="shared" si="388"/>
        <v>887</v>
      </c>
      <c r="V1362" s="105">
        <f t="shared" si="388"/>
        <v>100</v>
      </c>
      <c r="W1362" s="109">
        <v>29390</v>
      </c>
      <c r="X1362" s="47"/>
    </row>
    <row r="1363" spans="1:24" s="35" customFormat="1" ht="15.75" x14ac:dyDescent="0.25">
      <c r="A1363" s="33" t="s">
        <v>290</v>
      </c>
      <c r="B1363" s="21">
        <v>1</v>
      </c>
      <c r="C1363" s="23" t="s">
        <v>102</v>
      </c>
      <c r="D1363" s="27" t="s">
        <v>22</v>
      </c>
      <c r="E1363" s="52">
        <f>E1364+E1370+E1384</f>
        <v>5590336</v>
      </c>
      <c r="F1363" s="52">
        <f>F1364+F1370+F1384</f>
        <v>1376192.8333333333</v>
      </c>
      <c r="G1363" s="52">
        <f>G1364+G1370+G1384</f>
        <v>1368798</v>
      </c>
      <c r="H1363" s="52">
        <f>H1364+H1370+H1384</f>
        <v>1357807</v>
      </c>
      <c r="I1363" s="132">
        <f>I1364+I1370+I1384</f>
        <v>0</v>
      </c>
      <c r="J1363" s="50">
        <f>ROUND(I1363/F1363*100,2)</f>
        <v>0</v>
      </c>
      <c r="K1363" s="132">
        <f>K1364+K1370+K1384</f>
        <v>0</v>
      </c>
      <c r="L1363" s="55">
        <f>ROUND(K1363*100/-F1363,2)</f>
        <v>0</v>
      </c>
      <c r="M1363" s="49">
        <v>121248</v>
      </c>
      <c r="N1363" s="49">
        <f>ROUND(M1363/12*3,0)</f>
        <v>30312</v>
      </c>
      <c r="O1363" s="52">
        <f t="shared" ref="O1363:V1363" si="389">O1364+O1370+O1384</f>
        <v>27163</v>
      </c>
      <c r="P1363" s="52">
        <f t="shared" si="389"/>
        <v>28155</v>
      </c>
      <c r="Q1363" s="132">
        <f t="shared" si="389"/>
        <v>-992</v>
      </c>
      <c r="R1363" s="52">
        <f t="shared" si="389"/>
        <v>3608</v>
      </c>
      <c r="S1363" s="52">
        <f t="shared" si="389"/>
        <v>902</v>
      </c>
      <c r="T1363" s="142">
        <f t="shared" si="389"/>
        <v>844</v>
      </c>
      <c r="U1363" s="142">
        <f t="shared" si="389"/>
        <v>844</v>
      </c>
      <c r="V1363" s="59">
        <f t="shared" si="389"/>
        <v>0</v>
      </c>
      <c r="W1363" s="59"/>
      <c r="X1363" s="25"/>
    </row>
    <row r="1364" spans="1:24" s="35" customFormat="1" ht="15.75" x14ac:dyDescent="0.25">
      <c r="A1364" s="33" t="s">
        <v>290</v>
      </c>
      <c r="B1364" s="33" t="s">
        <v>334</v>
      </c>
      <c r="C1364" s="23" t="s">
        <v>102</v>
      </c>
      <c r="D1364" s="32" t="s">
        <v>23</v>
      </c>
      <c r="E1364" s="49">
        <f t="shared" ref="E1364:L1364" si="390">SUM(E1365:E1369)</f>
        <v>5333645</v>
      </c>
      <c r="F1364" s="49">
        <f t="shared" si="390"/>
        <v>1333411</v>
      </c>
      <c r="G1364" s="49">
        <f t="shared" si="390"/>
        <v>1333411</v>
      </c>
      <c r="H1364" s="49">
        <f t="shared" si="390"/>
        <v>1333411</v>
      </c>
      <c r="I1364" s="136">
        <f t="shared" si="390"/>
        <v>0</v>
      </c>
      <c r="J1364" s="136">
        <f t="shared" si="390"/>
        <v>0</v>
      </c>
      <c r="K1364" s="136">
        <f t="shared" si="390"/>
        <v>0</v>
      </c>
      <c r="L1364" s="49">
        <f t="shared" si="390"/>
        <v>0</v>
      </c>
      <c r="M1364" s="49"/>
      <c r="N1364" s="49"/>
      <c r="O1364" s="52">
        <f t="shared" ref="O1364:V1364" si="391">SUM(O1365:O1369)</f>
        <v>26712</v>
      </c>
      <c r="P1364" s="52">
        <f t="shared" si="391"/>
        <v>27704</v>
      </c>
      <c r="Q1364" s="132">
        <f t="shared" si="391"/>
        <v>-992</v>
      </c>
      <c r="R1364" s="52">
        <f t="shared" si="391"/>
        <v>3608</v>
      </c>
      <c r="S1364" s="52">
        <f t="shared" si="391"/>
        <v>902</v>
      </c>
      <c r="T1364" s="147">
        <f t="shared" si="391"/>
        <v>839</v>
      </c>
      <c r="U1364" s="149">
        <f t="shared" si="391"/>
        <v>839</v>
      </c>
      <c r="V1364" s="49">
        <f t="shared" si="391"/>
        <v>0</v>
      </c>
      <c r="W1364" s="49"/>
      <c r="X1364" s="25"/>
    </row>
    <row r="1365" spans="1:24" s="35" customFormat="1" ht="15.75" x14ac:dyDescent="0.25">
      <c r="A1365" s="33" t="s">
        <v>290</v>
      </c>
      <c r="B1365" s="33" t="s">
        <v>334</v>
      </c>
      <c r="C1365" s="23" t="s">
        <v>73</v>
      </c>
      <c r="D1365" s="34" t="s">
        <v>106</v>
      </c>
      <c r="E1365" s="53">
        <v>3166631</v>
      </c>
      <c r="F1365" s="53">
        <f t="shared" ref="F1365:F1369" si="392">ROUND(E1365/12*3,0)</f>
        <v>791658</v>
      </c>
      <c r="G1365" s="53">
        <v>791658</v>
      </c>
      <c r="H1365" s="53">
        <v>791658</v>
      </c>
      <c r="I1365" s="54"/>
      <c r="J1365" s="50"/>
      <c r="K1365" s="54"/>
      <c r="L1365" s="55"/>
      <c r="M1365" s="53"/>
      <c r="N1365" s="53"/>
      <c r="O1365" s="53">
        <v>26712</v>
      </c>
      <c r="P1365" s="53">
        <v>27704</v>
      </c>
      <c r="Q1365" s="57">
        <f>O1365-P1365</f>
        <v>-992</v>
      </c>
      <c r="R1365" s="74">
        <v>3608</v>
      </c>
      <c r="S1365" s="53">
        <f>ROUND(R1365/12*3,0)</f>
        <v>902</v>
      </c>
      <c r="T1365" s="58">
        <v>839</v>
      </c>
      <c r="U1365" s="58">
        <v>839</v>
      </c>
      <c r="V1365" s="53">
        <f>T1365-U1365</f>
        <v>0</v>
      </c>
      <c r="W1365" s="53"/>
      <c r="X1365" s="6"/>
    </row>
    <row r="1366" spans="1:24" s="35" customFormat="1" ht="15.75" x14ac:dyDescent="0.25">
      <c r="A1366" s="33" t="s">
        <v>290</v>
      </c>
      <c r="B1366" s="33" t="s">
        <v>334</v>
      </c>
      <c r="C1366" s="23" t="s">
        <v>74</v>
      </c>
      <c r="D1366" s="34" t="s">
        <v>104</v>
      </c>
      <c r="E1366" s="53">
        <v>2106849</v>
      </c>
      <c r="F1366" s="53">
        <f t="shared" si="392"/>
        <v>526712</v>
      </c>
      <c r="G1366" s="53">
        <v>526712</v>
      </c>
      <c r="H1366" s="53">
        <v>526712</v>
      </c>
      <c r="I1366" s="54"/>
      <c r="J1366" s="50"/>
      <c r="K1366" s="54"/>
      <c r="L1366" s="55"/>
      <c r="M1366" s="59"/>
      <c r="N1366" s="59"/>
      <c r="O1366" s="53"/>
      <c r="P1366" s="53"/>
      <c r="Q1366" s="57">
        <f>O1366-P1366</f>
        <v>0</v>
      </c>
      <c r="R1366" s="53"/>
      <c r="S1366" s="53">
        <f>ROUND(R1366/12*3,0)</f>
        <v>0</v>
      </c>
      <c r="T1366" s="58"/>
      <c r="U1366" s="58"/>
      <c r="V1366" s="53">
        <f>T1366-U1366</f>
        <v>0</v>
      </c>
      <c r="W1366" s="59"/>
      <c r="X1366" s="6"/>
    </row>
    <row r="1367" spans="1:24" s="35" customFormat="1" ht="15.75" x14ac:dyDescent="0.25">
      <c r="A1367" s="33" t="s">
        <v>290</v>
      </c>
      <c r="B1367" s="33" t="s">
        <v>334</v>
      </c>
      <c r="C1367" s="23" t="s">
        <v>74</v>
      </c>
      <c r="D1367" s="34" t="s">
        <v>105</v>
      </c>
      <c r="E1367" s="53">
        <v>60165</v>
      </c>
      <c r="F1367" s="53">
        <f t="shared" si="392"/>
        <v>15041</v>
      </c>
      <c r="G1367" s="53">
        <v>15041</v>
      </c>
      <c r="H1367" s="53">
        <v>15041</v>
      </c>
      <c r="I1367" s="54"/>
      <c r="J1367" s="50"/>
      <c r="K1367" s="54"/>
      <c r="L1367" s="55"/>
      <c r="M1367" s="59"/>
      <c r="N1367" s="59"/>
      <c r="O1367" s="53"/>
      <c r="P1367" s="53"/>
      <c r="Q1367" s="57">
        <f>O1367-P1367</f>
        <v>0</v>
      </c>
      <c r="R1367" s="53"/>
      <c r="S1367" s="53">
        <f>ROUND(R1367/12*3,0)</f>
        <v>0</v>
      </c>
      <c r="T1367" s="58"/>
      <c r="U1367" s="58"/>
      <c r="V1367" s="53">
        <f>T1367-U1367</f>
        <v>0</v>
      </c>
      <c r="W1367" s="59"/>
      <c r="X1367" s="6"/>
    </row>
    <row r="1368" spans="1:24" s="35" customFormat="1" ht="15.75" x14ac:dyDescent="0.25">
      <c r="A1368" s="33" t="s">
        <v>290</v>
      </c>
      <c r="B1368" s="33" t="s">
        <v>334</v>
      </c>
      <c r="C1368" s="23" t="s">
        <v>75</v>
      </c>
      <c r="D1368" s="34" t="s">
        <v>107</v>
      </c>
      <c r="E1368" s="53"/>
      <c r="F1368" s="53">
        <f t="shared" si="392"/>
        <v>0</v>
      </c>
      <c r="G1368" s="53"/>
      <c r="H1368" s="53"/>
      <c r="I1368" s="127"/>
      <c r="J1368" s="55"/>
      <c r="K1368" s="127"/>
      <c r="L1368" s="55"/>
      <c r="M1368" s="59"/>
      <c r="N1368" s="59"/>
      <c r="O1368" s="53"/>
      <c r="P1368" s="53"/>
      <c r="Q1368" s="59">
        <f>O1368-P1368</f>
        <v>0</v>
      </c>
      <c r="R1368" s="53"/>
      <c r="S1368" s="53">
        <f>ROUND(R1368/12*3,0)</f>
        <v>0</v>
      </c>
      <c r="T1368" s="53"/>
      <c r="U1368" s="53"/>
      <c r="V1368" s="53">
        <f>T1368-U1368</f>
        <v>0</v>
      </c>
      <c r="W1368" s="59"/>
      <c r="X1368" s="6"/>
    </row>
    <row r="1369" spans="1:24" s="35" customFormat="1" ht="31.5" x14ac:dyDescent="0.25">
      <c r="A1369" s="33" t="s">
        <v>290</v>
      </c>
      <c r="B1369" s="33" t="s">
        <v>334</v>
      </c>
      <c r="C1369" s="23" t="s">
        <v>76</v>
      </c>
      <c r="D1369" s="34" t="s">
        <v>108</v>
      </c>
      <c r="E1369" s="53"/>
      <c r="F1369" s="53">
        <f t="shared" si="392"/>
        <v>0</v>
      </c>
      <c r="G1369" s="53"/>
      <c r="H1369" s="53"/>
      <c r="I1369" s="54"/>
      <c r="J1369" s="50"/>
      <c r="K1369" s="54"/>
      <c r="L1369" s="55"/>
      <c r="M1369" s="59"/>
      <c r="N1369" s="59"/>
      <c r="O1369" s="53"/>
      <c r="P1369" s="53"/>
      <c r="Q1369" s="57">
        <f>O1369-P1369</f>
        <v>0</v>
      </c>
      <c r="R1369" s="53"/>
      <c r="S1369" s="53">
        <f>ROUND(R1369/12*3,0)</f>
        <v>0</v>
      </c>
      <c r="T1369" s="58"/>
      <c r="U1369" s="58"/>
      <c r="V1369" s="53">
        <f>T1369-U1369</f>
        <v>0</v>
      </c>
      <c r="W1369" s="59"/>
      <c r="X1369" s="6"/>
    </row>
    <row r="1370" spans="1:24" s="35" customFormat="1" ht="15.75" x14ac:dyDescent="0.25">
      <c r="A1370" s="33" t="s">
        <v>290</v>
      </c>
      <c r="B1370" s="22" t="s">
        <v>335</v>
      </c>
      <c r="C1370" s="36"/>
      <c r="D1370" s="32" t="s">
        <v>24</v>
      </c>
      <c r="E1370" s="61">
        <f t="shared" ref="E1370:L1370" si="393">SUM(E1371:E1383)</f>
        <v>0</v>
      </c>
      <c r="F1370" s="61">
        <f t="shared" si="393"/>
        <v>0</v>
      </c>
      <c r="G1370" s="61">
        <f t="shared" si="393"/>
        <v>0</v>
      </c>
      <c r="H1370" s="61">
        <f t="shared" si="393"/>
        <v>0</v>
      </c>
      <c r="I1370" s="128">
        <f t="shared" si="393"/>
        <v>0</v>
      </c>
      <c r="J1370" s="128">
        <f t="shared" si="393"/>
        <v>0</v>
      </c>
      <c r="K1370" s="128">
        <f t="shared" si="393"/>
        <v>0</v>
      </c>
      <c r="L1370" s="61">
        <f t="shared" si="393"/>
        <v>0</v>
      </c>
      <c r="M1370" s="61"/>
      <c r="N1370" s="61"/>
      <c r="O1370" s="61">
        <f t="shared" ref="O1370:V1370" si="394">SUM(O1371:O1383)</f>
        <v>0</v>
      </c>
      <c r="P1370" s="61">
        <f t="shared" si="394"/>
        <v>0</v>
      </c>
      <c r="Q1370" s="128">
        <f t="shared" si="394"/>
        <v>0</v>
      </c>
      <c r="R1370" s="61">
        <f t="shared" si="394"/>
        <v>0</v>
      </c>
      <c r="S1370" s="61">
        <f t="shared" si="394"/>
        <v>0</v>
      </c>
      <c r="T1370" s="145">
        <f t="shared" si="394"/>
        <v>0</v>
      </c>
      <c r="U1370" s="145">
        <f t="shared" si="394"/>
        <v>0</v>
      </c>
      <c r="V1370" s="61">
        <f t="shared" si="394"/>
        <v>0</v>
      </c>
      <c r="W1370" s="68"/>
      <c r="X1370" s="6"/>
    </row>
    <row r="1371" spans="1:24" s="35" customFormat="1" ht="15.75" x14ac:dyDescent="0.25">
      <c r="A1371" s="33" t="s">
        <v>290</v>
      </c>
      <c r="B1371" s="33" t="s">
        <v>335</v>
      </c>
      <c r="C1371" s="37" t="s">
        <v>25</v>
      </c>
      <c r="D1371" s="34" t="s">
        <v>54</v>
      </c>
      <c r="E1371" s="53"/>
      <c r="F1371" s="53"/>
      <c r="G1371" s="53"/>
      <c r="H1371" s="53"/>
      <c r="I1371" s="54"/>
      <c r="J1371" s="50"/>
      <c r="K1371" s="54"/>
      <c r="L1371" s="55"/>
      <c r="M1371" s="59"/>
      <c r="N1371" s="59"/>
      <c r="O1371" s="53"/>
      <c r="P1371" s="53"/>
      <c r="Q1371" s="57">
        <f t="shared" ref="Q1371:Q1383" si="395">O1371-P1371</f>
        <v>0</v>
      </c>
      <c r="R1371" s="53"/>
      <c r="S1371" s="53">
        <f t="shared" ref="S1371:S1383" si="396">ROUND(R1371/12*3,0)</f>
        <v>0</v>
      </c>
      <c r="T1371" s="58"/>
      <c r="U1371" s="58"/>
      <c r="V1371" s="53">
        <f t="shared" ref="V1371:V1383" si="397">T1371-U1371</f>
        <v>0</v>
      </c>
      <c r="W1371" s="59"/>
      <c r="X1371" s="6"/>
    </row>
    <row r="1372" spans="1:24" s="35" customFormat="1" ht="15.75" x14ac:dyDescent="0.25">
      <c r="A1372" s="33" t="s">
        <v>290</v>
      </c>
      <c r="B1372" s="33" t="s">
        <v>335</v>
      </c>
      <c r="C1372" s="37" t="s">
        <v>26</v>
      </c>
      <c r="D1372" s="34" t="s">
        <v>27</v>
      </c>
      <c r="E1372" s="53"/>
      <c r="F1372" s="53"/>
      <c r="G1372" s="53"/>
      <c r="H1372" s="53"/>
      <c r="I1372" s="54"/>
      <c r="J1372" s="50"/>
      <c r="K1372" s="54"/>
      <c r="L1372" s="55"/>
      <c r="M1372" s="59"/>
      <c r="N1372" s="59"/>
      <c r="O1372" s="53"/>
      <c r="P1372" s="53"/>
      <c r="Q1372" s="57">
        <f t="shared" si="395"/>
        <v>0</v>
      </c>
      <c r="R1372" s="53"/>
      <c r="S1372" s="53">
        <f t="shared" si="396"/>
        <v>0</v>
      </c>
      <c r="T1372" s="58"/>
      <c r="U1372" s="58"/>
      <c r="V1372" s="53">
        <f t="shared" si="397"/>
        <v>0</v>
      </c>
      <c r="W1372" s="59"/>
      <c r="X1372" s="6"/>
    </row>
    <row r="1373" spans="1:24" s="35" customFormat="1" ht="31.5" x14ac:dyDescent="0.25">
      <c r="A1373" s="33" t="s">
        <v>290</v>
      </c>
      <c r="B1373" s="33" t="s">
        <v>335</v>
      </c>
      <c r="C1373" s="37" t="s">
        <v>28</v>
      </c>
      <c r="D1373" s="34" t="s">
        <v>29</v>
      </c>
      <c r="E1373" s="53"/>
      <c r="F1373" s="53"/>
      <c r="G1373" s="53"/>
      <c r="H1373" s="53"/>
      <c r="I1373" s="54"/>
      <c r="J1373" s="50"/>
      <c r="K1373" s="54"/>
      <c r="L1373" s="55"/>
      <c r="M1373" s="59"/>
      <c r="N1373" s="59"/>
      <c r="O1373" s="53"/>
      <c r="P1373" s="53"/>
      <c r="Q1373" s="57">
        <f t="shared" si="395"/>
        <v>0</v>
      </c>
      <c r="R1373" s="53"/>
      <c r="S1373" s="53">
        <f t="shared" si="396"/>
        <v>0</v>
      </c>
      <c r="T1373" s="58"/>
      <c r="U1373" s="58"/>
      <c r="V1373" s="53">
        <f t="shared" si="397"/>
        <v>0</v>
      </c>
      <c r="W1373" s="59"/>
      <c r="X1373" s="6"/>
    </row>
    <row r="1374" spans="1:24" s="35" customFormat="1" ht="15.75" x14ac:dyDescent="0.25">
      <c r="A1374" s="33" t="s">
        <v>290</v>
      </c>
      <c r="B1374" s="33" t="s">
        <v>335</v>
      </c>
      <c r="C1374" s="37" t="s">
        <v>56</v>
      </c>
      <c r="D1374" s="34" t="s">
        <v>53</v>
      </c>
      <c r="E1374" s="53"/>
      <c r="F1374" s="53"/>
      <c r="G1374" s="53"/>
      <c r="H1374" s="53"/>
      <c r="I1374" s="54"/>
      <c r="J1374" s="50"/>
      <c r="K1374" s="54"/>
      <c r="L1374" s="55"/>
      <c r="M1374" s="59"/>
      <c r="N1374" s="59"/>
      <c r="O1374" s="53"/>
      <c r="P1374" s="53"/>
      <c r="Q1374" s="57">
        <f t="shared" si="395"/>
        <v>0</v>
      </c>
      <c r="R1374" s="53"/>
      <c r="S1374" s="53">
        <f t="shared" si="396"/>
        <v>0</v>
      </c>
      <c r="T1374" s="58"/>
      <c r="U1374" s="58"/>
      <c r="V1374" s="53">
        <f t="shared" si="397"/>
        <v>0</v>
      </c>
      <c r="W1374" s="59"/>
      <c r="X1374" s="6"/>
    </row>
    <row r="1375" spans="1:24" s="35" customFormat="1" ht="15.75" x14ac:dyDescent="0.25">
      <c r="A1375" s="33" t="s">
        <v>290</v>
      </c>
      <c r="B1375" s="33" t="s">
        <v>335</v>
      </c>
      <c r="C1375" s="37" t="s">
        <v>57</v>
      </c>
      <c r="D1375" s="34" t="s">
        <v>68</v>
      </c>
      <c r="E1375" s="53"/>
      <c r="F1375" s="53"/>
      <c r="G1375" s="53"/>
      <c r="H1375" s="53"/>
      <c r="I1375" s="54"/>
      <c r="J1375" s="50"/>
      <c r="K1375" s="54"/>
      <c r="L1375" s="55"/>
      <c r="M1375" s="59"/>
      <c r="N1375" s="59"/>
      <c r="O1375" s="53"/>
      <c r="P1375" s="53"/>
      <c r="Q1375" s="57">
        <f t="shared" si="395"/>
        <v>0</v>
      </c>
      <c r="R1375" s="53"/>
      <c r="S1375" s="53">
        <f t="shared" si="396"/>
        <v>0</v>
      </c>
      <c r="T1375" s="58"/>
      <c r="U1375" s="58"/>
      <c r="V1375" s="53">
        <f t="shared" si="397"/>
        <v>0</v>
      </c>
      <c r="W1375" s="59"/>
      <c r="X1375" s="6"/>
    </row>
    <row r="1376" spans="1:24" s="35" customFormat="1" ht="15.75" x14ac:dyDescent="0.25">
      <c r="A1376" s="33" t="s">
        <v>290</v>
      </c>
      <c r="B1376" s="33" t="s">
        <v>335</v>
      </c>
      <c r="C1376" s="37" t="s">
        <v>58</v>
      </c>
      <c r="D1376" s="34" t="s">
        <v>70</v>
      </c>
      <c r="E1376" s="53"/>
      <c r="F1376" s="53"/>
      <c r="G1376" s="53"/>
      <c r="H1376" s="53"/>
      <c r="I1376" s="54"/>
      <c r="J1376" s="50"/>
      <c r="K1376" s="54"/>
      <c r="L1376" s="55"/>
      <c r="M1376" s="59"/>
      <c r="N1376" s="59"/>
      <c r="O1376" s="53"/>
      <c r="P1376" s="53"/>
      <c r="Q1376" s="57">
        <f t="shared" si="395"/>
        <v>0</v>
      </c>
      <c r="R1376" s="53"/>
      <c r="S1376" s="53">
        <f t="shared" si="396"/>
        <v>0</v>
      </c>
      <c r="T1376" s="58"/>
      <c r="U1376" s="58"/>
      <c r="V1376" s="53">
        <f t="shared" si="397"/>
        <v>0</v>
      </c>
      <c r="W1376" s="59"/>
      <c r="X1376" s="6"/>
    </row>
    <row r="1377" spans="1:24" s="35" customFormat="1" ht="31.5" x14ac:dyDescent="0.25">
      <c r="A1377" s="33" t="s">
        <v>290</v>
      </c>
      <c r="B1377" s="33" t="s">
        <v>335</v>
      </c>
      <c r="C1377" s="37" t="s">
        <v>59</v>
      </c>
      <c r="D1377" s="34" t="s">
        <v>69</v>
      </c>
      <c r="E1377" s="53"/>
      <c r="F1377" s="53"/>
      <c r="G1377" s="53"/>
      <c r="H1377" s="53"/>
      <c r="I1377" s="54"/>
      <c r="J1377" s="50"/>
      <c r="K1377" s="54"/>
      <c r="L1377" s="55"/>
      <c r="M1377" s="59"/>
      <c r="N1377" s="59"/>
      <c r="O1377" s="53"/>
      <c r="P1377" s="53"/>
      <c r="Q1377" s="57">
        <f t="shared" si="395"/>
        <v>0</v>
      </c>
      <c r="R1377" s="53"/>
      <c r="S1377" s="53">
        <f t="shared" si="396"/>
        <v>0</v>
      </c>
      <c r="T1377" s="58"/>
      <c r="U1377" s="58"/>
      <c r="V1377" s="53">
        <f t="shared" si="397"/>
        <v>0</v>
      </c>
      <c r="W1377" s="59"/>
      <c r="X1377" s="6"/>
    </row>
    <row r="1378" spans="1:24" s="35" customFormat="1" ht="15.75" x14ac:dyDescent="0.25">
      <c r="A1378" s="33" t="s">
        <v>290</v>
      </c>
      <c r="B1378" s="33" t="s">
        <v>335</v>
      </c>
      <c r="C1378" s="37" t="s">
        <v>60</v>
      </c>
      <c r="D1378" s="34" t="s">
        <v>72</v>
      </c>
      <c r="E1378" s="53"/>
      <c r="F1378" s="53"/>
      <c r="G1378" s="53"/>
      <c r="H1378" s="53"/>
      <c r="I1378" s="54"/>
      <c r="J1378" s="50"/>
      <c r="K1378" s="54"/>
      <c r="L1378" s="55"/>
      <c r="M1378" s="59"/>
      <c r="N1378" s="59"/>
      <c r="O1378" s="53"/>
      <c r="P1378" s="53"/>
      <c r="Q1378" s="57">
        <f t="shared" si="395"/>
        <v>0</v>
      </c>
      <c r="R1378" s="53"/>
      <c r="S1378" s="53">
        <f t="shared" si="396"/>
        <v>0</v>
      </c>
      <c r="T1378" s="58"/>
      <c r="U1378" s="58"/>
      <c r="V1378" s="53">
        <f t="shared" si="397"/>
        <v>0</v>
      </c>
      <c r="W1378" s="59"/>
      <c r="X1378" s="6"/>
    </row>
    <row r="1379" spans="1:24" s="35" customFormat="1" ht="15.75" x14ac:dyDescent="0.25">
      <c r="A1379" s="33" t="s">
        <v>290</v>
      </c>
      <c r="B1379" s="33" t="s">
        <v>335</v>
      </c>
      <c r="C1379" s="37" t="s">
        <v>61</v>
      </c>
      <c r="D1379" s="34" t="s">
        <v>67</v>
      </c>
      <c r="E1379" s="53"/>
      <c r="F1379" s="53"/>
      <c r="G1379" s="53"/>
      <c r="H1379" s="53"/>
      <c r="I1379" s="54"/>
      <c r="J1379" s="50"/>
      <c r="K1379" s="54"/>
      <c r="L1379" s="55"/>
      <c r="M1379" s="59"/>
      <c r="N1379" s="59"/>
      <c r="O1379" s="53"/>
      <c r="P1379" s="53"/>
      <c r="Q1379" s="57">
        <f t="shared" si="395"/>
        <v>0</v>
      </c>
      <c r="R1379" s="53"/>
      <c r="S1379" s="53">
        <f t="shared" si="396"/>
        <v>0</v>
      </c>
      <c r="T1379" s="58"/>
      <c r="U1379" s="58"/>
      <c r="V1379" s="53">
        <f t="shared" si="397"/>
        <v>0</v>
      </c>
      <c r="W1379" s="59"/>
      <c r="X1379" s="6"/>
    </row>
    <row r="1380" spans="1:24" s="35" customFormat="1" ht="15.75" x14ac:dyDescent="0.25">
      <c r="A1380" s="33" t="s">
        <v>290</v>
      </c>
      <c r="B1380" s="33" t="s">
        <v>335</v>
      </c>
      <c r="C1380" s="37" t="s">
        <v>62</v>
      </c>
      <c r="D1380" s="34" t="s">
        <v>66</v>
      </c>
      <c r="E1380" s="53"/>
      <c r="F1380" s="53"/>
      <c r="G1380" s="53"/>
      <c r="H1380" s="53"/>
      <c r="I1380" s="54"/>
      <c r="J1380" s="50"/>
      <c r="K1380" s="54"/>
      <c r="L1380" s="55"/>
      <c r="M1380" s="59"/>
      <c r="N1380" s="59"/>
      <c r="O1380" s="53"/>
      <c r="P1380" s="53"/>
      <c r="Q1380" s="57">
        <f t="shared" si="395"/>
        <v>0</v>
      </c>
      <c r="R1380" s="53"/>
      <c r="S1380" s="53">
        <f t="shared" si="396"/>
        <v>0</v>
      </c>
      <c r="T1380" s="58"/>
      <c r="U1380" s="58"/>
      <c r="V1380" s="53">
        <f t="shared" si="397"/>
        <v>0</v>
      </c>
      <c r="W1380" s="59"/>
      <c r="X1380" s="6"/>
    </row>
    <row r="1381" spans="1:24" s="35" customFormat="1" ht="15.75" x14ac:dyDescent="0.25">
      <c r="A1381" s="33" t="s">
        <v>290</v>
      </c>
      <c r="B1381" s="33" t="s">
        <v>335</v>
      </c>
      <c r="C1381" s="37" t="s">
        <v>63</v>
      </c>
      <c r="D1381" s="34" t="s">
        <v>52</v>
      </c>
      <c r="E1381" s="53"/>
      <c r="F1381" s="53"/>
      <c r="G1381" s="53"/>
      <c r="H1381" s="53"/>
      <c r="I1381" s="54"/>
      <c r="J1381" s="50"/>
      <c r="K1381" s="54"/>
      <c r="L1381" s="55"/>
      <c r="M1381" s="59"/>
      <c r="N1381" s="59"/>
      <c r="O1381" s="53"/>
      <c r="P1381" s="53"/>
      <c r="Q1381" s="57">
        <f t="shared" si="395"/>
        <v>0</v>
      </c>
      <c r="R1381" s="53"/>
      <c r="S1381" s="53">
        <f t="shared" si="396"/>
        <v>0</v>
      </c>
      <c r="T1381" s="58"/>
      <c r="U1381" s="58"/>
      <c r="V1381" s="53">
        <f t="shared" si="397"/>
        <v>0</v>
      </c>
      <c r="W1381" s="59"/>
      <c r="X1381" s="6"/>
    </row>
    <row r="1382" spans="1:24" s="35" customFormat="1" ht="15.75" x14ac:dyDescent="0.25">
      <c r="A1382" s="33" t="s">
        <v>290</v>
      </c>
      <c r="B1382" s="33" t="s">
        <v>335</v>
      </c>
      <c r="C1382" s="37" t="s">
        <v>64</v>
      </c>
      <c r="D1382" s="34" t="s">
        <v>55</v>
      </c>
      <c r="E1382" s="53"/>
      <c r="F1382" s="53"/>
      <c r="G1382" s="53"/>
      <c r="H1382" s="53"/>
      <c r="I1382" s="127"/>
      <c r="J1382" s="55"/>
      <c r="K1382" s="127"/>
      <c r="L1382" s="55"/>
      <c r="M1382" s="59"/>
      <c r="N1382" s="59"/>
      <c r="O1382" s="53"/>
      <c r="P1382" s="53"/>
      <c r="Q1382" s="59">
        <f t="shared" si="395"/>
        <v>0</v>
      </c>
      <c r="R1382" s="53"/>
      <c r="S1382" s="53">
        <f t="shared" si="396"/>
        <v>0</v>
      </c>
      <c r="T1382" s="53"/>
      <c r="U1382" s="53"/>
      <c r="V1382" s="53">
        <f t="shared" si="397"/>
        <v>0</v>
      </c>
      <c r="W1382" s="59"/>
      <c r="X1382" s="6"/>
    </row>
    <row r="1383" spans="1:24" s="35" customFormat="1" ht="15.75" x14ac:dyDescent="0.25">
      <c r="A1383" s="33" t="s">
        <v>290</v>
      </c>
      <c r="B1383" s="33" t="s">
        <v>335</v>
      </c>
      <c r="C1383" s="37" t="s">
        <v>65</v>
      </c>
      <c r="D1383" s="34" t="s">
        <v>71</v>
      </c>
      <c r="E1383" s="53"/>
      <c r="F1383" s="53"/>
      <c r="G1383" s="53"/>
      <c r="H1383" s="53"/>
      <c r="I1383" s="54"/>
      <c r="J1383" s="50"/>
      <c r="K1383" s="54"/>
      <c r="L1383" s="55"/>
      <c r="M1383" s="59"/>
      <c r="N1383" s="59"/>
      <c r="O1383" s="53"/>
      <c r="P1383" s="53"/>
      <c r="Q1383" s="57">
        <f t="shared" si="395"/>
        <v>0</v>
      </c>
      <c r="R1383" s="53"/>
      <c r="S1383" s="53">
        <f t="shared" si="396"/>
        <v>0</v>
      </c>
      <c r="T1383" s="58"/>
      <c r="U1383" s="58"/>
      <c r="V1383" s="53">
        <f t="shared" si="397"/>
        <v>0</v>
      </c>
      <c r="W1383" s="59"/>
      <c r="X1383" s="6"/>
    </row>
    <row r="1384" spans="1:24" s="35" customFormat="1" ht="31.5" x14ac:dyDescent="0.25">
      <c r="A1384" s="33" t="s">
        <v>290</v>
      </c>
      <c r="B1384" s="22" t="s">
        <v>336</v>
      </c>
      <c r="C1384" s="23" t="s">
        <v>102</v>
      </c>
      <c r="D1384" s="32" t="s">
        <v>30</v>
      </c>
      <c r="E1384" s="61">
        <f t="shared" ref="E1384:L1384" si="398">SUM(E1385:E1401)</f>
        <v>256691</v>
      </c>
      <c r="F1384" s="61">
        <f t="shared" si="398"/>
        <v>42781.833333333336</v>
      </c>
      <c r="G1384" s="61">
        <f t="shared" si="398"/>
        <v>35387</v>
      </c>
      <c r="H1384" s="61">
        <f t="shared" si="398"/>
        <v>24396</v>
      </c>
      <c r="I1384" s="128">
        <f t="shared" si="398"/>
        <v>0</v>
      </c>
      <c r="J1384" s="128">
        <f t="shared" si="398"/>
        <v>0</v>
      </c>
      <c r="K1384" s="128">
        <f t="shared" si="398"/>
        <v>0</v>
      </c>
      <c r="L1384" s="61">
        <f t="shared" si="398"/>
        <v>0</v>
      </c>
      <c r="M1384" s="61"/>
      <c r="N1384" s="61"/>
      <c r="O1384" s="61">
        <f t="shared" ref="O1384:V1384" si="399">SUM(O1385:O1399)</f>
        <v>451</v>
      </c>
      <c r="P1384" s="61">
        <f t="shared" si="399"/>
        <v>451</v>
      </c>
      <c r="Q1384" s="128">
        <f t="shared" si="399"/>
        <v>0</v>
      </c>
      <c r="R1384" s="61">
        <f t="shared" si="399"/>
        <v>0</v>
      </c>
      <c r="S1384" s="61">
        <f t="shared" si="399"/>
        <v>0</v>
      </c>
      <c r="T1384" s="145">
        <f t="shared" si="399"/>
        <v>5</v>
      </c>
      <c r="U1384" s="145">
        <f t="shared" si="399"/>
        <v>5</v>
      </c>
      <c r="V1384" s="61">
        <f t="shared" si="399"/>
        <v>0</v>
      </c>
      <c r="W1384" s="61"/>
      <c r="X1384" s="6"/>
    </row>
    <row r="1385" spans="1:24" s="35" customFormat="1" ht="15.75" x14ac:dyDescent="0.25">
      <c r="A1385" s="33" t="s">
        <v>290</v>
      </c>
      <c r="B1385" s="33" t="s">
        <v>336</v>
      </c>
      <c r="C1385" s="23" t="s">
        <v>79</v>
      </c>
      <c r="D1385" s="43" t="s">
        <v>77</v>
      </c>
      <c r="E1385" s="53">
        <v>18341</v>
      </c>
      <c r="F1385" s="53">
        <f>E1385/12*2</f>
        <v>3056.8333333333335</v>
      </c>
      <c r="G1385" s="53">
        <v>1836</v>
      </c>
      <c r="H1385" s="53">
        <v>1836</v>
      </c>
      <c r="I1385" s="54"/>
      <c r="J1385" s="50"/>
      <c r="K1385" s="54"/>
      <c r="L1385" s="55"/>
      <c r="M1385" s="59"/>
      <c r="N1385" s="59"/>
      <c r="O1385" s="53"/>
      <c r="P1385" s="53"/>
      <c r="Q1385" s="57">
        <f t="shared" ref="Q1385:Q1399" si="400">O1385-P1385</f>
        <v>0</v>
      </c>
      <c r="R1385" s="53"/>
      <c r="S1385" s="53">
        <f>ROUND(R1385/12*3,0)</f>
        <v>0</v>
      </c>
      <c r="T1385" s="58"/>
      <c r="U1385" s="58"/>
      <c r="V1385" s="53">
        <f t="shared" ref="V1385:V1399" si="401">T1385-U1385</f>
        <v>0</v>
      </c>
      <c r="W1385" s="59"/>
      <c r="X1385" s="6"/>
    </row>
    <row r="1386" spans="1:24" s="35" customFormat="1" ht="15.75" x14ac:dyDescent="0.25">
      <c r="A1386" s="33" t="s">
        <v>290</v>
      </c>
      <c r="B1386" s="33" t="s">
        <v>336</v>
      </c>
      <c r="C1386" s="23" t="s">
        <v>80</v>
      </c>
      <c r="D1386" s="43" t="s">
        <v>324</v>
      </c>
      <c r="E1386" s="53">
        <v>4096</v>
      </c>
      <c r="F1386" s="53">
        <f>E1386/12*2</f>
        <v>682.66666666666663</v>
      </c>
      <c r="G1386" s="53"/>
      <c r="H1386" s="53"/>
      <c r="I1386" s="54"/>
      <c r="J1386" s="50"/>
      <c r="K1386" s="54"/>
      <c r="L1386" s="55"/>
      <c r="M1386" s="59"/>
      <c r="N1386" s="59"/>
      <c r="O1386" s="53"/>
      <c r="P1386" s="53"/>
      <c r="Q1386" s="57">
        <f t="shared" si="400"/>
        <v>0</v>
      </c>
      <c r="R1386" s="53"/>
      <c r="S1386" s="53">
        <f>ROUND(R1386/12*3,0)</f>
        <v>0</v>
      </c>
      <c r="T1386" s="58"/>
      <c r="U1386" s="58"/>
      <c r="V1386" s="53">
        <f t="shared" si="401"/>
        <v>0</v>
      </c>
      <c r="W1386" s="59"/>
      <c r="X1386" s="6"/>
    </row>
    <row r="1387" spans="1:24" s="35" customFormat="1" ht="15.75" x14ac:dyDescent="0.25">
      <c r="A1387" s="33" t="s">
        <v>290</v>
      </c>
      <c r="B1387" s="33" t="s">
        <v>336</v>
      </c>
      <c r="C1387" s="23" t="s">
        <v>82</v>
      </c>
      <c r="D1387" s="34" t="s">
        <v>81</v>
      </c>
      <c r="E1387" s="53"/>
      <c r="F1387" s="53"/>
      <c r="G1387" s="53"/>
      <c r="H1387" s="53"/>
      <c r="I1387" s="54"/>
      <c r="J1387" s="50"/>
      <c r="K1387" s="54"/>
      <c r="L1387" s="55"/>
      <c r="M1387" s="59"/>
      <c r="N1387" s="59"/>
      <c r="O1387" s="53"/>
      <c r="P1387" s="53"/>
      <c r="Q1387" s="57">
        <f t="shared" si="400"/>
        <v>0</v>
      </c>
      <c r="R1387" s="53"/>
      <c r="S1387" s="53">
        <f>ROUND(R1387/12*4,0)</f>
        <v>0</v>
      </c>
      <c r="T1387" s="58"/>
      <c r="U1387" s="58"/>
      <c r="V1387" s="53">
        <f t="shared" si="401"/>
        <v>0</v>
      </c>
      <c r="W1387" s="59"/>
      <c r="X1387" s="6"/>
    </row>
    <row r="1388" spans="1:24" s="35" customFormat="1" ht="31.5" x14ac:dyDescent="0.25">
      <c r="A1388" s="33" t="s">
        <v>290</v>
      </c>
      <c r="B1388" s="33" t="s">
        <v>336</v>
      </c>
      <c r="C1388" s="23" t="s">
        <v>84</v>
      </c>
      <c r="D1388" s="43" t="s">
        <v>83</v>
      </c>
      <c r="E1388" s="53"/>
      <c r="F1388" s="131"/>
      <c r="G1388" s="53"/>
      <c r="H1388" s="53"/>
      <c r="I1388" s="54"/>
      <c r="J1388" s="50"/>
      <c r="K1388" s="54"/>
      <c r="L1388" s="55"/>
      <c r="M1388" s="59"/>
      <c r="N1388" s="59"/>
      <c r="O1388" s="53"/>
      <c r="P1388" s="53"/>
      <c r="Q1388" s="57">
        <f t="shared" si="400"/>
        <v>0</v>
      </c>
      <c r="R1388" s="53"/>
      <c r="S1388" s="53">
        <f>ROUND(R1388/12*3,0)</f>
        <v>0</v>
      </c>
      <c r="T1388" s="58"/>
      <c r="U1388" s="58"/>
      <c r="V1388" s="53">
        <f t="shared" si="401"/>
        <v>0</v>
      </c>
      <c r="W1388" s="59"/>
      <c r="X1388" s="6"/>
    </row>
    <row r="1389" spans="1:24" s="35" customFormat="1" ht="15.75" x14ac:dyDescent="0.25">
      <c r="A1389" s="33" t="s">
        <v>290</v>
      </c>
      <c r="B1389" s="33" t="s">
        <v>336</v>
      </c>
      <c r="C1389" s="23" t="s">
        <v>95</v>
      </c>
      <c r="D1389" s="43" t="s">
        <v>96</v>
      </c>
      <c r="E1389" s="53"/>
      <c r="F1389" s="53"/>
      <c r="G1389" s="53"/>
      <c r="H1389" s="53"/>
      <c r="I1389" s="54"/>
      <c r="J1389" s="50"/>
      <c r="K1389" s="54"/>
      <c r="L1389" s="55"/>
      <c r="M1389" s="59"/>
      <c r="N1389" s="59"/>
      <c r="O1389" s="53"/>
      <c r="P1389" s="53"/>
      <c r="Q1389" s="57">
        <f t="shared" si="400"/>
        <v>0</v>
      </c>
      <c r="R1389" s="53"/>
      <c r="S1389" s="53">
        <f>ROUND(R1389/12*3,0)</f>
        <v>0</v>
      </c>
      <c r="T1389" s="58"/>
      <c r="U1389" s="58"/>
      <c r="V1389" s="53">
        <f t="shared" si="401"/>
        <v>0</v>
      </c>
      <c r="W1389" s="59"/>
      <c r="X1389" s="6"/>
    </row>
    <row r="1390" spans="1:24" s="35" customFormat="1" ht="31.5" x14ac:dyDescent="0.25">
      <c r="A1390" s="33" t="s">
        <v>290</v>
      </c>
      <c r="B1390" s="33" t="s">
        <v>336</v>
      </c>
      <c r="C1390" s="23" t="s">
        <v>86</v>
      </c>
      <c r="D1390" s="43" t="s">
        <v>85</v>
      </c>
      <c r="E1390" s="53"/>
      <c r="F1390" s="53">
        <f>E1390/12*2</f>
        <v>0</v>
      </c>
      <c r="G1390" s="53">
        <v>5496</v>
      </c>
      <c r="H1390" s="53">
        <v>5496</v>
      </c>
      <c r="I1390" s="54"/>
      <c r="J1390" s="50"/>
      <c r="K1390" s="54"/>
      <c r="L1390" s="55"/>
      <c r="M1390" s="59"/>
      <c r="N1390" s="59"/>
      <c r="O1390" s="53">
        <v>451</v>
      </c>
      <c r="P1390" s="53">
        <v>451</v>
      </c>
      <c r="Q1390" s="57">
        <f t="shared" si="400"/>
        <v>0</v>
      </c>
      <c r="R1390" s="74"/>
      <c r="S1390" s="53">
        <f>ROUND(R1390/12*3,0)</f>
        <v>0</v>
      </c>
      <c r="T1390" s="58">
        <v>5</v>
      </c>
      <c r="U1390" s="58">
        <v>5</v>
      </c>
      <c r="V1390" s="53">
        <f t="shared" si="401"/>
        <v>0</v>
      </c>
      <c r="W1390" s="59"/>
      <c r="X1390" s="6"/>
    </row>
    <row r="1391" spans="1:24" s="35" customFormat="1" ht="31.5" x14ac:dyDescent="0.25">
      <c r="A1391" s="33" t="s">
        <v>290</v>
      </c>
      <c r="B1391" s="33" t="s">
        <v>336</v>
      </c>
      <c r="C1391" s="23" t="s">
        <v>102</v>
      </c>
      <c r="D1391" s="39" t="s">
        <v>362</v>
      </c>
      <c r="E1391" s="53"/>
      <c r="F1391" s="53"/>
      <c r="G1391" s="53"/>
      <c r="H1391" s="53"/>
      <c r="I1391" s="54"/>
      <c r="J1391" s="50"/>
      <c r="K1391" s="54"/>
      <c r="L1391" s="55"/>
      <c r="M1391" s="59"/>
      <c r="N1391" s="59"/>
      <c r="O1391" s="53"/>
      <c r="P1391" s="53"/>
      <c r="Q1391" s="57">
        <f t="shared" si="400"/>
        <v>0</v>
      </c>
      <c r="R1391" s="74"/>
      <c r="S1391" s="53">
        <f>ROUND(R1391/12*2,0)</f>
        <v>0</v>
      </c>
      <c r="T1391" s="58"/>
      <c r="U1391" s="58"/>
      <c r="V1391" s="53">
        <f t="shared" si="401"/>
        <v>0</v>
      </c>
      <c r="W1391" s="59"/>
      <c r="X1391" s="6"/>
    </row>
    <row r="1392" spans="1:24" s="35" customFormat="1" ht="15.75" x14ac:dyDescent="0.25">
      <c r="A1392" s="33" t="s">
        <v>290</v>
      </c>
      <c r="B1392" s="33" t="s">
        <v>336</v>
      </c>
      <c r="C1392" s="23" t="s">
        <v>89</v>
      </c>
      <c r="D1392" s="43" t="s">
        <v>88</v>
      </c>
      <c r="E1392" s="53"/>
      <c r="F1392" s="53">
        <f>E1392/12*1</f>
        <v>0</v>
      </c>
      <c r="G1392" s="53">
        <v>6</v>
      </c>
      <c r="H1392" s="53">
        <v>6</v>
      </c>
      <c r="I1392" s="54"/>
      <c r="J1392" s="50"/>
      <c r="K1392" s="54"/>
      <c r="L1392" s="55"/>
      <c r="M1392" s="59"/>
      <c r="N1392" s="59"/>
      <c r="O1392" s="53"/>
      <c r="P1392" s="53"/>
      <c r="Q1392" s="57">
        <f t="shared" si="400"/>
        <v>0</v>
      </c>
      <c r="R1392" s="53"/>
      <c r="S1392" s="53">
        <f t="shared" ref="S1392:S1399" si="402">ROUND(R1392/12*3,0)</f>
        <v>0</v>
      </c>
      <c r="T1392" s="58"/>
      <c r="U1392" s="58"/>
      <c r="V1392" s="53">
        <f t="shared" si="401"/>
        <v>0</v>
      </c>
      <c r="W1392" s="59"/>
      <c r="X1392" s="6"/>
    </row>
    <row r="1393" spans="1:24" s="35" customFormat="1" ht="37.5" customHeight="1" x14ac:dyDescent="0.25">
      <c r="A1393" s="33" t="s">
        <v>290</v>
      </c>
      <c r="B1393" s="33" t="s">
        <v>336</v>
      </c>
      <c r="C1393" s="23" t="s">
        <v>91</v>
      </c>
      <c r="D1393" s="43" t="s">
        <v>90</v>
      </c>
      <c r="E1393" s="53">
        <v>234254</v>
      </c>
      <c r="F1393" s="53">
        <f>E1393/12*2</f>
        <v>39042.333333333336</v>
      </c>
      <c r="G1393" s="53">
        <v>27813</v>
      </c>
      <c r="H1393" s="53">
        <v>16938</v>
      </c>
      <c r="I1393" s="54"/>
      <c r="J1393" s="50"/>
      <c r="K1393" s="54"/>
      <c r="L1393" s="55"/>
      <c r="M1393" s="59"/>
      <c r="N1393" s="59"/>
      <c r="O1393" s="53"/>
      <c r="P1393" s="53"/>
      <c r="Q1393" s="57">
        <f t="shared" si="400"/>
        <v>0</v>
      </c>
      <c r="R1393" s="53"/>
      <c r="S1393" s="53">
        <f t="shared" si="402"/>
        <v>0</v>
      </c>
      <c r="T1393" s="58"/>
      <c r="U1393" s="58"/>
      <c r="V1393" s="53">
        <f t="shared" si="401"/>
        <v>0</v>
      </c>
      <c r="W1393" s="59"/>
      <c r="X1393" s="6"/>
    </row>
    <row r="1394" spans="1:24" s="35" customFormat="1" ht="15.75" x14ac:dyDescent="0.25">
      <c r="A1394" s="33" t="s">
        <v>290</v>
      </c>
      <c r="B1394" s="33" t="s">
        <v>336</v>
      </c>
      <c r="C1394" s="23" t="s">
        <v>94</v>
      </c>
      <c r="D1394" s="43" t="s">
        <v>327</v>
      </c>
      <c r="E1394" s="53"/>
      <c r="F1394" s="53">
        <f>E1394/12*1</f>
        <v>0</v>
      </c>
      <c r="G1394" s="53">
        <v>120</v>
      </c>
      <c r="H1394" s="53">
        <v>120</v>
      </c>
      <c r="I1394" s="54"/>
      <c r="J1394" s="50"/>
      <c r="K1394" s="54"/>
      <c r="L1394" s="55"/>
      <c r="M1394" s="59"/>
      <c r="N1394" s="59"/>
      <c r="O1394" s="53"/>
      <c r="P1394" s="53"/>
      <c r="Q1394" s="57">
        <f t="shared" si="400"/>
        <v>0</v>
      </c>
      <c r="R1394" s="53"/>
      <c r="S1394" s="53">
        <f t="shared" si="402"/>
        <v>0</v>
      </c>
      <c r="T1394" s="58"/>
      <c r="U1394" s="58"/>
      <c r="V1394" s="53">
        <f t="shared" si="401"/>
        <v>0</v>
      </c>
      <c r="W1394" s="59"/>
      <c r="X1394" s="6"/>
    </row>
    <row r="1395" spans="1:24" s="35" customFormat="1" ht="15.75" x14ac:dyDescent="0.25">
      <c r="A1395" s="33" t="s">
        <v>290</v>
      </c>
      <c r="B1395" s="33" t="s">
        <v>336</v>
      </c>
      <c r="C1395" s="23" t="s">
        <v>93</v>
      </c>
      <c r="D1395" s="43" t="s">
        <v>92</v>
      </c>
      <c r="E1395" s="53"/>
      <c r="F1395" s="53"/>
      <c r="G1395" s="53"/>
      <c r="H1395" s="53"/>
      <c r="I1395" s="54"/>
      <c r="J1395" s="50"/>
      <c r="K1395" s="54"/>
      <c r="L1395" s="55"/>
      <c r="M1395" s="59"/>
      <c r="N1395" s="59"/>
      <c r="O1395" s="53"/>
      <c r="P1395" s="53"/>
      <c r="Q1395" s="57">
        <f t="shared" si="400"/>
        <v>0</v>
      </c>
      <c r="R1395" s="53"/>
      <c r="S1395" s="53">
        <f t="shared" si="402"/>
        <v>0</v>
      </c>
      <c r="T1395" s="58"/>
      <c r="U1395" s="58"/>
      <c r="V1395" s="53">
        <f t="shared" si="401"/>
        <v>0</v>
      </c>
      <c r="W1395" s="59"/>
      <c r="X1395" s="6"/>
    </row>
    <row r="1396" spans="1:24" s="35" customFormat="1" ht="31.5" x14ac:dyDescent="0.25">
      <c r="A1396" s="33" t="s">
        <v>290</v>
      </c>
      <c r="B1396" s="33" t="s">
        <v>336</v>
      </c>
      <c r="C1396" s="23" t="s">
        <v>98</v>
      </c>
      <c r="D1396" s="34" t="s">
        <v>99</v>
      </c>
      <c r="E1396" s="53"/>
      <c r="F1396" s="53"/>
      <c r="G1396" s="53"/>
      <c r="H1396" s="53"/>
      <c r="I1396" s="54"/>
      <c r="J1396" s="50"/>
      <c r="K1396" s="54"/>
      <c r="L1396" s="55"/>
      <c r="M1396" s="59"/>
      <c r="N1396" s="59"/>
      <c r="O1396" s="53"/>
      <c r="P1396" s="53"/>
      <c r="Q1396" s="57">
        <f t="shared" si="400"/>
        <v>0</v>
      </c>
      <c r="R1396" s="53"/>
      <c r="S1396" s="53">
        <f t="shared" si="402"/>
        <v>0</v>
      </c>
      <c r="T1396" s="58"/>
      <c r="U1396" s="58"/>
      <c r="V1396" s="53">
        <f t="shared" si="401"/>
        <v>0</v>
      </c>
      <c r="W1396" s="59"/>
      <c r="X1396" s="6"/>
    </row>
    <row r="1397" spans="1:24" s="35" customFormat="1" ht="15.75" x14ac:dyDescent="0.25">
      <c r="A1397" s="33" t="s">
        <v>290</v>
      </c>
      <c r="B1397" s="33" t="s">
        <v>336</v>
      </c>
      <c r="C1397" s="23" t="s">
        <v>100</v>
      </c>
      <c r="D1397" s="34" t="s">
        <v>101</v>
      </c>
      <c r="E1397" s="53"/>
      <c r="F1397" s="53"/>
      <c r="G1397" s="53"/>
      <c r="H1397" s="53"/>
      <c r="I1397" s="54"/>
      <c r="J1397" s="50"/>
      <c r="K1397" s="54"/>
      <c r="L1397" s="55"/>
      <c r="M1397" s="59"/>
      <c r="N1397" s="59"/>
      <c r="O1397" s="53"/>
      <c r="P1397" s="53"/>
      <c r="Q1397" s="57">
        <f t="shared" si="400"/>
        <v>0</v>
      </c>
      <c r="R1397" s="53"/>
      <c r="S1397" s="53">
        <f t="shared" si="402"/>
        <v>0</v>
      </c>
      <c r="T1397" s="58"/>
      <c r="U1397" s="58"/>
      <c r="V1397" s="53">
        <f t="shared" si="401"/>
        <v>0</v>
      </c>
      <c r="W1397" s="59"/>
      <c r="X1397" s="6"/>
    </row>
    <row r="1398" spans="1:24" s="35" customFormat="1" ht="47.25" x14ac:dyDescent="0.25">
      <c r="A1398" s="33" t="s">
        <v>290</v>
      </c>
      <c r="B1398" s="33" t="s">
        <v>336</v>
      </c>
      <c r="C1398" s="23" t="s">
        <v>102</v>
      </c>
      <c r="D1398" s="39" t="s">
        <v>87</v>
      </c>
      <c r="E1398" s="53"/>
      <c r="F1398" s="53"/>
      <c r="G1398" s="53"/>
      <c r="H1398" s="53"/>
      <c r="I1398" s="54"/>
      <c r="J1398" s="50"/>
      <c r="K1398" s="54"/>
      <c r="L1398" s="55"/>
      <c r="M1398" s="59"/>
      <c r="N1398" s="59"/>
      <c r="O1398" s="53"/>
      <c r="P1398" s="53"/>
      <c r="Q1398" s="57">
        <f t="shared" si="400"/>
        <v>0</v>
      </c>
      <c r="R1398" s="53"/>
      <c r="S1398" s="53">
        <f t="shared" si="402"/>
        <v>0</v>
      </c>
      <c r="T1398" s="58"/>
      <c r="U1398" s="58"/>
      <c r="V1398" s="53">
        <f t="shared" si="401"/>
        <v>0</v>
      </c>
      <c r="W1398" s="59"/>
      <c r="X1398" s="6"/>
    </row>
    <row r="1399" spans="1:24" s="35" customFormat="1" ht="63" x14ac:dyDescent="0.25">
      <c r="A1399" s="33" t="s">
        <v>290</v>
      </c>
      <c r="B1399" s="33" t="s">
        <v>336</v>
      </c>
      <c r="C1399" s="23" t="s">
        <v>102</v>
      </c>
      <c r="D1399" s="39" t="s">
        <v>103</v>
      </c>
      <c r="E1399" s="53"/>
      <c r="F1399" s="53"/>
      <c r="G1399" s="53"/>
      <c r="H1399" s="53"/>
      <c r="I1399" s="54"/>
      <c r="J1399" s="50"/>
      <c r="K1399" s="54"/>
      <c r="L1399" s="55"/>
      <c r="M1399" s="59"/>
      <c r="N1399" s="59"/>
      <c r="O1399" s="53"/>
      <c r="P1399" s="53"/>
      <c r="Q1399" s="57">
        <f t="shared" si="400"/>
        <v>0</v>
      </c>
      <c r="R1399" s="53"/>
      <c r="S1399" s="53">
        <f t="shared" si="402"/>
        <v>0</v>
      </c>
      <c r="T1399" s="58"/>
      <c r="U1399" s="58"/>
      <c r="V1399" s="53">
        <f t="shared" si="401"/>
        <v>0</v>
      </c>
      <c r="W1399" s="59"/>
      <c r="X1399" s="6"/>
    </row>
    <row r="1400" spans="1:24" s="35" customFormat="1" ht="23.25" customHeight="1" x14ac:dyDescent="0.25">
      <c r="A1400" s="33" t="s">
        <v>290</v>
      </c>
      <c r="B1400" s="33" t="s">
        <v>336</v>
      </c>
      <c r="C1400" s="23" t="s">
        <v>374</v>
      </c>
      <c r="D1400" s="39" t="s">
        <v>375</v>
      </c>
      <c r="E1400" s="53"/>
      <c r="F1400" s="53">
        <f>E1400/12*1</f>
        <v>0</v>
      </c>
      <c r="G1400" s="53">
        <v>116</v>
      </c>
      <c r="H1400" s="53"/>
      <c r="I1400" s="127"/>
      <c r="J1400" s="55"/>
      <c r="K1400" s="127"/>
      <c r="L1400" s="55"/>
      <c r="M1400" s="59"/>
      <c r="N1400" s="59"/>
      <c r="O1400" s="53"/>
      <c r="P1400" s="53"/>
      <c r="Q1400" s="59"/>
      <c r="R1400" s="53"/>
      <c r="S1400" s="53"/>
      <c r="T1400" s="53"/>
      <c r="U1400" s="53"/>
      <c r="V1400" s="53"/>
      <c r="W1400" s="59"/>
      <c r="X1400" s="6"/>
    </row>
    <row r="1401" spans="1:24" s="35" customFormat="1" ht="15.75" x14ac:dyDescent="0.25">
      <c r="A1401" s="33" t="s">
        <v>290</v>
      </c>
      <c r="B1401" s="33" t="s">
        <v>336</v>
      </c>
      <c r="C1401" s="23" t="s">
        <v>377</v>
      </c>
      <c r="D1401" s="39" t="s">
        <v>376</v>
      </c>
      <c r="E1401" s="53"/>
      <c r="F1401" s="53"/>
      <c r="G1401" s="53"/>
      <c r="H1401" s="53"/>
      <c r="I1401" s="127"/>
      <c r="J1401" s="55"/>
      <c r="K1401" s="127"/>
      <c r="L1401" s="55"/>
      <c r="M1401" s="59"/>
      <c r="N1401" s="59"/>
      <c r="O1401" s="53"/>
      <c r="P1401" s="53"/>
      <c r="Q1401" s="59"/>
      <c r="R1401" s="53"/>
      <c r="S1401" s="53"/>
      <c r="T1401" s="53"/>
      <c r="U1401" s="53"/>
      <c r="V1401" s="53"/>
      <c r="W1401" s="59"/>
      <c r="X1401" s="6"/>
    </row>
    <row r="1402" spans="1:24" s="35" customFormat="1" ht="15.75" x14ac:dyDescent="0.25">
      <c r="A1402" s="33" t="s">
        <v>290</v>
      </c>
      <c r="B1402" s="21">
        <v>2</v>
      </c>
      <c r="C1402" s="23" t="s">
        <v>102</v>
      </c>
      <c r="D1402" s="40" t="s">
        <v>31</v>
      </c>
      <c r="E1402" s="64">
        <f t="shared" ref="E1402:K1402" si="403">E1403+E1409+E1463</f>
        <v>348648</v>
      </c>
      <c r="F1402" s="64">
        <f t="shared" si="403"/>
        <v>83554.916666666672</v>
      </c>
      <c r="G1402" s="64">
        <f t="shared" si="403"/>
        <v>250339</v>
      </c>
      <c r="H1402" s="64">
        <f t="shared" si="403"/>
        <v>70649</v>
      </c>
      <c r="I1402" s="134">
        <f t="shared" si="403"/>
        <v>174088.5</v>
      </c>
      <c r="J1402" s="134">
        <f t="shared" si="403"/>
        <v>5699.03</v>
      </c>
      <c r="K1402" s="134">
        <f t="shared" si="403"/>
        <v>-14022.75</v>
      </c>
      <c r="L1402" s="55">
        <f>ROUND(K1402*100/-F1402,2)</f>
        <v>16.78</v>
      </c>
      <c r="M1402" s="64">
        <v>13771</v>
      </c>
      <c r="N1402" s="49">
        <f>ROUND(M1402/12*3,0)</f>
        <v>3443</v>
      </c>
      <c r="O1402" s="64">
        <f t="shared" ref="O1402:V1402" si="404">O1403+O1409+O1463</f>
        <v>10939</v>
      </c>
      <c r="P1402" s="64">
        <f t="shared" si="404"/>
        <v>2278</v>
      </c>
      <c r="Q1402" s="134">
        <f t="shared" si="404"/>
        <v>8661</v>
      </c>
      <c r="R1402" s="64">
        <f t="shared" si="404"/>
        <v>390</v>
      </c>
      <c r="S1402" s="64">
        <f t="shared" si="404"/>
        <v>98</v>
      </c>
      <c r="T1402" s="144">
        <f t="shared" si="404"/>
        <v>143</v>
      </c>
      <c r="U1402" s="144">
        <f t="shared" si="404"/>
        <v>43</v>
      </c>
      <c r="V1402" s="53">
        <f t="shared" si="404"/>
        <v>100</v>
      </c>
      <c r="W1402" s="53"/>
      <c r="X1402" s="6"/>
    </row>
    <row r="1403" spans="1:24" s="35" customFormat="1" ht="15.75" x14ac:dyDescent="0.25">
      <c r="A1403" s="33" t="s">
        <v>290</v>
      </c>
      <c r="B1403" s="22" t="s">
        <v>337</v>
      </c>
      <c r="C1403" s="23" t="s">
        <v>102</v>
      </c>
      <c r="D1403" s="32" t="s">
        <v>32</v>
      </c>
      <c r="E1403" s="64">
        <f t="shared" ref="E1403:L1403" si="405">SUM(E1404:E1408)</f>
        <v>161491</v>
      </c>
      <c r="F1403" s="64">
        <f t="shared" si="405"/>
        <v>40373</v>
      </c>
      <c r="G1403" s="64">
        <f t="shared" si="405"/>
        <v>40373</v>
      </c>
      <c r="H1403" s="64">
        <f t="shared" si="405"/>
        <v>40373</v>
      </c>
      <c r="I1403" s="134">
        <f t="shared" si="405"/>
        <v>0</v>
      </c>
      <c r="J1403" s="134">
        <f t="shared" si="405"/>
        <v>0</v>
      </c>
      <c r="K1403" s="134">
        <f t="shared" si="405"/>
        <v>0</v>
      </c>
      <c r="L1403" s="64">
        <f t="shared" si="405"/>
        <v>0</v>
      </c>
      <c r="M1403" s="64"/>
      <c r="N1403" s="64"/>
      <c r="O1403" s="64">
        <f t="shared" ref="O1403:V1403" si="406">SUM(O1404:O1408)</f>
        <v>444</v>
      </c>
      <c r="P1403" s="64">
        <f t="shared" si="406"/>
        <v>444</v>
      </c>
      <c r="Q1403" s="134">
        <f t="shared" si="406"/>
        <v>0</v>
      </c>
      <c r="R1403" s="64">
        <f t="shared" si="406"/>
        <v>184</v>
      </c>
      <c r="S1403" s="64">
        <f t="shared" si="406"/>
        <v>46</v>
      </c>
      <c r="T1403" s="144">
        <f t="shared" si="406"/>
        <v>12</v>
      </c>
      <c r="U1403" s="144">
        <f t="shared" si="406"/>
        <v>12</v>
      </c>
      <c r="V1403" s="64">
        <f t="shared" si="406"/>
        <v>0</v>
      </c>
      <c r="W1403" s="64"/>
      <c r="X1403" s="6"/>
    </row>
    <row r="1404" spans="1:24" s="35" customFormat="1" ht="15.75" x14ac:dyDescent="0.25">
      <c r="A1404" s="33" t="s">
        <v>290</v>
      </c>
      <c r="B1404" s="33" t="s">
        <v>337</v>
      </c>
      <c r="C1404" s="23" t="s">
        <v>109</v>
      </c>
      <c r="D1404" s="34" t="s">
        <v>106</v>
      </c>
      <c r="E1404" s="53">
        <v>161491</v>
      </c>
      <c r="F1404" s="53">
        <f>ROUND(E1404/12*3,0)</f>
        <v>40373</v>
      </c>
      <c r="G1404" s="53">
        <v>40373</v>
      </c>
      <c r="H1404" s="53">
        <v>40373</v>
      </c>
      <c r="I1404" s="54"/>
      <c r="J1404" s="50"/>
      <c r="K1404" s="54"/>
      <c r="L1404" s="55"/>
      <c r="M1404" s="59"/>
      <c r="N1404" s="59"/>
      <c r="O1404" s="53">
        <v>444</v>
      </c>
      <c r="P1404" s="53">
        <v>444</v>
      </c>
      <c r="Q1404" s="57">
        <f>O1404-P1404</f>
        <v>0</v>
      </c>
      <c r="R1404" s="74">
        <v>184</v>
      </c>
      <c r="S1404" s="53">
        <f>ROUND(R1404/12*3,0)</f>
        <v>46</v>
      </c>
      <c r="T1404" s="58">
        <v>12</v>
      </c>
      <c r="U1404" s="58">
        <v>12</v>
      </c>
      <c r="V1404" s="53">
        <f>T1404-U1404</f>
        <v>0</v>
      </c>
      <c r="W1404" s="59"/>
      <c r="X1404" s="6"/>
    </row>
    <row r="1405" spans="1:24" s="35" customFormat="1" ht="31.5" x14ac:dyDescent="0.25">
      <c r="A1405" s="33" t="s">
        <v>290</v>
      </c>
      <c r="B1405" s="33" t="s">
        <v>337</v>
      </c>
      <c r="C1405" s="23" t="s">
        <v>110</v>
      </c>
      <c r="D1405" s="34" t="s">
        <v>114</v>
      </c>
      <c r="E1405" s="53"/>
      <c r="F1405" s="53"/>
      <c r="G1405" s="53"/>
      <c r="H1405" s="53"/>
      <c r="I1405" s="54"/>
      <c r="J1405" s="50"/>
      <c r="K1405" s="54"/>
      <c r="L1405" s="55"/>
      <c r="M1405" s="59"/>
      <c r="N1405" s="59"/>
      <c r="O1405" s="53"/>
      <c r="P1405" s="53"/>
      <c r="Q1405" s="57">
        <f>O1405-P1405</f>
        <v>0</v>
      </c>
      <c r="R1405" s="53"/>
      <c r="S1405" s="53">
        <f>ROUND(R1405/12*3,0)</f>
        <v>0</v>
      </c>
      <c r="T1405" s="58"/>
      <c r="U1405" s="58"/>
      <c r="V1405" s="53">
        <f>T1405-U1405</f>
        <v>0</v>
      </c>
      <c r="W1405" s="59"/>
      <c r="X1405" s="6"/>
    </row>
    <row r="1406" spans="1:24" s="35" customFormat="1" ht="15.75" x14ac:dyDescent="0.25">
      <c r="A1406" s="33" t="s">
        <v>290</v>
      </c>
      <c r="B1406" s="33" t="s">
        <v>337</v>
      </c>
      <c r="C1406" s="23" t="s">
        <v>111</v>
      </c>
      <c r="D1406" s="34" t="s">
        <v>115</v>
      </c>
      <c r="E1406" s="53"/>
      <c r="F1406" s="53"/>
      <c r="G1406" s="53"/>
      <c r="H1406" s="53"/>
      <c r="I1406" s="54"/>
      <c r="J1406" s="50"/>
      <c r="K1406" s="54"/>
      <c r="L1406" s="55"/>
      <c r="M1406" s="59"/>
      <c r="N1406" s="59"/>
      <c r="O1406" s="53"/>
      <c r="P1406" s="53"/>
      <c r="Q1406" s="57">
        <f>O1406-P1406</f>
        <v>0</v>
      </c>
      <c r="R1406" s="53"/>
      <c r="S1406" s="53">
        <f>ROUND(R1406/12*3,0)</f>
        <v>0</v>
      </c>
      <c r="T1406" s="58"/>
      <c r="U1406" s="58"/>
      <c r="V1406" s="53">
        <f>T1406-U1406</f>
        <v>0</v>
      </c>
      <c r="W1406" s="59"/>
      <c r="X1406" s="6"/>
    </row>
    <row r="1407" spans="1:24" s="35" customFormat="1" ht="31.5" x14ac:dyDescent="0.25">
      <c r="A1407" s="33" t="s">
        <v>290</v>
      </c>
      <c r="B1407" s="33" t="s">
        <v>337</v>
      </c>
      <c r="C1407" s="23" t="s">
        <v>113</v>
      </c>
      <c r="D1407" s="34" t="s">
        <v>116</v>
      </c>
      <c r="E1407" s="53"/>
      <c r="F1407" s="53"/>
      <c r="G1407" s="53"/>
      <c r="H1407" s="53"/>
      <c r="I1407" s="127"/>
      <c r="J1407" s="50"/>
      <c r="K1407" s="127"/>
      <c r="L1407" s="55"/>
      <c r="M1407" s="59"/>
      <c r="N1407" s="59"/>
      <c r="O1407" s="53"/>
      <c r="P1407" s="53"/>
      <c r="Q1407" s="59">
        <f>O1407-P1407</f>
        <v>0</v>
      </c>
      <c r="R1407" s="53"/>
      <c r="S1407" s="53">
        <f>ROUND(R1407/12*3,0)</f>
        <v>0</v>
      </c>
      <c r="T1407" s="53"/>
      <c r="U1407" s="53"/>
      <c r="V1407" s="53">
        <f>T1407-U1407</f>
        <v>0</v>
      </c>
      <c r="W1407" s="59"/>
      <c r="X1407" s="6"/>
    </row>
    <row r="1408" spans="1:24" s="35" customFormat="1" ht="15.75" x14ac:dyDescent="0.25">
      <c r="A1408" s="33" t="s">
        <v>290</v>
      </c>
      <c r="B1408" s="33" t="s">
        <v>337</v>
      </c>
      <c r="C1408" s="23" t="s">
        <v>112</v>
      </c>
      <c r="D1408" s="34" t="s">
        <v>117</v>
      </c>
      <c r="E1408" s="53"/>
      <c r="F1408" s="53"/>
      <c r="G1408" s="53"/>
      <c r="H1408" s="53"/>
      <c r="I1408" s="54"/>
      <c r="J1408" s="50"/>
      <c r="K1408" s="54"/>
      <c r="L1408" s="55"/>
      <c r="M1408" s="59"/>
      <c r="N1408" s="59"/>
      <c r="O1408" s="53"/>
      <c r="P1408" s="53"/>
      <c r="Q1408" s="57">
        <f>O1408-P1408</f>
        <v>0</v>
      </c>
      <c r="R1408" s="53"/>
      <c r="S1408" s="53">
        <f>ROUND(R1408/12*3,0)</f>
        <v>0</v>
      </c>
      <c r="T1408" s="58"/>
      <c r="U1408" s="58"/>
      <c r="V1408" s="53">
        <f>T1408-U1408</f>
        <v>0</v>
      </c>
      <c r="W1408" s="59"/>
      <c r="X1408" s="6"/>
    </row>
    <row r="1409" spans="1:24" s="35" customFormat="1" ht="15.75" x14ac:dyDescent="0.25">
      <c r="A1409" s="33" t="s">
        <v>290</v>
      </c>
      <c r="B1409" s="22" t="s">
        <v>338</v>
      </c>
      <c r="C1409" s="23" t="s">
        <v>102</v>
      </c>
      <c r="D1409" s="41" t="s">
        <v>33</v>
      </c>
      <c r="E1409" s="64">
        <f t="shared" ref="E1409:K1409" si="407">SUM(E1410:E1462)</f>
        <v>143869</v>
      </c>
      <c r="F1409" s="64">
        <f t="shared" si="407"/>
        <v>35967.25</v>
      </c>
      <c r="G1409" s="64">
        <f t="shared" si="407"/>
        <v>196033</v>
      </c>
      <c r="H1409" s="64">
        <f t="shared" si="407"/>
        <v>22510</v>
      </c>
      <c r="I1409" s="134">
        <f t="shared" si="407"/>
        <v>174088.5</v>
      </c>
      <c r="J1409" s="134">
        <f t="shared" si="407"/>
        <v>5699.03</v>
      </c>
      <c r="K1409" s="134">
        <f t="shared" si="407"/>
        <v>-14022.75</v>
      </c>
      <c r="L1409" s="55">
        <f>ROUND(K1409*100/-F1409,2)</f>
        <v>38.99</v>
      </c>
      <c r="M1409" s="64"/>
      <c r="N1409" s="64"/>
      <c r="O1409" s="64">
        <f t="shared" ref="O1409:V1409" si="408">SUM(O1410:O1462)</f>
        <v>10495</v>
      </c>
      <c r="P1409" s="64">
        <f t="shared" si="408"/>
        <v>1834</v>
      </c>
      <c r="Q1409" s="134">
        <f t="shared" si="408"/>
        <v>8661</v>
      </c>
      <c r="R1409" s="64">
        <f t="shared" si="408"/>
        <v>206</v>
      </c>
      <c r="S1409" s="64">
        <f t="shared" si="408"/>
        <v>52</v>
      </c>
      <c r="T1409" s="144">
        <f t="shared" si="408"/>
        <v>131</v>
      </c>
      <c r="U1409" s="144">
        <f t="shared" si="408"/>
        <v>31</v>
      </c>
      <c r="V1409" s="64">
        <f t="shared" si="408"/>
        <v>100</v>
      </c>
      <c r="W1409" s="64"/>
      <c r="X1409" s="6"/>
    </row>
    <row r="1410" spans="1:24" s="35" customFormat="1" ht="31.5" x14ac:dyDescent="0.25">
      <c r="A1410" s="33" t="s">
        <v>290</v>
      </c>
      <c r="B1410" s="33" t="s">
        <v>338</v>
      </c>
      <c r="C1410" s="42" t="s">
        <v>139</v>
      </c>
      <c r="D1410" s="43" t="s">
        <v>119</v>
      </c>
      <c r="E1410" s="53">
        <v>62188</v>
      </c>
      <c r="F1410" s="53">
        <f t="shared" ref="F1410:F1411" si="409">E1410/12*3</f>
        <v>15547</v>
      </c>
      <c r="G1410" s="53">
        <v>26973</v>
      </c>
      <c r="H1410" s="53">
        <v>14985</v>
      </c>
      <c r="I1410" s="127">
        <f t="shared" ref="I1410:I1411" si="410">G1410-F1410</f>
        <v>11426</v>
      </c>
      <c r="J1410" s="55">
        <f t="shared" ref="J1410:J1411" si="411">ROUND(I1410/F1410*100,2)</f>
        <v>73.489999999999995</v>
      </c>
      <c r="K1410" s="54"/>
      <c r="L1410" s="55"/>
      <c r="M1410" s="59"/>
      <c r="N1410" s="59"/>
      <c r="O1410" s="53">
        <v>1750</v>
      </c>
      <c r="P1410" s="53">
        <v>1029</v>
      </c>
      <c r="Q1410" s="57">
        <f t="shared" ref="Q1410:Q1462" si="412">O1410-P1410</f>
        <v>721</v>
      </c>
      <c r="R1410" s="74">
        <v>83</v>
      </c>
      <c r="S1410" s="53">
        <f>ROUND(R1410/12*3,0)</f>
        <v>21</v>
      </c>
      <c r="T1410" s="58">
        <v>33</v>
      </c>
      <c r="U1410" s="58">
        <v>20</v>
      </c>
      <c r="V1410" s="53">
        <f t="shared" ref="V1410:V1462" si="413">T1410-U1410</f>
        <v>13</v>
      </c>
      <c r="W1410" s="59"/>
      <c r="X1410" s="6"/>
    </row>
    <row r="1411" spans="1:24" s="35" customFormat="1" ht="47.25" x14ac:dyDescent="0.25">
      <c r="A1411" s="33" t="s">
        <v>290</v>
      </c>
      <c r="B1411" s="33" t="s">
        <v>338</v>
      </c>
      <c r="C1411" s="42" t="s">
        <v>140</v>
      </c>
      <c r="D1411" s="43" t="s">
        <v>120</v>
      </c>
      <c r="E1411" s="53">
        <v>11566</v>
      </c>
      <c r="F1411" s="53">
        <f t="shared" si="409"/>
        <v>2891.5</v>
      </c>
      <c r="G1411" s="53">
        <v>165554</v>
      </c>
      <c r="H1411" s="53">
        <v>2851</v>
      </c>
      <c r="I1411" s="127">
        <f t="shared" si="410"/>
        <v>162662.5</v>
      </c>
      <c r="J1411" s="55">
        <f t="shared" si="411"/>
        <v>5625.54</v>
      </c>
      <c r="K1411" s="54"/>
      <c r="L1411" s="55"/>
      <c r="M1411" s="59"/>
      <c r="N1411" s="59"/>
      <c r="O1411" s="53">
        <v>8129</v>
      </c>
      <c r="P1411" s="53">
        <v>77</v>
      </c>
      <c r="Q1411" s="57">
        <f t="shared" si="412"/>
        <v>8052</v>
      </c>
      <c r="R1411" s="74">
        <v>3</v>
      </c>
      <c r="S1411" s="53">
        <f>ROUND(R1411/12*3,0)</f>
        <v>1</v>
      </c>
      <c r="T1411" s="58">
        <v>90</v>
      </c>
      <c r="U1411" s="58">
        <v>3</v>
      </c>
      <c r="V1411" s="53">
        <f t="shared" si="413"/>
        <v>87</v>
      </c>
      <c r="W1411" s="59"/>
      <c r="X1411" s="6"/>
    </row>
    <row r="1412" spans="1:24" s="35" customFormat="1" ht="31.5" x14ac:dyDescent="0.25">
      <c r="A1412" s="33" t="s">
        <v>290</v>
      </c>
      <c r="B1412" s="33" t="s">
        <v>338</v>
      </c>
      <c r="C1412" s="42" t="s">
        <v>141</v>
      </c>
      <c r="D1412" s="43" t="s">
        <v>142</v>
      </c>
      <c r="E1412" s="53"/>
      <c r="F1412" s="53"/>
      <c r="G1412" s="53"/>
      <c r="H1412" s="53"/>
      <c r="I1412" s="54"/>
      <c r="J1412" s="50"/>
      <c r="K1412" s="54"/>
      <c r="L1412" s="55"/>
      <c r="M1412" s="59"/>
      <c r="N1412" s="59"/>
      <c r="O1412" s="53"/>
      <c r="P1412" s="53"/>
      <c r="Q1412" s="57">
        <f t="shared" si="412"/>
        <v>0</v>
      </c>
      <c r="R1412" s="53"/>
      <c r="S1412" s="53">
        <f t="shared" ref="S1412:S1450" si="414">ROUND(R1412/12*3,0)</f>
        <v>0</v>
      </c>
      <c r="T1412" s="58"/>
      <c r="U1412" s="58"/>
      <c r="V1412" s="53">
        <f t="shared" si="413"/>
        <v>0</v>
      </c>
      <c r="W1412" s="59"/>
      <c r="X1412" s="6"/>
    </row>
    <row r="1413" spans="1:24" s="35" customFormat="1" ht="31.5" x14ac:dyDescent="0.25">
      <c r="A1413" s="33" t="s">
        <v>290</v>
      </c>
      <c r="B1413" s="33" t="s">
        <v>338</v>
      </c>
      <c r="C1413" s="42" t="s">
        <v>143</v>
      </c>
      <c r="D1413" s="43" t="s">
        <v>144</v>
      </c>
      <c r="E1413" s="53"/>
      <c r="F1413" s="53"/>
      <c r="G1413" s="53"/>
      <c r="H1413" s="53"/>
      <c r="I1413" s="54"/>
      <c r="J1413" s="50"/>
      <c r="K1413" s="54"/>
      <c r="L1413" s="55"/>
      <c r="M1413" s="59"/>
      <c r="N1413" s="59"/>
      <c r="O1413" s="53"/>
      <c r="P1413" s="53"/>
      <c r="Q1413" s="57">
        <f t="shared" si="412"/>
        <v>0</v>
      </c>
      <c r="R1413" s="53"/>
      <c r="S1413" s="53">
        <f t="shared" si="414"/>
        <v>0</v>
      </c>
      <c r="T1413" s="58"/>
      <c r="U1413" s="58"/>
      <c r="V1413" s="53">
        <f t="shared" si="413"/>
        <v>0</v>
      </c>
      <c r="W1413" s="59"/>
      <c r="X1413" s="6"/>
    </row>
    <row r="1414" spans="1:24" s="35" customFormat="1" ht="15.75" x14ac:dyDescent="0.25">
      <c r="A1414" s="33" t="s">
        <v>290</v>
      </c>
      <c r="B1414" s="33" t="s">
        <v>338</v>
      </c>
      <c r="C1414" s="42" t="s">
        <v>145</v>
      </c>
      <c r="D1414" s="43" t="s">
        <v>146</v>
      </c>
      <c r="E1414" s="53"/>
      <c r="F1414" s="53"/>
      <c r="G1414" s="53"/>
      <c r="H1414" s="53"/>
      <c r="I1414" s="54"/>
      <c r="J1414" s="50"/>
      <c r="K1414" s="54"/>
      <c r="L1414" s="55"/>
      <c r="M1414" s="59"/>
      <c r="N1414" s="59"/>
      <c r="O1414" s="53"/>
      <c r="P1414" s="53"/>
      <c r="Q1414" s="57">
        <f t="shared" si="412"/>
        <v>0</v>
      </c>
      <c r="R1414" s="53"/>
      <c r="S1414" s="53">
        <f t="shared" si="414"/>
        <v>0</v>
      </c>
      <c r="T1414" s="58"/>
      <c r="U1414" s="58"/>
      <c r="V1414" s="53">
        <f t="shared" si="413"/>
        <v>0</v>
      </c>
      <c r="W1414" s="59"/>
      <c r="X1414" s="6"/>
    </row>
    <row r="1415" spans="1:24" s="35" customFormat="1" ht="15.75" x14ac:dyDescent="0.25">
      <c r="A1415" s="33" t="s">
        <v>290</v>
      </c>
      <c r="B1415" s="33" t="s">
        <v>338</v>
      </c>
      <c r="C1415" s="42" t="s">
        <v>147</v>
      </c>
      <c r="D1415" s="43" t="s">
        <v>148</v>
      </c>
      <c r="E1415" s="53"/>
      <c r="F1415" s="53"/>
      <c r="G1415" s="53"/>
      <c r="H1415" s="53"/>
      <c r="I1415" s="54"/>
      <c r="J1415" s="50"/>
      <c r="K1415" s="54"/>
      <c r="L1415" s="55"/>
      <c r="M1415" s="59"/>
      <c r="N1415" s="59"/>
      <c r="O1415" s="53"/>
      <c r="P1415" s="53"/>
      <c r="Q1415" s="57">
        <f t="shared" si="412"/>
        <v>0</v>
      </c>
      <c r="R1415" s="53"/>
      <c r="S1415" s="53">
        <f t="shared" si="414"/>
        <v>0</v>
      </c>
      <c r="T1415" s="58"/>
      <c r="U1415" s="58"/>
      <c r="V1415" s="53">
        <f t="shared" si="413"/>
        <v>0</v>
      </c>
      <c r="W1415" s="59"/>
      <c r="X1415" s="6"/>
    </row>
    <row r="1416" spans="1:24" s="35" customFormat="1" ht="78.75" x14ac:dyDescent="0.25">
      <c r="A1416" s="33" t="s">
        <v>290</v>
      </c>
      <c r="B1416" s="33" t="s">
        <v>338</v>
      </c>
      <c r="C1416" s="42" t="s">
        <v>149</v>
      </c>
      <c r="D1416" s="43" t="s">
        <v>150</v>
      </c>
      <c r="E1416" s="53"/>
      <c r="F1416" s="53"/>
      <c r="G1416" s="53"/>
      <c r="H1416" s="53"/>
      <c r="I1416" s="54"/>
      <c r="J1416" s="50"/>
      <c r="K1416" s="54"/>
      <c r="L1416" s="55"/>
      <c r="M1416" s="59"/>
      <c r="N1416" s="59"/>
      <c r="O1416" s="53"/>
      <c r="P1416" s="53"/>
      <c r="Q1416" s="57">
        <f t="shared" si="412"/>
        <v>0</v>
      </c>
      <c r="R1416" s="53"/>
      <c r="S1416" s="53">
        <f t="shared" si="414"/>
        <v>0</v>
      </c>
      <c r="T1416" s="58"/>
      <c r="U1416" s="58"/>
      <c r="V1416" s="53">
        <f t="shared" si="413"/>
        <v>0</v>
      </c>
      <c r="W1416" s="59"/>
      <c r="X1416" s="6"/>
    </row>
    <row r="1417" spans="1:24" s="35" customFormat="1" ht="31.5" x14ac:dyDescent="0.25">
      <c r="A1417" s="33" t="s">
        <v>290</v>
      </c>
      <c r="B1417" s="33" t="s">
        <v>338</v>
      </c>
      <c r="C1417" s="42" t="s">
        <v>130</v>
      </c>
      <c r="D1417" s="43" t="s">
        <v>151</v>
      </c>
      <c r="E1417" s="53"/>
      <c r="F1417" s="53"/>
      <c r="G1417" s="53"/>
      <c r="H1417" s="53"/>
      <c r="I1417" s="54"/>
      <c r="J1417" s="50"/>
      <c r="K1417" s="54"/>
      <c r="L1417" s="55"/>
      <c r="M1417" s="59"/>
      <c r="N1417" s="59"/>
      <c r="O1417" s="53"/>
      <c r="P1417" s="53"/>
      <c r="Q1417" s="57">
        <f t="shared" si="412"/>
        <v>0</v>
      </c>
      <c r="R1417" s="53"/>
      <c r="S1417" s="53">
        <f t="shared" si="414"/>
        <v>0</v>
      </c>
      <c r="T1417" s="58"/>
      <c r="U1417" s="58"/>
      <c r="V1417" s="53">
        <f t="shared" si="413"/>
        <v>0</v>
      </c>
      <c r="W1417" s="59"/>
      <c r="X1417" s="6"/>
    </row>
    <row r="1418" spans="1:24" s="35" customFormat="1" ht="47.25" x14ac:dyDescent="0.25">
      <c r="A1418" s="33" t="s">
        <v>290</v>
      </c>
      <c r="B1418" s="33" t="s">
        <v>338</v>
      </c>
      <c r="C1418" s="42" t="s">
        <v>174</v>
      </c>
      <c r="D1418" s="43" t="s">
        <v>175</v>
      </c>
      <c r="E1418" s="53"/>
      <c r="F1418" s="53"/>
      <c r="G1418" s="53"/>
      <c r="H1418" s="53"/>
      <c r="I1418" s="54"/>
      <c r="J1418" s="50"/>
      <c r="K1418" s="54"/>
      <c r="L1418" s="55"/>
      <c r="M1418" s="59"/>
      <c r="N1418" s="59"/>
      <c r="O1418" s="53"/>
      <c r="P1418" s="53"/>
      <c r="Q1418" s="57">
        <f t="shared" si="412"/>
        <v>0</v>
      </c>
      <c r="R1418" s="53"/>
      <c r="S1418" s="53">
        <f t="shared" si="414"/>
        <v>0</v>
      </c>
      <c r="T1418" s="58"/>
      <c r="U1418" s="58"/>
      <c r="V1418" s="53">
        <f t="shared" si="413"/>
        <v>0</v>
      </c>
      <c r="W1418" s="59"/>
      <c r="X1418" s="6"/>
    </row>
    <row r="1419" spans="1:24" s="35" customFormat="1" ht="31.5" x14ac:dyDescent="0.25">
      <c r="A1419" s="33" t="s">
        <v>290</v>
      </c>
      <c r="B1419" s="33" t="s">
        <v>338</v>
      </c>
      <c r="C1419" s="42" t="s">
        <v>129</v>
      </c>
      <c r="D1419" s="43" t="s">
        <v>152</v>
      </c>
      <c r="E1419" s="53"/>
      <c r="F1419" s="53"/>
      <c r="G1419" s="53"/>
      <c r="H1419" s="53"/>
      <c r="I1419" s="54"/>
      <c r="J1419" s="50"/>
      <c r="K1419" s="54"/>
      <c r="L1419" s="55"/>
      <c r="M1419" s="59"/>
      <c r="N1419" s="59"/>
      <c r="O1419" s="53"/>
      <c r="P1419" s="53"/>
      <c r="Q1419" s="57">
        <f t="shared" si="412"/>
        <v>0</v>
      </c>
      <c r="R1419" s="53"/>
      <c r="S1419" s="53">
        <f t="shared" si="414"/>
        <v>0</v>
      </c>
      <c r="T1419" s="58"/>
      <c r="U1419" s="58"/>
      <c r="V1419" s="53">
        <f t="shared" si="413"/>
        <v>0</v>
      </c>
      <c r="W1419" s="59"/>
      <c r="X1419" s="6"/>
    </row>
    <row r="1420" spans="1:24" s="35" customFormat="1" ht="31.5" x14ac:dyDescent="0.25">
      <c r="A1420" s="33" t="s">
        <v>290</v>
      </c>
      <c r="B1420" s="33" t="s">
        <v>338</v>
      </c>
      <c r="C1420" s="42" t="s">
        <v>176</v>
      </c>
      <c r="D1420" s="43" t="s">
        <v>177</v>
      </c>
      <c r="E1420" s="53"/>
      <c r="F1420" s="53"/>
      <c r="G1420" s="53"/>
      <c r="H1420" s="53"/>
      <c r="I1420" s="54"/>
      <c r="J1420" s="50"/>
      <c r="K1420" s="54"/>
      <c r="L1420" s="55"/>
      <c r="M1420" s="59"/>
      <c r="N1420" s="59"/>
      <c r="O1420" s="53"/>
      <c r="P1420" s="53"/>
      <c r="Q1420" s="57">
        <f t="shared" si="412"/>
        <v>0</v>
      </c>
      <c r="R1420" s="53"/>
      <c r="S1420" s="53">
        <f t="shared" si="414"/>
        <v>0</v>
      </c>
      <c r="T1420" s="58"/>
      <c r="U1420" s="58"/>
      <c r="V1420" s="53">
        <f t="shared" si="413"/>
        <v>0</v>
      </c>
      <c r="W1420" s="59"/>
      <c r="X1420" s="6"/>
    </row>
    <row r="1421" spans="1:24" s="35" customFormat="1" ht="15.75" x14ac:dyDescent="0.25">
      <c r="A1421" s="33" t="s">
        <v>290</v>
      </c>
      <c r="B1421" s="33" t="s">
        <v>338</v>
      </c>
      <c r="C1421" s="42" t="s">
        <v>131</v>
      </c>
      <c r="D1421" s="43" t="s">
        <v>153</v>
      </c>
      <c r="E1421" s="53"/>
      <c r="F1421" s="53"/>
      <c r="G1421" s="53"/>
      <c r="H1421" s="53"/>
      <c r="I1421" s="54"/>
      <c r="J1421" s="50"/>
      <c r="K1421" s="54"/>
      <c r="L1421" s="55"/>
      <c r="M1421" s="59"/>
      <c r="N1421" s="59"/>
      <c r="O1421" s="53"/>
      <c r="P1421" s="53"/>
      <c r="Q1421" s="57">
        <f t="shared" si="412"/>
        <v>0</v>
      </c>
      <c r="R1421" s="53"/>
      <c r="S1421" s="53">
        <f t="shared" si="414"/>
        <v>0</v>
      </c>
      <c r="T1421" s="58"/>
      <c r="U1421" s="58"/>
      <c r="V1421" s="53">
        <f t="shared" si="413"/>
        <v>0</v>
      </c>
      <c r="W1421" s="59"/>
      <c r="X1421" s="6"/>
    </row>
    <row r="1422" spans="1:24" s="35" customFormat="1" ht="31.5" x14ac:dyDescent="0.25">
      <c r="A1422" s="33" t="s">
        <v>290</v>
      </c>
      <c r="B1422" s="33" t="s">
        <v>338</v>
      </c>
      <c r="C1422" s="42" t="s">
        <v>178</v>
      </c>
      <c r="D1422" s="43" t="s">
        <v>179</v>
      </c>
      <c r="E1422" s="53"/>
      <c r="F1422" s="53"/>
      <c r="G1422" s="53"/>
      <c r="H1422" s="53"/>
      <c r="I1422" s="54"/>
      <c r="J1422" s="50"/>
      <c r="K1422" s="54"/>
      <c r="L1422" s="55"/>
      <c r="M1422" s="59"/>
      <c r="N1422" s="59"/>
      <c r="O1422" s="53"/>
      <c r="P1422" s="53"/>
      <c r="Q1422" s="57">
        <f t="shared" si="412"/>
        <v>0</v>
      </c>
      <c r="R1422" s="53"/>
      <c r="S1422" s="53">
        <f t="shared" si="414"/>
        <v>0</v>
      </c>
      <c r="T1422" s="58"/>
      <c r="U1422" s="58"/>
      <c r="V1422" s="53">
        <f t="shared" si="413"/>
        <v>0</v>
      </c>
      <c r="W1422" s="59"/>
      <c r="X1422" s="6"/>
    </row>
    <row r="1423" spans="1:24" s="35" customFormat="1" ht="31.5" x14ac:dyDescent="0.25">
      <c r="A1423" s="33" t="s">
        <v>290</v>
      </c>
      <c r="B1423" s="33" t="s">
        <v>338</v>
      </c>
      <c r="C1423" s="42" t="s">
        <v>132</v>
      </c>
      <c r="D1423" s="43" t="s">
        <v>154</v>
      </c>
      <c r="E1423" s="53"/>
      <c r="F1423" s="53"/>
      <c r="G1423" s="53"/>
      <c r="H1423" s="53"/>
      <c r="I1423" s="54"/>
      <c r="J1423" s="50"/>
      <c r="K1423" s="54"/>
      <c r="L1423" s="55"/>
      <c r="M1423" s="59"/>
      <c r="N1423" s="59"/>
      <c r="O1423" s="53"/>
      <c r="P1423" s="53"/>
      <c r="Q1423" s="57">
        <f t="shared" si="412"/>
        <v>0</v>
      </c>
      <c r="R1423" s="53"/>
      <c r="S1423" s="53">
        <f t="shared" si="414"/>
        <v>0</v>
      </c>
      <c r="T1423" s="58"/>
      <c r="U1423" s="58"/>
      <c r="V1423" s="53">
        <f t="shared" si="413"/>
        <v>0</v>
      </c>
      <c r="W1423" s="59"/>
      <c r="X1423" s="6"/>
    </row>
    <row r="1424" spans="1:24" s="35" customFormat="1" ht="15.75" x14ac:dyDescent="0.25">
      <c r="A1424" s="33" t="s">
        <v>290</v>
      </c>
      <c r="B1424" s="33" t="s">
        <v>338</v>
      </c>
      <c r="C1424" s="42" t="s">
        <v>133</v>
      </c>
      <c r="D1424" s="43" t="s">
        <v>155</v>
      </c>
      <c r="E1424" s="53"/>
      <c r="F1424" s="53"/>
      <c r="G1424" s="53"/>
      <c r="H1424" s="53"/>
      <c r="I1424" s="54"/>
      <c r="J1424" s="50"/>
      <c r="K1424" s="54"/>
      <c r="L1424" s="55"/>
      <c r="M1424" s="59"/>
      <c r="N1424" s="59"/>
      <c r="O1424" s="53"/>
      <c r="P1424" s="53"/>
      <c r="Q1424" s="57">
        <f t="shared" si="412"/>
        <v>0</v>
      </c>
      <c r="R1424" s="53"/>
      <c r="S1424" s="53">
        <f t="shared" si="414"/>
        <v>0</v>
      </c>
      <c r="T1424" s="58"/>
      <c r="U1424" s="58"/>
      <c r="V1424" s="53">
        <f t="shared" si="413"/>
        <v>0</v>
      </c>
      <c r="W1424" s="59"/>
      <c r="X1424" s="6"/>
    </row>
    <row r="1425" spans="1:24" s="35" customFormat="1" ht="15.75" x14ac:dyDescent="0.25">
      <c r="A1425" s="33" t="s">
        <v>290</v>
      </c>
      <c r="B1425" s="33" t="s">
        <v>338</v>
      </c>
      <c r="C1425" s="42" t="s">
        <v>135</v>
      </c>
      <c r="D1425" s="43" t="s">
        <v>156</v>
      </c>
      <c r="E1425" s="53"/>
      <c r="F1425" s="53"/>
      <c r="G1425" s="53"/>
      <c r="H1425" s="53"/>
      <c r="I1425" s="54"/>
      <c r="J1425" s="50"/>
      <c r="K1425" s="54"/>
      <c r="L1425" s="55"/>
      <c r="M1425" s="59"/>
      <c r="N1425" s="59"/>
      <c r="O1425" s="53"/>
      <c r="P1425" s="53"/>
      <c r="Q1425" s="57">
        <f t="shared" si="412"/>
        <v>0</v>
      </c>
      <c r="R1425" s="53"/>
      <c r="S1425" s="53">
        <f t="shared" si="414"/>
        <v>0</v>
      </c>
      <c r="T1425" s="58"/>
      <c r="U1425" s="58"/>
      <c r="V1425" s="53">
        <f t="shared" si="413"/>
        <v>0</v>
      </c>
      <c r="W1425" s="59"/>
      <c r="X1425" s="6"/>
    </row>
    <row r="1426" spans="1:24" s="35" customFormat="1" ht="31.5" x14ac:dyDescent="0.25">
      <c r="A1426" s="33" t="s">
        <v>290</v>
      </c>
      <c r="B1426" s="33" t="s">
        <v>338</v>
      </c>
      <c r="C1426" s="42" t="s">
        <v>136</v>
      </c>
      <c r="D1426" s="43" t="s">
        <v>157</v>
      </c>
      <c r="E1426" s="53"/>
      <c r="F1426" s="53"/>
      <c r="G1426" s="53"/>
      <c r="H1426" s="53"/>
      <c r="I1426" s="54"/>
      <c r="J1426" s="50"/>
      <c r="K1426" s="54"/>
      <c r="L1426" s="55"/>
      <c r="M1426" s="59"/>
      <c r="N1426" s="59"/>
      <c r="O1426" s="53"/>
      <c r="P1426" s="53"/>
      <c r="Q1426" s="57">
        <f t="shared" si="412"/>
        <v>0</v>
      </c>
      <c r="R1426" s="53"/>
      <c r="S1426" s="53">
        <f t="shared" si="414"/>
        <v>0</v>
      </c>
      <c r="T1426" s="58"/>
      <c r="U1426" s="58"/>
      <c r="V1426" s="53">
        <f t="shared" si="413"/>
        <v>0</v>
      </c>
      <c r="W1426" s="59"/>
      <c r="X1426" s="6"/>
    </row>
    <row r="1427" spans="1:24" s="35" customFormat="1" ht="47.25" x14ac:dyDescent="0.25">
      <c r="A1427" s="33" t="s">
        <v>290</v>
      </c>
      <c r="B1427" s="33" t="s">
        <v>338</v>
      </c>
      <c r="C1427" s="42" t="s">
        <v>134</v>
      </c>
      <c r="D1427" s="43" t="s">
        <v>158</v>
      </c>
      <c r="E1427" s="53"/>
      <c r="F1427" s="53"/>
      <c r="G1427" s="53"/>
      <c r="H1427" s="53"/>
      <c r="I1427" s="54"/>
      <c r="J1427" s="50"/>
      <c r="K1427" s="54"/>
      <c r="L1427" s="55"/>
      <c r="M1427" s="59"/>
      <c r="N1427" s="59"/>
      <c r="O1427" s="53"/>
      <c r="P1427" s="53"/>
      <c r="Q1427" s="57">
        <f t="shared" si="412"/>
        <v>0</v>
      </c>
      <c r="R1427" s="53"/>
      <c r="S1427" s="53">
        <f t="shared" si="414"/>
        <v>0</v>
      </c>
      <c r="T1427" s="58"/>
      <c r="U1427" s="58"/>
      <c r="V1427" s="53">
        <f t="shared" si="413"/>
        <v>0</v>
      </c>
      <c r="W1427" s="59"/>
      <c r="X1427" s="6"/>
    </row>
    <row r="1428" spans="1:24" s="35" customFormat="1" ht="15.75" x14ac:dyDescent="0.25">
      <c r="A1428" s="33" t="s">
        <v>290</v>
      </c>
      <c r="B1428" s="33" t="s">
        <v>338</v>
      </c>
      <c r="C1428" s="42" t="s">
        <v>138</v>
      </c>
      <c r="D1428" s="43" t="s">
        <v>159</v>
      </c>
      <c r="E1428" s="53"/>
      <c r="F1428" s="53"/>
      <c r="G1428" s="53"/>
      <c r="H1428" s="53"/>
      <c r="I1428" s="54"/>
      <c r="J1428" s="50"/>
      <c r="K1428" s="54"/>
      <c r="L1428" s="55"/>
      <c r="M1428" s="59"/>
      <c r="N1428" s="59"/>
      <c r="O1428" s="53"/>
      <c r="P1428" s="53"/>
      <c r="Q1428" s="57">
        <f t="shared" si="412"/>
        <v>0</v>
      </c>
      <c r="R1428" s="53"/>
      <c r="S1428" s="53">
        <f t="shared" si="414"/>
        <v>0</v>
      </c>
      <c r="T1428" s="58"/>
      <c r="U1428" s="58"/>
      <c r="V1428" s="53">
        <f t="shared" si="413"/>
        <v>0</v>
      </c>
      <c r="W1428" s="59"/>
      <c r="X1428" s="6"/>
    </row>
    <row r="1429" spans="1:24" s="35" customFormat="1" ht="15.75" x14ac:dyDescent="0.25">
      <c r="A1429" s="33" t="s">
        <v>290</v>
      </c>
      <c r="B1429" s="33" t="s">
        <v>338</v>
      </c>
      <c r="C1429" s="42" t="s">
        <v>180</v>
      </c>
      <c r="D1429" s="43" t="s">
        <v>181</v>
      </c>
      <c r="E1429" s="53"/>
      <c r="F1429" s="53"/>
      <c r="G1429" s="53"/>
      <c r="H1429" s="53"/>
      <c r="I1429" s="54"/>
      <c r="J1429" s="50"/>
      <c r="K1429" s="54"/>
      <c r="L1429" s="55"/>
      <c r="M1429" s="59"/>
      <c r="N1429" s="59"/>
      <c r="O1429" s="53"/>
      <c r="P1429" s="53"/>
      <c r="Q1429" s="57">
        <f t="shared" si="412"/>
        <v>0</v>
      </c>
      <c r="R1429" s="53"/>
      <c r="S1429" s="53">
        <f t="shared" si="414"/>
        <v>0</v>
      </c>
      <c r="T1429" s="58"/>
      <c r="U1429" s="58"/>
      <c r="V1429" s="53">
        <f t="shared" si="413"/>
        <v>0</v>
      </c>
      <c r="W1429" s="59"/>
      <c r="X1429" s="6"/>
    </row>
    <row r="1430" spans="1:24" s="35" customFormat="1" ht="31.5" x14ac:dyDescent="0.25">
      <c r="A1430" s="33" t="s">
        <v>290</v>
      </c>
      <c r="B1430" s="33" t="s">
        <v>338</v>
      </c>
      <c r="C1430" s="42" t="s">
        <v>137</v>
      </c>
      <c r="D1430" s="43" t="s">
        <v>160</v>
      </c>
      <c r="E1430" s="53"/>
      <c r="F1430" s="53"/>
      <c r="G1430" s="53"/>
      <c r="H1430" s="53"/>
      <c r="I1430" s="54"/>
      <c r="J1430" s="50"/>
      <c r="K1430" s="54"/>
      <c r="L1430" s="55"/>
      <c r="M1430" s="59"/>
      <c r="N1430" s="59"/>
      <c r="O1430" s="53"/>
      <c r="P1430" s="53"/>
      <c r="Q1430" s="57">
        <f t="shared" si="412"/>
        <v>0</v>
      </c>
      <c r="R1430" s="53"/>
      <c r="S1430" s="53">
        <f t="shared" si="414"/>
        <v>0</v>
      </c>
      <c r="T1430" s="58"/>
      <c r="U1430" s="58"/>
      <c r="V1430" s="53">
        <f t="shared" si="413"/>
        <v>0</v>
      </c>
      <c r="W1430" s="59"/>
      <c r="X1430" s="6"/>
    </row>
    <row r="1431" spans="1:24" s="35" customFormat="1" ht="15.75" x14ac:dyDescent="0.25">
      <c r="A1431" s="33" t="s">
        <v>290</v>
      </c>
      <c r="B1431" s="33" t="s">
        <v>338</v>
      </c>
      <c r="C1431" s="42" t="s">
        <v>127</v>
      </c>
      <c r="D1431" s="43" t="s">
        <v>161</v>
      </c>
      <c r="E1431" s="53"/>
      <c r="F1431" s="53"/>
      <c r="G1431" s="53"/>
      <c r="H1431" s="53"/>
      <c r="I1431" s="54"/>
      <c r="J1431" s="50"/>
      <c r="K1431" s="54"/>
      <c r="L1431" s="55"/>
      <c r="M1431" s="59"/>
      <c r="N1431" s="59"/>
      <c r="O1431" s="53"/>
      <c r="P1431" s="53"/>
      <c r="Q1431" s="57">
        <f t="shared" si="412"/>
        <v>0</v>
      </c>
      <c r="R1431" s="53"/>
      <c r="S1431" s="53">
        <f t="shared" si="414"/>
        <v>0</v>
      </c>
      <c r="T1431" s="58"/>
      <c r="U1431" s="58"/>
      <c r="V1431" s="53">
        <f t="shared" si="413"/>
        <v>0</v>
      </c>
      <c r="W1431" s="59"/>
      <c r="X1431" s="6"/>
    </row>
    <row r="1432" spans="1:24" s="35" customFormat="1" ht="31.5" x14ac:dyDescent="0.25">
      <c r="A1432" s="33" t="s">
        <v>290</v>
      </c>
      <c r="B1432" s="33" t="s">
        <v>338</v>
      </c>
      <c r="C1432" s="42" t="s">
        <v>126</v>
      </c>
      <c r="D1432" s="43" t="s">
        <v>162</v>
      </c>
      <c r="E1432" s="53"/>
      <c r="F1432" s="53"/>
      <c r="G1432" s="53"/>
      <c r="H1432" s="53"/>
      <c r="I1432" s="54"/>
      <c r="J1432" s="50"/>
      <c r="K1432" s="54"/>
      <c r="L1432" s="55"/>
      <c r="M1432" s="59"/>
      <c r="N1432" s="59"/>
      <c r="O1432" s="53"/>
      <c r="P1432" s="53"/>
      <c r="Q1432" s="57">
        <f t="shared" si="412"/>
        <v>0</v>
      </c>
      <c r="R1432" s="53"/>
      <c r="S1432" s="53">
        <f t="shared" si="414"/>
        <v>0</v>
      </c>
      <c r="T1432" s="58"/>
      <c r="U1432" s="58"/>
      <c r="V1432" s="53">
        <f t="shared" si="413"/>
        <v>0</v>
      </c>
      <c r="W1432" s="59"/>
      <c r="X1432" s="6"/>
    </row>
    <row r="1433" spans="1:24" s="35" customFormat="1" ht="15.75" x14ac:dyDescent="0.25">
      <c r="A1433" s="33" t="s">
        <v>290</v>
      </c>
      <c r="B1433" s="33" t="s">
        <v>338</v>
      </c>
      <c r="C1433" s="42" t="s">
        <v>122</v>
      </c>
      <c r="D1433" s="43" t="s">
        <v>163</v>
      </c>
      <c r="E1433" s="53"/>
      <c r="F1433" s="53"/>
      <c r="G1433" s="53"/>
      <c r="H1433" s="53"/>
      <c r="I1433" s="54"/>
      <c r="J1433" s="50"/>
      <c r="K1433" s="54"/>
      <c r="L1433" s="55"/>
      <c r="M1433" s="59"/>
      <c r="N1433" s="59"/>
      <c r="O1433" s="53"/>
      <c r="P1433" s="53"/>
      <c r="Q1433" s="57">
        <f t="shared" si="412"/>
        <v>0</v>
      </c>
      <c r="R1433" s="53"/>
      <c r="S1433" s="53">
        <f t="shared" si="414"/>
        <v>0</v>
      </c>
      <c r="T1433" s="58"/>
      <c r="U1433" s="58"/>
      <c r="V1433" s="53">
        <f t="shared" si="413"/>
        <v>0</v>
      </c>
      <c r="W1433" s="59"/>
      <c r="X1433" s="6"/>
    </row>
    <row r="1434" spans="1:24" s="35" customFormat="1" ht="15.75" x14ac:dyDescent="0.25">
      <c r="A1434" s="33" t="s">
        <v>290</v>
      </c>
      <c r="B1434" s="33" t="s">
        <v>338</v>
      </c>
      <c r="C1434" s="42" t="s">
        <v>123</v>
      </c>
      <c r="D1434" s="43" t="s">
        <v>164</v>
      </c>
      <c r="E1434" s="53"/>
      <c r="F1434" s="53"/>
      <c r="G1434" s="53"/>
      <c r="H1434" s="53"/>
      <c r="I1434" s="54"/>
      <c r="J1434" s="50"/>
      <c r="K1434" s="54"/>
      <c r="L1434" s="55"/>
      <c r="M1434" s="59"/>
      <c r="N1434" s="59"/>
      <c r="O1434" s="53"/>
      <c r="P1434" s="53"/>
      <c r="Q1434" s="57">
        <f t="shared" si="412"/>
        <v>0</v>
      </c>
      <c r="R1434" s="53"/>
      <c r="S1434" s="53">
        <f t="shared" si="414"/>
        <v>0</v>
      </c>
      <c r="T1434" s="58"/>
      <c r="U1434" s="58"/>
      <c r="V1434" s="53">
        <f t="shared" si="413"/>
        <v>0</v>
      </c>
      <c r="W1434" s="59"/>
      <c r="X1434" s="6"/>
    </row>
    <row r="1435" spans="1:24" s="35" customFormat="1" ht="15.75" x14ac:dyDescent="0.25">
      <c r="A1435" s="33" t="s">
        <v>290</v>
      </c>
      <c r="B1435" s="33" t="s">
        <v>338</v>
      </c>
      <c r="C1435" s="42" t="s">
        <v>182</v>
      </c>
      <c r="D1435" s="43" t="s">
        <v>183</v>
      </c>
      <c r="E1435" s="53"/>
      <c r="F1435" s="53"/>
      <c r="G1435" s="53"/>
      <c r="H1435" s="53"/>
      <c r="I1435" s="54"/>
      <c r="J1435" s="50"/>
      <c r="K1435" s="54"/>
      <c r="L1435" s="55"/>
      <c r="M1435" s="59"/>
      <c r="N1435" s="59"/>
      <c r="O1435" s="53"/>
      <c r="P1435" s="53"/>
      <c r="Q1435" s="57">
        <f t="shared" si="412"/>
        <v>0</v>
      </c>
      <c r="R1435" s="53"/>
      <c r="S1435" s="53">
        <f t="shared" si="414"/>
        <v>0</v>
      </c>
      <c r="T1435" s="58"/>
      <c r="U1435" s="58"/>
      <c r="V1435" s="53">
        <f t="shared" si="413"/>
        <v>0</v>
      </c>
      <c r="W1435" s="59"/>
      <c r="X1435" s="6"/>
    </row>
    <row r="1436" spans="1:24" s="35" customFormat="1" ht="15.75" x14ac:dyDescent="0.25">
      <c r="A1436" s="33" t="s">
        <v>290</v>
      </c>
      <c r="B1436" s="33" t="s">
        <v>338</v>
      </c>
      <c r="C1436" s="42" t="s">
        <v>184</v>
      </c>
      <c r="D1436" s="43" t="s">
        <v>185</v>
      </c>
      <c r="E1436" s="53"/>
      <c r="F1436" s="53"/>
      <c r="G1436" s="53"/>
      <c r="H1436" s="53"/>
      <c r="I1436" s="54"/>
      <c r="J1436" s="50"/>
      <c r="K1436" s="54"/>
      <c r="L1436" s="55"/>
      <c r="M1436" s="59"/>
      <c r="N1436" s="59"/>
      <c r="O1436" s="53"/>
      <c r="P1436" s="53"/>
      <c r="Q1436" s="57">
        <f t="shared" si="412"/>
        <v>0</v>
      </c>
      <c r="R1436" s="53"/>
      <c r="S1436" s="53">
        <f t="shared" si="414"/>
        <v>0</v>
      </c>
      <c r="T1436" s="58"/>
      <c r="U1436" s="58"/>
      <c r="V1436" s="53">
        <f t="shared" si="413"/>
        <v>0</v>
      </c>
      <c r="W1436" s="59"/>
      <c r="X1436" s="6"/>
    </row>
    <row r="1437" spans="1:24" s="35" customFormat="1" ht="15.75" x14ac:dyDescent="0.25">
      <c r="A1437" s="33" t="s">
        <v>290</v>
      </c>
      <c r="B1437" s="33" t="s">
        <v>338</v>
      </c>
      <c r="C1437" s="42" t="s">
        <v>186</v>
      </c>
      <c r="D1437" s="43" t="s">
        <v>187</v>
      </c>
      <c r="E1437" s="53"/>
      <c r="F1437" s="53"/>
      <c r="G1437" s="53"/>
      <c r="H1437" s="53"/>
      <c r="I1437" s="54"/>
      <c r="J1437" s="50"/>
      <c r="K1437" s="54"/>
      <c r="L1437" s="55"/>
      <c r="M1437" s="59"/>
      <c r="N1437" s="59"/>
      <c r="O1437" s="53"/>
      <c r="P1437" s="53"/>
      <c r="Q1437" s="57">
        <f t="shared" si="412"/>
        <v>0</v>
      </c>
      <c r="R1437" s="53"/>
      <c r="S1437" s="53">
        <f t="shared" si="414"/>
        <v>0</v>
      </c>
      <c r="T1437" s="58"/>
      <c r="U1437" s="58"/>
      <c r="V1437" s="53">
        <f t="shared" si="413"/>
        <v>0</v>
      </c>
      <c r="W1437" s="59"/>
      <c r="X1437" s="6"/>
    </row>
    <row r="1438" spans="1:24" s="35" customFormat="1" ht="31.5" x14ac:dyDescent="0.25">
      <c r="A1438" s="33" t="s">
        <v>290</v>
      </c>
      <c r="B1438" s="33" t="s">
        <v>338</v>
      </c>
      <c r="C1438" s="42" t="s">
        <v>188</v>
      </c>
      <c r="D1438" s="43" t="s">
        <v>189</v>
      </c>
      <c r="E1438" s="53"/>
      <c r="F1438" s="53"/>
      <c r="G1438" s="53"/>
      <c r="H1438" s="53"/>
      <c r="I1438" s="54"/>
      <c r="J1438" s="50"/>
      <c r="K1438" s="54"/>
      <c r="L1438" s="55"/>
      <c r="M1438" s="59"/>
      <c r="N1438" s="59"/>
      <c r="O1438" s="53"/>
      <c r="P1438" s="53"/>
      <c r="Q1438" s="57">
        <f t="shared" si="412"/>
        <v>0</v>
      </c>
      <c r="R1438" s="53"/>
      <c r="S1438" s="53">
        <f t="shared" si="414"/>
        <v>0</v>
      </c>
      <c r="T1438" s="58"/>
      <c r="U1438" s="58"/>
      <c r="V1438" s="53">
        <f t="shared" si="413"/>
        <v>0</v>
      </c>
      <c r="W1438" s="59"/>
      <c r="X1438" s="6"/>
    </row>
    <row r="1439" spans="1:24" s="35" customFormat="1" ht="15.75" x14ac:dyDescent="0.25">
      <c r="A1439" s="33" t="s">
        <v>290</v>
      </c>
      <c r="B1439" s="33" t="s">
        <v>338</v>
      </c>
      <c r="C1439" s="42" t="s">
        <v>124</v>
      </c>
      <c r="D1439" s="43" t="s">
        <v>165</v>
      </c>
      <c r="E1439" s="53"/>
      <c r="F1439" s="53"/>
      <c r="G1439" s="53"/>
      <c r="H1439" s="53"/>
      <c r="I1439" s="54"/>
      <c r="J1439" s="50"/>
      <c r="K1439" s="54"/>
      <c r="L1439" s="55"/>
      <c r="M1439" s="59"/>
      <c r="N1439" s="59"/>
      <c r="O1439" s="53"/>
      <c r="P1439" s="53"/>
      <c r="Q1439" s="57">
        <f t="shared" si="412"/>
        <v>0</v>
      </c>
      <c r="R1439" s="53"/>
      <c r="S1439" s="53">
        <f t="shared" si="414"/>
        <v>0</v>
      </c>
      <c r="T1439" s="58"/>
      <c r="U1439" s="58"/>
      <c r="V1439" s="53">
        <f t="shared" si="413"/>
        <v>0</v>
      </c>
      <c r="W1439" s="59"/>
      <c r="X1439" s="6"/>
    </row>
    <row r="1440" spans="1:24" s="35" customFormat="1" ht="15.75" x14ac:dyDescent="0.25">
      <c r="A1440" s="33" t="s">
        <v>290</v>
      </c>
      <c r="B1440" s="33" t="s">
        <v>338</v>
      </c>
      <c r="C1440" s="42" t="s">
        <v>125</v>
      </c>
      <c r="D1440" s="43" t="s">
        <v>166</v>
      </c>
      <c r="E1440" s="53"/>
      <c r="F1440" s="53"/>
      <c r="G1440" s="53"/>
      <c r="H1440" s="53"/>
      <c r="I1440" s="54"/>
      <c r="J1440" s="50"/>
      <c r="K1440" s="54"/>
      <c r="L1440" s="55"/>
      <c r="M1440" s="59"/>
      <c r="N1440" s="59"/>
      <c r="O1440" s="53"/>
      <c r="P1440" s="53"/>
      <c r="Q1440" s="57">
        <f t="shared" si="412"/>
        <v>0</v>
      </c>
      <c r="R1440" s="53"/>
      <c r="S1440" s="53">
        <f t="shared" si="414"/>
        <v>0</v>
      </c>
      <c r="T1440" s="58"/>
      <c r="U1440" s="58"/>
      <c r="V1440" s="53">
        <f t="shared" si="413"/>
        <v>0</v>
      </c>
      <c r="W1440" s="59"/>
      <c r="X1440" s="6"/>
    </row>
    <row r="1441" spans="1:24" s="35" customFormat="1" ht="47.25" x14ac:dyDescent="0.25">
      <c r="A1441" s="33" t="s">
        <v>290</v>
      </c>
      <c r="B1441" s="33" t="s">
        <v>338</v>
      </c>
      <c r="C1441" s="42" t="s">
        <v>34</v>
      </c>
      <c r="D1441" s="43" t="s">
        <v>167</v>
      </c>
      <c r="E1441" s="53"/>
      <c r="F1441" s="53"/>
      <c r="G1441" s="53"/>
      <c r="H1441" s="53"/>
      <c r="I1441" s="54"/>
      <c r="J1441" s="50"/>
      <c r="K1441" s="54"/>
      <c r="L1441" s="55"/>
      <c r="M1441" s="59"/>
      <c r="N1441" s="59"/>
      <c r="O1441" s="53"/>
      <c r="P1441" s="53"/>
      <c r="Q1441" s="57">
        <f t="shared" si="412"/>
        <v>0</v>
      </c>
      <c r="R1441" s="53"/>
      <c r="S1441" s="53">
        <f t="shared" si="414"/>
        <v>0</v>
      </c>
      <c r="T1441" s="58"/>
      <c r="U1441" s="58"/>
      <c r="V1441" s="53">
        <f t="shared" si="413"/>
        <v>0</v>
      </c>
      <c r="W1441" s="59"/>
      <c r="X1441" s="6"/>
    </row>
    <row r="1442" spans="1:24" s="35" customFormat="1" ht="15.75" x14ac:dyDescent="0.25">
      <c r="A1442" s="33" t="s">
        <v>290</v>
      </c>
      <c r="B1442" s="33" t="s">
        <v>338</v>
      </c>
      <c r="C1442" s="42" t="s">
        <v>35</v>
      </c>
      <c r="D1442" s="43" t="s">
        <v>168</v>
      </c>
      <c r="E1442" s="53"/>
      <c r="F1442" s="53"/>
      <c r="G1442" s="53"/>
      <c r="H1442" s="53"/>
      <c r="I1442" s="54"/>
      <c r="J1442" s="50"/>
      <c r="K1442" s="54"/>
      <c r="L1442" s="55"/>
      <c r="M1442" s="59"/>
      <c r="N1442" s="59"/>
      <c r="O1442" s="53"/>
      <c r="P1442" s="53"/>
      <c r="Q1442" s="57">
        <f t="shared" si="412"/>
        <v>0</v>
      </c>
      <c r="R1442" s="53"/>
      <c r="S1442" s="53">
        <f t="shared" si="414"/>
        <v>0</v>
      </c>
      <c r="T1442" s="58"/>
      <c r="U1442" s="58"/>
      <c r="V1442" s="53">
        <f t="shared" si="413"/>
        <v>0</v>
      </c>
      <c r="W1442" s="59"/>
      <c r="X1442" s="6"/>
    </row>
    <row r="1443" spans="1:24" s="35" customFormat="1" ht="31.5" x14ac:dyDescent="0.25">
      <c r="A1443" s="33" t="s">
        <v>290</v>
      </c>
      <c r="B1443" s="33" t="s">
        <v>338</v>
      </c>
      <c r="C1443" s="42" t="s">
        <v>36</v>
      </c>
      <c r="D1443" s="43" t="s">
        <v>190</v>
      </c>
      <c r="E1443" s="53"/>
      <c r="F1443" s="53"/>
      <c r="G1443" s="53"/>
      <c r="H1443" s="53"/>
      <c r="I1443" s="54"/>
      <c r="J1443" s="50"/>
      <c r="K1443" s="54"/>
      <c r="L1443" s="55"/>
      <c r="M1443" s="59"/>
      <c r="N1443" s="59"/>
      <c r="O1443" s="53"/>
      <c r="P1443" s="53"/>
      <c r="Q1443" s="57">
        <f t="shared" si="412"/>
        <v>0</v>
      </c>
      <c r="R1443" s="53"/>
      <c r="S1443" s="53">
        <f t="shared" si="414"/>
        <v>0</v>
      </c>
      <c r="T1443" s="58"/>
      <c r="U1443" s="58"/>
      <c r="V1443" s="53">
        <f t="shared" si="413"/>
        <v>0</v>
      </c>
      <c r="W1443" s="59"/>
      <c r="X1443" s="6"/>
    </row>
    <row r="1444" spans="1:24" s="35" customFormat="1" ht="31.5" x14ac:dyDescent="0.25">
      <c r="A1444" s="33" t="s">
        <v>290</v>
      </c>
      <c r="B1444" s="33" t="s">
        <v>338</v>
      </c>
      <c r="C1444" s="42" t="s">
        <v>37</v>
      </c>
      <c r="D1444" s="43" t="s">
        <v>191</v>
      </c>
      <c r="E1444" s="53"/>
      <c r="F1444" s="53"/>
      <c r="G1444" s="53"/>
      <c r="H1444" s="53"/>
      <c r="I1444" s="54"/>
      <c r="J1444" s="50"/>
      <c r="K1444" s="54"/>
      <c r="L1444" s="55"/>
      <c r="M1444" s="59"/>
      <c r="N1444" s="59"/>
      <c r="O1444" s="53"/>
      <c r="P1444" s="53"/>
      <c r="Q1444" s="57">
        <f t="shared" si="412"/>
        <v>0</v>
      </c>
      <c r="R1444" s="53"/>
      <c r="S1444" s="53">
        <f t="shared" si="414"/>
        <v>0</v>
      </c>
      <c r="T1444" s="58"/>
      <c r="U1444" s="58"/>
      <c r="V1444" s="53">
        <f t="shared" si="413"/>
        <v>0</v>
      </c>
      <c r="W1444" s="59"/>
      <c r="X1444" s="6"/>
    </row>
    <row r="1445" spans="1:24" s="35" customFormat="1" ht="31.5" x14ac:dyDescent="0.25">
      <c r="A1445" s="33" t="s">
        <v>290</v>
      </c>
      <c r="B1445" s="33" t="s">
        <v>338</v>
      </c>
      <c r="C1445" s="42" t="s">
        <v>38</v>
      </c>
      <c r="D1445" s="43" t="s">
        <v>169</v>
      </c>
      <c r="E1445" s="53"/>
      <c r="F1445" s="53"/>
      <c r="G1445" s="53"/>
      <c r="H1445" s="53"/>
      <c r="I1445" s="54"/>
      <c r="J1445" s="50"/>
      <c r="K1445" s="54"/>
      <c r="L1445" s="55"/>
      <c r="M1445" s="59"/>
      <c r="N1445" s="59"/>
      <c r="O1445" s="53"/>
      <c r="P1445" s="53"/>
      <c r="Q1445" s="57">
        <f t="shared" si="412"/>
        <v>0</v>
      </c>
      <c r="R1445" s="53"/>
      <c r="S1445" s="53">
        <f t="shared" si="414"/>
        <v>0</v>
      </c>
      <c r="T1445" s="58"/>
      <c r="U1445" s="58"/>
      <c r="V1445" s="53">
        <f t="shared" si="413"/>
        <v>0</v>
      </c>
      <c r="W1445" s="59"/>
      <c r="X1445" s="6"/>
    </row>
    <row r="1446" spans="1:24" s="35" customFormat="1" ht="15.75" x14ac:dyDescent="0.25">
      <c r="A1446" s="33" t="s">
        <v>290</v>
      </c>
      <c r="B1446" s="33" t="s">
        <v>338</v>
      </c>
      <c r="C1446" s="42" t="s">
        <v>39</v>
      </c>
      <c r="D1446" s="43" t="s">
        <v>170</v>
      </c>
      <c r="E1446" s="53"/>
      <c r="F1446" s="53"/>
      <c r="G1446" s="53"/>
      <c r="H1446" s="53"/>
      <c r="I1446" s="54"/>
      <c r="J1446" s="50"/>
      <c r="K1446" s="54"/>
      <c r="L1446" s="55"/>
      <c r="M1446" s="59"/>
      <c r="N1446" s="59"/>
      <c r="O1446" s="53"/>
      <c r="P1446" s="53"/>
      <c r="Q1446" s="57">
        <f t="shared" si="412"/>
        <v>0</v>
      </c>
      <c r="R1446" s="53"/>
      <c r="S1446" s="53">
        <f t="shared" si="414"/>
        <v>0</v>
      </c>
      <c r="T1446" s="58"/>
      <c r="U1446" s="58"/>
      <c r="V1446" s="53">
        <f t="shared" si="413"/>
        <v>0</v>
      </c>
      <c r="W1446" s="59"/>
      <c r="X1446" s="6"/>
    </row>
    <row r="1447" spans="1:24" s="35" customFormat="1" ht="47.25" x14ac:dyDescent="0.25">
      <c r="A1447" s="33" t="s">
        <v>290</v>
      </c>
      <c r="B1447" s="33" t="s">
        <v>338</v>
      </c>
      <c r="C1447" s="42" t="s">
        <v>40</v>
      </c>
      <c r="D1447" s="43" t="s">
        <v>172</v>
      </c>
      <c r="E1447" s="53"/>
      <c r="F1447" s="53"/>
      <c r="G1447" s="53"/>
      <c r="H1447" s="53"/>
      <c r="I1447" s="54"/>
      <c r="J1447" s="50"/>
      <c r="K1447" s="54"/>
      <c r="L1447" s="55"/>
      <c r="M1447" s="59"/>
      <c r="N1447" s="59"/>
      <c r="O1447" s="53"/>
      <c r="P1447" s="53"/>
      <c r="Q1447" s="57">
        <f t="shared" si="412"/>
        <v>0</v>
      </c>
      <c r="R1447" s="53"/>
      <c r="S1447" s="53">
        <f t="shared" si="414"/>
        <v>0</v>
      </c>
      <c r="T1447" s="58"/>
      <c r="U1447" s="58"/>
      <c r="V1447" s="53">
        <f t="shared" si="413"/>
        <v>0</v>
      </c>
      <c r="W1447" s="59"/>
      <c r="X1447" s="6"/>
    </row>
    <row r="1448" spans="1:24" s="35" customFormat="1" ht="15.75" x14ac:dyDescent="0.25">
      <c r="A1448" s="33" t="s">
        <v>290</v>
      </c>
      <c r="B1448" s="33" t="s">
        <v>338</v>
      </c>
      <c r="C1448" s="42" t="s">
        <v>41</v>
      </c>
      <c r="D1448" s="43" t="s">
        <v>171</v>
      </c>
      <c r="E1448" s="53"/>
      <c r="F1448" s="53"/>
      <c r="G1448" s="53"/>
      <c r="H1448" s="53"/>
      <c r="I1448" s="54"/>
      <c r="J1448" s="50"/>
      <c r="K1448" s="54"/>
      <c r="L1448" s="55"/>
      <c r="M1448" s="59"/>
      <c r="N1448" s="59"/>
      <c r="O1448" s="53"/>
      <c r="P1448" s="53"/>
      <c r="Q1448" s="57">
        <f t="shared" si="412"/>
        <v>0</v>
      </c>
      <c r="R1448" s="53"/>
      <c r="S1448" s="53">
        <f t="shared" si="414"/>
        <v>0</v>
      </c>
      <c r="T1448" s="58"/>
      <c r="U1448" s="58"/>
      <c r="V1448" s="53">
        <f t="shared" si="413"/>
        <v>0</v>
      </c>
      <c r="W1448" s="59"/>
      <c r="X1448" s="6"/>
    </row>
    <row r="1449" spans="1:24" s="35" customFormat="1" ht="15.75" x14ac:dyDescent="0.25">
      <c r="A1449" s="33" t="s">
        <v>290</v>
      </c>
      <c r="B1449" s="33" t="s">
        <v>338</v>
      </c>
      <c r="C1449" s="42" t="s">
        <v>42</v>
      </c>
      <c r="D1449" s="43" t="s">
        <v>192</v>
      </c>
      <c r="E1449" s="53"/>
      <c r="F1449" s="53"/>
      <c r="G1449" s="53"/>
      <c r="H1449" s="53"/>
      <c r="I1449" s="54"/>
      <c r="J1449" s="50"/>
      <c r="K1449" s="54"/>
      <c r="L1449" s="55"/>
      <c r="M1449" s="59"/>
      <c r="N1449" s="59"/>
      <c r="O1449" s="53"/>
      <c r="P1449" s="53"/>
      <c r="Q1449" s="57">
        <f t="shared" si="412"/>
        <v>0</v>
      </c>
      <c r="R1449" s="53"/>
      <c r="S1449" s="53">
        <f t="shared" si="414"/>
        <v>0</v>
      </c>
      <c r="T1449" s="58"/>
      <c r="U1449" s="58"/>
      <c r="V1449" s="53">
        <f t="shared" si="413"/>
        <v>0</v>
      </c>
      <c r="W1449" s="59"/>
      <c r="X1449" s="6"/>
    </row>
    <row r="1450" spans="1:24" s="35" customFormat="1" ht="15.75" x14ac:dyDescent="0.25">
      <c r="A1450" s="33" t="s">
        <v>290</v>
      </c>
      <c r="B1450" s="33" t="s">
        <v>338</v>
      </c>
      <c r="C1450" s="42" t="s">
        <v>43</v>
      </c>
      <c r="D1450" s="43" t="s">
        <v>193</v>
      </c>
      <c r="E1450" s="53"/>
      <c r="F1450" s="53"/>
      <c r="G1450" s="53"/>
      <c r="H1450" s="53"/>
      <c r="I1450" s="54"/>
      <c r="J1450" s="50"/>
      <c r="K1450" s="54"/>
      <c r="L1450" s="55"/>
      <c r="M1450" s="59"/>
      <c r="N1450" s="59"/>
      <c r="O1450" s="53"/>
      <c r="P1450" s="53"/>
      <c r="Q1450" s="57">
        <f t="shared" si="412"/>
        <v>0</v>
      </c>
      <c r="R1450" s="53"/>
      <c r="S1450" s="53">
        <f t="shared" si="414"/>
        <v>0</v>
      </c>
      <c r="T1450" s="58"/>
      <c r="U1450" s="58"/>
      <c r="V1450" s="53">
        <f t="shared" si="413"/>
        <v>0</v>
      </c>
      <c r="W1450" s="59"/>
      <c r="X1450" s="6"/>
    </row>
    <row r="1451" spans="1:24" s="35" customFormat="1" ht="15.75" x14ac:dyDescent="0.25">
      <c r="A1451" s="33" t="s">
        <v>290</v>
      </c>
      <c r="B1451" s="33" t="s">
        <v>338</v>
      </c>
      <c r="C1451" s="42" t="s">
        <v>44</v>
      </c>
      <c r="D1451" s="43" t="s">
        <v>173</v>
      </c>
      <c r="E1451" s="53">
        <v>70115</v>
      </c>
      <c r="F1451" s="53">
        <f>E1451/12*3</f>
        <v>17528.75</v>
      </c>
      <c r="G1451" s="53">
        <v>3506</v>
      </c>
      <c r="H1451" s="53">
        <v>4674</v>
      </c>
      <c r="I1451" s="127"/>
      <c r="J1451" s="55"/>
      <c r="K1451" s="54">
        <f>G1451-F1451</f>
        <v>-14022.75</v>
      </c>
      <c r="L1451" s="55">
        <f>ROUND(K1451*100/-F1451,2)</f>
        <v>80</v>
      </c>
      <c r="M1451" s="59"/>
      <c r="N1451" s="59"/>
      <c r="O1451" s="53">
        <v>616</v>
      </c>
      <c r="P1451" s="53">
        <v>728</v>
      </c>
      <c r="Q1451" s="57">
        <f t="shared" si="412"/>
        <v>-112</v>
      </c>
      <c r="R1451" s="74">
        <v>120</v>
      </c>
      <c r="S1451" s="53">
        <f>ROUND(R1451/12*3,0)</f>
        <v>30</v>
      </c>
      <c r="T1451" s="58">
        <v>8</v>
      </c>
      <c r="U1451" s="58">
        <v>8</v>
      </c>
      <c r="V1451" s="53">
        <f t="shared" si="413"/>
        <v>0</v>
      </c>
      <c r="W1451" s="59"/>
      <c r="X1451" s="6"/>
    </row>
    <row r="1452" spans="1:24" s="35" customFormat="1" ht="15.75" x14ac:dyDescent="0.25">
      <c r="A1452" s="33" t="s">
        <v>290</v>
      </c>
      <c r="B1452" s="33" t="s">
        <v>338</v>
      </c>
      <c r="C1452" s="42" t="s">
        <v>45</v>
      </c>
      <c r="D1452" s="43" t="s">
        <v>187</v>
      </c>
      <c r="E1452" s="53"/>
      <c r="F1452" s="53"/>
      <c r="G1452" s="53"/>
      <c r="H1452" s="53"/>
      <c r="I1452" s="54"/>
      <c r="J1452" s="50"/>
      <c r="K1452" s="54"/>
      <c r="L1452" s="55"/>
      <c r="M1452" s="59"/>
      <c r="N1452" s="59"/>
      <c r="O1452" s="53"/>
      <c r="P1452" s="53"/>
      <c r="Q1452" s="57">
        <f t="shared" si="412"/>
        <v>0</v>
      </c>
      <c r="R1452" s="53"/>
      <c r="S1452" s="53">
        <f t="shared" ref="S1452:S1462" si="415">ROUND(R1452/12*3,0)</f>
        <v>0</v>
      </c>
      <c r="T1452" s="58"/>
      <c r="U1452" s="58"/>
      <c r="V1452" s="53">
        <f t="shared" si="413"/>
        <v>0</v>
      </c>
      <c r="W1452" s="59"/>
      <c r="X1452" s="6"/>
    </row>
    <row r="1453" spans="1:24" s="35" customFormat="1" ht="15.75" x14ac:dyDescent="0.25">
      <c r="A1453" s="33" t="s">
        <v>290</v>
      </c>
      <c r="B1453" s="33" t="s">
        <v>338</v>
      </c>
      <c r="C1453" s="42" t="s">
        <v>46</v>
      </c>
      <c r="D1453" s="43" t="s">
        <v>194</v>
      </c>
      <c r="E1453" s="53"/>
      <c r="F1453" s="53"/>
      <c r="G1453" s="53"/>
      <c r="H1453" s="53"/>
      <c r="I1453" s="54"/>
      <c r="J1453" s="50"/>
      <c r="K1453" s="54"/>
      <c r="L1453" s="55"/>
      <c r="M1453" s="59"/>
      <c r="N1453" s="59"/>
      <c r="O1453" s="53"/>
      <c r="P1453" s="53"/>
      <c r="Q1453" s="57">
        <f t="shared" si="412"/>
        <v>0</v>
      </c>
      <c r="R1453" s="53"/>
      <c r="S1453" s="53">
        <f t="shared" si="415"/>
        <v>0</v>
      </c>
      <c r="T1453" s="58"/>
      <c r="U1453" s="58"/>
      <c r="V1453" s="53">
        <f t="shared" si="413"/>
        <v>0</v>
      </c>
      <c r="W1453" s="59"/>
      <c r="X1453" s="6"/>
    </row>
    <row r="1454" spans="1:24" s="35" customFormat="1" ht="15.75" x14ac:dyDescent="0.25">
      <c r="A1454" s="33" t="s">
        <v>290</v>
      </c>
      <c r="B1454" s="33" t="s">
        <v>338</v>
      </c>
      <c r="C1454" s="42" t="s">
        <v>47</v>
      </c>
      <c r="D1454" s="43" t="s">
        <v>121</v>
      </c>
      <c r="E1454" s="53"/>
      <c r="F1454" s="53"/>
      <c r="G1454" s="53"/>
      <c r="H1454" s="53"/>
      <c r="I1454" s="54"/>
      <c r="J1454" s="50"/>
      <c r="K1454" s="54"/>
      <c r="L1454" s="55"/>
      <c r="M1454" s="59"/>
      <c r="N1454" s="59"/>
      <c r="O1454" s="53"/>
      <c r="P1454" s="53"/>
      <c r="Q1454" s="57">
        <f t="shared" si="412"/>
        <v>0</v>
      </c>
      <c r="R1454" s="53"/>
      <c r="S1454" s="53">
        <f t="shared" si="415"/>
        <v>0</v>
      </c>
      <c r="T1454" s="58"/>
      <c r="U1454" s="58"/>
      <c r="V1454" s="53">
        <f t="shared" si="413"/>
        <v>0</v>
      </c>
      <c r="W1454" s="59"/>
      <c r="X1454" s="6"/>
    </row>
    <row r="1455" spans="1:24" s="35" customFormat="1" ht="15.75" x14ac:dyDescent="0.25">
      <c r="A1455" s="33" t="s">
        <v>290</v>
      </c>
      <c r="B1455" s="33" t="s">
        <v>338</v>
      </c>
      <c r="C1455" s="42" t="s">
        <v>48</v>
      </c>
      <c r="D1455" s="43" t="s">
        <v>195</v>
      </c>
      <c r="E1455" s="53"/>
      <c r="F1455" s="53"/>
      <c r="G1455" s="53"/>
      <c r="H1455" s="53"/>
      <c r="I1455" s="54"/>
      <c r="J1455" s="50"/>
      <c r="K1455" s="54"/>
      <c r="L1455" s="55"/>
      <c r="M1455" s="59"/>
      <c r="N1455" s="59"/>
      <c r="O1455" s="53"/>
      <c r="P1455" s="53"/>
      <c r="Q1455" s="57">
        <f t="shared" si="412"/>
        <v>0</v>
      </c>
      <c r="R1455" s="53"/>
      <c r="S1455" s="53">
        <f t="shared" si="415"/>
        <v>0</v>
      </c>
      <c r="T1455" s="58"/>
      <c r="U1455" s="58"/>
      <c r="V1455" s="53">
        <f t="shared" si="413"/>
        <v>0</v>
      </c>
      <c r="W1455" s="59"/>
      <c r="X1455" s="6"/>
    </row>
    <row r="1456" spans="1:24" s="35" customFormat="1" ht="31.5" x14ac:dyDescent="0.25">
      <c r="A1456" s="33" t="s">
        <v>290</v>
      </c>
      <c r="B1456" s="33" t="s">
        <v>338</v>
      </c>
      <c r="C1456" s="42" t="s">
        <v>128</v>
      </c>
      <c r="D1456" s="43" t="s">
        <v>118</v>
      </c>
      <c r="E1456" s="53"/>
      <c r="F1456" s="53"/>
      <c r="G1456" s="53"/>
      <c r="H1456" s="53"/>
      <c r="I1456" s="54"/>
      <c r="J1456" s="50"/>
      <c r="K1456" s="54"/>
      <c r="L1456" s="55"/>
      <c r="M1456" s="59"/>
      <c r="N1456" s="59"/>
      <c r="O1456" s="53"/>
      <c r="P1456" s="53"/>
      <c r="Q1456" s="57">
        <f t="shared" si="412"/>
        <v>0</v>
      </c>
      <c r="R1456" s="53"/>
      <c r="S1456" s="53">
        <f t="shared" si="415"/>
        <v>0</v>
      </c>
      <c r="T1456" s="58"/>
      <c r="U1456" s="58"/>
      <c r="V1456" s="53">
        <f t="shared" si="413"/>
        <v>0</v>
      </c>
      <c r="W1456" s="59"/>
      <c r="X1456" s="6"/>
    </row>
    <row r="1457" spans="1:24" s="35" customFormat="1" ht="15.75" x14ac:dyDescent="0.25">
      <c r="A1457" s="33" t="s">
        <v>290</v>
      </c>
      <c r="B1457" s="33" t="s">
        <v>338</v>
      </c>
      <c r="C1457" s="42" t="s">
        <v>47</v>
      </c>
      <c r="D1457" s="43" t="s">
        <v>121</v>
      </c>
      <c r="E1457" s="53"/>
      <c r="F1457" s="53"/>
      <c r="G1457" s="53"/>
      <c r="H1457" s="53"/>
      <c r="I1457" s="54"/>
      <c r="J1457" s="50"/>
      <c r="K1457" s="54"/>
      <c r="L1457" s="55"/>
      <c r="M1457" s="59"/>
      <c r="N1457" s="59"/>
      <c r="O1457" s="53"/>
      <c r="P1457" s="53"/>
      <c r="Q1457" s="57">
        <f t="shared" si="412"/>
        <v>0</v>
      </c>
      <c r="R1457" s="53"/>
      <c r="S1457" s="53">
        <f t="shared" si="415"/>
        <v>0</v>
      </c>
      <c r="T1457" s="58"/>
      <c r="U1457" s="58"/>
      <c r="V1457" s="53">
        <f t="shared" si="413"/>
        <v>0</v>
      </c>
      <c r="W1457" s="59"/>
      <c r="X1457" s="6"/>
    </row>
    <row r="1458" spans="1:24" s="35" customFormat="1" ht="31.5" x14ac:dyDescent="0.25">
      <c r="A1458" s="33" t="s">
        <v>290</v>
      </c>
      <c r="B1458" s="33" t="s">
        <v>338</v>
      </c>
      <c r="C1458" s="42" t="s">
        <v>49</v>
      </c>
      <c r="D1458" s="43" t="s">
        <v>196</v>
      </c>
      <c r="E1458" s="53"/>
      <c r="F1458" s="53"/>
      <c r="G1458" s="53"/>
      <c r="H1458" s="53"/>
      <c r="I1458" s="54"/>
      <c r="J1458" s="50"/>
      <c r="K1458" s="54"/>
      <c r="L1458" s="55"/>
      <c r="M1458" s="59"/>
      <c r="N1458" s="59"/>
      <c r="O1458" s="53"/>
      <c r="P1458" s="53"/>
      <c r="Q1458" s="57">
        <f t="shared" si="412"/>
        <v>0</v>
      </c>
      <c r="R1458" s="53"/>
      <c r="S1458" s="53">
        <f t="shared" si="415"/>
        <v>0</v>
      </c>
      <c r="T1458" s="58"/>
      <c r="U1458" s="58"/>
      <c r="V1458" s="53">
        <f t="shared" si="413"/>
        <v>0</v>
      </c>
      <c r="W1458" s="59"/>
      <c r="X1458" s="6"/>
    </row>
    <row r="1459" spans="1:24" s="35" customFormat="1" ht="31.5" x14ac:dyDescent="0.25">
      <c r="A1459" s="33" t="s">
        <v>290</v>
      </c>
      <c r="B1459" s="33" t="s">
        <v>338</v>
      </c>
      <c r="C1459" s="42" t="s">
        <v>197</v>
      </c>
      <c r="D1459" s="43" t="s">
        <v>198</v>
      </c>
      <c r="E1459" s="53"/>
      <c r="F1459" s="53"/>
      <c r="G1459" s="53"/>
      <c r="H1459" s="53"/>
      <c r="I1459" s="54"/>
      <c r="J1459" s="50"/>
      <c r="K1459" s="54"/>
      <c r="L1459" s="55"/>
      <c r="M1459" s="59"/>
      <c r="N1459" s="59"/>
      <c r="O1459" s="53"/>
      <c r="P1459" s="53"/>
      <c r="Q1459" s="57">
        <f t="shared" si="412"/>
        <v>0</v>
      </c>
      <c r="R1459" s="53"/>
      <c r="S1459" s="53">
        <f t="shared" si="415"/>
        <v>0</v>
      </c>
      <c r="T1459" s="58"/>
      <c r="U1459" s="58"/>
      <c r="V1459" s="53">
        <f t="shared" si="413"/>
        <v>0</v>
      </c>
      <c r="W1459" s="59"/>
      <c r="X1459" s="6"/>
    </row>
    <row r="1460" spans="1:24" s="35" customFormat="1" ht="47.25" x14ac:dyDescent="0.25">
      <c r="A1460" s="33" t="s">
        <v>290</v>
      </c>
      <c r="B1460" s="33" t="s">
        <v>338</v>
      </c>
      <c r="C1460" s="42" t="s">
        <v>199</v>
      </c>
      <c r="D1460" s="43" t="s">
        <v>200</v>
      </c>
      <c r="E1460" s="53"/>
      <c r="F1460" s="53"/>
      <c r="G1460" s="53"/>
      <c r="H1460" s="53"/>
      <c r="I1460" s="54"/>
      <c r="J1460" s="50"/>
      <c r="K1460" s="54"/>
      <c r="L1460" s="55"/>
      <c r="M1460" s="59"/>
      <c r="N1460" s="59"/>
      <c r="O1460" s="53"/>
      <c r="P1460" s="53"/>
      <c r="Q1460" s="57">
        <f t="shared" si="412"/>
        <v>0</v>
      </c>
      <c r="R1460" s="53"/>
      <c r="S1460" s="53">
        <f t="shared" si="415"/>
        <v>0</v>
      </c>
      <c r="T1460" s="58"/>
      <c r="U1460" s="58"/>
      <c r="V1460" s="53">
        <f t="shared" si="413"/>
        <v>0</v>
      </c>
      <c r="W1460" s="59"/>
      <c r="X1460" s="6"/>
    </row>
    <row r="1461" spans="1:24" s="35" customFormat="1" ht="31.5" x14ac:dyDescent="0.25">
      <c r="A1461" s="33" t="s">
        <v>290</v>
      </c>
      <c r="B1461" s="33" t="s">
        <v>338</v>
      </c>
      <c r="C1461" s="42" t="s">
        <v>201</v>
      </c>
      <c r="D1461" s="43" t="s">
        <v>202</v>
      </c>
      <c r="E1461" s="53"/>
      <c r="F1461" s="53"/>
      <c r="G1461" s="53"/>
      <c r="H1461" s="53"/>
      <c r="I1461" s="127"/>
      <c r="J1461" s="55"/>
      <c r="K1461" s="127"/>
      <c r="L1461" s="55"/>
      <c r="M1461" s="59"/>
      <c r="N1461" s="59"/>
      <c r="O1461" s="53"/>
      <c r="P1461" s="53"/>
      <c r="Q1461" s="59">
        <f t="shared" si="412"/>
        <v>0</v>
      </c>
      <c r="R1461" s="53"/>
      <c r="S1461" s="53">
        <f t="shared" si="415"/>
        <v>0</v>
      </c>
      <c r="T1461" s="53"/>
      <c r="U1461" s="53"/>
      <c r="V1461" s="53">
        <f t="shared" si="413"/>
        <v>0</v>
      </c>
      <c r="W1461" s="59"/>
      <c r="X1461" s="6"/>
    </row>
    <row r="1462" spans="1:24" s="35" customFormat="1" ht="47.25" x14ac:dyDescent="0.25">
      <c r="A1462" s="33" t="s">
        <v>290</v>
      </c>
      <c r="B1462" s="33" t="s">
        <v>338</v>
      </c>
      <c r="C1462" s="42" t="s">
        <v>203</v>
      </c>
      <c r="D1462" s="43" t="s">
        <v>204</v>
      </c>
      <c r="E1462" s="53"/>
      <c r="F1462" s="53"/>
      <c r="G1462" s="53"/>
      <c r="H1462" s="53"/>
      <c r="I1462" s="54"/>
      <c r="J1462" s="50"/>
      <c r="K1462" s="54"/>
      <c r="L1462" s="55"/>
      <c r="M1462" s="59"/>
      <c r="N1462" s="59"/>
      <c r="O1462" s="53"/>
      <c r="P1462" s="53"/>
      <c r="Q1462" s="57">
        <f t="shared" si="412"/>
        <v>0</v>
      </c>
      <c r="R1462" s="53"/>
      <c r="S1462" s="53">
        <f t="shared" si="415"/>
        <v>0</v>
      </c>
      <c r="T1462" s="58"/>
      <c r="U1462" s="58"/>
      <c r="V1462" s="53">
        <f t="shared" si="413"/>
        <v>0</v>
      </c>
      <c r="W1462" s="59"/>
      <c r="X1462" s="6"/>
    </row>
    <row r="1463" spans="1:24" s="35" customFormat="1" ht="31.5" x14ac:dyDescent="0.25">
      <c r="A1463" s="33" t="s">
        <v>290</v>
      </c>
      <c r="B1463" s="22" t="s">
        <v>339</v>
      </c>
      <c r="C1463" s="23" t="s">
        <v>102</v>
      </c>
      <c r="D1463" s="32" t="s">
        <v>50</v>
      </c>
      <c r="E1463" s="64">
        <f t="shared" ref="E1463:L1463" si="416">SUM(E1464:E1510)</f>
        <v>43288</v>
      </c>
      <c r="F1463" s="64">
        <f t="shared" si="416"/>
        <v>7214.666666666667</v>
      </c>
      <c r="G1463" s="64">
        <f t="shared" si="416"/>
        <v>13933</v>
      </c>
      <c r="H1463" s="64">
        <f t="shared" si="416"/>
        <v>7766</v>
      </c>
      <c r="I1463" s="134">
        <f t="shared" si="416"/>
        <v>0</v>
      </c>
      <c r="J1463" s="134">
        <f t="shared" si="416"/>
        <v>0</v>
      </c>
      <c r="K1463" s="134">
        <f t="shared" si="416"/>
        <v>0</v>
      </c>
      <c r="L1463" s="64">
        <f t="shared" si="416"/>
        <v>0</v>
      </c>
      <c r="M1463" s="64"/>
      <c r="N1463" s="64"/>
      <c r="O1463" s="64">
        <f t="shared" ref="O1463:V1463" si="417">SUM(O1464:O1508)</f>
        <v>0</v>
      </c>
      <c r="P1463" s="64">
        <f t="shared" si="417"/>
        <v>0</v>
      </c>
      <c r="Q1463" s="134">
        <f t="shared" si="417"/>
        <v>0</v>
      </c>
      <c r="R1463" s="64">
        <f t="shared" si="417"/>
        <v>0</v>
      </c>
      <c r="S1463" s="64">
        <f t="shared" si="417"/>
        <v>0</v>
      </c>
      <c r="T1463" s="144">
        <f t="shared" si="417"/>
        <v>0</v>
      </c>
      <c r="U1463" s="144">
        <f t="shared" si="417"/>
        <v>0</v>
      </c>
      <c r="V1463" s="64">
        <f t="shared" si="417"/>
        <v>0</v>
      </c>
      <c r="W1463" s="64"/>
      <c r="X1463" s="6"/>
    </row>
    <row r="1464" spans="1:24" s="35" customFormat="1" ht="63" x14ac:dyDescent="0.25">
      <c r="A1464" s="33" t="s">
        <v>290</v>
      </c>
      <c r="B1464" s="44" t="s">
        <v>339</v>
      </c>
      <c r="C1464" s="23" t="s">
        <v>102</v>
      </c>
      <c r="D1464" s="43" t="s">
        <v>205</v>
      </c>
      <c r="E1464" s="53"/>
      <c r="F1464" s="53"/>
      <c r="G1464" s="53"/>
      <c r="H1464" s="53"/>
      <c r="I1464" s="54"/>
      <c r="J1464" s="50"/>
      <c r="K1464" s="54"/>
      <c r="L1464" s="55"/>
      <c r="M1464" s="59"/>
      <c r="N1464" s="59"/>
      <c r="O1464" s="53"/>
      <c r="P1464" s="53"/>
      <c r="Q1464" s="57">
        <f>O1464-P1464</f>
        <v>0</v>
      </c>
      <c r="R1464" s="53"/>
      <c r="S1464" s="53">
        <f>ROUND(R1464/12*3,0)</f>
        <v>0</v>
      </c>
      <c r="T1464" s="58"/>
      <c r="U1464" s="58"/>
      <c r="V1464" s="53">
        <f>T1464-U1464</f>
        <v>0</v>
      </c>
      <c r="W1464" s="59"/>
      <c r="X1464" s="6"/>
    </row>
    <row r="1465" spans="1:24" s="35" customFormat="1" ht="15.75" x14ac:dyDescent="0.25">
      <c r="A1465" s="33" t="s">
        <v>290</v>
      </c>
      <c r="B1465" s="44" t="s">
        <v>339</v>
      </c>
      <c r="C1465" s="23" t="s">
        <v>384</v>
      </c>
      <c r="D1465" s="43" t="s">
        <v>387</v>
      </c>
      <c r="E1465" s="53"/>
      <c r="F1465" s="53"/>
      <c r="G1465" s="53"/>
      <c r="H1465" s="53"/>
      <c r="I1465" s="54"/>
      <c r="J1465" s="50"/>
      <c r="K1465" s="54"/>
      <c r="L1465" s="55"/>
      <c r="M1465" s="59"/>
      <c r="N1465" s="59"/>
      <c r="O1465" s="53"/>
      <c r="P1465" s="53"/>
      <c r="Q1465" s="57"/>
      <c r="R1465" s="53"/>
      <c r="S1465" s="53"/>
      <c r="T1465" s="58"/>
      <c r="U1465" s="58"/>
      <c r="V1465" s="53"/>
      <c r="W1465" s="59"/>
      <c r="X1465" s="6"/>
    </row>
    <row r="1466" spans="1:24" s="35" customFormat="1" ht="15.75" x14ac:dyDescent="0.25">
      <c r="A1466" s="33" t="s">
        <v>290</v>
      </c>
      <c r="B1466" s="44" t="s">
        <v>339</v>
      </c>
      <c r="C1466" s="23" t="s">
        <v>385</v>
      </c>
      <c r="D1466" s="43" t="s">
        <v>388</v>
      </c>
      <c r="E1466" s="53"/>
      <c r="F1466" s="53"/>
      <c r="G1466" s="53"/>
      <c r="H1466" s="53"/>
      <c r="I1466" s="54"/>
      <c r="J1466" s="50"/>
      <c r="K1466" s="54"/>
      <c r="L1466" s="55"/>
      <c r="M1466" s="59"/>
      <c r="N1466" s="59"/>
      <c r="O1466" s="53"/>
      <c r="P1466" s="53"/>
      <c r="Q1466" s="57"/>
      <c r="R1466" s="53"/>
      <c r="S1466" s="53"/>
      <c r="T1466" s="58"/>
      <c r="U1466" s="58"/>
      <c r="V1466" s="53"/>
      <c r="W1466" s="59"/>
      <c r="X1466" s="6"/>
    </row>
    <row r="1467" spans="1:24" s="35" customFormat="1" ht="31.5" x14ac:dyDescent="0.25">
      <c r="A1467" s="33" t="s">
        <v>290</v>
      </c>
      <c r="B1467" s="44" t="s">
        <v>339</v>
      </c>
      <c r="C1467" s="23" t="s">
        <v>386</v>
      </c>
      <c r="D1467" s="43" t="s">
        <v>389</v>
      </c>
      <c r="E1467" s="53"/>
      <c r="F1467" s="53"/>
      <c r="G1467" s="53"/>
      <c r="H1467" s="53"/>
      <c r="I1467" s="54"/>
      <c r="J1467" s="50"/>
      <c r="K1467" s="54"/>
      <c r="L1467" s="55"/>
      <c r="M1467" s="59"/>
      <c r="N1467" s="59"/>
      <c r="O1467" s="53"/>
      <c r="P1467" s="53"/>
      <c r="Q1467" s="57"/>
      <c r="R1467" s="53"/>
      <c r="S1467" s="53"/>
      <c r="T1467" s="58"/>
      <c r="U1467" s="58"/>
      <c r="V1467" s="53"/>
      <c r="W1467" s="59"/>
      <c r="X1467" s="6"/>
    </row>
    <row r="1468" spans="1:24" s="35" customFormat="1" ht="31.5" x14ac:dyDescent="0.25">
      <c r="A1468" s="33" t="s">
        <v>290</v>
      </c>
      <c r="B1468" s="44" t="s">
        <v>339</v>
      </c>
      <c r="C1468" s="37" t="s">
        <v>206</v>
      </c>
      <c r="D1468" s="43" t="s">
        <v>207</v>
      </c>
      <c r="E1468" s="53"/>
      <c r="F1468" s="53"/>
      <c r="G1468" s="53"/>
      <c r="H1468" s="53"/>
      <c r="I1468" s="54"/>
      <c r="J1468" s="50"/>
      <c r="K1468" s="54"/>
      <c r="L1468" s="55"/>
      <c r="M1468" s="59"/>
      <c r="N1468" s="59"/>
      <c r="O1468" s="53"/>
      <c r="P1468" s="53"/>
      <c r="Q1468" s="57">
        <f t="shared" ref="Q1468:Q1506" si="418">O1468-P1468</f>
        <v>0</v>
      </c>
      <c r="R1468" s="53"/>
      <c r="S1468" s="53">
        <f t="shared" ref="S1468:S1506" si="419">ROUND(R1468/12*3,0)</f>
        <v>0</v>
      </c>
      <c r="T1468" s="58"/>
      <c r="U1468" s="58"/>
      <c r="V1468" s="53">
        <f t="shared" ref="V1468:V1506" si="420">T1468-U1468</f>
        <v>0</v>
      </c>
      <c r="W1468" s="59"/>
      <c r="X1468" s="6"/>
    </row>
    <row r="1469" spans="1:24" s="35" customFormat="1" ht="31.5" x14ac:dyDescent="0.25">
      <c r="A1469" s="33" t="s">
        <v>290</v>
      </c>
      <c r="B1469" s="44" t="s">
        <v>339</v>
      </c>
      <c r="C1469" s="37" t="s">
        <v>208</v>
      </c>
      <c r="D1469" s="43" t="s">
        <v>345</v>
      </c>
      <c r="E1469" s="53">
        <v>10669</v>
      </c>
      <c r="F1469" s="53">
        <f>E1469/12*2</f>
        <v>1778.1666666666667</v>
      </c>
      <c r="G1469" s="53">
        <v>2994</v>
      </c>
      <c r="H1469" s="53">
        <v>1427</v>
      </c>
      <c r="I1469" s="54"/>
      <c r="J1469" s="50"/>
      <c r="K1469" s="54"/>
      <c r="L1469" s="55"/>
      <c r="M1469" s="59"/>
      <c r="N1469" s="59"/>
      <c r="O1469" s="53"/>
      <c r="P1469" s="53"/>
      <c r="Q1469" s="57">
        <f t="shared" si="418"/>
        <v>0</v>
      </c>
      <c r="R1469" s="53"/>
      <c r="S1469" s="53">
        <f t="shared" si="419"/>
        <v>0</v>
      </c>
      <c r="T1469" s="58"/>
      <c r="U1469" s="58"/>
      <c r="V1469" s="53">
        <f t="shared" si="420"/>
        <v>0</v>
      </c>
      <c r="W1469" s="59"/>
      <c r="X1469" s="6"/>
    </row>
    <row r="1470" spans="1:24" s="35" customFormat="1" ht="15.75" x14ac:dyDescent="0.25">
      <c r="A1470" s="33" t="s">
        <v>290</v>
      </c>
      <c r="B1470" s="44" t="s">
        <v>339</v>
      </c>
      <c r="C1470" s="37" t="s">
        <v>210</v>
      </c>
      <c r="D1470" s="43" t="s">
        <v>224</v>
      </c>
      <c r="E1470" s="53"/>
      <c r="F1470" s="53"/>
      <c r="G1470" s="53"/>
      <c r="H1470" s="53"/>
      <c r="I1470" s="54"/>
      <c r="J1470" s="50"/>
      <c r="K1470" s="54"/>
      <c r="L1470" s="55"/>
      <c r="M1470" s="59"/>
      <c r="N1470" s="59"/>
      <c r="O1470" s="53"/>
      <c r="P1470" s="53"/>
      <c r="Q1470" s="57">
        <f t="shared" si="418"/>
        <v>0</v>
      </c>
      <c r="R1470" s="53"/>
      <c r="S1470" s="53">
        <f t="shared" si="419"/>
        <v>0</v>
      </c>
      <c r="T1470" s="58"/>
      <c r="U1470" s="58"/>
      <c r="V1470" s="53">
        <f t="shared" si="420"/>
        <v>0</v>
      </c>
      <c r="W1470" s="59"/>
      <c r="X1470" s="6"/>
    </row>
    <row r="1471" spans="1:24" s="35" customFormat="1" ht="31.5" x14ac:dyDescent="0.25">
      <c r="A1471" s="33" t="s">
        <v>290</v>
      </c>
      <c r="B1471" s="44" t="s">
        <v>339</v>
      </c>
      <c r="C1471" s="37" t="s">
        <v>211</v>
      </c>
      <c r="D1471" s="43" t="s">
        <v>225</v>
      </c>
      <c r="E1471" s="53"/>
      <c r="F1471" s="53"/>
      <c r="G1471" s="53"/>
      <c r="H1471" s="53"/>
      <c r="I1471" s="54"/>
      <c r="J1471" s="50"/>
      <c r="K1471" s="54"/>
      <c r="L1471" s="55"/>
      <c r="M1471" s="59"/>
      <c r="N1471" s="59"/>
      <c r="O1471" s="53"/>
      <c r="P1471" s="53"/>
      <c r="Q1471" s="57">
        <f t="shared" si="418"/>
        <v>0</v>
      </c>
      <c r="R1471" s="53"/>
      <c r="S1471" s="53">
        <f>ROUND(R1471/12*3,0)</f>
        <v>0</v>
      </c>
      <c r="T1471" s="58"/>
      <c r="U1471" s="58"/>
      <c r="V1471" s="53">
        <f t="shared" si="420"/>
        <v>0</v>
      </c>
      <c r="W1471" s="59"/>
      <c r="X1471" s="6"/>
    </row>
    <row r="1472" spans="1:24" s="35" customFormat="1" ht="31.5" x14ac:dyDescent="0.25">
      <c r="A1472" s="33" t="s">
        <v>290</v>
      </c>
      <c r="B1472" s="44" t="s">
        <v>339</v>
      </c>
      <c r="C1472" s="37" t="s">
        <v>212</v>
      </c>
      <c r="D1472" s="43" t="s">
        <v>213</v>
      </c>
      <c r="E1472" s="53"/>
      <c r="F1472" s="53">
        <f>E1472/12*1</f>
        <v>0</v>
      </c>
      <c r="G1472" s="53"/>
      <c r="H1472" s="53"/>
      <c r="I1472" s="54"/>
      <c r="J1472" s="50"/>
      <c r="K1472" s="54"/>
      <c r="L1472" s="55"/>
      <c r="M1472" s="59"/>
      <c r="N1472" s="59"/>
      <c r="O1472" s="53"/>
      <c r="P1472" s="53"/>
      <c r="Q1472" s="57">
        <f t="shared" si="418"/>
        <v>0</v>
      </c>
      <c r="R1472" s="53"/>
      <c r="S1472" s="53">
        <f t="shared" si="419"/>
        <v>0</v>
      </c>
      <c r="T1472" s="58"/>
      <c r="U1472" s="58"/>
      <c r="V1472" s="53">
        <f t="shared" si="420"/>
        <v>0</v>
      </c>
      <c r="W1472" s="59"/>
      <c r="X1472" s="6"/>
    </row>
    <row r="1473" spans="1:24" s="35" customFormat="1" ht="15.75" x14ac:dyDescent="0.25">
      <c r="A1473" s="33" t="s">
        <v>290</v>
      </c>
      <c r="B1473" s="44" t="s">
        <v>339</v>
      </c>
      <c r="C1473" s="37" t="s">
        <v>214</v>
      </c>
      <c r="D1473" s="43" t="s">
        <v>215</v>
      </c>
      <c r="E1473" s="53"/>
      <c r="F1473" s="53"/>
      <c r="G1473" s="53"/>
      <c r="H1473" s="53"/>
      <c r="I1473" s="54"/>
      <c r="J1473" s="50"/>
      <c r="K1473" s="54"/>
      <c r="L1473" s="55"/>
      <c r="M1473" s="59"/>
      <c r="N1473" s="59"/>
      <c r="O1473" s="53"/>
      <c r="P1473" s="53"/>
      <c r="Q1473" s="57">
        <f t="shared" si="418"/>
        <v>0</v>
      </c>
      <c r="R1473" s="53"/>
      <c r="S1473" s="53">
        <f t="shared" si="419"/>
        <v>0</v>
      </c>
      <c r="T1473" s="58"/>
      <c r="U1473" s="58"/>
      <c r="V1473" s="53">
        <f t="shared" si="420"/>
        <v>0</v>
      </c>
      <c r="W1473" s="59"/>
      <c r="X1473" s="6"/>
    </row>
    <row r="1474" spans="1:24" s="35" customFormat="1" ht="31.5" x14ac:dyDescent="0.25">
      <c r="A1474" s="33" t="s">
        <v>290</v>
      </c>
      <c r="B1474" s="44" t="s">
        <v>339</v>
      </c>
      <c r="C1474" s="37" t="s">
        <v>216</v>
      </c>
      <c r="D1474" s="43" t="s">
        <v>346</v>
      </c>
      <c r="E1474" s="53">
        <v>32619</v>
      </c>
      <c r="F1474" s="53">
        <f>E1474/12*2</f>
        <v>5436.5</v>
      </c>
      <c r="G1474" s="53">
        <v>8456</v>
      </c>
      <c r="H1474" s="53">
        <v>4035</v>
      </c>
      <c r="I1474" s="54"/>
      <c r="J1474" s="50"/>
      <c r="K1474" s="54"/>
      <c r="L1474" s="55"/>
      <c r="M1474" s="59"/>
      <c r="N1474" s="59"/>
      <c r="O1474" s="53"/>
      <c r="P1474" s="53"/>
      <c r="Q1474" s="57">
        <f t="shared" si="418"/>
        <v>0</v>
      </c>
      <c r="R1474" s="53"/>
      <c r="S1474" s="53">
        <f t="shared" si="419"/>
        <v>0</v>
      </c>
      <c r="T1474" s="58"/>
      <c r="U1474" s="58"/>
      <c r="V1474" s="53">
        <f t="shared" si="420"/>
        <v>0</v>
      </c>
      <c r="W1474" s="59"/>
      <c r="X1474" s="6"/>
    </row>
    <row r="1475" spans="1:24" s="35" customFormat="1" ht="31.5" x14ac:dyDescent="0.25">
      <c r="A1475" s="33" t="s">
        <v>290</v>
      </c>
      <c r="B1475" s="44" t="s">
        <v>339</v>
      </c>
      <c r="C1475" s="37" t="s">
        <v>218</v>
      </c>
      <c r="D1475" s="43" t="s">
        <v>219</v>
      </c>
      <c r="E1475" s="53"/>
      <c r="F1475" s="53">
        <f t="shared" ref="F1475:F1505" si="421">E1475/12*1</f>
        <v>0</v>
      </c>
      <c r="G1475" s="53"/>
      <c r="H1475" s="53"/>
      <c r="I1475" s="54"/>
      <c r="J1475" s="50"/>
      <c r="K1475" s="54"/>
      <c r="L1475" s="55"/>
      <c r="M1475" s="59"/>
      <c r="N1475" s="59"/>
      <c r="O1475" s="53"/>
      <c r="P1475" s="53"/>
      <c r="Q1475" s="57">
        <f t="shared" si="418"/>
        <v>0</v>
      </c>
      <c r="R1475" s="53"/>
      <c r="S1475" s="53">
        <f t="shared" si="419"/>
        <v>0</v>
      </c>
      <c r="T1475" s="58"/>
      <c r="U1475" s="58"/>
      <c r="V1475" s="53">
        <f t="shared" si="420"/>
        <v>0</v>
      </c>
      <c r="W1475" s="59"/>
      <c r="X1475" s="6"/>
    </row>
    <row r="1476" spans="1:24" s="35" customFormat="1" ht="31.5" x14ac:dyDescent="0.25">
      <c r="A1476" s="33" t="s">
        <v>290</v>
      </c>
      <c r="B1476" s="44" t="s">
        <v>339</v>
      </c>
      <c r="C1476" s="37" t="s">
        <v>220</v>
      </c>
      <c r="D1476" s="43" t="s">
        <v>221</v>
      </c>
      <c r="E1476" s="53"/>
      <c r="F1476" s="53">
        <f t="shared" si="421"/>
        <v>0</v>
      </c>
      <c r="G1476" s="53"/>
      <c r="H1476" s="53"/>
      <c r="I1476" s="54"/>
      <c r="J1476" s="50"/>
      <c r="K1476" s="54"/>
      <c r="L1476" s="55"/>
      <c r="M1476" s="59"/>
      <c r="N1476" s="59"/>
      <c r="O1476" s="53"/>
      <c r="P1476" s="53"/>
      <c r="Q1476" s="57">
        <f t="shared" si="418"/>
        <v>0</v>
      </c>
      <c r="R1476" s="53"/>
      <c r="S1476" s="53">
        <f t="shared" si="419"/>
        <v>0</v>
      </c>
      <c r="T1476" s="58"/>
      <c r="U1476" s="58"/>
      <c r="V1476" s="53">
        <f t="shared" si="420"/>
        <v>0</v>
      </c>
      <c r="W1476" s="59"/>
      <c r="X1476" s="6"/>
    </row>
    <row r="1477" spans="1:24" s="35" customFormat="1" ht="31.5" x14ac:dyDescent="0.25">
      <c r="A1477" s="33" t="s">
        <v>290</v>
      </c>
      <c r="B1477" s="44" t="s">
        <v>339</v>
      </c>
      <c r="C1477" s="37" t="s">
        <v>222</v>
      </c>
      <c r="D1477" s="43" t="s">
        <v>226</v>
      </c>
      <c r="E1477" s="53"/>
      <c r="F1477" s="53">
        <f t="shared" si="421"/>
        <v>0</v>
      </c>
      <c r="G1477" s="53"/>
      <c r="H1477" s="53"/>
      <c r="I1477" s="54"/>
      <c r="J1477" s="50"/>
      <c r="K1477" s="54"/>
      <c r="L1477" s="55"/>
      <c r="M1477" s="59"/>
      <c r="N1477" s="59"/>
      <c r="O1477" s="53"/>
      <c r="P1477" s="53"/>
      <c r="Q1477" s="57">
        <f t="shared" si="418"/>
        <v>0</v>
      </c>
      <c r="R1477" s="53"/>
      <c r="S1477" s="53">
        <f t="shared" si="419"/>
        <v>0</v>
      </c>
      <c r="T1477" s="58"/>
      <c r="U1477" s="58"/>
      <c r="V1477" s="53">
        <f t="shared" si="420"/>
        <v>0</v>
      </c>
      <c r="W1477" s="59"/>
      <c r="X1477" s="6"/>
    </row>
    <row r="1478" spans="1:24" s="35" customFormat="1" ht="31.5" x14ac:dyDescent="0.25">
      <c r="A1478" s="33" t="s">
        <v>290</v>
      </c>
      <c r="B1478" s="44" t="s">
        <v>339</v>
      </c>
      <c r="C1478" s="37" t="s">
        <v>223</v>
      </c>
      <c r="D1478" s="43" t="s">
        <v>227</v>
      </c>
      <c r="E1478" s="53"/>
      <c r="F1478" s="53">
        <f t="shared" si="421"/>
        <v>0</v>
      </c>
      <c r="G1478" s="53"/>
      <c r="H1478" s="53"/>
      <c r="I1478" s="54"/>
      <c r="J1478" s="50"/>
      <c r="K1478" s="54"/>
      <c r="L1478" s="55"/>
      <c r="M1478" s="59"/>
      <c r="N1478" s="59"/>
      <c r="O1478" s="53"/>
      <c r="P1478" s="53"/>
      <c r="Q1478" s="57">
        <f t="shared" si="418"/>
        <v>0</v>
      </c>
      <c r="R1478" s="53"/>
      <c r="S1478" s="53">
        <f t="shared" si="419"/>
        <v>0</v>
      </c>
      <c r="T1478" s="58"/>
      <c r="U1478" s="58"/>
      <c r="V1478" s="53">
        <f t="shared" si="420"/>
        <v>0</v>
      </c>
      <c r="W1478" s="59"/>
      <c r="X1478" s="6"/>
    </row>
    <row r="1479" spans="1:24" s="35" customFormat="1" ht="31.5" x14ac:dyDescent="0.25">
      <c r="A1479" s="33" t="s">
        <v>290</v>
      </c>
      <c r="B1479" s="44" t="s">
        <v>339</v>
      </c>
      <c r="C1479" s="37" t="s">
        <v>280</v>
      </c>
      <c r="D1479" s="43" t="s">
        <v>281</v>
      </c>
      <c r="E1479" s="53"/>
      <c r="F1479" s="53">
        <f t="shared" si="421"/>
        <v>0</v>
      </c>
      <c r="G1479" s="53"/>
      <c r="H1479" s="53"/>
      <c r="I1479" s="54"/>
      <c r="J1479" s="50"/>
      <c r="K1479" s="54"/>
      <c r="L1479" s="55"/>
      <c r="M1479" s="59"/>
      <c r="N1479" s="59"/>
      <c r="O1479" s="53"/>
      <c r="P1479" s="53"/>
      <c r="Q1479" s="57">
        <f t="shared" si="418"/>
        <v>0</v>
      </c>
      <c r="R1479" s="53"/>
      <c r="S1479" s="53">
        <f t="shared" si="419"/>
        <v>0</v>
      </c>
      <c r="T1479" s="58"/>
      <c r="U1479" s="58"/>
      <c r="V1479" s="53">
        <f t="shared" si="420"/>
        <v>0</v>
      </c>
      <c r="W1479" s="59"/>
      <c r="X1479" s="6"/>
    </row>
    <row r="1480" spans="1:24" s="35" customFormat="1" ht="15.75" x14ac:dyDescent="0.25">
      <c r="A1480" s="33" t="s">
        <v>290</v>
      </c>
      <c r="B1480" s="44" t="s">
        <v>339</v>
      </c>
      <c r="C1480" s="37" t="s">
        <v>228</v>
      </c>
      <c r="D1480" s="43" t="s">
        <v>348</v>
      </c>
      <c r="E1480" s="53"/>
      <c r="F1480" s="53">
        <f t="shared" si="421"/>
        <v>0</v>
      </c>
      <c r="G1480" s="53">
        <v>368</v>
      </c>
      <c r="H1480" s="53">
        <v>189</v>
      </c>
      <c r="I1480" s="54"/>
      <c r="J1480" s="50"/>
      <c r="K1480" s="54"/>
      <c r="L1480" s="55"/>
      <c r="M1480" s="59"/>
      <c r="N1480" s="59"/>
      <c r="O1480" s="53"/>
      <c r="P1480" s="53"/>
      <c r="Q1480" s="57">
        <f t="shared" si="418"/>
        <v>0</v>
      </c>
      <c r="R1480" s="53"/>
      <c r="S1480" s="53">
        <f t="shared" si="419"/>
        <v>0</v>
      </c>
      <c r="T1480" s="58"/>
      <c r="U1480" s="58"/>
      <c r="V1480" s="53">
        <f t="shared" si="420"/>
        <v>0</v>
      </c>
      <c r="W1480" s="59"/>
      <c r="X1480" s="6"/>
    </row>
    <row r="1481" spans="1:24" s="35" customFormat="1" ht="31.5" x14ac:dyDescent="0.25">
      <c r="A1481" s="33" t="s">
        <v>290</v>
      </c>
      <c r="B1481" s="44" t="s">
        <v>339</v>
      </c>
      <c r="C1481" s="37" t="s">
        <v>230</v>
      </c>
      <c r="D1481" s="43" t="s">
        <v>231</v>
      </c>
      <c r="E1481" s="53"/>
      <c r="F1481" s="53">
        <f t="shared" si="421"/>
        <v>0</v>
      </c>
      <c r="G1481" s="53"/>
      <c r="H1481" s="53"/>
      <c r="I1481" s="54"/>
      <c r="J1481" s="50"/>
      <c r="K1481" s="54"/>
      <c r="L1481" s="55"/>
      <c r="M1481" s="59"/>
      <c r="N1481" s="59"/>
      <c r="O1481" s="53"/>
      <c r="P1481" s="53"/>
      <c r="Q1481" s="57">
        <f t="shared" si="418"/>
        <v>0</v>
      </c>
      <c r="R1481" s="53"/>
      <c r="S1481" s="53">
        <f t="shared" si="419"/>
        <v>0</v>
      </c>
      <c r="T1481" s="58"/>
      <c r="U1481" s="58"/>
      <c r="V1481" s="53">
        <f t="shared" si="420"/>
        <v>0</v>
      </c>
      <c r="W1481" s="59"/>
      <c r="X1481" s="6"/>
    </row>
    <row r="1482" spans="1:24" s="35" customFormat="1" ht="15.75" x14ac:dyDescent="0.25">
      <c r="A1482" s="33" t="s">
        <v>290</v>
      </c>
      <c r="B1482" s="44" t="s">
        <v>339</v>
      </c>
      <c r="C1482" s="37" t="s">
        <v>232</v>
      </c>
      <c r="D1482" s="43" t="s">
        <v>233</v>
      </c>
      <c r="E1482" s="53"/>
      <c r="F1482" s="53">
        <f t="shared" si="421"/>
        <v>0</v>
      </c>
      <c r="G1482" s="53"/>
      <c r="H1482" s="53"/>
      <c r="I1482" s="54"/>
      <c r="J1482" s="50"/>
      <c r="K1482" s="54"/>
      <c r="L1482" s="55"/>
      <c r="M1482" s="59"/>
      <c r="N1482" s="59"/>
      <c r="O1482" s="53"/>
      <c r="P1482" s="53"/>
      <c r="Q1482" s="57">
        <f t="shared" si="418"/>
        <v>0</v>
      </c>
      <c r="R1482" s="53"/>
      <c r="S1482" s="53">
        <f t="shared" si="419"/>
        <v>0</v>
      </c>
      <c r="T1482" s="58"/>
      <c r="U1482" s="58"/>
      <c r="V1482" s="53">
        <f t="shared" si="420"/>
        <v>0</v>
      </c>
      <c r="W1482" s="59"/>
      <c r="X1482" s="6"/>
    </row>
    <row r="1483" spans="1:24" s="35" customFormat="1" ht="15.75" x14ac:dyDescent="0.25">
      <c r="A1483" s="33" t="s">
        <v>290</v>
      </c>
      <c r="B1483" s="44" t="s">
        <v>339</v>
      </c>
      <c r="C1483" s="37" t="s">
        <v>394</v>
      </c>
      <c r="D1483" s="43" t="s">
        <v>369</v>
      </c>
      <c r="E1483" s="53"/>
      <c r="F1483" s="53">
        <f t="shared" si="421"/>
        <v>0</v>
      </c>
      <c r="G1483" s="53"/>
      <c r="H1483" s="53"/>
      <c r="I1483" s="54"/>
      <c r="J1483" s="50"/>
      <c r="K1483" s="54"/>
      <c r="L1483" s="55"/>
      <c r="M1483" s="59"/>
      <c r="N1483" s="59"/>
      <c r="O1483" s="53"/>
      <c r="P1483" s="53"/>
      <c r="Q1483" s="57">
        <f t="shared" si="418"/>
        <v>0</v>
      </c>
      <c r="R1483" s="53"/>
      <c r="S1483" s="53">
        <f t="shared" si="419"/>
        <v>0</v>
      </c>
      <c r="T1483" s="58"/>
      <c r="U1483" s="58"/>
      <c r="V1483" s="53">
        <f t="shared" si="420"/>
        <v>0</v>
      </c>
      <c r="W1483" s="59"/>
      <c r="X1483" s="6"/>
    </row>
    <row r="1484" spans="1:24" s="35" customFormat="1" ht="15.75" x14ac:dyDescent="0.25">
      <c r="A1484" s="33" t="s">
        <v>290</v>
      </c>
      <c r="B1484" s="44" t="s">
        <v>339</v>
      </c>
      <c r="C1484" s="37" t="s">
        <v>234</v>
      </c>
      <c r="D1484" s="43" t="s">
        <v>235</v>
      </c>
      <c r="E1484" s="53"/>
      <c r="F1484" s="53">
        <f t="shared" si="421"/>
        <v>0</v>
      </c>
      <c r="G1484" s="53"/>
      <c r="H1484" s="53"/>
      <c r="I1484" s="54"/>
      <c r="J1484" s="50"/>
      <c r="K1484" s="54"/>
      <c r="L1484" s="55"/>
      <c r="M1484" s="59"/>
      <c r="N1484" s="59"/>
      <c r="O1484" s="53"/>
      <c r="P1484" s="53"/>
      <c r="Q1484" s="57">
        <f t="shared" si="418"/>
        <v>0</v>
      </c>
      <c r="R1484" s="53"/>
      <c r="S1484" s="53">
        <f t="shared" si="419"/>
        <v>0</v>
      </c>
      <c r="T1484" s="58"/>
      <c r="U1484" s="58"/>
      <c r="V1484" s="53">
        <f t="shared" si="420"/>
        <v>0</v>
      </c>
      <c r="W1484" s="59"/>
      <c r="X1484" s="6"/>
    </row>
    <row r="1485" spans="1:24" s="35" customFormat="1" ht="15.75" x14ac:dyDescent="0.25">
      <c r="A1485" s="33" t="s">
        <v>290</v>
      </c>
      <c r="B1485" s="44" t="s">
        <v>339</v>
      </c>
      <c r="C1485" s="37" t="s">
        <v>236</v>
      </c>
      <c r="D1485" s="43" t="s">
        <v>342</v>
      </c>
      <c r="E1485" s="53"/>
      <c r="F1485" s="53">
        <f t="shared" si="421"/>
        <v>0</v>
      </c>
      <c r="G1485" s="53">
        <v>2081</v>
      </c>
      <c r="H1485" s="53">
        <v>2081</v>
      </c>
      <c r="I1485" s="54"/>
      <c r="J1485" s="50"/>
      <c r="K1485" s="54"/>
      <c r="L1485" s="55"/>
      <c r="M1485" s="59"/>
      <c r="N1485" s="59"/>
      <c r="O1485" s="53"/>
      <c r="P1485" s="53"/>
      <c r="Q1485" s="57">
        <f t="shared" si="418"/>
        <v>0</v>
      </c>
      <c r="R1485" s="53"/>
      <c r="S1485" s="53">
        <f t="shared" si="419"/>
        <v>0</v>
      </c>
      <c r="T1485" s="58"/>
      <c r="U1485" s="58"/>
      <c r="V1485" s="53">
        <f t="shared" si="420"/>
        <v>0</v>
      </c>
      <c r="W1485" s="59"/>
      <c r="X1485" s="6"/>
    </row>
    <row r="1486" spans="1:24" s="35" customFormat="1" ht="31.5" x14ac:dyDescent="0.25">
      <c r="A1486" s="33" t="s">
        <v>290</v>
      </c>
      <c r="B1486" s="44" t="s">
        <v>339</v>
      </c>
      <c r="C1486" s="37" t="s">
        <v>238</v>
      </c>
      <c r="D1486" s="43" t="s">
        <v>239</v>
      </c>
      <c r="E1486" s="53"/>
      <c r="F1486" s="53">
        <f t="shared" si="421"/>
        <v>0</v>
      </c>
      <c r="G1486" s="53"/>
      <c r="H1486" s="53"/>
      <c r="I1486" s="54"/>
      <c r="J1486" s="50"/>
      <c r="K1486" s="54"/>
      <c r="L1486" s="55"/>
      <c r="M1486" s="59"/>
      <c r="N1486" s="59"/>
      <c r="O1486" s="53"/>
      <c r="P1486" s="53"/>
      <c r="Q1486" s="57">
        <f t="shared" si="418"/>
        <v>0</v>
      </c>
      <c r="R1486" s="53"/>
      <c r="S1486" s="53">
        <f t="shared" si="419"/>
        <v>0</v>
      </c>
      <c r="T1486" s="58"/>
      <c r="U1486" s="58"/>
      <c r="V1486" s="53">
        <f t="shared" si="420"/>
        <v>0</v>
      </c>
      <c r="W1486" s="59"/>
      <c r="X1486" s="6"/>
    </row>
    <row r="1487" spans="1:24" s="35" customFormat="1" ht="31.5" x14ac:dyDescent="0.25">
      <c r="A1487" s="33" t="s">
        <v>290</v>
      </c>
      <c r="B1487" s="44" t="s">
        <v>339</v>
      </c>
      <c r="C1487" s="37" t="s">
        <v>240</v>
      </c>
      <c r="D1487" s="43" t="s">
        <v>241</v>
      </c>
      <c r="E1487" s="53"/>
      <c r="F1487" s="53">
        <f t="shared" si="421"/>
        <v>0</v>
      </c>
      <c r="G1487" s="53"/>
      <c r="H1487" s="53"/>
      <c r="I1487" s="54"/>
      <c r="J1487" s="50"/>
      <c r="K1487" s="54"/>
      <c r="L1487" s="55"/>
      <c r="M1487" s="59"/>
      <c r="N1487" s="59"/>
      <c r="O1487" s="53"/>
      <c r="P1487" s="53"/>
      <c r="Q1487" s="57">
        <f t="shared" si="418"/>
        <v>0</v>
      </c>
      <c r="R1487" s="53"/>
      <c r="S1487" s="53">
        <f t="shared" si="419"/>
        <v>0</v>
      </c>
      <c r="T1487" s="58"/>
      <c r="U1487" s="58"/>
      <c r="V1487" s="53">
        <f t="shared" si="420"/>
        <v>0</v>
      </c>
      <c r="W1487" s="59"/>
      <c r="X1487" s="6"/>
    </row>
    <row r="1488" spans="1:24" s="35" customFormat="1" ht="15.75" x14ac:dyDescent="0.25">
      <c r="A1488" s="33" t="s">
        <v>290</v>
      </c>
      <c r="B1488" s="44" t="s">
        <v>339</v>
      </c>
      <c r="C1488" s="37" t="s">
        <v>242</v>
      </c>
      <c r="D1488" s="43" t="s">
        <v>246</v>
      </c>
      <c r="E1488" s="53"/>
      <c r="F1488" s="53">
        <f t="shared" si="421"/>
        <v>0</v>
      </c>
      <c r="G1488" s="53"/>
      <c r="H1488" s="53"/>
      <c r="I1488" s="54"/>
      <c r="J1488" s="50"/>
      <c r="K1488" s="54"/>
      <c r="L1488" s="55"/>
      <c r="M1488" s="59"/>
      <c r="N1488" s="59"/>
      <c r="O1488" s="53"/>
      <c r="P1488" s="53"/>
      <c r="Q1488" s="57">
        <f t="shared" si="418"/>
        <v>0</v>
      </c>
      <c r="R1488" s="53"/>
      <c r="S1488" s="53">
        <f t="shared" si="419"/>
        <v>0</v>
      </c>
      <c r="T1488" s="58"/>
      <c r="U1488" s="58"/>
      <c r="V1488" s="53">
        <f t="shared" si="420"/>
        <v>0</v>
      </c>
      <c r="W1488" s="59"/>
      <c r="X1488" s="6"/>
    </row>
    <row r="1489" spans="1:24" s="35" customFormat="1" ht="15.75" x14ac:dyDescent="0.25">
      <c r="A1489" s="33" t="s">
        <v>290</v>
      </c>
      <c r="B1489" s="44" t="s">
        <v>339</v>
      </c>
      <c r="C1489" s="37" t="s">
        <v>243</v>
      </c>
      <c r="D1489" s="43" t="s">
        <v>343</v>
      </c>
      <c r="E1489" s="53"/>
      <c r="F1489" s="53">
        <f t="shared" si="421"/>
        <v>0</v>
      </c>
      <c r="G1489" s="53"/>
      <c r="H1489" s="53"/>
      <c r="I1489" s="54"/>
      <c r="J1489" s="50"/>
      <c r="K1489" s="54"/>
      <c r="L1489" s="55"/>
      <c r="M1489" s="59"/>
      <c r="N1489" s="59"/>
      <c r="O1489" s="53"/>
      <c r="P1489" s="53"/>
      <c r="Q1489" s="57">
        <f t="shared" si="418"/>
        <v>0</v>
      </c>
      <c r="R1489" s="53"/>
      <c r="S1489" s="53">
        <f t="shared" si="419"/>
        <v>0</v>
      </c>
      <c r="T1489" s="58"/>
      <c r="U1489" s="58"/>
      <c r="V1489" s="53">
        <f t="shared" si="420"/>
        <v>0</v>
      </c>
      <c r="W1489" s="59"/>
      <c r="X1489" s="6"/>
    </row>
    <row r="1490" spans="1:24" s="35" customFormat="1" ht="15.75" x14ac:dyDescent="0.25">
      <c r="A1490" s="33" t="s">
        <v>290</v>
      </c>
      <c r="B1490" s="44" t="s">
        <v>339</v>
      </c>
      <c r="C1490" s="37" t="s">
        <v>244</v>
      </c>
      <c r="D1490" s="43" t="s">
        <v>245</v>
      </c>
      <c r="E1490" s="53"/>
      <c r="F1490" s="53">
        <f t="shared" si="421"/>
        <v>0</v>
      </c>
      <c r="G1490" s="53"/>
      <c r="H1490" s="53"/>
      <c r="I1490" s="54"/>
      <c r="J1490" s="50"/>
      <c r="K1490" s="54"/>
      <c r="L1490" s="55"/>
      <c r="M1490" s="59"/>
      <c r="N1490" s="59"/>
      <c r="O1490" s="53"/>
      <c r="P1490" s="53"/>
      <c r="Q1490" s="57">
        <f t="shared" si="418"/>
        <v>0</v>
      </c>
      <c r="R1490" s="53"/>
      <c r="S1490" s="53">
        <f t="shared" si="419"/>
        <v>0</v>
      </c>
      <c r="T1490" s="58"/>
      <c r="U1490" s="58"/>
      <c r="V1490" s="53">
        <f t="shared" si="420"/>
        <v>0</v>
      </c>
      <c r="W1490" s="59"/>
      <c r="X1490" s="6"/>
    </row>
    <row r="1491" spans="1:24" s="35" customFormat="1" ht="31.5" x14ac:dyDescent="0.25">
      <c r="A1491" s="33" t="s">
        <v>290</v>
      </c>
      <c r="B1491" s="44" t="s">
        <v>339</v>
      </c>
      <c r="C1491" s="37" t="s">
        <v>248</v>
      </c>
      <c r="D1491" s="43" t="s">
        <v>249</v>
      </c>
      <c r="E1491" s="53"/>
      <c r="F1491" s="53">
        <f t="shared" si="421"/>
        <v>0</v>
      </c>
      <c r="G1491" s="53"/>
      <c r="H1491" s="53"/>
      <c r="I1491" s="54"/>
      <c r="J1491" s="50"/>
      <c r="K1491" s="54"/>
      <c r="L1491" s="55"/>
      <c r="M1491" s="59"/>
      <c r="N1491" s="59"/>
      <c r="O1491" s="53"/>
      <c r="P1491" s="53"/>
      <c r="Q1491" s="57">
        <f t="shared" si="418"/>
        <v>0</v>
      </c>
      <c r="R1491" s="53"/>
      <c r="S1491" s="53">
        <f t="shared" si="419"/>
        <v>0</v>
      </c>
      <c r="T1491" s="58"/>
      <c r="U1491" s="58"/>
      <c r="V1491" s="53">
        <f t="shared" si="420"/>
        <v>0</v>
      </c>
      <c r="W1491" s="59"/>
      <c r="X1491" s="6"/>
    </row>
    <row r="1492" spans="1:24" s="35" customFormat="1" ht="15.75" x14ac:dyDescent="0.25">
      <c r="A1492" s="33" t="s">
        <v>290</v>
      </c>
      <c r="B1492" s="44" t="s">
        <v>339</v>
      </c>
      <c r="C1492" s="37" t="s">
        <v>250</v>
      </c>
      <c r="D1492" s="43" t="s">
        <v>251</v>
      </c>
      <c r="E1492" s="53"/>
      <c r="F1492" s="53">
        <f t="shared" si="421"/>
        <v>0</v>
      </c>
      <c r="G1492" s="53"/>
      <c r="H1492" s="53"/>
      <c r="I1492" s="54"/>
      <c r="J1492" s="50"/>
      <c r="K1492" s="54"/>
      <c r="L1492" s="55"/>
      <c r="M1492" s="59"/>
      <c r="N1492" s="59"/>
      <c r="O1492" s="53"/>
      <c r="P1492" s="53"/>
      <c r="Q1492" s="57">
        <f t="shared" si="418"/>
        <v>0</v>
      </c>
      <c r="R1492" s="53"/>
      <c r="S1492" s="53">
        <f t="shared" si="419"/>
        <v>0</v>
      </c>
      <c r="T1492" s="58"/>
      <c r="U1492" s="58"/>
      <c r="V1492" s="53">
        <f t="shared" si="420"/>
        <v>0</v>
      </c>
      <c r="W1492" s="59"/>
      <c r="X1492" s="6"/>
    </row>
    <row r="1493" spans="1:24" s="35" customFormat="1" ht="31.5" x14ac:dyDescent="0.25">
      <c r="A1493" s="33" t="s">
        <v>290</v>
      </c>
      <c r="B1493" s="44" t="s">
        <v>339</v>
      </c>
      <c r="C1493" s="37" t="s">
        <v>252</v>
      </c>
      <c r="D1493" s="43" t="s">
        <v>253</v>
      </c>
      <c r="E1493" s="53"/>
      <c r="F1493" s="53">
        <f t="shared" si="421"/>
        <v>0</v>
      </c>
      <c r="G1493" s="53"/>
      <c r="H1493" s="53"/>
      <c r="I1493" s="54"/>
      <c r="J1493" s="50"/>
      <c r="K1493" s="54"/>
      <c r="L1493" s="55"/>
      <c r="M1493" s="59"/>
      <c r="N1493" s="59"/>
      <c r="O1493" s="53"/>
      <c r="P1493" s="53"/>
      <c r="Q1493" s="57">
        <f t="shared" si="418"/>
        <v>0</v>
      </c>
      <c r="R1493" s="53"/>
      <c r="S1493" s="53">
        <f t="shared" si="419"/>
        <v>0</v>
      </c>
      <c r="T1493" s="58"/>
      <c r="U1493" s="58"/>
      <c r="V1493" s="53">
        <f t="shared" si="420"/>
        <v>0</v>
      </c>
      <c r="W1493" s="59"/>
      <c r="X1493" s="6"/>
    </row>
    <row r="1494" spans="1:24" s="35" customFormat="1" ht="15.75" x14ac:dyDescent="0.25">
      <c r="A1494" s="33" t="s">
        <v>290</v>
      </c>
      <c r="B1494" s="44" t="s">
        <v>339</v>
      </c>
      <c r="C1494" s="37" t="s">
        <v>254</v>
      </c>
      <c r="D1494" s="43" t="s">
        <v>263</v>
      </c>
      <c r="E1494" s="53"/>
      <c r="F1494" s="53">
        <f t="shared" si="421"/>
        <v>0</v>
      </c>
      <c r="G1494" s="53"/>
      <c r="H1494" s="53"/>
      <c r="I1494" s="54"/>
      <c r="J1494" s="50"/>
      <c r="K1494" s="54"/>
      <c r="L1494" s="55"/>
      <c r="M1494" s="59"/>
      <c r="N1494" s="59"/>
      <c r="O1494" s="53"/>
      <c r="P1494" s="53"/>
      <c r="Q1494" s="57">
        <f t="shared" si="418"/>
        <v>0</v>
      </c>
      <c r="R1494" s="53"/>
      <c r="S1494" s="53">
        <f t="shared" si="419"/>
        <v>0</v>
      </c>
      <c r="T1494" s="58"/>
      <c r="U1494" s="58"/>
      <c r="V1494" s="53">
        <f t="shared" si="420"/>
        <v>0</v>
      </c>
      <c r="W1494" s="59"/>
      <c r="X1494" s="6"/>
    </row>
    <row r="1495" spans="1:24" s="35" customFormat="1" ht="15.75" x14ac:dyDescent="0.25">
      <c r="A1495" s="33" t="s">
        <v>290</v>
      </c>
      <c r="B1495" s="44" t="s">
        <v>339</v>
      </c>
      <c r="C1495" s="37" t="s">
        <v>255</v>
      </c>
      <c r="D1495" s="43" t="s">
        <v>256</v>
      </c>
      <c r="E1495" s="53"/>
      <c r="F1495" s="53">
        <f t="shared" si="421"/>
        <v>0</v>
      </c>
      <c r="G1495" s="53"/>
      <c r="H1495" s="53"/>
      <c r="I1495" s="54"/>
      <c r="J1495" s="50"/>
      <c r="K1495" s="54"/>
      <c r="L1495" s="55"/>
      <c r="M1495" s="59"/>
      <c r="N1495" s="59"/>
      <c r="O1495" s="53"/>
      <c r="P1495" s="53"/>
      <c r="Q1495" s="57">
        <f t="shared" si="418"/>
        <v>0</v>
      </c>
      <c r="R1495" s="53"/>
      <c r="S1495" s="53">
        <f t="shared" si="419"/>
        <v>0</v>
      </c>
      <c r="T1495" s="58"/>
      <c r="U1495" s="58"/>
      <c r="V1495" s="53">
        <f t="shared" si="420"/>
        <v>0</v>
      </c>
      <c r="W1495" s="59"/>
      <c r="X1495" s="6"/>
    </row>
    <row r="1496" spans="1:24" s="35" customFormat="1" ht="15.75" x14ac:dyDescent="0.25">
      <c r="A1496" s="33" t="s">
        <v>290</v>
      </c>
      <c r="B1496" s="44" t="s">
        <v>339</v>
      </c>
      <c r="C1496" s="37" t="s">
        <v>257</v>
      </c>
      <c r="D1496" s="43" t="s">
        <v>258</v>
      </c>
      <c r="E1496" s="53"/>
      <c r="F1496" s="53">
        <f t="shared" si="421"/>
        <v>0</v>
      </c>
      <c r="G1496" s="53"/>
      <c r="H1496" s="53"/>
      <c r="I1496" s="54"/>
      <c r="J1496" s="50"/>
      <c r="K1496" s="54"/>
      <c r="L1496" s="55"/>
      <c r="M1496" s="59"/>
      <c r="N1496" s="59"/>
      <c r="O1496" s="53"/>
      <c r="P1496" s="53"/>
      <c r="Q1496" s="57">
        <f t="shared" si="418"/>
        <v>0</v>
      </c>
      <c r="R1496" s="53"/>
      <c r="S1496" s="53">
        <f t="shared" si="419"/>
        <v>0</v>
      </c>
      <c r="T1496" s="58"/>
      <c r="U1496" s="58"/>
      <c r="V1496" s="53">
        <f t="shared" si="420"/>
        <v>0</v>
      </c>
      <c r="W1496" s="59"/>
      <c r="X1496" s="6"/>
    </row>
    <row r="1497" spans="1:24" s="35" customFormat="1" ht="15.75" x14ac:dyDescent="0.25">
      <c r="A1497" s="33" t="s">
        <v>290</v>
      </c>
      <c r="B1497" s="44" t="s">
        <v>339</v>
      </c>
      <c r="C1497" s="37" t="s">
        <v>259</v>
      </c>
      <c r="D1497" s="43" t="s">
        <v>260</v>
      </c>
      <c r="E1497" s="53"/>
      <c r="F1497" s="53">
        <f t="shared" si="421"/>
        <v>0</v>
      </c>
      <c r="G1497" s="53"/>
      <c r="H1497" s="53"/>
      <c r="I1497" s="54"/>
      <c r="J1497" s="50"/>
      <c r="K1497" s="54"/>
      <c r="L1497" s="55"/>
      <c r="M1497" s="59"/>
      <c r="N1497" s="59"/>
      <c r="O1497" s="53"/>
      <c r="P1497" s="53"/>
      <c r="Q1497" s="57">
        <f t="shared" si="418"/>
        <v>0</v>
      </c>
      <c r="R1497" s="53"/>
      <c r="S1497" s="53">
        <f t="shared" si="419"/>
        <v>0</v>
      </c>
      <c r="T1497" s="58"/>
      <c r="U1497" s="58"/>
      <c r="V1497" s="53">
        <f t="shared" si="420"/>
        <v>0</v>
      </c>
      <c r="W1497" s="59"/>
      <c r="X1497" s="6"/>
    </row>
    <row r="1498" spans="1:24" s="35" customFormat="1" ht="31.5" x14ac:dyDescent="0.25">
      <c r="A1498" s="33" t="s">
        <v>290</v>
      </c>
      <c r="B1498" s="44" t="s">
        <v>339</v>
      </c>
      <c r="C1498" s="37" t="s">
        <v>261</v>
      </c>
      <c r="D1498" s="43" t="s">
        <v>262</v>
      </c>
      <c r="E1498" s="53"/>
      <c r="F1498" s="53">
        <f t="shared" si="421"/>
        <v>0</v>
      </c>
      <c r="G1498" s="53"/>
      <c r="H1498" s="53"/>
      <c r="I1498" s="54"/>
      <c r="J1498" s="50"/>
      <c r="K1498" s="54"/>
      <c r="L1498" s="55"/>
      <c r="M1498" s="59"/>
      <c r="N1498" s="59"/>
      <c r="O1498" s="53"/>
      <c r="P1498" s="53"/>
      <c r="Q1498" s="57">
        <f t="shared" si="418"/>
        <v>0</v>
      </c>
      <c r="R1498" s="53"/>
      <c r="S1498" s="53">
        <f t="shared" si="419"/>
        <v>0</v>
      </c>
      <c r="T1498" s="58"/>
      <c r="U1498" s="58"/>
      <c r="V1498" s="53">
        <f t="shared" si="420"/>
        <v>0</v>
      </c>
      <c r="W1498" s="59"/>
      <c r="X1498" s="6"/>
    </row>
    <row r="1499" spans="1:24" s="35" customFormat="1" ht="15.75" x14ac:dyDescent="0.25">
      <c r="A1499" s="33" t="s">
        <v>290</v>
      </c>
      <c r="B1499" s="44" t="s">
        <v>339</v>
      </c>
      <c r="C1499" s="37" t="s">
        <v>264</v>
      </c>
      <c r="D1499" s="43" t="s">
        <v>265</v>
      </c>
      <c r="E1499" s="53"/>
      <c r="F1499" s="53">
        <f t="shared" si="421"/>
        <v>0</v>
      </c>
      <c r="G1499" s="53"/>
      <c r="H1499" s="53"/>
      <c r="I1499" s="54"/>
      <c r="J1499" s="50"/>
      <c r="K1499" s="54"/>
      <c r="L1499" s="55"/>
      <c r="M1499" s="59"/>
      <c r="N1499" s="59"/>
      <c r="O1499" s="53"/>
      <c r="P1499" s="53"/>
      <c r="Q1499" s="57">
        <f t="shared" si="418"/>
        <v>0</v>
      </c>
      <c r="R1499" s="53"/>
      <c r="S1499" s="53">
        <f t="shared" si="419"/>
        <v>0</v>
      </c>
      <c r="T1499" s="58"/>
      <c r="U1499" s="58"/>
      <c r="V1499" s="53">
        <f t="shared" si="420"/>
        <v>0</v>
      </c>
      <c r="W1499" s="59"/>
      <c r="X1499" s="6"/>
    </row>
    <row r="1500" spans="1:24" s="35" customFormat="1" ht="47.25" x14ac:dyDescent="0.25">
      <c r="A1500" s="33" t="s">
        <v>290</v>
      </c>
      <c r="B1500" s="44" t="s">
        <v>339</v>
      </c>
      <c r="C1500" s="37" t="s">
        <v>266</v>
      </c>
      <c r="D1500" s="43" t="s">
        <v>267</v>
      </c>
      <c r="E1500" s="53"/>
      <c r="F1500" s="53">
        <f t="shared" si="421"/>
        <v>0</v>
      </c>
      <c r="G1500" s="53"/>
      <c r="H1500" s="53"/>
      <c r="I1500" s="54"/>
      <c r="J1500" s="50"/>
      <c r="K1500" s="54"/>
      <c r="L1500" s="55"/>
      <c r="M1500" s="59"/>
      <c r="N1500" s="59"/>
      <c r="O1500" s="53"/>
      <c r="P1500" s="53"/>
      <c r="Q1500" s="57">
        <f t="shared" si="418"/>
        <v>0</v>
      </c>
      <c r="R1500" s="53"/>
      <c r="S1500" s="53">
        <f t="shared" si="419"/>
        <v>0</v>
      </c>
      <c r="T1500" s="58"/>
      <c r="U1500" s="58"/>
      <c r="V1500" s="53">
        <f t="shared" si="420"/>
        <v>0</v>
      </c>
      <c r="W1500" s="59"/>
      <c r="X1500" s="6"/>
    </row>
    <row r="1501" spans="1:24" s="35" customFormat="1" ht="15.75" x14ac:dyDescent="0.25">
      <c r="A1501" s="33" t="s">
        <v>290</v>
      </c>
      <c r="B1501" s="44" t="s">
        <v>339</v>
      </c>
      <c r="C1501" s="37" t="s">
        <v>268</v>
      </c>
      <c r="D1501" s="43" t="s">
        <v>269</v>
      </c>
      <c r="E1501" s="53"/>
      <c r="F1501" s="53">
        <f t="shared" si="421"/>
        <v>0</v>
      </c>
      <c r="G1501" s="53"/>
      <c r="H1501" s="53"/>
      <c r="I1501" s="54"/>
      <c r="J1501" s="50"/>
      <c r="K1501" s="54"/>
      <c r="L1501" s="55"/>
      <c r="M1501" s="59"/>
      <c r="N1501" s="59"/>
      <c r="O1501" s="53"/>
      <c r="P1501" s="53"/>
      <c r="Q1501" s="57">
        <f t="shared" si="418"/>
        <v>0</v>
      </c>
      <c r="R1501" s="53"/>
      <c r="S1501" s="53">
        <f t="shared" si="419"/>
        <v>0</v>
      </c>
      <c r="T1501" s="58"/>
      <c r="U1501" s="58"/>
      <c r="V1501" s="53">
        <f t="shared" si="420"/>
        <v>0</v>
      </c>
      <c r="W1501" s="59"/>
      <c r="X1501" s="6"/>
    </row>
    <row r="1502" spans="1:24" s="35" customFormat="1" ht="31.5" x14ac:dyDescent="0.25">
      <c r="A1502" s="33" t="s">
        <v>290</v>
      </c>
      <c r="B1502" s="44" t="s">
        <v>339</v>
      </c>
      <c r="C1502" s="37" t="s">
        <v>270</v>
      </c>
      <c r="D1502" s="43" t="s">
        <v>271</v>
      </c>
      <c r="E1502" s="53"/>
      <c r="F1502" s="53">
        <f t="shared" si="421"/>
        <v>0</v>
      </c>
      <c r="G1502" s="53"/>
      <c r="H1502" s="53"/>
      <c r="I1502" s="54"/>
      <c r="J1502" s="50"/>
      <c r="K1502" s="54"/>
      <c r="L1502" s="55"/>
      <c r="M1502" s="59"/>
      <c r="N1502" s="59"/>
      <c r="O1502" s="53"/>
      <c r="P1502" s="53"/>
      <c r="Q1502" s="57">
        <f t="shared" si="418"/>
        <v>0</v>
      </c>
      <c r="R1502" s="53"/>
      <c r="S1502" s="53">
        <f t="shared" si="419"/>
        <v>0</v>
      </c>
      <c r="T1502" s="58"/>
      <c r="U1502" s="58"/>
      <c r="V1502" s="53">
        <f t="shared" si="420"/>
        <v>0</v>
      </c>
      <c r="W1502" s="59"/>
      <c r="X1502" s="6"/>
    </row>
    <row r="1503" spans="1:24" s="35" customFormat="1" ht="15.75" x14ac:dyDescent="0.25">
      <c r="A1503" s="33" t="s">
        <v>290</v>
      </c>
      <c r="B1503" s="44" t="s">
        <v>339</v>
      </c>
      <c r="C1503" s="37" t="s">
        <v>272</v>
      </c>
      <c r="D1503" s="43" t="s">
        <v>273</v>
      </c>
      <c r="E1503" s="53"/>
      <c r="F1503" s="53">
        <f t="shared" si="421"/>
        <v>0</v>
      </c>
      <c r="G1503" s="53"/>
      <c r="H1503" s="53"/>
      <c r="I1503" s="54"/>
      <c r="J1503" s="50"/>
      <c r="K1503" s="54"/>
      <c r="L1503" s="55"/>
      <c r="M1503" s="59"/>
      <c r="N1503" s="59"/>
      <c r="O1503" s="53"/>
      <c r="P1503" s="53"/>
      <c r="Q1503" s="57">
        <f t="shared" si="418"/>
        <v>0</v>
      </c>
      <c r="R1503" s="53"/>
      <c r="S1503" s="53">
        <f t="shared" si="419"/>
        <v>0</v>
      </c>
      <c r="T1503" s="58"/>
      <c r="U1503" s="58"/>
      <c r="V1503" s="53">
        <f t="shared" si="420"/>
        <v>0</v>
      </c>
      <c r="W1503" s="59"/>
      <c r="X1503" s="6"/>
    </row>
    <row r="1504" spans="1:24" s="35" customFormat="1" ht="31.5" x14ac:dyDescent="0.25">
      <c r="A1504" s="33" t="s">
        <v>290</v>
      </c>
      <c r="B1504" s="44" t="s">
        <v>339</v>
      </c>
      <c r="C1504" s="37" t="s">
        <v>274</v>
      </c>
      <c r="D1504" s="43" t="s">
        <v>275</v>
      </c>
      <c r="E1504" s="53"/>
      <c r="F1504" s="53">
        <f t="shared" si="421"/>
        <v>0</v>
      </c>
      <c r="G1504" s="53"/>
      <c r="H1504" s="53"/>
      <c r="I1504" s="54"/>
      <c r="J1504" s="50"/>
      <c r="K1504" s="54"/>
      <c r="L1504" s="55"/>
      <c r="M1504" s="59"/>
      <c r="N1504" s="59"/>
      <c r="O1504" s="53"/>
      <c r="P1504" s="53"/>
      <c r="Q1504" s="57">
        <f t="shared" si="418"/>
        <v>0</v>
      </c>
      <c r="R1504" s="53"/>
      <c r="S1504" s="53">
        <f t="shared" si="419"/>
        <v>0</v>
      </c>
      <c r="T1504" s="58"/>
      <c r="U1504" s="58"/>
      <c r="V1504" s="53">
        <f t="shared" si="420"/>
        <v>0</v>
      </c>
      <c r="W1504" s="59"/>
      <c r="X1504" s="6"/>
    </row>
    <row r="1505" spans="1:24" s="35" customFormat="1" ht="15.75" x14ac:dyDescent="0.25">
      <c r="A1505" s="33" t="s">
        <v>290</v>
      </c>
      <c r="B1505" s="44" t="s">
        <v>339</v>
      </c>
      <c r="C1505" s="37" t="s">
        <v>276</v>
      </c>
      <c r="D1505" s="43" t="s">
        <v>277</v>
      </c>
      <c r="E1505" s="53"/>
      <c r="F1505" s="53">
        <f t="shared" si="421"/>
        <v>0</v>
      </c>
      <c r="G1505" s="53"/>
      <c r="H1505" s="53"/>
      <c r="I1505" s="54"/>
      <c r="J1505" s="50"/>
      <c r="K1505" s="54"/>
      <c r="L1505" s="55"/>
      <c r="M1505" s="59"/>
      <c r="N1505" s="59"/>
      <c r="O1505" s="53"/>
      <c r="P1505" s="53"/>
      <c r="Q1505" s="57">
        <f t="shared" si="418"/>
        <v>0</v>
      </c>
      <c r="R1505" s="53"/>
      <c r="S1505" s="53">
        <f t="shared" si="419"/>
        <v>0</v>
      </c>
      <c r="T1505" s="58"/>
      <c r="U1505" s="58"/>
      <c r="V1505" s="53">
        <f t="shared" si="420"/>
        <v>0</v>
      </c>
      <c r="W1505" s="59"/>
      <c r="X1505" s="6"/>
    </row>
    <row r="1506" spans="1:24" s="35" customFormat="1" ht="31.5" x14ac:dyDescent="0.25">
      <c r="A1506" s="33" t="s">
        <v>290</v>
      </c>
      <c r="B1506" s="44" t="s">
        <v>339</v>
      </c>
      <c r="C1506" s="37" t="s">
        <v>278</v>
      </c>
      <c r="D1506" s="43" t="s">
        <v>279</v>
      </c>
      <c r="E1506" s="53"/>
      <c r="F1506" s="53"/>
      <c r="G1506" s="53"/>
      <c r="H1506" s="53"/>
      <c r="I1506" s="54"/>
      <c r="J1506" s="50"/>
      <c r="K1506" s="54"/>
      <c r="L1506" s="55"/>
      <c r="M1506" s="59"/>
      <c r="N1506" s="59"/>
      <c r="O1506" s="53"/>
      <c r="P1506" s="53"/>
      <c r="Q1506" s="57">
        <f t="shared" si="418"/>
        <v>0</v>
      </c>
      <c r="R1506" s="53"/>
      <c r="S1506" s="53">
        <f t="shared" si="419"/>
        <v>0</v>
      </c>
      <c r="T1506" s="53"/>
      <c r="U1506" s="53"/>
      <c r="V1506" s="53">
        <f t="shared" si="420"/>
        <v>0</v>
      </c>
      <c r="W1506" s="59"/>
      <c r="X1506" s="6"/>
    </row>
    <row r="1507" spans="1:24" s="35" customFormat="1" ht="15.75" x14ac:dyDescent="0.25">
      <c r="A1507" s="33" t="s">
        <v>290</v>
      </c>
      <c r="B1507" s="44" t="s">
        <v>339</v>
      </c>
      <c r="C1507" s="37" t="s">
        <v>363</v>
      </c>
      <c r="D1507" s="43" t="s">
        <v>360</v>
      </c>
      <c r="E1507" s="53"/>
      <c r="F1507" s="53">
        <f>E1507/12*1</f>
        <v>0</v>
      </c>
      <c r="G1507" s="53">
        <v>34</v>
      </c>
      <c r="H1507" s="53">
        <v>34</v>
      </c>
      <c r="I1507" s="54"/>
      <c r="J1507" s="50"/>
      <c r="K1507" s="54"/>
      <c r="L1507" s="55"/>
      <c r="M1507" s="59"/>
      <c r="N1507" s="59"/>
      <c r="O1507" s="53"/>
      <c r="P1507" s="53"/>
      <c r="Q1507" s="57"/>
      <c r="R1507" s="53"/>
      <c r="S1507" s="53"/>
      <c r="T1507" s="53"/>
      <c r="U1507" s="53"/>
      <c r="V1507" s="53"/>
      <c r="W1507" s="59"/>
      <c r="X1507" s="6"/>
    </row>
    <row r="1508" spans="1:24" s="35" customFormat="1" ht="15.75" x14ac:dyDescent="0.25">
      <c r="A1508" s="33" t="s">
        <v>290</v>
      </c>
      <c r="B1508" s="44" t="s">
        <v>339</v>
      </c>
      <c r="C1508" s="37" t="s">
        <v>364</v>
      </c>
      <c r="D1508" s="38" t="s">
        <v>365</v>
      </c>
      <c r="E1508" s="53"/>
      <c r="F1508" s="100">
        <f>E1508/12*1</f>
        <v>0</v>
      </c>
      <c r="G1508" s="53"/>
      <c r="H1508" s="53"/>
      <c r="I1508" s="54"/>
      <c r="J1508" s="50"/>
      <c r="K1508" s="54"/>
      <c r="L1508" s="55"/>
      <c r="M1508" s="59"/>
      <c r="N1508" s="59"/>
      <c r="O1508" s="53"/>
      <c r="P1508" s="53"/>
      <c r="Q1508" s="57">
        <f>O1508-P1508</f>
        <v>0</v>
      </c>
      <c r="R1508" s="53"/>
      <c r="S1508" s="53">
        <f>ROUND(R1508/12*3,0)</f>
        <v>0</v>
      </c>
      <c r="T1508" s="53"/>
      <c r="U1508" s="53"/>
      <c r="V1508" s="53">
        <f>T1508-U1508</f>
        <v>0</v>
      </c>
      <c r="W1508" s="59"/>
      <c r="X1508" s="6"/>
    </row>
    <row r="1509" spans="1:24" s="26" customFormat="1" ht="29.25" customHeight="1" x14ac:dyDescent="0.25">
      <c r="A1509" s="33" t="s">
        <v>290</v>
      </c>
      <c r="B1509" s="44" t="s">
        <v>339</v>
      </c>
      <c r="C1509" s="37" t="s">
        <v>370</v>
      </c>
      <c r="D1509" s="43" t="s">
        <v>323</v>
      </c>
      <c r="E1509" s="53"/>
      <c r="F1509" s="100">
        <f>E1509/12*1</f>
        <v>0</v>
      </c>
      <c r="G1509" s="53"/>
      <c r="H1509" s="53"/>
      <c r="I1509" s="127"/>
      <c r="J1509" s="50"/>
      <c r="K1509" s="127"/>
      <c r="L1509" s="55"/>
      <c r="M1509" s="59"/>
      <c r="N1509" s="59"/>
      <c r="O1509" s="53"/>
      <c r="P1509" s="53"/>
      <c r="Q1509" s="59"/>
      <c r="R1509" s="53"/>
      <c r="S1509" s="53"/>
      <c r="T1509" s="53"/>
      <c r="U1509" s="53"/>
      <c r="V1509" s="53"/>
      <c r="W1509" s="59"/>
      <c r="X1509" s="6"/>
    </row>
    <row r="1510" spans="1:24" s="26" customFormat="1" ht="26.25" customHeight="1" x14ac:dyDescent="0.25">
      <c r="A1510" s="33" t="s">
        <v>290</v>
      </c>
      <c r="B1510" s="44" t="s">
        <v>339</v>
      </c>
      <c r="C1510" s="37" t="s">
        <v>399</v>
      </c>
      <c r="D1510" s="39" t="s">
        <v>371</v>
      </c>
      <c r="E1510" s="53"/>
      <c r="F1510" s="100">
        <f>E1510/12*1</f>
        <v>0</v>
      </c>
      <c r="G1510" s="53"/>
      <c r="H1510" s="53"/>
      <c r="I1510" s="127"/>
      <c r="J1510" s="55"/>
      <c r="K1510" s="127"/>
      <c r="L1510" s="55"/>
      <c r="M1510" s="59"/>
      <c r="N1510" s="59"/>
      <c r="O1510" s="53"/>
      <c r="P1510" s="53"/>
      <c r="Q1510" s="59"/>
      <c r="R1510" s="53"/>
      <c r="S1510" s="53"/>
      <c r="T1510" s="53"/>
      <c r="U1510" s="53"/>
      <c r="V1510" s="53"/>
      <c r="W1510" s="59"/>
      <c r="X1510" s="6"/>
    </row>
    <row r="1511" spans="1:24" s="35" customFormat="1" ht="15.75" x14ac:dyDescent="0.25">
      <c r="A1511" s="102" t="s">
        <v>291</v>
      </c>
      <c r="B1511" s="102" t="s">
        <v>340</v>
      </c>
      <c r="C1511" s="103" t="s">
        <v>102</v>
      </c>
      <c r="D1511" s="104" t="s">
        <v>21</v>
      </c>
      <c r="E1511" s="105">
        <f>E1512+E1551</f>
        <v>29586026</v>
      </c>
      <c r="F1511" s="105">
        <f>F1512+F1551</f>
        <v>7127712.916666667</v>
      </c>
      <c r="G1511" s="105">
        <f>G1512+G1551</f>
        <v>6870852</v>
      </c>
      <c r="H1511" s="105">
        <f>H1512+H1551</f>
        <v>6797263</v>
      </c>
      <c r="I1511" s="135">
        <f>I1512+I1551</f>
        <v>55611</v>
      </c>
      <c r="J1511" s="106">
        <f>ROUND(I1511/F1511*100,2)</f>
        <v>0.78</v>
      </c>
      <c r="K1511" s="135">
        <f>K1512+K1551</f>
        <v>-398890</v>
      </c>
      <c r="L1511" s="108">
        <f>ROUND(K1511*100/-F1511,2)</f>
        <v>5.6</v>
      </c>
      <c r="M1511" s="105">
        <f t="shared" ref="M1511:V1511" si="422">M1512+M1551</f>
        <v>725254</v>
      </c>
      <c r="N1511" s="105">
        <f t="shared" si="422"/>
        <v>181314</v>
      </c>
      <c r="O1511" s="105">
        <f t="shared" si="422"/>
        <v>144592</v>
      </c>
      <c r="P1511" s="105">
        <f t="shared" si="422"/>
        <v>139494</v>
      </c>
      <c r="Q1511" s="135">
        <f t="shared" si="422"/>
        <v>5098</v>
      </c>
      <c r="R1511" s="105">
        <f t="shared" si="422"/>
        <v>17289</v>
      </c>
      <c r="S1511" s="105">
        <f t="shared" si="422"/>
        <v>4313</v>
      </c>
      <c r="T1511" s="105">
        <f t="shared" si="422"/>
        <v>3791</v>
      </c>
      <c r="U1511" s="105">
        <f t="shared" si="422"/>
        <v>3750</v>
      </c>
      <c r="V1511" s="105">
        <f t="shared" si="422"/>
        <v>41</v>
      </c>
      <c r="W1511" s="109">
        <v>116817</v>
      </c>
      <c r="X1511" s="47"/>
    </row>
    <row r="1512" spans="1:24" s="26" customFormat="1" ht="29.25" customHeight="1" x14ac:dyDescent="0.25">
      <c r="A1512" s="33" t="s">
        <v>291</v>
      </c>
      <c r="B1512" s="21">
        <v>1</v>
      </c>
      <c r="C1512" s="23" t="s">
        <v>102</v>
      </c>
      <c r="D1512" s="27" t="s">
        <v>22</v>
      </c>
      <c r="E1512" s="52">
        <f>E1513+E1519+E1533</f>
        <v>21085977</v>
      </c>
      <c r="F1512" s="52">
        <f>F1513+F1519+F1533</f>
        <v>5060170.5</v>
      </c>
      <c r="G1512" s="52">
        <f>G1513+G1519+G1533</f>
        <v>5103554</v>
      </c>
      <c r="H1512" s="52">
        <f>H1513+H1519+H1533</f>
        <v>5090336</v>
      </c>
      <c r="I1512" s="52">
        <f>I1513+I1519+I1533</f>
        <v>0</v>
      </c>
      <c r="J1512" s="50">
        <f>ROUND(I1512/F1512*100,2)</f>
        <v>0</v>
      </c>
      <c r="K1512" s="52">
        <f>K1513+K1519+K1533</f>
        <v>-20481</v>
      </c>
      <c r="L1512" s="55">
        <f>ROUND(K1512*100/-F1512,2)</f>
        <v>0.4</v>
      </c>
      <c r="M1512" s="49">
        <v>479054</v>
      </c>
      <c r="N1512" s="49">
        <f>ROUND(M1512/12*3,0)</f>
        <v>119764</v>
      </c>
      <c r="O1512" s="52">
        <f t="shared" ref="O1512:V1512" si="423">O1513+O1519+O1533</f>
        <v>107457</v>
      </c>
      <c r="P1512" s="52">
        <f t="shared" si="423"/>
        <v>105920</v>
      </c>
      <c r="Q1512" s="52">
        <f t="shared" si="423"/>
        <v>1537</v>
      </c>
      <c r="R1512" s="52">
        <f t="shared" si="423"/>
        <v>11908</v>
      </c>
      <c r="S1512" s="52">
        <f t="shared" si="423"/>
        <v>2978</v>
      </c>
      <c r="T1512" s="59">
        <f t="shared" si="423"/>
        <v>2707</v>
      </c>
      <c r="U1512" s="59">
        <f t="shared" si="423"/>
        <v>2698</v>
      </c>
      <c r="V1512" s="59">
        <f t="shared" si="423"/>
        <v>9</v>
      </c>
      <c r="W1512" s="59"/>
      <c r="X1512" s="25"/>
    </row>
    <row r="1513" spans="1:24" s="26" customFormat="1" ht="26.25" customHeight="1" x14ac:dyDescent="0.25">
      <c r="A1513" s="33" t="s">
        <v>291</v>
      </c>
      <c r="B1513" s="33" t="s">
        <v>334</v>
      </c>
      <c r="C1513" s="23" t="s">
        <v>102</v>
      </c>
      <c r="D1513" s="32" t="s">
        <v>23</v>
      </c>
      <c r="E1513" s="49">
        <f t="shared" ref="E1513:L1513" si="424">SUM(E1514:E1518)</f>
        <v>17399242</v>
      </c>
      <c r="F1513" s="49">
        <f t="shared" si="424"/>
        <v>4349810</v>
      </c>
      <c r="G1513" s="49">
        <f t="shared" si="424"/>
        <v>4349810</v>
      </c>
      <c r="H1513" s="49">
        <f t="shared" si="424"/>
        <v>4349810</v>
      </c>
      <c r="I1513" s="49">
        <f t="shared" si="424"/>
        <v>0</v>
      </c>
      <c r="J1513" s="136">
        <f t="shared" si="424"/>
        <v>0</v>
      </c>
      <c r="K1513" s="49">
        <f t="shared" si="424"/>
        <v>0</v>
      </c>
      <c r="L1513" s="49">
        <f t="shared" si="424"/>
        <v>0</v>
      </c>
      <c r="M1513" s="49"/>
      <c r="N1513" s="49"/>
      <c r="O1513" s="52">
        <f t="shared" ref="O1513:V1513" si="425">SUM(O1514:O1518)</f>
        <v>100294</v>
      </c>
      <c r="P1513" s="52">
        <f t="shared" si="425"/>
        <v>99703</v>
      </c>
      <c r="Q1513" s="52">
        <f t="shared" si="425"/>
        <v>591</v>
      </c>
      <c r="R1513" s="52">
        <f t="shared" si="425"/>
        <v>10806</v>
      </c>
      <c r="S1513" s="52">
        <f t="shared" si="425"/>
        <v>2702</v>
      </c>
      <c r="T1513" s="52">
        <f t="shared" si="425"/>
        <v>2440</v>
      </c>
      <c r="U1513" s="49">
        <f t="shared" si="425"/>
        <v>2440</v>
      </c>
      <c r="V1513" s="49">
        <f t="shared" si="425"/>
        <v>0</v>
      </c>
      <c r="W1513" s="49"/>
      <c r="X1513" s="25"/>
    </row>
    <row r="1514" spans="1:24" s="26" customFormat="1" ht="22.5" customHeight="1" x14ac:dyDescent="0.25">
      <c r="A1514" s="33" t="s">
        <v>291</v>
      </c>
      <c r="B1514" s="33" t="s">
        <v>334</v>
      </c>
      <c r="C1514" s="23" t="s">
        <v>73</v>
      </c>
      <c r="D1514" s="34" t="s">
        <v>106</v>
      </c>
      <c r="E1514" s="53">
        <v>12733869</v>
      </c>
      <c r="F1514" s="53">
        <f t="shared" ref="F1514:F1518" si="426">ROUND(E1514/12*3,0)</f>
        <v>3183467</v>
      </c>
      <c r="G1514" s="53">
        <v>3183467</v>
      </c>
      <c r="H1514" s="53">
        <v>3183467</v>
      </c>
      <c r="I1514" s="127"/>
      <c r="J1514" s="55"/>
      <c r="K1514" s="127"/>
      <c r="L1514" s="55"/>
      <c r="M1514" s="53"/>
      <c r="N1514" s="53"/>
      <c r="O1514" s="53">
        <v>100294</v>
      </c>
      <c r="P1514" s="53">
        <v>99703</v>
      </c>
      <c r="Q1514" s="59">
        <f>O1514-P1514</f>
        <v>591</v>
      </c>
      <c r="R1514" s="74">
        <v>10806</v>
      </c>
      <c r="S1514" s="53">
        <f>ROUND(R1514/12*3,0)</f>
        <v>2702</v>
      </c>
      <c r="T1514" s="58">
        <v>2440</v>
      </c>
      <c r="U1514" s="58">
        <v>2440</v>
      </c>
      <c r="V1514" s="53">
        <f>T1514-U1514</f>
        <v>0</v>
      </c>
      <c r="W1514" s="53"/>
      <c r="X1514" s="6"/>
    </row>
    <row r="1515" spans="1:24" s="35" customFormat="1" ht="15.75" x14ac:dyDescent="0.25">
      <c r="A1515" s="33" t="s">
        <v>291</v>
      </c>
      <c r="B1515" s="33" t="s">
        <v>334</v>
      </c>
      <c r="C1515" s="23" t="s">
        <v>74</v>
      </c>
      <c r="D1515" s="34" t="s">
        <v>104</v>
      </c>
      <c r="E1515" s="53">
        <v>4235240</v>
      </c>
      <c r="F1515" s="53">
        <f t="shared" si="426"/>
        <v>1058810</v>
      </c>
      <c r="G1515" s="53">
        <v>1058810</v>
      </c>
      <c r="H1515" s="53">
        <v>1058810</v>
      </c>
      <c r="I1515" s="54"/>
      <c r="J1515" s="50"/>
      <c r="K1515" s="54"/>
      <c r="L1515" s="55"/>
      <c r="M1515" s="59"/>
      <c r="N1515" s="59"/>
      <c r="O1515" s="53"/>
      <c r="P1515" s="53"/>
      <c r="Q1515" s="57">
        <f>O1515-P1515</f>
        <v>0</v>
      </c>
      <c r="R1515" s="53"/>
      <c r="S1515" s="53">
        <f>ROUND(R1515/12*3,0)</f>
        <v>0</v>
      </c>
      <c r="T1515" s="58"/>
      <c r="U1515" s="58"/>
      <c r="V1515" s="53">
        <f>T1515-U1515</f>
        <v>0</v>
      </c>
      <c r="W1515" s="59"/>
      <c r="X1515" s="6"/>
    </row>
    <row r="1516" spans="1:24" s="35" customFormat="1" ht="15.75" x14ac:dyDescent="0.25">
      <c r="A1516" s="33" t="s">
        <v>291</v>
      </c>
      <c r="B1516" s="33" t="s">
        <v>334</v>
      </c>
      <c r="C1516" s="23" t="s">
        <v>74</v>
      </c>
      <c r="D1516" s="34" t="s">
        <v>105</v>
      </c>
      <c r="E1516" s="53">
        <v>430133</v>
      </c>
      <c r="F1516" s="53">
        <f t="shared" si="426"/>
        <v>107533</v>
      </c>
      <c r="G1516" s="53">
        <v>107533</v>
      </c>
      <c r="H1516" s="53">
        <v>107533</v>
      </c>
      <c r="I1516" s="54"/>
      <c r="J1516" s="50"/>
      <c r="K1516" s="54"/>
      <c r="L1516" s="55"/>
      <c r="M1516" s="59"/>
      <c r="N1516" s="59"/>
      <c r="O1516" s="53"/>
      <c r="P1516" s="53"/>
      <c r="Q1516" s="57">
        <f>O1516-P1516</f>
        <v>0</v>
      </c>
      <c r="R1516" s="53"/>
      <c r="S1516" s="53">
        <f>ROUND(R1516/12*3,0)</f>
        <v>0</v>
      </c>
      <c r="T1516" s="58"/>
      <c r="U1516" s="58"/>
      <c r="V1516" s="53">
        <f>T1516-U1516</f>
        <v>0</v>
      </c>
      <c r="W1516" s="59"/>
      <c r="X1516" s="6"/>
    </row>
    <row r="1517" spans="1:24" s="35" customFormat="1" ht="15.75" x14ac:dyDescent="0.25">
      <c r="A1517" s="33" t="s">
        <v>291</v>
      </c>
      <c r="B1517" s="33" t="s">
        <v>334</v>
      </c>
      <c r="C1517" s="23" t="s">
        <v>75</v>
      </c>
      <c r="D1517" s="34" t="s">
        <v>107</v>
      </c>
      <c r="E1517" s="53"/>
      <c r="F1517" s="53">
        <f t="shared" si="426"/>
        <v>0</v>
      </c>
      <c r="G1517" s="53"/>
      <c r="H1517" s="53"/>
      <c r="I1517" s="54"/>
      <c r="J1517" s="50"/>
      <c r="K1517" s="54"/>
      <c r="L1517" s="55"/>
      <c r="M1517" s="59"/>
      <c r="N1517" s="59"/>
      <c r="O1517" s="53"/>
      <c r="P1517" s="53"/>
      <c r="Q1517" s="57">
        <f>O1517-P1517</f>
        <v>0</v>
      </c>
      <c r="R1517" s="53"/>
      <c r="S1517" s="53">
        <f>ROUND(R1517/12*3,0)</f>
        <v>0</v>
      </c>
      <c r="T1517" s="58"/>
      <c r="U1517" s="58"/>
      <c r="V1517" s="53">
        <f>T1517-U1517</f>
        <v>0</v>
      </c>
      <c r="W1517" s="59"/>
      <c r="X1517" s="6"/>
    </row>
    <row r="1518" spans="1:24" s="35" customFormat="1" ht="31.5" x14ac:dyDescent="0.25">
      <c r="A1518" s="33" t="s">
        <v>291</v>
      </c>
      <c r="B1518" s="33" t="s">
        <v>334</v>
      </c>
      <c r="C1518" s="23" t="s">
        <v>76</v>
      </c>
      <c r="D1518" s="34" t="s">
        <v>108</v>
      </c>
      <c r="E1518" s="53"/>
      <c r="F1518" s="53">
        <f t="shared" si="426"/>
        <v>0</v>
      </c>
      <c r="G1518" s="53"/>
      <c r="H1518" s="53"/>
      <c r="I1518" s="54"/>
      <c r="J1518" s="50"/>
      <c r="K1518" s="54"/>
      <c r="L1518" s="55"/>
      <c r="M1518" s="59"/>
      <c r="N1518" s="59"/>
      <c r="O1518" s="53"/>
      <c r="P1518" s="53"/>
      <c r="Q1518" s="57">
        <f>O1518-P1518</f>
        <v>0</v>
      </c>
      <c r="R1518" s="53"/>
      <c r="S1518" s="53">
        <f>ROUND(R1518/12*3,0)</f>
        <v>0</v>
      </c>
      <c r="T1518" s="58"/>
      <c r="U1518" s="58"/>
      <c r="V1518" s="53">
        <f>T1518-U1518</f>
        <v>0</v>
      </c>
      <c r="W1518" s="59"/>
      <c r="X1518" s="6"/>
    </row>
    <row r="1519" spans="1:24" s="35" customFormat="1" ht="15.75" x14ac:dyDescent="0.25">
      <c r="A1519" s="33" t="s">
        <v>291</v>
      </c>
      <c r="B1519" s="22" t="s">
        <v>335</v>
      </c>
      <c r="C1519" s="36"/>
      <c r="D1519" s="32" t="s">
        <v>24</v>
      </c>
      <c r="E1519" s="61">
        <f t="shared" ref="E1519:K1519" si="427">SUM(E1520:E1532)</f>
        <v>1150856</v>
      </c>
      <c r="F1519" s="61">
        <f t="shared" si="427"/>
        <v>287714</v>
      </c>
      <c r="G1519" s="61">
        <f t="shared" si="427"/>
        <v>267233</v>
      </c>
      <c r="H1519" s="61">
        <f t="shared" si="427"/>
        <v>259274</v>
      </c>
      <c r="I1519" s="128">
        <f t="shared" si="427"/>
        <v>0</v>
      </c>
      <c r="J1519" s="128">
        <f t="shared" si="427"/>
        <v>0</v>
      </c>
      <c r="K1519" s="128">
        <f t="shared" si="427"/>
        <v>-20481</v>
      </c>
      <c r="L1519" s="55">
        <f>ROUND(K1519*100/-F1519,2)</f>
        <v>7.12</v>
      </c>
      <c r="M1519" s="61"/>
      <c r="N1519" s="61"/>
      <c r="O1519" s="61">
        <f t="shared" ref="O1519:V1519" si="428">SUM(O1520:O1532)</f>
        <v>6301</v>
      </c>
      <c r="P1519" s="61">
        <f t="shared" si="428"/>
        <v>5747</v>
      </c>
      <c r="Q1519" s="128">
        <f t="shared" si="428"/>
        <v>554</v>
      </c>
      <c r="R1519" s="61">
        <f t="shared" si="428"/>
        <v>1102</v>
      </c>
      <c r="S1519" s="61">
        <f t="shared" si="428"/>
        <v>276</v>
      </c>
      <c r="T1519" s="145">
        <f t="shared" si="428"/>
        <v>248</v>
      </c>
      <c r="U1519" s="145">
        <f t="shared" si="428"/>
        <v>248</v>
      </c>
      <c r="V1519" s="61">
        <f t="shared" si="428"/>
        <v>0</v>
      </c>
      <c r="W1519" s="68"/>
      <c r="X1519" s="6"/>
    </row>
    <row r="1520" spans="1:24" s="35" customFormat="1" ht="15.75" x14ac:dyDescent="0.25">
      <c r="A1520" s="33" t="s">
        <v>291</v>
      </c>
      <c r="B1520" s="33" t="s">
        <v>335</v>
      </c>
      <c r="C1520" s="37" t="s">
        <v>25</v>
      </c>
      <c r="D1520" s="34" t="s">
        <v>54</v>
      </c>
      <c r="E1520" s="53">
        <v>634679</v>
      </c>
      <c r="F1520" s="53">
        <f>ROUND(E1520/12*3,0)</f>
        <v>158670</v>
      </c>
      <c r="G1520" s="53">
        <v>151209</v>
      </c>
      <c r="H1520" s="53">
        <v>143250</v>
      </c>
      <c r="I1520" s="54"/>
      <c r="J1520" s="50"/>
      <c r="K1520" s="54">
        <f>G1520-F1520</f>
        <v>-7461</v>
      </c>
      <c r="L1520" s="55">
        <f>ROUND(K1520*100/-F1520,2)</f>
        <v>4.7</v>
      </c>
      <c r="M1520" s="59"/>
      <c r="N1520" s="59"/>
      <c r="O1520" s="53">
        <v>3755</v>
      </c>
      <c r="P1520" s="53">
        <v>3201</v>
      </c>
      <c r="Q1520" s="59">
        <f t="shared" ref="Q1520:Q1532" si="429">O1520-P1520</f>
        <v>554</v>
      </c>
      <c r="R1520" s="53">
        <v>319</v>
      </c>
      <c r="S1520" s="53">
        <f>ROUND(R1520/12*3,0)</f>
        <v>80</v>
      </c>
      <c r="T1520" s="58">
        <v>72</v>
      </c>
      <c r="U1520" s="58">
        <v>72</v>
      </c>
      <c r="V1520" s="53">
        <f t="shared" ref="V1520:V1532" si="430">T1520-U1520</f>
        <v>0</v>
      </c>
      <c r="W1520" s="59"/>
      <c r="X1520" s="6"/>
    </row>
    <row r="1521" spans="1:24" s="35" customFormat="1" ht="15.75" x14ac:dyDescent="0.25">
      <c r="A1521" s="33" t="s">
        <v>291</v>
      </c>
      <c r="B1521" s="33" t="s">
        <v>335</v>
      </c>
      <c r="C1521" s="37" t="s">
        <v>26</v>
      </c>
      <c r="D1521" s="34" t="s">
        <v>27</v>
      </c>
      <c r="E1521" s="53">
        <v>516177</v>
      </c>
      <c r="F1521" s="53">
        <f>ROUND(E1521/12*3,0)</f>
        <v>129044</v>
      </c>
      <c r="G1521" s="53">
        <v>116024</v>
      </c>
      <c r="H1521" s="53">
        <v>116024</v>
      </c>
      <c r="I1521" s="54"/>
      <c r="J1521" s="50"/>
      <c r="K1521" s="54">
        <f>G1521-F1521</f>
        <v>-13020</v>
      </c>
      <c r="L1521" s="55">
        <f>ROUND(K1521*100/-F1521,2)</f>
        <v>10.09</v>
      </c>
      <c r="M1521" s="59"/>
      <c r="N1521" s="59"/>
      <c r="O1521" s="53">
        <v>2546</v>
      </c>
      <c r="P1521" s="53">
        <v>2546</v>
      </c>
      <c r="Q1521" s="57">
        <f t="shared" si="429"/>
        <v>0</v>
      </c>
      <c r="R1521" s="74">
        <v>783</v>
      </c>
      <c r="S1521" s="53">
        <f>ROUND(R1521/12*3,0)</f>
        <v>196</v>
      </c>
      <c r="T1521" s="58">
        <v>176</v>
      </c>
      <c r="U1521" s="58">
        <v>176</v>
      </c>
      <c r="V1521" s="53">
        <f t="shared" si="430"/>
        <v>0</v>
      </c>
      <c r="W1521" s="59"/>
      <c r="X1521" s="6"/>
    </row>
    <row r="1522" spans="1:24" s="35" customFormat="1" ht="31.5" x14ac:dyDescent="0.25">
      <c r="A1522" s="33" t="s">
        <v>291</v>
      </c>
      <c r="B1522" s="33" t="s">
        <v>335</v>
      </c>
      <c r="C1522" s="37" t="s">
        <v>28</v>
      </c>
      <c r="D1522" s="34" t="s">
        <v>29</v>
      </c>
      <c r="E1522" s="53"/>
      <c r="F1522" s="53"/>
      <c r="G1522" s="53"/>
      <c r="H1522" s="53"/>
      <c r="I1522" s="54"/>
      <c r="J1522" s="50"/>
      <c r="K1522" s="54"/>
      <c r="L1522" s="55"/>
      <c r="M1522" s="59"/>
      <c r="N1522" s="59"/>
      <c r="O1522" s="53"/>
      <c r="P1522" s="53"/>
      <c r="Q1522" s="57">
        <f t="shared" si="429"/>
        <v>0</v>
      </c>
      <c r="R1522" s="53"/>
      <c r="S1522" s="53">
        <f t="shared" ref="S1522:S1532" si="431">ROUND(R1522/12*3,0)</f>
        <v>0</v>
      </c>
      <c r="T1522" s="58"/>
      <c r="U1522" s="58"/>
      <c r="V1522" s="53">
        <f t="shared" si="430"/>
        <v>0</v>
      </c>
      <c r="W1522" s="59"/>
      <c r="X1522" s="6"/>
    </row>
    <row r="1523" spans="1:24" s="35" customFormat="1" ht="15.75" x14ac:dyDescent="0.25">
      <c r="A1523" s="33" t="s">
        <v>291</v>
      </c>
      <c r="B1523" s="33" t="s">
        <v>335</v>
      </c>
      <c r="C1523" s="37" t="s">
        <v>56</v>
      </c>
      <c r="D1523" s="34" t="s">
        <v>53</v>
      </c>
      <c r="E1523" s="53"/>
      <c r="F1523" s="53"/>
      <c r="G1523" s="53"/>
      <c r="H1523" s="53"/>
      <c r="I1523" s="54"/>
      <c r="J1523" s="50"/>
      <c r="K1523" s="54"/>
      <c r="L1523" s="55"/>
      <c r="M1523" s="59"/>
      <c r="N1523" s="59"/>
      <c r="O1523" s="53"/>
      <c r="P1523" s="53"/>
      <c r="Q1523" s="57">
        <f t="shared" si="429"/>
        <v>0</v>
      </c>
      <c r="R1523" s="53"/>
      <c r="S1523" s="53">
        <f t="shared" si="431"/>
        <v>0</v>
      </c>
      <c r="T1523" s="58"/>
      <c r="U1523" s="58"/>
      <c r="V1523" s="53">
        <f t="shared" si="430"/>
        <v>0</v>
      </c>
      <c r="W1523" s="59"/>
      <c r="X1523" s="6"/>
    </row>
    <row r="1524" spans="1:24" s="35" customFormat="1" ht="15.75" x14ac:dyDescent="0.25">
      <c r="A1524" s="33" t="s">
        <v>291</v>
      </c>
      <c r="B1524" s="33" t="s">
        <v>335</v>
      </c>
      <c r="C1524" s="37" t="s">
        <v>57</v>
      </c>
      <c r="D1524" s="34" t="s">
        <v>68</v>
      </c>
      <c r="E1524" s="53"/>
      <c r="F1524" s="53"/>
      <c r="G1524" s="53"/>
      <c r="H1524" s="53"/>
      <c r="I1524" s="54"/>
      <c r="J1524" s="50"/>
      <c r="K1524" s="54"/>
      <c r="L1524" s="55"/>
      <c r="M1524" s="59"/>
      <c r="N1524" s="59"/>
      <c r="O1524" s="53"/>
      <c r="P1524" s="53"/>
      <c r="Q1524" s="57">
        <f t="shared" si="429"/>
        <v>0</v>
      </c>
      <c r="R1524" s="53"/>
      <c r="S1524" s="53">
        <f t="shared" si="431"/>
        <v>0</v>
      </c>
      <c r="T1524" s="58"/>
      <c r="U1524" s="58"/>
      <c r="V1524" s="53">
        <f t="shared" si="430"/>
        <v>0</v>
      </c>
      <c r="W1524" s="59"/>
      <c r="X1524" s="6"/>
    </row>
    <row r="1525" spans="1:24" s="35" customFormat="1" ht="15.75" x14ac:dyDescent="0.25">
      <c r="A1525" s="33" t="s">
        <v>291</v>
      </c>
      <c r="B1525" s="33" t="s">
        <v>335</v>
      </c>
      <c r="C1525" s="37" t="s">
        <v>58</v>
      </c>
      <c r="D1525" s="34" t="s">
        <v>70</v>
      </c>
      <c r="E1525" s="53"/>
      <c r="F1525" s="53"/>
      <c r="G1525" s="53"/>
      <c r="H1525" s="53"/>
      <c r="I1525" s="54"/>
      <c r="J1525" s="50"/>
      <c r="K1525" s="54"/>
      <c r="L1525" s="55"/>
      <c r="M1525" s="59"/>
      <c r="N1525" s="59"/>
      <c r="O1525" s="53"/>
      <c r="P1525" s="53"/>
      <c r="Q1525" s="57">
        <f t="shared" si="429"/>
        <v>0</v>
      </c>
      <c r="R1525" s="53"/>
      <c r="S1525" s="53">
        <f t="shared" si="431"/>
        <v>0</v>
      </c>
      <c r="T1525" s="58"/>
      <c r="U1525" s="58"/>
      <c r="V1525" s="53">
        <f t="shared" si="430"/>
        <v>0</v>
      </c>
      <c r="W1525" s="59"/>
      <c r="X1525" s="6"/>
    </row>
    <row r="1526" spans="1:24" s="35" customFormat="1" ht="31.5" x14ac:dyDescent="0.25">
      <c r="A1526" s="33" t="s">
        <v>291</v>
      </c>
      <c r="B1526" s="33" t="s">
        <v>335</v>
      </c>
      <c r="C1526" s="37" t="s">
        <v>59</v>
      </c>
      <c r="D1526" s="34" t="s">
        <v>69</v>
      </c>
      <c r="E1526" s="53"/>
      <c r="F1526" s="53"/>
      <c r="G1526" s="53"/>
      <c r="H1526" s="53"/>
      <c r="I1526" s="54"/>
      <c r="J1526" s="50"/>
      <c r="K1526" s="54"/>
      <c r="L1526" s="55"/>
      <c r="M1526" s="59"/>
      <c r="N1526" s="59"/>
      <c r="O1526" s="53"/>
      <c r="P1526" s="53"/>
      <c r="Q1526" s="57">
        <f t="shared" si="429"/>
        <v>0</v>
      </c>
      <c r="R1526" s="53"/>
      <c r="S1526" s="53">
        <f t="shared" si="431"/>
        <v>0</v>
      </c>
      <c r="T1526" s="58"/>
      <c r="U1526" s="58"/>
      <c r="V1526" s="53">
        <f t="shared" si="430"/>
        <v>0</v>
      </c>
      <c r="W1526" s="59"/>
      <c r="X1526" s="6"/>
    </row>
    <row r="1527" spans="1:24" s="35" customFormat="1" ht="15.75" x14ac:dyDescent="0.25">
      <c r="A1527" s="33" t="s">
        <v>291</v>
      </c>
      <c r="B1527" s="33" t="s">
        <v>335</v>
      </c>
      <c r="C1527" s="37" t="s">
        <v>60</v>
      </c>
      <c r="D1527" s="34" t="s">
        <v>72</v>
      </c>
      <c r="E1527" s="53"/>
      <c r="F1527" s="53"/>
      <c r="G1527" s="53"/>
      <c r="H1527" s="53"/>
      <c r="I1527" s="54"/>
      <c r="J1527" s="50"/>
      <c r="K1527" s="54"/>
      <c r="L1527" s="55"/>
      <c r="M1527" s="59"/>
      <c r="N1527" s="59"/>
      <c r="O1527" s="53"/>
      <c r="P1527" s="53"/>
      <c r="Q1527" s="57">
        <f t="shared" si="429"/>
        <v>0</v>
      </c>
      <c r="R1527" s="53"/>
      <c r="S1527" s="53">
        <f t="shared" si="431"/>
        <v>0</v>
      </c>
      <c r="T1527" s="58"/>
      <c r="U1527" s="58"/>
      <c r="V1527" s="53">
        <f t="shared" si="430"/>
        <v>0</v>
      </c>
      <c r="W1527" s="59"/>
      <c r="X1527" s="6"/>
    </row>
    <row r="1528" spans="1:24" s="35" customFormat="1" ht="15.75" x14ac:dyDescent="0.25">
      <c r="A1528" s="33" t="s">
        <v>291</v>
      </c>
      <c r="B1528" s="33" t="s">
        <v>335</v>
      </c>
      <c r="C1528" s="37" t="s">
        <v>61</v>
      </c>
      <c r="D1528" s="34" t="s">
        <v>67</v>
      </c>
      <c r="E1528" s="53"/>
      <c r="F1528" s="53"/>
      <c r="G1528" s="53"/>
      <c r="H1528" s="53"/>
      <c r="I1528" s="54"/>
      <c r="J1528" s="50"/>
      <c r="K1528" s="54"/>
      <c r="L1528" s="55"/>
      <c r="M1528" s="59"/>
      <c r="N1528" s="59"/>
      <c r="O1528" s="53"/>
      <c r="P1528" s="53"/>
      <c r="Q1528" s="57">
        <f t="shared" si="429"/>
        <v>0</v>
      </c>
      <c r="R1528" s="53"/>
      <c r="S1528" s="53">
        <f t="shared" si="431"/>
        <v>0</v>
      </c>
      <c r="T1528" s="58"/>
      <c r="U1528" s="58"/>
      <c r="V1528" s="53">
        <f t="shared" si="430"/>
        <v>0</v>
      </c>
      <c r="W1528" s="59"/>
      <c r="X1528" s="6"/>
    </row>
    <row r="1529" spans="1:24" s="35" customFormat="1" ht="15.75" x14ac:dyDescent="0.25">
      <c r="A1529" s="33" t="s">
        <v>291</v>
      </c>
      <c r="B1529" s="33" t="s">
        <v>335</v>
      </c>
      <c r="C1529" s="37" t="s">
        <v>62</v>
      </c>
      <c r="D1529" s="34" t="s">
        <v>66</v>
      </c>
      <c r="E1529" s="53"/>
      <c r="F1529" s="53"/>
      <c r="G1529" s="53"/>
      <c r="H1529" s="53"/>
      <c r="I1529" s="54"/>
      <c r="J1529" s="50"/>
      <c r="K1529" s="54"/>
      <c r="L1529" s="55"/>
      <c r="M1529" s="59"/>
      <c r="N1529" s="59"/>
      <c r="O1529" s="53"/>
      <c r="P1529" s="53"/>
      <c r="Q1529" s="57">
        <f t="shared" si="429"/>
        <v>0</v>
      </c>
      <c r="R1529" s="53"/>
      <c r="S1529" s="53">
        <f t="shared" si="431"/>
        <v>0</v>
      </c>
      <c r="T1529" s="58"/>
      <c r="U1529" s="58"/>
      <c r="V1529" s="53">
        <f t="shared" si="430"/>
        <v>0</v>
      </c>
      <c r="W1529" s="59"/>
      <c r="X1529" s="6"/>
    </row>
    <row r="1530" spans="1:24" s="35" customFormat="1" ht="15.75" x14ac:dyDescent="0.25">
      <c r="A1530" s="33" t="s">
        <v>291</v>
      </c>
      <c r="B1530" s="33" t="s">
        <v>335</v>
      </c>
      <c r="C1530" s="37" t="s">
        <v>63</v>
      </c>
      <c r="D1530" s="34" t="s">
        <v>52</v>
      </c>
      <c r="E1530" s="53"/>
      <c r="F1530" s="53"/>
      <c r="G1530" s="53"/>
      <c r="H1530" s="53"/>
      <c r="I1530" s="54"/>
      <c r="J1530" s="50"/>
      <c r="K1530" s="54"/>
      <c r="L1530" s="55"/>
      <c r="M1530" s="59"/>
      <c r="N1530" s="59"/>
      <c r="O1530" s="53"/>
      <c r="P1530" s="53"/>
      <c r="Q1530" s="57">
        <f t="shared" si="429"/>
        <v>0</v>
      </c>
      <c r="R1530" s="53"/>
      <c r="S1530" s="53">
        <f t="shared" si="431"/>
        <v>0</v>
      </c>
      <c r="T1530" s="58"/>
      <c r="U1530" s="58"/>
      <c r="V1530" s="53">
        <f t="shared" si="430"/>
        <v>0</v>
      </c>
      <c r="W1530" s="59"/>
      <c r="X1530" s="6"/>
    </row>
    <row r="1531" spans="1:24" s="35" customFormat="1" ht="15.75" x14ac:dyDescent="0.25">
      <c r="A1531" s="33" t="s">
        <v>291</v>
      </c>
      <c r="B1531" s="33" t="s">
        <v>335</v>
      </c>
      <c r="C1531" s="37" t="s">
        <v>64</v>
      </c>
      <c r="D1531" s="34" t="s">
        <v>55</v>
      </c>
      <c r="E1531" s="53"/>
      <c r="F1531" s="53"/>
      <c r="G1531" s="53"/>
      <c r="H1531" s="53"/>
      <c r="I1531" s="54"/>
      <c r="J1531" s="50"/>
      <c r="K1531" s="54"/>
      <c r="L1531" s="55"/>
      <c r="M1531" s="59"/>
      <c r="N1531" s="59"/>
      <c r="O1531" s="53"/>
      <c r="P1531" s="53"/>
      <c r="Q1531" s="57">
        <f t="shared" si="429"/>
        <v>0</v>
      </c>
      <c r="R1531" s="53"/>
      <c r="S1531" s="53">
        <f t="shared" si="431"/>
        <v>0</v>
      </c>
      <c r="T1531" s="58"/>
      <c r="U1531" s="58"/>
      <c r="V1531" s="53">
        <f t="shared" si="430"/>
        <v>0</v>
      </c>
      <c r="W1531" s="59"/>
      <c r="X1531" s="6"/>
    </row>
    <row r="1532" spans="1:24" s="35" customFormat="1" ht="15.75" x14ac:dyDescent="0.25">
      <c r="A1532" s="33" t="s">
        <v>291</v>
      </c>
      <c r="B1532" s="33" t="s">
        <v>335</v>
      </c>
      <c r="C1532" s="37" t="s">
        <v>65</v>
      </c>
      <c r="D1532" s="34" t="s">
        <v>71</v>
      </c>
      <c r="E1532" s="53"/>
      <c r="F1532" s="53"/>
      <c r="G1532" s="53"/>
      <c r="H1532" s="53"/>
      <c r="I1532" s="54"/>
      <c r="J1532" s="50"/>
      <c r="K1532" s="54"/>
      <c r="L1532" s="55"/>
      <c r="M1532" s="59"/>
      <c r="N1532" s="59"/>
      <c r="O1532" s="53"/>
      <c r="P1532" s="53"/>
      <c r="Q1532" s="57">
        <f t="shared" si="429"/>
        <v>0</v>
      </c>
      <c r="R1532" s="53"/>
      <c r="S1532" s="53">
        <f t="shared" si="431"/>
        <v>0</v>
      </c>
      <c r="T1532" s="58"/>
      <c r="U1532" s="58"/>
      <c r="V1532" s="53">
        <f t="shared" si="430"/>
        <v>0</v>
      </c>
      <c r="W1532" s="59"/>
      <c r="X1532" s="6"/>
    </row>
    <row r="1533" spans="1:24" s="35" customFormat="1" ht="31.5" x14ac:dyDescent="0.25">
      <c r="A1533" s="33" t="s">
        <v>291</v>
      </c>
      <c r="B1533" s="22" t="s">
        <v>336</v>
      </c>
      <c r="C1533" s="23" t="s">
        <v>102</v>
      </c>
      <c r="D1533" s="32" t="s">
        <v>30</v>
      </c>
      <c r="E1533" s="61">
        <f t="shared" ref="E1533:L1533" si="432">SUM(E1534:E1550)</f>
        <v>2535879</v>
      </c>
      <c r="F1533" s="61">
        <f t="shared" si="432"/>
        <v>422646.5</v>
      </c>
      <c r="G1533" s="61">
        <f t="shared" si="432"/>
        <v>486511</v>
      </c>
      <c r="H1533" s="61">
        <f t="shared" si="432"/>
        <v>481252</v>
      </c>
      <c r="I1533" s="128">
        <f t="shared" si="432"/>
        <v>0</v>
      </c>
      <c r="J1533" s="128">
        <f t="shared" si="432"/>
        <v>0</v>
      </c>
      <c r="K1533" s="128">
        <f t="shared" si="432"/>
        <v>0</v>
      </c>
      <c r="L1533" s="61">
        <f t="shared" si="432"/>
        <v>0</v>
      </c>
      <c r="M1533" s="61"/>
      <c r="N1533" s="61"/>
      <c r="O1533" s="61">
        <f t="shared" ref="O1533:V1533" si="433">SUM(O1534:O1548)</f>
        <v>862</v>
      </c>
      <c r="P1533" s="61">
        <f t="shared" si="433"/>
        <v>470</v>
      </c>
      <c r="Q1533" s="128">
        <f t="shared" si="433"/>
        <v>392</v>
      </c>
      <c r="R1533" s="61">
        <f t="shared" si="433"/>
        <v>0</v>
      </c>
      <c r="S1533" s="61">
        <f t="shared" si="433"/>
        <v>0</v>
      </c>
      <c r="T1533" s="145">
        <f t="shared" si="433"/>
        <v>19</v>
      </c>
      <c r="U1533" s="145">
        <f t="shared" si="433"/>
        <v>10</v>
      </c>
      <c r="V1533" s="61">
        <f t="shared" si="433"/>
        <v>9</v>
      </c>
      <c r="W1533" s="61"/>
      <c r="X1533" s="6"/>
    </row>
    <row r="1534" spans="1:24" s="35" customFormat="1" ht="15.75" x14ac:dyDescent="0.25">
      <c r="A1534" s="33" t="s">
        <v>291</v>
      </c>
      <c r="B1534" s="33" t="s">
        <v>336</v>
      </c>
      <c r="C1534" s="23" t="s">
        <v>79</v>
      </c>
      <c r="D1534" s="43" t="s">
        <v>77</v>
      </c>
      <c r="E1534" s="53">
        <v>181038</v>
      </c>
      <c r="F1534" s="53">
        <f>E1534/12*2</f>
        <v>30173</v>
      </c>
      <c r="G1534" s="53">
        <f>13941+2791</f>
        <v>16732</v>
      </c>
      <c r="H1534" s="53">
        <f>13941+2791</f>
        <v>16732</v>
      </c>
      <c r="I1534" s="127"/>
      <c r="J1534" s="55"/>
      <c r="K1534" s="127"/>
      <c r="L1534" s="55"/>
      <c r="M1534" s="59"/>
      <c r="N1534" s="59"/>
      <c r="O1534" s="53"/>
      <c r="P1534" s="53"/>
      <c r="Q1534" s="59">
        <f t="shared" ref="Q1534:Q1548" si="434">O1534-P1534</f>
        <v>0</v>
      </c>
      <c r="R1534" s="53"/>
      <c r="S1534" s="53">
        <f>ROUND(R1534/12*3,0)</f>
        <v>0</v>
      </c>
      <c r="T1534" s="53"/>
      <c r="U1534" s="53"/>
      <c r="V1534" s="53">
        <f t="shared" ref="V1534:V1548" si="435">T1534-U1534</f>
        <v>0</v>
      </c>
      <c r="W1534" s="59"/>
      <c r="X1534" s="6"/>
    </row>
    <row r="1535" spans="1:24" s="35" customFormat="1" ht="15.75" x14ac:dyDescent="0.25">
      <c r="A1535" s="33" t="s">
        <v>291</v>
      </c>
      <c r="B1535" s="33" t="s">
        <v>336</v>
      </c>
      <c r="C1535" s="23" t="s">
        <v>80</v>
      </c>
      <c r="D1535" s="43" t="s">
        <v>78</v>
      </c>
      <c r="E1535" s="53">
        <v>52428</v>
      </c>
      <c r="F1535" s="53">
        <f>E1535/12*2</f>
        <v>8738</v>
      </c>
      <c r="G1535" s="53">
        <f>3277+6553</f>
        <v>9830</v>
      </c>
      <c r="H1535" s="53">
        <f>3277+6553</f>
        <v>9830</v>
      </c>
      <c r="I1535" s="54"/>
      <c r="J1535" s="50"/>
      <c r="K1535" s="54"/>
      <c r="L1535" s="55"/>
      <c r="M1535" s="59"/>
      <c r="N1535" s="59"/>
      <c r="O1535" s="53"/>
      <c r="P1535" s="53"/>
      <c r="Q1535" s="57">
        <f t="shared" si="434"/>
        <v>0</v>
      </c>
      <c r="R1535" s="53"/>
      <c r="S1535" s="53">
        <f>ROUND(R1535/12*3,0)</f>
        <v>0</v>
      </c>
      <c r="T1535" s="58"/>
      <c r="U1535" s="58"/>
      <c r="V1535" s="53">
        <f t="shared" si="435"/>
        <v>0</v>
      </c>
      <c r="W1535" s="59"/>
      <c r="X1535" s="6"/>
    </row>
    <row r="1536" spans="1:24" s="35" customFormat="1" ht="15.75" x14ac:dyDescent="0.25">
      <c r="A1536" s="33" t="s">
        <v>291</v>
      </c>
      <c r="B1536" s="33" t="s">
        <v>336</v>
      </c>
      <c r="C1536" s="23" t="s">
        <v>82</v>
      </c>
      <c r="D1536" s="34" t="s">
        <v>81</v>
      </c>
      <c r="E1536" s="53"/>
      <c r="F1536" s="53"/>
      <c r="G1536" s="53"/>
      <c r="H1536" s="53"/>
      <c r="I1536" s="54"/>
      <c r="J1536" s="50"/>
      <c r="K1536" s="54"/>
      <c r="L1536" s="55"/>
      <c r="M1536" s="59"/>
      <c r="N1536" s="59"/>
      <c r="O1536" s="53"/>
      <c r="P1536" s="53"/>
      <c r="Q1536" s="57">
        <f t="shared" si="434"/>
        <v>0</v>
      </c>
      <c r="R1536" s="53"/>
      <c r="S1536" s="53">
        <f>ROUND(R1536/12*4,0)</f>
        <v>0</v>
      </c>
      <c r="T1536" s="58"/>
      <c r="U1536" s="58"/>
      <c r="V1536" s="53">
        <f t="shared" si="435"/>
        <v>0</v>
      </c>
      <c r="W1536" s="59"/>
      <c r="X1536" s="6"/>
    </row>
    <row r="1537" spans="1:24" s="35" customFormat="1" ht="31.5" x14ac:dyDescent="0.25">
      <c r="A1537" s="33" t="s">
        <v>291</v>
      </c>
      <c r="B1537" s="33" t="s">
        <v>336</v>
      </c>
      <c r="C1537" s="23" t="s">
        <v>84</v>
      </c>
      <c r="D1537" s="43" t="s">
        <v>83</v>
      </c>
      <c r="E1537" s="53"/>
      <c r="F1537" s="53"/>
      <c r="G1537" s="53"/>
      <c r="H1537" s="53"/>
      <c r="I1537" s="54"/>
      <c r="J1537" s="50"/>
      <c r="K1537" s="54"/>
      <c r="L1537" s="55"/>
      <c r="M1537" s="59"/>
      <c r="N1537" s="59"/>
      <c r="O1537" s="53"/>
      <c r="P1537" s="53"/>
      <c r="Q1537" s="57">
        <f t="shared" si="434"/>
        <v>0</v>
      </c>
      <c r="R1537" s="53"/>
      <c r="S1537" s="53">
        <f>ROUND(R1537/12*3,0)</f>
        <v>0</v>
      </c>
      <c r="T1537" s="58"/>
      <c r="U1537" s="58"/>
      <c r="V1537" s="53">
        <f t="shared" si="435"/>
        <v>0</v>
      </c>
      <c r="W1537" s="59"/>
      <c r="X1537" s="6"/>
    </row>
    <row r="1538" spans="1:24" s="35" customFormat="1" ht="15.75" x14ac:dyDescent="0.25">
      <c r="A1538" s="33" t="s">
        <v>291</v>
      </c>
      <c r="B1538" s="33" t="s">
        <v>336</v>
      </c>
      <c r="C1538" s="23" t="s">
        <v>95</v>
      </c>
      <c r="D1538" s="43" t="s">
        <v>96</v>
      </c>
      <c r="E1538" s="53">
        <v>17693</v>
      </c>
      <c r="F1538" s="53">
        <f>E1538/12*2</f>
        <v>2948.8333333333335</v>
      </c>
      <c r="G1538" s="53">
        <f>5547+5522</f>
        <v>11069</v>
      </c>
      <c r="H1538" s="53">
        <f>5547+5522</f>
        <v>11069</v>
      </c>
      <c r="I1538" s="54"/>
      <c r="J1538" s="50"/>
      <c r="K1538" s="54"/>
      <c r="L1538" s="55"/>
      <c r="M1538" s="59"/>
      <c r="N1538" s="59"/>
      <c r="O1538" s="53"/>
      <c r="P1538" s="53"/>
      <c r="Q1538" s="57">
        <f t="shared" si="434"/>
        <v>0</v>
      </c>
      <c r="R1538" s="53"/>
      <c r="S1538" s="53">
        <f>ROUND(R1538/12*3,0)</f>
        <v>0</v>
      </c>
      <c r="T1538" s="58"/>
      <c r="U1538" s="58"/>
      <c r="V1538" s="53">
        <f t="shared" si="435"/>
        <v>0</v>
      </c>
      <c r="W1538" s="59"/>
      <c r="X1538" s="6"/>
    </row>
    <row r="1539" spans="1:24" s="35" customFormat="1" ht="31.5" x14ac:dyDescent="0.25">
      <c r="A1539" s="33" t="s">
        <v>291</v>
      </c>
      <c r="B1539" s="33" t="s">
        <v>336</v>
      </c>
      <c r="C1539" s="23" t="s">
        <v>86</v>
      </c>
      <c r="D1539" s="43" t="s">
        <v>85</v>
      </c>
      <c r="E1539" s="53"/>
      <c r="F1539" s="53">
        <f>E1539/12*2</f>
        <v>0</v>
      </c>
      <c r="G1539" s="53">
        <v>8709</v>
      </c>
      <c r="H1539" s="53">
        <v>8709</v>
      </c>
      <c r="I1539" s="54"/>
      <c r="J1539" s="50"/>
      <c r="K1539" s="54"/>
      <c r="L1539" s="55"/>
      <c r="M1539" s="59"/>
      <c r="N1539" s="59"/>
      <c r="O1539" s="53">
        <v>470</v>
      </c>
      <c r="P1539" s="53">
        <v>470</v>
      </c>
      <c r="Q1539" s="57">
        <f t="shared" si="434"/>
        <v>0</v>
      </c>
      <c r="R1539" s="74"/>
      <c r="S1539" s="53">
        <f>ROUND(R1539/12*3,0)</f>
        <v>0</v>
      </c>
      <c r="T1539" s="58">
        <v>9</v>
      </c>
      <c r="U1539" s="58">
        <v>9</v>
      </c>
      <c r="V1539" s="53">
        <f t="shared" si="435"/>
        <v>0</v>
      </c>
      <c r="W1539" s="59"/>
      <c r="X1539" s="6"/>
    </row>
    <row r="1540" spans="1:24" s="35" customFormat="1" ht="31.5" x14ac:dyDescent="0.25">
      <c r="A1540" s="33" t="s">
        <v>291</v>
      </c>
      <c r="B1540" s="33" t="s">
        <v>336</v>
      </c>
      <c r="C1540" s="23" t="s">
        <v>102</v>
      </c>
      <c r="D1540" s="39" t="s">
        <v>362</v>
      </c>
      <c r="E1540" s="53"/>
      <c r="F1540" s="53"/>
      <c r="G1540" s="53">
        <v>7065</v>
      </c>
      <c r="H1540" s="53">
        <v>1806</v>
      </c>
      <c r="I1540" s="54"/>
      <c r="J1540" s="50"/>
      <c r="K1540" s="54"/>
      <c r="L1540" s="55"/>
      <c r="M1540" s="59"/>
      <c r="N1540" s="59"/>
      <c r="O1540" s="53">
        <v>392</v>
      </c>
      <c r="P1540" s="53">
        <v>0</v>
      </c>
      <c r="Q1540" s="57">
        <f t="shared" si="434"/>
        <v>392</v>
      </c>
      <c r="R1540" s="74"/>
      <c r="S1540" s="53">
        <f>ROUND(R1540/12*3,0)</f>
        <v>0</v>
      </c>
      <c r="T1540" s="58">
        <v>10</v>
      </c>
      <c r="U1540" s="58">
        <v>1</v>
      </c>
      <c r="V1540" s="53">
        <f t="shared" si="435"/>
        <v>9</v>
      </c>
      <c r="W1540" s="59"/>
      <c r="X1540" s="6"/>
    </row>
    <row r="1541" spans="1:24" s="35" customFormat="1" ht="15.75" x14ac:dyDescent="0.25">
      <c r="A1541" s="33" t="s">
        <v>291</v>
      </c>
      <c r="B1541" s="33" t="s">
        <v>336</v>
      </c>
      <c r="C1541" s="23" t="s">
        <v>89</v>
      </c>
      <c r="D1541" s="43" t="s">
        <v>88</v>
      </c>
      <c r="E1541" s="53"/>
      <c r="F1541" s="53"/>
      <c r="G1541" s="53">
        <v>1076</v>
      </c>
      <c r="H1541" s="53">
        <v>1076</v>
      </c>
      <c r="I1541" s="54"/>
      <c r="J1541" s="50"/>
      <c r="K1541" s="54"/>
      <c r="L1541" s="55"/>
      <c r="M1541" s="59"/>
      <c r="N1541" s="59"/>
      <c r="O1541" s="53"/>
      <c r="P1541" s="53"/>
      <c r="Q1541" s="57">
        <f t="shared" si="434"/>
        <v>0</v>
      </c>
      <c r="R1541" s="53"/>
      <c r="S1541" s="53">
        <f t="shared" ref="S1541:S1548" si="436">ROUND(R1541/12*3,0)</f>
        <v>0</v>
      </c>
      <c r="T1541" s="58"/>
      <c r="U1541" s="58"/>
      <c r="V1541" s="53">
        <f t="shared" si="435"/>
        <v>0</v>
      </c>
      <c r="W1541" s="59"/>
      <c r="X1541" s="6"/>
    </row>
    <row r="1542" spans="1:24" s="35" customFormat="1" ht="15.75" x14ac:dyDescent="0.25">
      <c r="A1542" s="33" t="s">
        <v>291</v>
      </c>
      <c r="B1542" s="33" t="s">
        <v>336</v>
      </c>
      <c r="C1542" s="23" t="s">
        <v>91</v>
      </c>
      <c r="D1542" s="43" t="s">
        <v>90</v>
      </c>
      <c r="E1542" s="53">
        <v>2284720</v>
      </c>
      <c r="F1542" s="53">
        <f>E1542/12*2</f>
        <v>380786.66666666669</v>
      </c>
      <c r="G1542" s="53">
        <f>245246+184458</f>
        <v>429704</v>
      </c>
      <c r="H1542" s="53">
        <f>245246+184458</f>
        <v>429704</v>
      </c>
      <c r="I1542" s="54"/>
      <c r="J1542" s="50"/>
      <c r="K1542" s="54"/>
      <c r="L1542" s="55"/>
      <c r="M1542" s="59"/>
      <c r="N1542" s="59"/>
      <c r="O1542" s="53"/>
      <c r="P1542" s="53"/>
      <c r="Q1542" s="57">
        <f t="shared" si="434"/>
        <v>0</v>
      </c>
      <c r="R1542" s="53"/>
      <c r="S1542" s="53">
        <f t="shared" si="436"/>
        <v>0</v>
      </c>
      <c r="T1542" s="58"/>
      <c r="U1542" s="58"/>
      <c r="V1542" s="53">
        <f t="shared" si="435"/>
        <v>0</v>
      </c>
      <c r="W1542" s="59"/>
      <c r="X1542" s="6"/>
    </row>
    <row r="1543" spans="1:24" s="35" customFormat="1" ht="15.75" x14ac:dyDescent="0.25">
      <c r="A1543" s="33" t="s">
        <v>291</v>
      </c>
      <c r="B1543" s="33" t="s">
        <v>336</v>
      </c>
      <c r="C1543" s="23" t="s">
        <v>94</v>
      </c>
      <c r="D1543" s="43" t="s">
        <v>97</v>
      </c>
      <c r="E1543" s="53"/>
      <c r="F1543" s="53">
        <f>E1543/12*1</f>
        <v>0</v>
      </c>
      <c r="G1543" s="53"/>
      <c r="H1543" s="53"/>
      <c r="I1543" s="54"/>
      <c r="J1543" s="50"/>
      <c r="K1543" s="54"/>
      <c r="L1543" s="55"/>
      <c r="M1543" s="59"/>
      <c r="N1543" s="59"/>
      <c r="O1543" s="53"/>
      <c r="P1543" s="53"/>
      <c r="Q1543" s="57">
        <f t="shared" si="434"/>
        <v>0</v>
      </c>
      <c r="R1543" s="53"/>
      <c r="S1543" s="53">
        <f t="shared" si="436"/>
        <v>0</v>
      </c>
      <c r="T1543" s="58"/>
      <c r="U1543" s="58"/>
      <c r="V1543" s="53">
        <f t="shared" si="435"/>
        <v>0</v>
      </c>
      <c r="W1543" s="59"/>
      <c r="X1543" s="6"/>
    </row>
    <row r="1544" spans="1:24" s="35" customFormat="1" ht="15.75" x14ac:dyDescent="0.25">
      <c r="A1544" s="33" t="s">
        <v>291</v>
      </c>
      <c r="B1544" s="33" t="s">
        <v>336</v>
      </c>
      <c r="C1544" s="23" t="s">
        <v>93</v>
      </c>
      <c r="D1544" s="43" t="s">
        <v>92</v>
      </c>
      <c r="E1544" s="53"/>
      <c r="F1544" s="53"/>
      <c r="G1544" s="53"/>
      <c r="H1544" s="53"/>
      <c r="I1544" s="54"/>
      <c r="J1544" s="50"/>
      <c r="K1544" s="54"/>
      <c r="L1544" s="55"/>
      <c r="M1544" s="59"/>
      <c r="N1544" s="59"/>
      <c r="O1544" s="53"/>
      <c r="P1544" s="53"/>
      <c r="Q1544" s="57">
        <f t="shared" si="434"/>
        <v>0</v>
      </c>
      <c r="R1544" s="53"/>
      <c r="S1544" s="53">
        <f t="shared" si="436"/>
        <v>0</v>
      </c>
      <c r="T1544" s="58"/>
      <c r="U1544" s="58"/>
      <c r="V1544" s="53">
        <f t="shared" si="435"/>
        <v>0</v>
      </c>
      <c r="W1544" s="59"/>
      <c r="X1544" s="6"/>
    </row>
    <row r="1545" spans="1:24" s="35" customFormat="1" ht="31.5" x14ac:dyDescent="0.25">
      <c r="A1545" s="33" t="s">
        <v>291</v>
      </c>
      <c r="B1545" s="33" t="s">
        <v>336</v>
      </c>
      <c r="C1545" s="23" t="s">
        <v>98</v>
      </c>
      <c r="D1545" s="34" t="s">
        <v>99</v>
      </c>
      <c r="E1545" s="53"/>
      <c r="F1545" s="53"/>
      <c r="G1545" s="53"/>
      <c r="H1545" s="53"/>
      <c r="I1545" s="54"/>
      <c r="J1545" s="50"/>
      <c r="K1545" s="54"/>
      <c r="L1545" s="55"/>
      <c r="M1545" s="59"/>
      <c r="N1545" s="59"/>
      <c r="O1545" s="53"/>
      <c r="P1545" s="53"/>
      <c r="Q1545" s="57">
        <f t="shared" si="434"/>
        <v>0</v>
      </c>
      <c r="R1545" s="53"/>
      <c r="S1545" s="53">
        <f t="shared" si="436"/>
        <v>0</v>
      </c>
      <c r="T1545" s="58"/>
      <c r="U1545" s="58"/>
      <c r="V1545" s="53">
        <f t="shared" si="435"/>
        <v>0</v>
      </c>
      <c r="W1545" s="59"/>
      <c r="X1545" s="6"/>
    </row>
    <row r="1546" spans="1:24" s="35" customFormat="1" ht="15.75" x14ac:dyDescent="0.25">
      <c r="A1546" s="33" t="s">
        <v>291</v>
      </c>
      <c r="B1546" s="33" t="s">
        <v>336</v>
      </c>
      <c r="C1546" s="23" t="s">
        <v>100</v>
      </c>
      <c r="D1546" s="34" t="s">
        <v>101</v>
      </c>
      <c r="E1546" s="53"/>
      <c r="F1546" s="53"/>
      <c r="G1546" s="53"/>
      <c r="H1546" s="53"/>
      <c r="I1546" s="54"/>
      <c r="J1546" s="50"/>
      <c r="K1546" s="54"/>
      <c r="L1546" s="55"/>
      <c r="M1546" s="59"/>
      <c r="N1546" s="59"/>
      <c r="O1546" s="53"/>
      <c r="P1546" s="53"/>
      <c r="Q1546" s="57">
        <f t="shared" si="434"/>
        <v>0</v>
      </c>
      <c r="R1546" s="53"/>
      <c r="S1546" s="53">
        <f t="shared" si="436"/>
        <v>0</v>
      </c>
      <c r="T1546" s="58"/>
      <c r="U1546" s="58"/>
      <c r="V1546" s="53">
        <f t="shared" si="435"/>
        <v>0</v>
      </c>
      <c r="W1546" s="59"/>
      <c r="X1546" s="6"/>
    </row>
    <row r="1547" spans="1:24" s="35" customFormat="1" ht="47.25" x14ac:dyDescent="0.25">
      <c r="A1547" s="33" t="s">
        <v>291</v>
      </c>
      <c r="B1547" s="33" t="s">
        <v>336</v>
      </c>
      <c r="C1547" s="23" t="s">
        <v>102</v>
      </c>
      <c r="D1547" s="39" t="s">
        <v>87</v>
      </c>
      <c r="E1547" s="53"/>
      <c r="F1547" s="53"/>
      <c r="G1547" s="53"/>
      <c r="H1547" s="53"/>
      <c r="I1547" s="54"/>
      <c r="J1547" s="50"/>
      <c r="K1547" s="54"/>
      <c r="L1547" s="55"/>
      <c r="M1547" s="59"/>
      <c r="N1547" s="59"/>
      <c r="O1547" s="53"/>
      <c r="P1547" s="53"/>
      <c r="Q1547" s="57">
        <f t="shared" si="434"/>
        <v>0</v>
      </c>
      <c r="R1547" s="53"/>
      <c r="S1547" s="53">
        <f t="shared" si="436"/>
        <v>0</v>
      </c>
      <c r="T1547" s="58"/>
      <c r="U1547" s="58"/>
      <c r="V1547" s="53">
        <f t="shared" si="435"/>
        <v>0</v>
      </c>
      <c r="W1547" s="59"/>
      <c r="X1547" s="6"/>
    </row>
    <row r="1548" spans="1:24" s="35" customFormat="1" ht="63" x14ac:dyDescent="0.25">
      <c r="A1548" s="33" t="s">
        <v>291</v>
      </c>
      <c r="B1548" s="33" t="s">
        <v>336</v>
      </c>
      <c r="C1548" s="23" t="s">
        <v>102</v>
      </c>
      <c r="D1548" s="39" t="s">
        <v>103</v>
      </c>
      <c r="E1548" s="53"/>
      <c r="F1548" s="53"/>
      <c r="G1548" s="53"/>
      <c r="H1548" s="53"/>
      <c r="I1548" s="54"/>
      <c r="J1548" s="50"/>
      <c r="K1548" s="54"/>
      <c r="L1548" s="55"/>
      <c r="M1548" s="59"/>
      <c r="N1548" s="59"/>
      <c r="O1548" s="53"/>
      <c r="P1548" s="53"/>
      <c r="Q1548" s="57">
        <f t="shared" si="434"/>
        <v>0</v>
      </c>
      <c r="R1548" s="53"/>
      <c r="S1548" s="53">
        <f t="shared" si="436"/>
        <v>0</v>
      </c>
      <c r="T1548" s="58"/>
      <c r="U1548" s="58"/>
      <c r="V1548" s="53">
        <f t="shared" si="435"/>
        <v>0</v>
      </c>
      <c r="W1548" s="59"/>
      <c r="X1548" s="6"/>
    </row>
    <row r="1549" spans="1:24" s="35" customFormat="1" ht="31.5" x14ac:dyDescent="0.25">
      <c r="A1549" s="33" t="s">
        <v>291</v>
      </c>
      <c r="B1549" s="33" t="s">
        <v>336</v>
      </c>
      <c r="C1549" s="23" t="s">
        <v>374</v>
      </c>
      <c r="D1549" s="39" t="s">
        <v>375</v>
      </c>
      <c r="E1549" s="53"/>
      <c r="F1549" s="53">
        <f>E1549/12*1</f>
        <v>0</v>
      </c>
      <c r="G1549" s="53">
        <f>1192+1134</f>
        <v>2326</v>
      </c>
      <c r="H1549" s="53">
        <f>1192+1134</f>
        <v>2326</v>
      </c>
      <c r="I1549" s="54"/>
      <c r="J1549" s="50"/>
      <c r="K1549" s="54"/>
      <c r="L1549" s="55"/>
      <c r="M1549" s="59"/>
      <c r="N1549" s="59"/>
      <c r="O1549" s="53"/>
      <c r="P1549" s="53"/>
      <c r="Q1549" s="57"/>
      <c r="R1549" s="53"/>
      <c r="S1549" s="53"/>
      <c r="T1549" s="58"/>
      <c r="U1549" s="58"/>
      <c r="V1549" s="53"/>
      <c r="W1549" s="59"/>
      <c r="X1549" s="6"/>
    </row>
    <row r="1550" spans="1:24" s="35" customFormat="1" ht="15.75" x14ac:dyDescent="0.25">
      <c r="A1550" s="33" t="s">
        <v>291</v>
      </c>
      <c r="B1550" s="33" t="s">
        <v>336</v>
      </c>
      <c r="C1550" s="23" t="s">
        <v>377</v>
      </c>
      <c r="D1550" s="39" t="s">
        <v>376</v>
      </c>
      <c r="E1550" s="53"/>
      <c r="F1550" s="53"/>
      <c r="G1550" s="53"/>
      <c r="H1550" s="53"/>
      <c r="I1550" s="54"/>
      <c r="J1550" s="50"/>
      <c r="K1550" s="54"/>
      <c r="L1550" s="55"/>
      <c r="M1550" s="59"/>
      <c r="N1550" s="59"/>
      <c r="O1550" s="53"/>
      <c r="P1550" s="53"/>
      <c r="Q1550" s="57"/>
      <c r="R1550" s="53"/>
      <c r="S1550" s="53"/>
      <c r="T1550" s="58"/>
      <c r="U1550" s="58"/>
      <c r="V1550" s="53"/>
      <c r="W1550" s="59"/>
      <c r="X1550" s="6"/>
    </row>
    <row r="1551" spans="1:24" s="35" customFormat="1" ht="15.75" x14ac:dyDescent="0.25">
      <c r="A1551" s="33" t="s">
        <v>291</v>
      </c>
      <c r="B1551" s="21">
        <v>2</v>
      </c>
      <c r="C1551" s="23" t="s">
        <v>102</v>
      </c>
      <c r="D1551" s="40" t="s">
        <v>31</v>
      </c>
      <c r="E1551" s="64">
        <f>E1552+E1558+E1612</f>
        <v>8500049</v>
      </c>
      <c r="F1551" s="64">
        <f>F1552+F1558+F1612</f>
        <v>2067542.4166666667</v>
      </c>
      <c r="G1551" s="64">
        <f>G1552+G1558+G1612</f>
        <v>1767298</v>
      </c>
      <c r="H1551" s="64">
        <f>H1552+H1558+H1612</f>
        <v>1706927</v>
      </c>
      <c r="I1551" s="134">
        <f>I1552+I1558+I1612</f>
        <v>55611</v>
      </c>
      <c r="J1551" s="50">
        <f>ROUND(I1551/F1551*100,2)</f>
        <v>2.69</v>
      </c>
      <c r="K1551" s="134">
        <f>K1552+K1558+K1612</f>
        <v>-378409</v>
      </c>
      <c r="L1551" s="55">
        <f>ROUND(K1551*100/-F1551,2)</f>
        <v>18.3</v>
      </c>
      <c r="M1551" s="64">
        <v>246200</v>
      </c>
      <c r="N1551" s="49">
        <f>ROUND(M1551/12*3,0)</f>
        <v>61550</v>
      </c>
      <c r="O1551" s="64">
        <f t="shared" ref="O1551:V1551" si="437">O1552+O1558+O1612</f>
        <v>37135</v>
      </c>
      <c r="P1551" s="64">
        <f t="shared" si="437"/>
        <v>33574</v>
      </c>
      <c r="Q1551" s="134">
        <f t="shared" si="437"/>
        <v>3561</v>
      </c>
      <c r="R1551" s="64">
        <f t="shared" si="437"/>
        <v>5381</v>
      </c>
      <c r="S1551" s="64">
        <f t="shared" si="437"/>
        <v>1335</v>
      </c>
      <c r="T1551" s="144">
        <f t="shared" si="437"/>
        <v>1084</v>
      </c>
      <c r="U1551" s="144">
        <f t="shared" si="437"/>
        <v>1052</v>
      </c>
      <c r="V1551" s="53">
        <f t="shared" si="437"/>
        <v>32</v>
      </c>
      <c r="W1551" s="53"/>
      <c r="X1551" s="6"/>
    </row>
    <row r="1552" spans="1:24" s="35" customFormat="1" ht="23.25" customHeight="1" x14ac:dyDescent="0.25">
      <c r="A1552" s="33" t="s">
        <v>291</v>
      </c>
      <c r="B1552" s="22" t="s">
        <v>337</v>
      </c>
      <c r="C1552" s="23" t="s">
        <v>102</v>
      </c>
      <c r="D1552" s="32" t="s">
        <v>32</v>
      </c>
      <c r="E1552" s="64">
        <f t="shared" ref="E1552:L1552" si="438">SUM(E1553:E1557)</f>
        <v>3845716</v>
      </c>
      <c r="F1552" s="64">
        <f t="shared" si="438"/>
        <v>961430</v>
      </c>
      <c r="G1552" s="64">
        <f t="shared" si="438"/>
        <v>961430</v>
      </c>
      <c r="H1552" s="64">
        <f t="shared" si="438"/>
        <v>961430</v>
      </c>
      <c r="I1552" s="64">
        <f t="shared" si="438"/>
        <v>0</v>
      </c>
      <c r="J1552" s="134">
        <f t="shared" si="438"/>
        <v>0</v>
      </c>
      <c r="K1552" s="64">
        <f t="shared" si="438"/>
        <v>0</v>
      </c>
      <c r="L1552" s="64">
        <f t="shared" si="438"/>
        <v>0</v>
      </c>
      <c r="M1552" s="64"/>
      <c r="N1552" s="64"/>
      <c r="O1552" s="64">
        <f t="shared" ref="O1552:V1552" si="439">SUM(O1553:O1557)</f>
        <v>12067</v>
      </c>
      <c r="P1552" s="64">
        <f t="shared" si="439"/>
        <v>11892</v>
      </c>
      <c r="Q1552" s="64">
        <f t="shared" si="439"/>
        <v>175</v>
      </c>
      <c r="R1552" s="64">
        <f t="shared" si="439"/>
        <v>3216</v>
      </c>
      <c r="S1552" s="64">
        <f t="shared" si="439"/>
        <v>802</v>
      </c>
      <c r="T1552" s="64">
        <f t="shared" si="439"/>
        <v>653</v>
      </c>
      <c r="U1552" s="64">
        <f t="shared" si="439"/>
        <v>653</v>
      </c>
      <c r="V1552" s="64">
        <f t="shared" si="439"/>
        <v>0</v>
      </c>
      <c r="W1552" s="64"/>
      <c r="X1552" s="6"/>
    </row>
    <row r="1553" spans="1:24" s="35" customFormat="1" ht="15.75" x14ac:dyDescent="0.25">
      <c r="A1553" s="33" t="s">
        <v>291</v>
      </c>
      <c r="B1553" s="33" t="s">
        <v>337</v>
      </c>
      <c r="C1553" s="23" t="s">
        <v>109</v>
      </c>
      <c r="D1553" s="34" t="s">
        <v>106</v>
      </c>
      <c r="E1553" s="53">
        <v>3766190</v>
      </c>
      <c r="F1553" s="53">
        <f>ROUND(E1553/12*3,0)</f>
        <v>941548</v>
      </c>
      <c r="G1553" s="53">
        <v>941548</v>
      </c>
      <c r="H1553" s="53">
        <v>941548</v>
      </c>
      <c r="I1553" s="127"/>
      <c r="J1553" s="55"/>
      <c r="K1553" s="127"/>
      <c r="L1553" s="55"/>
      <c r="M1553" s="59"/>
      <c r="N1553" s="59"/>
      <c r="O1553" s="53">
        <v>11937</v>
      </c>
      <c r="P1553" s="53">
        <v>11762</v>
      </c>
      <c r="Q1553" s="59">
        <f>O1553-P1553</f>
        <v>175</v>
      </c>
      <c r="R1553" s="74">
        <v>3196</v>
      </c>
      <c r="S1553" s="53">
        <f>ROUND(R1553/12*3,0)</f>
        <v>799</v>
      </c>
      <c r="T1553" s="58">
        <v>652</v>
      </c>
      <c r="U1553" s="58">
        <v>652</v>
      </c>
      <c r="V1553" s="53">
        <f>T1553-U1553</f>
        <v>0</v>
      </c>
      <c r="W1553" s="59"/>
      <c r="X1553" s="6"/>
    </row>
    <row r="1554" spans="1:24" s="35" customFormat="1" ht="31.5" x14ac:dyDescent="0.25">
      <c r="A1554" s="33" t="s">
        <v>291</v>
      </c>
      <c r="B1554" s="33" t="s">
        <v>337</v>
      </c>
      <c r="C1554" s="23" t="s">
        <v>110</v>
      </c>
      <c r="D1554" s="34" t="s">
        <v>114</v>
      </c>
      <c r="E1554" s="53"/>
      <c r="F1554" s="53"/>
      <c r="G1554" s="53"/>
      <c r="H1554" s="53"/>
      <c r="I1554" s="54"/>
      <c r="J1554" s="50"/>
      <c r="K1554" s="54"/>
      <c r="L1554" s="55"/>
      <c r="M1554" s="59"/>
      <c r="N1554" s="59"/>
      <c r="O1554" s="53"/>
      <c r="P1554" s="53"/>
      <c r="Q1554" s="57">
        <f>O1554-P1554</f>
        <v>0</v>
      </c>
      <c r="R1554" s="53"/>
      <c r="S1554" s="53">
        <f>ROUND(R1554/12*3,0)</f>
        <v>0</v>
      </c>
      <c r="T1554" s="58"/>
      <c r="U1554" s="58"/>
      <c r="V1554" s="53">
        <f>T1554-U1554</f>
        <v>0</v>
      </c>
      <c r="W1554" s="59"/>
      <c r="X1554" s="6"/>
    </row>
    <row r="1555" spans="1:24" s="35" customFormat="1" ht="15.75" x14ac:dyDescent="0.25">
      <c r="A1555" s="33" t="s">
        <v>291</v>
      </c>
      <c r="B1555" s="33" t="s">
        <v>337</v>
      </c>
      <c r="C1555" s="23" t="s">
        <v>111</v>
      </c>
      <c r="D1555" s="34" t="s">
        <v>115</v>
      </c>
      <c r="E1555" s="53"/>
      <c r="F1555" s="53"/>
      <c r="G1555" s="53"/>
      <c r="H1555" s="53"/>
      <c r="I1555" s="54"/>
      <c r="J1555" s="50"/>
      <c r="K1555" s="54"/>
      <c r="L1555" s="55"/>
      <c r="M1555" s="59"/>
      <c r="N1555" s="59"/>
      <c r="O1555" s="53"/>
      <c r="P1555" s="53"/>
      <c r="Q1555" s="57">
        <f>O1555-P1555</f>
        <v>0</v>
      </c>
      <c r="R1555" s="53"/>
      <c r="S1555" s="53">
        <f>ROUND(R1555/12*3,0)</f>
        <v>0</v>
      </c>
      <c r="T1555" s="58"/>
      <c r="U1555" s="58"/>
      <c r="V1555" s="53">
        <f>T1555-U1555</f>
        <v>0</v>
      </c>
      <c r="W1555" s="59"/>
      <c r="X1555" s="6"/>
    </row>
    <row r="1556" spans="1:24" s="35" customFormat="1" ht="31.5" x14ac:dyDescent="0.25">
      <c r="A1556" s="33" t="s">
        <v>291</v>
      </c>
      <c r="B1556" s="33" t="s">
        <v>337</v>
      </c>
      <c r="C1556" s="23" t="s">
        <v>113</v>
      </c>
      <c r="D1556" s="34" t="s">
        <v>116</v>
      </c>
      <c r="E1556" s="53"/>
      <c r="F1556" s="53"/>
      <c r="G1556" s="53"/>
      <c r="H1556" s="53"/>
      <c r="I1556" s="54"/>
      <c r="J1556" s="50"/>
      <c r="K1556" s="54"/>
      <c r="L1556" s="55"/>
      <c r="M1556" s="59"/>
      <c r="N1556" s="59"/>
      <c r="O1556" s="53"/>
      <c r="P1556" s="53"/>
      <c r="Q1556" s="57">
        <f>O1556-P1556</f>
        <v>0</v>
      </c>
      <c r="R1556" s="53"/>
      <c r="S1556" s="53">
        <f>ROUND(R1556/12*3,0)</f>
        <v>0</v>
      </c>
      <c r="T1556" s="58"/>
      <c r="U1556" s="58"/>
      <c r="V1556" s="53">
        <f>T1556-U1556</f>
        <v>0</v>
      </c>
      <c r="W1556" s="59"/>
      <c r="X1556" s="6"/>
    </row>
    <row r="1557" spans="1:24" s="35" customFormat="1" ht="15.75" x14ac:dyDescent="0.25">
      <c r="A1557" s="33" t="s">
        <v>291</v>
      </c>
      <c r="B1557" s="33" t="s">
        <v>337</v>
      </c>
      <c r="C1557" s="23" t="s">
        <v>112</v>
      </c>
      <c r="D1557" s="34" t="s">
        <v>117</v>
      </c>
      <c r="E1557" s="53">
        <v>79526</v>
      </c>
      <c r="F1557" s="53">
        <f>ROUND(E1557/12*3,0)</f>
        <v>19882</v>
      </c>
      <c r="G1557" s="53">
        <v>19882</v>
      </c>
      <c r="H1557" s="53">
        <v>19882</v>
      </c>
      <c r="I1557" s="54"/>
      <c r="J1557" s="50"/>
      <c r="K1557" s="54"/>
      <c r="L1557" s="55"/>
      <c r="M1557" s="59"/>
      <c r="N1557" s="59"/>
      <c r="O1557" s="53">
        <v>130</v>
      </c>
      <c r="P1557" s="53">
        <v>130</v>
      </c>
      <c r="Q1557" s="57">
        <f>O1557-P1557</f>
        <v>0</v>
      </c>
      <c r="R1557" s="74">
        <v>20</v>
      </c>
      <c r="S1557" s="53">
        <f>ROUND(R1557/12*2,0)</f>
        <v>3</v>
      </c>
      <c r="T1557" s="58">
        <v>1</v>
      </c>
      <c r="U1557" s="58">
        <v>1</v>
      </c>
      <c r="V1557" s="53">
        <f>T1557-U1557</f>
        <v>0</v>
      </c>
      <c r="W1557" s="59"/>
      <c r="X1557" s="6"/>
    </row>
    <row r="1558" spans="1:24" s="35" customFormat="1" ht="15.75" x14ac:dyDescent="0.25">
      <c r="A1558" s="33" t="s">
        <v>291</v>
      </c>
      <c r="B1558" s="22" t="s">
        <v>338</v>
      </c>
      <c r="C1558" s="23" t="s">
        <v>102</v>
      </c>
      <c r="D1558" s="41" t="s">
        <v>33</v>
      </c>
      <c r="E1558" s="64">
        <f>SUM(E1559:E1611)</f>
        <v>3964683</v>
      </c>
      <c r="F1558" s="64">
        <f>SUM(F1559:F1611)</f>
        <v>991170.75</v>
      </c>
      <c r="G1558" s="64">
        <f>SUM(G1559:G1611)</f>
        <v>668373</v>
      </c>
      <c r="H1558" s="64">
        <f>SUM(H1559:H1611)</f>
        <v>608002</v>
      </c>
      <c r="I1558" s="134">
        <f>SUM(I1559:I1611)</f>
        <v>55611</v>
      </c>
      <c r="J1558" s="50">
        <f>ROUND(I1558/F1558*100,2)</f>
        <v>5.61</v>
      </c>
      <c r="K1558" s="134">
        <f>SUM(K1559:K1611)</f>
        <v>-378409</v>
      </c>
      <c r="L1558" s="55">
        <f>ROUND(K1558*100/-F1558,2)</f>
        <v>38.18</v>
      </c>
      <c r="M1558" s="64"/>
      <c r="N1558" s="64"/>
      <c r="O1558" s="64">
        <f t="shared" ref="O1558:V1558" si="440">SUM(O1559:O1611)</f>
        <v>24943</v>
      </c>
      <c r="P1558" s="64">
        <f t="shared" si="440"/>
        <v>21557</v>
      </c>
      <c r="Q1558" s="134">
        <f t="shared" si="440"/>
        <v>3386</v>
      </c>
      <c r="R1558" s="64">
        <f t="shared" si="440"/>
        <v>2165</v>
      </c>
      <c r="S1558" s="64">
        <f t="shared" si="440"/>
        <v>533</v>
      </c>
      <c r="T1558" s="144">
        <f t="shared" si="440"/>
        <v>425</v>
      </c>
      <c r="U1558" s="144">
        <f t="shared" si="440"/>
        <v>393</v>
      </c>
      <c r="V1558" s="64">
        <f t="shared" si="440"/>
        <v>32</v>
      </c>
      <c r="W1558" s="64"/>
      <c r="X1558" s="6"/>
    </row>
    <row r="1559" spans="1:24" s="35" customFormat="1" ht="31.5" x14ac:dyDescent="0.25">
      <c r="A1559" s="33" t="s">
        <v>291</v>
      </c>
      <c r="B1559" s="33" t="s">
        <v>338</v>
      </c>
      <c r="C1559" s="42" t="s">
        <v>139</v>
      </c>
      <c r="D1559" s="43" t="s">
        <v>119</v>
      </c>
      <c r="E1559" s="53">
        <v>171578</v>
      </c>
      <c r="F1559" s="53">
        <f t="shared" ref="F1559:F1560" si="441">E1559/12*3</f>
        <v>42894.5</v>
      </c>
      <c r="G1559" s="53">
        <v>22478</v>
      </c>
      <c r="H1559" s="53">
        <v>22478</v>
      </c>
      <c r="I1559" s="127"/>
      <c r="J1559" s="55"/>
      <c r="K1559" s="54">
        <f t="shared" ref="K1559:K1560" si="442">G1559-F1559</f>
        <v>-20416.5</v>
      </c>
      <c r="L1559" s="55">
        <f t="shared" ref="L1559:L1560" si="443">ROUND(K1559*100/-F1559,2)</f>
        <v>47.6</v>
      </c>
      <c r="M1559" s="59"/>
      <c r="N1559" s="59"/>
      <c r="O1559" s="53">
        <v>1288</v>
      </c>
      <c r="P1559" s="53">
        <v>1288</v>
      </c>
      <c r="Q1559" s="59">
        <f t="shared" ref="Q1559:Q1611" si="444">O1559-P1559</f>
        <v>0</v>
      </c>
      <c r="R1559" s="59">
        <v>229</v>
      </c>
      <c r="S1559" s="53">
        <f t="shared" ref="S1559:S1570" si="445">ROUND(R1559/12*3,0)</f>
        <v>57</v>
      </c>
      <c r="T1559" s="58">
        <v>30</v>
      </c>
      <c r="U1559" s="58">
        <v>30</v>
      </c>
      <c r="V1559" s="53">
        <f t="shared" ref="V1559:V1611" si="446">T1559-U1559</f>
        <v>0</v>
      </c>
      <c r="W1559" s="59"/>
      <c r="X1559" s="6"/>
    </row>
    <row r="1560" spans="1:24" s="35" customFormat="1" ht="47.25" x14ac:dyDescent="0.25">
      <c r="A1560" s="33" t="s">
        <v>291</v>
      </c>
      <c r="B1560" s="33" t="s">
        <v>338</v>
      </c>
      <c r="C1560" s="42" t="s">
        <v>140</v>
      </c>
      <c r="D1560" s="43" t="s">
        <v>120</v>
      </c>
      <c r="E1560" s="53">
        <v>639880</v>
      </c>
      <c r="F1560" s="53">
        <f t="shared" si="441"/>
        <v>159970</v>
      </c>
      <c r="G1560" s="53">
        <v>72813</v>
      </c>
      <c r="H1560" s="53">
        <v>72813</v>
      </c>
      <c r="I1560" s="127"/>
      <c r="J1560" s="55"/>
      <c r="K1560" s="54">
        <f t="shared" si="442"/>
        <v>-87157</v>
      </c>
      <c r="L1560" s="55">
        <f t="shared" si="443"/>
        <v>54.48</v>
      </c>
      <c r="M1560" s="59"/>
      <c r="N1560" s="59"/>
      <c r="O1560" s="53">
        <v>2647</v>
      </c>
      <c r="P1560" s="53">
        <v>2619</v>
      </c>
      <c r="Q1560" s="57">
        <f t="shared" si="444"/>
        <v>28</v>
      </c>
      <c r="R1560" s="59">
        <v>455</v>
      </c>
      <c r="S1560" s="53">
        <f t="shared" si="445"/>
        <v>114</v>
      </c>
      <c r="T1560" s="58">
        <v>102</v>
      </c>
      <c r="U1560" s="58">
        <v>102</v>
      </c>
      <c r="V1560" s="53">
        <f t="shared" si="446"/>
        <v>0</v>
      </c>
      <c r="W1560" s="59"/>
      <c r="X1560" s="6"/>
    </row>
    <row r="1561" spans="1:24" s="35" customFormat="1" ht="31.5" x14ac:dyDescent="0.25">
      <c r="A1561" s="33" t="s">
        <v>291</v>
      </c>
      <c r="B1561" s="33" t="s">
        <v>338</v>
      </c>
      <c r="C1561" s="42" t="s">
        <v>141</v>
      </c>
      <c r="D1561" s="43" t="s">
        <v>142</v>
      </c>
      <c r="E1561" s="53"/>
      <c r="F1561" s="53"/>
      <c r="G1561" s="53"/>
      <c r="H1561" s="53"/>
      <c r="I1561" s="54"/>
      <c r="J1561" s="50"/>
      <c r="K1561" s="54"/>
      <c r="L1561" s="55"/>
      <c r="M1561" s="59"/>
      <c r="N1561" s="59"/>
      <c r="O1561" s="53"/>
      <c r="P1561" s="53"/>
      <c r="Q1561" s="57">
        <f t="shared" si="444"/>
        <v>0</v>
      </c>
      <c r="R1561" s="53"/>
      <c r="S1561" s="53">
        <f t="shared" si="445"/>
        <v>0</v>
      </c>
      <c r="T1561" s="58"/>
      <c r="U1561" s="58"/>
      <c r="V1561" s="53">
        <f t="shared" si="446"/>
        <v>0</v>
      </c>
      <c r="W1561" s="59"/>
      <c r="X1561" s="6"/>
    </row>
    <row r="1562" spans="1:24" s="35" customFormat="1" ht="31.5" x14ac:dyDescent="0.25">
      <c r="A1562" s="33" t="s">
        <v>291</v>
      </c>
      <c r="B1562" s="33" t="s">
        <v>338</v>
      </c>
      <c r="C1562" s="42" t="s">
        <v>143</v>
      </c>
      <c r="D1562" s="43" t="s">
        <v>144</v>
      </c>
      <c r="E1562" s="53"/>
      <c r="F1562" s="53"/>
      <c r="G1562" s="53"/>
      <c r="H1562" s="53"/>
      <c r="I1562" s="54"/>
      <c r="J1562" s="50"/>
      <c r="K1562" s="54"/>
      <c r="L1562" s="55"/>
      <c r="M1562" s="59"/>
      <c r="N1562" s="59"/>
      <c r="O1562" s="53"/>
      <c r="P1562" s="53"/>
      <c r="Q1562" s="57">
        <f t="shared" si="444"/>
        <v>0</v>
      </c>
      <c r="R1562" s="53"/>
      <c r="S1562" s="53">
        <f t="shared" si="445"/>
        <v>0</v>
      </c>
      <c r="T1562" s="58"/>
      <c r="U1562" s="58"/>
      <c r="V1562" s="53">
        <f t="shared" si="446"/>
        <v>0</v>
      </c>
      <c r="W1562" s="59"/>
      <c r="X1562" s="6"/>
    </row>
    <row r="1563" spans="1:24" s="35" customFormat="1" ht="15.75" x14ac:dyDescent="0.25">
      <c r="A1563" s="33" t="s">
        <v>291</v>
      </c>
      <c r="B1563" s="33" t="s">
        <v>338</v>
      </c>
      <c r="C1563" s="42" t="s">
        <v>145</v>
      </c>
      <c r="D1563" s="43" t="s">
        <v>146</v>
      </c>
      <c r="E1563" s="53"/>
      <c r="F1563" s="53"/>
      <c r="G1563" s="53"/>
      <c r="H1563" s="53"/>
      <c r="I1563" s="54"/>
      <c r="J1563" s="50"/>
      <c r="K1563" s="54"/>
      <c r="L1563" s="55"/>
      <c r="M1563" s="59"/>
      <c r="N1563" s="59"/>
      <c r="O1563" s="53"/>
      <c r="P1563" s="53"/>
      <c r="Q1563" s="57">
        <f t="shared" si="444"/>
        <v>0</v>
      </c>
      <c r="R1563" s="53"/>
      <c r="S1563" s="53">
        <f t="shared" si="445"/>
        <v>0</v>
      </c>
      <c r="T1563" s="58"/>
      <c r="U1563" s="58"/>
      <c r="V1563" s="53">
        <f t="shared" si="446"/>
        <v>0</v>
      </c>
      <c r="W1563" s="59"/>
      <c r="X1563" s="6"/>
    </row>
    <row r="1564" spans="1:24" s="35" customFormat="1" ht="15.75" x14ac:dyDescent="0.25">
      <c r="A1564" s="33" t="s">
        <v>291</v>
      </c>
      <c r="B1564" s="33" t="s">
        <v>338</v>
      </c>
      <c r="C1564" s="42" t="s">
        <v>147</v>
      </c>
      <c r="D1564" s="43" t="s">
        <v>148</v>
      </c>
      <c r="E1564" s="53"/>
      <c r="F1564" s="53"/>
      <c r="G1564" s="53"/>
      <c r="H1564" s="53"/>
      <c r="I1564" s="54"/>
      <c r="J1564" s="50"/>
      <c r="K1564" s="54"/>
      <c r="L1564" s="55"/>
      <c r="M1564" s="59"/>
      <c r="N1564" s="59"/>
      <c r="O1564" s="53"/>
      <c r="P1564" s="53"/>
      <c r="Q1564" s="57">
        <f t="shared" si="444"/>
        <v>0</v>
      </c>
      <c r="R1564" s="53"/>
      <c r="S1564" s="53">
        <f t="shared" si="445"/>
        <v>0</v>
      </c>
      <c r="T1564" s="58"/>
      <c r="U1564" s="58"/>
      <c r="V1564" s="53">
        <f t="shared" si="446"/>
        <v>0</v>
      </c>
      <c r="W1564" s="59"/>
      <c r="X1564" s="6"/>
    </row>
    <row r="1565" spans="1:24" s="35" customFormat="1" ht="78.75" x14ac:dyDescent="0.25">
      <c r="A1565" s="33" t="s">
        <v>291</v>
      </c>
      <c r="B1565" s="33" t="s">
        <v>338</v>
      </c>
      <c r="C1565" s="42" t="s">
        <v>149</v>
      </c>
      <c r="D1565" s="43" t="s">
        <v>150</v>
      </c>
      <c r="E1565" s="53"/>
      <c r="F1565" s="53"/>
      <c r="G1565" s="53"/>
      <c r="H1565" s="53"/>
      <c r="I1565" s="54"/>
      <c r="J1565" s="50"/>
      <c r="K1565" s="54"/>
      <c r="L1565" s="55"/>
      <c r="M1565" s="59"/>
      <c r="N1565" s="59"/>
      <c r="O1565" s="53"/>
      <c r="P1565" s="53"/>
      <c r="Q1565" s="57">
        <f t="shared" si="444"/>
        <v>0</v>
      </c>
      <c r="R1565" s="53"/>
      <c r="S1565" s="53">
        <f t="shared" si="445"/>
        <v>0</v>
      </c>
      <c r="T1565" s="58"/>
      <c r="U1565" s="58"/>
      <c r="V1565" s="53">
        <f t="shared" si="446"/>
        <v>0</v>
      </c>
      <c r="W1565" s="59"/>
      <c r="X1565" s="6"/>
    </row>
    <row r="1566" spans="1:24" s="35" customFormat="1" ht="31.5" x14ac:dyDescent="0.25">
      <c r="A1566" s="33" t="s">
        <v>291</v>
      </c>
      <c r="B1566" s="33" t="s">
        <v>338</v>
      </c>
      <c r="C1566" s="42" t="s">
        <v>130</v>
      </c>
      <c r="D1566" s="43" t="s">
        <v>151</v>
      </c>
      <c r="E1566" s="53">
        <v>43681</v>
      </c>
      <c r="F1566" s="53">
        <f>E1566/12*3</f>
        <v>10920.25</v>
      </c>
      <c r="G1566" s="53">
        <v>10920</v>
      </c>
      <c r="H1566" s="53">
        <v>7280</v>
      </c>
      <c r="I1566" s="127">
        <f>G1566-F1566</f>
        <v>-0.25</v>
      </c>
      <c r="J1566" s="55">
        <f>ROUND(I1566/F1566*100,2)</f>
        <v>0</v>
      </c>
      <c r="K1566" s="54">
        <f>G1566-F1566</f>
        <v>-0.25</v>
      </c>
      <c r="L1566" s="55">
        <f>ROUND(K1566*100/-F1566,2)</f>
        <v>0</v>
      </c>
      <c r="M1566" s="59"/>
      <c r="N1566" s="59"/>
      <c r="O1566" s="53">
        <v>260</v>
      </c>
      <c r="P1566" s="53">
        <v>260</v>
      </c>
      <c r="Q1566" s="57">
        <f t="shared" si="444"/>
        <v>0</v>
      </c>
      <c r="R1566" s="74">
        <v>12</v>
      </c>
      <c r="S1566" s="53">
        <f t="shared" si="445"/>
        <v>3</v>
      </c>
      <c r="T1566" s="58">
        <v>3</v>
      </c>
      <c r="U1566" s="58">
        <v>2</v>
      </c>
      <c r="V1566" s="53">
        <f t="shared" si="446"/>
        <v>1</v>
      </c>
      <c r="W1566" s="59"/>
      <c r="X1566" s="6"/>
    </row>
    <row r="1567" spans="1:24" s="35" customFormat="1" ht="47.25" x14ac:dyDescent="0.25">
      <c r="A1567" s="33" t="s">
        <v>291</v>
      </c>
      <c r="B1567" s="33" t="s">
        <v>338</v>
      </c>
      <c r="C1567" s="42" t="s">
        <v>174</v>
      </c>
      <c r="D1567" s="43" t="s">
        <v>175</v>
      </c>
      <c r="E1567" s="53"/>
      <c r="F1567" s="53"/>
      <c r="G1567" s="53"/>
      <c r="H1567" s="53"/>
      <c r="I1567" s="54"/>
      <c r="J1567" s="50"/>
      <c r="K1567" s="54"/>
      <c r="L1567" s="55"/>
      <c r="M1567" s="59"/>
      <c r="N1567" s="59"/>
      <c r="O1567" s="53"/>
      <c r="P1567" s="53"/>
      <c r="Q1567" s="57">
        <f t="shared" si="444"/>
        <v>0</v>
      </c>
      <c r="R1567" s="53"/>
      <c r="S1567" s="53">
        <f t="shared" si="445"/>
        <v>0</v>
      </c>
      <c r="T1567" s="58"/>
      <c r="U1567" s="58"/>
      <c r="V1567" s="53">
        <f t="shared" si="446"/>
        <v>0</v>
      </c>
      <c r="W1567" s="59"/>
      <c r="X1567" s="6"/>
    </row>
    <row r="1568" spans="1:24" s="35" customFormat="1" ht="31.5" x14ac:dyDescent="0.25">
      <c r="A1568" s="33" t="s">
        <v>291</v>
      </c>
      <c r="B1568" s="33" t="s">
        <v>338</v>
      </c>
      <c r="C1568" s="42" t="s">
        <v>129</v>
      </c>
      <c r="D1568" s="43" t="s">
        <v>152</v>
      </c>
      <c r="E1568" s="53">
        <v>128208</v>
      </c>
      <c r="F1568" s="53">
        <f>E1568/12*3</f>
        <v>32052</v>
      </c>
      <c r="G1568" s="53">
        <v>26224</v>
      </c>
      <c r="H1568" s="53">
        <v>26224</v>
      </c>
      <c r="I1568" s="127"/>
      <c r="J1568" s="55"/>
      <c r="K1568" s="54">
        <f>G1568-F1568</f>
        <v>-5828</v>
      </c>
      <c r="L1568" s="55">
        <f>ROUND(K1568*100/-F1568,2)</f>
        <v>18.18</v>
      </c>
      <c r="M1568" s="59"/>
      <c r="N1568" s="59"/>
      <c r="O1568" s="53">
        <v>281</v>
      </c>
      <c r="P1568" s="53">
        <v>281</v>
      </c>
      <c r="Q1568" s="57">
        <f t="shared" si="444"/>
        <v>0</v>
      </c>
      <c r="R1568" s="59">
        <v>44</v>
      </c>
      <c r="S1568" s="53">
        <f t="shared" si="445"/>
        <v>11</v>
      </c>
      <c r="T1568" s="58">
        <v>9</v>
      </c>
      <c r="U1568" s="58">
        <v>9</v>
      </c>
      <c r="V1568" s="53">
        <f t="shared" si="446"/>
        <v>0</v>
      </c>
      <c r="W1568" s="59"/>
      <c r="X1568" s="6"/>
    </row>
    <row r="1569" spans="1:24" s="35" customFormat="1" ht="31.5" x14ac:dyDescent="0.25">
      <c r="A1569" s="33" t="s">
        <v>291</v>
      </c>
      <c r="B1569" s="33" t="s">
        <v>338</v>
      </c>
      <c r="C1569" s="42" t="s">
        <v>176</v>
      </c>
      <c r="D1569" s="43" t="s">
        <v>177</v>
      </c>
      <c r="E1569" s="53"/>
      <c r="F1569" s="53"/>
      <c r="G1569" s="53"/>
      <c r="H1569" s="53"/>
      <c r="I1569" s="54"/>
      <c r="J1569" s="50"/>
      <c r="K1569" s="54"/>
      <c r="L1569" s="55"/>
      <c r="M1569" s="59"/>
      <c r="N1569" s="59"/>
      <c r="O1569" s="53"/>
      <c r="P1569" s="53"/>
      <c r="Q1569" s="57">
        <f t="shared" si="444"/>
        <v>0</v>
      </c>
      <c r="R1569" s="53"/>
      <c r="S1569" s="53">
        <f t="shared" si="445"/>
        <v>0</v>
      </c>
      <c r="T1569" s="58"/>
      <c r="U1569" s="58"/>
      <c r="V1569" s="53">
        <f t="shared" si="446"/>
        <v>0</v>
      </c>
      <c r="W1569" s="59"/>
      <c r="X1569" s="6"/>
    </row>
    <row r="1570" spans="1:24" s="35" customFormat="1" ht="15.75" x14ac:dyDescent="0.25">
      <c r="A1570" s="33" t="s">
        <v>291</v>
      </c>
      <c r="B1570" s="33" t="s">
        <v>338</v>
      </c>
      <c r="C1570" s="42" t="s">
        <v>131</v>
      </c>
      <c r="D1570" s="43" t="s">
        <v>153</v>
      </c>
      <c r="E1570" s="53">
        <v>100432</v>
      </c>
      <c r="F1570" s="53">
        <f>E1570/12*3</f>
        <v>25108</v>
      </c>
      <c r="G1570" s="53">
        <v>18599</v>
      </c>
      <c r="H1570" s="53">
        <v>18599</v>
      </c>
      <c r="I1570" s="127"/>
      <c r="J1570" s="55"/>
      <c r="K1570" s="54">
        <f>G1570-F1570</f>
        <v>-6509</v>
      </c>
      <c r="L1570" s="55">
        <f>ROUND(K1570*100/-F1570,2)</f>
        <v>25.92</v>
      </c>
      <c r="M1570" s="59"/>
      <c r="N1570" s="59"/>
      <c r="O1570" s="53"/>
      <c r="P1570" s="53"/>
      <c r="Q1570" s="57">
        <f t="shared" si="444"/>
        <v>0</v>
      </c>
      <c r="R1570" s="59">
        <v>27</v>
      </c>
      <c r="S1570" s="53">
        <f t="shared" si="445"/>
        <v>7</v>
      </c>
      <c r="T1570" s="58">
        <v>5</v>
      </c>
      <c r="U1570" s="58">
        <v>5</v>
      </c>
      <c r="V1570" s="53">
        <f t="shared" si="446"/>
        <v>0</v>
      </c>
      <c r="W1570" s="59"/>
      <c r="X1570" s="6"/>
    </row>
    <row r="1571" spans="1:24" s="35" customFormat="1" ht="31.5" x14ac:dyDescent="0.25">
      <c r="A1571" s="33" t="s">
        <v>291</v>
      </c>
      <c r="B1571" s="33" t="s">
        <v>338</v>
      </c>
      <c r="C1571" s="42" t="s">
        <v>178</v>
      </c>
      <c r="D1571" s="43" t="s">
        <v>179</v>
      </c>
      <c r="E1571" s="53"/>
      <c r="F1571" s="53"/>
      <c r="G1571" s="53"/>
      <c r="H1571" s="53"/>
      <c r="I1571" s="54"/>
      <c r="J1571" s="50"/>
      <c r="K1571" s="54"/>
      <c r="L1571" s="55"/>
      <c r="M1571" s="59"/>
      <c r="N1571" s="59"/>
      <c r="O1571" s="53"/>
      <c r="P1571" s="53"/>
      <c r="Q1571" s="57">
        <f t="shared" si="444"/>
        <v>0</v>
      </c>
      <c r="R1571" s="53"/>
      <c r="S1571" s="53">
        <f t="shared" ref="S1571:S1576" si="447">ROUND(R1571/12*3,0)</f>
        <v>0</v>
      </c>
      <c r="T1571" s="58"/>
      <c r="U1571" s="58"/>
      <c r="V1571" s="53">
        <f t="shared" si="446"/>
        <v>0</v>
      </c>
      <c r="W1571" s="59"/>
      <c r="X1571" s="6"/>
    </row>
    <row r="1572" spans="1:24" s="35" customFormat="1" ht="31.5" x14ac:dyDescent="0.25">
      <c r="A1572" s="33" t="s">
        <v>291</v>
      </c>
      <c r="B1572" s="33" t="s">
        <v>338</v>
      </c>
      <c r="C1572" s="42" t="s">
        <v>132</v>
      </c>
      <c r="D1572" s="43" t="s">
        <v>154</v>
      </c>
      <c r="E1572" s="53"/>
      <c r="F1572" s="53"/>
      <c r="G1572" s="53"/>
      <c r="H1572" s="53"/>
      <c r="I1572" s="54"/>
      <c r="J1572" s="50"/>
      <c r="K1572" s="54"/>
      <c r="L1572" s="55"/>
      <c r="M1572" s="59"/>
      <c r="N1572" s="59"/>
      <c r="O1572" s="53"/>
      <c r="P1572" s="53"/>
      <c r="Q1572" s="57">
        <f t="shared" si="444"/>
        <v>0</v>
      </c>
      <c r="R1572" s="53"/>
      <c r="S1572" s="53">
        <f t="shared" si="447"/>
        <v>0</v>
      </c>
      <c r="T1572" s="58"/>
      <c r="U1572" s="58"/>
      <c r="V1572" s="53">
        <f t="shared" si="446"/>
        <v>0</v>
      </c>
      <c r="W1572" s="59"/>
      <c r="X1572" s="6"/>
    </row>
    <row r="1573" spans="1:24" s="35" customFormat="1" ht="15.75" x14ac:dyDescent="0.25">
      <c r="A1573" s="33" t="s">
        <v>291</v>
      </c>
      <c r="B1573" s="33" t="s">
        <v>338</v>
      </c>
      <c r="C1573" s="42" t="s">
        <v>133</v>
      </c>
      <c r="D1573" s="43" t="s">
        <v>155</v>
      </c>
      <c r="E1573" s="53"/>
      <c r="F1573" s="53"/>
      <c r="G1573" s="53"/>
      <c r="H1573" s="53"/>
      <c r="I1573" s="54"/>
      <c r="J1573" s="50"/>
      <c r="K1573" s="54"/>
      <c r="L1573" s="55"/>
      <c r="M1573" s="59"/>
      <c r="N1573" s="59"/>
      <c r="O1573" s="53"/>
      <c r="P1573" s="53"/>
      <c r="Q1573" s="57">
        <f t="shared" si="444"/>
        <v>0</v>
      </c>
      <c r="R1573" s="53"/>
      <c r="S1573" s="53">
        <f t="shared" si="447"/>
        <v>0</v>
      </c>
      <c r="T1573" s="58"/>
      <c r="U1573" s="58"/>
      <c r="V1573" s="53">
        <f t="shared" si="446"/>
        <v>0</v>
      </c>
      <c r="W1573" s="59"/>
      <c r="X1573" s="6"/>
    </row>
    <row r="1574" spans="1:24" s="35" customFormat="1" ht="15.75" x14ac:dyDescent="0.25">
      <c r="A1574" s="33" t="s">
        <v>291</v>
      </c>
      <c r="B1574" s="33" t="s">
        <v>338</v>
      </c>
      <c r="C1574" s="42" t="s">
        <v>135</v>
      </c>
      <c r="D1574" s="43" t="s">
        <v>156</v>
      </c>
      <c r="E1574" s="53"/>
      <c r="F1574" s="53"/>
      <c r="G1574" s="53"/>
      <c r="H1574" s="53"/>
      <c r="I1574" s="54"/>
      <c r="J1574" s="50"/>
      <c r="K1574" s="54"/>
      <c r="L1574" s="55"/>
      <c r="M1574" s="59"/>
      <c r="N1574" s="59"/>
      <c r="O1574" s="53"/>
      <c r="P1574" s="53"/>
      <c r="Q1574" s="57">
        <f t="shared" si="444"/>
        <v>0</v>
      </c>
      <c r="R1574" s="53"/>
      <c r="S1574" s="53">
        <f t="shared" si="447"/>
        <v>0</v>
      </c>
      <c r="T1574" s="58"/>
      <c r="U1574" s="58"/>
      <c r="V1574" s="53">
        <f t="shared" si="446"/>
        <v>0</v>
      </c>
      <c r="W1574" s="59"/>
      <c r="X1574" s="6"/>
    </row>
    <row r="1575" spans="1:24" s="35" customFormat="1" ht="31.5" x14ac:dyDescent="0.25">
      <c r="A1575" s="33" t="s">
        <v>291</v>
      </c>
      <c r="B1575" s="33" t="s">
        <v>338</v>
      </c>
      <c r="C1575" s="42" t="s">
        <v>136</v>
      </c>
      <c r="D1575" s="43" t="s">
        <v>157</v>
      </c>
      <c r="E1575" s="53"/>
      <c r="F1575" s="53"/>
      <c r="G1575" s="53"/>
      <c r="H1575" s="53"/>
      <c r="I1575" s="54"/>
      <c r="J1575" s="50"/>
      <c r="K1575" s="54"/>
      <c r="L1575" s="55"/>
      <c r="M1575" s="59"/>
      <c r="N1575" s="59"/>
      <c r="O1575" s="53"/>
      <c r="P1575" s="53"/>
      <c r="Q1575" s="57">
        <f t="shared" si="444"/>
        <v>0</v>
      </c>
      <c r="R1575" s="53"/>
      <c r="S1575" s="53">
        <f t="shared" si="447"/>
        <v>0</v>
      </c>
      <c r="T1575" s="58"/>
      <c r="U1575" s="58"/>
      <c r="V1575" s="53">
        <f t="shared" si="446"/>
        <v>0</v>
      </c>
      <c r="W1575" s="59"/>
      <c r="X1575" s="6"/>
    </row>
    <row r="1576" spans="1:24" s="35" customFormat="1" ht="47.25" x14ac:dyDescent="0.25">
      <c r="A1576" s="33" t="s">
        <v>291</v>
      </c>
      <c r="B1576" s="33" t="s">
        <v>338</v>
      </c>
      <c r="C1576" s="42" t="s">
        <v>134</v>
      </c>
      <c r="D1576" s="43" t="s">
        <v>158</v>
      </c>
      <c r="E1576" s="53"/>
      <c r="F1576" s="53"/>
      <c r="G1576" s="53"/>
      <c r="H1576" s="53"/>
      <c r="I1576" s="54"/>
      <c r="J1576" s="50"/>
      <c r="K1576" s="54"/>
      <c r="L1576" s="55"/>
      <c r="M1576" s="59"/>
      <c r="N1576" s="59"/>
      <c r="O1576" s="53"/>
      <c r="P1576" s="53"/>
      <c r="Q1576" s="57">
        <f t="shared" si="444"/>
        <v>0</v>
      </c>
      <c r="R1576" s="53"/>
      <c r="S1576" s="53">
        <f t="shared" si="447"/>
        <v>0</v>
      </c>
      <c r="T1576" s="58"/>
      <c r="U1576" s="58"/>
      <c r="V1576" s="53">
        <f t="shared" si="446"/>
        <v>0</v>
      </c>
      <c r="W1576" s="59"/>
      <c r="X1576" s="6"/>
    </row>
    <row r="1577" spans="1:24" s="35" customFormat="1" ht="15.75" x14ac:dyDescent="0.25">
      <c r="A1577" s="33" t="s">
        <v>291</v>
      </c>
      <c r="B1577" s="33" t="s">
        <v>338</v>
      </c>
      <c r="C1577" s="42" t="s">
        <v>138</v>
      </c>
      <c r="D1577" s="43" t="s">
        <v>159</v>
      </c>
      <c r="E1577" s="53">
        <v>496431</v>
      </c>
      <c r="F1577" s="53">
        <f t="shared" ref="F1577:F1578" si="448">E1577/12*3</f>
        <v>124107.75</v>
      </c>
      <c r="G1577" s="53">
        <v>69362</v>
      </c>
      <c r="H1577" s="53">
        <v>69362</v>
      </c>
      <c r="I1577" s="127"/>
      <c r="J1577" s="55"/>
      <c r="K1577" s="54">
        <f t="shared" ref="K1577:K1578" si="449">G1577-F1577</f>
        <v>-54745.75</v>
      </c>
      <c r="L1577" s="55">
        <f t="shared" ref="L1577:L1578" si="450">ROUND(K1577*100/-F1577,2)</f>
        <v>44.11</v>
      </c>
      <c r="M1577" s="59"/>
      <c r="N1577" s="59"/>
      <c r="O1577" s="53">
        <v>3111</v>
      </c>
      <c r="P1577" s="53">
        <v>3090</v>
      </c>
      <c r="Q1577" s="57">
        <f t="shared" si="444"/>
        <v>21</v>
      </c>
      <c r="R1577" s="59">
        <v>501</v>
      </c>
      <c r="S1577" s="53">
        <f t="shared" ref="S1577:S1583" si="451">ROUND(R1577/12*3,0)</f>
        <v>125</v>
      </c>
      <c r="T1577" s="58">
        <v>70</v>
      </c>
      <c r="U1577" s="58">
        <v>70</v>
      </c>
      <c r="V1577" s="53">
        <f t="shared" si="446"/>
        <v>0</v>
      </c>
      <c r="W1577" s="59"/>
      <c r="X1577" s="6"/>
    </row>
    <row r="1578" spans="1:24" s="35" customFormat="1" ht="15.75" x14ac:dyDescent="0.25">
      <c r="A1578" s="33" t="s">
        <v>291</v>
      </c>
      <c r="B1578" s="33" t="s">
        <v>338</v>
      </c>
      <c r="C1578" s="42" t="s">
        <v>180</v>
      </c>
      <c r="D1578" s="43" t="s">
        <v>181</v>
      </c>
      <c r="E1578" s="53">
        <v>724258</v>
      </c>
      <c r="F1578" s="53">
        <f t="shared" si="448"/>
        <v>181064.5</v>
      </c>
      <c r="G1578" s="53">
        <v>143892</v>
      </c>
      <c r="H1578" s="53">
        <v>143892</v>
      </c>
      <c r="I1578" s="127"/>
      <c r="J1578" s="55"/>
      <c r="K1578" s="54">
        <f t="shared" si="449"/>
        <v>-37172.5</v>
      </c>
      <c r="L1578" s="55">
        <f t="shared" si="450"/>
        <v>20.53</v>
      </c>
      <c r="M1578" s="59"/>
      <c r="N1578" s="59"/>
      <c r="O1578" s="53">
        <v>3540</v>
      </c>
      <c r="P1578" s="53">
        <v>3540</v>
      </c>
      <c r="Q1578" s="57">
        <f t="shared" si="444"/>
        <v>0</v>
      </c>
      <c r="R1578" s="59">
        <v>151</v>
      </c>
      <c r="S1578" s="53">
        <f t="shared" si="451"/>
        <v>38</v>
      </c>
      <c r="T1578" s="58">
        <v>30</v>
      </c>
      <c r="U1578" s="58">
        <v>30</v>
      </c>
      <c r="V1578" s="53">
        <f t="shared" si="446"/>
        <v>0</v>
      </c>
      <c r="W1578" s="59"/>
      <c r="X1578" s="6"/>
    </row>
    <row r="1579" spans="1:24" s="35" customFormat="1" ht="31.5" x14ac:dyDescent="0.25">
      <c r="A1579" s="33" t="s">
        <v>291</v>
      </c>
      <c r="B1579" s="33" t="s">
        <v>338</v>
      </c>
      <c r="C1579" s="42" t="s">
        <v>137</v>
      </c>
      <c r="D1579" s="43" t="s">
        <v>160</v>
      </c>
      <c r="E1579" s="53"/>
      <c r="F1579" s="53"/>
      <c r="G1579" s="53"/>
      <c r="H1579" s="53"/>
      <c r="I1579" s="54"/>
      <c r="J1579" s="50"/>
      <c r="K1579" s="54"/>
      <c r="L1579" s="55"/>
      <c r="M1579" s="59"/>
      <c r="N1579" s="59"/>
      <c r="O1579" s="53"/>
      <c r="P1579" s="53"/>
      <c r="Q1579" s="57">
        <f t="shared" si="444"/>
        <v>0</v>
      </c>
      <c r="R1579" s="53"/>
      <c r="S1579" s="53">
        <f t="shared" si="451"/>
        <v>0</v>
      </c>
      <c r="T1579" s="58"/>
      <c r="U1579" s="58"/>
      <c r="V1579" s="53">
        <f t="shared" si="446"/>
        <v>0</v>
      </c>
      <c r="W1579" s="59"/>
      <c r="X1579" s="6"/>
    </row>
    <row r="1580" spans="1:24" s="35" customFormat="1" ht="15.75" x14ac:dyDescent="0.25">
      <c r="A1580" s="33" t="s">
        <v>291</v>
      </c>
      <c r="B1580" s="33" t="s">
        <v>338</v>
      </c>
      <c r="C1580" s="42" t="s">
        <v>127</v>
      </c>
      <c r="D1580" s="43" t="s">
        <v>161</v>
      </c>
      <c r="E1580" s="53"/>
      <c r="F1580" s="53"/>
      <c r="G1580" s="53"/>
      <c r="H1580" s="53"/>
      <c r="I1580" s="54"/>
      <c r="J1580" s="50"/>
      <c r="K1580" s="54"/>
      <c r="L1580" s="55"/>
      <c r="M1580" s="59"/>
      <c r="N1580" s="59"/>
      <c r="O1580" s="53"/>
      <c r="P1580" s="53"/>
      <c r="Q1580" s="57">
        <f t="shared" si="444"/>
        <v>0</v>
      </c>
      <c r="R1580" s="53"/>
      <c r="S1580" s="53">
        <f t="shared" si="451"/>
        <v>0</v>
      </c>
      <c r="T1580" s="58"/>
      <c r="U1580" s="58"/>
      <c r="V1580" s="53">
        <f t="shared" si="446"/>
        <v>0</v>
      </c>
      <c r="W1580" s="59"/>
      <c r="X1580" s="6"/>
    </row>
    <row r="1581" spans="1:24" s="35" customFormat="1" ht="31.5" x14ac:dyDescent="0.25">
      <c r="A1581" s="33" t="s">
        <v>291</v>
      </c>
      <c r="B1581" s="33" t="s">
        <v>338</v>
      </c>
      <c r="C1581" s="42" t="s">
        <v>126</v>
      </c>
      <c r="D1581" s="43" t="s">
        <v>162</v>
      </c>
      <c r="E1581" s="53"/>
      <c r="F1581" s="53"/>
      <c r="G1581" s="53"/>
      <c r="H1581" s="53"/>
      <c r="I1581" s="54"/>
      <c r="J1581" s="50"/>
      <c r="K1581" s="54"/>
      <c r="L1581" s="55"/>
      <c r="M1581" s="59"/>
      <c r="N1581" s="59"/>
      <c r="O1581" s="53"/>
      <c r="P1581" s="53"/>
      <c r="Q1581" s="57">
        <f t="shared" si="444"/>
        <v>0</v>
      </c>
      <c r="R1581" s="53"/>
      <c r="S1581" s="53">
        <f t="shared" si="451"/>
        <v>0</v>
      </c>
      <c r="T1581" s="58"/>
      <c r="U1581" s="58"/>
      <c r="V1581" s="53">
        <f t="shared" si="446"/>
        <v>0</v>
      </c>
      <c r="W1581" s="59"/>
      <c r="X1581" s="6"/>
    </row>
    <row r="1582" spans="1:24" s="35" customFormat="1" ht="15.75" x14ac:dyDescent="0.25">
      <c r="A1582" s="33" t="s">
        <v>291</v>
      </c>
      <c r="B1582" s="33" t="s">
        <v>338</v>
      </c>
      <c r="C1582" s="42" t="s">
        <v>122</v>
      </c>
      <c r="D1582" s="43" t="s">
        <v>163</v>
      </c>
      <c r="E1582" s="53">
        <v>461043</v>
      </c>
      <c r="F1582" s="53">
        <f t="shared" ref="F1582:F1583" si="452">E1582/12*3</f>
        <v>115260.75</v>
      </c>
      <c r="G1582" s="53">
        <v>16466</v>
      </c>
      <c r="H1582" s="53">
        <v>16466</v>
      </c>
      <c r="I1582" s="127"/>
      <c r="J1582" s="55"/>
      <c r="K1582" s="54">
        <f t="shared" ref="K1582" si="453">G1582-F1582</f>
        <v>-98794.75</v>
      </c>
      <c r="L1582" s="55">
        <f t="shared" ref="L1582" si="454">ROUND(K1582*100/-F1582,2)</f>
        <v>85.71</v>
      </c>
      <c r="M1582" s="59"/>
      <c r="N1582" s="59"/>
      <c r="O1582" s="53">
        <v>830</v>
      </c>
      <c r="P1582" s="53">
        <v>830</v>
      </c>
      <c r="Q1582" s="57">
        <f t="shared" si="444"/>
        <v>0</v>
      </c>
      <c r="R1582" s="59">
        <v>56</v>
      </c>
      <c r="S1582" s="53">
        <f t="shared" si="451"/>
        <v>14</v>
      </c>
      <c r="T1582" s="58">
        <v>2</v>
      </c>
      <c r="U1582" s="58">
        <v>2</v>
      </c>
      <c r="V1582" s="53">
        <f t="shared" si="446"/>
        <v>0</v>
      </c>
      <c r="W1582" s="59"/>
      <c r="X1582" s="6"/>
    </row>
    <row r="1583" spans="1:24" s="35" customFormat="1" ht="15.75" x14ac:dyDescent="0.25">
      <c r="A1583" s="33" t="s">
        <v>291</v>
      </c>
      <c r="B1583" s="33" t="s">
        <v>338</v>
      </c>
      <c r="C1583" s="42" t="s">
        <v>123</v>
      </c>
      <c r="D1583" s="43" t="s">
        <v>164</v>
      </c>
      <c r="E1583" s="53">
        <v>26879</v>
      </c>
      <c r="F1583" s="53">
        <f t="shared" si="452"/>
        <v>6719.75</v>
      </c>
      <c r="G1583" s="53">
        <v>17919</v>
      </c>
      <c r="H1583" s="53">
        <v>5973</v>
      </c>
      <c r="I1583" s="127">
        <f t="shared" ref="I1583" si="455">G1583-F1583</f>
        <v>11199.25</v>
      </c>
      <c r="J1583" s="55">
        <f t="shared" ref="J1583" si="456">ROUND(I1583/F1583*100,2)</f>
        <v>166.66</v>
      </c>
      <c r="K1583" s="54"/>
      <c r="L1583" s="55"/>
      <c r="M1583" s="59"/>
      <c r="N1583" s="59"/>
      <c r="O1583" s="53">
        <v>683</v>
      </c>
      <c r="P1583" s="53">
        <v>190</v>
      </c>
      <c r="Q1583" s="57">
        <f t="shared" si="444"/>
        <v>493</v>
      </c>
      <c r="R1583" s="59">
        <v>9</v>
      </c>
      <c r="S1583" s="53">
        <f t="shared" si="451"/>
        <v>2</v>
      </c>
      <c r="T1583" s="58">
        <v>6</v>
      </c>
      <c r="U1583" s="58">
        <v>2</v>
      </c>
      <c r="V1583" s="53">
        <f t="shared" si="446"/>
        <v>4</v>
      </c>
      <c r="W1583" s="59"/>
      <c r="X1583" s="6"/>
    </row>
    <row r="1584" spans="1:24" s="35" customFormat="1" ht="15.75" x14ac:dyDescent="0.25">
      <c r="A1584" s="33" t="s">
        <v>291</v>
      </c>
      <c r="B1584" s="33" t="s">
        <v>338</v>
      </c>
      <c r="C1584" s="42" t="s">
        <v>182</v>
      </c>
      <c r="D1584" s="43" t="s">
        <v>183</v>
      </c>
      <c r="E1584" s="53"/>
      <c r="F1584" s="53"/>
      <c r="G1584" s="53"/>
      <c r="H1584" s="53"/>
      <c r="I1584" s="54"/>
      <c r="J1584" s="50"/>
      <c r="K1584" s="54"/>
      <c r="L1584" s="55"/>
      <c r="M1584" s="59"/>
      <c r="N1584" s="59"/>
      <c r="O1584" s="53"/>
      <c r="P1584" s="53"/>
      <c r="Q1584" s="57">
        <f t="shared" si="444"/>
        <v>0</v>
      </c>
      <c r="R1584" s="53"/>
      <c r="S1584" s="53">
        <f t="shared" ref="S1584:S1594" si="457">ROUND(R1584/12*3,0)</f>
        <v>0</v>
      </c>
      <c r="T1584" s="58"/>
      <c r="U1584" s="58"/>
      <c r="V1584" s="53">
        <f t="shared" si="446"/>
        <v>0</v>
      </c>
      <c r="W1584" s="59"/>
      <c r="X1584" s="6"/>
    </row>
    <row r="1585" spans="1:24" s="35" customFormat="1" ht="15.75" x14ac:dyDescent="0.25">
      <c r="A1585" s="33" t="s">
        <v>291</v>
      </c>
      <c r="B1585" s="33" t="s">
        <v>338</v>
      </c>
      <c r="C1585" s="42" t="s">
        <v>184</v>
      </c>
      <c r="D1585" s="43" t="s">
        <v>185</v>
      </c>
      <c r="E1585" s="53"/>
      <c r="F1585" s="53"/>
      <c r="G1585" s="53"/>
      <c r="H1585" s="53"/>
      <c r="I1585" s="54"/>
      <c r="J1585" s="50"/>
      <c r="K1585" s="54"/>
      <c r="L1585" s="55"/>
      <c r="M1585" s="59"/>
      <c r="N1585" s="59"/>
      <c r="O1585" s="53"/>
      <c r="P1585" s="53"/>
      <c r="Q1585" s="57">
        <f t="shared" si="444"/>
        <v>0</v>
      </c>
      <c r="R1585" s="53"/>
      <c r="S1585" s="53">
        <f t="shared" si="457"/>
        <v>0</v>
      </c>
      <c r="T1585" s="58"/>
      <c r="U1585" s="58"/>
      <c r="V1585" s="53">
        <f t="shared" si="446"/>
        <v>0</v>
      </c>
      <c r="W1585" s="59"/>
      <c r="X1585" s="6"/>
    </row>
    <row r="1586" spans="1:24" s="35" customFormat="1" ht="15.75" x14ac:dyDescent="0.25">
      <c r="A1586" s="33" t="s">
        <v>291</v>
      </c>
      <c r="B1586" s="33" t="s">
        <v>338</v>
      </c>
      <c r="C1586" s="42" t="s">
        <v>186</v>
      </c>
      <c r="D1586" s="43" t="s">
        <v>187</v>
      </c>
      <c r="E1586" s="53"/>
      <c r="F1586" s="53"/>
      <c r="G1586" s="53"/>
      <c r="H1586" s="53"/>
      <c r="I1586" s="54"/>
      <c r="J1586" s="50"/>
      <c r="K1586" s="54"/>
      <c r="L1586" s="55"/>
      <c r="M1586" s="59"/>
      <c r="N1586" s="59"/>
      <c r="O1586" s="53"/>
      <c r="P1586" s="53"/>
      <c r="Q1586" s="57">
        <f t="shared" si="444"/>
        <v>0</v>
      </c>
      <c r="R1586" s="53"/>
      <c r="S1586" s="53">
        <f t="shared" si="457"/>
        <v>0</v>
      </c>
      <c r="T1586" s="58"/>
      <c r="U1586" s="58"/>
      <c r="V1586" s="53">
        <f t="shared" si="446"/>
        <v>0</v>
      </c>
      <c r="W1586" s="59"/>
      <c r="X1586" s="6"/>
    </row>
    <row r="1587" spans="1:24" s="35" customFormat="1" ht="31.5" x14ac:dyDescent="0.25">
      <c r="A1587" s="33" t="s">
        <v>291</v>
      </c>
      <c r="B1587" s="33" t="s">
        <v>338</v>
      </c>
      <c r="C1587" s="42" t="s">
        <v>188</v>
      </c>
      <c r="D1587" s="43" t="s">
        <v>189</v>
      </c>
      <c r="E1587" s="53"/>
      <c r="F1587" s="53"/>
      <c r="G1587" s="53"/>
      <c r="H1587" s="53"/>
      <c r="I1587" s="54"/>
      <c r="J1587" s="50"/>
      <c r="K1587" s="54"/>
      <c r="L1587" s="55"/>
      <c r="M1587" s="59"/>
      <c r="N1587" s="59"/>
      <c r="O1587" s="53"/>
      <c r="P1587" s="53"/>
      <c r="Q1587" s="57">
        <f t="shared" si="444"/>
        <v>0</v>
      </c>
      <c r="R1587" s="53"/>
      <c r="S1587" s="53">
        <f t="shared" si="457"/>
        <v>0</v>
      </c>
      <c r="T1587" s="58"/>
      <c r="U1587" s="58"/>
      <c r="V1587" s="53">
        <f t="shared" si="446"/>
        <v>0</v>
      </c>
      <c r="W1587" s="59"/>
      <c r="X1587" s="6"/>
    </row>
    <row r="1588" spans="1:24" s="35" customFormat="1" ht="15.75" x14ac:dyDescent="0.25">
      <c r="A1588" s="33" t="s">
        <v>291</v>
      </c>
      <c r="B1588" s="33" t="s">
        <v>338</v>
      </c>
      <c r="C1588" s="42" t="s">
        <v>124</v>
      </c>
      <c r="D1588" s="43" t="s">
        <v>165</v>
      </c>
      <c r="E1588" s="53"/>
      <c r="F1588" s="53"/>
      <c r="G1588" s="53"/>
      <c r="H1588" s="53"/>
      <c r="I1588" s="54"/>
      <c r="J1588" s="50"/>
      <c r="K1588" s="54"/>
      <c r="L1588" s="55"/>
      <c r="M1588" s="59"/>
      <c r="N1588" s="59"/>
      <c r="O1588" s="53"/>
      <c r="P1588" s="53"/>
      <c r="Q1588" s="57">
        <f t="shared" si="444"/>
        <v>0</v>
      </c>
      <c r="R1588" s="53"/>
      <c r="S1588" s="53">
        <f t="shared" si="457"/>
        <v>0</v>
      </c>
      <c r="T1588" s="58"/>
      <c r="U1588" s="58"/>
      <c r="V1588" s="53">
        <f t="shared" si="446"/>
        <v>0</v>
      </c>
      <c r="W1588" s="59"/>
      <c r="X1588" s="6"/>
    </row>
    <row r="1589" spans="1:24" s="35" customFormat="1" ht="15.75" x14ac:dyDescent="0.25">
      <c r="A1589" s="33" t="s">
        <v>291</v>
      </c>
      <c r="B1589" s="33" t="s">
        <v>338</v>
      </c>
      <c r="C1589" s="42" t="s">
        <v>125</v>
      </c>
      <c r="D1589" s="43" t="s">
        <v>166</v>
      </c>
      <c r="E1589" s="53"/>
      <c r="F1589" s="53"/>
      <c r="G1589" s="53"/>
      <c r="H1589" s="53"/>
      <c r="I1589" s="54"/>
      <c r="J1589" s="50"/>
      <c r="K1589" s="54"/>
      <c r="L1589" s="55"/>
      <c r="M1589" s="59"/>
      <c r="N1589" s="59"/>
      <c r="O1589" s="53"/>
      <c r="P1589" s="53"/>
      <c r="Q1589" s="57">
        <f t="shared" si="444"/>
        <v>0</v>
      </c>
      <c r="R1589" s="53"/>
      <c r="S1589" s="53">
        <f t="shared" si="457"/>
        <v>0</v>
      </c>
      <c r="T1589" s="58"/>
      <c r="U1589" s="58"/>
      <c r="V1589" s="53">
        <f t="shared" si="446"/>
        <v>0</v>
      </c>
      <c r="W1589" s="59"/>
      <c r="X1589" s="6"/>
    </row>
    <row r="1590" spans="1:24" s="35" customFormat="1" ht="47.25" x14ac:dyDescent="0.25">
      <c r="A1590" s="33" t="s">
        <v>291</v>
      </c>
      <c r="B1590" s="33" t="s">
        <v>338</v>
      </c>
      <c r="C1590" s="42" t="s">
        <v>34</v>
      </c>
      <c r="D1590" s="43" t="s">
        <v>167</v>
      </c>
      <c r="E1590" s="53"/>
      <c r="F1590" s="53"/>
      <c r="G1590" s="53"/>
      <c r="H1590" s="53"/>
      <c r="I1590" s="54"/>
      <c r="J1590" s="50"/>
      <c r="K1590" s="54"/>
      <c r="L1590" s="55"/>
      <c r="M1590" s="59"/>
      <c r="N1590" s="59"/>
      <c r="O1590" s="53"/>
      <c r="P1590" s="53"/>
      <c r="Q1590" s="57">
        <f t="shared" si="444"/>
        <v>0</v>
      </c>
      <c r="R1590" s="53"/>
      <c r="S1590" s="53">
        <f t="shared" si="457"/>
        <v>0</v>
      </c>
      <c r="T1590" s="58"/>
      <c r="U1590" s="58"/>
      <c r="V1590" s="53">
        <f t="shared" si="446"/>
        <v>0</v>
      </c>
      <c r="W1590" s="59"/>
      <c r="X1590" s="6"/>
    </row>
    <row r="1591" spans="1:24" s="35" customFormat="1" ht="15.75" x14ac:dyDescent="0.25">
      <c r="A1591" s="33" t="s">
        <v>291</v>
      </c>
      <c r="B1591" s="33" t="s">
        <v>338</v>
      </c>
      <c r="C1591" s="42" t="s">
        <v>35</v>
      </c>
      <c r="D1591" s="43" t="s">
        <v>168</v>
      </c>
      <c r="E1591" s="53"/>
      <c r="F1591" s="53"/>
      <c r="G1591" s="53"/>
      <c r="H1591" s="53"/>
      <c r="I1591" s="54"/>
      <c r="J1591" s="50"/>
      <c r="K1591" s="54"/>
      <c r="L1591" s="55"/>
      <c r="M1591" s="59"/>
      <c r="N1591" s="59"/>
      <c r="O1591" s="53"/>
      <c r="P1591" s="53"/>
      <c r="Q1591" s="57">
        <f t="shared" si="444"/>
        <v>0</v>
      </c>
      <c r="R1591" s="53"/>
      <c r="S1591" s="53">
        <f t="shared" si="457"/>
        <v>0</v>
      </c>
      <c r="T1591" s="58"/>
      <c r="U1591" s="58"/>
      <c r="V1591" s="53">
        <f t="shared" si="446"/>
        <v>0</v>
      </c>
      <c r="W1591" s="59"/>
      <c r="X1591" s="6"/>
    </row>
    <row r="1592" spans="1:24" s="35" customFormat="1" ht="31.5" x14ac:dyDescent="0.25">
      <c r="A1592" s="33" t="s">
        <v>291</v>
      </c>
      <c r="B1592" s="33" t="s">
        <v>338</v>
      </c>
      <c r="C1592" s="42" t="s">
        <v>36</v>
      </c>
      <c r="D1592" s="43" t="s">
        <v>190</v>
      </c>
      <c r="E1592" s="53"/>
      <c r="F1592" s="53"/>
      <c r="G1592" s="53"/>
      <c r="H1592" s="53"/>
      <c r="I1592" s="54"/>
      <c r="J1592" s="50"/>
      <c r="K1592" s="54"/>
      <c r="L1592" s="55"/>
      <c r="M1592" s="59"/>
      <c r="N1592" s="59"/>
      <c r="O1592" s="53"/>
      <c r="P1592" s="53"/>
      <c r="Q1592" s="57">
        <f t="shared" si="444"/>
        <v>0</v>
      </c>
      <c r="R1592" s="53"/>
      <c r="S1592" s="53">
        <f t="shared" si="457"/>
        <v>0</v>
      </c>
      <c r="T1592" s="58"/>
      <c r="U1592" s="58"/>
      <c r="V1592" s="53">
        <f t="shared" si="446"/>
        <v>0</v>
      </c>
      <c r="W1592" s="59"/>
      <c r="X1592" s="6"/>
    </row>
    <row r="1593" spans="1:24" s="35" customFormat="1" ht="31.5" x14ac:dyDescent="0.25">
      <c r="A1593" s="33" t="s">
        <v>291</v>
      </c>
      <c r="B1593" s="33" t="s">
        <v>338</v>
      </c>
      <c r="C1593" s="42" t="s">
        <v>37</v>
      </c>
      <c r="D1593" s="43" t="s">
        <v>191</v>
      </c>
      <c r="E1593" s="53"/>
      <c r="F1593" s="53"/>
      <c r="G1593" s="53"/>
      <c r="H1593" s="53"/>
      <c r="I1593" s="54"/>
      <c r="J1593" s="50"/>
      <c r="K1593" s="54"/>
      <c r="L1593" s="55"/>
      <c r="M1593" s="59"/>
      <c r="N1593" s="59"/>
      <c r="O1593" s="53"/>
      <c r="P1593" s="53"/>
      <c r="Q1593" s="57">
        <f t="shared" si="444"/>
        <v>0</v>
      </c>
      <c r="R1593" s="53"/>
      <c r="S1593" s="53">
        <f t="shared" si="457"/>
        <v>0</v>
      </c>
      <c r="T1593" s="58"/>
      <c r="U1593" s="58"/>
      <c r="V1593" s="53">
        <f t="shared" si="446"/>
        <v>0</v>
      </c>
      <c r="W1593" s="59"/>
      <c r="X1593" s="6"/>
    </row>
    <row r="1594" spans="1:24" s="35" customFormat="1" ht="31.5" x14ac:dyDescent="0.25">
      <c r="A1594" s="33" t="s">
        <v>291</v>
      </c>
      <c r="B1594" s="33" t="s">
        <v>338</v>
      </c>
      <c r="C1594" s="42" t="s">
        <v>38</v>
      </c>
      <c r="D1594" s="43" t="s">
        <v>169</v>
      </c>
      <c r="E1594" s="53"/>
      <c r="F1594" s="53"/>
      <c r="G1594" s="53"/>
      <c r="H1594" s="53"/>
      <c r="I1594" s="54"/>
      <c r="J1594" s="50"/>
      <c r="K1594" s="54"/>
      <c r="L1594" s="55"/>
      <c r="M1594" s="59"/>
      <c r="N1594" s="59"/>
      <c r="O1594" s="53"/>
      <c r="P1594" s="53"/>
      <c r="Q1594" s="57">
        <f t="shared" si="444"/>
        <v>0</v>
      </c>
      <c r="R1594" s="53"/>
      <c r="S1594" s="53">
        <f t="shared" si="457"/>
        <v>0</v>
      </c>
      <c r="T1594" s="58"/>
      <c r="U1594" s="58"/>
      <c r="V1594" s="53">
        <f t="shared" si="446"/>
        <v>0</v>
      </c>
      <c r="W1594" s="59"/>
      <c r="X1594" s="6"/>
    </row>
    <row r="1595" spans="1:24" s="35" customFormat="1" ht="15.75" x14ac:dyDescent="0.25">
      <c r="A1595" s="33" t="s">
        <v>291</v>
      </c>
      <c r="B1595" s="33" t="s">
        <v>338</v>
      </c>
      <c r="C1595" s="42" t="s">
        <v>39</v>
      </c>
      <c r="D1595" s="43" t="s">
        <v>170</v>
      </c>
      <c r="E1595" s="53">
        <v>676252</v>
      </c>
      <c r="F1595" s="53">
        <f>E1595/12*3</f>
        <v>169063</v>
      </c>
      <c r="G1595" s="53">
        <v>213475</v>
      </c>
      <c r="H1595" s="53">
        <v>168690</v>
      </c>
      <c r="I1595" s="127">
        <f>G1595-F1595</f>
        <v>44412</v>
      </c>
      <c r="J1595" s="55">
        <f>ROUND(I1595/F1595*100,2)</f>
        <v>26.27</v>
      </c>
      <c r="K1595" s="54"/>
      <c r="L1595" s="55"/>
      <c r="M1595" s="59"/>
      <c r="N1595" s="59"/>
      <c r="O1595" s="53">
        <v>12145</v>
      </c>
      <c r="P1595" s="53">
        <v>9301</v>
      </c>
      <c r="Q1595" s="57">
        <f t="shared" si="444"/>
        <v>2844</v>
      </c>
      <c r="R1595" s="59">
        <v>453</v>
      </c>
      <c r="S1595" s="53">
        <f>ROUND(R1595/12*3,0)</f>
        <v>113</v>
      </c>
      <c r="T1595" s="58">
        <v>140</v>
      </c>
      <c r="U1595" s="58">
        <v>113</v>
      </c>
      <c r="V1595" s="53">
        <f t="shared" si="446"/>
        <v>27</v>
      </c>
      <c r="W1595" s="59"/>
      <c r="X1595" s="6"/>
    </row>
    <row r="1596" spans="1:24" s="35" customFormat="1" ht="47.25" x14ac:dyDescent="0.25">
      <c r="A1596" s="33" t="s">
        <v>291</v>
      </c>
      <c r="B1596" s="33" t="s">
        <v>338</v>
      </c>
      <c r="C1596" s="42" t="s">
        <v>40</v>
      </c>
      <c r="D1596" s="43" t="s">
        <v>172</v>
      </c>
      <c r="E1596" s="53"/>
      <c r="F1596" s="53"/>
      <c r="G1596" s="53"/>
      <c r="H1596" s="53"/>
      <c r="I1596" s="54"/>
      <c r="J1596" s="50"/>
      <c r="K1596" s="54"/>
      <c r="L1596" s="55"/>
      <c r="M1596" s="59"/>
      <c r="N1596" s="59"/>
      <c r="O1596" s="53"/>
      <c r="P1596" s="53"/>
      <c r="Q1596" s="57">
        <f t="shared" si="444"/>
        <v>0</v>
      </c>
      <c r="R1596" s="53"/>
      <c r="S1596" s="53">
        <f>ROUND(R1596/12*3,0)</f>
        <v>0</v>
      </c>
      <c r="T1596" s="58"/>
      <c r="U1596" s="58"/>
      <c r="V1596" s="53">
        <f t="shared" si="446"/>
        <v>0</v>
      </c>
      <c r="W1596" s="59"/>
      <c r="X1596" s="6"/>
    </row>
    <row r="1597" spans="1:24" s="35" customFormat="1" ht="15.75" x14ac:dyDescent="0.25">
      <c r="A1597" s="33" t="s">
        <v>291</v>
      </c>
      <c r="B1597" s="33" t="s">
        <v>338</v>
      </c>
      <c r="C1597" s="42" t="s">
        <v>41</v>
      </c>
      <c r="D1597" s="43" t="s">
        <v>171</v>
      </c>
      <c r="E1597" s="53"/>
      <c r="F1597" s="53"/>
      <c r="G1597" s="53"/>
      <c r="H1597" s="53"/>
      <c r="I1597" s="54"/>
      <c r="J1597" s="50"/>
      <c r="K1597" s="54"/>
      <c r="L1597" s="55"/>
      <c r="M1597" s="59"/>
      <c r="N1597" s="59"/>
      <c r="O1597" s="53"/>
      <c r="P1597" s="53"/>
      <c r="Q1597" s="57">
        <f t="shared" si="444"/>
        <v>0</v>
      </c>
      <c r="R1597" s="53"/>
      <c r="S1597" s="53">
        <f>ROUND(R1597/12*3,0)</f>
        <v>0</v>
      </c>
      <c r="T1597" s="58"/>
      <c r="U1597" s="58"/>
      <c r="V1597" s="53">
        <f t="shared" si="446"/>
        <v>0</v>
      </c>
      <c r="W1597" s="59"/>
      <c r="X1597" s="6"/>
    </row>
    <row r="1598" spans="1:24" s="35" customFormat="1" ht="15.75" x14ac:dyDescent="0.25">
      <c r="A1598" s="33" t="s">
        <v>291</v>
      </c>
      <c r="B1598" s="33" t="s">
        <v>338</v>
      </c>
      <c r="C1598" s="42" t="s">
        <v>42</v>
      </c>
      <c r="D1598" s="43" t="s">
        <v>192</v>
      </c>
      <c r="E1598" s="53"/>
      <c r="F1598" s="53"/>
      <c r="G1598" s="53"/>
      <c r="H1598" s="53"/>
      <c r="I1598" s="54"/>
      <c r="J1598" s="50"/>
      <c r="K1598" s="54"/>
      <c r="L1598" s="55"/>
      <c r="M1598" s="59"/>
      <c r="N1598" s="59"/>
      <c r="O1598" s="53"/>
      <c r="P1598" s="53"/>
      <c r="Q1598" s="57">
        <f t="shared" si="444"/>
        <v>0</v>
      </c>
      <c r="R1598" s="53"/>
      <c r="S1598" s="53">
        <f>ROUND(R1598/12*3,0)</f>
        <v>0</v>
      </c>
      <c r="T1598" s="58"/>
      <c r="U1598" s="58"/>
      <c r="V1598" s="53">
        <f t="shared" si="446"/>
        <v>0</v>
      </c>
      <c r="W1598" s="59"/>
      <c r="X1598" s="6"/>
    </row>
    <row r="1599" spans="1:24" s="35" customFormat="1" ht="15.75" x14ac:dyDescent="0.25">
      <c r="A1599" s="33" t="s">
        <v>291</v>
      </c>
      <c r="B1599" s="33" t="s">
        <v>338</v>
      </c>
      <c r="C1599" s="42" t="s">
        <v>43</v>
      </c>
      <c r="D1599" s="43" t="s">
        <v>193</v>
      </c>
      <c r="E1599" s="53"/>
      <c r="F1599" s="53"/>
      <c r="G1599" s="53"/>
      <c r="H1599" s="53"/>
      <c r="I1599" s="54"/>
      <c r="J1599" s="50"/>
      <c r="K1599" s="54"/>
      <c r="L1599" s="55"/>
      <c r="M1599" s="59"/>
      <c r="N1599" s="59"/>
      <c r="O1599" s="53"/>
      <c r="P1599" s="53"/>
      <c r="Q1599" s="57">
        <f t="shared" si="444"/>
        <v>0</v>
      </c>
      <c r="R1599" s="53"/>
      <c r="S1599" s="53">
        <f>ROUND(R1599/12*3,0)</f>
        <v>0</v>
      </c>
      <c r="T1599" s="58"/>
      <c r="U1599" s="58"/>
      <c r="V1599" s="53">
        <f t="shared" si="446"/>
        <v>0</v>
      </c>
      <c r="W1599" s="59"/>
      <c r="X1599" s="6"/>
    </row>
    <row r="1600" spans="1:24" s="35" customFormat="1" ht="15.75" x14ac:dyDescent="0.25">
      <c r="A1600" s="33" t="s">
        <v>291</v>
      </c>
      <c r="B1600" s="33" t="s">
        <v>338</v>
      </c>
      <c r="C1600" s="42" t="s">
        <v>44</v>
      </c>
      <c r="D1600" s="43" t="s">
        <v>173</v>
      </c>
      <c r="E1600" s="53"/>
      <c r="F1600" s="53">
        <f>E1600/12*2</f>
        <v>0</v>
      </c>
      <c r="G1600" s="53"/>
      <c r="H1600" s="53"/>
      <c r="I1600" s="54"/>
      <c r="J1600" s="50"/>
      <c r="K1600" s="54"/>
      <c r="L1600" s="55"/>
      <c r="M1600" s="59"/>
      <c r="N1600" s="59"/>
      <c r="O1600" s="53"/>
      <c r="P1600" s="53"/>
      <c r="Q1600" s="57">
        <f t="shared" si="444"/>
        <v>0</v>
      </c>
      <c r="R1600" s="59"/>
      <c r="S1600" s="53">
        <f>ROUND(R1600/12*11,0)</f>
        <v>0</v>
      </c>
      <c r="T1600" s="58"/>
      <c r="U1600" s="58"/>
      <c r="V1600" s="53">
        <f t="shared" si="446"/>
        <v>0</v>
      </c>
      <c r="W1600" s="59"/>
      <c r="X1600" s="6"/>
    </row>
    <row r="1601" spans="1:24" s="35" customFormat="1" ht="15.75" x14ac:dyDescent="0.25">
      <c r="A1601" s="33" t="s">
        <v>291</v>
      </c>
      <c r="B1601" s="33" t="s">
        <v>338</v>
      </c>
      <c r="C1601" s="42" t="s">
        <v>45</v>
      </c>
      <c r="D1601" s="43" t="s">
        <v>187</v>
      </c>
      <c r="E1601" s="53"/>
      <c r="F1601" s="53"/>
      <c r="G1601" s="53"/>
      <c r="H1601" s="53"/>
      <c r="I1601" s="54"/>
      <c r="J1601" s="50"/>
      <c r="K1601" s="54"/>
      <c r="L1601" s="55"/>
      <c r="M1601" s="59"/>
      <c r="N1601" s="59"/>
      <c r="O1601" s="53"/>
      <c r="P1601" s="53"/>
      <c r="Q1601" s="57">
        <f t="shared" si="444"/>
        <v>0</v>
      </c>
      <c r="R1601" s="53"/>
      <c r="S1601" s="53">
        <f t="shared" ref="S1601:S1608" si="458">ROUND(R1601/12*3,0)</f>
        <v>0</v>
      </c>
      <c r="T1601" s="58"/>
      <c r="U1601" s="58"/>
      <c r="V1601" s="53">
        <f t="shared" si="446"/>
        <v>0</v>
      </c>
      <c r="W1601" s="59"/>
      <c r="X1601" s="6"/>
    </row>
    <row r="1602" spans="1:24" s="35" customFormat="1" ht="15.75" x14ac:dyDescent="0.25">
      <c r="A1602" s="33" t="s">
        <v>291</v>
      </c>
      <c r="B1602" s="33" t="s">
        <v>338</v>
      </c>
      <c r="C1602" s="42" t="s">
        <v>46</v>
      </c>
      <c r="D1602" s="43" t="s">
        <v>194</v>
      </c>
      <c r="E1602" s="53"/>
      <c r="F1602" s="53"/>
      <c r="G1602" s="53"/>
      <c r="H1602" s="53"/>
      <c r="I1602" s="54"/>
      <c r="J1602" s="50"/>
      <c r="K1602" s="54"/>
      <c r="L1602" s="55"/>
      <c r="M1602" s="59"/>
      <c r="N1602" s="59"/>
      <c r="O1602" s="53"/>
      <c r="P1602" s="53"/>
      <c r="Q1602" s="57">
        <f t="shared" si="444"/>
        <v>0</v>
      </c>
      <c r="R1602" s="53"/>
      <c r="S1602" s="53">
        <f t="shared" si="458"/>
        <v>0</v>
      </c>
      <c r="T1602" s="58"/>
      <c r="U1602" s="58"/>
      <c r="V1602" s="53">
        <f t="shared" si="446"/>
        <v>0</v>
      </c>
      <c r="W1602" s="59"/>
      <c r="X1602" s="6"/>
    </row>
    <row r="1603" spans="1:24" s="35" customFormat="1" ht="15.75" x14ac:dyDescent="0.25">
      <c r="A1603" s="33" t="s">
        <v>291</v>
      </c>
      <c r="B1603" s="33" t="s">
        <v>338</v>
      </c>
      <c r="C1603" s="42" t="s">
        <v>47</v>
      </c>
      <c r="D1603" s="43" t="s">
        <v>121</v>
      </c>
      <c r="E1603" s="53">
        <v>248529</v>
      </c>
      <c r="F1603" s="53">
        <f>E1603/12*3</f>
        <v>62132.25</v>
      </c>
      <c r="G1603" s="53">
        <v>56225</v>
      </c>
      <c r="H1603" s="53">
        <v>56225</v>
      </c>
      <c r="I1603" s="127"/>
      <c r="J1603" s="55"/>
      <c r="K1603" s="54">
        <f>G1603-F1603</f>
        <v>-5907.25</v>
      </c>
      <c r="L1603" s="55">
        <f>ROUND(K1603*100/-F1603,2)</f>
        <v>9.51</v>
      </c>
      <c r="M1603" s="59"/>
      <c r="N1603" s="59"/>
      <c r="O1603" s="53">
        <v>158</v>
      </c>
      <c r="P1603" s="53">
        <v>158</v>
      </c>
      <c r="Q1603" s="57">
        <f t="shared" si="444"/>
        <v>0</v>
      </c>
      <c r="R1603" s="59">
        <v>128</v>
      </c>
      <c r="S1603" s="53">
        <f t="shared" si="458"/>
        <v>32</v>
      </c>
      <c r="T1603" s="58">
        <v>28</v>
      </c>
      <c r="U1603" s="58">
        <v>28</v>
      </c>
      <c r="V1603" s="53">
        <f t="shared" si="446"/>
        <v>0</v>
      </c>
      <c r="W1603" s="59"/>
      <c r="X1603" s="6"/>
    </row>
    <row r="1604" spans="1:24" s="35" customFormat="1" ht="15.75" x14ac:dyDescent="0.25">
      <c r="A1604" s="33" t="s">
        <v>291</v>
      </c>
      <c r="B1604" s="33" t="s">
        <v>338</v>
      </c>
      <c r="C1604" s="42" t="s">
        <v>48</v>
      </c>
      <c r="D1604" s="43" t="s">
        <v>195</v>
      </c>
      <c r="E1604" s="53"/>
      <c r="F1604" s="53"/>
      <c r="G1604" s="53"/>
      <c r="H1604" s="53"/>
      <c r="I1604" s="54"/>
      <c r="J1604" s="50"/>
      <c r="K1604" s="54"/>
      <c r="L1604" s="55"/>
      <c r="M1604" s="59"/>
      <c r="N1604" s="59"/>
      <c r="O1604" s="53"/>
      <c r="P1604" s="53"/>
      <c r="Q1604" s="57">
        <f t="shared" si="444"/>
        <v>0</v>
      </c>
      <c r="R1604" s="53"/>
      <c r="S1604" s="53">
        <f t="shared" si="458"/>
        <v>0</v>
      </c>
      <c r="T1604" s="58"/>
      <c r="U1604" s="58"/>
      <c r="V1604" s="53">
        <f t="shared" si="446"/>
        <v>0</v>
      </c>
      <c r="W1604" s="59"/>
      <c r="X1604" s="6"/>
    </row>
    <row r="1605" spans="1:24" s="35" customFormat="1" ht="31.5" x14ac:dyDescent="0.25">
      <c r="A1605" s="33" t="s">
        <v>291</v>
      </c>
      <c r="B1605" s="33" t="s">
        <v>338</v>
      </c>
      <c r="C1605" s="42" t="s">
        <v>128</v>
      </c>
      <c r="D1605" s="43" t="s">
        <v>118</v>
      </c>
      <c r="E1605" s="53"/>
      <c r="F1605" s="53"/>
      <c r="G1605" s="53"/>
      <c r="H1605" s="53"/>
      <c r="I1605" s="54"/>
      <c r="J1605" s="50"/>
      <c r="K1605" s="54"/>
      <c r="L1605" s="55"/>
      <c r="M1605" s="59"/>
      <c r="N1605" s="59"/>
      <c r="O1605" s="53"/>
      <c r="P1605" s="53"/>
      <c r="Q1605" s="57">
        <f t="shared" si="444"/>
        <v>0</v>
      </c>
      <c r="R1605" s="53"/>
      <c r="S1605" s="53">
        <f t="shared" si="458"/>
        <v>0</v>
      </c>
      <c r="T1605" s="58"/>
      <c r="U1605" s="58"/>
      <c r="V1605" s="53">
        <f t="shared" si="446"/>
        <v>0</v>
      </c>
      <c r="W1605" s="59"/>
      <c r="X1605" s="6"/>
    </row>
    <row r="1606" spans="1:24" s="35" customFormat="1" ht="15.75" x14ac:dyDescent="0.25">
      <c r="A1606" s="33" t="s">
        <v>291</v>
      </c>
      <c r="B1606" s="33" t="s">
        <v>338</v>
      </c>
      <c r="C1606" s="42" t="s">
        <v>47</v>
      </c>
      <c r="D1606" s="43" t="s">
        <v>121</v>
      </c>
      <c r="E1606" s="53"/>
      <c r="F1606" s="53"/>
      <c r="G1606" s="53"/>
      <c r="H1606" s="53"/>
      <c r="I1606" s="54"/>
      <c r="J1606" s="50"/>
      <c r="K1606" s="54"/>
      <c r="L1606" s="55"/>
      <c r="M1606" s="59"/>
      <c r="N1606" s="59"/>
      <c r="O1606" s="53"/>
      <c r="P1606" s="53"/>
      <c r="Q1606" s="57">
        <f t="shared" si="444"/>
        <v>0</v>
      </c>
      <c r="R1606" s="53"/>
      <c r="S1606" s="53">
        <f t="shared" si="458"/>
        <v>0</v>
      </c>
      <c r="T1606" s="58"/>
      <c r="U1606" s="58"/>
      <c r="V1606" s="53">
        <f t="shared" si="446"/>
        <v>0</v>
      </c>
      <c r="W1606" s="59"/>
      <c r="X1606" s="6"/>
    </row>
    <row r="1607" spans="1:24" s="35" customFormat="1" ht="31.5" x14ac:dyDescent="0.25">
      <c r="A1607" s="33" t="s">
        <v>291</v>
      </c>
      <c r="B1607" s="33" t="s">
        <v>338</v>
      </c>
      <c r="C1607" s="42" t="s">
        <v>49</v>
      </c>
      <c r="D1607" s="43" t="s">
        <v>196</v>
      </c>
      <c r="E1607" s="53"/>
      <c r="F1607" s="53"/>
      <c r="G1607" s="53"/>
      <c r="H1607" s="53"/>
      <c r="I1607" s="54"/>
      <c r="J1607" s="50"/>
      <c r="K1607" s="54"/>
      <c r="L1607" s="55"/>
      <c r="M1607" s="59"/>
      <c r="N1607" s="59"/>
      <c r="O1607" s="53"/>
      <c r="P1607" s="53"/>
      <c r="Q1607" s="57">
        <f t="shared" si="444"/>
        <v>0</v>
      </c>
      <c r="R1607" s="53"/>
      <c r="S1607" s="53">
        <f t="shared" si="458"/>
        <v>0</v>
      </c>
      <c r="T1607" s="58"/>
      <c r="U1607" s="58"/>
      <c r="V1607" s="53">
        <f t="shared" si="446"/>
        <v>0</v>
      </c>
      <c r="W1607" s="59"/>
      <c r="X1607" s="6"/>
    </row>
    <row r="1608" spans="1:24" s="35" customFormat="1" ht="31.5" x14ac:dyDescent="0.25">
      <c r="A1608" s="33" t="s">
        <v>291</v>
      </c>
      <c r="B1608" s="33" t="s">
        <v>338</v>
      </c>
      <c r="C1608" s="42" t="s">
        <v>197</v>
      </c>
      <c r="D1608" s="43" t="s">
        <v>198</v>
      </c>
      <c r="E1608" s="53"/>
      <c r="F1608" s="53"/>
      <c r="G1608" s="53"/>
      <c r="H1608" s="53"/>
      <c r="I1608" s="54"/>
      <c r="J1608" s="50"/>
      <c r="K1608" s="54"/>
      <c r="L1608" s="55"/>
      <c r="M1608" s="59"/>
      <c r="N1608" s="59"/>
      <c r="O1608" s="53"/>
      <c r="P1608" s="53"/>
      <c r="Q1608" s="57">
        <f t="shared" si="444"/>
        <v>0</v>
      </c>
      <c r="R1608" s="53"/>
      <c r="S1608" s="53">
        <f t="shared" si="458"/>
        <v>0</v>
      </c>
      <c r="T1608" s="58"/>
      <c r="U1608" s="58"/>
      <c r="V1608" s="53">
        <f t="shared" si="446"/>
        <v>0</v>
      </c>
      <c r="W1608" s="59"/>
      <c r="X1608" s="6"/>
    </row>
    <row r="1609" spans="1:24" s="35" customFormat="1" ht="47.25" x14ac:dyDescent="0.25">
      <c r="A1609" s="33" t="s">
        <v>291</v>
      </c>
      <c r="B1609" s="33" t="s">
        <v>338</v>
      </c>
      <c r="C1609" s="42" t="s">
        <v>199</v>
      </c>
      <c r="D1609" s="43" t="s">
        <v>200</v>
      </c>
      <c r="E1609" s="53">
        <v>247512</v>
      </c>
      <c r="F1609" s="53">
        <f>E1609/12*3</f>
        <v>61878</v>
      </c>
      <c r="G1609" s="53">
        <v>0</v>
      </c>
      <c r="H1609" s="53">
        <v>0</v>
      </c>
      <c r="I1609" s="127"/>
      <c r="J1609" s="55"/>
      <c r="K1609" s="54">
        <f>G1609-F1609</f>
        <v>-61878</v>
      </c>
      <c r="L1609" s="55">
        <f>ROUND(K1609*100/-F1609,2)</f>
        <v>100</v>
      </c>
      <c r="M1609" s="59"/>
      <c r="N1609" s="59"/>
      <c r="O1609" s="53"/>
      <c r="P1609" s="53"/>
      <c r="Q1609" s="57">
        <f t="shared" si="444"/>
        <v>0</v>
      </c>
      <c r="R1609" s="59">
        <v>100</v>
      </c>
      <c r="S1609" s="53">
        <f>ROUND(R1609/12*2,0)</f>
        <v>17</v>
      </c>
      <c r="T1609" s="58"/>
      <c r="U1609" s="58"/>
      <c r="V1609" s="53">
        <f t="shared" si="446"/>
        <v>0</v>
      </c>
      <c r="W1609" s="59"/>
      <c r="X1609" s="6"/>
    </row>
    <row r="1610" spans="1:24" s="35" customFormat="1" ht="31.5" x14ac:dyDescent="0.25">
      <c r="A1610" s="33" t="s">
        <v>291</v>
      </c>
      <c r="B1610" s="33" t="s">
        <v>338</v>
      </c>
      <c r="C1610" s="42" t="s">
        <v>201</v>
      </c>
      <c r="D1610" s="43" t="s">
        <v>202</v>
      </c>
      <c r="E1610" s="53"/>
      <c r="F1610" s="53"/>
      <c r="G1610" s="53"/>
      <c r="H1610" s="53"/>
      <c r="I1610" s="54"/>
      <c r="J1610" s="50"/>
      <c r="K1610" s="54"/>
      <c r="L1610" s="55"/>
      <c r="M1610" s="59"/>
      <c r="N1610" s="59"/>
      <c r="O1610" s="53"/>
      <c r="P1610" s="53"/>
      <c r="Q1610" s="57">
        <f t="shared" si="444"/>
        <v>0</v>
      </c>
      <c r="R1610" s="53"/>
      <c r="S1610" s="53">
        <f>ROUND(R1610/12*3,0)</f>
        <v>0</v>
      </c>
      <c r="T1610" s="58"/>
      <c r="U1610" s="58"/>
      <c r="V1610" s="53">
        <f t="shared" si="446"/>
        <v>0</v>
      </c>
      <c r="W1610" s="59"/>
      <c r="X1610" s="6"/>
    </row>
    <row r="1611" spans="1:24" s="35" customFormat="1" ht="47.25" x14ac:dyDescent="0.25">
      <c r="A1611" s="33" t="s">
        <v>291</v>
      </c>
      <c r="B1611" s="33" t="s">
        <v>338</v>
      </c>
      <c r="C1611" s="42" t="s">
        <v>203</v>
      </c>
      <c r="D1611" s="43" t="s">
        <v>204</v>
      </c>
      <c r="E1611" s="53"/>
      <c r="F1611" s="53"/>
      <c r="G1611" s="53"/>
      <c r="H1611" s="53"/>
      <c r="I1611" s="54"/>
      <c r="J1611" s="50"/>
      <c r="K1611" s="54"/>
      <c r="L1611" s="55"/>
      <c r="M1611" s="59"/>
      <c r="N1611" s="59"/>
      <c r="O1611" s="53"/>
      <c r="P1611" s="53"/>
      <c r="Q1611" s="57">
        <f t="shared" si="444"/>
        <v>0</v>
      </c>
      <c r="R1611" s="53"/>
      <c r="S1611" s="53">
        <f>ROUND(R1611/12*3,0)</f>
        <v>0</v>
      </c>
      <c r="T1611" s="58"/>
      <c r="U1611" s="58"/>
      <c r="V1611" s="53">
        <f t="shared" si="446"/>
        <v>0</v>
      </c>
      <c r="W1611" s="59"/>
      <c r="X1611" s="6"/>
    </row>
    <row r="1612" spans="1:24" s="35" customFormat="1" ht="31.5" x14ac:dyDescent="0.25">
      <c r="A1612" s="33" t="s">
        <v>291</v>
      </c>
      <c r="B1612" s="22" t="s">
        <v>339</v>
      </c>
      <c r="C1612" s="23" t="s">
        <v>102</v>
      </c>
      <c r="D1612" s="32" t="s">
        <v>50</v>
      </c>
      <c r="E1612" s="64">
        <f t="shared" ref="E1612:L1612" si="459">SUM(E1613:E1659)</f>
        <v>689650</v>
      </c>
      <c r="F1612" s="64">
        <f t="shared" si="459"/>
        <v>114941.66666666666</v>
      </c>
      <c r="G1612" s="64">
        <f t="shared" si="459"/>
        <v>137495</v>
      </c>
      <c r="H1612" s="64">
        <f t="shared" si="459"/>
        <v>137495</v>
      </c>
      <c r="I1612" s="134">
        <f t="shared" si="459"/>
        <v>0</v>
      </c>
      <c r="J1612" s="134">
        <f t="shared" si="459"/>
        <v>0</v>
      </c>
      <c r="K1612" s="134">
        <f t="shared" si="459"/>
        <v>0</v>
      </c>
      <c r="L1612" s="64">
        <f t="shared" si="459"/>
        <v>0</v>
      </c>
      <c r="M1612" s="64"/>
      <c r="N1612" s="64"/>
      <c r="O1612" s="64">
        <f t="shared" ref="O1612:V1612" si="460">SUM(O1613:O1657)</f>
        <v>125</v>
      </c>
      <c r="P1612" s="64">
        <f t="shared" si="460"/>
        <v>125</v>
      </c>
      <c r="Q1612" s="134">
        <f t="shared" si="460"/>
        <v>0</v>
      </c>
      <c r="R1612" s="64">
        <f t="shared" si="460"/>
        <v>0</v>
      </c>
      <c r="S1612" s="64">
        <f t="shared" si="460"/>
        <v>0</v>
      </c>
      <c r="T1612" s="144">
        <f t="shared" si="460"/>
        <v>6</v>
      </c>
      <c r="U1612" s="144">
        <f t="shared" si="460"/>
        <v>6</v>
      </c>
      <c r="V1612" s="64">
        <f t="shared" si="460"/>
        <v>0</v>
      </c>
      <c r="W1612" s="64"/>
      <c r="X1612" s="6"/>
    </row>
    <row r="1613" spans="1:24" s="35" customFormat="1" ht="63" x14ac:dyDescent="0.25">
      <c r="A1613" s="33" t="s">
        <v>291</v>
      </c>
      <c r="B1613" s="44" t="s">
        <v>339</v>
      </c>
      <c r="C1613" s="23" t="s">
        <v>102</v>
      </c>
      <c r="D1613" s="43" t="s">
        <v>205</v>
      </c>
      <c r="E1613" s="53"/>
      <c r="F1613" s="53"/>
      <c r="G1613" s="53"/>
      <c r="H1613" s="53"/>
      <c r="I1613" s="127"/>
      <c r="J1613" s="55"/>
      <c r="K1613" s="127"/>
      <c r="L1613" s="55"/>
      <c r="M1613" s="59"/>
      <c r="N1613" s="59"/>
      <c r="O1613" s="53"/>
      <c r="P1613" s="53"/>
      <c r="Q1613" s="59">
        <f>O1613-P1613</f>
        <v>0</v>
      </c>
      <c r="R1613" s="53"/>
      <c r="S1613" s="53">
        <f>ROUND(R1613/12*3,0)</f>
        <v>0</v>
      </c>
      <c r="T1613" s="53"/>
      <c r="U1613" s="53"/>
      <c r="V1613" s="53">
        <f>T1613-U1613</f>
        <v>0</v>
      </c>
      <c r="W1613" s="59"/>
      <c r="X1613" s="6"/>
    </row>
    <row r="1614" spans="1:24" s="35" customFormat="1" ht="15.75" x14ac:dyDescent="0.25">
      <c r="A1614" s="33" t="s">
        <v>291</v>
      </c>
      <c r="B1614" s="44" t="s">
        <v>339</v>
      </c>
      <c r="C1614" s="23" t="s">
        <v>384</v>
      </c>
      <c r="D1614" s="43" t="s">
        <v>387</v>
      </c>
      <c r="E1614" s="53"/>
      <c r="F1614" s="53"/>
      <c r="G1614" s="53"/>
      <c r="H1614" s="53"/>
      <c r="I1614" s="54"/>
      <c r="J1614" s="50"/>
      <c r="K1614" s="54"/>
      <c r="L1614" s="55"/>
      <c r="M1614" s="59"/>
      <c r="N1614" s="59"/>
      <c r="O1614" s="53"/>
      <c r="P1614" s="53"/>
      <c r="Q1614" s="57"/>
      <c r="R1614" s="53"/>
      <c r="S1614" s="53"/>
      <c r="T1614" s="58"/>
      <c r="U1614" s="58"/>
      <c r="V1614" s="53"/>
      <c r="W1614" s="59"/>
      <c r="X1614" s="6"/>
    </row>
    <row r="1615" spans="1:24" s="35" customFormat="1" ht="15.75" x14ac:dyDescent="0.25">
      <c r="A1615" s="33" t="s">
        <v>291</v>
      </c>
      <c r="B1615" s="44" t="s">
        <v>339</v>
      </c>
      <c r="C1615" s="23" t="s">
        <v>385</v>
      </c>
      <c r="D1615" s="43" t="s">
        <v>388</v>
      </c>
      <c r="E1615" s="53"/>
      <c r="F1615" s="53"/>
      <c r="G1615" s="53"/>
      <c r="H1615" s="53"/>
      <c r="I1615" s="54"/>
      <c r="J1615" s="50"/>
      <c r="K1615" s="54"/>
      <c r="L1615" s="55"/>
      <c r="M1615" s="59"/>
      <c r="N1615" s="59"/>
      <c r="O1615" s="53"/>
      <c r="P1615" s="53"/>
      <c r="Q1615" s="57"/>
      <c r="R1615" s="53"/>
      <c r="S1615" s="53"/>
      <c r="T1615" s="58"/>
      <c r="U1615" s="58"/>
      <c r="V1615" s="53"/>
      <c r="W1615" s="59"/>
      <c r="X1615" s="6"/>
    </row>
    <row r="1616" spans="1:24" s="35" customFormat="1" ht="31.5" x14ac:dyDescent="0.25">
      <c r="A1616" s="33" t="s">
        <v>291</v>
      </c>
      <c r="B1616" s="44" t="s">
        <v>339</v>
      </c>
      <c r="C1616" s="23" t="s">
        <v>386</v>
      </c>
      <c r="D1616" s="43" t="s">
        <v>389</v>
      </c>
      <c r="E1616" s="53"/>
      <c r="F1616" s="53"/>
      <c r="G1616" s="53">
        <f>317+1583</f>
        <v>1900</v>
      </c>
      <c r="H1616" s="53">
        <f>317+1583</f>
        <v>1900</v>
      </c>
      <c r="I1616" s="54"/>
      <c r="J1616" s="50"/>
      <c r="K1616" s="54"/>
      <c r="L1616" s="55"/>
      <c r="M1616" s="59"/>
      <c r="N1616" s="59"/>
      <c r="O1616" s="53"/>
      <c r="P1616" s="53"/>
      <c r="Q1616" s="57"/>
      <c r="R1616" s="53"/>
      <c r="S1616" s="53"/>
      <c r="T1616" s="58"/>
      <c r="U1616" s="58"/>
      <c r="V1616" s="53"/>
      <c r="W1616" s="59"/>
      <c r="X1616" s="6"/>
    </row>
    <row r="1617" spans="1:24" s="35" customFormat="1" ht="31.5" x14ac:dyDescent="0.25">
      <c r="A1617" s="33" t="s">
        <v>291</v>
      </c>
      <c r="B1617" s="44" t="s">
        <v>339</v>
      </c>
      <c r="C1617" s="37" t="s">
        <v>206</v>
      </c>
      <c r="D1617" s="43" t="s">
        <v>207</v>
      </c>
      <c r="E1617" s="53"/>
      <c r="F1617" s="53"/>
      <c r="G1617" s="53"/>
      <c r="H1617" s="53"/>
      <c r="I1617" s="54"/>
      <c r="J1617" s="50"/>
      <c r="K1617" s="54"/>
      <c r="L1617" s="55"/>
      <c r="M1617" s="59"/>
      <c r="N1617" s="59"/>
      <c r="O1617" s="53"/>
      <c r="P1617" s="53"/>
      <c r="Q1617" s="57">
        <f t="shared" ref="Q1617:Q1655" si="461">O1617-P1617</f>
        <v>0</v>
      </c>
      <c r="R1617" s="53"/>
      <c r="S1617" s="53">
        <f t="shared" ref="S1617:S1655" si="462">ROUND(R1617/12*3,0)</f>
        <v>0</v>
      </c>
      <c r="T1617" s="58"/>
      <c r="U1617" s="58"/>
      <c r="V1617" s="53">
        <f t="shared" ref="V1617:V1655" si="463">T1617-U1617</f>
        <v>0</v>
      </c>
      <c r="W1617" s="59"/>
      <c r="X1617" s="6"/>
    </row>
    <row r="1618" spans="1:24" s="35" customFormat="1" ht="31.5" x14ac:dyDescent="0.25">
      <c r="A1618" s="33" t="s">
        <v>291</v>
      </c>
      <c r="B1618" s="44" t="s">
        <v>339</v>
      </c>
      <c r="C1618" s="37" t="s">
        <v>208</v>
      </c>
      <c r="D1618" s="43" t="s">
        <v>209</v>
      </c>
      <c r="E1618" s="53">
        <v>37295</v>
      </c>
      <c r="F1618" s="53">
        <f>E1618/12*2</f>
        <v>6215.833333333333</v>
      </c>
      <c r="G1618" s="53">
        <f>4162+5989</f>
        <v>10151</v>
      </c>
      <c r="H1618" s="53">
        <f>4162+5989</f>
        <v>10151</v>
      </c>
      <c r="I1618" s="54"/>
      <c r="J1618" s="50"/>
      <c r="K1618" s="54"/>
      <c r="L1618" s="55"/>
      <c r="M1618" s="59"/>
      <c r="N1618" s="59"/>
      <c r="O1618" s="53"/>
      <c r="P1618" s="53"/>
      <c r="Q1618" s="57">
        <f t="shared" si="461"/>
        <v>0</v>
      </c>
      <c r="R1618" s="53"/>
      <c r="S1618" s="53">
        <f t="shared" si="462"/>
        <v>0</v>
      </c>
      <c r="T1618" s="58"/>
      <c r="U1618" s="58"/>
      <c r="V1618" s="53">
        <f t="shared" si="463"/>
        <v>0</v>
      </c>
      <c r="W1618" s="59"/>
      <c r="X1618" s="6"/>
    </row>
    <row r="1619" spans="1:24" s="35" customFormat="1" ht="15.75" x14ac:dyDescent="0.25">
      <c r="A1619" s="33" t="s">
        <v>291</v>
      </c>
      <c r="B1619" s="44" t="s">
        <v>339</v>
      </c>
      <c r="C1619" s="37" t="s">
        <v>210</v>
      </c>
      <c r="D1619" s="43" t="s">
        <v>224</v>
      </c>
      <c r="E1619" s="53"/>
      <c r="F1619" s="53"/>
      <c r="G1619" s="53"/>
      <c r="H1619" s="53"/>
      <c r="I1619" s="54"/>
      <c r="J1619" s="50"/>
      <c r="K1619" s="54"/>
      <c r="L1619" s="55"/>
      <c r="M1619" s="59"/>
      <c r="N1619" s="59"/>
      <c r="O1619" s="53"/>
      <c r="P1619" s="53"/>
      <c r="Q1619" s="57">
        <f t="shared" si="461"/>
        <v>0</v>
      </c>
      <c r="R1619" s="53"/>
      <c r="S1619" s="53">
        <f t="shared" si="462"/>
        <v>0</v>
      </c>
      <c r="T1619" s="58"/>
      <c r="U1619" s="58"/>
      <c r="V1619" s="53">
        <f t="shared" si="463"/>
        <v>0</v>
      </c>
      <c r="W1619" s="59"/>
      <c r="X1619" s="6"/>
    </row>
    <row r="1620" spans="1:24" s="35" customFormat="1" ht="31.5" x14ac:dyDescent="0.25">
      <c r="A1620" s="33" t="s">
        <v>291</v>
      </c>
      <c r="B1620" s="44" t="s">
        <v>339</v>
      </c>
      <c r="C1620" s="37" t="s">
        <v>211</v>
      </c>
      <c r="D1620" s="43" t="s">
        <v>225</v>
      </c>
      <c r="E1620" s="53"/>
      <c r="F1620" s="53">
        <f>E1620/12*3</f>
        <v>0</v>
      </c>
      <c r="G1620" s="53">
        <v>10692</v>
      </c>
      <c r="H1620" s="53">
        <v>10692</v>
      </c>
      <c r="I1620" s="54"/>
      <c r="J1620" s="50"/>
      <c r="K1620" s="54"/>
      <c r="L1620" s="55"/>
      <c r="M1620" s="59"/>
      <c r="N1620" s="59"/>
      <c r="O1620" s="53">
        <v>125</v>
      </c>
      <c r="P1620" s="53">
        <v>125</v>
      </c>
      <c r="Q1620" s="57">
        <f t="shared" si="461"/>
        <v>0</v>
      </c>
      <c r="R1620" s="53"/>
      <c r="S1620" s="53">
        <f>ROUND(R1620/12*3,0)</f>
        <v>0</v>
      </c>
      <c r="T1620" s="58">
        <v>6</v>
      </c>
      <c r="U1620" s="58">
        <v>6</v>
      </c>
      <c r="V1620" s="53">
        <f t="shared" si="463"/>
        <v>0</v>
      </c>
      <c r="W1620" s="59"/>
      <c r="X1620" s="6"/>
    </row>
    <row r="1621" spans="1:24" s="35" customFormat="1" ht="31.5" x14ac:dyDescent="0.25">
      <c r="A1621" s="33" t="s">
        <v>291</v>
      </c>
      <c r="B1621" s="44" t="s">
        <v>339</v>
      </c>
      <c r="C1621" s="37" t="s">
        <v>212</v>
      </c>
      <c r="D1621" s="43" t="s">
        <v>213</v>
      </c>
      <c r="E1621" s="53">
        <v>331589</v>
      </c>
      <c r="F1621" s="53">
        <f>E1621/12*2</f>
        <v>55264.833333333336</v>
      </c>
      <c r="G1621" s="53">
        <f>25724+13666</f>
        <v>39390</v>
      </c>
      <c r="H1621" s="53">
        <f>25724+13666</f>
        <v>39390</v>
      </c>
      <c r="I1621" s="118"/>
      <c r="J1621" s="50"/>
      <c r="K1621" s="54"/>
      <c r="L1621" s="55"/>
      <c r="M1621" s="59"/>
      <c r="N1621" s="59"/>
      <c r="O1621" s="53"/>
      <c r="P1621" s="53"/>
      <c r="Q1621" s="57">
        <f t="shared" si="461"/>
        <v>0</v>
      </c>
      <c r="R1621" s="53"/>
      <c r="S1621" s="53">
        <f t="shared" si="462"/>
        <v>0</v>
      </c>
      <c r="T1621" s="58"/>
      <c r="U1621" s="58"/>
      <c r="V1621" s="53">
        <f t="shared" si="463"/>
        <v>0</v>
      </c>
      <c r="W1621" s="59"/>
      <c r="X1621" s="6"/>
    </row>
    <row r="1622" spans="1:24" s="35" customFormat="1" ht="15.75" x14ac:dyDescent="0.25">
      <c r="A1622" s="33" t="s">
        <v>291</v>
      </c>
      <c r="B1622" s="44" t="s">
        <v>339</v>
      </c>
      <c r="C1622" s="37" t="s">
        <v>214</v>
      </c>
      <c r="D1622" s="43" t="s">
        <v>215</v>
      </c>
      <c r="E1622" s="53"/>
      <c r="F1622" s="53"/>
      <c r="G1622" s="53">
        <v>675</v>
      </c>
      <c r="H1622" s="53">
        <v>675</v>
      </c>
      <c r="I1622" s="118"/>
      <c r="J1622" s="50"/>
      <c r="K1622" s="54"/>
      <c r="L1622" s="55"/>
      <c r="M1622" s="59"/>
      <c r="N1622" s="59"/>
      <c r="O1622" s="53"/>
      <c r="P1622" s="53"/>
      <c r="Q1622" s="57">
        <f t="shared" si="461"/>
        <v>0</v>
      </c>
      <c r="R1622" s="53"/>
      <c r="S1622" s="53">
        <f t="shared" si="462"/>
        <v>0</v>
      </c>
      <c r="T1622" s="58"/>
      <c r="U1622" s="58"/>
      <c r="V1622" s="53">
        <f t="shared" si="463"/>
        <v>0</v>
      </c>
      <c r="W1622" s="59"/>
      <c r="X1622" s="6"/>
    </row>
    <row r="1623" spans="1:24" s="35" customFormat="1" ht="31.5" x14ac:dyDescent="0.25">
      <c r="A1623" s="33" t="s">
        <v>291</v>
      </c>
      <c r="B1623" s="44" t="s">
        <v>339</v>
      </c>
      <c r="C1623" s="37" t="s">
        <v>216</v>
      </c>
      <c r="D1623" s="43" t="s">
        <v>217</v>
      </c>
      <c r="E1623" s="53">
        <v>241286</v>
      </c>
      <c r="F1623" s="53">
        <f>E1623/12*2</f>
        <v>40214.333333333336</v>
      </c>
      <c r="G1623" s="53">
        <f>24455+23079</f>
        <v>47534</v>
      </c>
      <c r="H1623" s="53">
        <f>24455+23079</f>
        <v>47534</v>
      </c>
      <c r="I1623" s="118"/>
      <c r="J1623" s="50"/>
      <c r="K1623" s="54"/>
      <c r="L1623" s="55"/>
      <c r="M1623" s="59"/>
      <c r="N1623" s="59"/>
      <c r="O1623" s="53"/>
      <c r="P1623" s="53"/>
      <c r="Q1623" s="57">
        <f t="shared" si="461"/>
        <v>0</v>
      </c>
      <c r="R1623" s="53"/>
      <c r="S1623" s="53">
        <f t="shared" si="462"/>
        <v>0</v>
      </c>
      <c r="T1623" s="58"/>
      <c r="U1623" s="58"/>
      <c r="V1623" s="53">
        <f t="shared" si="463"/>
        <v>0</v>
      </c>
      <c r="W1623" s="59"/>
      <c r="X1623" s="6"/>
    </row>
    <row r="1624" spans="1:24" s="35" customFormat="1" ht="31.5" x14ac:dyDescent="0.25">
      <c r="A1624" s="33" t="s">
        <v>291</v>
      </c>
      <c r="B1624" s="44" t="s">
        <v>339</v>
      </c>
      <c r="C1624" s="37" t="s">
        <v>218</v>
      </c>
      <c r="D1624" s="43" t="s">
        <v>219</v>
      </c>
      <c r="E1624" s="53"/>
      <c r="F1624" s="53">
        <f t="shared" ref="F1624:F1654" si="464">E1624/12*1</f>
        <v>0</v>
      </c>
      <c r="G1624" s="53"/>
      <c r="H1624" s="53"/>
      <c r="I1624" s="118"/>
      <c r="J1624" s="50"/>
      <c r="K1624" s="54"/>
      <c r="L1624" s="55"/>
      <c r="M1624" s="59"/>
      <c r="N1624" s="59"/>
      <c r="O1624" s="53"/>
      <c r="P1624" s="53"/>
      <c r="Q1624" s="57">
        <f t="shared" si="461"/>
        <v>0</v>
      </c>
      <c r="R1624" s="53"/>
      <c r="S1624" s="53">
        <f t="shared" si="462"/>
        <v>0</v>
      </c>
      <c r="T1624" s="58"/>
      <c r="U1624" s="58"/>
      <c r="V1624" s="53">
        <f t="shared" si="463"/>
        <v>0</v>
      </c>
      <c r="W1624" s="59"/>
      <c r="X1624" s="6"/>
    </row>
    <row r="1625" spans="1:24" s="35" customFormat="1" ht="31.5" x14ac:dyDescent="0.25">
      <c r="A1625" s="33" t="s">
        <v>291</v>
      </c>
      <c r="B1625" s="44" t="s">
        <v>339</v>
      </c>
      <c r="C1625" s="37" t="s">
        <v>220</v>
      </c>
      <c r="D1625" s="43" t="s">
        <v>221</v>
      </c>
      <c r="E1625" s="53"/>
      <c r="F1625" s="53">
        <f t="shared" si="464"/>
        <v>0</v>
      </c>
      <c r="G1625" s="53"/>
      <c r="H1625" s="53"/>
      <c r="I1625" s="118"/>
      <c r="J1625" s="50"/>
      <c r="K1625" s="54"/>
      <c r="L1625" s="55"/>
      <c r="M1625" s="59"/>
      <c r="N1625" s="59"/>
      <c r="O1625" s="53"/>
      <c r="P1625" s="53"/>
      <c r="Q1625" s="57">
        <f t="shared" si="461"/>
        <v>0</v>
      </c>
      <c r="R1625" s="53"/>
      <c r="S1625" s="53">
        <f t="shared" si="462"/>
        <v>0</v>
      </c>
      <c r="T1625" s="58"/>
      <c r="U1625" s="58"/>
      <c r="V1625" s="53">
        <f t="shared" si="463"/>
        <v>0</v>
      </c>
      <c r="W1625" s="59"/>
      <c r="X1625" s="6"/>
    </row>
    <row r="1626" spans="1:24" s="35" customFormat="1" ht="31.5" x14ac:dyDescent="0.25">
      <c r="A1626" s="33" t="s">
        <v>291</v>
      </c>
      <c r="B1626" s="44" t="s">
        <v>339</v>
      </c>
      <c r="C1626" s="37" t="s">
        <v>222</v>
      </c>
      <c r="D1626" s="43" t="s">
        <v>226</v>
      </c>
      <c r="E1626" s="53"/>
      <c r="F1626" s="53">
        <f t="shared" si="464"/>
        <v>0</v>
      </c>
      <c r="G1626" s="53"/>
      <c r="H1626" s="53"/>
      <c r="I1626" s="118"/>
      <c r="J1626" s="50"/>
      <c r="K1626" s="54"/>
      <c r="L1626" s="55"/>
      <c r="M1626" s="59"/>
      <c r="N1626" s="59"/>
      <c r="O1626" s="53"/>
      <c r="P1626" s="53"/>
      <c r="Q1626" s="57">
        <f t="shared" si="461"/>
        <v>0</v>
      </c>
      <c r="R1626" s="53"/>
      <c r="S1626" s="53">
        <f t="shared" si="462"/>
        <v>0</v>
      </c>
      <c r="T1626" s="58"/>
      <c r="U1626" s="58"/>
      <c r="V1626" s="53">
        <f t="shared" si="463"/>
        <v>0</v>
      </c>
      <c r="W1626" s="59"/>
      <c r="X1626" s="6"/>
    </row>
    <row r="1627" spans="1:24" s="35" customFormat="1" ht="31.5" x14ac:dyDescent="0.25">
      <c r="A1627" s="33" t="s">
        <v>291</v>
      </c>
      <c r="B1627" s="44" t="s">
        <v>339</v>
      </c>
      <c r="C1627" s="37" t="s">
        <v>223</v>
      </c>
      <c r="D1627" s="43" t="s">
        <v>227</v>
      </c>
      <c r="E1627" s="53"/>
      <c r="F1627" s="53">
        <f t="shared" si="464"/>
        <v>0</v>
      </c>
      <c r="G1627" s="53"/>
      <c r="H1627" s="53"/>
      <c r="I1627" s="118"/>
      <c r="J1627" s="50"/>
      <c r="K1627" s="54"/>
      <c r="L1627" s="55"/>
      <c r="M1627" s="59"/>
      <c r="N1627" s="59"/>
      <c r="O1627" s="53"/>
      <c r="P1627" s="53"/>
      <c r="Q1627" s="57">
        <f t="shared" si="461"/>
        <v>0</v>
      </c>
      <c r="R1627" s="53"/>
      <c r="S1627" s="53">
        <f t="shared" si="462"/>
        <v>0</v>
      </c>
      <c r="T1627" s="58"/>
      <c r="U1627" s="58"/>
      <c r="V1627" s="53">
        <f t="shared" si="463"/>
        <v>0</v>
      </c>
      <c r="W1627" s="59"/>
      <c r="X1627" s="6"/>
    </row>
    <row r="1628" spans="1:24" s="35" customFormat="1" ht="31.5" x14ac:dyDescent="0.25">
      <c r="A1628" s="33" t="s">
        <v>291</v>
      </c>
      <c r="B1628" s="44" t="s">
        <v>339</v>
      </c>
      <c r="C1628" s="37" t="s">
        <v>280</v>
      </c>
      <c r="D1628" s="43" t="s">
        <v>281</v>
      </c>
      <c r="E1628" s="53"/>
      <c r="F1628" s="53">
        <f t="shared" si="464"/>
        <v>0</v>
      </c>
      <c r="G1628" s="53"/>
      <c r="H1628" s="53"/>
      <c r="I1628" s="118"/>
      <c r="J1628" s="50"/>
      <c r="K1628" s="54"/>
      <c r="L1628" s="55"/>
      <c r="M1628" s="59"/>
      <c r="N1628" s="59"/>
      <c r="O1628" s="53"/>
      <c r="P1628" s="53"/>
      <c r="Q1628" s="57">
        <f t="shared" si="461"/>
        <v>0</v>
      </c>
      <c r="R1628" s="53"/>
      <c r="S1628" s="53">
        <f t="shared" si="462"/>
        <v>0</v>
      </c>
      <c r="T1628" s="58"/>
      <c r="U1628" s="58"/>
      <c r="V1628" s="53">
        <f t="shared" si="463"/>
        <v>0</v>
      </c>
      <c r="W1628" s="59"/>
      <c r="X1628" s="6"/>
    </row>
    <row r="1629" spans="1:24" s="35" customFormat="1" ht="15.75" x14ac:dyDescent="0.25">
      <c r="A1629" s="33" t="s">
        <v>291</v>
      </c>
      <c r="B1629" s="44" t="s">
        <v>339</v>
      </c>
      <c r="C1629" s="37" t="s">
        <v>228</v>
      </c>
      <c r="D1629" s="43" t="s">
        <v>229</v>
      </c>
      <c r="E1629" s="53"/>
      <c r="F1629" s="53">
        <f t="shared" si="464"/>
        <v>0</v>
      </c>
      <c r="G1629" s="53">
        <f>12047+3989</f>
        <v>16036</v>
      </c>
      <c r="H1629" s="53">
        <f>12047+3989</f>
        <v>16036</v>
      </c>
      <c r="I1629" s="118"/>
      <c r="J1629" s="50"/>
      <c r="K1629" s="54"/>
      <c r="L1629" s="55"/>
      <c r="M1629" s="59"/>
      <c r="N1629" s="59"/>
      <c r="O1629" s="53"/>
      <c r="P1629" s="53"/>
      <c r="Q1629" s="57">
        <f t="shared" si="461"/>
        <v>0</v>
      </c>
      <c r="R1629" s="53"/>
      <c r="S1629" s="53">
        <f t="shared" si="462"/>
        <v>0</v>
      </c>
      <c r="T1629" s="58"/>
      <c r="U1629" s="58"/>
      <c r="V1629" s="53">
        <f t="shared" si="463"/>
        <v>0</v>
      </c>
      <c r="W1629" s="59"/>
      <c r="X1629" s="6"/>
    </row>
    <row r="1630" spans="1:24" s="35" customFormat="1" ht="31.5" x14ac:dyDescent="0.25">
      <c r="A1630" s="33" t="s">
        <v>291</v>
      </c>
      <c r="B1630" s="44" t="s">
        <v>339</v>
      </c>
      <c r="C1630" s="37" t="s">
        <v>230</v>
      </c>
      <c r="D1630" s="43" t="s">
        <v>231</v>
      </c>
      <c r="E1630" s="53"/>
      <c r="F1630" s="53">
        <f t="shared" si="464"/>
        <v>0</v>
      </c>
      <c r="G1630" s="53"/>
      <c r="H1630" s="53"/>
      <c r="I1630" s="118"/>
      <c r="J1630" s="50"/>
      <c r="K1630" s="54"/>
      <c r="L1630" s="55"/>
      <c r="M1630" s="59"/>
      <c r="N1630" s="59"/>
      <c r="O1630" s="53"/>
      <c r="P1630" s="53"/>
      <c r="Q1630" s="57">
        <f t="shared" si="461"/>
        <v>0</v>
      </c>
      <c r="R1630" s="53"/>
      <c r="S1630" s="53">
        <f t="shared" si="462"/>
        <v>0</v>
      </c>
      <c r="T1630" s="58"/>
      <c r="U1630" s="58"/>
      <c r="V1630" s="53">
        <f t="shared" si="463"/>
        <v>0</v>
      </c>
      <c r="W1630" s="59"/>
      <c r="X1630" s="6"/>
    </row>
    <row r="1631" spans="1:24" s="35" customFormat="1" ht="15.75" x14ac:dyDescent="0.25">
      <c r="A1631" s="33" t="s">
        <v>291</v>
      </c>
      <c r="B1631" s="44" t="s">
        <v>339</v>
      </c>
      <c r="C1631" s="37" t="s">
        <v>232</v>
      </c>
      <c r="D1631" s="43" t="s">
        <v>233</v>
      </c>
      <c r="E1631" s="53"/>
      <c r="F1631" s="53">
        <f t="shared" si="464"/>
        <v>0</v>
      </c>
      <c r="G1631" s="53"/>
      <c r="H1631" s="53"/>
      <c r="I1631" s="118"/>
      <c r="J1631" s="50"/>
      <c r="K1631" s="54"/>
      <c r="L1631" s="55"/>
      <c r="M1631" s="59"/>
      <c r="N1631" s="59"/>
      <c r="O1631" s="53"/>
      <c r="P1631" s="53"/>
      <c r="Q1631" s="57">
        <f t="shared" si="461"/>
        <v>0</v>
      </c>
      <c r="R1631" s="53"/>
      <c r="S1631" s="53">
        <f t="shared" si="462"/>
        <v>0</v>
      </c>
      <c r="T1631" s="58"/>
      <c r="U1631" s="58"/>
      <c r="V1631" s="53">
        <f t="shared" si="463"/>
        <v>0</v>
      </c>
      <c r="W1631" s="59"/>
      <c r="X1631" s="6"/>
    </row>
    <row r="1632" spans="1:24" s="35" customFormat="1" ht="15.75" x14ac:dyDescent="0.25">
      <c r="A1632" s="33" t="s">
        <v>291</v>
      </c>
      <c r="B1632" s="44" t="s">
        <v>339</v>
      </c>
      <c r="C1632" s="37" t="s">
        <v>394</v>
      </c>
      <c r="D1632" s="43" t="s">
        <v>369</v>
      </c>
      <c r="E1632" s="53">
        <v>7790</v>
      </c>
      <c r="F1632" s="53">
        <f>E1632/12*2</f>
        <v>1298.3333333333333</v>
      </c>
      <c r="G1632" s="53">
        <v>7516</v>
      </c>
      <c r="H1632" s="53">
        <v>7516</v>
      </c>
      <c r="I1632" s="118"/>
      <c r="J1632" s="50"/>
      <c r="K1632" s="54"/>
      <c r="L1632" s="55"/>
      <c r="M1632" s="59"/>
      <c r="N1632" s="59"/>
      <c r="O1632" s="53"/>
      <c r="P1632" s="53"/>
      <c r="Q1632" s="57">
        <f t="shared" si="461"/>
        <v>0</v>
      </c>
      <c r="R1632" s="53"/>
      <c r="S1632" s="53">
        <f t="shared" si="462"/>
        <v>0</v>
      </c>
      <c r="T1632" s="58"/>
      <c r="U1632" s="58"/>
      <c r="V1632" s="53">
        <f t="shared" si="463"/>
        <v>0</v>
      </c>
      <c r="W1632" s="59"/>
      <c r="X1632" s="6"/>
    </row>
    <row r="1633" spans="1:24" s="35" customFormat="1" ht="15.75" x14ac:dyDescent="0.25">
      <c r="A1633" s="33" t="s">
        <v>291</v>
      </c>
      <c r="B1633" s="44" t="s">
        <v>339</v>
      </c>
      <c r="C1633" s="37" t="s">
        <v>234</v>
      </c>
      <c r="D1633" s="43" t="s">
        <v>235</v>
      </c>
      <c r="E1633" s="53"/>
      <c r="F1633" s="53">
        <f t="shared" si="464"/>
        <v>0</v>
      </c>
      <c r="G1633" s="53"/>
      <c r="H1633" s="53"/>
      <c r="I1633" s="118"/>
      <c r="J1633" s="50"/>
      <c r="K1633" s="54"/>
      <c r="L1633" s="55"/>
      <c r="M1633" s="59"/>
      <c r="N1633" s="59"/>
      <c r="O1633" s="53"/>
      <c r="P1633" s="53"/>
      <c r="Q1633" s="57">
        <f t="shared" si="461"/>
        <v>0</v>
      </c>
      <c r="R1633" s="53"/>
      <c r="S1633" s="53">
        <f t="shared" si="462"/>
        <v>0</v>
      </c>
      <c r="T1633" s="58"/>
      <c r="U1633" s="58"/>
      <c r="V1633" s="53">
        <f t="shared" si="463"/>
        <v>0</v>
      </c>
      <c r="W1633" s="59"/>
      <c r="X1633" s="6"/>
    </row>
    <row r="1634" spans="1:24" s="35" customFormat="1" ht="15.75" x14ac:dyDescent="0.25">
      <c r="A1634" s="33" t="s">
        <v>291</v>
      </c>
      <c r="B1634" s="44" t="s">
        <v>339</v>
      </c>
      <c r="C1634" s="37" t="s">
        <v>236</v>
      </c>
      <c r="D1634" s="43" t="s">
        <v>237</v>
      </c>
      <c r="E1634" s="53"/>
      <c r="F1634" s="53">
        <f t="shared" si="464"/>
        <v>0</v>
      </c>
      <c r="G1634" s="53"/>
      <c r="H1634" s="53"/>
      <c r="I1634" s="54"/>
      <c r="J1634" s="50"/>
      <c r="K1634" s="54"/>
      <c r="L1634" s="55"/>
      <c r="M1634" s="59"/>
      <c r="N1634" s="59"/>
      <c r="O1634" s="53"/>
      <c r="P1634" s="53"/>
      <c r="Q1634" s="57">
        <f t="shared" si="461"/>
        <v>0</v>
      </c>
      <c r="R1634" s="53"/>
      <c r="S1634" s="53">
        <f t="shared" si="462"/>
        <v>0</v>
      </c>
      <c r="T1634" s="58"/>
      <c r="U1634" s="58"/>
      <c r="V1634" s="53">
        <f t="shared" si="463"/>
        <v>0</v>
      </c>
      <c r="W1634" s="59"/>
      <c r="X1634" s="6"/>
    </row>
    <row r="1635" spans="1:24" s="35" customFormat="1" ht="31.5" x14ac:dyDescent="0.25">
      <c r="A1635" s="33" t="s">
        <v>291</v>
      </c>
      <c r="B1635" s="44" t="s">
        <v>339</v>
      </c>
      <c r="C1635" s="37" t="s">
        <v>238</v>
      </c>
      <c r="D1635" s="43" t="s">
        <v>239</v>
      </c>
      <c r="E1635" s="53"/>
      <c r="F1635" s="53">
        <f t="shared" si="464"/>
        <v>0</v>
      </c>
      <c r="G1635" s="53"/>
      <c r="H1635" s="53"/>
      <c r="I1635" s="54"/>
      <c r="J1635" s="50"/>
      <c r="K1635" s="54"/>
      <c r="L1635" s="55"/>
      <c r="M1635" s="59"/>
      <c r="N1635" s="59"/>
      <c r="O1635" s="53"/>
      <c r="P1635" s="53"/>
      <c r="Q1635" s="57">
        <f t="shared" si="461"/>
        <v>0</v>
      </c>
      <c r="R1635" s="53"/>
      <c r="S1635" s="53">
        <f t="shared" si="462"/>
        <v>0</v>
      </c>
      <c r="T1635" s="58"/>
      <c r="U1635" s="58"/>
      <c r="V1635" s="53">
        <f t="shared" si="463"/>
        <v>0</v>
      </c>
      <c r="W1635" s="59"/>
      <c r="X1635" s="6"/>
    </row>
    <row r="1636" spans="1:24" s="35" customFormat="1" ht="31.5" x14ac:dyDescent="0.25">
      <c r="A1636" s="33" t="s">
        <v>291</v>
      </c>
      <c r="B1636" s="44" t="s">
        <v>339</v>
      </c>
      <c r="C1636" s="37" t="s">
        <v>240</v>
      </c>
      <c r="D1636" s="43" t="s">
        <v>241</v>
      </c>
      <c r="E1636" s="53">
        <v>4608</v>
      </c>
      <c r="F1636" s="53">
        <f>E1636/12*2</f>
        <v>768</v>
      </c>
      <c r="G1636" s="53"/>
      <c r="H1636" s="53"/>
      <c r="I1636" s="54"/>
      <c r="J1636" s="50"/>
      <c r="K1636" s="54"/>
      <c r="L1636" s="55"/>
      <c r="M1636" s="59"/>
      <c r="N1636" s="59"/>
      <c r="O1636" s="53"/>
      <c r="P1636" s="53"/>
      <c r="Q1636" s="57">
        <f t="shared" si="461"/>
        <v>0</v>
      </c>
      <c r="R1636" s="53"/>
      <c r="S1636" s="53">
        <f t="shared" si="462"/>
        <v>0</v>
      </c>
      <c r="T1636" s="58"/>
      <c r="U1636" s="58"/>
      <c r="V1636" s="53">
        <f t="shared" si="463"/>
        <v>0</v>
      </c>
      <c r="W1636" s="59"/>
      <c r="X1636" s="6"/>
    </row>
    <row r="1637" spans="1:24" s="35" customFormat="1" ht="15.75" x14ac:dyDescent="0.25">
      <c r="A1637" s="33" t="s">
        <v>291</v>
      </c>
      <c r="B1637" s="44" t="s">
        <v>339</v>
      </c>
      <c r="C1637" s="37" t="s">
        <v>242</v>
      </c>
      <c r="D1637" s="43" t="s">
        <v>246</v>
      </c>
      <c r="E1637" s="53"/>
      <c r="F1637" s="53">
        <f t="shared" si="464"/>
        <v>0</v>
      </c>
      <c r="G1637" s="53"/>
      <c r="H1637" s="53"/>
      <c r="I1637" s="54"/>
      <c r="J1637" s="50"/>
      <c r="K1637" s="54"/>
      <c r="L1637" s="55"/>
      <c r="M1637" s="59"/>
      <c r="N1637" s="59"/>
      <c r="O1637" s="53"/>
      <c r="P1637" s="53"/>
      <c r="Q1637" s="57">
        <f t="shared" si="461"/>
        <v>0</v>
      </c>
      <c r="R1637" s="53"/>
      <c r="S1637" s="53">
        <f t="shared" si="462"/>
        <v>0</v>
      </c>
      <c r="T1637" s="58"/>
      <c r="U1637" s="58"/>
      <c r="V1637" s="53">
        <f t="shared" si="463"/>
        <v>0</v>
      </c>
      <c r="W1637" s="59"/>
      <c r="X1637" s="6"/>
    </row>
    <row r="1638" spans="1:24" s="35" customFormat="1" ht="15.75" x14ac:dyDescent="0.25">
      <c r="A1638" s="33" t="s">
        <v>291</v>
      </c>
      <c r="B1638" s="44" t="s">
        <v>339</v>
      </c>
      <c r="C1638" s="37" t="s">
        <v>243</v>
      </c>
      <c r="D1638" s="43" t="s">
        <v>247</v>
      </c>
      <c r="E1638" s="53"/>
      <c r="F1638" s="53">
        <f t="shared" si="464"/>
        <v>0</v>
      </c>
      <c r="G1638" s="53">
        <f>1722+9</f>
        <v>1731</v>
      </c>
      <c r="H1638" s="53">
        <f>1722+9</f>
        <v>1731</v>
      </c>
      <c r="I1638" s="54"/>
      <c r="J1638" s="50"/>
      <c r="K1638" s="54"/>
      <c r="L1638" s="55"/>
      <c r="M1638" s="59"/>
      <c r="N1638" s="59"/>
      <c r="O1638" s="53"/>
      <c r="P1638" s="53"/>
      <c r="Q1638" s="57">
        <f t="shared" si="461"/>
        <v>0</v>
      </c>
      <c r="R1638" s="53"/>
      <c r="S1638" s="53">
        <f t="shared" si="462"/>
        <v>0</v>
      </c>
      <c r="T1638" s="58"/>
      <c r="U1638" s="58"/>
      <c r="V1638" s="53">
        <f t="shared" si="463"/>
        <v>0</v>
      </c>
      <c r="W1638" s="59"/>
      <c r="X1638" s="6"/>
    </row>
    <row r="1639" spans="1:24" s="35" customFormat="1" ht="15.75" x14ac:dyDescent="0.25">
      <c r="A1639" s="33" t="s">
        <v>291</v>
      </c>
      <c r="B1639" s="44" t="s">
        <v>339</v>
      </c>
      <c r="C1639" s="37" t="s">
        <v>244</v>
      </c>
      <c r="D1639" s="43" t="s">
        <v>245</v>
      </c>
      <c r="E1639" s="53">
        <v>486</v>
      </c>
      <c r="F1639" s="53">
        <f>E1639/12*2</f>
        <v>81</v>
      </c>
      <c r="G1639" s="53">
        <v>98</v>
      </c>
      <c r="H1639" s="53">
        <v>98</v>
      </c>
      <c r="I1639" s="54"/>
      <c r="J1639" s="50"/>
      <c r="K1639" s="54"/>
      <c r="L1639" s="55"/>
      <c r="M1639" s="59"/>
      <c r="N1639" s="59"/>
      <c r="O1639" s="53"/>
      <c r="P1639" s="53"/>
      <c r="Q1639" s="57">
        <f t="shared" si="461"/>
        <v>0</v>
      </c>
      <c r="R1639" s="53"/>
      <c r="S1639" s="53">
        <f t="shared" si="462"/>
        <v>0</v>
      </c>
      <c r="T1639" s="58"/>
      <c r="U1639" s="58"/>
      <c r="V1639" s="53">
        <f t="shared" si="463"/>
        <v>0</v>
      </c>
      <c r="W1639" s="59"/>
      <c r="X1639" s="6"/>
    </row>
    <row r="1640" spans="1:24" s="35" customFormat="1" ht="31.5" x14ac:dyDescent="0.25">
      <c r="A1640" s="33" t="s">
        <v>291</v>
      </c>
      <c r="B1640" s="44" t="s">
        <v>339</v>
      </c>
      <c r="C1640" s="37" t="s">
        <v>248</v>
      </c>
      <c r="D1640" s="43" t="s">
        <v>249</v>
      </c>
      <c r="E1640" s="53"/>
      <c r="F1640" s="53">
        <f t="shared" si="464"/>
        <v>0</v>
      </c>
      <c r="G1640" s="53"/>
      <c r="H1640" s="53"/>
      <c r="I1640" s="54"/>
      <c r="J1640" s="50"/>
      <c r="K1640" s="54"/>
      <c r="L1640" s="55"/>
      <c r="M1640" s="59"/>
      <c r="N1640" s="59"/>
      <c r="O1640" s="53"/>
      <c r="P1640" s="53"/>
      <c r="Q1640" s="57">
        <f t="shared" si="461"/>
        <v>0</v>
      </c>
      <c r="R1640" s="53"/>
      <c r="S1640" s="53">
        <f t="shared" si="462"/>
        <v>0</v>
      </c>
      <c r="T1640" s="58"/>
      <c r="U1640" s="58"/>
      <c r="V1640" s="53">
        <f t="shared" si="463"/>
        <v>0</v>
      </c>
      <c r="W1640" s="59"/>
      <c r="X1640" s="6"/>
    </row>
    <row r="1641" spans="1:24" s="35" customFormat="1" ht="15.75" x14ac:dyDescent="0.25">
      <c r="A1641" s="33" t="s">
        <v>291</v>
      </c>
      <c r="B1641" s="44" t="s">
        <v>339</v>
      </c>
      <c r="C1641" s="37" t="s">
        <v>250</v>
      </c>
      <c r="D1641" s="43" t="s">
        <v>251</v>
      </c>
      <c r="E1641" s="53"/>
      <c r="F1641" s="53">
        <f t="shared" si="464"/>
        <v>0</v>
      </c>
      <c r="G1641" s="53"/>
      <c r="H1641" s="53"/>
      <c r="I1641" s="54"/>
      <c r="J1641" s="50"/>
      <c r="K1641" s="54"/>
      <c r="L1641" s="55"/>
      <c r="M1641" s="59"/>
      <c r="N1641" s="59"/>
      <c r="O1641" s="53"/>
      <c r="P1641" s="53"/>
      <c r="Q1641" s="57">
        <f t="shared" si="461"/>
        <v>0</v>
      </c>
      <c r="R1641" s="53"/>
      <c r="S1641" s="53">
        <f t="shared" si="462"/>
        <v>0</v>
      </c>
      <c r="T1641" s="58"/>
      <c r="U1641" s="58"/>
      <c r="V1641" s="53">
        <f t="shared" si="463"/>
        <v>0</v>
      </c>
      <c r="W1641" s="59"/>
      <c r="X1641" s="6"/>
    </row>
    <row r="1642" spans="1:24" s="35" customFormat="1" ht="31.5" x14ac:dyDescent="0.25">
      <c r="A1642" s="33" t="s">
        <v>291</v>
      </c>
      <c r="B1642" s="44" t="s">
        <v>339</v>
      </c>
      <c r="C1642" s="37" t="s">
        <v>252</v>
      </c>
      <c r="D1642" s="43" t="s">
        <v>253</v>
      </c>
      <c r="E1642" s="53"/>
      <c r="F1642" s="53">
        <f t="shared" si="464"/>
        <v>0</v>
      </c>
      <c r="G1642" s="53"/>
      <c r="H1642" s="53"/>
      <c r="I1642" s="54"/>
      <c r="J1642" s="50"/>
      <c r="K1642" s="54"/>
      <c r="L1642" s="55"/>
      <c r="M1642" s="59"/>
      <c r="N1642" s="59"/>
      <c r="O1642" s="53"/>
      <c r="P1642" s="53"/>
      <c r="Q1642" s="57">
        <f t="shared" si="461"/>
        <v>0</v>
      </c>
      <c r="R1642" s="53"/>
      <c r="S1642" s="53">
        <f t="shared" si="462"/>
        <v>0</v>
      </c>
      <c r="T1642" s="58"/>
      <c r="U1642" s="58"/>
      <c r="V1642" s="53">
        <f t="shared" si="463"/>
        <v>0</v>
      </c>
      <c r="W1642" s="59"/>
      <c r="X1642" s="6"/>
    </row>
    <row r="1643" spans="1:24" s="35" customFormat="1" ht="15.75" x14ac:dyDescent="0.25">
      <c r="A1643" s="33" t="s">
        <v>291</v>
      </c>
      <c r="B1643" s="44" t="s">
        <v>339</v>
      </c>
      <c r="C1643" s="37" t="s">
        <v>254</v>
      </c>
      <c r="D1643" s="43" t="s">
        <v>263</v>
      </c>
      <c r="E1643" s="53"/>
      <c r="F1643" s="53">
        <f t="shared" si="464"/>
        <v>0</v>
      </c>
      <c r="G1643" s="53"/>
      <c r="H1643" s="53"/>
      <c r="I1643" s="54"/>
      <c r="J1643" s="50"/>
      <c r="K1643" s="54"/>
      <c r="L1643" s="55"/>
      <c r="M1643" s="59"/>
      <c r="N1643" s="59"/>
      <c r="O1643" s="53"/>
      <c r="P1643" s="53"/>
      <c r="Q1643" s="57">
        <f t="shared" si="461"/>
        <v>0</v>
      </c>
      <c r="R1643" s="53"/>
      <c r="S1643" s="53">
        <f t="shared" si="462"/>
        <v>0</v>
      </c>
      <c r="T1643" s="58"/>
      <c r="U1643" s="58"/>
      <c r="V1643" s="53">
        <f t="shared" si="463"/>
        <v>0</v>
      </c>
      <c r="W1643" s="59"/>
      <c r="X1643" s="6"/>
    </row>
    <row r="1644" spans="1:24" s="35" customFormat="1" ht="15.75" x14ac:dyDescent="0.25">
      <c r="A1644" s="33" t="s">
        <v>291</v>
      </c>
      <c r="B1644" s="44" t="s">
        <v>339</v>
      </c>
      <c r="C1644" s="37" t="s">
        <v>255</v>
      </c>
      <c r="D1644" s="43" t="s">
        <v>256</v>
      </c>
      <c r="E1644" s="53"/>
      <c r="F1644" s="53">
        <f t="shared" si="464"/>
        <v>0</v>
      </c>
      <c r="G1644" s="53"/>
      <c r="H1644" s="53"/>
      <c r="I1644" s="54"/>
      <c r="J1644" s="50"/>
      <c r="K1644" s="54"/>
      <c r="L1644" s="55"/>
      <c r="M1644" s="59"/>
      <c r="N1644" s="59"/>
      <c r="O1644" s="53"/>
      <c r="P1644" s="53"/>
      <c r="Q1644" s="57">
        <f t="shared" si="461"/>
        <v>0</v>
      </c>
      <c r="R1644" s="53"/>
      <c r="S1644" s="53">
        <f t="shared" si="462"/>
        <v>0</v>
      </c>
      <c r="T1644" s="58"/>
      <c r="U1644" s="58"/>
      <c r="V1644" s="53">
        <f t="shared" si="463"/>
        <v>0</v>
      </c>
      <c r="W1644" s="59"/>
      <c r="X1644" s="6"/>
    </row>
    <row r="1645" spans="1:24" s="35" customFormat="1" ht="15.75" x14ac:dyDescent="0.25">
      <c r="A1645" s="33" t="s">
        <v>291</v>
      </c>
      <c r="B1645" s="44" t="s">
        <v>339</v>
      </c>
      <c r="C1645" s="37" t="s">
        <v>257</v>
      </c>
      <c r="D1645" s="43" t="s">
        <v>258</v>
      </c>
      <c r="E1645" s="53"/>
      <c r="F1645" s="53">
        <f t="shared" si="464"/>
        <v>0</v>
      </c>
      <c r="G1645" s="53"/>
      <c r="H1645" s="53"/>
      <c r="I1645" s="54"/>
      <c r="J1645" s="50"/>
      <c r="K1645" s="54"/>
      <c r="L1645" s="55"/>
      <c r="M1645" s="59"/>
      <c r="N1645" s="59"/>
      <c r="O1645" s="53"/>
      <c r="P1645" s="53"/>
      <c r="Q1645" s="57">
        <f t="shared" si="461"/>
        <v>0</v>
      </c>
      <c r="R1645" s="53"/>
      <c r="S1645" s="53">
        <f t="shared" si="462"/>
        <v>0</v>
      </c>
      <c r="T1645" s="58"/>
      <c r="U1645" s="58"/>
      <c r="V1645" s="53">
        <f t="shared" si="463"/>
        <v>0</v>
      </c>
      <c r="W1645" s="59"/>
      <c r="X1645" s="6"/>
    </row>
    <row r="1646" spans="1:24" s="35" customFormat="1" ht="15.75" x14ac:dyDescent="0.25">
      <c r="A1646" s="33" t="s">
        <v>291</v>
      </c>
      <c r="B1646" s="44" t="s">
        <v>339</v>
      </c>
      <c r="C1646" s="37" t="s">
        <v>259</v>
      </c>
      <c r="D1646" s="43" t="s">
        <v>260</v>
      </c>
      <c r="E1646" s="53"/>
      <c r="F1646" s="53">
        <f t="shared" si="464"/>
        <v>0</v>
      </c>
      <c r="G1646" s="53"/>
      <c r="H1646" s="53"/>
      <c r="I1646" s="54"/>
      <c r="J1646" s="50"/>
      <c r="K1646" s="54"/>
      <c r="L1646" s="55"/>
      <c r="M1646" s="59"/>
      <c r="N1646" s="59"/>
      <c r="O1646" s="53"/>
      <c r="P1646" s="53"/>
      <c r="Q1646" s="57">
        <f t="shared" si="461"/>
        <v>0</v>
      </c>
      <c r="R1646" s="53"/>
      <c r="S1646" s="53">
        <f t="shared" si="462"/>
        <v>0</v>
      </c>
      <c r="T1646" s="58"/>
      <c r="U1646" s="58"/>
      <c r="V1646" s="53">
        <f t="shared" si="463"/>
        <v>0</v>
      </c>
      <c r="W1646" s="59"/>
      <c r="X1646" s="6"/>
    </row>
    <row r="1647" spans="1:24" s="35" customFormat="1" ht="31.5" x14ac:dyDescent="0.25">
      <c r="A1647" s="33" t="s">
        <v>291</v>
      </c>
      <c r="B1647" s="44" t="s">
        <v>339</v>
      </c>
      <c r="C1647" s="37" t="s">
        <v>261</v>
      </c>
      <c r="D1647" s="43" t="s">
        <v>262</v>
      </c>
      <c r="E1647" s="53"/>
      <c r="F1647" s="53">
        <f t="shared" si="464"/>
        <v>0</v>
      </c>
      <c r="G1647" s="53">
        <v>1772</v>
      </c>
      <c r="H1647" s="53">
        <v>1772</v>
      </c>
      <c r="I1647" s="54"/>
      <c r="J1647" s="50"/>
      <c r="K1647" s="54"/>
      <c r="L1647" s="55"/>
      <c r="M1647" s="59"/>
      <c r="N1647" s="59"/>
      <c r="O1647" s="53"/>
      <c r="P1647" s="53"/>
      <c r="Q1647" s="57">
        <f t="shared" si="461"/>
        <v>0</v>
      </c>
      <c r="R1647" s="53"/>
      <c r="S1647" s="53">
        <f t="shared" si="462"/>
        <v>0</v>
      </c>
      <c r="T1647" s="58"/>
      <c r="U1647" s="58"/>
      <c r="V1647" s="53">
        <f t="shared" si="463"/>
        <v>0</v>
      </c>
      <c r="W1647" s="59"/>
      <c r="X1647" s="6"/>
    </row>
    <row r="1648" spans="1:24" s="35" customFormat="1" ht="15.75" x14ac:dyDescent="0.25">
      <c r="A1648" s="33" t="s">
        <v>291</v>
      </c>
      <c r="B1648" s="44" t="s">
        <v>339</v>
      </c>
      <c r="C1648" s="37" t="s">
        <v>264</v>
      </c>
      <c r="D1648" s="43" t="s">
        <v>265</v>
      </c>
      <c r="E1648" s="53">
        <v>66596</v>
      </c>
      <c r="F1648" s="53">
        <f>E1648/12*2</f>
        <v>11099.333333333334</v>
      </c>
      <c r="G1648" s="53"/>
      <c r="H1648" s="53"/>
      <c r="I1648" s="54"/>
      <c r="J1648" s="50"/>
      <c r="K1648" s="54"/>
      <c r="L1648" s="55"/>
      <c r="M1648" s="59"/>
      <c r="N1648" s="59"/>
      <c r="O1648" s="53"/>
      <c r="P1648" s="53"/>
      <c r="Q1648" s="57">
        <f t="shared" si="461"/>
        <v>0</v>
      </c>
      <c r="R1648" s="53"/>
      <c r="S1648" s="53">
        <f t="shared" si="462"/>
        <v>0</v>
      </c>
      <c r="T1648" s="58"/>
      <c r="U1648" s="58"/>
      <c r="V1648" s="53">
        <f t="shared" si="463"/>
        <v>0</v>
      </c>
      <c r="W1648" s="59"/>
      <c r="X1648" s="6"/>
    </row>
    <row r="1649" spans="1:24" s="35" customFormat="1" ht="47.25" x14ac:dyDescent="0.25">
      <c r="A1649" s="33" t="s">
        <v>291</v>
      </c>
      <c r="B1649" s="44" t="s">
        <v>339</v>
      </c>
      <c r="C1649" s="37" t="s">
        <v>266</v>
      </c>
      <c r="D1649" s="43" t="s">
        <v>267</v>
      </c>
      <c r="E1649" s="53"/>
      <c r="F1649" s="53">
        <f t="shared" si="464"/>
        <v>0</v>
      </c>
      <c r="G1649" s="53"/>
      <c r="H1649" s="53"/>
      <c r="I1649" s="54"/>
      <c r="J1649" s="50"/>
      <c r="K1649" s="54"/>
      <c r="L1649" s="55"/>
      <c r="M1649" s="59"/>
      <c r="N1649" s="59"/>
      <c r="O1649" s="53"/>
      <c r="P1649" s="53"/>
      <c r="Q1649" s="57">
        <f t="shared" si="461"/>
        <v>0</v>
      </c>
      <c r="R1649" s="53"/>
      <c r="S1649" s="53">
        <f t="shared" si="462"/>
        <v>0</v>
      </c>
      <c r="T1649" s="58"/>
      <c r="U1649" s="58"/>
      <c r="V1649" s="53">
        <f t="shared" si="463"/>
        <v>0</v>
      </c>
      <c r="W1649" s="59"/>
      <c r="X1649" s="6"/>
    </row>
    <row r="1650" spans="1:24" s="35" customFormat="1" ht="15.75" x14ac:dyDescent="0.25">
      <c r="A1650" s="33" t="s">
        <v>291</v>
      </c>
      <c r="B1650" s="44" t="s">
        <v>339</v>
      </c>
      <c r="C1650" s="37" t="s">
        <v>268</v>
      </c>
      <c r="D1650" s="43" t="s">
        <v>269</v>
      </c>
      <c r="E1650" s="53"/>
      <c r="F1650" s="53">
        <f t="shared" si="464"/>
        <v>0</v>
      </c>
      <c r="G1650" s="53"/>
      <c r="H1650" s="53"/>
      <c r="I1650" s="54"/>
      <c r="J1650" s="50"/>
      <c r="K1650" s="54"/>
      <c r="L1650" s="55"/>
      <c r="M1650" s="59"/>
      <c r="N1650" s="59"/>
      <c r="O1650" s="53"/>
      <c r="P1650" s="53"/>
      <c r="Q1650" s="57">
        <f t="shared" si="461"/>
        <v>0</v>
      </c>
      <c r="R1650" s="53"/>
      <c r="S1650" s="53">
        <f t="shared" si="462"/>
        <v>0</v>
      </c>
      <c r="T1650" s="58"/>
      <c r="U1650" s="58"/>
      <c r="V1650" s="53">
        <f t="shared" si="463"/>
        <v>0</v>
      </c>
      <c r="W1650" s="59"/>
      <c r="X1650" s="6"/>
    </row>
    <row r="1651" spans="1:24" s="35" customFormat="1" ht="31.5" x14ac:dyDescent="0.25">
      <c r="A1651" s="33" t="s">
        <v>291</v>
      </c>
      <c r="B1651" s="44" t="s">
        <v>339</v>
      </c>
      <c r="C1651" s="37" t="s">
        <v>270</v>
      </c>
      <c r="D1651" s="43" t="s">
        <v>271</v>
      </c>
      <c r="E1651" s="53"/>
      <c r="F1651" s="53">
        <f t="shared" si="464"/>
        <v>0</v>
      </c>
      <c r="G1651" s="53"/>
      <c r="H1651" s="53"/>
      <c r="I1651" s="54"/>
      <c r="J1651" s="50"/>
      <c r="K1651" s="54"/>
      <c r="L1651" s="55"/>
      <c r="M1651" s="59"/>
      <c r="N1651" s="59"/>
      <c r="O1651" s="53"/>
      <c r="P1651" s="53"/>
      <c r="Q1651" s="57">
        <f t="shared" si="461"/>
        <v>0</v>
      </c>
      <c r="R1651" s="53"/>
      <c r="S1651" s="53">
        <f t="shared" si="462"/>
        <v>0</v>
      </c>
      <c r="T1651" s="58"/>
      <c r="U1651" s="58"/>
      <c r="V1651" s="53">
        <f t="shared" si="463"/>
        <v>0</v>
      </c>
      <c r="W1651" s="59"/>
      <c r="X1651" s="6"/>
    </row>
    <row r="1652" spans="1:24" s="35" customFormat="1" ht="15.75" x14ac:dyDescent="0.25">
      <c r="A1652" s="33" t="s">
        <v>291</v>
      </c>
      <c r="B1652" s="44" t="s">
        <v>339</v>
      </c>
      <c r="C1652" s="37" t="s">
        <v>272</v>
      </c>
      <c r="D1652" s="43" t="s">
        <v>273</v>
      </c>
      <c r="E1652" s="53"/>
      <c r="F1652" s="53">
        <f t="shared" si="464"/>
        <v>0</v>
      </c>
      <c r="G1652" s="53"/>
      <c r="H1652" s="53"/>
      <c r="I1652" s="54"/>
      <c r="J1652" s="50"/>
      <c r="K1652" s="54"/>
      <c r="L1652" s="55"/>
      <c r="M1652" s="59"/>
      <c r="N1652" s="59"/>
      <c r="O1652" s="53"/>
      <c r="P1652" s="53"/>
      <c r="Q1652" s="57">
        <f t="shared" si="461"/>
        <v>0</v>
      </c>
      <c r="R1652" s="53"/>
      <c r="S1652" s="53">
        <f t="shared" si="462"/>
        <v>0</v>
      </c>
      <c r="T1652" s="58"/>
      <c r="U1652" s="58"/>
      <c r="V1652" s="53">
        <f t="shared" si="463"/>
        <v>0</v>
      </c>
      <c r="W1652" s="59"/>
      <c r="X1652" s="6"/>
    </row>
    <row r="1653" spans="1:24" s="35" customFormat="1" ht="31.5" x14ac:dyDescent="0.25">
      <c r="A1653" s="33" t="s">
        <v>291</v>
      </c>
      <c r="B1653" s="44" t="s">
        <v>339</v>
      </c>
      <c r="C1653" s="37" t="s">
        <v>274</v>
      </c>
      <c r="D1653" s="43" t="s">
        <v>275</v>
      </c>
      <c r="E1653" s="53"/>
      <c r="F1653" s="53">
        <f t="shared" si="464"/>
        <v>0</v>
      </c>
      <c r="G1653" s="53"/>
      <c r="H1653" s="53"/>
      <c r="I1653" s="54"/>
      <c r="J1653" s="50"/>
      <c r="K1653" s="54"/>
      <c r="L1653" s="55"/>
      <c r="M1653" s="59"/>
      <c r="N1653" s="59"/>
      <c r="O1653" s="53"/>
      <c r="P1653" s="53"/>
      <c r="Q1653" s="57">
        <f t="shared" si="461"/>
        <v>0</v>
      </c>
      <c r="R1653" s="53"/>
      <c r="S1653" s="53">
        <f t="shared" si="462"/>
        <v>0</v>
      </c>
      <c r="T1653" s="58"/>
      <c r="U1653" s="58"/>
      <c r="V1653" s="53">
        <f t="shared" si="463"/>
        <v>0</v>
      </c>
      <c r="W1653" s="59"/>
      <c r="X1653" s="6"/>
    </row>
    <row r="1654" spans="1:24" s="35" customFormat="1" ht="15.75" x14ac:dyDescent="0.25">
      <c r="A1654" s="33" t="s">
        <v>291</v>
      </c>
      <c r="B1654" s="44" t="s">
        <v>339</v>
      </c>
      <c r="C1654" s="37" t="s">
        <v>276</v>
      </c>
      <c r="D1654" s="43" t="s">
        <v>277</v>
      </c>
      <c r="E1654" s="53"/>
      <c r="F1654" s="53">
        <f t="shared" si="464"/>
        <v>0</v>
      </c>
      <c r="G1654" s="53"/>
      <c r="H1654" s="53"/>
      <c r="I1654" s="54"/>
      <c r="J1654" s="50"/>
      <c r="K1654" s="54"/>
      <c r="L1654" s="55"/>
      <c r="M1654" s="59"/>
      <c r="N1654" s="59"/>
      <c r="O1654" s="53"/>
      <c r="P1654" s="53"/>
      <c r="Q1654" s="57">
        <f t="shared" si="461"/>
        <v>0</v>
      </c>
      <c r="R1654" s="53"/>
      <c r="S1654" s="53">
        <f t="shared" si="462"/>
        <v>0</v>
      </c>
      <c r="T1654" s="58"/>
      <c r="U1654" s="58"/>
      <c r="V1654" s="53">
        <f t="shared" si="463"/>
        <v>0</v>
      </c>
      <c r="W1654" s="59"/>
      <c r="X1654" s="6"/>
    </row>
    <row r="1655" spans="1:24" s="35" customFormat="1" ht="31.5" x14ac:dyDescent="0.25">
      <c r="A1655" s="33" t="s">
        <v>291</v>
      </c>
      <c r="B1655" s="44" t="s">
        <v>339</v>
      </c>
      <c r="C1655" s="37" t="s">
        <v>278</v>
      </c>
      <c r="D1655" s="43" t="s">
        <v>279</v>
      </c>
      <c r="E1655" s="53"/>
      <c r="F1655" s="53"/>
      <c r="G1655" s="53"/>
      <c r="H1655" s="53"/>
      <c r="I1655" s="54"/>
      <c r="J1655" s="50"/>
      <c r="K1655" s="54"/>
      <c r="L1655" s="55"/>
      <c r="M1655" s="59"/>
      <c r="N1655" s="59"/>
      <c r="O1655" s="53"/>
      <c r="P1655" s="53"/>
      <c r="Q1655" s="57">
        <f t="shared" si="461"/>
        <v>0</v>
      </c>
      <c r="R1655" s="53"/>
      <c r="S1655" s="53">
        <f t="shared" si="462"/>
        <v>0</v>
      </c>
      <c r="T1655" s="58"/>
      <c r="U1655" s="58"/>
      <c r="V1655" s="53">
        <f t="shared" si="463"/>
        <v>0</v>
      </c>
      <c r="W1655" s="59"/>
      <c r="X1655" s="6"/>
    </row>
    <row r="1656" spans="1:24" s="35" customFormat="1" ht="15.75" x14ac:dyDescent="0.25">
      <c r="A1656" s="33" t="s">
        <v>291</v>
      </c>
      <c r="B1656" s="44" t="s">
        <v>339</v>
      </c>
      <c r="C1656" s="37" t="s">
        <v>363</v>
      </c>
      <c r="D1656" s="43" t="s">
        <v>360</v>
      </c>
      <c r="E1656" s="53"/>
      <c r="F1656" s="53">
        <f>E1656/12*1</f>
        <v>0</v>
      </c>
      <c r="G1656" s="53"/>
      <c r="H1656" s="53"/>
      <c r="I1656" s="54"/>
      <c r="J1656" s="50"/>
      <c r="K1656" s="54"/>
      <c r="L1656" s="55"/>
      <c r="M1656" s="59"/>
      <c r="N1656" s="59"/>
      <c r="O1656" s="53"/>
      <c r="P1656" s="53"/>
      <c r="Q1656" s="57"/>
      <c r="R1656" s="53"/>
      <c r="S1656" s="53"/>
      <c r="T1656" s="58"/>
      <c r="U1656" s="58"/>
      <c r="V1656" s="53"/>
      <c r="W1656" s="59"/>
      <c r="X1656" s="6"/>
    </row>
    <row r="1657" spans="1:24" s="35" customFormat="1" ht="15.75" x14ac:dyDescent="0.25">
      <c r="A1657" s="33" t="s">
        <v>291</v>
      </c>
      <c r="B1657" s="44" t="s">
        <v>339</v>
      </c>
      <c r="C1657" s="37" t="s">
        <v>364</v>
      </c>
      <c r="D1657" s="38" t="s">
        <v>365</v>
      </c>
      <c r="E1657" s="53"/>
      <c r="F1657" s="100">
        <f>E1657/12*1</f>
        <v>0</v>
      </c>
      <c r="G1657" s="53"/>
      <c r="H1657" s="53"/>
      <c r="I1657" s="54"/>
      <c r="J1657" s="50"/>
      <c r="K1657" s="54"/>
      <c r="L1657" s="55"/>
      <c r="M1657" s="59"/>
      <c r="N1657" s="59"/>
      <c r="O1657" s="53"/>
      <c r="P1657" s="53"/>
      <c r="Q1657" s="57">
        <f>O1657-P1657</f>
        <v>0</v>
      </c>
      <c r="R1657" s="53"/>
      <c r="S1657" s="53">
        <f>ROUND(R1657/12*3,0)</f>
        <v>0</v>
      </c>
      <c r="T1657" s="58"/>
      <c r="U1657" s="58"/>
      <c r="V1657" s="53">
        <f>T1657-U1657</f>
        <v>0</v>
      </c>
      <c r="W1657" s="59"/>
      <c r="X1657" s="6"/>
    </row>
    <row r="1658" spans="1:24" s="35" customFormat="1" ht="15.75" x14ac:dyDescent="0.25">
      <c r="A1658" s="33" t="s">
        <v>291</v>
      </c>
      <c r="B1658" s="44" t="s">
        <v>339</v>
      </c>
      <c r="C1658" s="37" t="s">
        <v>370</v>
      </c>
      <c r="D1658" s="43" t="s">
        <v>323</v>
      </c>
      <c r="E1658" s="53"/>
      <c r="F1658" s="100">
        <f>E1658/12*1</f>
        <v>0</v>
      </c>
      <c r="G1658" s="53"/>
      <c r="H1658" s="53"/>
      <c r="I1658" s="54"/>
      <c r="J1658" s="50"/>
      <c r="K1658" s="54"/>
      <c r="L1658" s="55"/>
      <c r="M1658" s="59"/>
      <c r="N1658" s="59"/>
      <c r="O1658" s="53"/>
      <c r="P1658" s="53"/>
      <c r="Q1658" s="57"/>
      <c r="R1658" s="53"/>
      <c r="S1658" s="53"/>
      <c r="T1658" s="53"/>
      <c r="U1658" s="53"/>
      <c r="V1658" s="53"/>
      <c r="W1658" s="59"/>
      <c r="X1658" s="6"/>
    </row>
    <row r="1659" spans="1:24" s="35" customFormat="1" ht="15.75" x14ac:dyDescent="0.25">
      <c r="A1659" s="33" t="s">
        <v>291</v>
      </c>
      <c r="B1659" s="44" t="s">
        <v>339</v>
      </c>
      <c r="C1659" s="37" t="s">
        <v>399</v>
      </c>
      <c r="D1659" s="39" t="s">
        <v>371</v>
      </c>
      <c r="E1659" s="53"/>
      <c r="F1659" s="100">
        <f>E1659/12*1</f>
        <v>0</v>
      </c>
      <c r="G1659" s="53"/>
      <c r="H1659" s="53"/>
      <c r="I1659" s="54"/>
      <c r="J1659" s="50"/>
      <c r="K1659" s="54"/>
      <c r="L1659" s="55"/>
      <c r="M1659" s="59"/>
      <c r="N1659" s="59"/>
      <c r="O1659" s="53"/>
      <c r="P1659" s="53"/>
      <c r="Q1659" s="57"/>
      <c r="R1659" s="53"/>
      <c r="S1659" s="53"/>
      <c r="T1659" s="53"/>
      <c r="U1659" s="53"/>
      <c r="V1659" s="53"/>
      <c r="W1659" s="59"/>
      <c r="X1659" s="6"/>
    </row>
    <row r="1660" spans="1:24" s="77" customFormat="1" ht="15.75" x14ac:dyDescent="0.25">
      <c r="A1660" s="102" t="s">
        <v>292</v>
      </c>
      <c r="B1660" s="102" t="s">
        <v>340</v>
      </c>
      <c r="C1660" s="103" t="s">
        <v>102</v>
      </c>
      <c r="D1660" s="104" t="s">
        <v>21</v>
      </c>
      <c r="E1660" s="105">
        <f>E1661+E1700</f>
        <v>14112606</v>
      </c>
      <c r="F1660" s="105">
        <f>F1661+F1700</f>
        <v>3409534</v>
      </c>
      <c r="G1660" s="105">
        <f>G1661+G1700</f>
        <v>3382398</v>
      </c>
      <c r="H1660" s="105">
        <f>H1661+H1700</f>
        <v>3346396</v>
      </c>
      <c r="I1660" s="135">
        <f>I1661+I1700</f>
        <v>30876</v>
      </c>
      <c r="J1660" s="106">
        <f>ROUND(I1660/F1660*100,2)</f>
        <v>0.91</v>
      </c>
      <c r="K1660" s="135">
        <f>K1661+K1700</f>
        <v>-122017.5</v>
      </c>
      <c r="L1660" s="108">
        <f>ROUND(K1660*100/-F1660,2)</f>
        <v>3.58</v>
      </c>
      <c r="M1660" s="105">
        <f t="shared" ref="M1660:V1660" si="465">M1661+M1700</f>
        <v>442915</v>
      </c>
      <c r="N1660" s="105">
        <f t="shared" si="465"/>
        <v>110729</v>
      </c>
      <c r="O1660" s="105">
        <f t="shared" si="465"/>
        <v>115462</v>
      </c>
      <c r="P1660" s="105">
        <f t="shared" si="465"/>
        <v>114130</v>
      </c>
      <c r="Q1660" s="135">
        <f t="shared" si="465"/>
        <v>1332</v>
      </c>
      <c r="R1660" s="105">
        <f t="shared" si="465"/>
        <v>9631</v>
      </c>
      <c r="S1660" s="105">
        <f t="shared" si="465"/>
        <v>2408</v>
      </c>
      <c r="T1660" s="105">
        <f t="shared" si="465"/>
        <v>2526</v>
      </c>
      <c r="U1660" s="105">
        <f t="shared" si="465"/>
        <v>2506</v>
      </c>
      <c r="V1660" s="105">
        <f t="shared" si="465"/>
        <v>20</v>
      </c>
      <c r="W1660" s="109">
        <v>87860</v>
      </c>
      <c r="X1660" s="47"/>
    </row>
    <row r="1661" spans="1:24" s="77" customFormat="1" ht="15.75" x14ac:dyDescent="0.25">
      <c r="A1661" s="33" t="s">
        <v>292</v>
      </c>
      <c r="B1661" s="21">
        <v>1</v>
      </c>
      <c r="C1661" s="23" t="s">
        <v>102</v>
      </c>
      <c r="D1661" s="27" t="s">
        <v>22</v>
      </c>
      <c r="E1661" s="52">
        <f>E1662+E1668+E1682</f>
        <v>12268266</v>
      </c>
      <c r="F1661" s="52">
        <f>F1662+F1668+F1682</f>
        <v>2964489.3333333335</v>
      </c>
      <c r="G1661" s="52">
        <f>G1662+G1668+G1682</f>
        <v>2926776</v>
      </c>
      <c r="H1661" s="52">
        <f>H1662+H1668+H1682</f>
        <v>2924674</v>
      </c>
      <c r="I1661" s="132">
        <f>I1662+I1668+I1682</f>
        <v>0</v>
      </c>
      <c r="J1661" s="50">
        <f>ROUND(I1661/F1661*100,2)</f>
        <v>0</v>
      </c>
      <c r="K1661" s="132">
        <f>K1662+K1668+K1682</f>
        <v>-78092</v>
      </c>
      <c r="L1661" s="55">
        <f>ROUND(K1661*100/-F1661,2)</f>
        <v>2.63</v>
      </c>
      <c r="M1661" s="49">
        <v>372679</v>
      </c>
      <c r="N1661" s="49">
        <f>ROUND(M1661/12*3,0)</f>
        <v>93170</v>
      </c>
      <c r="O1661" s="52">
        <f t="shared" ref="O1661:V1661" si="466">O1662+O1668+O1682</f>
        <v>103747</v>
      </c>
      <c r="P1661" s="52">
        <f t="shared" si="466"/>
        <v>105023</v>
      </c>
      <c r="Q1661" s="132">
        <f t="shared" si="466"/>
        <v>-1276</v>
      </c>
      <c r="R1661" s="52">
        <f t="shared" si="466"/>
        <v>8410</v>
      </c>
      <c r="S1661" s="52">
        <f t="shared" si="466"/>
        <v>2102</v>
      </c>
      <c r="T1661" s="59">
        <f t="shared" si="466"/>
        <v>2302</v>
      </c>
      <c r="U1661" s="59">
        <f t="shared" si="466"/>
        <v>2302</v>
      </c>
      <c r="V1661" s="59">
        <f t="shared" si="466"/>
        <v>0</v>
      </c>
      <c r="W1661" s="59"/>
      <c r="X1661" s="25"/>
    </row>
    <row r="1662" spans="1:24" s="77" customFormat="1" ht="15.75" x14ac:dyDescent="0.25">
      <c r="A1662" s="33" t="s">
        <v>292</v>
      </c>
      <c r="B1662" s="33" t="s">
        <v>334</v>
      </c>
      <c r="C1662" s="23" t="s">
        <v>102</v>
      </c>
      <c r="D1662" s="32" t="s">
        <v>23</v>
      </c>
      <c r="E1662" s="49">
        <f t="shared" ref="E1662:L1662" si="467">SUM(E1663:E1667)</f>
        <v>9921180</v>
      </c>
      <c r="F1662" s="49">
        <f t="shared" si="467"/>
        <v>2480295</v>
      </c>
      <c r="G1662" s="49">
        <f t="shared" si="467"/>
        <v>2480295</v>
      </c>
      <c r="H1662" s="49">
        <f t="shared" si="467"/>
        <v>2480295</v>
      </c>
      <c r="I1662" s="136">
        <f t="shared" si="467"/>
        <v>0</v>
      </c>
      <c r="J1662" s="136">
        <f t="shared" si="467"/>
        <v>0</v>
      </c>
      <c r="K1662" s="136">
        <f t="shared" si="467"/>
        <v>0</v>
      </c>
      <c r="L1662" s="49">
        <f t="shared" si="467"/>
        <v>0</v>
      </c>
      <c r="M1662" s="49"/>
      <c r="N1662" s="49"/>
      <c r="O1662" s="52">
        <f t="shared" ref="O1662:V1662" si="468">SUM(O1663:O1667)</f>
        <v>96139</v>
      </c>
      <c r="P1662" s="52">
        <f t="shared" si="468"/>
        <v>97415</v>
      </c>
      <c r="Q1662" s="132">
        <f t="shared" si="468"/>
        <v>-1276</v>
      </c>
      <c r="R1662" s="52">
        <f t="shared" si="468"/>
        <v>7849</v>
      </c>
      <c r="S1662" s="52">
        <f t="shared" si="468"/>
        <v>1962</v>
      </c>
      <c r="T1662" s="52">
        <f t="shared" si="468"/>
        <v>2187</v>
      </c>
      <c r="U1662" s="49">
        <f t="shared" si="468"/>
        <v>2187</v>
      </c>
      <c r="V1662" s="49">
        <f t="shared" si="468"/>
        <v>0</v>
      </c>
      <c r="W1662" s="49"/>
      <c r="X1662" s="25"/>
    </row>
    <row r="1663" spans="1:24" s="77" customFormat="1" ht="15.75" x14ac:dyDescent="0.25">
      <c r="A1663" s="33" t="s">
        <v>292</v>
      </c>
      <c r="B1663" s="33" t="s">
        <v>334</v>
      </c>
      <c r="C1663" s="23" t="s">
        <v>73</v>
      </c>
      <c r="D1663" s="34" t="s">
        <v>106</v>
      </c>
      <c r="E1663" s="53">
        <v>6953374</v>
      </c>
      <c r="F1663" s="53">
        <f t="shared" ref="F1663:F1667" si="469">ROUND(E1663/12*3,0)</f>
        <v>1738344</v>
      </c>
      <c r="G1663" s="53">
        <v>1738344</v>
      </c>
      <c r="H1663" s="53">
        <v>1738344</v>
      </c>
      <c r="I1663" s="54"/>
      <c r="J1663" s="50"/>
      <c r="K1663" s="54"/>
      <c r="L1663" s="55"/>
      <c r="M1663" s="53"/>
      <c r="N1663" s="53"/>
      <c r="O1663" s="53">
        <v>96139</v>
      </c>
      <c r="P1663" s="53">
        <v>97415</v>
      </c>
      <c r="Q1663" s="57">
        <f>O1663-P1663</f>
        <v>-1276</v>
      </c>
      <c r="R1663" s="74">
        <v>7849</v>
      </c>
      <c r="S1663" s="53">
        <f>ROUND(R1663/12*3,0)</f>
        <v>1962</v>
      </c>
      <c r="T1663" s="58">
        <v>2187</v>
      </c>
      <c r="U1663" s="58">
        <v>2187</v>
      </c>
      <c r="V1663" s="53">
        <f>T1663-U1663</f>
        <v>0</v>
      </c>
      <c r="W1663" s="53"/>
      <c r="X1663" s="6"/>
    </row>
    <row r="1664" spans="1:24" s="81" customFormat="1" ht="29.25" customHeight="1" x14ac:dyDescent="0.25">
      <c r="A1664" s="33" t="s">
        <v>292</v>
      </c>
      <c r="B1664" s="33" t="s">
        <v>334</v>
      </c>
      <c r="C1664" s="23" t="s">
        <v>74</v>
      </c>
      <c r="D1664" s="34" t="s">
        <v>104</v>
      </c>
      <c r="E1664" s="53">
        <v>2816397</v>
      </c>
      <c r="F1664" s="53">
        <f t="shared" si="469"/>
        <v>704099</v>
      </c>
      <c r="G1664" s="53">
        <v>704099</v>
      </c>
      <c r="H1664" s="53">
        <v>704099</v>
      </c>
      <c r="I1664" s="127"/>
      <c r="J1664" s="50"/>
      <c r="K1664" s="127"/>
      <c r="L1664" s="55"/>
      <c r="M1664" s="59"/>
      <c r="N1664" s="59"/>
      <c r="O1664" s="53"/>
      <c r="P1664" s="53"/>
      <c r="Q1664" s="59">
        <f>O1664-P1664</f>
        <v>0</v>
      </c>
      <c r="R1664" s="53"/>
      <c r="S1664" s="53">
        <f>ROUND(R1664/12*3,0)</f>
        <v>0</v>
      </c>
      <c r="T1664" s="53"/>
      <c r="U1664" s="53"/>
      <c r="V1664" s="53">
        <f>T1664-U1664</f>
        <v>0</v>
      </c>
      <c r="W1664" s="59"/>
      <c r="X1664" s="6"/>
    </row>
    <row r="1665" spans="1:24" s="81" customFormat="1" ht="26.25" customHeight="1" x14ac:dyDescent="0.25">
      <c r="A1665" s="33" t="s">
        <v>292</v>
      </c>
      <c r="B1665" s="33" t="s">
        <v>334</v>
      </c>
      <c r="C1665" s="23" t="s">
        <v>74</v>
      </c>
      <c r="D1665" s="34" t="s">
        <v>105</v>
      </c>
      <c r="E1665" s="53">
        <v>151409</v>
      </c>
      <c r="F1665" s="53">
        <f t="shared" si="469"/>
        <v>37852</v>
      </c>
      <c r="G1665" s="53">
        <v>37852</v>
      </c>
      <c r="H1665" s="53">
        <v>37852</v>
      </c>
      <c r="I1665" s="127"/>
      <c r="J1665" s="50"/>
      <c r="K1665" s="127"/>
      <c r="L1665" s="55"/>
      <c r="M1665" s="59"/>
      <c r="N1665" s="59"/>
      <c r="O1665" s="53"/>
      <c r="P1665" s="53"/>
      <c r="Q1665" s="59">
        <f>O1665-P1665</f>
        <v>0</v>
      </c>
      <c r="R1665" s="53"/>
      <c r="S1665" s="53">
        <f>ROUND(R1665/12*3,0)</f>
        <v>0</v>
      </c>
      <c r="T1665" s="53"/>
      <c r="U1665" s="53"/>
      <c r="V1665" s="53">
        <f>T1665-U1665</f>
        <v>0</v>
      </c>
      <c r="W1665" s="59"/>
      <c r="X1665" s="6"/>
    </row>
    <row r="1666" spans="1:24" s="81" customFormat="1" ht="22.5" customHeight="1" x14ac:dyDescent="0.25">
      <c r="A1666" s="33" t="s">
        <v>292</v>
      </c>
      <c r="B1666" s="33" t="s">
        <v>334</v>
      </c>
      <c r="C1666" s="23" t="s">
        <v>75</v>
      </c>
      <c r="D1666" s="34" t="s">
        <v>325</v>
      </c>
      <c r="E1666" s="53"/>
      <c r="F1666" s="53">
        <f t="shared" si="469"/>
        <v>0</v>
      </c>
      <c r="G1666" s="53"/>
      <c r="H1666" s="53"/>
      <c r="I1666" s="127"/>
      <c r="J1666" s="55"/>
      <c r="K1666" s="127"/>
      <c r="L1666" s="55"/>
      <c r="M1666" s="59"/>
      <c r="N1666" s="59"/>
      <c r="O1666" s="53"/>
      <c r="P1666" s="53"/>
      <c r="Q1666" s="59">
        <f>O1666-P1666</f>
        <v>0</v>
      </c>
      <c r="R1666" s="53"/>
      <c r="S1666" s="53">
        <f>ROUND(R1666/12*3,0)</f>
        <v>0</v>
      </c>
      <c r="T1666" s="53"/>
      <c r="U1666" s="53"/>
      <c r="V1666" s="53">
        <f>T1666-U1666</f>
        <v>0</v>
      </c>
      <c r="W1666" s="59"/>
      <c r="X1666" s="6"/>
    </row>
    <row r="1667" spans="1:24" s="77" customFormat="1" ht="31.5" x14ac:dyDescent="0.25">
      <c r="A1667" s="33" t="s">
        <v>292</v>
      </c>
      <c r="B1667" s="33" t="s">
        <v>334</v>
      </c>
      <c r="C1667" s="23" t="s">
        <v>76</v>
      </c>
      <c r="D1667" s="34" t="s">
        <v>108</v>
      </c>
      <c r="E1667" s="53"/>
      <c r="F1667" s="53">
        <f t="shared" si="469"/>
        <v>0</v>
      </c>
      <c r="G1667" s="53"/>
      <c r="H1667" s="53"/>
      <c r="I1667" s="54"/>
      <c r="J1667" s="50"/>
      <c r="K1667" s="54"/>
      <c r="L1667" s="55"/>
      <c r="M1667" s="59"/>
      <c r="N1667" s="59"/>
      <c r="O1667" s="53"/>
      <c r="P1667" s="53"/>
      <c r="Q1667" s="57">
        <f>O1667-P1667</f>
        <v>0</v>
      </c>
      <c r="R1667" s="53"/>
      <c r="S1667" s="53">
        <f>ROUND(R1667/12*3,0)</f>
        <v>0</v>
      </c>
      <c r="T1667" s="58"/>
      <c r="U1667" s="58"/>
      <c r="V1667" s="53">
        <f>T1667-U1667</f>
        <v>0</v>
      </c>
      <c r="W1667" s="59"/>
      <c r="X1667" s="6"/>
    </row>
    <row r="1668" spans="1:24" s="77" customFormat="1" ht="15.75" x14ac:dyDescent="0.25">
      <c r="A1668" s="33" t="s">
        <v>292</v>
      </c>
      <c r="B1668" s="22" t="s">
        <v>335</v>
      </c>
      <c r="C1668" s="36"/>
      <c r="D1668" s="32" t="s">
        <v>24</v>
      </c>
      <c r="E1668" s="61">
        <f t="shared" ref="E1668:K1668" si="470">SUM(E1669:E1681)</f>
        <v>1116160</v>
      </c>
      <c r="F1668" s="61">
        <f t="shared" si="470"/>
        <v>279040</v>
      </c>
      <c r="G1668" s="61">
        <f t="shared" si="470"/>
        <v>200948</v>
      </c>
      <c r="H1668" s="61">
        <f t="shared" si="470"/>
        <v>200948</v>
      </c>
      <c r="I1668" s="128">
        <f t="shared" si="470"/>
        <v>0</v>
      </c>
      <c r="J1668" s="128">
        <f t="shared" si="470"/>
        <v>0</v>
      </c>
      <c r="K1668" s="128">
        <f t="shared" si="470"/>
        <v>-78092</v>
      </c>
      <c r="L1668" s="55">
        <f>ROUND(K1668*100/-F1668,2)</f>
        <v>27.99</v>
      </c>
      <c r="M1668" s="61"/>
      <c r="N1668" s="61"/>
      <c r="O1668" s="61">
        <f t="shared" ref="O1668:V1668" si="471">SUM(O1669:O1681)</f>
        <v>6580</v>
      </c>
      <c r="P1668" s="61">
        <f t="shared" si="471"/>
        <v>6580</v>
      </c>
      <c r="Q1668" s="128">
        <f t="shared" si="471"/>
        <v>0</v>
      </c>
      <c r="R1668" s="61">
        <f t="shared" si="471"/>
        <v>561</v>
      </c>
      <c r="S1668" s="61">
        <f t="shared" si="471"/>
        <v>140</v>
      </c>
      <c r="T1668" s="145">
        <f t="shared" si="471"/>
        <v>101</v>
      </c>
      <c r="U1668" s="145">
        <f t="shared" si="471"/>
        <v>101</v>
      </c>
      <c r="V1668" s="61">
        <f t="shared" si="471"/>
        <v>0</v>
      </c>
      <c r="W1668" s="68"/>
      <c r="X1668" s="6"/>
    </row>
    <row r="1669" spans="1:24" s="77" customFormat="1" ht="15.75" x14ac:dyDescent="0.25">
      <c r="A1669" s="33" t="s">
        <v>292</v>
      </c>
      <c r="B1669" s="33" t="s">
        <v>335</v>
      </c>
      <c r="C1669" s="37" t="s">
        <v>25</v>
      </c>
      <c r="D1669" s="34" t="s">
        <v>54</v>
      </c>
      <c r="E1669" s="53">
        <v>1116160</v>
      </c>
      <c r="F1669" s="53">
        <f>ROUND(E1669/12*3,0)</f>
        <v>279040</v>
      </c>
      <c r="G1669" s="53">
        <v>200948</v>
      </c>
      <c r="H1669" s="53">
        <v>200948</v>
      </c>
      <c r="I1669" s="54"/>
      <c r="J1669" s="50"/>
      <c r="K1669" s="54">
        <f>G1669-F1669</f>
        <v>-78092</v>
      </c>
      <c r="L1669" s="55">
        <f>ROUND(K1669*100/-F1669,2)</f>
        <v>27.99</v>
      </c>
      <c r="M1669" s="59"/>
      <c r="N1669" s="59"/>
      <c r="O1669" s="53">
        <v>6580</v>
      </c>
      <c r="P1669" s="53">
        <v>6580</v>
      </c>
      <c r="Q1669" s="57">
        <f t="shared" ref="Q1669:Q1681" si="472">O1669-P1669</f>
        <v>0</v>
      </c>
      <c r="R1669" s="74">
        <v>561</v>
      </c>
      <c r="S1669" s="53">
        <f>ROUND(R1669/12*3,0)</f>
        <v>140</v>
      </c>
      <c r="T1669" s="58">
        <v>101</v>
      </c>
      <c r="U1669" s="58">
        <v>101</v>
      </c>
      <c r="V1669" s="53">
        <f t="shared" ref="V1669:V1681" si="473">T1669-U1669</f>
        <v>0</v>
      </c>
      <c r="W1669" s="59"/>
      <c r="X1669" s="6"/>
    </row>
    <row r="1670" spans="1:24" s="77" customFormat="1" ht="15.75" x14ac:dyDescent="0.25">
      <c r="A1670" s="33" t="s">
        <v>292</v>
      </c>
      <c r="B1670" s="33" t="s">
        <v>335</v>
      </c>
      <c r="C1670" s="37" t="s">
        <v>26</v>
      </c>
      <c r="D1670" s="34" t="s">
        <v>27</v>
      </c>
      <c r="E1670" s="53"/>
      <c r="F1670" s="53"/>
      <c r="G1670" s="53"/>
      <c r="H1670" s="53"/>
      <c r="I1670" s="54"/>
      <c r="J1670" s="50"/>
      <c r="K1670" s="54"/>
      <c r="L1670" s="55"/>
      <c r="M1670" s="59"/>
      <c r="N1670" s="59"/>
      <c r="O1670" s="53"/>
      <c r="P1670" s="53"/>
      <c r="Q1670" s="57">
        <f t="shared" si="472"/>
        <v>0</v>
      </c>
      <c r="R1670" s="53"/>
      <c r="S1670" s="53">
        <f t="shared" ref="S1670:S1681" si="474">ROUND(R1670/12*3,0)</f>
        <v>0</v>
      </c>
      <c r="T1670" s="58"/>
      <c r="U1670" s="58"/>
      <c r="V1670" s="53">
        <f t="shared" si="473"/>
        <v>0</v>
      </c>
      <c r="W1670" s="59"/>
      <c r="X1670" s="6"/>
    </row>
    <row r="1671" spans="1:24" s="77" customFormat="1" ht="31.5" x14ac:dyDescent="0.25">
      <c r="A1671" s="33" t="s">
        <v>292</v>
      </c>
      <c r="B1671" s="33" t="s">
        <v>335</v>
      </c>
      <c r="C1671" s="37" t="s">
        <v>28</v>
      </c>
      <c r="D1671" s="34" t="s">
        <v>29</v>
      </c>
      <c r="E1671" s="53"/>
      <c r="F1671" s="53"/>
      <c r="G1671" s="53"/>
      <c r="H1671" s="53"/>
      <c r="I1671" s="54"/>
      <c r="J1671" s="50"/>
      <c r="K1671" s="54"/>
      <c r="L1671" s="55"/>
      <c r="M1671" s="59"/>
      <c r="N1671" s="59"/>
      <c r="O1671" s="53"/>
      <c r="P1671" s="53"/>
      <c r="Q1671" s="57">
        <f t="shared" si="472"/>
        <v>0</v>
      </c>
      <c r="R1671" s="53"/>
      <c r="S1671" s="53">
        <f t="shared" si="474"/>
        <v>0</v>
      </c>
      <c r="T1671" s="58"/>
      <c r="U1671" s="58"/>
      <c r="V1671" s="53">
        <f t="shared" si="473"/>
        <v>0</v>
      </c>
      <c r="W1671" s="59"/>
      <c r="X1671" s="6"/>
    </row>
    <row r="1672" spans="1:24" s="77" customFormat="1" ht="15.75" x14ac:dyDescent="0.25">
      <c r="A1672" s="33" t="s">
        <v>292</v>
      </c>
      <c r="B1672" s="33" t="s">
        <v>335</v>
      </c>
      <c r="C1672" s="37" t="s">
        <v>56</v>
      </c>
      <c r="D1672" s="34" t="s">
        <v>53</v>
      </c>
      <c r="E1672" s="53"/>
      <c r="F1672" s="53"/>
      <c r="G1672" s="53"/>
      <c r="H1672" s="53"/>
      <c r="I1672" s="127"/>
      <c r="J1672" s="50"/>
      <c r="K1672" s="127"/>
      <c r="L1672" s="55"/>
      <c r="M1672" s="59"/>
      <c r="N1672" s="59"/>
      <c r="O1672" s="53"/>
      <c r="P1672" s="53"/>
      <c r="Q1672" s="59">
        <f t="shared" si="472"/>
        <v>0</v>
      </c>
      <c r="R1672" s="53"/>
      <c r="S1672" s="53">
        <f t="shared" si="474"/>
        <v>0</v>
      </c>
      <c r="T1672" s="53"/>
      <c r="U1672" s="53"/>
      <c r="V1672" s="53">
        <f t="shared" si="473"/>
        <v>0</v>
      </c>
      <c r="W1672" s="59"/>
      <c r="X1672" s="6"/>
    </row>
    <row r="1673" spans="1:24" s="77" customFormat="1" ht="15.75" x14ac:dyDescent="0.25">
      <c r="A1673" s="33" t="s">
        <v>292</v>
      </c>
      <c r="B1673" s="33" t="s">
        <v>335</v>
      </c>
      <c r="C1673" s="37" t="s">
        <v>57</v>
      </c>
      <c r="D1673" s="34" t="s">
        <v>68</v>
      </c>
      <c r="E1673" s="53"/>
      <c r="F1673" s="53"/>
      <c r="G1673" s="53"/>
      <c r="H1673" s="53"/>
      <c r="I1673" s="54"/>
      <c r="J1673" s="50"/>
      <c r="K1673" s="54"/>
      <c r="L1673" s="55"/>
      <c r="M1673" s="59"/>
      <c r="N1673" s="59"/>
      <c r="O1673" s="53"/>
      <c r="P1673" s="53"/>
      <c r="Q1673" s="57">
        <f t="shared" si="472"/>
        <v>0</v>
      </c>
      <c r="R1673" s="53"/>
      <c r="S1673" s="53">
        <f t="shared" si="474"/>
        <v>0</v>
      </c>
      <c r="T1673" s="58"/>
      <c r="U1673" s="58"/>
      <c r="V1673" s="53">
        <f t="shared" si="473"/>
        <v>0</v>
      </c>
      <c r="W1673" s="59"/>
      <c r="X1673" s="6"/>
    </row>
    <row r="1674" spans="1:24" s="77" customFormat="1" ht="15.75" x14ac:dyDescent="0.25">
      <c r="A1674" s="33" t="s">
        <v>292</v>
      </c>
      <c r="B1674" s="33" t="s">
        <v>335</v>
      </c>
      <c r="C1674" s="37" t="s">
        <v>58</v>
      </c>
      <c r="D1674" s="34" t="s">
        <v>70</v>
      </c>
      <c r="E1674" s="53"/>
      <c r="F1674" s="53"/>
      <c r="G1674" s="53"/>
      <c r="H1674" s="53"/>
      <c r="I1674" s="54"/>
      <c r="J1674" s="50"/>
      <c r="K1674" s="54"/>
      <c r="L1674" s="55"/>
      <c r="M1674" s="59"/>
      <c r="N1674" s="59"/>
      <c r="O1674" s="53"/>
      <c r="P1674" s="53"/>
      <c r="Q1674" s="57">
        <f t="shared" si="472"/>
        <v>0</v>
      </c>
      <c r="R1674" s="53"/>
      <c r="S1674" s="53">
        <f t="shared" si="474"/>
        <v>0</v>
      </c>
      <c r="T1674" s="58"/>
      <c r="U1674" s="58"/>
      <c r="V1674" s="53">
        <f t="shared" si="473"/>
        <v>0</v>
      </c>
      <c r="W1674" s="59"/>
      <c r="X1674" s="6"/>
    </row>
    <row r="1675" spans="1:24" s="77" customFormat="1" ht="31.5" x14ac:dyDescent="0.25">
      <c r="A1675" s="33" t="s">
        <v>292</v>
      </c>
      <c r="B1675" s="33" t="s">
        <v>335</v>
      </c>
      <c r="C1675" s="37" t="s">
        <v>59</v>
      </c>
      <c r="D1675" s="34" t="s">
        <v>69</v>
      </c>
      <c r="E1675" s="53"/>
      <c r="F1675" s="53"/>
      <c r="G1675" s="53"/>
      <c r="H1675" s="53"/>
      <c r="I1675" s="54"/>
      <c r="J1675" s="50"/>
      <c r="K1675" s="54"/>
      <c r="L1675" s="55"/>
      <c r="M1675" s="59"/>
      <c r="N1675" s="59"/>
      <c r="O1675" s="53"/>
      <c r="P1675" s="53"/>
      <c r="Q1675" s="57">
        <f t="shared" si="472"/>
        <v>0</v>
      </c>
      <c r="R1675" s="53"/>
      <c r="S1675" s="53">
        <f t="shared" si="474"/>
        <v>0</v>
      </c>
      <c r="T1675" s="58"/>
      <c r="U1675" s="58"/>
      <c r="V1675" s="53">
        <f t="shared" si="473"/>
        <v>0</v>
      </c>
      <c r="W1675" s="59"/>
      <c r="X1675" s="6"/>
    </row>
    <row r="1676" spans="1:24" s="77" customFormat="1" ht="15.75" x14ac:dyDescent="0.25">
      <c r="A1676" s="33" t="s">
        <v>292</v>
      </c>
      <c r="B1676" s="33" t="s">
        <v>335</v>
      </c>
      <c r="C1676" s="37" t="s">
        <v>60</v>
      </c>
      <c r="D1676" s="34" t="s">
        <v>72</v>
      </c>
      <c r="E1676" s="53"/>
      <c r="F1676" s="53"/>
      <c r="G1676" s="53"/>
      <c r="H1676" s="53"/>
      <c r="I1676" s="54"/>
      <c r="J1676" s="50"/>
      <c r="K1676" s="54"/>
      <c r="L1676" s="55"/>
      <c r="M1676" s="59"/>
      <c r="N1676" s="59"/>
      <c r="O1676" s="53"/>
      <c r="P1676" s="53"/>
      <c r="Q1676" s="57">
        <f t="shared" si="472"/>
        <v>0</v>
      </c>
      <c r="R1676" s="53"/>
      <c r="S1676" s="53">
        <f t="shared" si="474"/>
        <v>0</v>
      </c>
      <c r="T1676" s="58"/>
      <c r="U1676" s="58"/>
      <c r="V1676" s="53">
        <f t="shared" si="473"/>
        <v>0</v>
      </c>
      <c r="W1676" s="59"/>
      <c r="X1676" s="6"/>
    </row>
    <row r="1677" spans="1:24" s="77" customFormat="1" ht="15.75" x14ac:dyDescent="0.25">
      <c r="A1677" s="33" t="s">
        <v>292</v>
      </c>
      <c r="B1677" s="33" t="s">
        <v>335</v>
      </c>
      <c r="C1677" s="37" t="s">
        <v>61</v>
      </c>
      <c r="D1677" s="34" t="s">
        <v>67</v>
      </c>
      <c r="E1677" s="53"/>
      <c r="F1677" s="53"/>
      <c r="G1677" s="53"/>
      <c r="H1677" s="53"/>
      <c r="I1677" s="54"/>
      <c r="J1677" s="50"/>
      <c r="K1677" s="54"/>
      <c r="L1677" s="55"/>
      <c r="M1677" s="59"/>
      <c r="N1677" s="59"/>
      <c r="O1677" s="53"/>
      <c r="P1677" s="53"/>
      <c r="Q1677" s="57">
        <f t="shared" si="472"/>
        <v>0</v>
      </c>
      <c r="R1677" s="53"/>
      <c r="S1677" s="53">
        <f t="shared" si="474"/>
        <v>0</v>
      </c>
      <c r="T1677" s="58"/>
      <c r="U1677" s="58"/>
      <c r="V1677" s="53">
        <f t="shared" si="473"/>
        <v>0</v>
      </c>
      <c r="W1677" s="59"/>
      <c r="X1677" s="6"/>
    </row>
    <row r="1678" spans="1:24" s="77" customFormat="1" ht="15.75" x14ac:dyDescent="0.25">
      <c r="A1678" s="33" t="s">
        <v>292</v>
      </c>
      <c r="B1678" s="33" t="s">
        <v>335</v>
      </c>
      <c r="C1678" s="37" t="s">
        <v>62</v>
      </c>
      <c r="D1678" s="34" t="s">
        <v>66</v>
      </c>
      <c r="E1678" s="53"/>
      <c r="F1678" s="53"/>
      <c r="G1678" s="53"/>
      <c r="H1678" s="53"/>
      <c r="I1678" s="54"/>
      <c r="J1678" s="50"/>
      <c r="K1678" s="54"/>
      <c r="L1678" s="55"/>
      <c r="M1678" s="59"/>
      <c r="N1678" s="59"/>
      <c r="O1678" s="53"/>
      <c r="P1678" s="53"/>
      <c r="Q1678" s="57">
        <f t="shared" si="472"/>
        <v>0</v>
      </c>
      <c r="R1678" s="53"/>
      <c r="S1678" s="53">
        <f t="shared" si="474"/>
        <v>0</v>
      </c>
      <c r="T1678" s="58"/>
      <c r="U1678" s="58"/>
      <c r="V1678" s="53">
        <f t="shared" si="473"/>
        <v>0</v>
      </c>
      <c r="W1678" s="59"/>
      <c r="X1678" s="6"/>
    </row>
    <row r="1679" spans="1:24" s="77" customFormat="1" ht="15.75" x14ac:dyDescent="0.25">
      <c r="A1679" s="33" t="s">
        <v>292</v>
      </c>
      <c r="B1679" s="33" t="s">
        <v>335</v>
      </c>
      <c r="C1679" s="37" t="s">
        <v>63</v>
      </c>
      <c r="D1679" s="34" t="s">
        <v>52</v>
      </c>
      <c r="E1679" s="53"/>
      <c r="F1679" s="53"/>
      <c r="G1679" s="53"/>
      <c r="H1679" s="53"/>
      <c r="I1679" s="54"/>
      <c r="J1679" s="50"/>
      <c r="K1679" s="54"/>
      <c r="L1679" s="55"/>
      <c r="M1679" s="59"/>
      <c r="N1679" s="59"/>
      <c r="O1679" s="53"/>
      <c r="P1679" s="53"/>
      <c r="Q1679" s="57">
        <f t="shared" si="472"/>
        <v>0</v>
      </c>
      <c r="R1679" s="53"/>
      <c r="S1679" s="53">
        <f t="shared" si="474"/>
        <v>0</v>
      </c>
      <c r="T1679" s="58"/>
      <c r="U1679" s="58"/>
      <c r="V1679" s="53">
        <f t="shared" si="473"/>
        <v>0</v>
      </c>
      <c r="W1679" s="59"/>
      <c r="X1679" s="6"/>
    </row>
    <row r="1680" spans="1:24" s="77" customFormat="1" ht="15.75" x14ac:dyDescent="0.25">
      <c r="A1680" s="33" t="s">
        <v>292</v>
      </c>
      <c r="B1680" s="33" t="s">
        <v>335</v>
      </c>
      <c r="C1680" s="37" t="s">
        <v>64</v>
      </c>
      <c r="D1680" s="34" t="s">
        <v>55</v>
      </c>
      <c r="E1680" s="53"/>
      <c r="F1680" s="53"/>
      <c r="G1680" s="53"/>
      <c r="H1680" s="53"/>
      <c r="I1680" s="54"/>
      <c r="J1680" s="50"/>
      <c r="K1680" s="54"/>
      <c r="L1680" s="55"/>
      <c r="M1680" s="59"/>
      <c r="N1680" s="59"/>
      <c r="O1680" s="53"/>
      <c r="P1680" s="53"/>
      <c r="Q1680" s="57">
        <f t="shared" si="472"/>
        <v>0</v>
      </c>
      <c r="R1680" s="53"/>
      <c r="S1680" s="53">
        <f t="shared" si="474"/>
        <v>0</v>
      </c>
      <c r="T1680" s="58"/>
      <c r="U1680" s="58"/>
      <c r="V1680" s="53">
        <f t="shared" si="473"/>
        <v>0</v>
      </c>
      <c r="W1680" s="59"/>
      <c r="X1680" s="6"/>
    </row>
    <row r="1681" spans="1:24" s="77" customFormat="1" ht="15.75" x14ac:dyDescent="0.25">
      <c r="A1681" s="33" t="s">
        <v>292</v>
      </c>
      <c r="B1681" s="33" t="s">
        <v>335</v>
      </c>
      <c r="C1681" s="37" t="s">
        <v>65</v>
      </c>
      <c r="D1681" s="34" t="s">
        <v>71</v>
      </c>
      <c r="E1681" s="53"/>
      <c r="F1681" s="53"/>
      <c r="G1681" s="53"/>
      <c r="H1681" s="53"/>
      <c r="I1681" s="54"/>
      <c r="J1681" s="50"/>
      <c r="K1681" s="54"/>
      <c r="L1681" s="55"/>
      <c r="M1681" s="59"/>
      <c r="N1681" s="59"/>
      <c r="O1681" s="53"/>
      <c r="P1681" s="53"/>
      <c r="Q1681" s="57">
        <f t="shared" si="472"/>
        <v>0</v>
      </c>
      <c r="R1681" s="53"/>
      <c r="S1681" s="53">
        <f t="shared" si="474"/>
        <v>0</v>
      </c>
      <c r="T1681" s="58"/>
      <c r="U1681" s="58"/>
      <c r="V1681" s="53">
        <f t="shared" si="473"/>
        <v>0</v>
      </c>
      <c r="W1681" s="59"/>
      <c r="X1681" s="6"/>
    </row>
    <row r="1682" spans="1:24" s="77" customFormat="1" ht="31.5" x14ac:dyDescent="0.25">
      <c r="A1682" s="33" t="s">
        <v>292</v>
      </c>
      <c r="B1682" s="22" t="s">
        <v>336</v>
      </c>
      <c r="C1682" s="23" t="s">
        <v>102</v>
      </c>
      <c r="D1682" s="32" t="s">
        <v>30</v>
      </c>
      <c r="E1682" s="61">
        <f t="shared" ref="E1682:L1682" si="475">SUM(E1683:E1699)</f>
        <v>1230926</v>
      </c>
      <c r="F1682" s="61">
        <f t="shared" si="475"/>
        <v>205154.33333333334</v>
      </c>
      <c r="G1682" s="61">
        <f t="shared" si="475"/>
        <v>245533</v>
      </c>
      <c r="H1682" s="61">
        <f t="shared" si="475"/>
        <v>243431</v>
      </c>
      <c r="I1682" s="128">
        <f t="shared" si="475"/>
        <v>0</v>
      </c>
      <c r="J1682" s="128">
        <f t="shared" si="475"/>
        <v>0</v>
      </c>
      <c r="K1682" s="128">
        <f t="shared" si="475"/>
        <v>0</v>
      </c>
      <c r="L1682" s="61">
        <f t="shared" si="475"/>
        <v>0</v>
      </c>
      <c r="M1682" s="61"/>
      <c r="N1682" s="61"/>
      <c r="O1682" s="61">
        <f t="shared" ref="O1682:V1682" si="476">SUM(O1683:O1697)</f>
        <v>1028</v>
      </c>
      <c r="P1682" s="61">
        <f t="shared" si="476"/>
        <v>1028</v>
      </c>
      <c r="Q1682" s="128">
        <f t="shared" si="476"/>
        <v>0</v>
      </c>
      <c r="R1682" s="61">
        <f t="shared" si="476"/>
        <v>0</v>
      </c>
      <c r="S1682" s="61">
        <f t="shared" si="476"/>
        <v>0</v>
      </c>
      <c r="T1682" s="145">
        <f t="shared" si="476"/>
        <v>14</v>
      </c>
      <c r="U1682" s="145">
        <f t="shared" si="476"/>
        <v>14</v>
      </c>
      <c r="V1682" s="61">
        <f t="shared" si="476"/>
        <v>0</v>
      </c>
      <c r="W1682" s="61"/>
      <c r="X1682" s="6"/>
    </row>
    <row r="1683" spans="1:24" s="77" customFormat="1" ht="15.75" x14ac:dyDescent="0.25">
      <c r="A1683" s="33" t="s">
        <v>292</v>
      </c>
      <c r="B1683" s="33" t="s">
        <v>336</v>
      </c>
      <c r="C1683" s="23" t="s">
        <v>79</v>
      </c>
      <c r="D1683" s="43" t="s">
        <v>77</v>
      </c>
      <c r="E1683" s="53">
        <v>137172</v>
      </c>
      <c r="F1683" s="53">
        <f>E1683/12*2</f>
        <v>22862</v>
      </c>
      <c r="G1683" s="53">
        <f>9664+31480</f>
        <v>41144</v>
      </c>
      <c r="H1683" s="53">
        <f>9664+31480</f>
        <v>41144</v>
      </c>
      <c r="I1683" s="54"/>
      <c r="J1683" s="50"/>
      <c r="K1683" s="54"/>
      <c r="L1683" s="55"/>
      <c r="M1683" s="59"/>
      <c r="N1683" s="59"/>
      <c r="O1683" s="53"/>
      <c r="P1683" s="53"/>
      <c r="Q1683" s="57">
        <f t="shared" ref="Q1683:Q1697" si="477">O1683-P1683</f>
        <v>0</v>
      </c>
      <c r="R1683" s="53"/>
      <c r="S1683" s="53">
        <f>ROUND(R1683/12*3,0)</f>
        <v>0</v>
      </c>
      <c r="T1683" s="58"/>
      <c r="U1683" s="58"/>
      <c r="V1683" s="53">
        <f t="shared" ref="V1683:V1697" si="478">T1683-U1683</f>
        <v>0</v>
      </c>
      <c r="W1683" s="59"/>
      <c r="X1683" s="6"/>
    </row>
    <row r="1684" spans="1:24" s="77" customFormat="1" ht="15.75" x14ac:dyDescent="0.25">
      <c r="A1684" s="33" t="s">
        <v>292</v>
      </c>
      <c r="B1684" s="33" t="s">
        <v>336</v>
      </c>
      <c r="C1684" s="23" t="s">
        <v>80</v>
      </c>
      <c r="D1684" s="43" t="s">
        <v>78</v>
      </c>
      <c r="E1684" s="53">
        <v>55148</v>
      </c>
      <c r="F1684" s="53">
        <f>E1684/12*2</f>
        <v>9191.3333333333339</v>
      </c>
      <c r="G1684" s="53">
        <f>6144+6144</f>
        <v>12288</v>
      </c>
      <c r="H1684" s="53">
        <f>6144+6144</f>
        <v>12288</v>
      </c>
      <c r="I1684" s="54"/>
      <c r="J1684" s="50"/>
      <c r="K1684" s="54"/>
      <c r="L1684" s="55"/>
      <c r="M1684" s="59"/>
      <c r="N1684" s="59"/>
      <c r="O1684" s="53"/>
      <c r="P1684" s="53"/>
      <c r="Q1684" s="57">
        <f t="shared" si="477"/>
        <v>0</v>
      </c>
      <c r="R1684" s="53"/>
      <c r="S1684" s="53">
        <f>ROUND(R1684/12*3,0)</f>
        <v>0</v>
      </c>
      <c r="T1684" s="58"/>
      <c r="U1684" s="58"/>
      <c r="V1684" s="53">
        <f t="shared" si="478"/>
        <v>0</v>
      </c>
      <c r="W1684" s="59"/>
      <c r="X1684" s="6"/>
    </row>
    <row r="1685" spans="1:24" s="77" customFormat="1" ht="15.75" x14ac:dyDescent="0.25">
      <c r="A1685" s="33" t="s">
        <v>292</v>
      </c>
      <c r="B1685" s="33" t="s">
        <v>336</v>
      </c>
      <c r="C1685" s="23" t="s">
        <v>82</v>
      </c>
      <c r="D1685" s="34" t="s">
        <v>81</v>
      </c>
      <c r="E1685" s="53"/>
      <c r="F1685" s="53">
        <f>E1685/12*2</f>
        <v>0</v>
      </c>
      <c r="G1685" s="53"/>
      <c r="H1685" s="53"/>
      <c r="I1685" s="54"/>
      <c r="J1685" s="50"/>
      <c r="K1685" s="54"/>
      <c r="L1685" s="55"/>
      <c r="M1685" s="59"/>
      <c r="N1685" s="59"/>
      <c r="O1685" s="53"/>
      <c r="P1685" s="53"/>
      <c r="Q1685" s="57">
        <f t="shared" si="477"/>
        <v>0</v>
      </c>
      <c r="R1685" s="53"/>
      <c r="S1685" s="53">
        <f>ROUND(R1685/12*4,0)</f>
        <v>0</v>
      </c>
      <c r="T1685" s="58"/>
      <c r="U1685" s="58"/>
      <c r="V1685" s="53">
        <f t="shared" si="478"/>
        <v>0</v>
      </c>
      <c r="W1685" s="59"/>
      <c r="X1685" s="6"/>
    </row>
    <row r="1686" spans="1:24" s="77" customFormat="1" ht="31.5" x14ac:dyDescent="0.25">
      <c r="A1686" s="33" t="s">
        <v>292</v>
      </c>
      <c r="B1686" s="33" t="s">
        <v>336</v>
      </c>
      <c r="C1686" s="23" t="s">
        <v>84</v>
      </c>
      <c r="D1686" s="43" t="s">
        <v>83</v>
      </c>
      <c r="E1686" s="53"/>
      <c r="F1686" s="53"/>
      <c r="G1686" s="53"/>
      <c r="H1686" s="53"/>
      <c r="I1686" s="127"/>
      <c r="J1686" s="55"/>
      <c r="K1686" s="127"/>
      <c r="L1686" s="55"/>
      <c r="M1686" s="59"/>
      <c r="N1686" s="59"/>
      <c r="O1686" s="53"/>
      <c r="P1686" s="53"/>
      <c r="Q1686" s="59">
        <f t="shared" si="477"/>
        <v>0</v>
      </c>
      <c r="R1686" s="53"/>
      <c r="S1686" s="53">
        <f>ROUND(R1686/12*3,0)</f>
        <v>0</v>
      </c>
      <c r="T1686" s="53"/>
      <c r="U1686" s="53"/>
      <c r="V1686" s="53">
        <f t="shared" si="478"/>
        <v>0</v>
      </c>
      <c r="W1686" s="59"/>
      <c r="X1686" s="6"/>
    </row>
    <row r="1687" spans="1:24" s="77" customFormat="1" ht="15.75" x14ac:dyDescent="0.25">
      <c r="A1687" s="33" t="s">
        <v>292</v>
      </c>
      <c r="B1687" s="33" t="s">
        <v>336</v>
      </c>
      <c r="C1687" s="23" t="s">
        <v>95</v>
      </c>
      <c r="D1687" s="43" t="s">
        <v>96</v>
      </c>
      <c r="E1687" s="53"/>
      <c r="F1687" s="53"/>
      <c r="G1687" s="53"/>
      <c r="H1687" s="53"/>
      <c r="I1687" s="54"/>
      <c r="J1687" s="50"/>
      <c r="K1687" s="54"/>
      <c r="L1687" s="55"/>
      <c r="M1687" s="59"/>
      <c r="N1687" s="59"/>
      <c r="O1687" s="53"/>
      <c r="P1687" s="53"/>
      <c r="Q1687" s="57">
        <f t="shared" si="477"/>
        <v>0</v>
      </c>
      <c r="R1687" s="53"/>
      <c r="S1687" s="53">
        <f>ROUND(R1687/12*3,0)</f>
        <v>0</v>
      </c>
      <c r="T1687" s="58"/>
      <c r="U1687" s="58"/>
      <c r="V1687" s="53">
        <f t="shared" si="478"/>
        <v>0</v>
      </c>
      <c r="W1687" s="59"/>
      <c r="X1687" s="6"/>
    </row>
    <row r="1688" spans="1:24" s="77" customFormat="1" ht="31.5" x14ac:dyDescent="0.25">
      <c r="A1688" s="33" t="s">
        <v>292</v>
      </c>
      <c r="B1688" s="33" t="s">
        <v>336</v>
      </c>
      <c r="C1688" s="23" t="s">
        <v>86</v>
      </c>
      <c r="D1688" s="43" t="s">
        <v>85</v>
      </c>
      <c r="E1688" s="53"/>
      <c r="F1688" s="53">
        <f>E1688/12*2</f>
        <v>0</v>
      </c>
      <c r="G1688" s="53">
        <v>15807</v>
      </c>
      <c r="H1688" s="53">
        <v>15807</v>
      </c>
      <c r="I1688" s="54"/>
      <c r="J1688" s="50"/>
      <c r="K1688" s="54"/>
      <c r="L1688" s="55"/>
      <c r="M1688" s="59"/>
      <c r="N1688" s="59"/>
      <c r="O1688" s="53">
        <v>1028</v>
      </c>
      <c r="P1688" s="53">
        <v>1028</v>
      </c>
      <c r="Q1688" s="57">
        <f t="shared" si="477"/>
        <v>0</v>
      </c>
      <c r="R1688" s="74"/>
      <c r="S1688" s="53">
        <f>ROUND(R1688/12*3,0)</f>
        <v>0</v>
      </c>
      <c r="T1688" s="58">
        <v>14</v>
      </c>
      <c r="U1688" s="58">
        <v>14</v>
      </c>
      <c r="V1688" s="53">
        <f t="shared" si="478"/>
        <v>0</v>
      </c>
      <c r="W1688" s="59"/>
      <c r="X1688" s="6"/>
    </row>
    <row r="1689" spans="1:24" s="77" customFormat="1" ht="31.5" x14ac:dyDescent="0.25">
      <c r="A1689" s="33" t="s">
        <v>292</v>
      </c>
      <c r="B1689" s="33" t="s">
        <v>336</v>
      </c>
      <c r="C1689" s="23" t="s">
        <v>102</v>
      </c>
      <c r="D1689" s="39" t="s">
        <v>362</v>
      </c>
      <c r="E1689" s="53"/>
      <c r="F1689" s="53">
        <f>E1689/12*9</f>
        <v>0</v>
      </c>
      <c r="G1689" s="53">
        <v>2102</v>
      </c>
      <c r="H1689" s="53"/>
      <c r="I1689" s="54"/>
      <c r="J1689" s="50"/>
      <c r="K1689" s="54"/>
      <c r="L1689" s="55"/>
      <c r="M1689" s="59"/>
      <c r="N1689" s="59"/>
      <c r="O1689" s="53"/>
      <c r="P1689" s="53"/>
      <c r="Q1689" s="57">
        <f t="shared" si="477"/>
        <v>0</v>
      </c>
      <c r="R1689" s="74"/>
      <c r="S1689" s="53">
        <f>ROUND(R1689/12*2,0)</f>
        <v>0</v>
      </c>
      <c r="T1689" s="58"/>
      <c r="U1689" s="58"/>
      <c r="V1689" s="53">
        <f t="shared" si="478"/>
        <v>0</v>
      </c>
      <c r="W1689" s="59"/>
      <c r="X1689" s="6"/>
    </row>
    <row r="1690" spans="1:24" s="77" customFormat="1" ht="15.75" x14ac:dyDescent="0.25">
      <c r="A1690" s="33" t="s">
        <v>292</v>
      </c>
      <c r="B1690" s="33" t="s">
        <v>336</v>
      </c>
      <c r="C1690" s="23" t="s">
        <v>89</v>
      </c>
      <c r="D1690" s="43" t="s">
        <v>88</v>
      </c>
      <c r="E1690" s="53"/>
      <c r="F1690" s="53">
        <f>E1690/12*1</f>
        <v>0</v>
      </c>
      <c r="G1690" s="53">
        <v>3</v>
      </c>
      <c r="H1690" s="53">
        <v>3</v>
      </c>
      <c r="I1690" s="54"/>
      <c r="J1690" s="50"/>
      <c r="K1690" s="54"/>
      <c r="L1690" s="55"/>
      <c r="M1690" s="59"/>
      <c r="N1690" s="59"/>
      <c r="O1690" s="53"/>
      <c r="P1690" s="53"/>
      <c r="Q1690" s="57">
        <f t="shared" si="477"/>
        <v>0</v>
      </c>
      <c r="R1690" s="53"/>
      <c r="S1690" s="53">
        <f t="shared" ref="S1690:S1697" si="479">ROUND(R1690/12*3,0)</f>
        <v>0</v>
      </c>
      <c r="T1690" s="58"/>
      <c r="U1690" s="58"/>
      <c r="V1690" s="53">
        <f t="shared" si="478"/>
        <v>0</v>
      </c>
      <c r="W1690" s="59"/>
      <c r="X1690" s="6"/>
    </row>
    <row r="1691" spans="1:24" s="77" customFormat="1" ht="15.75" x14ac:dyDescent="0.25">
      <c r="A1691" s="33" t="s">
        <v>292</v>
      </c>
      <c r="B1691" s="33" t="s">
        <v>336</v>
      </c>
      <c r="C1691" s="23" t="s">
        <v>91</v>
      </c>
      <c r="D1691" s="43" t="s">
        <v>90</v>
      </c>
      <c r="E1691" s="53">
        <v>1038606</v>
      </c>
      <c r="F1691" s="53">
        <f>E1691/12*2</f>
        <v>173101</v>
      </c>
      <c r="G1691" s="53">
        <f>81251+92182</f>
        <v>173433</v>
      </c>
      <c r="H1691" s="53">
        <f>81251+92182</f>
        <v>173433</v>
      </c>
      <c r="I1691" s="54"/>
      <c r="J1691" s="50"/>
      <c r="K1691" s="54"/>
      <c r="L1691" s="55"/>
      <c r="M1691" s="59"/>
      <c r="N1691" s="59"/>
      <c r="O1691" s="53"/>
      <c r="P1691" s="53"/>
      <c r="Q1691" s="57">
        <f t="shared" si="477"/>
        <v>0</v>
      </c>
      <c r="R1691" s="53"/>
      <c r="S1691" s="53">
        <f t="shared" si="479"/>
        <v>0</v>
      </c>
      <c r="T1691" s="58"/>
      <c r="U1691" s="58"/>
      <c r="V1691" s="53">
        <f t="shared" si="478"/>
        <v>0</v>
      </c>
      <c r="W1691" s="59"/>
      <c r="X1691" s="6"/>
    </row>
    <row r="1692" spans="1:24" s="77" customFormat="1" ht="15.75" x14ac:dyDescent="0.25">
      <c r="A1692" s="33" t="s">
        <v>292</v>
      </c>
      <c r="B1692" s="33" t="s">
        <v>336</v>
      </c>
      <c r="C1692" s="23" t="s">
        <v>94</v>
      </c>
      <c r="D1692" s="43" t="s">
        <v>97</v>
      </c>
      <c r="E1692" s="53"/>
      <c r="F1692" s="53">
        <f>E1692/12*1</f>
        <v>0</v>
      </c>
      <c r="G1692" s="53"/>
      <c r="H1692" s="53"/>
      <c r="I1692" s="54"/>
      <c r="J1692" s="50"/>
      <c r="K1692" s="54"/>
      <c r="L1692" s="55"/>
      <c r="M1692" s="59"/>
      <c r="N1692" s="59"/>
      <c r="O1692" s="53"/>
      <c r="P1692" s="53"/>
      <c r="Q1692" s="57">
        <f t="shared" si="477"/>
        <v>0</v>
      </c>
      <c r="R1692" s="53"/>
      <c r="S1692" s="53">
        <f t="shared" si="479"/>
        <v>0</v>
      </c>
      <c r="T1692" s="58"/>
      <c r="U1692" s="58"/>
      <c r="V1692" s="53">
        <f t="shared" si="478"/>
        <v>0</v>
      </c>
      <c r="W1692" s="59"/>
      <c r="X1692" s="6"/>
    </row>
    <row r="1693" spans="1:24" s="77" customFormat="1" ht="15.75" x14ac:dyDescent="0.25">
      <c r="A1693" s="33" t="s">
        <v>292</v>
      </c>
      <c r="B1693" s="33" t="s">
        <v>336</v>
      </c>
      <c r="C1693" s="23" t="s">
        <v>93</v>
      </c>
      <c r="D1693" s="43" t="s">
        <v>92</v>
      </c>
      <c r="E1693" s="53"/>
      <c r="F1693" s="53"/>
      <c r="G1693" s="53"/>
      <c r="H1693" s="53"/>
      <c r="I1693" s="54"/>
      <c r="J1693" s="50"/>
      <c r="K1693" s="54"/>
      <c r="L1693" s="55"/>
      <c r="M1693" s="59"/>
      <c r="N1693" s="59"/>
      <c r="O1693" s="53"/>
      <c r="P1693" s="53"/>
      <c r="Q1693" s="57">
        <f t="shared" si="477"/>
        <v>0</v>
      </c>
      <c r="R1693" s="53"/>
      <c r="S1693" s="53">
        <f t="shared" si="479"/>
        <v>0</v>
      </c>
      <c r="T1693" s="58"/>
      <c r="U1693" s="58"/>
      <c r="V1693" s="53">
        <f t="shared" si="478"/>
        <v>0</v>
      </c>
      <c r="W1693" s="59"/>
      <c r="X1693" s="6"/>
    </row>
    <row r="1694" spans="1:24" s="77" customFormat="1" ht="31.5" x14ac:dyDescent="0.25">
      <c r="A1694" s="33" t="s">
        <v>292</v>
      </c>
      <c r="B1694" s="33" t="s">
        <v>336</v>
      </c>
      <c r="C1694" s="23" t="s">
        <v>98</v>
      </c>
      <c r="D1694" s="34" t="s">
        <v>99</v>
      </c>
      <c r="E1694" s="53"/>
      <c r="F1694" s="53"/>
      <c r="G1694" s="53"/>
      <c r="H1694" s="53"/>
      <c r="I1694" s="54"/>
      <c r="J1694" s="50"/>
      <c r="K1694" s="54"/>
      <c r="L1694" s="55"/>
      <c r="M1694" s="59"/>
      <c r="N1694" s="59"/>
      <c r="O1694" s="53"/>
      <c r="P1694" s="53"/>
      <c r="Q1694" s="57">
        <f t="shared" si="477"/>
        <v>0</v>
      </c>
      <c r="R1694" s="53"/>
      <c r="S1694" s="53">
        <f t="shared" si="479"/>
        <v>0</v>
      </c>
      <c r="T1694" s="58"/>
      <c r="U1694" s="58"/>
      <c r="V1694" s="53">
        <f t="shared" si="478"/>
        <v>0</v>
      </c>
      <c r="W1694" s="59"/>
      <c r="X1694" s="6"/>
    </row>
    <row r="1695" spans="1:24" s="77" customFormat="1" ht="15.75" x14ac:dyDescent="0.25">
      <c r="A1695" s="33" t="s">
        <v>292</v>
      </c>
      <c r="B1695" s="33" t="s">
        <v>336</v>
      </c>
      <c r="C1695" s="23" t="s">
        <v>100</v>
      </c>
      <c r="D1695" s="34" t="s">
        <v>101</v>
      </c>
      <c r="E1695" s="53"/>
      <c r="F1695" s="53"/>
      <c r="G1695" s="53"/>
      <c r="H1695" s="53"/>
      <c r="I1695" s="54"/>
      <c r="J1695" s="50"/>
      <c r="K1695" s="54"/>
      <c r="L1695" s="55"/>
      <c r="M1695" s="59"/>
      <c r="N1695" s="59"/>
      <c r="O1695" s="53"/>
      <c r="P1695" s="53"/>
      <c r="Q1695" s="57">
        <f t="shared" si="477"/>
        <v>0</v>
      </c>
      <c r="R1695" s="53"/>
      <c r="S1695" s="53">
        <f t="shared" si="479"/>
        <v>0</v>
      </c>
      <c r="T1695" s="58"/>
      <c r="U1695" s="58"/>
      <c r="V1695" s="53">
        <f t="shared" si="478"/>
        <v>0</v>
      </c>
      <c r="W1695" s="59"/>
      <c r="X1695" s="6"/>
    </row>
    <row r="1696" spans="1:24" s="77" customFormat="1" ht="37.5" customHeight="1" x14ac:dyDescent="0.25">
      <c r="A1696" s="33" t="s">
        <v>292</v>
      </c>
      <c r="B1696" s="33" t="s">
        <v>336</v>
      </c>
      <c r="C1696" s="23" t="s">
        <v>102</v>
      </c>
      <c r="D1696" s="39" t="s">
        <v>87</v>
      </c>
      <c r="E1696" s="53"/>
      <c r="F1696" s="53"/>
      <c r="G1696" s="53"/>
      <c r="H1696" s="53"/>
      <c r="I1696" s="54"/>
      <c r="J1696" s="50"/>
      <c r="K1696" s="54"/>
      <c r="L1696" s="55"/>
      <c r="M1696" s="59"/>
      <c r="N1696" s="59"/>
      <c r="O1696" s="53"/>
      <c r="P1696" s="53"/>
      <c r="Q1696" s="57">
        <f t="shared" si="477"/>
        <v>0</v>
      </c>
      <c r="R1696" s="53"/>
      <c r="S1696" s="53">
        <f t="shared" si="479"/>
        <v>0</v>
      </c>
      <c r="T1696" s="58"/>
      <c r="U1696" s="58"/>
      <c r="V1696" s="53">
        <f t="shared" si="478"/>
        <v>0</v>
      </c>
      <c r="W1696" s="59"/>
      <c r="X1696" s="6"/>
    </row>
    <row r="1697" spans="1:24" s="77" customFormat="1" ht="63" x14ac:dyDescent="0.25">
      <c r="A1697" s="33" t="s">
        <v>292</v>
      </c>
      <c r="B1697" s="33" t="s">
        <v>336</v>
      </c>
      <c r="C1697" s="23" t="s">
        <v>102</v>
      </c>
      <c r="D1697" s="39" t="s">
        <v>103</v>
      </c>
      <c r="E1697" s="53"/>
      <c r="F1697" s="53"/>
      <c r="G1697" s="53"/>
      <c r="H1697" s="53"/>
      <c r="I1697" s="54"/>
      <c r="J1697" s="50"/>
      <c r="K1697" s="54"/>
      <c r="L1697" s="55"/>
      <c r="M1697" s="59"/>
      <c r="N1697" s="59"/>
      <c r="O1697" s="53"/>
      <c r="P1697" s="53"/>
      <c r="Q1697" s="57">
        <f t="shared" si="477"/>
        <v>0</v>
      </c>
      <c r="R1697" s="53"/>
      <c r="S1697" s="53">
        <f t="shared" si="479"/>
        <v>0</v>
      </c>
      <c r="T1697" s="58"/>
      <c r="U1697" s="58"/>
      <c r="V1697" s="53">
        <f t="shared" si="478"/>
        <v>0</v>
      </c>
      <c r="W1697" s="59"/>
      <c r="X1697" s="6"/>
    </row>
    <row r="1698" spans="1:24" s="77" customFormat="1" ht="31.5" x14ac:dyDescent="0.25">
      <c r="A1698" s="33" t="s">
        <v>292</v>
      </c>
      <c r="B1698" s="33" t="s">
        <v>336</v>
      </c>
      <c r="C1698" s="23" t="s">
        <v>374</v>
      </c>
      <c r="D1698" s="39" t="s">
        <v>375</v>
      </c>
      <c r="E1698" s="53"/>
      <c r="F1698" s="53">
        <f>E1698/12*1</f>
        <v>0</v>
      </c>
      <c r="G1698" s="53">
        <f>334+422</f>
        <v>756</v>
      </c>
      <c r="H1698" s="53">
        <f>334+422</f>
        <v>756</v>
      </c>
      <c r="I1698" s="54"/>
      <c r="J1698" s="50"/>
      <c r="K1698" s="54"/>
      <c r="L1698" s="55"/>
      <c r="M1698" s="59"/>
      <c r="N1698" s="59"/>
      <c r="O1698" s="53"/>
      <c r="P1698" s="53"/>
      <c r="Q1698" s="57"/>
      <c r="R1698" s="53"/>
      <c r="S1698" s="53"/>
      <c r="T1698" s="58"/>
      <c r="U1698" s="58"/>
      <c r="V1698" s="53"/>
      <c r="W1698" s="59"/>
      <c r="X1698" s="6"/>
    </row>
    <row r="1699" spans="1:24" s="77" customFormat="1" ht="15.75" x14ac:dyDescent="0.25">
      <c r="A1699" s="33" t="s">
        <v>292</v>
      </c>
      <c r="B1699" s="33" t="s">
        <v>336</v>
      </c>
      <c r="C1699" s="23" t="s">
        <v>377</v>
      </c>
      <c r="D1699" s="39" t="s">
        <v>376</v>
      </c>
      <c r="E1699" s="53"/>
      <c r="F1699" s="53"/>
      <c r="G1699" s="53"/>
      <c r="H1699" s="53"/>
      <c r="I1699" s="54"/>
      <c r="J1699" s="50"/>
      <c r="K1699" s="54"/>
      <c r="L1699" s="55"/>
      <c r="M1699" s="59"/>
      <c r="N1699" s="59"/>
      <c r="O1699" s="53"/>
      <c r="P1699" s="53"/>
      <c r="Q1699" s="57"/>
      <c r="R1699" s="53"/>
      <c r="S1699" s="53"/>
      <c r="T1699" s="58"/>
      <c r="U1699" s="58"/>
      <c r="V1699" s="53"/>
      <c r="W1699" s="59"/>
      <c r="X1699" s="6"/>
    </row>
    <row r="1700" spans="1:24" s="77" customFormat="1" ht="15.75" x14ac:dyDescent="0.25">
      <c r="A1700" s="33" t="s">
        <v>292</v>
      </c>
      <c r="B1700" s="21">
        <v>2</v>
      </c>
      <c r="C1700" s="23" t="s">
        <v>102</v>
      </c>
      <c r="D1700" s="40" t="s">
        <v>31</v>
      </c>
      <c r="E1700" s="64">
        <f>E1701+E1707+E1761</f>
        <v>1844340</v>
      </c>
      <c r="F1700" s="64">
        <f>F1701+F1707+F1761</f>
        <v>445044.66666666669</v>
      </c>
      <c r="G1700" s="64">
        <f>G1701+G1707+G1761</f>
        <v>455622</v>
      </c>
      <c r="H1700" s="64">
        <f>H1701+H1707+H1761</f>
        <v>421722</v>
      </c>
      <c r="I1700" s="134">
        <f>I1701+I1707+I1761</f>
        <v>30876</v>
      </c>
      <c r="J1700" s="50">
        <f>ROUND(I1700/F1700*100,2)</f>
        <v>6.94</v>
      </c>
      <c r="K1700" s="134">
        <f>K1701+K1707+K1761</f>
        <v>-43925.5</v>
      </c>
      <c r="L1700" s="55">
        <f>ROUND(K1700*100/-F1700,2)</f>
        <v>9.8699999999999992</v>
      </c>
      <c r="M1700" s="64">
        <v>70236</v>
      </c>
      <c r="N1700" s="49">
        <f>ROUND(M1700/12*3,0)</f>
        <v>17559</v>
      </c>
      <c r="O1700" s="64">
        <f t="shared" ref="O1700:V1700" si="480">O1701+O1707+O1761</f>
        <v>11715</v>
      </c>
      <c r="P1700" s="64">
        <f t="shared" si="480"/>
        <v>9107</v>
      </c>
      <c r="Q1700" s="134">
        <f t="shared" si="480"/>
        <v>2608</v>
      </c>
      <c r="R1700" s="64">
        <f t="shared" si="480"/>
        <v>1221</v>
      </c>
      <c r="S1700" s="64">
        <f t="shared" si="480"/>
        <v>306</v>
      </c>
      <c r="T1700" s="144">
        <f t="shared" si="480"/>
        <v>224</v>
      </c>
      <c r="U1700" s="144">
        <f t="shared" si="480"/>
        <v>204</v>
      </c>
      <c r="V1700" s="53">
        <f t="shared" si="480"/>
        <v>20</v>
      </c>
      <c r="W1700" s="53"/>
      <c r="X1700" s="6"/>
    </row>
    <row r="1701" spans="1:24" s="77" customFormat="1" ht="15.75" x14ac:dyDescent="0.25">
      <c r="A1701" s="33" t="s">
        <v>292</v>
      </c>
      <c r="B1701" s="22" t="s">
        <v>337</v>
      </c>
      <c r="C1701" s="23" t="s">
        <v>102</v>
      </c>
      <c r="D1701" s="32" t="s">
        <v>32</v>
      </c>
      <c r="E1701" s="64">
        <f t="shared" ref="E1701:L1701" si="481">SUM(E1702:E1706)</f>
        <v>558999</v>
      </c>
      <c r="F1701" s="64">
        <f t="shared" si="481"/>
        <v>139750</v>
      </c>
      <c r="G1701" s="64">
        <f t="shared" si="481"/>
        <v>139750</v>
      </c>
      <c r="H1701" s="64">
        <f t="shared" si="481"/>
        <v>139750</v>
      </c>
      <c r="I1701" s="134">
        <f t="shared" si="481"/>
        <v>0</v>
      </c>
      <c r="J1701" s="134">
        <f t="shared" si="481"/>
        <v>0</v>
      </c>
      <c r="K1701" s="134">
        <f t="shared" si="481"/>
        <v>0</v>
      </c>
      <c r="L1701" s="64">
        <f t="shared" si="481"/>
        <v>0</v>
      </c>
      <c r="M1701" s="64"/>
      <c r="N1701" s="64"/>
      <c r="O1701" s="64">
        <f t="shared" ref="O1701:V1701" si="482">SUM(O1702:O1706)</f>
        <v>2651</v>
      </c>
      <c r="P1701" s="64">
        <f t="shared" si="482"/>
        <v>1105</v>
      </c>
      <c r="Q1701" s="134">
        <f t="shared" si="482"/>
        <v>1546</v>
      </c>
      <c r="R1701" s="64">
        <f t="shared" si="482"/>
        <v>631</v>
      </c>
      <c r="S1701" s="64">
        <f t="shared" si="482"/>
        <v>158</v>
      </c>
      <c r="T1701" s="144">
        <f t="shared" si="482"/>
        <v>79</v>
      </c>
      <c r="U1701" s="144">
        <f t="shared" si="482"/>
        <v>79</v>
      </c>
      <c r="V1701" s="64">
        <f t="shared" si="482"/>
        <v>0</v>
      </c>
      <c r="W1701" s="64"/>
      <c r="X1701" s="6"/>
    </row>
    <row r="1702" spans="1:24" s="77" customFormat="1" ht="15.75" x14ac:dyDescent="0.25">
      <c r="A1702" s="33" t="s">
        <v>292</v>
      </c>
      <c r="B1702" s="33" t="s">
        <v>337</v>
      </c>
      <c r="C1702" s="23" t="s">
        <v>109</v>
      </c>
      <c r="D1702" s="34" t="s">
        <v>106</v>
      </c>
      <c r="E1702" s="53">
        <v>558999</v>
      </c>
      <c r="F1702" s="53">
        <f>ROUND(E1702/12*3,0)</f>
        <v>139750</v>
      </c>
      <c r="G1702" s="53">
        <v>139750</v>
      </c>
      <c r="H1702" s="53">
        <v>139750</v>
      </c>
      <c r="I1702" s="54"/>
      <c r="J1702" s="50"/>
      <c r="K1702" s="54"/>
      <c r="L1702" s="55"/>
      <c r="M1702" s="59"/>
      <c r="N1702" s="59"/>
      <c r="O1702" s="53">
        <v>2651</v>
      </c>
      <c r="P1702" s="53">
        <v>1105</v>
      </c>
      <c r="Q1702" s="57">
        <f>O1702-P1702</f>
        <v>1546</v>
      </c>
      <c r="R1702" s="74">
        <v>631</v>
      </c>
      <c r="S1702" s="53">
        <f>ROUND(R1702/12*3,0)</f>
        <v>158</v>
      </c>
      <c r="T1702" s="58">
        <v>79</v>
      </c>
      <c r="U1702" s="58">
        <v>79</v>
      </c>
      <c r="V1702" s="53">
        <f>T1702-U1702</f>
        <v>0</v>
      </c>
      <c r="W1702" s="59"/>
      <c r="X1702" s="6"/>
    </row>
    <row r="1703" spans="1:24" s="77" customFormat="1" ht="31.5" x14ac:dyDescent="0.25">
      <c r="A1703" s="33" t="s">
        <v>292</v>
      </c>
      <c r="B1703" s="33" t="s">
        <v>337</v>
      </c>
      <c r="C1703" s="23" t="s">
        <v>110</v>
      </c>
      <c r="D1703" s="34" t="s">
        <v>114</v>
      </c>
      <c r="E1703" s="53"/>
      <c r="F1703" s="53"/>
      <c r="G1703" s="53"/>
      <c r="H1703" s="53"/>
      <c r="I1703" s="54"/>
      <c r="J1703" s="50"/>
      <c r="K1703" s="54"/>
      <c r="L1703" s="55"/>
      <c r="M1703" s="59"/>
      <c r="N1703" s="59"/>
      <c r="O1703" s="53"/>
      <c r="P1703" s="53"/>
      <c r="Q1703" s="57">
        <f>O1703-P1703</f>
        <v>0</v>
      </c>
      <c r="R1703" s="53"/>
      <c r="S1703" s="53">
        <f>ROUND(R1703/12*3,0)</f>
        <v>0</v>
      </c>
      <c r="T1703" s="58"/>
      <c r="U1703" s="58"/>
      <c r="V1703" s="53">
        <f>T1703-U1703</f>
        <v>0</v>
      </c>
      <c r="W1703" s="59"/>
      <c r="X1703" s="6"/>
    </row>
    <row r="1704" spans="1:24" s="77" customFormat="1" ht="23.25" customHeight="1" x14ac:dyDescent="0.25">
      <c r="A1704" s="33" t="s">
        <v>292</v>
      </c>
      <c r="B1704" s="33" t="s">
        <v>337</v>
      </c>
      <c r="C1704" s="23" t="s">
        <v>111</v>
      </c>
      <c r="D1704" s="34" t="s">
        <v>115</v>
      </c>
      <c r="E1704" s="53"/>
      <c r="F1704" s="53"/>
      <c r="G1704" s="53"/>
      <c r="H1704" s="53"/>
      <c r="I1704" s="127"/>
      <c r="J1704" s="50"/>
      <c r="K1704" s="127"/>
      <c r="L1704" s="55"/>
      <c r="M1704" s="59"/>
      <c r="N1704" s="59"/>
      <c r="O1704" s="53"/>
      <c r="P1704" s="53"/>
      <c r="Q1704" s="59">
        <f>O1704-P1704</f>
        <v>0</v>
      </c>
      <c r="R1704" s="53"/>
      <c r="S1704" s="53">
        <f>ROUND(R1704/12*3,0)</f>
        <v>0</v>
      </c>
      <c r="T1704" s="53"/>
      <c r="U1704" s="53"/>
      <c r="V1704" s="53">
        <f>T1704-U1704</f>
        <v>0</v>
      </c>
      <c r="W1704" s="59"/>
      <c r="X1704" s="6"/>
    </row>
    <row r="1705" spans="1:24" s="77" customFormat="1" ht="31.5" x14ac:dyDescent="0.25">
      <c r="A1705" s="33" t="s">
        <v>292</v>
      </c>
      <c r="B1705" s="33" t="s">
        <v>337</v>
      </c>
      <c r="C1705" s="23" t="s">
        <v>113</v>
      </c>
      <c r="D1705" s="34" t="s">
        <v>116</v>
      </c>
      <c r="E1705" s="53"/>
      <c r="F1705" s="53"/>
      <c r="G1705" s="53"/>
      <c r="H1705" s="53"/>
      <c r="I1705" s="127"/>
      <c r="J1705" s="55"/>
      <c r="K1705" s="127"/>
      <c r="L1705" s="55"/>
      <c r="M1705" s="59"/>
      <c r="N1705" s="59"/>
      <c r="O1705" s="53"/>
      <c r="P1705" s="53"/>
      <c r="Q1705" s="59">
        <f>O1705-P1705</f>
        <v>0</v>
      </c>
      <c r="R1705" s="53"/>
      <c r="S1705" s="53">
        <f>ROUND(R1705/12*3,0)</f>
        <v>0</v>
      </c>
      <c r="T1705" s="53"/>
      <c r="U1705" s="53"/>
      <c r="V1705" s="53">
        <f>T1705-U1705</f>
        <v>0</v>
      </c>
      <c r="W1705" s="59"/>
      <c r="X1705" s="6"/>
    </row>
    <row r="1706" spans="1:24" s="77" customFormat="1" ht="15.75" x14ac:dyDescent="0.25">
      <c r="A1706" s="33" t="s">
        <v>292</v>
      </c>
      <c r="B1706" s="33" t="s">
        <v>337</v>
      </c>
      <c r="C1706" s="23" t="s">
        <v>112</v>
      </c>
      <c r="D1706" s="34" t="s">
        <v>117</v>
      </c>
      <c r="E1706" s="53"/>
      <c r="F1706" s="53"/>
      <c r="G1706" s="53"/>
      <c r="H1706" s="53"/>
      <c r="I1706" s="54"/>
      <c r="J1706" s="50"/>
      <c r="K1706" s="54"/>
      <c r="L1706" s="55"/>
      <c r="M1706" s="59"/>
      <c r="N1706" s="59"/>
      <c r="O1706" s="53"/>
      <c r="P1706" s="53"/>
      <c r="Q1706" s="57">
        <f>O1706-P1706</f>
        <v>0</v>
      </c>
      <c r="R1706" s="53"/>
      <c r="S1706" s="53">
        <f>ROUND(R1706/12*3,0)</f>
        <v>0</v>
      </c>
      <c r="T1706" s="58"/>
      <c r="U1706" s="58"/>
      <c r="V1706" s="53">
        <f>T1706-U1706</f>
        <v>0</v>
      </c>
      <c r="W1706" s="59"/>
      <c r="X1706" s="6"/>
    </row>
    <row r="1707" spans="1:24" s="77" customFormat="1" ht="15.75" x14ac:dyDescent="0.25">
      <c r="A1707" s="33" t="s">
        <v>292</v>
      </c>
      <c r="B1707" s="22" t="s">
        <v>338</v>
      </c>
      <c r="C1707" s="23" t="s">
        <v>102</v>
      </c>
      <c r="D1707" s="41" t="s">
        <v>33</v>
      </c>
      <c r="E1707" s="64">
        <f>SUM(E1708:E1760)</f>
        <v>1017434</v>
      </c>
      <c r="F1707" s="64">
        <f>SUM(F1708:F1760)</f>
        <v>254358.5</v>
      </c>
      <c r="G1707" s="64">
        <f>SUM(G1708:G1760)</f>
        <v>241309</v>
      </c>
      <c r="H1707" s="64">
        <f>SUM(H1708:H1760)</f>
        <v>203586</v>
      </c>
      <c r="I1707" s="134">
        <f>SUM(I1708:I1760)</f>
        <v>30876</v>
      </c>
      <c r="J1707" s="50">
        <f>ROUND(I1707/F1707*100,2)</f>
        <v>12.14</v>
      </c>
      <c r="K1707" s="134">
        <f>SUM(K1708:K1760)</f>
        <v>-43925.5</v>
      </c>
      <c r="L1707" s="55">
        <f>ROUND(K1707*100/-F1707,2)</f>
        <v>17.27</v>
      </c>
      <c r="M1707" s="64"/>
      <c r="N1707" s="64"/>
      <c r="O1707" s="64">
        <f t="shared" ref="O1707:V1707" si="483">SUM(O1708:O1760)</f>
        <v>8974</v>
      </c>
      <c r="P1707" s="64">
        <f t="shared" si="483"/>
        <v>7912</v>
      </c>
      <c r="Q1707" s="134">
        <f t="shared" si="483"/>
        <v>1062</v>
      </c>
      <c r="R1707" s="64">
        <f t="shared" si="483"/>
        <v>549</v>
      </c>
      <c r="S1707" s="64">
        <f t="shared" si="483"/>
        <v>138</v>
      </c>
      <c r="T1707" s="144">
        <f t="shared" si="483"/>
        <v>132</v>
      </c>
      <c r="U1707" s="144">
        <f t="shared" si="483"/>
        <v>112</v>
      </c>
      <c r="V1707" s="64">
        <f t="shared" si="483"/>
        <v>20</v>
      </c>
      <c r="W1707" s="64"/>
      <c r="X1707" s="6"/>
    </row>
    <row r="1708" spans="1:24" s="77" customFormat="1" ht="31.5" x14ac:dyDescent="0.25">
      <c r="A1708" s="33" t="s">
        <v>292</v>
      </c>
      <c r="B1708" s="33" t="s">
        <v>338</v>
      </c>
      <c r="C1708" s="42" t="s">
        <v>139</v>
      </c>
      <c r="D1708" s="43" t="s">
        <v>119</v>
      </c>
      <c r="E1708" s="53">
        <v>43457</v>
      </c>
      <c r="F1708" s="53">
        <f t="shared" ref="F1708:F1709" si="484">E1708/12*3</f>
        <v>10864.25</v>
      </c>
      <c r="G1708" s="53">
        <v>22478</v>
      </c>
      <c r="H1708" s="53">
        <v>10490</v>
      </c>
      <c r="I1708" s="127">
        <f t="shared" ref="I1708" si="485">G1708-F1708</f>
        <v>11613.75</v>
      </c>
      <c r="J1708" s="55">
        <f t="shared" ref="J1708" si="486">ROUND(I1708/F1708*100,2)</f>
        <v>106.9</v>
      </c>
      <c r="K1708" s="54"/>
      <c r="L1708" s="55"/>
      <c r="M1708" s="59"/>
      <c r="N1708" s="59"/>
      <c r="O1708" s="53">
        <v>903</v>
      </c>
      <c r="P1708" s="53">
        <v>511</v>
      </c>
      <c r="Q1708" s="57">
        <f t="shared" ref="Q1708:Q1760" si="487">O1708-P1708</f>
        <v>392</v>
      </c>
      <c r="R1708" s="74">
        <v>58</v>
      </c>
      <c r="S1708" s="53">
        <f>ROUND(R1708/12*3,0)</f>
        <v>15</v>
      </c>
      <c r="T1708" s="58">
        <v>30</v>
      </c>
      <c r="U1708" s="58">
        <v>14</v>
      </c>
      <c r="V1708" s="53">
        <f t="shared" ref="V1708:V1760" si="488">T1708-U1708</f>
        <v>16</v>
      </c>
      <c r="W1708" s="59"/>
      <c r="X1708" s="6"/>
    </row>
    <row r="1709" spans="1:24" s="77" customFormat="1" ht="47.25" x14ac:dyDescent="0.25">
      <c r="A1709" s="33" t="s">
        <v>292</v>
      </c>
      <c r="B1709" s="33" t="s">
        <v>338</v>
      </c>
      <c r="C1709" s="42" t="s">
        <v>140</v>
      </c>
      <c r="D1709" s="43" t="s">
        <v>120</v>
      </c>
      <c r="E1709" s="53">
        <v>76593</v>
      </c>
      <c r="F1709" s="53">
        <f t="shared" si="484"/>
        <v>19148.25</v>
      </c>
      <c r="G1709" s="53">
        <v>7779</v>
      </c>
      <c r="H1709" s="53">
        <v>7779</v>
      </c>
      <c r="I1709" s="127"/>
      <c r="J1709" s="55"/>
      <c r="K1709" s="54">
        <f t="shared" ref="K1709" si="489">G1709-F1709</f>
        <v>-11369.25</v>
      </c>
      <c r="L1709" s="55">
        <f t="shared" ref="L1709" si="490">ROUND(K1709*100/-F1709,2)</f>
        <v>59.37</v>
      </c>
      <c r="M1709" s="59"/>
      <c r="N1709" s="59"/>
      <c r="O1709" s="53">
        <v>350</v>
      </c>
      <c r="P1709" s="53">
        <v>350</v>
      </c>
      <c r="Q1709" s="57">
        <f t="shared" si="487"/>
        <v>0</v>
      </c>
      <c r="R1709" s="74">
        <v>139</v>
      </c>
      <c r="S1709" s="53">
        <f>ROUND(R1709/12*3,0)</f>
        <v>35</v>
      </c>
      <c r="T1709" s="58">
        <v>18</v>
      </c>
      <c r="U1709" s="58">
        <v>18</v>
      </c>
      <c r="V1709" s="53">
        <f t="shared" si="488"/>
        <v>0</v>
      </c>
      <c r="W1709" s="59"/>
      <c r="X1709" s="6"/>
    </row>
    <row r="1710" spans="1:24" s="77" customFormat="1" ht="31.5" x14ac:dyDescent="0.25">
      <c r="A1710" s="33" t="s">
        <v>292</v>
      </c>
      <c r="B1710" s="33" t="s">
        <v>338</v>
      </c>
      <c r="C1710" s="42" t="s">
        <v>141</v>
      </c>
      <c r="D1710" s="43" t="s">
        <v>142</v>
      </c>
      <c r="E1710" s="53"/>
      <c r="F1710" s="53"/>
      <c r="G1710" s="53"/>
      <c r="H1710" s="53"/>
      <c r="I1710" s="54"/>
      <c r="J1710" s="50"/>
      <c r="K1710" s="54"/>
      <c r="L1710" s="55"/>
      <c r="M1710" s="59"/>
      <c r="N1710" s="59"/>
      <c r="O1710" s="53"/>
      <c r="P1710" s="53"/>
      <c r="Q1710" s="57">
        <f t="shared" si="487"/>
        <v>0</v>
      </c>
      <c r="R1710" s="53"/>
      <c r="S1710" s="53">
        <f t="shared" ref="S1710:S1716" si="491">ROUND(R1710/12*3,0)</f>
        <v>0</v>
      </c>
      <c r="T1710" s="58"/>
      <c r="U1710" s="58"/>
      <c r="V1710" s="53">
        <f t="shared" si="488"/>
        <v>0</v>
      </c>
      <c r="W1710" s="59"/>
      <c r="X1710" s="6"/>
    </row>
    <row r="1711" spans="1:24" s="77" customFormat="1" ht="31.5" x14ac:dyDescent="0.25">
      <c r="A1711" s="33" t="s">
        <v>292</v>
      </c>
      <c r="B1711" s="33" t="s">
        <v>338</v>
      </c>
      <c r="C1711" s="42" t="s">
        <v>143</v>
      </c>
      <c r="D1711" s="43" t="s">
        <v>144</v>
      </c>
      <c r="E1711" s="53"/>
      <c r="F1711" s="53"/>
      <c r="G1711" s="53"/>
      <c r="H1711" s="53"/>
      <c r="I1711" s="127"/>
      <c r="J1711" s="55"/>
      <c r="K1711" s="127"/>
      <c r="L1711" s="55"/>
      <c r="M1711" s="59"/>
      <c r="N1711" s="59"/>
      <c r="O1711" s="53"/>
      <c r="P1711" s="53"/>
      <c r="Q1711" s="59">
        <f t="shared" si="487"/>
        <v>0</v>
      </c>
      <c r="R1711" s="53"/>
      <c r="S1711" s="53">
        <f t="shared" si="491"/>
        <v>0</v>
      </c>
      <c r="T1711" s="53"/>
      <c r="U1711" s="53"/>
      <c r="V1711" s="53">
        <f t="shared" si="488"/>
        <v>0</v>
      </c>
      <c r="W1711" s="59"/>
      <c r="X1711" s="6"/>
    </row>
    <row r="1712" spans="1:24" s="77" customFormat="1" ht="15.75" x14ac:dyDescent="0.25">
      <c r="A1712" s="33" t="s">
        <v>292</v>
      </c>
      <c r="B1712" s="33" t="s">
        <v>338</v>
      </c>
      <c r="C1712" s="42" t="s">
        <v>145</v>
      </c>
      <c r="D1712" s="43" t="s">
        <v>146</v>
      </c>
      <c r="E1712" s="53"/>
      <c r="F1712" s="53"/>
      <c r="G1712" s="53"/>
      <c r="H1712" s="53"/>
      <c r="I1712" s="54"/>
      <c r="J1712" s="50"/>
      <c r="K1712" s="54"/>
      <c r="L1712" s="55"/>
      <c r="M1712" s="59"/>
      <c r="N1712" s="59"/>
      <c r="O1712" s="53"/>
      <c r="P1712" s="53"/>
      <c r="Q1712" s="57">
        <f t="shared" si="487"/>
        <v>0</v>
      </c>
      <c r="R1712" s="53"/>
      <c r="S1712" s="53">
        <f t="shared" si="491"/>
        <v>0</v>
      </c>
      <c r="T1712" s="58"/>
      <c r="U1712" s="58"/>
      <c r="V1712" s="53">
        <f t="shared" si="488"/>
        <v>0</v>
      </c>
      <c r="W1712" s="59"/>
      <c r="X1712" s="6"/>
    </row>
    <row r="1713" spans="1:24" s="77" customFormat="1" ht="15.75" x14ac:dyDescent="0.25">
      <c r="A1713" s="33" t="s">
        <v>292</v>
      </c>
      <c r="B1713" s="33" t="s">
        <v>338</v>
      </c>
      <c r="C1713" s="42" t="s">
        <v>147</v>
      </c>
      <c r="D1713" s="43" t="s">
        <v>148</v>
      </c>
      <c r="E1713" s="53"/>
      <c r="F1713" s="53"/>
      <c r="G1713" s="53"/>
      <c r="H1713" s="53"/>
      <c r="I1713" s="54"/>
      <c r="J1713" s="50"/>
      <c r="K1713" s="54"/>
      <c r="L1713" s="55"/>
      <c r="M1713" s="59"/>
      <c r="N1713" s="59"/>
      <c r="O1713" s="53"/>
      <c r="P1713" s="53"/>
      <c r="Q1713" s="57">
        <f t="shared" si="487"/>
        <v>0</v>
      </c>
      <c r="R1713" s="53"/>
      <c r="S1713" s="53">
        <f t="shared" si="491"/>
        <v>0</v>
      </c>
      <c r="T1713" s="58"/>
      <c r="U1713" s="58"/>
      <c r="V1713" s="53">
        <f t="shared" si="488"/>
        <v>0</v>
      </c>
      <c r="W1713" s="59"/>
      <c r="X1713" s="6"/>
    </row>
    <row r="1714" spans="1:24" s="77" customFormat="1" ht="78.75" x14ac:dyDescent="0.25">
      <c r="A1714" s="33" t="s">
        <v>292</v>
      </c>
      <c r="B1714" s="33" t="s">
        <v>338</v>
      </c>
      <c r="C1714" s="42" t="s">
        <v>149</v>
      </c>
      <c r="D1714" s="43" t="s">
        <v>150</v>
      </c>
      <c r="E1714" s="53"/>
      <c r="F1714" s="53"/>
      <c r="G1714" s="53"/>
      <c r="H1714" s="53"/>
      <c r="I1714" s="54"/>
      <c r="J1714" s="50"/>
      <c r="K1714" s="54"/>
      <c r="L1714" s="55"/>
      <c r="M1714" s="59"/>
      <c r="N1714" s="59"/>
      <c r="O1714" s="53"/>
      <c r="P1714" s="53"/>
      <c r="Q1714" s="57">
        <f t="shared" si="487"/>
        <v>0</v>
      </c>
      <c r="R1714" s="53"/>
      <c r="S1714" s="53">
        <f t="shared" si="491"/>
        <v>0</v>
      </c>
      <c r="T1714" s="58"/>
      <c r="U1714" s="58"/>
      <c r="V1714" s="53">
        <f t="shared" si="488"/>
        <v>0</v>
      </c>
      <c r="W1714" s="59"/>
      <c r="X1714" s="6"/>
    </row>
    <row r="1715" spans="1:24" s="77" customFormat="1" ht="31.5" x14ac:dyDescent="0.25">
      <c r="A1715" s="33" t="s">
        <v>292</v>
      </c>
      <c r="B1715" s="33" t="s">
        <v>338</v>
      </c>
      <c r="C1715" s="42" t="s">
        <v>130</v>
      </c>
      <c r="D1715" s="43" t="s">
        <v>151</v>
      </c>
      <c r="E1715" s="53"/>
      <c r="F1715" s="53"/>
      <c r="G1715" s="53"/>
      <c r="H1715" s="53"/>
      <c r="I1715" s="54"/>
      <c r="J1715" s="50"/>
      <c r="K1715" s="54"/>
      <c r="L1715" s="55"/>
      <c r="M1715" s="59"/>
      <c r="N1715" s="59"/>
      <c r="O1715" s="53"/>
      <c r="P1715" s="53"/>
      <c r="Q1715" s="57">
        <f t="shared" si="487"/>
        <v>0</v>
      </c>
      <c r="R1715" s="53"/>
      <c r="S1715" s="53">
        <f t="shared" si="491"/>
        <v>0</v>
      </c>
      <c r="T1715" s="58"/>
      <c r="U1715" s="58"/>
      <c r="V1715" s="53">
        <f t="shared" si="488"/>
        <v>0</v>
      </c>
      <c r="W1715" s="59"/>
      <c r="X1715" s="6"/>
    </row>
    <row r="1716" spans="1:24" s="77" customFormat="1" ht="47.25" x14ac:dyDescent="0.25">
      <c r="A1716" s="33" t="s">
        <v>292</v>
      </c>
      <c r="B1716" s="33" t="s">
        <v>338</v>
      </c>
      <c r="C1716" s="42" t="s">
        <v>174</v>
      </c>
      <c r="D1716" s="43" t="s">
        <v>175</v>
      </c>
      <c r="E1716" s="53"/>
      <c r="F1716" s="53"/>
      <c r="G1716" s="53"/>
      <c r="H1716" s="53"/>
      <c r="I1716" s="54"/>
      <c r="J1716" s="50"/>
      <c r="K1716" s="54"/>
      <c r="L1716" s="55"/>
      <c r="M1716" s="59"/>
      <c r="N1716" s="59"/>
      <c r="O1716" s="53"/>
      <c r="P1716" s="53"/>
      <c r="Q1716" s="57">
        <f t="shared" si="487"/>
        <v>0</v>
      </c>
      <c r="R1716" s="53"/>
      <c r="S1716" s="53">
        <f t="shared" si="491"/>
        <v>0</v>
      </c>
      <c r="T1716" s="58"/>
      <c r="U1716" s="58"/>
      <c r="V1716" s="53">
        <f t="shared" si="488"/>
        <v>0</v>
      </c>
      <c r="W1716" s="59"/>
      <c r="X1716" s="6"/>
    </row>
    <row r="1717" spans="1:24" s="77" customFormat="1" ht="31.5" x14ac:dyDescent="0.25">
      <c r="A1717" s="33" t="s">
        <v>292</v>
      </c>
      <c r="B1717" s="33" t="s">
        <v>338</v>
      </c>
      <c r="C1717" s="42" t="s">
        <v>129</v>
      </c>
      <c r="D1717" s="43" t="s">
        <v>152</v>
      </c>
      <c r="E1717" s="53">
        <v>99070</v>
      </c>
      <c r="F1717" s="53">
        <f>E1717/12*3</f>
        <v>24767.5</v>
      </c>
      <c r="G1717" s="53">
        <v>29138</v>
      </c>
      <c r="H1717" s="53">
        <v>23310</v>
      </c>
      <c r="I1717" s="127">
        <f>G1717-F1717</f>
        <v>4370.5</v>
      </c>
      <c r="J1717" s="55">
        <f>ROUND(I1717/F1717*100,2)</f>
        <v>17.649999999999999</v>
      </c>
      <c r="K1717" s="54"/>
      <c r="L1717" s="55"/>
      <c r="M1717" s="59"/>
      <c r="N1717" s="59"/>
      <c r="O1717" s="53">
        <v>140</v>
      </c>
      <c r="P1717" s="53">
        <v>140</v>
      </c>
      <c r="Q1717" s="57">
        <f t="shared" si="487"/>
        <v>0</v>
      </c>
      <c r="R1717" s="59">
        <v>34</v>
      </c>
      <c r="S1717" s="53">
        <f>ROUND(R1717/12*3,0)</f>
        <v>9</v>
      </c>
      <c r="T1717" s="58">
        <v>10</v>
      </c>
      <c r="U1717" s="58">
        <v>8</v>
      </c>
      <c r="V1717" s="53">
        <f t="shared" si="488"/>
        <v>2</v>
      </c>
      <c r="W1717" s="59"/>
      <c r="X1717" s="6"/>
    </row>
    <row r="1718" spans="1:24" s="77" customFormat="1" ht="31.5" x14ac:dyDescent="0.25">
      <c r="A1718" s="33" t="s">
        <v>292</v>
      </c>
      <c r="B1718" s="33" t="s">
        <v>338</v>
      </c>
      <c r="C1718" s="42" t="s">
        <v>176</v>
      </c>
      <c r="D1718" s="43" t="s">
        <v>177</v>
      </c>
      <c r="E1718" s="53"/>
      <c r="F1718" s="53"/>
      <c r="G1718" s="53"/>
      <c r="H1718" s="53"/>
      <c r="I1718" s="54"/>
      <c r="J1718" s="50"/>
      <c r="K1718" s="54"/>
      <c r="L1718" s="55"/>
      <c r="M1718" s="59"/>
      <c r="N1718" s="59"/>
      <c r="O1718" s="53"/>
      <c r="P1718" s="53"/>
      <c r="Q1718" s="57">
        <f t="shared" si="487"/>
        <v>0</v>
      </c>
      <c r="R1718" s="53"/>
      <c r="S1718" s="53">
        <f t="shared" ref="S1718:S1730" si="492">ROUND(R1718/12*3,0)</f>
        <v>0</v>
      </c>
      <c r="T1718" s="58"/>
      <c r="U1718" s="58"/>
      <c r="V1718" s="53">
        <f t="shared" si="488"/>
        <v>0</v>
      </c>
      <c r="W1718" s="59"/>
      <c r="X1718" s="6"/>
    </row>
    <row r="1719" spans="1:24" s="77" customFormat="1" ht="15.75" x14ac:dyDescent="0.25">
      <c r="A1719" s="33" t="s">
        <v>292</v>
      </c>
      <c r="B1719" s="33" t="s">
        <v>338</v>
      </c>
      <c r="C1719" s="42" t="s">
        <v>131</v>
      </c>
      <c r="D1719" s="43" t="s">
        <v>153</v>
      </c>
      <c r="E1719" s="53"/>
      <c r="F1719" s="53"/>
      <c r="G1719" s="53"/>
      <c r="H1719" s="53"/>
      <c r="I1719" s="54"/>
      <c r="J1719" s="50"/>
      <c r="K1719" s="54"/>
      <c r="L1719" s="55"/>
      <c r="M1719" s="59"/>
      <c r="N1719" s="59"/>
      <c r="O1719" s="53"/>
      <c r="P1719" s="53"/>
      <c r="Q1719" s="57">
        <f t="shared" si="487"/>
        <v>0</v>
      </c>
      <c r="R1719" s="53"/>
      <c r="S1719" s="53">
        <f t="shared" si="492"/>
        <v>0</v>
      </c>
      <c r="T1719" s="58"/>
      <c r="U1719" s="58"/>
      <c r="V1719" s="53">
        <f t="shared" si="488"/>
        <v>0</v>
      </c>
      <c r="W1719" s="59"/>
      <c r="X1719" s="6"/>
    </row>
    <row r="1720" spans="1:24" s="77" customFormat="1" ht="31.5" x14ac:dyDescent="0.25">
      <c r="A1720" s="33" t="s">
        <v>292</v>
      </c>
      <c r="B1720" s="33" t="s">
        <v>338</v>
      </c>
      <c r="C1720" s="42" t="s">
        <v>178</v>
      </c>
      <c r="D1720" s="43" t="s">
        <v>179</v>
      </c>
      <c r="E1720" s="53"/>
      <c r="F1720" s="53"/>
      <c r="G1720" s="53"/>
      <c r="H1720" s="53"/>
      <c r="I1720" s="54"/>
      <c r="J1720" s="50"/>
      <c r="K1720" s="54"/>
      <c r="L1720" s="55"/>
      <c r="M1720" s="59"/>
      <c r="N1720" s="59"/>
      <c r="O1720" s="53"/>
      <c r="P1720" s="53"/>
      <c r="Q1720" s="57">
        <f t="shared" si="487"/>
        <v>0</v>
      </c>
      <c r="R1720" s="53"/>
      <c r="S1720" s="53">
        <f t="shared" si="492"/>
        <v>0</v>
      </c>
      <c r="T1720" s="58"/>
      <c r="U1720" s="58"/>
      <c r="V1720" s="53">
        <f t="shared" si="488"/>
        <v>0</v>
      </c>
      <c r="W1720" s="59"/>
      <c r="X1720" s="6"/>
    </row>
    <row r="1721" spans="1:24" s="77" customFormat="1" ht="31.5" x14ac:dyDescent="0.25">
      <c r="A1721" s="33" t="s">
        <v>292</v>
      </c>
      <c r="B1721" s="33" t="s">
        <v>338</v>
      </c>
      <c r="C1721" s="42" t="s">
        <v>132</v>
      </c>
      <c r="D1721" s="43" t="s">
        <v>154</v>
      </c>
      <c r="E1721" s="53"/>
      <c r="F1721" s="53"/>
      <c r="G1721" s="53"/>
      <c r="H1721" s="53"/>
      <c r="I1721" s="54"/>
      <c r="J1721" s="50"/>
      <c r="K1721" s="54"/>
      <c r="L1721" s="55"/>
      <c r="M1721" s="59"/>
      <c r="N1721" s="59"/>
      <c r="O1721" s="53"/>
      <c r="P1721" s="53"/>
      <c r="Q1721" s="57">
        <f t="shared" si="487"/>
        <v>0</v>
      </c>
      <c r="R1721" s="53"/>
      <c r="S1721" s="53">
        <f t="shared" si="492"/>
        <v>0</v>
      </c>
      <c r="T1721" s="58"/>
      <c r="U1721" s="58"/>
      <c r="V1721" s="53">
        <f t="shared" si="488"/>
        <v>0</v>
      </c>
      <c r="W1721" s="59"/>
      <c r="X1721" s="6"/>
    </row>
    <row r="1722" spans="1:24" s="77" customFormat="1" ht="15.75" x14ac:dyDescent="0.25">
      <c r="A1722" s="33" t="s">
        <v>292</v>
      </c>
      <c r="B1722" s="33" t="s">
        <v>338</v>
      </c>
      <c r="C1722" s="42" t="s">
        <v>133</v>
      </c>
      <c r="D1722" s="43" t="s">
        <v>155</v>
      </c>
      <c r="E1722" s="53"/>
      <c r="F1722" s="53"/>
      <c r="G1722" s="53"/>
      <c r="H1722" s="53"/>
      <c r="I1722" s="54"/>
      <c r="J1722" s="50"/>
      <c r="K1722" s="54"/>
      <c r="L1722" s="55"/>
      <c r="M1722" s="59"/>
      <c r="N1722" s="59"/>
      <c r="O1722" s="53"/>
      <c r="P1722" s="53"/>
      <c r="Q1722" s="57">
        <f t="shared" si="487"/>
        <v>0</v>
      </c>
      <c r="R1722" s="53"/>
      <c r="S1722" s="53">
        <f t="shared" si="492"/>
        <v>0</v>
      </c>
      <c r="T1722" s="58"/>
      <c r="U1722" s="58"/>
      <c r="V1722" s="53">
        <f t="shared" si="488"/>
        <v>0</v>
      </c>
      <c r="W1722" s="59"/>
      <c r="X1722" s="6"/>
    </row>
    <row r="1723" spans="1:24" s="77" customFormat="1" ht="15.75" x14ac:dyDescent="0.25">
      <c r="A1723" s="33" t="s">
        <v>292</v>
      </c>
      <c r="B1723" s="33" t="s">
        <v>338</v>
      </c>
      <c r="C1723" s="42" t="s">
        <v>135</v>
      </c>
      <c r="D1723" s="43" t="s">
        <v>156</v>
      </c>
      <c r="E1723" s="53"/>
      <c r="F1723" s="53"/>
      <c r="G1723" s="53"/>
      <c r="H1723" s="53"/>
      <c r="I1723" s="54"/>
      <c r="J1723" s="50"/>
      <c r="K1723" s="54"/>
      <c r="L1723" s="55"/>
      <c r="M1723" s="59"/>
      <c r="N1723" s="59"/>
      <c r="O1723" s="53"/>
      <c r="P1723" s="53"/>
      <c r="Q1723" s="57">
        <f t="shared" si="487"/>
        <v>0</v>
      </c>
      <c r="R1723" s="53"/>
      <c r="S1723" s="53">
        <f t="shared" si="492"/>
        <v>0</v>
      </c>
      <c r="T1723" s="58"/>
      <c r="U1723" s="58"/>
      <c r="V1723" s="53">
        <f t="shared" si="488"/>
        <v>0</v>
      </c>
      <c r="W1723" s="59"/>
      <c r="X1723" s="6"/>
    </row>
    <row r="1724" spans="1:24" s="77" customFormat="1" ht="31.5" x14ac:dyDescent="0.25">
      <c r="A1724" s="33" t="s">
        <v>292</v>
      </c>
      <c r="B1724" s="33" t="s">
        <v>338</v>
      </c>
      <c r="C1724" s="42" t="s">
        <v>136</v>
      </c>
      <c r="D1724" s="43" t="s">
        <v>157</v>
      </c>
      <c r="E1724" s="53"/>
      <c r="F1724" s="53"/>
      <c r="G1724" s="53"/>
      <c r="H1724" s="53"/>
      <c r="I1724" s="54"/>
      <c r="J1724" s="50"/>
      <c r="K1724" s="54"/>
      <c r="L1724" s="55"/>
      <c r="M1724" s="59"/>
      <c r="N1724" s="59"/>
      <c r="O1724" s="53"/>
      <c r="P1724" s="53"/>
      <c r="Q1724" s="57">
        <f t="shared" si="487"/>
        <v>0</v>
      </c>
      <c r="R1724" s="53"/>
      <c r="S1724" s="53">
        <f t="shared" si="492"/>
        <v>0</v>
      </c>
      <c r="T1724" s="58"/>
      <c r="U1724" s="58"/>
      <c r="V1724" s="53">
        <f t="shared" si="488"/>
        <v>0</v>
      </c>
      <c r="W1724" s="59"/>
      <c r="X1724" s="6"/>
    </row>
    <row r="1725" spans="1:24" s="77" customFormat="1" ht="47.25" x14ac:dyDescent="0.25">
      <c r="A1725" s="33" t="s">
        <v>292</v>
      </c>
      <c r="B1725" s="33" t="s">
        <v>338</v>
      </c>
      <c r="C1725" s="42" t="s">
        <v>134</v>
      </c>
      <c r="D1725" s="43" t="s">
        <v>158</v>
      </c>
      <c r="E1725" s="53"/>
      <c r="F1725" s="53"/>
      <c r="G1725" s="53"/>
      <c r="H1725" s="53"/>
      <c r="I1725" s="54"/>
      <c r="J1725" s="50"/>
      <c r="K1725" s="54"/>
      <c r="L1725" s="55"/>
      <c r="M1725" s="59"/>
      <c r="N1725" s="59"/>
      <c r="O1725" s="53"/>
      <c r="P1725" s="53"/>
      <c r="Q1725" s="57">
        <f t="shared" si="487"/>
        <v>0</v>
      </c>
      <c r="R1725" s="53"/>
      <c r="S1725" s="53">
        <f t="shared" si="492"/>
        <v>0</v>
      </c>
      <c r="T1725" s="58"/>
      <c r="U1725" s="58"/>
      <c r="V1725" s="53">
        <f t="shared" si="488"/>
        <v>0</v>
      </c>
      <c r="W1725" s="59"/>
      <c r="X1725" s="6"/>
    </row>
    <row r="1726" spans="1:24" s="77" customFormat="1" ht="15.75" x14ac:dyDescent="0.25">
      <c r="A1726" s="33" t="s">
        <v>292</v>
      </c>
      <c r="B1726" s="33" t="s">
        <v>338</v>
      </c>
      <c r="C1726" s="42" t="s">
        <v>138</v>
      </c>
      <c r="D1726" s="43" t="s">
        <v>159</v>
      </c>
      <c r="E1726" s="53"/>
      <c r="F1726" s="53"/>
      <c r="G1726" s="53"/>
      <c r="H1726" s="53"/>
      <c r="I1726" s="54"/>
      <c r="J1726" s="50"/>
      <c r="K1726" s="54"/>
      <c r="L1726" s="55"/>
      <c r="M1726" s="59"/>
      <c r="N1726" s="59"/>
      <c r="O1726" s="53"/>
      <c r="P1726" s="53"/>
      <c r="Q1726" s="57">
        <f t="shared" si="487"/>
        <v>0</v>
      </c>
      <c r="R1726" s="53"/>
      <c r="S1726" s="53">
        <f t="shared" si="492"/>
        <v>0</v>
      </c>
      <c r="T1726" s="58"/>
      <c r="U1726" s="58"/>
      <c r="V1726" s="53">
        <f t="shared" si="488"/>
        <v>0</v>
      </c>
      <c r="W1726" s="59"/>
      <c r="X1726" s="6"/>
    </row>
    <row r="1727" spans="1:24" s="77" customFormat="1" ht="15.75" x14ac:dyDescent="0.25">
      <c r="A1727" s="33" t="s">
        <v>292</v>
      </c>
      <c r="B1727" s="33" t="s">
        <v>338</v>
      </c>
      <c r="C1727" s="42" t="s">
        <v>180</v>
      </c>
      <c r="D1727" s="43" t="s">
        <v>181</v>
      </c>
      <c r="E1727" s="53"/>
      <c r="F1727" s="53"/>
      <c r="G1727" s="53"/>
      <c r="H1727" s="53"/>
      <c r="I1727" s="54"/>
      <c r="J1727" s="50"/>
      <c r="K1727" s="54"/>
      <c r="L1727" s="55"/>
      <c r="M1727" s="59"/>
      <c r="N1727" s="59"/>
      <c r="O1727" s="53"/>
      <c r="P1727" s="53"/>
      <c r="Q1727" s="57">
        <f t="shared" si="487"/>
        <v>0</v>
      </c>
      <c r="R1727" s="53"/>
      <c r="S1727" s="53">
        <f t="shared" si="492"/>
        <v>0</v>
      </c>
      <c r="T1727" s="58"/>
      <c r="U1727" s="58"/>
      <c r="V1727" s="53">
        <f t="shared" si="488"/>
        <v>0</v>
      </c>
      <c r="W1727" s="59"/>
      <c r="X1727" s="6"/>
    </row>
    <row r="1728" spans="1:24" s="77" customFormat="1" ht="31.5" x14ac:dyDescent="0.25">
      <c r="A1728" s="33" t="s">
        <v>292</v>
      </c>
      <c r="B1728" s="33" t="s">
        <v>338</v>
      </c>
      <c r="C1728" s="42" t="s">
        <v>137</v>
      </c>
      <c r="D1728" s="43" t="s">
        <v>160</v>
      </c>
      <c r="E1728" s="53"/>
      <c r="F1728" s="53"/>
      <c r="G1728" s="53"/>
      <c r="H1728" s="53"/>
      <c r="I1728" s="54"/>
      <c r="J1728" s="50"/>
      <c r="K1728" s="54"/>
      <c r="L1728" s="55"/>
      <c r="M1728" s="59"/>
      <c r="N1728" s="59"/>
      <c r="O1728" s="53"/>
      <c r="P1728" s="53"/>
      <c r="Q1728" s="57">
        <f t="shared" si="487"/>
        <v>0</v>
      </c>
      <c r="R1728" s="53"/>
      <c r="S1728" s="53">
        <f t="shared" si="492"/>
        <v>0</v>
      </c>
      <c r="T1728" s="58"/>
      <c r="U1728" s="58"/>
      <c r="V1728" s="53">
        <f t="shared" si="488"/>
        <v>0</v>
      </c>
      <c r="W1728" s="59"/>
      <c r="X1728" s="6"/>
    </row>
    <row r="1729" spans="1:24" s="77" customFormat="1" ht="15.75" x14ac:dyDescent="0.25">
      <c r="A1729" s="33" t="s">
        <v>292</v>
      </c>
      <c r="B1729" s="33" t="s">
        <v>338</v>
      </c>
      <c r="C1729" s="42" t="s">
        <v>127</v>
      </c>
      <c r="D1729" s="43" t="s">
        <v>161</v>
      </c>
      <c r="E1729" s="53"/>
      <c r="F1729" s="53"/>
      <c r="G1729" s="53"/>
      <c r="H1729" s="53"/>
      <c r="I1729" s="54"/>
      <c r="J1729" s="50"/>
      <c r="K1729" s="54"/>
      <c r="L1729" s="55"/>
      <c r="M1729" s="59"/>
      <c r="N1729" s="59"/>
      <c r="O1729" s="53"/>
      <c r="P1729" s="53"/>
      <c r="Q1729" s="57">
        <f t="shared" si="487"/>
        <v>0</v>
      </c>
      <c r="R1729" s="53"/>
      <c r="S1729" s="53">
        <f t="shared" si="492"/>
        <v>0</v>
      </c>
      <c r="T1729" s="58"/>
      <c r="U1729" s="58"/>
      <c r="V1729" s="53">
        <f t="shared" si="488"/>
        <v>0</v>
      </c>
      <c r="W1729" s="59"/>
      <c r="X1729" s="6"/>
    </row>
    <row r="1730" spans="1:24" s="77" customFormat="1" ht="31.5" x14ac:dyDescent="0.25">
      <c r="A1730" s="33" t="s">
        <v>292</v>
      </c>
      <c r="B1730" s="33" t="s">
        <v>338</v>
      </c>
      <c r="C1730" s="42" t="s">
        <v>126</v>
      </c>
      <c r="D1730" s="43" t="s">
        <v>162</v>
      </c>
      <c r="E1730" s="53"/>
      <c r="F1730" s="53"/>
      <c r="G1730" s="53"/>
      <c r="H1730" s="53"/>
      <c r="I1730" s="54"/>
      <c r="J1730" s="50"/>
      <c r="K1730" s="54"/>
      <c r="L1730" s="55"/>
      <c r="M1730" s="59"/>
      <c r="N1730" s="59"/>
      <c r="O1730" s="53"/>
      <c r="P1730" s="53"/>
      <c r="Q1730" s="57">
        <f t="shared" si="487"/>
        <v>0</v>
      </c>
      <c r="R1730" s="53"/>
      <c r="S1730" s="53">
        <f t="shared" si="492"/>
        <v>0</v>
      </c>
      <c r="T1730" s="58"/>
      <c r="U1730" s="58"/>
      <c r="V1730" s="53">
        <f t="shared" si="488"/>
        <v>0</v>
      </c>
      <c r="W1730" s="59"/>
      <c r="X1730" s="6"/>
    </row>
    <row r="1731" spans="1:24" s="77" customFormat="1" ht="15.75" x14ac:dyDescent="0.25">
      <c r="A1731" s="33" t="s">
        <v>292</v>
      </c>
      <c r="B1731" s="33" t="s">
        <v>338</v>
      </c>
      <c r="C1731" s="42" t="s">
        <v>122</v>
      </c>
      <c r="D1731" s="43" t="s">
        <v>163</v>
      </c>
      <c r="E1731" s="53">
        <v>246987</v>
      </c>
      <c r="F1731" s="53">
        <f t="shared" ref="F1731:F1732" si="493">E1731/12*3</f>
        <v>61746.75</v>
      </c>
      <c r="G1731" s="53">
        <v>74096</v>
      </c>
      <c r="H1731" s="53">
        <v>57630</v>
      </c>
      <c r="I1731" s="127">
        <f t="shared" ref="I1731" si="494">G1731-F1731</f>
        <v>12349.25</v>
      </c>
      <c r="J1731" s="55">
        <f t="shared" ref="J1731" si="495">ROUND(I1731/F1731*100,2)</f>
        <v>20</v>
      </c>
      <c r="K1731" s="54"/>
      <c r="L1731" s="55"/>
      <c r="M1731" s="59"/>
      <c r="N1731" s="59"/>
      <c r="O1731" s="53">
        <v>2392</v>
      </c>
      <c r="P1731" s="53">
        <v>1722</v>
      </c>
      <c r="Q1731" s="57">
        <f t="shared" si="487"/>
        <v>670</v>
      </c>
      <c r="R1731" s="59">
        <v>30</v>
      </c>
      <c r="S1731" s="53">
        <f>ROUND(R1731/12*3,0)</f>
        <v>8</v>
      </c>
      <c r="T1731" s="58">
        <v>9</v>
      </c>
      <c r="U1731" s="58">
        <v>7</v>
      </c>
      <c r="V1731" s="53">
        <f t="shared" si="488"/>
        <v>2</v>
      </c>
      <c r="W1731" s="59"/>
      <c r="X1731" s="6"/>
    </row>
    <row r="1732" spans="1:24" s="77" customFormat="1" ht="15.75" x14ac:dyDescent="0.25">
      <c r="A1732" s="33" t="s">
        <v>292</v>
      </c>
      <c r="B1732" s="33" t="s">
        <v>338</v>
      </c>
      <c r="C1732" s="42" t="s">
        <v>123</v>
      </c>
      <c r="D1732" s="43" t="s">
        <v>164</v>
      </c>
      <c r="E1732" s="53">
        <v>56744</v>
      </c>
      <c r="F1732" s="53">
        <f t="shared" si="493"/>
        <v>14186</v>
      </c>
      <c r="G1732" s="53">
        <v>8960</v>
      </c>
      <c r="H1732" s="53">
        <v>8960</v>
      </c>
      <c r="I1732" s="127"/>
      <c r="J1732" s="55"/>
      <c r="K1732" s="54">
        <f t="shared" ref="K1732" si="496">G1732-F1732</f>
        <v>-5226</v>
      </c>
      <c r="L1732" s="55">
        <f t="shared" ref="L1732" si="497">ROUND(K1732*100/-F1732,2)</f>
        <v>36.840000000000003</v>
      </c>
      <c r="M1732" s="59"/>
      <c r="N1732" s="59"/>
      <c r="O1732" s="53">
        <v>338</v>
      </c>
      <c r="P1732" s="53">
        <v>338</v>
      </c>
      <c r="Q1732" s="57">
        <f t="shared" si="487"/>
        <v>0</v>
      </c>
      <c r="R1732" s="59">
        <v>19</v>
      </c>
      <c r="S1732" s="53">
        <f>ROUND(R1732/12*3,0)</f>
        <v>5</v>
      </c>
      <c r="T1732" s="58">
        <v>3</v>
      </c>
      <c r="U1732" s="58">
        <v>3</v>
      </c>
      <c r="V1732" s="53">
        <f t="shared" si="488"/>
        <v>0</v>
      </c>
      <c r="W1732" s="59"/>
      <c r="X1732" s="6"/>
    </row>
    <row r="1733" spans="1:24" s="77" customFormat="1" ht="15.75" x14ac:dyDescent="0.25">
      <c r="A1733" s="33" t="s">
        <v>292</v>
      </c>
      <c r="B1733" s="33" t="s">
        <v>338</v>
      </c>
      <c r="C1733" s="42" t="s">
        <v>182</v>
      </c>
      <c r="D1733" s="43" t="s">
        <v>183</v>
      </c>
      <c r="E1733" s="53"/>
      <c r="F1733" s="53"/>
      <c r="G1733" s="53"/>
      <c r="H1733" s="53"/>
      <c r="I1733" s="54"/>
      <c r="J1733" s="50"/>
      <c r="K1733" s="54"/>
      <c r="L1733" s="55"/>
      <c r="M1733" s="59"/>
      <c r="N1733" s="59"/>
      <c r="O1733" s="53"/>
      <c r="P1733" s="53"/>
      <c r="Q1733" s="57">
        <f t="shared" si="487"/>
        <v>0</v>
      </c>
      <c r="R1733" s="53"/>
      <c r="S1733" s="53">
        <f t="shared" ref="S1733:S1743" si="498">ROUND(R1733/12*3,0)</f>
        <v>0</v>
      </c>
      <c r="T1733" s="58"/>
      <c r="U1733" s="58"/>
      <c r="V1733" s="53">
        <f t="shared" si="488"/>
        <v>0</v>
      </c>
      <c r="W1733" s="59"/>
      <c r="X1733" s="6"/>
    </row>
    <row r="1734" spans="1:24" s="77" customFormat="1" ht="15.75" x14ac:dyDescent="0.25">
      <c r="A1734" s="33" t="s">
        <v>292</v>
      </c>
      <c r="B1734" s="33" t="s">
        <v>338</v>
      </c>
      <c r="C1734" s="42" t="s">
        <v>184</v>
      </c>
      <c r="D1734" s="43" t="s">
        <v>185</v>
      </c>
      <c r="E1734" s="53"/>
      <c r="F1734" s="53"/>
      <c r="G1734" s="53"/>
      <c r="H1734" s="53"/>
      <c r="I1734" s="54"/>
      <c r="J1734" s="50"/>
      <c r="K1734" s="54"/>
      <c r="L1734" s="55"/>
      <c r="M1734" s="59"/>
      <c r="N1734" s="59"/>
      <c r="O1734" s="53"/>
      <c r="P1734" s="53"/>
      <c r="Q1734" s="57">
        <f t="shared" si="487"/>
        <v>0</v>
      </c>
      <c r="R1734" s="53"/>
      <c r="S1734" s="53">
        <f t="shared" si="498"/>
        <v>0</v>
      </c>
      <c r="T1734" s="58"/>
      <c r="U1734" s="58"/>
      <c r="V1734" s="53">
        <f t="shared" si="488"/>
        <v>0</v>
      </c>
      <c r="W1734" s="59"/>
      <c r="X1734" s="6"/>
    </row>
    <row r="1735" spans="1:24" s="77" customFormat="1" ht="15.75" x14ac:dyDescent="0.25">
      <c r="A1735" s="33" t="s">
        <v>292</v>
      </c>
      <c r="B1735" s="33" t="s">
        <v>338</v>
      </c>
      <c r="C1735" s="42" t="s">
        <v>186</v>
      </c>
      <c r="D1735" s="43" t="s">
        <v>187</v>
      </c>
      <c r="E1735" s="53"/>
      <c r="F1735" s="53"/>
      <c r="G1735" s="53"/>
      <c r="H1735" s="53"/>
      <c r="I1735" s="54"/>
      <c r="J1735" s="50"/>
      <c r="K1735" s="54"/>
      <c r="L1735" s="55"/>
      <c r="M1735" s="59"/>
      <c r="N1735" s="59"/>
      <c r="O1735" s="53"/>
      <c r="P1735" s="53"/>
      <c r="Q1735" s="57">
        <f t="shared" si="487"/>
        <v>0</v>
      </c>
      <c r="R1735" s="53"/>
      <c r="S1735" s="53">
        <f t="shared" si="498"/>
        <v>0</v>
      </c>
      <c r="T1735" s="58"/>
      <c r="U1735" s="58"/>
      <c r="V1735" s="53">
        <f t="shared" si="488"/>
        <v>0</v>
      </c>
      <c r="W1735" s="59"/>
      <c r="X1735" s="6"/>
    </row>
    <row r="1736" spans="1:24" s="77" customFormat="1" ht="31.5" x14ac:dyDescent="0.25">
      <c r="A1736" s="33" t="s">
        <v>292</v>
      </c>
      <c r="B1736" s="33" t="s">
        <v>338</v>
      </c>
      <c r="C1736" s="42" t="s">
        <v>188</v>
      </c>
      <c r="D1736" s="43" t="s">
        <v>189</v>
      </c>
      <c r="E1736" s="53"/>
      <c r="F1736" s="53"/>
      <c r="G1736" s="53"/>
      <c r="H1736" s="53"/>
      <c r="I1736" s="54"/>
      <c r="J1736" s="50"/>
      <c r="K1736" s="54"/>
      <c r="L1736" s="55"/>
      <c r="M1736" s="59"/>
      <c r="N1736" s="59"/>
      <c r="O1736" s="53"/>
      <c r="P1736" s="53"/>
      <c r="Q1736" s="57">
        <f t="shared" si="487"/>
        <v>0</v>
      </c>
      <c r="R1736" s="53"/>
      <c r="S1736" s="53">
        <f t="shared" si="498"/>
        <v>0</v>
      </c>
      <c r="T1736" s="58"/>
      <c r="U1736" s="58"/>
      <c r="V1736" s="53">
        <f t="shared" si="488"/>
        <v>0</v>
      </c>
      <c r="W1736" s="59"/>
      <c r="X1736" s="6"/>
    </row>
    <row r="1737" spans="1:24" s="77" customFormat="1" ht="15.75" x14ac:dyDescent="0.25">
      <c r="A1737" s="33" t="s">
        <v>292</v>
      </c>
      <c r="B1737" s="33" t="s">
        <v>338</v>
      </c>
      <c r="C1737" s="42" t="s">
        <v>124</v>
      </c>
      <c r="D1737" s="43" t="s">
        <v>165</v>
      </c>
      <c r="E1737" s="53"/>
      <c r="F1737" s="53"/>
      <c r="G1737" s="53"/>
      <c r="H1737" s="53"/>
      <c r="I1737" s="54"/>
      <c r="J1737" s="50"/>
      <c r="K1737" s="54"/>
      <c r="L1737" s="55"/>
      <c r="M1737" s="59"/>
      <c r="N1737" s="59"/>
      <c r="O1737" s="53"/>
      <c r="P1737" s="53"/>
      <c r="Q1737" s="57">
        <f t="shared" si="487"/>
        <v>0</v>
      </c>
      <c r="R1737" s="53"/>
      <c r="S1737" s="53">
        <f t="shared" si="498"/>
        <v>0</v>
      </c>
      <c r="T1737" s="58"/>
      <c r="U1737" s="58"/>
      <c r="V1737" s="53">
        <f t="shared" si="488"/>
        <v>0</v>
      </c>
      <c r="W1737" s="59"/>
      <c r="X1737" s="6"/>
    </row>
    <row r="1738" spans="1:24" s="77" customFormat="1" ht="15.75" x14ac:dyDescent="0.25">
      <c r="A1738" s="33" t="s">
        <v>292</v>
      </c>
      <c r="B1738" s="33" t="s">
        <v>338</v>
      </c>
      <c r="C1738" s="42" t="s">
        <v>125</v>
      </c>
      <c r="D1738" s="43" t="s">
        <v>166</v>
      </c>
      <c r="E1738" s="53"/>
      <c r="F1738" s="53"/>
      <c r="G1738" s="53"/>
      <c r="H1738" s="53"/>
      <c r="I1738" s="54"/>
      <c r="J1738" s="50"/>
      <c r="K1738" s="54"/>
      <c r="L1738" s="55"/>
      <c r="M1738" s="59"/>
      <c r="N1738" s="59"/>
      <c r="O1738" s="53"/>
      <c r="P1738" s="53"/>
      <c r="Q1738" s="57">
        <f t="shared" si="487"/>
        <v>0</v>
      </c>
      <c r="R1738" s="53"/>
      <c r="S1738" s="53">
        <f t="shared" si="498"/>
        <v>0</v>
      </c>
      <c r="T1738" s="58"/>
      <c r="U1738" s="58"/>
      <c r="V1738" s="53">
        <f t="shared" si="488"/>
        <v>0</v>
      </c>
      <c r="W1738" s="59"/>
      <c r="X1738" s="6"/>
    </row>
    <row r="1739" spans="1:24" s="77" customFormat="1" ht="47.25" x14ac:dyDescent="0.25">
      <c r="A1739" s="33" t="s">
        <v>292</v>
      </c>
      <c r="B1739" s="33" t="s">
        <v>338</v>
      </c>
      <c r="C1739" s="42" t="s">
        <v>34</v>
      </c>
      <c r="D1739" s="43" t="s">
        <v>167</v>
      </c>
      <c r="E1739" s="53"/>
      <c r="F1739" s="53"/>
      <c r="G1739" s="53"/>
      <c r="H1739" s="53"/>
      <c r="I1739" s="54"/>
      <c r="J1739" s="50"/>
      <c r="K1739" s="54"/>
      <c r="L1739" s="55"/>
      <c r="M1739" s="59"/>
      <c r="N1739" s="59"/>
      <c r="O1739" s="53"/>
      <c r="P1739" s="53"/>
      <c r="Q1739" s="57">
        <f t="shared" si="487"/>
        <v>0</v>
      </c>
      <c r="R1739" s="53"/>
      <c r="S1739" s="53">
        <f t="shared" si="498"/>
        <v>0</v>
      </c>
      <c r="T1739" s="58"/>
      <c r="U1739" s="58"/>
      <c r="V1739" s="53">
        <f t="shared" si="488"/>
        <v>0</v>
      </c>
      <c r="W1739" s="59"/>
      <c r="X1739" s="6"/>
    </row>
    <row r="1740" spans="1:24" s="77" customFormat="1" ht="15.75" x14ac:dyDescent="0.25">
      <c r="A1740" s="33" t="s">
        <v>292</v>
      </c>
      <c r="B1740" s="33" t="s">
        <v>338</v>
      </c>
      <c r="C1740" s="42" t="s">
        <v>35</v>
      </c>
      <c r="D1740" s="43" t="s">
        <v>168</v>
      </c>
      <c r="E1740" s="53"/>
      <c r="F1740" s="53"/>
      <c r="G1740" s="53"/>
      <c r="H1740" s="53"/>
      <c r="I1740" s="54"/>
      <c r="J1740" s="50"/>
      <c r="K1740" s="54"/>
      <c r="L1740" s="55"/>
      <c r="M1740" s="59"/>
      <c r="N1740" s="59"/>
      <c r="O1740" s="53"/>
      <c r="P1740" s="53"/>
      <c r="Q1740" s="57">
        <f t="shared" si="487"/>
        <v>0</v>
      </c>
      <c r="R1740" s="53"/>
      <c r="S1740" s="53">
        <f t="shared" si="498"/>
        <v>0</v>
      </c>
      <c r="T1740" s="58"/>
      <c r="U1740" s="58"/>
      <c r="V1740" s="53">
        <f t="shared" si="488"/>
        <v>0</v>
      </c>
      <c r="W1740" s="59"/>
      <c r="X1740" s="6"/>
    </row>
    <row r="1741" spans="1:24" s="77" customFormat="1" ht="31.5" x14ac:dyDescent="0.25">
      <c r="A1741" s="33" t="s">
        <v>292</v>
      </c>
      <c r="B1741" s="33" t="s">
        <v>338</v>
      </c>
      <c r="C1741" s="42" t="s">
        <v>36</v>
      </c>
      <c r="D1741" s="43" t="s">
        <v>190</v>
      </c>
      <c r="E1741" s="53"/>
      <c r="F1741" s="53"/>
      <c r="G1741" s="53"/>
      <c r="H1741" s="53"/>
      <c r="I1741" s="54"/>
      <c r="J1741" s="50"/>
      <c r="K1741" s="54"/>
      <c r="L1741" s="55"/>
      <c r="M1741" s="59"/>
      <c r="N1741" s="59"/>
      <c r="O1741" s="53"/>
      <c r="P1741" s="53"/>
      <c r="Q1741" s="57">
        <f t="shared" si="487"/>
        <v>0</v>
      </c>
      <c r="R1741" s="53"/>
      <c r="S1741" s="53">
        <f t="shared" si="498"/>
        <v>0</v>
      </c>
      <c r="T1741" s="58"/>
      <c r="U1741" s="58"/>
      <c r="V1741" s="53">
        <f t="shared" si="488"/>
        <v>0</v>
      </c>
      <c r="W1741" s="59"/>
      <c r="X1741" s="6"/>
    </row>
    <row r="1742" spans="1:24" s="77" customFormat="1" ht="31.5" x14ac:dyDescent="0.25">
      <c r="A1742" s="33" t="s">
        <v>292</v>
      </c>
      <c r="B1742" s="33" t="s">
        <v>338</v>
      </c>
      <c r="C1742" s="42" t="s">
        <v>37</v>
      </c>
      <c r="D1742" s="43" t="s">
        <v>191</v>
      </c>
      <c r="E1742" s="53"/>
      <c r="F1742" s="53"/>
      <c r="G1742" s="53"/>
      <c r="H1742" s="53"/>
      <c r="I1742" s="54"/>
      <c r="J1742" s="50"/>
      <c r="K1742" s="54"/>
      <c r="L1742" s="55"/>
      <c r="M1742" s="59"/>
      <c r="N1742" s="59"/>
      <c r="O1742" s="53"/>
      <c r="P1742" s="53"/>
      <c r="Q1742" s="57">
        <f t="shared" si="487"/>
        <v>0</v>
      </c>
      <c r="R1742" s="53"/>
      <c r="S1742" s="53">
        <f t="shared" si="498"/>
        <v>0</v>
      </c>
      <c r="T1742" s="58"/>
      <c r="U1742" s="58"/>
      <c r="V1742" s="53">
        <f t="shared" si="488"/>
        <v>0</v>
      </c>
      <c r="W1742" s="59"/>
      <c r="X1742" s="6"/>
    </row>
    <row r="1743" spans="1:24" s="77" customFormat="1" ht="31.5" x14ac:dyDescent="0.25">
      <c r="A1743" s="33" t="s">
        <v>292</v>
      </c>
      <c r="B1743" s="33" t="s">
        <v>338</v>
      </c>
      <c r="C1743" s="42" t="s">
        <v>38</v>
      </c>
      <c r="D1743" s="43" t="s">
        <v>169</v>
      </c>
      <c r="E1743" s="53"/>
      <c r="F1743" s="53"/>
      <c r="G1743" s="53"/>
      <c r="H1743" s="53"/>
      <c r="I1743" s="54"/>
      <c r="J1743" s="50"/>
      <c r="K1743" s="54"/>
      <c r="L1743" s="55"/>
      <c r="M1743" s="59"/>
      <c r="N1743" s="59"/>
      <c r="O1743" s="53"/>
      <c r="P1743" s="53"/>
      <c r="Q1743" s="57">
        <f t="shared" si="487"/>
        <v>0</v>
      </c>
      <c r="R1743" s="53"/>
      <c r="S1743" s="53">
        <f t="shared" si="498"/>
        <v>0</v>
      </c>
      <c r="T1743" s="58"/>
      <c r="U1743" s="58"/>
      <c r="V1743" s="53">
        <f t="shared" si="488"/>
        <v>0</v>
      </c>
      <c r="W1743" s="59"/>
      <c r="X1743" s="6"/>
    </row>
    <row r="1744" spans="1:24" s="77" customFormat="1" ht="15.75" x14ac:dyDescent="0.25">
      <c r="A1744" s="33" t="s">
        <v>292</v>
      </c>
      <c r="B1744" s="33" t="s">
        <v>338</v>
      </c>
      <c r="C1744" s="42" t="s">
        <v>39</v>
      </c>
      <c r="D1744" s="43" t="s">
        <v>170</v>
      </c>
      <c r="E1744" s="53">
        <v>167197</v>
      </c>
      <c r="F1744" s="53">
        <f>E1744/12*3</f>
        <v>41799.25</v>
      </c>
      <c r="G1744" s="53">
        <v>25378</v>
      </c>
      <c r="H1744" s="53">
        <v>25378</v>
      </c>
      <c r="I1744" s="127"/>
      <c r="J1744" s="55"/>
      <c r="K1744" s="54">
        <f>G1744-F1744</f>
        <v>-16421.25</v>
      </c>
      <c r="L1744" s="55">
        <f>ROUND(K1744*100/-F1744,2)</f>
        <v>39.29</v>
      </c>
      <c r="M1744" s="59"/>
      <c r="N1744" s="59"/>
      <c r="O1744" s="53">
        <v>1430</v>
      </c>
      <c r="P1744" s="53">
        <v>1430</v>
      </c>
      <c r="Q1744" s="57">
        <f t="shared" si="487"/>
        <v>0</v>
      </c>
      <c r="R1744" s="59">
        <v>112</v>
      </c>
      <c r="S1744" s="53">
        <f>ROUND(R1744/12*3,0)</f>
        <v>28</v>
      </c>
      <c r="T1744" s="58">
        <v>17</v>
      </c>
      <c r="U1744" s="58">
        <v>17</v>
      </c>
      <c r="V1744" s="53">
        <f t="shared" si="488"/>
        <v>0</v>
      </c>
      <c r="W1744" s="59"/>
      <c r="X1744" s="6"/>
    </row>
    <row r="1745" spans="1:24" s="77" customFormat="1" ht="47.25" x14ac:dyDescent="0.25">
      <c r="A1745" s="33" t="s">
        <v>292</v>
      </c>
      <c r="B1745" s="33" t="s">
        <v>338</v>
      </c>
      <c r="C1745" s="42" t="s">
        <v>40</v>
      </c>
      <c r="D1745" s="43" t="s">
        <v>172</v>
      </c>
      <c r="E1745" s="53"/>
      <c r="F1745" s="53"/>
      <c r="G1745" s="53"/>
      <c r="H1745" s="53"/>
      <c r="I1745" s="54"/>
      <c r="J1745" s="50"/>
      <c r="K1745" s="54"/>
      <c r="L1745" s="55"/>
      <c r="M1745" s="59"/>
      <c r="N1745" s="59"/>
      <c r="O1745" s="53"/>
      <c r="P1745" s="53"/>
      <c r="Q1745" s="57">
        <f t="shared" si="487"/>
        <v>0</v>
      </c>
      <c r="R1745" s="53"/>
      <c r="S1745" s="53">
        <f t="shared" ref="S1745:S1751" si="499">ROUND(R1745/12*3,0)</f>
        <v>0</v>
      </c>
      <c r="T1745" s="58"/>
      <c r="U1745" s="58"/>
      <c r="V1745" s="53">
        <f t="shared" si="488"/>
        <v>0</v>
      </c>
      <c r="W1745" s="59"/>
      <c r="X1745" s="6"/>
    </row>
    <row r="1746" spans="1:24" s="77" customFormat="1" ht="15.75" x14ac:dyDescent="0.25">
      <c r="A1746" s="33" t="s">
        <v>292</v>
      </c>
      <c r="B1746" s="33" t="s">
        <v>338</v>
      </c>
      <c r="C1746" s="42" t="s">
        <v>41</v>
      </c>
      <c r="D1746" s="43" t="s">
        <v>171</v>
      </c>
      <c r="E1746" s="53"/>
      <c r="F1746" s="53"/>
      <c r="G1746" s="53"/>
      <c r="H1746" s="53"/>
      <c r="I1746" s="54"/>
      <c r="J1746" s="50"/>
      <c r="K1746" s="54"/>
      <c r="L1746" s="55"/>
      <c r="M1746" s="59"/>
      <c r="N1746" s="59"/>
      <c r="O1746" s="53"/>
      <c r="P1746" s="53"/>
      <c r="Q1746" s="57">
        <f t="shared" si="487"/>
        <v>0</v>
      </c>
      <c r="R1746" s="53"/>
      <c r="S1746" s="53">
        <f t="shared" si="499"/>
        <v>0</v>
      </c>
      <c r="T1746" s="58"/>
      <c r="U1746" s="58"/>
      <c r="V1746" s="53">
        <f t="shared" si="488"/>
        <v>0</v>
      </c>
      <c r="W1746" s="59"/>
      <c r="X1746" s="6"/>
    </row>
    <row r="1747" spans="1:24" s="77" customFormat="1" ht="15.75" x14ac:dyDescent="0.25">
      <c r="A1747" s="33" t="s">
        <v>292</v>
      </c>
      <c r="B1747" s="33" t="s">
        <v>338</v>
      </c>
      <c r="C1747" s="42" t="s">
        <v>42</v>
      </c>
      <c r="D1747" s="43" t="s">
        <v>192</v>
      </c>
      <c r="E1747" s="53"/>
      <c r="F1747" s="53"/>
      <c r="G1747" s="53"/>
      <c r="H1747" s="53"/>
      <c r="I1747" s="54"/>
      <c r="J1747" s="50"/>
      <c r="K1747" s="54"/>
      <c r="L1747" s="55"/>
      <c r="M1747" s="59"/>
      <c r="N1747" s="59"/>
      <c r="O1747" s="53"/>
      <c r="P1747" s="53"/>
      <c r="Q1747" s="57">
        <f t="shared" si="487"/>
        <v>0</v>
      </c>
      <c r="R1747" s="53"/>
      <c r="S1747" s="53">
        <f t="shared" si="499"/>
        <v>0</v>
      </c>
      <c r="T1747" s="58"/>
      <c r="U1747" s="58"/>
      <c r="V1747" s="53">
        <f t="shared" si="488"/>
        <v>0</v>
      </c>
      <c r="W1747" s="59"/>
      <c r="X1747" s="6"/>
    </row>
    <row r="1748" spans="1:24" s="77" customFormat="1" ht="15.75" x14ac:dyDescent="0.25">
      <c r="A1748" s="33" t="s">
        <v>292</v>
      </c>
      <c r="B1748" s="33" t="s">
        <v>338</v>
      </c>
      <c r="C1748" s="42" t="s">
        <v>43</v>
      </c>
      <c r="D1748" s="43" t="s">
        <v>193</v>
      </c>
      <c r="E1748" s="53"/>
      <c r="F1748" s="53"/>
      <c r="G1748" s="53"/>
      <c r="H1748" s="53"/>
      <c r="I1748" s="54"/>
      <c r="J1748" s="50"/>
      <c r="K1748" s="54"/>
      <c r="L1748" s="55"/>
      <c r="M1748" s="59"/>
      <c r="N1748" s="59"/>
      <c r="O1748" s="53"/>
      <c r="P1748" s="53"/>
      <c r="Q1748" s="57">
        <f t="shared" si="487"/>
        <v>0</v>
      </c>
      <c r="R1748" s="53"/>
      <c r="S1748" s="53">
        <f t="shared" si="499"/>
        <v>0</v>
      </c>
      <c r="T1748" s="58"/>
      <c r="U1748" s="58"/>
      <c r="V1748" s="53">
        <f t="shared" si="488"/>
        <v>0</v>
      </c>
      <c r="W1748" s="59"/>
      <c r="X1748" s="6"/>
    </row>
    <row r="1749" spans="1:24" s="77" customFormat="1" ht="15.75" x14ac:dyDescent="0.25">
      <c r="A1749" s="33" t="s">
        <v>292</v>
      </c>
      <c r="B1749" s="33" t="s">
        <v>338</v>
      </c>
      <c r="C1749" s="42" t="s">
        <v>44</v>
      </c>
      <c r="D1749" s="43" t="s">
        <v>173</v>
      </c>
      <c r="E1749" s="53"/>
      <c r="F1749" s="53"/>
      <c r="G1749" s="53"/>
      <c r="H1749" s="53"/>
      <c r="I1749" s="54"/>
      <c r="J1749" s="50"/>
      <c r="K1749" s="54"/>
      <c r="L1749" s="55"/>
      <c r="M1749" s="59"/>
      <c r="N1749" s="59"/>
      <c r="O1749" s="53"/>
      <c r="P1749" s="53"/>
      <c r="Q1749" s="57">
        <f t="shared" si="487"/>
        <v>0</v>
      </c>
      <c r="R1749" s="53"/>
      <c r="S1749" s="53">
        <f t="shared" si="499"/>
        <v>0</v>
      </c>
      <c r="T1749" s="58"/>
      <c r="U1749" s="58"/>
      <c r="V1749" s="53">
        <f t="shared" si="488"/>
        <v>0</v>
      </c>
      <c r="W1749" s="59"/>
      <c r="X1749" s="6"/>
    </row>
    <row r="1750" spans="1:24" s="77" customFormat="1" ht="15.75" x14ac:dyDescent="0.25">
      <c r="A1750" s="33" t="s">
        <v>292</v>
      </c>
      <c r="B1750" s="33" t="s">
        <v>338</v>
      </c>
      <c r="C1750" s="42" t="s">
        <v>45</v>
      </c>
      <c r="D1750" s="43" t="s">
        <v>187</v>
      </c>
      <c r="E1750" s="53"/>
      <c r="F1750" s="53"/>
      <c r="G1750" s="53"/>
      <c r="H1750" s="53"/>
      <c r="I1750" s="54"/>
      <c r="J1750" s="50"/>
      <c r="K1750" s="54"/>
      <c r="L1750" s="55"/>
      <c r="M1750" s="59"/>
      <c r="N1750" s="59"/>
      <c r="O1750" s="53"/>
      <c r="P1750" s="53"/>
      <c r="Q1750" s="57">
        <f t="shared" si="487"/>
        <v>0</v>
      </c>
      <c r="R1750" s="53"/>
      <c r="S1750" s="53">
        <f t="shared" si="499"/>
        <v>0</v>
      </c>
      <c r="T1750" s="58"/>
      <c r="U1750" s="58"/>
      <c r="V1750" s="53">
        <f t="shared" si="488"/>
        <v>0</v>
      </c>
      <c r="W1750" s="59"/>
      <c r="X1750" s="6"/>
    </row>
    <row r="1751" spans="1:24" s="77" customFormat="1" ht="15.75" x14ac:dyDescent="0.25">
      <c r="A1751" s="33" t="s">
        <v>292</v>
      </c>
      <c r="B1751" s="33" t="s">
        <v>338</v>
      </c>
      <c r="C1751" s="42" t="s">
        <v>46</v>
      </c>
      <c r="D1751" s="43" t="s">
        <v>194</v>
      </c>
      <c r="E1751" s="53"/>
      <c r="F1751" s="53"/>
      <c r="G1751" s="53"/>
      <c r="H1751" s="53"/>
      <c r="I1751" s="54"/>
      <c r="J1751" s="50"/>
      <c r="K1751" s="54"/>
      <c r="L1751" s="55"/>
      <c r="M1751" s="59"/>
      <c r="N1751" s="59"/>
      <c r="O1751" s="53"/>
      <c r="P1751" s="53"/>
      <c r="Q1751" s="57">
        <f t="shared" si="487"/>
        <v>0</v>
      </c>
      <c r="R1751" s="53"/>
      <c r="S1751" s="53">
        <f t="shared" si="499"/>
        <v>0</v>
      </c>
      <c r="T1751" s="58"/>
      <c r="U1751" s="58"/>
      <c r="V1751" s="53">
        <f t="shared" si="488"/>
        <v>0</v>
      </c>
      <c r="W1751" s="59"/>
      <c r="X1751" s="6"/>
    </row>
    <row r="1752" spans="1:24" s="77" customFormat="1" ht="15.75" x14ac:dyDescent="0.25">
      <c r="A1752" s="33" t="s">
        <v>292</v>
      </c>
      <c r="B1752" s="33" t="s">
        <v>338</v>
      </c>
      <c r="C1752" s="42" t="s">
        <v>47</v>
      </c>
      <c r="D1752" s="43" t="s">
        <v>121</v>
      </c>
      <c r="E1752" s="53">
        <v>29778</v>
      </c>
      <c r="F1752" s="53">
        <f>E1752/12*3</f>
        <v>7444.5</v>
      </c>
      <c r="G1752" s="53">
        <v>9987</v>
      </c>
      <c r="H1752" s="53">
        <v>6546</v>
      </c>
      <c r="I1752" s="127">
        <f>G1752-F1752</f>
        <v>2542.5</v>
      </c>
      <c r="J1752" s="55">
        <f>ROUND(I1752/F1752*100,2)</f>
        <v>34.15</v>
      </c>
      <c r="K1752" s="54"/>
      <c r="L1752" s="55"/>
      <c r="M1752" s="59"/>
      <c r="N1752" s="59"/>
      <c r="O1752" s="59">
        <v>161</v>
      </c>
      <c r="P1752" s="53">
        <v>161</v>
      </c>
      <c r="Q1752" s="57">
        <f t="shared" si="487"/>
        <v>0</v>
      </c>
      <c r="R1752" s="59">
        <v>17</v>
      </c>
      <c r="S1752" s="53">
        <f>ROUND(R1752/12*2,0)</f>
        <v>3</v>
      </c>
      <c r="T1752" s="58">
        <v>4</v>
      </c>
      <c r="U1752" s="58">
        <v>4</v>
      </c>
      <c r="V1752" s="53">
        <f t="shared" si="488"/>
        <v>0</v>
      </c>
      <c r="W1752" s="59"/>
      <c r="X1752" s="6"/>
    </row>
    <row r="1753" spans="1:24" s="77" customFormat="1" ht="15.75" x14ac:dyDescent="0.25">
      <c r="A1753" s="33" t="s">
        <v>292</v>
      </c>
      <c r="B1753" s="33" t="s">
        <v>338</v>
      </c>
      <c r="C1753" s="42" t="s">
        <v>48</v>
      </c>
      <c r="D1753" s="43" t="s">
        <v>195</v>
      </c>
      <c r="E1753" s="53"/>
      <c r="F1753" s="53"/>
      <c r="G1753" s="53"/>
      <c r="H1753" s="53"/>
      <c r="I1753" s="54"/>
      <c r="J1753" s="50"/>
      <c r="K1753" s="54"/>
      <c r="L1753" s="55"/>
      <c r="M1753" s="59"/>
      <c r="N1753" s="59"/>
      <c r="O1753" s="59"/>
      <c r="P1753" s="53"/>
      <c r="Q1753" s="57">
        <f t="shared" si="487"/>
        <v>0</v>
      </c>
      <c r="R1753" s="53"/>
      <c r="S1753" s="53">
        <f t="shared" ref="S1753:S1760" si="500">ROUND(R1753/12*3,0)</f>
        <v>0</v>
      </c>
      <c r="T1753" s="58"/>
      <c r="U1753" s="58"/>
      <c r="V1753" s="53">
        <f t="shared" si="488"/>
        <v>0</v>
      </c>
      <c r="W1753" s="59"/>
      <c r="X1753" s="6"/>
    </row>
    <row r="1754" spans="1:24" s="77" customFormat="1" ht="31.5" x14ac:dyDescent="0.25">
      <c r="A1754" s="33" t="s">
        <v>292</v>
      </c>
      <c r="B1754" s="33" t="s">
        <v>338</v>
      </c>
      <c r="C1754" s="42" t="s">
        <v>128</v>
      </c>
      <c r="D1754" s="43" t="s">
        <v>118</v>
      </c>
      <c r="E1754" s="53"/>
      <c r="F1754" s="53"/>
      <c r="G1754" s="53"/>
      <c r="H1754" s="53"/>
      <c r="I1754" s="54"/>
      <c r="J1754" s="50"/>
      <c r="K1754" s="54"/>
      <c r="L1754" s="55"/>
      <c r="M1754" s="59"/>
      <c r="N1754" s="59"/>
      <c r="O1754" s="59"/>
      <c r="P1754" s="53"/>
      <c r="Q1754" s="57">
        <f t="shared" si="487"/>
        <v>0</v>
      </c>
      <c r="R1754" s="53"/>
      <c r="S1754" s="53">
        <f t="shared" si="500"/>
        <v>0</v>
      </c>
      <c r="T1754" s="58"/>
      <c r="U1754" s="58"/>
      <c r="V1754" s="53">
        <f t="shared" si="488"/>
        <v>0</v>
      </c>
      <c r="W1754" s="59"/>
      <c r="X1754" s="6"/>
    </row>
    <row r="1755" spans="1:24" s="77" customFormat="1" ht="15.75" x14ac:dyDescent="0.25">
      <c r="A1755" s="33" t="s">
        <v>292</v>
      </c>
      <c r="B1755" s="33" t="s">
        <v>338</v>
      </c>
      <c r="C1755" s="42" t="s">
        <v>47</v>
      </c>
      <c r="D1755" s="43" t="s">
        <v>121</v>
      </c>
      <c r="E1755" s="53"/>
      <c r="F1755" s="53"/>
      <c r="G1755" s="53"/>
      <c r="H1755" s="53"/>
      <c r="I1755" s="54"/>
      <c r="J1755" s="50"/>
      <c r="K1755" s="54"/>
      <c r="L1755" s="55"/>
      <c r="M1755" s="59"/>
      <c r="N1755" s="59"/>
      <c r="O1755" s="59"/>
      <c r="P1755" s="53"/>
      <c r="Q1755" s="57">
        <f t="shared" si="487"/>
        <v>0</v>
      </c>
      <c r="R1755" s="53"/>
      <c r="S1755" s="53">
        <f t="shared" si="500"/>
        <v>0</v>
      </c>
      <c r="T1755" s="58"/>
      <c r="U1755" s="58"/>
      <c r="V1755" s="53">
        <f t="shared" si="488"/>
        <v>0</v>
      </c>
      <c r="W1755" s="59"/>
      <c r="X1755" s="6"/>
    </row>
    <row r="1756" spans="1:24" s="77" customFormat="1" ht="31.5" x14ac:dyDescent="0.25">
      <c r="A1756" s="33" t="s">
        <v>292</v>
      </c>
      <c r="B1756" s="33" t="s">
        <v>338</v>
      </c>
      <c r="C1756" s="42" t="s">
        <v>49</v>
      </c>
      <c r="D1756" s="43" t="s">
        <v>196</v>
      </c>
      <c r="E1756" s="53"/>
      <c r="F1756" s="53"/>
      <c r="G1756" s="53"/>
      <c r="H1756" s="53"/>
      <c r="I1756" s="54"/>
      <c r="J1756" s="50"/>
      <c r="K1756" s="54"/>
      <c r="L1756" s="55"/>
      <c r="M1756" s="59"/>
      <c r="N1756" s="59"/>
      <c r="O1756" s="59"/>
      <c r="P1756" s="53"/>
      <c r="Q1756" s="57">
        <f t="shared" si="487"/>
        <v>0</v>
      </c>
      <c r="R1756" s="53"/>
      <c r="S1756" s="53">
        <f t="shared" si="500"/>
        <v>0</v>
      </c>
      <c r="T1756" s="58"/>
      <c r="U1756" s="58"/>
      <c r="V1756" s="53">
        <f t="shared" si="488"/>
        <v>0</v>
      </c>
      <c r="W1756" s="59"/>
      <c r="X1756" s="6"/>
    </row>
    <row r="1757" spans="1:24" s="77" customFormat="1" ht="31.5" x14ac:dyDescent="0.25">
      <c r="A1757" s="33" t="s">
        <v>292</v>
      </c>
      <c r="B1757" s="33" t="s">
        <v>338</v>
      </c>
      <c r="C1757" s="42" t="s">
        <v>197</v>
      </c>
      <c r="D1757" s="43" t="s">
        <v>198</v>
      </c>
      <c r="E1757" s="53"/>
      <c r="F1757" s="53"/>
      <c r="G1757" s="53"/>
      <c r="H1757" s="53"/>
      <c r="I1757" s="54"/>
      <c r="J1757" s="50"/>
      <c r="K1757" s="54"/>
      <c r="L1757" s="55"/>
      <c r="M1757" s="59"/>
      <c r="N1757" s="59"/>
      <c r="O1757" s="59"/>
      <c r="P1757" s="53"/>
      <c r="Q1757" s="57">
        <f t="shared" si="487"/>
        <v>0</v>
      </c>
      <c r="R1757" s="53"/>
      <c r="S1757" s="53">
        <f t="shared" si="500"/>
        <v>0</v>
      </c>
      <c r="T1757" s="58"/>
      <c r="U1757" s="58"/>
      <c r="V1757" s="53">
        <f t="shared" si="488"/>
        <v>0</v>
      </c>
      <c r="W1757" s="59"/>
      <c r="X1757" s="6"/>
    </row>
    <row r="1758" spans="1:24" s="77" customFormat="1" ht="47.25" x14ac:dyDescent="0.25">
      <c r="A1758" s="33" t="s">
        <v>292</v>
      </c>
      <c r="B1758" s="33" t="s">
        <v>338</v>
      </c>
      <c r="C1758" s="42" t="s">
        <v>199</v>
      </c>
      <c r="D1758" s="43" t="s">
        <v>200</v>
      </c>
      <c r="E1758" s="53">
        <v>297608</v>
      </c>
      <c r="F1758" s="53">
        <f>E1758/12*3</f>
        <v>74402</v>
      </c>
      <c r="G1758" s="53">
        <v>63493</v>
      </c>
      <c r="H1758" s="53">
        <v>63493</v>
      </c>
      <c r="I1758" s="127"/>
      <c r="J1758" s="55"/>
      <c r="K1758" s="54">
        <f>G1758-F1758</f>
        <v>-10909</v>
      </c>
      <c r="L1758" s="55">
        <f>ROUND(K1758*100/-F1758,2)</f>
        <v>14.66</v>
      </c>
      <c r="M1758" s="59"/>
      <c r="N1758" s="59"/>
      <c r="O1758" s="53">
        <v>3260</v>
      </c>
      <c r="P1758" s="53">
        <v>3260</v>
      </c>
      <c r="Q1758" s="57">
        <f t="shared" si="487"/>
        <v>0</v>
      </c>
      <c r="R1758" s="59">
        <v>140</v>
      </c>
      <c r="S1758" s="53">
        <f t="shared" si="500"/>
        <v>35</v>
      </c>
      <c r="T1758" s="58">
        <v>41</v>
      </c>
      <c r="U1758" s="58">
        <v>41</v>
      </c>
      <c r="V1758" s="53">
        <f t="shared" si="488"/>
        <v>0</v>
      </c>
      <c r="W1758" s="59"/>
      <c r="X1758" s="6"/>
    </row>
    <row r="1759" spans="1:24" s="77" customFormat="1" ht="31.5" x14ac:dyDescent="0.25">
      <c r="A1759" s="33" t="s">
        <v>292</v>
      </c>
      <c r="B1759" s="33" t="s">
        <v>338</v>
      </c>
      <c r="C1759" s="42" t="s">
        <v>201</v>
      </c>
      <c r="D1759" s="43" t="s">
        <v>202</v>
      </c>
      <c r="E1759" s="53"/>
      <c r="F1759" s="53"/>
      <c r="G1759" s="53"/>
      <c r="H1759" s="53"/>
      <c r="I1759" s="54"/>
      <c r="J1759" s="50"/>
      <c r="K1759" s="54"/>
      <c r="L1759" s="55"/>
      <c r="M1759" s="59"/>
      <c r="N1759" s="59"/>
      <c r="O1759" s="53"/>
      <c r="P1759" s="53"/>
      <c r="Q1759" s="57">
        <f t="shared" si="487"/>
        <v>0</v>
      </c>
      <c r="R1759" s="53"/>
      <c r="S1759" s="53">
        <f t="shared" si="500"/>
        <v>0</v>
      </c>
      <c r="T1759" s="58"/>
      <c r="U1759" s="58"/>
      <c r="V1759" s="53">
        <f t="shared" si="488"/>
        <v>0</v>
      </c>
      <c r="W1759" s="59"/>
      <c r="X1759" s="6"/>
    </row>
    <row r="1760" spans="1:24" s="77" customFormat="1" ht="47.25" x14ac:dyDescent="0.25">
      <c r="A1760" s="33" t="s">
        <v>292</v>
      </c>
      <c r="B1760" s="33" t="s">
        <v>338</v>
      </c>
      <c r="C1760" s="42" t="s">
        <v>203</v>
      </c>
      <c r="D1760" s="43" t="s">
        <v>204</v>
      </c>
      <c r="E1760" s="53"/>
      <c r="F1760" s="53"/>
      <c r="G1760" s="53"/>
      <c r="H1760" s="53"/>
      <c r="I1760" s="54"/>
      <c r="J1760" s="50"/>
      <c r="K1760" s="54"/>
      <c r="L1760" s="55"/>
      <c r="M1760" s="59"/>
      <c r="N1760" s="59"/>
      <c r="O1760" s="53"/>
      <c r="P1760" s="53"/>
      <c r="Q1760" s="57">
        <f t="shared" si="487"/>
        <v>0</v>
      </c>
      <c r="R1760" s="53"/>
      <c r="S1760" s="53">
        <f t="shared" si="500"/>
        <v>0</v>
      </c>
      <c r="T1760" s="58"/>
      <c r="U1760" s="58"/>
      <c r="V1760" s="53">
        <f t="shared" si="488"/>
        <v>0</v>
      </c>
      <c r="W1760" s="59"/>
      <c r="X1760" s="6"/>
    </row>
    <row r="1761" spans="1:24" s="77" customFormat="1" ht="31.5" x14ac:dyDescent="0.25">
      <c r="A1761" s="33" t="s">
        <v>292</v>
      </c>
      <c r="B1761" s="22" t="s">
        <v>339</v>
      </c>
      <c r="C1761" s="23" t="s">
        <v>102</v>
      </c>
      <c r="D1761" s="32" t="s">
        <v>50</v>
      </c>
      <c r="E1761" s="64">
        <f t="shared" ref="E1761:L1761" si="501">SUM(E1762:E1808)</f>
        <v>267907</v>
      </c>
      <c r="F1761" s="64">
        <f t="shared" si="501"/>
        <v>50936.166666666672</v>
      </c>
      <c r="G1761" s="64">
        <f t="shared" si="501"/>
        <v>74563</v>
      </c>
      <c r="H1761" s="64">
        <f t="shared" si="501"/>
        <v>78386</v>
      </c>
      <c r="I1761" s="134">
        <f t="shared" si="501"/>
        <v>0</v>
      </c>
      <c r="J1761" s="134">
        <f t="shared" si="501"/>
        <v>0</v>
      </c>
      <c r="K1761" s="134">
        <f t="shared" si="501"/>
        <v>0</v>
      </c>
      <c r="L1761" s="64">
        <f t="shared" si="501"/>
        <v>0</v>
      </c>
      <c r="M1761" s="64"/>
      <c r="N1761" s="64"/>
      <c r="O1761" s="64">
        <f t="shared" ref="O1761:V1761" si="502">SUM(O1762:O1806)</f>
        <v>90</v>
      </c>
      <c r="P1761" s="64">
        <f t="shared" si="502"/>
        <v>90</v>
      </c>
      <c r="Q1761" s="134">
        <f t="shared" si="502"/>
        <v>0</v>
      </c>
      <c r="R1761" s="64">
        <f t="shared" si="502"/>
        <v>41</v>
      </c>
      <c r="S1761" s="64">
        <f t="shared" si="502"/>
        <v>10</v>
      </c>
      <c r="T1761" s="144">
        <f t="shared" si="502"/>
        <v>13</v>
      </c>
      <c r="U1761" s="144">
        <f t="shared" si="502"/>
        <v>13</v>
      </c>
      <c r="V1761" s="64">
        <f t="shared" si="502"/>
        <v>0</v>
      </c>
      <c r="W1761" s="64"/>
      <c r="X1761" s="6"/>
    </row>
    <row r="1762" spans="1:24" s="77" customFormat="1" ht="63" x14ac:dyDescent="0.25">
      <c r="A1762" s="33" t="s">
        <v>292</v>
      </c>
      <c r="B1762" s="44" t="s">
        <v>339</v>
      </c>
      <c r="C1762" s="23" t="s">
        <v>102</v>
      </c>
      <c r="D1762" s="43" t="s">
        <v>205</v>
      </c>
      <c r="E1762" s="53"/>
      <c r="F1762" s="53"/>
      <c r="G1762" s="53"/>
      <c r="H1762" s="53"/>
      <c r="I1762" s="54"/>
      <c r="J1762" s="50"/>
      <c r="K1762" s="54"/>
      <c r="L1762" s="55"/>
      <c r="M1762" s="59"/>
      <c r="N1762" s="59"/>
      <c r="O1762" s="53"/>
      <c r="P1762" s="53"/>
      <c r="Q1762" s="57">
        <f>O1762-P1762</f>
        <v>0</v>
      </c>
      <c r="R1762" s="53"/>
      <c r="S1762" s="53">
        <f>ROUND(R1762/12*3,0)</f>
        <v>0</v>
      </c>
      <c r="T1762" s="58"/>
      <c r="U1762" s="58"/>
      <c r="V1762" s="53">
        <f>T1762-U1762</f>
        <v>0</v>
      </c>
      <c r="W1762" s="59"/>
      <c r="X1762" s="6"/>
    </row>
    <row r="1763" spans="1:24" s="77" customFormat="1" ht="15.75" x14ac:dyDescent="0.25">
      <c r="A1763" s="33" t="s">
        <v>292</v>
      </c>
      <c r="B1763" s="44" t="s">
        <v>339</v>
      </c>
      <c r="C1763" s="23" t="s">
        <v>384</v>
      </c>
      <c r="D1763" s="43" t="s">
        <v>387</v>
      </c>
      <c r="E1763" s="53"/>
      <c r="F1763" s="53"/>
      <c r="G1763" s="53"/>
      <c r="H1763" s="53"/>
      <c r="I1763" s="54"/>
      <c r="J1763" s="50"/>
      <c r="K1763" s="54"/>
      <c r="L1763" s="55"/>
      <c r="M1763" s="59"/>
      <c r="N1763" s="59"/>
      <c r="O1763" s="53"/>
      <c r="P1763" s="53"/>
      <c r="Q1763" s="57"/>
      <c r="R1763" s="53"/>
      <c r="S1763" s="53"/>
      <c r="T1763" s="58"/>
      <c r="U1763" s="58"/>
      <c r="V1763" s="53"/>
      <c r="W1763" s="59"/>
      <c r="X1763" s="6"/>
    </row>
    <row r="1764" spans="1:24" s="77" customFormat="1" ht="15.75" x14ac:dyDescent="0.25">
      <c r="A1764" s="33" t="s">
        <v>292</v>
      </c>
      <c r="B1764" s="44" t="s">
        <v>339</v>
      </c>
      <c r="C1764" s="23" t="s">
        <v>385</v>
      </c>
      <c r="D1764" s="43" t="s">
        <v>388</v>
      </c>
      <c r="E1764" s="53"/>
      <c r="F1764" s="53"/>
      <c r="G1764" s="53"/>
      <c r="H1764" s="53"/>
      <c r="I1764" s="54"/>
      <c r="J1764" s="50"/>
      <c r="K1764" s="54"/>
      <c r="L1764" s="55"/>
      <c r="M1764" s="59"/>
      <c r="N1764" s="59"/>
      <c r="O1764" s="53"/>
      <c r="P1764" s="53"/>
      <c r="Q1764" s="57"/>
      <c r="R1764" s="53"/>
      <c r="S1764" s="53"/>
      <c r="T1764" s="58"/>
      <c r="U1764" s="58"/>
      <c r="V1764" s="53"/>
      <c r="W1764" s="59"/>
      <c r="X1764" s="6"/>
    </row>
    <row r="1765" spans="1:24" s="77" customFormat="1" ht="31.5" x14ac:dyDescent="0.25">
      <c r="A1765" s="33" t="s">
        <v>292</v>
      </c>
      <c r="B1765" s="44" t="s">
        <v>339</v>
      </c>
      <c r="C1765" s="23" t="s">
        <v>386</v>
      </c>
      <c r="D1765" s="43" t="s">
        <v>389</v>
      </c>
      <c r="E1765" s="53"/>
      <c r="F1765" s="53"/>
      <c r="G1765" s="53">
        <v>237</v>
      </c>
      <c r="H1765" s="53">
        <v>237</v>
      </c>
      <c r="I1765" s="127"/>
      <c r="J1765" s="55"/>
      <c r="K1765" s="127"/>
      <c r="L1765" s="55"/>
      <c r="M1765" s="59"/>
      <c r="N1765" s="59"/>
      <c r="O1765" s="53"/>
      <c r="P1765" s="53"/>
      <c r="Q1765" s="59"/>
      <c r="R1765" s="53"/>
      <c r="S1765" s="53"/>
      <c r="T1765" s="53"/>
      <c r="U1765" s="53"/>
      <c r="V1765" s="53"/>
      <c r="W1765" s="59"/>
      <c r="X1765" s="6"/>
    </row>
    <row r="1766" spans="1:24" s="77" customFormat="1" ht="31.5" x14ac:dyDescent="0.25">
      <c r="A1766" s="33" t="s">
        <v>292</v>
      </c>
      <c r="B1766" s="44" t="s">
        <v>339</v>
      </c>
      <c r="C1766" s="37" t="s">
        <v>206</v>
      </c>
      <c r="D1766" s="43" t="s">
        <v>207</v>
      </c>
      <c r="E1766" s="53"/>
      <c r="F1766" s="53"/>
      <c r="G1766" s="53"/>
      <c r="H1766" s="53"/>
      <c r="I1766" s="54"/>
      <c r="J1766" s="50"/>
      <c r="K1766" s="54"/>
      <c r="L1766" s="55"/>
      <c r="M1766" s="59"/>
      <c r="N1766" s="59"/>
      <c r="O1766" s="53"/>
      <c r="P1766" s="53"/>
      <c r="Q1766" s="57">
        <f t="shared" ref="Q1766:Q1804" si="503">O1766-P1766</f>
        <v>0</v>
      </c>
      <c r="R1766" s="53"/>
      <c r="S1766" s="53">
        <f>ROUND(R1766/12*3,0)</f>
        <v>0</v>
      </c>
      <c r="T1766" s="58"/>
      <c r="U1766" s="58"/>
      <c r="V1766" s="53">
        <f t="shared" ref="V1766:V1804" si="504">T1766-U1766</f>
        <v>0</v>
      </c>
      <c r="W1766" s="59"/>
      <c r="X1766" s="6"/>
    </row>
    <row r="1767" spans="1:24" s="77" customFormat="1" ht="31.5" x14ac:dyDescent="0.25">
      <c r="A1767" s="33" t="s">
        <v>292</v>
      </c>
      <c r="B1767" s="44" t="s">
        <v>339</v>
      </c>
      <c r="C1767" s="37" t="s">
        <v>208</v>
      </c>
      <c r="D1767" s="43" t="s">
        <v>209</v>
      </c>
      <c r="E1767" s="53">
        <v>47251</v>
      </c>
      <c r="F1767" s="53">
        <f>E1767/12*2</f>
        <v>7875.166666666667</v>
      </c>
      <c r="G1767" s="53">
        <f>4562+4562</f>
        <v>9124</v>
      </c>
      <c r="H1767" s="53">
        <f>4562+4562</f>
        <v>9124</v>
      </c>
      <c r="I1767" s="54"/>
      <c r="J1767" s="50"/>
      <c r="K1767" s="54"/>
      <c r="L1767" s="55"/>
      <c r="M1767" s="59"/>
      <c r="N1767" s="59"/>
      <c r="O1767" s="53"/>
      <c r="P1767" s="53"/>
      <c r="Q1767" s="57">
        <f t="shared" si="503"/>
        <v>0</v>
      </c>
      <c r="R1767" s="53"/>
      <c r="S1767" s="53">
        <f>ROUND(R1767/12*3,0)</f>
        <v>0</v>
      </c>
      <c r="T1767" s="58"/>
      <c r="U1767" s="58"/>
      <c r="V1767" s="53">
        <f t="shared" si="504"/>
        <v>0</v>
      </c>
      <c r="W1767" s="59"/>
      <c r="X1767" s="6"/>
    </row>
    <row r="1768" spans="1:24" s="77" customFormat="1" ht="15.75" x14ac:dyDescent="0.25">
      <c r="A1768" s="33" t="s">
        <v>292</v>
      </c>
      <c r="B1768" s="44" t="s">
        <v>339</v>
      </c>
      <c r="C1768" s="37" t="s">
        <v>210</v>
      </c>
      <c r="D1768" s="43" t="s">
        <v>224</v>
      </c>
      <c r="E1768" s="53"/>
      <c r="F1768" s="53"/>
      <c r="G1768" s="53"/>
      <c r="H1768" s="53"/>
      <c r="I1768" s="54"/>
      <c r="J1768" s="50"/>
      <c r="K1768" s="54"/>
      <c r="L1768" s="55"/>
      <c r="M1768" s="59"/>
      <c r="N1768" s="59"/>
      <c r="O1768" s="53"/>
      <c r="P1768" s="53"/>
      <c r="Q1768" s="57">
        <f t="shared" si="503"/>
        <v>0</v>
      </c>
      <c r="R1768" s="53"/>
      <c r="S1768" s="53">
        <f t="shared" ref="S1768" si="505">ROUND(R1768/12*3,0)</f>
        <v>0</v>
      </c>
      <c r="T1768" s="58"/>
      <c r="U1768" s="58"/>
      <c r="V1768" s="53">
        <f t="shared" si="504"/>
        <v>0</v>
      </c>
      <c r="W1768" s="59"/>
      <c r="X1768" s="6"/>
    </row>
    <row r="1769" spans="1:24" s="77" customFormat="1" ht="31.5" x14ac:dyDescent="0.25">
      <c r="A1769" s="33" t="s">
        <v>292</v>
      </c>
      <c r="B1769" s="44" t="s">
        <v>339</v>
      </c>
      <c r="C1769" s="37" t="s">
        <v>211</v>
      </c>
      <c r="D1769" s="43" t="s">
        <v>225</v>
      </c>
      <c r="E1769" s="53">
        <v>75420</v>
      </c>
      <c r="F1769" s="53">
        <f>E1769/12*3</f>
        <v>18855</v>
      </c>
      <c r="G1769" s="53">
        <v>30379</v>
      </c>
      <c r="H1769" s="53">
        <v>34202</v>
      </c>
      <c r="I1769" s="54"/>
      <c r="J1769" s="50"/>
      <c r="K1769" s="54"/>
      <c r="L1769" s="55"/>
      <c r="M1769" s="59"/>
      <c r="N1769" s="59"/>
      <c r="O1769" s="53">
        <v>90</v>
      </c>
      <c r="P1769" s="53">
        <v>90</v>
      </c>
      <c r="Q1769" s="57">
        <f t="shared" si="503"/>
        <v>0</v>
      </c>
      <c r="R1769" s="74">
        <v>41</v>
      </c>
      <c r="S1769" s="53">
        <f>ROUND(R1769/12*3,0)</f>
        <v>10</v>
      </c>
      <c r="T1769" s="58">
        <v>13</v>
      </c>
      <c r="U1769" s="58">
        <v>13</v>
      </c>
      <c r="V1769" s="53">
        <f t="shared" si="504"/>
        <v>0</v>
      </c>
      <c r="W1769" s="59"/>
      <c r="X1769" s="6"/>
    </row>
    <row r="1770" spans="1:24" s="77" customFormat="1" ht="31.5" x14ac:dyDescent="0.25">
      <c r="A1770" s="33" t="s">
        <v>292</v>
      </c>
      <c r="B1770" s="44" t="s">
        <v>339</v>
      </c>
      <c r="C1770" s="37" t="s">
        <v>212</v>
      </c>
      <c r="D1770" s="43" t="s">
        <v>213</v>
      </c>
      <c r="E1770" s="53"/>
      <c r="F1770" s="53">
        <f>E1770/12*1</f>
        <v>0</v>
      </c>
      <c r="G1770" s="53">
        <v>2412</v>
      </c>
      <c r="H1770" s="53">
        <v>2412</v>
      </c>
      <c r="I1770" s="54"/>
      <c r="J1770" s="50"/>
      <c r="K1770" s="54"/>
      <c r="L1770" s="55"/>
      <c r="M1770" s="59"/>
      <c r="N1770" s="59"/>
      <c r="O1770" s="53"/>
      <c r="P1770" s="53"/>
      <c r="Q1770" s="57">
        <f t="shared" si="503"/>
        <v>0</v>
      </c>
      <c r="R1770" s="53"/>
      <c r="S1770" s="53">
        <f t="shared" ref="S1770:S1804" si="506">ROUND(R1770/12*3,0)</f>
        <v>0</v>
      </c>
      <c r="T1770" s="58"/>
      <c r="U1770" s="58"/>
      <c r="V1770" s="53">
        <f t="shared" si="504"/>
        <v>0</v>
      </c>
      <c r="W1770" s="59"/>
      <c r="X1770" s="6"/>
    </row>
    <row r="1771" spans="1:24" s="77" customFormat="1" ht="15.75" x14ac:dyDescent="0.25">
      <c r="A1771" s="33" t="s">
        <v>292</v>
      </c>
      <c r="B1771" s="44" t="s">
        <v>339</v>
      </c>
      <c r="C1771" s="37" t="s">
        <v>214</v>
      </c>
      <c r="D1771" s="43" t="s">
        <v>215</v>
      </c>
      <c r="E1771" s="53"/>
      <c r="F1771" s="53"/>
      <c r="G1771" s="53"/>
      <c r="H1771" s="53"/>
      <c r="I1771" s="54"/>
      <c r="J1771" s="50"/>
      <c r="K1771" s="54"/>
      <c r="L1771" s="55"/>
      <c r="M1771" s="59"/>
      <c r="N1771" s="59"/>
      <c r="O1771" s="53"/>
      <c r="P1771" s="53"/>
      <c r="Q1771" s="57">
        <f t="shared" si="503"/>
        <v>0</v>
      </c>
      <c r="R1771" s="53"/>
      <c r="S1771" s="53">
        <f t="shared" si="506"/>
        <v>0</v>
      </c>
      <c r="T1771" s="58"/>
      <c r="U1771" s="58"/>
      <c r="V1771" s="53">
        <f t="shared" si="504"/>
        <v>0</v>
      </c>
      <c r="W1771" s="59"/>
      <c r="X1771" s="6"/>
    </row>
    <row r="1772" spans="1:24" s="77" customFormat="1" ht="31.5" x14ac:dyDescent="0.25">
      <c r="A1772" s="33" t="s">
        <v>292</v>
      </c>
      <c r="B1772" s="44" t="s">
        <v>339</v>
      </c>
      <c r="C1772" s="37" t="s">
        <v>216</v>
      </c>
      <c r="D1772" s="43" t="s">
        <v>217</v>
      </c>
      <c r="E1772" s="53">
        <v>144279</v>
      </c>
      <c r="F1772" s="53">
        <f>E1772/12*2</f>
        <v>24046.5</v>
      </c>
      <c r="G1772" s="53">
        <f>10757+12625</f>
        <v>23382</v>
      </c>
      <c r="H1772" s="53">
        <f>10757+12625</f>
        <v>23382</v>
      </c>
      <c r="I1772" s="54"/>
      <c r="J1772" s="50"/>
      <c r="K1772" s="54"/>
      <c r="L1772" s="55"/>
      <c r="M1772" s="59"/>
      <c r="N1772" s="59"/>
      <c r="O1772" s="53"/>
      <c r="P1772" s="53"/>
      <c r="Q1772" s="57">
        <f t="shared" si="503"/>
        <v>0</v>
      </c>
      <c r="R1772" s="53"/>
      <c r="S1772" s="53">
        <f t="shared" si="506"/>
        <v>0</v>
      </c>
      <c r="T1772" s="58"/>
      <c r="U1772" s="58"/>
      <c r="V1772" s="53">
        <f t="shared" si="504"/>
        <v>0</v>
      </c>
      <c r="W1772" s="59"/>
      <c r="X1772" s="6"/>
    </row>
    <row r="1773" spans="1:24" s="77" customFormat="1" ht="31.5" x14ac:dyDescent="0.25">
      <c r="A1773" s="33" t="s">
        <v>292</v>
      </c>
      <c r="B1773" s="44" t="s">
        <v>339</v>
      </c>
      <c r="C1773" s="37" t="s">
        <v>218</v>
      </c>
      <c r="D1773" s="43" t="s">
        <v>219</v>
      </c>
      <c r="E1773" s="53"/>
      <c r="F1773" s="53">
        <f t="shared" ref="F1773:F1803" si="507">E1773/12*1</f>
        <v>0</v>
      </c>
      <c r="G1773" s="53"/>
      <c r="H1773" s="53"/>
      <c r="I1773" s="54"/>
      <c r="J1773" s="50"/>
      <c r="K1773" s="54"/>
      <c r="L1773" s="55"/>
      <c r="M1773" s="59"/>
      <c r="N1773" s="59"/>
      <c r="O1773" s="53"/>
      <c r="P1773" s="53"/>
      <c r="Q1773" s="57">
        <f t="shared" si="503"/>
        <v>0</v>
      </c>
      <c r="R1773" s="53"/>
      <c r="S1773" s="53">
        <f t="shared" si="506"/>
        <v>0</v>
      </c>
      <c r="T1773" s="58"/>
      <c r="U1773" s="58"/>
      <c r="V1773" s="53">
        <f t="shared" si="504"/>
        <v>0</v>
      </c>
      <c r="W1773" s="59"/>
      <c r="X1773" s="6"/>
    </row>
    <row r="1774" spans="1:24" s="77" customFormat="1" ht="31.5" x14ac:dyDescent="0.25">
      <c r="A1774" s="33" t="s">
        <v>292</v>
      </c>
      <c r="B1774" s="44" t="s">
        <v>339</v>
      </c>
      <c r="C1774" s="37" t="s">
        <v>220</v>
      </c>
      <c r="D1774" s="43" t="s">
        <v>221</v>
      </c>
      <c r="E1774" s="53"/>
      <c r="F1774" s="53">
        <f t="shared" si="507"/>
        <v>0</v>
      </c>
      <c r="G1774" s="53"/>
      <c r="H1774" s="53"/>
      <c r="I1774" s="54"/>
      <c r="J1774" s="50"/>
      <c r="K1774" s="54"/>
      <c r="L1774" s="55"/>
      <c r="M1774" s="59"/>
      <c r="N1774" s="59"/>
      <c r="O1774" s="53"/>
      <c r="P1774" s="53"/>
      <c r="Q1774" s="57">
        <f t="shared" si="503"/>
        <v>0</v>
      </c>
      <c r="R1774" s="53"/>
      <c r="S1774" s="53">
        <f t="shared" si="506"/>
        <v>0</v>
      </c>
      <c r="T1774" s="58"/>
      <c r="U1774" s="58"/>
      <c r="V1774" s="53">
        <f t="shared" si="504"/>
        <v>0</v>
      </c>
      <c r="W1774" s="59"/>
      <c r="X1774" s="6"/>
    </row>
    <row r="1775" spans="1:24" s="77" customFormat="1" ht="31.5" x14ac:dyDescent="0.25">
      <c r="A1775" s="33" t="s">
        <v>292</v>
      </c>
      <c r="B1775" s="44" t="s">
        <v>339</v>
      </c>
      <c r="C1775" s="37" t="s">
        <v>222</v>
      </c>
      <c r="D1775" s="43" t="s">
        <v>226</v>
      </c>
      <c r="E1775" s="53"/>
      <c r="F1775" s="53">
        <f t="shared" si="507"/>
        <v>0</v>
      </c>
      <c r="G1775" s="53"/>
      <c r="H1775" s="53"/>
      <c r="I1775" s="54"/>
      <c r="J1775" s="50"/>
      <c r="K1775" s="54"/>
      <c r="L1775" s="55"/>
      <c r="M1775" s="59"/>
      <c r="N1775" s="59"/>
      <c r="O1775" s="53"/>
      <c r="P1775" s="53"/>
      <c r="Q1775" s="57">
        <f t="shared" si="503"/>
        <v>0</v>
      </c>
      <c r="R1775" s="53"/>
      <c r="S1775" s="53">
        <f t="shared" si="506"/>
        <v>0</v>
      </c>
      <c r="T1775" s="58"/>
      <c r="U1775" s="58"/>
      <c r="V1775" s="53">
        <f t="shared" si="504"/>
        <v>0</v>
      </c>
      <c r="W1775" s="59"/>
      <c r="X1775" s="6"/>
    </row>
    <row r="1776" spans="1:24" s="77" customFormat="1" ht="31.5" x14ac:dyDescent="0.25">
      <c r="A1776" s="33" t="s">
        <v>292</v>
      </c>
      <c r="B1776" s="44" t="s">
        <v>339</v>
      </c>
      <c r="C1776" s="37" t="s">
        <v>223</v>
      </c>
      <c r="D1776" s="43" t="s">
        <v>227</v>
      </c>
      <c r="E1776" s="53"/>
      <c r="F1776" s="53">
        <f t="shared" si="507"/>
        <v>0</v>
      </c>
      <c r="G1776" s="53"/>
      <c r="H1776" s="53"/>
      <c r="I1776" s="54"/>
      <c r="J1776" s="50"/>
      <c r="K1776" s="54"/>
      <c r="L1776" s="55"/>
      <c r="M1776" s="59"/>
      <c r="N1776" s="59"/>
      <c r="O1776" s="53"/>
      <c r="P1776" s="53"/>
      <c r="Q1776" s="57">
        <f t="shared" si="503"/>
        <v>0</v>
      </c>
      <c r="R1776" s="53"/>
      <c r="S1776" s="53">
        <f t="shared" si="506"/>
        <v>0</v>
      </c>
      <c r="T1776" s="58"/>
      <c r="U1776" s="58"/>
      <c r="V1776" s="53">
        <f t="shared" si="504"/>
        <v>0</v>
      </c>
      <c r="W1776" s="59"/>
      <c r="X1776" s="6"/>
    </row>
    <row r="1777" spans="1:24" s="77" customFormat="1" ht="31.5" x14ac:dyDescent="0.25">
      <c r="A1777" s="33" t="s">
        <v>292</v>
      </c>
      <c r="B1777" s="44" t="s">
        <v>339</v>
      </c>
      <c r="C1777" s="37" t="s">
        <v>280</v>
      </c>
      <c r="D1777" s="43" t="s">
        <v>281</v>
      </c>
      <c r="E1777" s="53"/>
      <c r="F1777" s="53">
        <f t="shared" si="507"/>
        <v>0</v>
      </c>
      <c r="G1777" s="53"/>
      <c r="H1777" s="53"/>
      <c r="I1777" s="54"/>
      <c r="J1777" s="50"/>
      <c r="K1777" s="54"/>
      <c r="L1777" s="55"/>
      <c r="M1777" s="59"/>
      <c r="N1777" s="59"/>
      <c r="O1777" s="53"/>
      <c r="P1777" s="53"/>
      <c r="Q1777" s="57">
        <f t="shared" si="503"/>
        <v>0</v>
      </c>
      <c r="R1777" s="53"/>
      <c r="S1777" s="53">
        <f t="shared" si="506"/>
        <v>0</v>
      </c>
      <c r="T1777" s="58"/>
      <c r="U1777" s="58"/>
      <c r="V1777" s="53">
        <f t="shared" si="504"/>
        <v>0</v>
      </c>
      <c r="W1777" s="59"/>
      <c r="X1777" s="6"/>
    </row>
    <row r="1778" spans="1:24" s="77" customFormat="1" ht="15.75" x14ac:dyDescent="0.25">
      <c r="A1778" s="33" t="s">
        <v>292</v>
      </c>
      <c r="B1778" s="44" t="s">
        <v>339</v>
      </c>
      <c r="C1778" s="37" t="s">
        <v>228</v>
      </c>
      <c r="D1778" s="43" t="s">
        <v>229</v>
      </c>
      <c r="E1778" s="53"/>
      <c r="F1778" s="53">
        <f t="shared" si="507"/>
        <v>0</v>
      </c>
      <c r="G1778" s="53">
        <f>3817+3939</f>
        <v>7756</v>
      </c>
      <c r="H1778" s="53">
        <f>3817+3939</f>
        <v>7756</v>
      </c>
      <c r="I1778" s="54"/>
      <c r="J1778" s="50"/>
      <c r="K1778" s="54"/>
      <c r="L1778" s="55"/>
      <c r="M1778" s="59"/>
      <c r="N1778" s="59"/>
      <c r="O1778" s="53"/>
      <c r="P1778" s="53"/>
      <c r="Q1778" s="57">
        <f t="shared" si="503"/>
        <v>0</v>
      </c>
      <c r="R1778" s="53"/>
      <c r="S1778" s="53">
        <f t="shared" si="506"/>
        <v>0</v>
      </c>
      <c r="T1778" s="58"/>
      <c r="U1778" s="58"/>
      <c r="V1778" s="53">
        <f t="shared" si="504"/>
        <v>0</v>
      </c>
      <c r="W1778" s="59"/>
      <c r="X1778" s="6"/>
    </row>
    <row r="1779" spans="1:24" s="77" customFormat="1" ht="31.5" x14ac:dyDescent="0.25">
      <c r="A1779" s="33" t="s">
        <v>292</v>
      </c>
      <c r="B1779" s="44" t="s">
        <v>339</v>
      </c>
      <c r="C1779" s="37" t="s">
        <v>230</v>
      </c>
      <c r="D1779" s="43" t="s">
        <v>231</v>
      </c>
      <c r="E1779" s="53"/>
      <c r="F1779" s="53">
        <f t="shared" si="507"/>
        <v>0</v>
      </c>
      <c r="G1779" s="53"/>
      <c r="H1779" s="53"/>
      <c r="I1779" s="54"/>
      <c r="J1779" s="50"/>
      <c r="K1779" s="54"/>
      <c r="L1779" s="55"/>
      <c r="M1779" s="59"/>
      <c r="N1779" s="59"/>
      <c r="O1779" s="53"/>
      <c r="P1779" s="53"/>
      <c r="Q1779" s="57">
        <f t="shared" si="503"/>
        <v>0</v>
      </c>
      <c r="R1779" s="53"/>
      <c r="S1779" s="53">
        <f t="shared" si="506"/>
        <v>0</v>
      </c>
      <c r="T1779" s="58"/>
      <c r="U1779" s="58"/>
      <c r="V1779" s="53">
        <f t="shared" si="504"/>
        <v>0</v>
      </c>
      <c r="W1779" s="59"/>
      <c r="X1779" s="6"/>
    </row>
    <row r="1780" spans="1:24" s="77" customFormat="1" ht="15.75" x14ac:dyDescent="0.25">
      <c r="A1780" s="33" t="s">
        <v>292</v>
      </c>
      <c r="B1780" s="44" t="s">
        <v>339</v>
      </c>
      <c r="C1780" s="37" t="s">
        <v>232</v>
      </c>
      <c r="D1780" s="43" t="s">
        <v>233</v>
      </c>
      <c r="E1780" s="53"/>
      <c r="F1780" s="53">
        <f t="shared" si="507"/>
        <v>0</v>
      </c>
      <c r="G1780" s="53"/>
      <c r="H1780" s="53"/>
      <c r="I1780" s="54"/>
      <c r="J1780" s="50"/>
      <c r="K1780" s="54"/>
      <c r="L1780" s="55"/>
      <c r="M1780" s="59"/>
      <c r="N1780" s="59"/>
      <c r="O1780" s="53"/>
      <c r="P1780" s="53"/>
      <c r="Q1780" s="57">
        <f t="shared" si="503"/>
        <v>0</v>
      </c>
      <c r="R1780" s="53"/>
      <c r="S1780" s="53">
        <f t="shared" si="506"/>
        <v>0</v>
      </c>
      <c r="T1780" s="58"/>
      <c r="U1780" s="58"/>
      <c r="V1780" s="53">
        <f t="shared" si="504"/>
        <v>0</v>
      </c>
      <c r="W1780" s="59"/>
      <c r="X1780" s="6"/>
    </row>
    <row r="1781" spans="1:24" s="77" customFormat="1" ht="15.75" x14ac:dyDescent="0.25">
      <c r="A1781" s="33" t="s">
        <v>292</v>
      </c>
      <c r="B1781" s="44" t="s">
        <v>339</v>
      </c>
      <c r="C1781" s="37" t="s">
        <v>394</v>
      </c>
      <c r="D1781" s="43" t="s">
        <v>369</v>
      </c>
      <c r="E1781" s="53"/>
      <c r="F1781" s="53">
        <f t="shared" si="507"/>
        <v>0</v>
      </c>
      <c r="G1781" s="53"/>
      <c r="H1781" s="53"/>
      <c r="I1781" s="54"/>
      <c r="J1781" s="50"/>
      <c r="K1781" s="54"/>
      <c r="L1781" s="55"/>
      <c r="M1781" s="59"/>
      <c r="N1781" s="59"/>
      <c r="O1781" s="53"/>
      <c r="P1781" s="53"/>
      <c r="Q1781" s="57">
        <f t="shared" si="503"/>
        <v>0</v>
      </c>
      <c r="R1781" s="53"/>
      <c r="S1781" s="53">
        <f t="shared" si="506"/>
        <v>0</v>
      </c>
      <c r="T1781" s="58"/>
      <c r="U1781" s="58"/>
      <c r="V1781" s="53">
        <f t="shared" si="504"/>
        <v>0</v>
      </c>
      <c r="W1781" s="59"/>
      <c r="X1781" s="6"/>
    </row>
    <row r="1782" spans="1:24" s="77" customFormat="1" ht="15.75" x14ac:dyDescent="0.25">
      <c r="A1782" s="33" t="s">
        <v>292</v>
      </c>
      <c r="B1782" s="44" t="s">
        <v>339</v>
      </c>
      <c r="C1782" s="37" t="s">
        <v>234</v>
      </c>
      <c r="D1782" s="43" t="s">
        <v>235</v>
      </c>
      <c r="E1782" s="53"/>
      <c r="F1782" s="53">
        <f t="shared" si="507"/>
        <v>0</v>
      </c>
      <c r="G1782" s="53"/>
      <c r="H1782" s="53"/>
      <c r="I1782" s="54"/>
      <c r="J1782" s="50"/>
      <c r="K1782" s="54"/>
      <c r="L1782" s="55"/>
      <c r="M1782" s="59"/>
      <c r="N1782" s="59"/>
      <c r="O1782" s="53"/>
      <c r="P1782" s="53"/>
      <c r="Q1782" s="57">
        <f t="shared" si="503"/>
        <v>0</v>
      </c>
      <c r="R1782" s="53"/>
      <c r="S1782" s="53">
        <f t="shared" si="506"/>
        <v>0</v>
      </c>
      <c r="T1782" s="58"/>
      <c r="U1782" s="58"/>
      <c r="V1782" s="53">
        <f t="shared" si="504"/>
        <v>0</v>
      </c>
      <c r="W1782" s="59"/>
      <c r="X1782" s="6"/>
    </row>
    <row r="1783" spans="1:24" s="77" customFormat="1" ht="15.75" x14ac:dyDescent="0.25">
      <c r="A1783" s="33" t="s">
        <v>292</v>
      </c>
      <c r="B1783" s="44" t="s">
        <v>339</v>
      </c>
      <c r="C1783" s="37" t="s">
        <v>236</v>
      </c>
      <c r="D1783" s="43" t="s">
        <v>237</v>
      </c>
      <c r="E1783" s="53"/>
      <c r="F1783" s="53">
        <f t="shared" si="507"/>
        <v>0</v>
      </c>
      <c r="G1783" s="53">
        <v>33</v>
      </c>
      <c r="H1783" s="53">
        <v>33</v>
      </c>
      <c r="I1783" s="54"/>
      <c r="J1783" s="50"/>
      <c r="K1783" s="54"/>
      <c r="L1783" s="55"/>
      <c r="M1783" s="59"/>
      <c r="N1783" s="59"/>
      <c r="O1783" s="53"/>
      <c r="P1783" s="53"/>
      <c r="Q1783" s="57">
        <f t="shared" si="503"/>
        <v>0</v>
      </c>
      <c r="R1783" s="53"/>
      <c r="S1783" s="53">
        <f t="shared" si="506"/>
        <v>0</v>
      </c>
      <c r="T1783" s="58"/>
      <c r="U1783" s="58"/>
      <c r="V1783" s="53">
        <f t="shared" si="504"/>
        <v>0</v>
      </c>
      <c r="W1783" s="59"/>
      <c r="X1783" s="6"/>
    </row>
    <row r="1784" spans="1:24" s="77" customFormat="1" ht="31.5" x14ac:dyDescent="0.25">
      <c r="A1784" s="33" t="s">
        <v>292</v>
      </c>
      <c r="B1784" s="44" t="s">
        <v>339</v>
      </c>
      <c r="C1784" s="37" t="s">
        <v>238</v>
      </c>
      <c r="D1784" s="43" t="s">
        <v>239</v>
      </c>
      <c r="E1784" s="53"/>
      <c r="F1784" s="53">
        <f t="shared" si="507"/>
        <v>0</v>
      </c>
      <c r="G1784" s="53"/>
      <c r="H1784" s="53"/>
      <c r="I1784" s="54"/>
      <c r="J1784" s="50"/>
      <c r="K1784" s="54"/>
      <c r="L1784" s="55"/>
      <c r="M1784" s="59"/>
      <c r="N1784" s="59"/>
      <c r="O1784" s="53"/>
      <c r="P1784" s="53"/>
      <c r="Q1784" s="57">
        <f t="shared" si="503"/>
        <v>0</v>
      </c>
      <c r="R1784" s="53"/>
      <c r="S1784" s="53">
        <f t="shared" si="506"/>
        <v>0</v>
      </c>
      <c r="T1784" s="58"/>
      <c r="U1784" s="58"/>
      <c r="V1784" s="53">
        <f t="shared" si="504"/>
        <v>0</v>
      </c>
      <c r="W1784" s="59"/>
      <c r="X1784" s="6"/>
    </row>
    <row r="1785" spans="1:24" s="77" customFormat="1" ht="31.5" x14ac:dyDescent="0.25">
      <c r="A1785" s="33" t="s">
        <v>292</v>
      </c>
      <c r="B1785" s="44" t="s">
        <v>339</v>
      </c>
      <c r="C1785" s="37" t="s">
        <v>240</v>
      </c>
      <c r="D1785" s="43" t="s">
        <v>241</v>
      </c>
      <c r="E1785" s="53"/>
      <c r="F1785" s="53">
        <f t="shared" si="507"/>
        <v>0</v>
      </c>
      <c r="G1785" s="53"/>
      <c r="H1785" s="53"/>
      <c r="I1785" s="54"/>
      <c r="J1785" s="50"/>
      <c r="K1785" s="54"/>
      <c r="L1785" s="55"/>
      <c r="M1785" s="59"/>
      <c r="N1785" s="59"/>
      <c r="O1785" s="53"/>
      <c r="P1785" s="53"/>
      <c r="Q1785" s="57">
        <f t="shared" si="503"/>
        <v>0</v>
      </c>
      <c r="R1785" s="53"/>
      <c r="S1785" s="53">
        <f t="shared" si="506"/>
        <v>0</v>
      </c>
      <c r="T1785" s="58"/>
      <c r="U1785" s="58"/>
      <c r="V1785" s="53">
        <f t="shared" si="504"/>
        <v>0</v>
      </c>
      <c r="W1785" s="59"/>
      <c r="X1785" s="6"/>
    </row>
    <row r="1786" spans="1:24" s="77" customFormat="1" ht="15.75" x14ac:dyDescent="0.25">
      <c r="A1786" s="33" t="s">
        <v>292</v>
      </c>
      <c r="B1786" s="44" t="s">
        <v>339</v>
      </c>
      <c r="C1786" s="37" t="s">
        <v>242</v>
      </c>
      <c r="D1786" s="43" t="s">
        <v>246</v>
      </c>
      <c r="E1786" s="53"/>
      <c r="F1786" s="53">
        <f t="shared" si="507"/>
        <v>0</v>
      </c>
      <c r="G1786" s="53"/>
      <c r="H1786" s="53"/>
      <c r="I1786" s="54"/>
      <c r="J1786" s="50"/>
      <c r="K1786" s="54"/>
      <c r="L1786" s="55"/>
      <c r="M1786" s="59"/>
      <c r="N1786" s="59"/>
      <c r="O1786" s="53"/>
      <c r="P1786" s="53"/>
      <c r="Q1786" s="57">
        <f t="shared" si="503"/>
        <v>0</v>
      </c>
      <c r="R1786" s="53"/>
      <c r="S1786" s="53">
        <f t="shared" si="506"/>
        <v>0</v>
      </c>
      <c r="T1786" s="58"/>
      <c r="U1786" s="58"/>
      <c r="V1786" s="53">
        <f t="shared" si="504"/>
        <v>0</v>
      </c>
      <c r="W1786" s="59"/>
      <c r="X1786" s="6"/>
    </row>
    <row r="1787" spans="1:24" s="77" customFormat="1" ht="15.75" x14ac:dyDescent="0.25">
      <c r="A1787" s="33" t="s">
        <v>292</v>
      </c>
      <c r="B1787" s="44" t="s">
        <v>339</v>
      </c>
      <c r="C1787" s="37" t="s">
        <v>243</v>
      </c>
      <c r="D1787" s="43" t="s">
        <v>247</v>
      </c>
      <c r="E1787" s="53"/>
      <c r="F1787" s="53">
        <f t="shared" si="507"/>
        <v>0</v>
      </c>
      <c r="G1787" s="53">
        <f>669+33</f>
        <v>702</v>
      </c>
      <c r="H1787" s="53">
        <f>669+33</f>
        <v>702</v>
      </c>
      <c r="I1787" s="54"/>
      <c r="J1787" s="50"/>
      <c r="K1787" s="54"/>
      <c r="L1787" s="55"/>
      <c r="M1787" s="59"/>
      <c r="N1787" s="59"/>
      <c r="O1787" s="53"/>
      <c r="P1787" s="53"/>
      <c r="Q1787" s="57">
        <f t="shared" si="503"/>
        <v>0</v>
      </c>
      <c r="R1787" s="53"/>
      <c r="S1787" s="53">
        <f t="shared" si="506"/>
        <v>0</v>
      </c>
      <c r="T1787" s="58"/>
      <c r="U1787" s="58"/>
      <c r="V1787" s="53">
        <f t="shared" si="504"/>
        <v>0</v>
      </c>
      <c r="W1787" s="59"/>
      <c r="X1787" s="6"/>
    </row>
    <row r="1788" spans="1:24" s="77" customFormat="1" ht="15.75" x14ac:dyDescent="0.25">
      <c r="A1788" s="33" t="s">
        <v>292</v>
      </c>
      <c r="B1788" s="44" t="s">
        <v>339</v>
      </c>
      <c r="C1788" s="37" t="s">
        <v>244</v>
      </c>
      <c r="D1788" s="43" t="s">
        <v>245</v>
      </c>
      <c r="E1788" s="53">
        <v>957</v>
      </c>
      <c r="F1788" s="53">
        <f>E1788/12*2</f>
        <v>159.5</v>
      </c>
      <c r="G1788" s="53">
        <v>14</v>
      </c>
      <c r="H1788" s="53">
        <v>14</v>
      </c>
      <c r="I1788" s="54"/>
      <c r="J1788" s="50"/>
      <c r="K1788" s="54"/>
      <c r="L1788" s="55"/>
      <c r="M1788" s="59"/>
      <c r="N1788" s="59"/>
      <c r="O1788" s="53"/>
      <c r="P1788" s="53"/>
      <c r="Q1788" s="57">
        <f t="shared" si="503"/>
        <v>0</v>
      </c>
      <c r="R1788" s="53"/>
      <c r="S1788" s="53">
        <f t="shared" si="506"/>
        <v>0</v>
      </c>
      <c r="T1788" s="58"/>
      <c r="U1788" s="58"/>
      <c r="V1788" s="53">
        <f t="shared" si="504"/>
        <v>0</v>
      </c>
      <c r="W1788" s="59"/>
      <c r="X1788" s="6"/>
    </row>
    <row r="1789" spans="1:24" s="77" customFormat="1" ht="31.5" x14ac:dyDescent="0.25">
      <c r="A1789" s="33" t="s">
        <v>292</v>
      </c>
      <c r="B1789" s="44" t="s">
        <v>339</v>
      </c>
      <c r="C1789" s="37" t="s">
        <v>248</v>
      </c>
      <c r="D1789" s="43" t="s">
        <v>249</v>
      </c>
      <c r="E1789" s="53"/>
      <c r="F1789" s="53">
        <f t="shared" si="507"/>
        <v>0</v>
      </c>
      <c r="G1789" s="53"/>
      <c r="H1789" s="53"/>
      <c r="I1789" s="54"/>
      <c r="J1789" s="50"/>
      <c r="K1789" s="54"/>
      <c r="L1789" s="55"/>
      <c r="M1789" s="59"/>
      <c r="N1789" s="59"/>
      <c r="O1789" s="53"/>
      <c r="P1789" s="53"/>
      <c r="Q1789" s="57">
        <f t="shared" si="503"/>
        <v>0</v>
      </c>
      <c r="R1789" s="53"/>
      <c r="S1789" s="53">
        <f t="shared" si="506"/>
        <v>0</v>
      </c>
      <c r="T1789" s="58"/>
      <c r="U1789" s="58"/>
      <c r="V1789" s="53">
        <f t="shared" si="504"/>
        <v>0</v>
      </c>
      <c r="W1789" s="59"/>
      <c r="X1789" s="6"/>
    </row>
    <row r="1790" spans="1:24" s="77" customFormat="1" ht="15.75" x14ac:dyDescent="0.25">
      <c r="A1790" s="33" t="s">
        <v>292</v>
      </c>
      <c r="B1790" s="44" t="s">
        <v>339</v>
      </c>
      <c r="C1790" s="37" t="s">
        <v>250</v>
      </c>
      <c r="D1790" s="43" t="s">
        <v>251</v>
      </c>
      <c r="E1790" s="53"/>
      <c r="F1790" s="53">
        <f t="shared" si="507"/>
        <v>0</v>
      </c>
      <c r="G1790" s="53"/>
      <c r="H1790" s="53"/>
      <c r="I1790" s="54"/>
      <c r="J1790" s="50"/>
      <c r="K1790" s="54"/>
      <c r="L1790" s="55"/>
      <c r="M1790" s="59"/>
      <c r="N1790" s="59"/>
      <c r="O1790" s="53"/>
      <c r="P1790" s="53"/>
      <c r="Q1790" s="57">
        <f t="shared" si="503"/>
        <v>0</v>
      </c>
      <c r="R1790" s="53"/>
      <c r="S1790" s="53">
        <f t="shared" si="506"/>
        <v>0</v>
      </c>
      <c r="T1790" s="58"/>
      <c r="U1790" s="58"/>
      <c r="V1790" s="53">
        <f t="shared" si="504"/>
        <v>0</v>
      </c>
      <c r="W1790" s="59"/>
      <c r="X1790" s="6"/>
    </row>
    <row r="1791" spans="1:24" s="77" customFormat="1" ht="31.5" x14ac:dyDescent="0.25">
      <c r="A1791" s="33" t="s">
        <v>292</v>
      </c>
      <c r="B1791" s="44" t="s">
        <v>339</v>
      </c>
      <c r="C1791" s="37" t="s">
        <v>252</v>
      </c>
      <c r="D1791" s="43" t="s">
        <v>253</v>
      </c>
      <c r="E1791" s="53"/>
      <c r="F1791" s="53">
        <f t="shared" si="507"/>
        <v>0</v>
      </c>
      <c r="G1791" s="53"/>
      <c r="H1791" s="53"/>
      <c r="I1791" s="54"/>
      <c r="J1791" s="50"/>
      <c r="K1791" s="54"/>
      <c r="L1791" s="55"/>
      <c r="M1791" s="59"/>
      <c r="N1791" s="59"/>
      <c r="O1791" s="53"/>
      <c r="P1791" s="53"/>
      <c r="Q1791" s="57">
        <f t="shared" si="503"/>
        <v>0</v>
      </c>
      <c r="R1791" s="53"/>
      <c r="S1791" s="53">
        <f t="shared" si="506"/>
        <v>0</v>
      </c>
      <c r="T1791" s="58"/>
      <c r="U1791" s="58"/>
      <c r="V1791" s="53">
        <f t="shared" si="504"/>
        <v>0</v>
      </c>
      <c r="W1791" s="59"/>
      <c r="X1791" s="6"/>
    </row>
    <row r="1792" spans="1:24" s="77" customFormat="1" ht="15.75" x14ac:dyDescent="0.25">
      <c r="A1792" s="33" t="s">
        <v>292</v>
      </c>
      <c r="B1792" s="44" t="s">
        <v>339</v>
      </c>
      <c r="C1792" s="37" t="s">
        <v>254</v>
      </c>
      <c r="D1792" s="43" t="s">
        <v>263</v>
      </c>
      <c r="E1792" s="53"/>
      <c r="F1792" s="53">
        <f t="shared" si="507"/>
        <v>0</v>
      </c>
      <c r="G1792" s="53"/>
      <c r="H1792" s="53"/>
      <c r="I1792" s="54"/>
      <c r="J1792" s="50"/>
      <c r="K1792" s="54"/>
      <c r="L1792" s="55"/>
      <c r="M1792" s="59"/>
      <c r="N1792" s="59"/>
      <c r="O1792" s="53"/>
      <c r="P1792" s="53"/>
      <c r="Q1792" s="57">
        <f t="shared" si="503"/>
        <v>0</v>
      </c>
      <c r="R1792" s="53"/>
      <c r="S1792" s="53">
        <f t="shared" si="506"/>
        <v>0</v>
      </c>
      <c r="T1792" s="58"/>
      <c r="U1792" s="58"/>
      <c r="V1792" s="53">
        <f t="shared" si="504"/>
        <v>0</v>
      </c>
      <c r="W1792" s="59"/>
      <c r="X1792" s="6"/>
    </row>
    <row r="1793" spans="1:24" s="77" customFormat="1" ht="15.75" x14ac:dyDescent="0.25">
      <c r="A1793" s="33" t="s">
        <v>292</v>
      </c>
      <c r="B1793" s="44" t="s">
        <v>339</v>
      </c>
      <c r="C1793" s="37" t="s">
        <v>255</v>
      </c>
      <c r="D1793" s="43" t="s">
        <v>256</v>
      </c>
      <c r="E1793" s="53"/>
      <c r="F1793" s="53">
        <f t="shared" si="507"/>
        <v>0</v>
      </c>
      <c r="G1793" s="53"/>
      <c r="H1793" s="53"/>
      <c r="I1793" s="54"/>
      <c r="J1793" s="50"/>
      <c r="K1793" s="54"/>
      <c r="L1793" s="55"/>
      <c r="M1793" s="59"/>
      <c r="N1793" s="59"/>
      <c r="O1793" s="53"/>
      <c r="P1793" s="53"/>
      <c r="Q1793" s="57">
        <f t="shared" si="503"/>
        <v>0</v>
      </c>
      <c r="R1793" s="53"/>
      <c r="S1793" s="53">
        <f t="shared" si="506"/>
        <v>0</v>
      </c>
      <c r="T1793" s="58"/>
      <c r="U1793" s="58"/>
      <c r="V1793" s="53">
        <f t="shared" si="504"/>
        <v>0</v>
      </c>
      <c r="W1793" s="59"/>
      <c r="X1793" s="6"/>
    </row>
    <row r="1794" spans="1:24" s="77" customFormat="1" ht="15.75" x14ac:dyDescent="0.25">
      <c r="A1794" s="33" t="s">
        <v>292</v>
      </c>
      <c r="B1794" s="44" t="s">
        <v>339</v>
      </c>
      <c r="C1794" s="37" t="s">
        <v>257</v>
      </c>
      <c r="D1794" s="43" t="s">
        <v>258</v>
      </c>
      <c r="E1794" s="53"/>
      <c r="F1794" s="53">
        <f t="shared" si="507"/>
        <v>0</v>
      </c>
      <c r="G1794" s="53"/>
      <c r="H1794" s="53"/>
      <c r="I1794" s="54"/>
      <c r="J1794" s="50"/>
      <c r="K1794" s="54"/>
      <c r="L1794" s="55"/>
      <c r="M1794" s="59"/>
      <c r="N1794" s="59"/>
      <c r="O1794" s="53"/>
      <c r="P1794" s="53"/>
      <c r="Q1794" s="57">
        <f t="shared" si="503"/>
        <v>0</v>
      </c>
      <c r="R1794" s="53"/>
      <c r="S1794" s="53">
        <f t="shared" si="506"/>
        <v>0</v>
      </c>
      <c r="T1794" s="58"/>
      <c r="U1794" s="58"/>
      <c r="V1794" s="53">
        <f t="shared" si="504"/>
        <v>0</v>
      </c>
      <c r="W1794" s="59"/>
      <c r="X1794" s="6"/>
    </row>
    <row r="1795" spans="1:24" s="77" customFormat="1" ht="15.75" x14ac:dyDescent="0.25">
      <c r="A1795" s="33" t="s">
        <v>292</v>
      </c>
      <c r="B1795" s="44" t="s">
        <v>339</v>
      </c>
      <c r="C1795" s="37" t="s">
        <v>259</v>
      </c>
      <c r="D1795" s="43" t="s">
        <v>260</v>
      </c>
      <c r="E1795" s="53"/>
      <c r="F1795" s="53">
        <f t="shared" si="507"/>
        <v>0</v>
      </c>
      <c r="G1795" s="53"/>
      <c r="H1795" s="53"/>
      <c r="I1795" s="54"/>
      <c r="J1795" s="50"/>
      <c r="K1795" s="54"/>
      <c r="L1795" s="55"/>
      <c r="M1795" s="59"/>
      <c r="N1795" s="59"/>
      <c r="O1795" s="53"/>
      <c r="P1795" s="53"/>
      <c r="Q1795" s="57">
        <f t="shared" si="503"/>
        <v>0</v>
      </c>
      <c r="R1795" s="53"/>
      <c r="S1795" s="53">
        <f t="shared" si="506"/>
        <v>0</v>
      </c>
      <c r="T1795" s="58"/>
      <c r="U1795" s="58"/>
      <c r="V1795" s="53">
        <f t="shared" si="504"/>
        <v>0</v>
      </c>
      <c r="W1795" s="59"/>
      <c r="X1795" s="6"/>
    </row>
    <row r="1796" spans="1:24" s="77" customFormat="1" ht="31.5" x14ac:dyDescent="0.25">
      <c r="A1796" s="33" t="s">
        <v>292</v>
      </c>
      <c r="B1796" s="44" t="s">
        <v>339</v>
      </c>
      <c r="C1796" s="37" t="s">
        <v>261</v>
      </c>
      <c r="D1796" s="43" t="s">
        <v>262</v>
      </c>
      <c r="E1796" s="53"/>
      <c r="F1796" s="53">
        <f t="shared" si="507"/>
        <v>0</v>
      </c>
      <c r="G1796" s="53">
        <v>501</v>
      </c>
      <c r="H1796" s="53">
        <v>501</v>
      </c>
      <c r="I1796" s="54"/>
      <c r="J1796" s="50"/>
      <c r="K1796" s="54"/>
      <c r="L1796" s="55"/>
      <c r="M1796" s="59"/>
      <c r="N1796" s="59"/>
      <c r="O1796" s="53"/>
      <c r="P1796" s="53"/>
      <c r="Q1796" s="57">
        <f t="shared" si="503"/>
        <v>0</v>
      </c>
      <c r="R1796" s="53"/>
      <c r="S1796" s="53">
        <f t="shared" si="506"/>
        <v>0</v>
      </c>
      <c r="T1796" s="58"/>
      <c r="U1796" s="58"/>
      <c r="V1796" s="53">
        <f t="shared" si="504"/>
        <v>0</v>
      </c>
      <c r="W1796" s="59"/>
      <c r="X1796" s="6"/>
    </row>
    <row r="1797" spans="1:24" s="77" customFormat="1" ht="15.75" x14ac:dyDescent="0.25">
      <c r="A1797" s="33" t="s">
        <v>292</v>
      </c>
      <c r="B1797" s="44" t="s">
        <v>339</v>
      </c>
      <c r="C1797" s="37" t="s">
        <v>264</v>
      </c>
      <c r="D1797" s="43" t="s">
        <v>265</v>
      </c>
      <c r="E1797" s="53"/>
      <c r="F1797" s="53">
        <f t="shared" si="507"/>
        <v>0</v>
      </c>
      <c r="G1797" s="53"/>
      <c r="H1797" s="53"/>
      <c r="I1797" s="54"/>
      <c r="J1797" s="50"/>
      <c r="K1797" s="54"/>
      <c r="L1797" s="55"/>
      <c r="M1797" s="59"/>
      <c r="N1797" s="59"/>
      <c r="O1797" s="53"/>
      <c r="P1797" s="53"/>
      <c r="Q1797" s="57">
        <f t="shared" si="503"/>
        <v>0</v>
      </c>
      <c r="R1797" s="53"/>
      <c r="S1797" s="53">
        <f t="shared" si="506"/>
        <v>0</v>
      </c>
      <c r="T1797" s="58"/>
      <c r="U1797" s="58"/>
      <c r="V1797" s="53">
        <f t="shared" si="504"/>
        <v>0</v>
      </c>
      <c r="W1797" s="59"/>
      <c r="X1797" s="6"/>
    </row>
    <row r="1798" spans="1:24" s="77" customFormat="1" ht="47.25" x14ac:dyDescent="0.25">
      <c r="A1798" s="33" t="s">
        <v>292</v>
      </c>
      <c r="B1798" s="44" t="s">
        <v>339</v>
      </c>
      <c r="C1798" s="37" t="s">
        <v>266</v>
      </c>
      <c r="D1798" s="43" t="s">
        <v>267</v>
      </c>
      <c r="E1798" s="53"/>
      <c r="F1798" s="53">
        <f t="shared" si="507"/>
        <v>0</v>
      </c>
      <c r="G1798" s="53"/>
      <c r="H1798" s="53"/>
      <c r="I1798" s="54"/>
      <c r="J1798" s="50"/>
      <c r="K1798" s="54"/>
      <c r="L1798" s="55"/>
      <c r="M1798" s="59"/>
      <c r="N1798" s="59"/>
      <c r="O1798" s="53"/>
      <c r="P1798" s="53"/>
      <c r="Q1798" s="57">
        <f t="shared" si="503"/>
        <v>0</v>
      </c>
      <c r="R1798" s="53"/>
      <c r="S1798" s="53">
        <f t="shared" si="506"/>
        <v>0</v>
      </c>
      <c r="T1798" s="58"/>
      <c r="U1798" s="58"/>
      <c r="V1798" s="53">
        <f t="shared" si="504"/>
        <v>0</v>
      </c>
      <c r="W1798" s="59"/>
      <c r="X1798" s="6"/>
    </row>
    <row r="1799" spans="1:24" s="77" customFormat="1" ht="15.75" x14ac:dyDescent="0.25">
      <c r="A1799" s="33" t="s">
        <v>292</v>
      </c>
      <c r="B1799" s="44" t="s">
        <v>339</v>
      </c>
      <c r="C1799" s="37" t="s">
        <v>268</v>
      </c>
      <c r="D1799" s="43" t="s">
        <v>269</v>
      </c>
      <c r="E1799" s="53"/>
      <c r="F1799" s="53">
        <f t="shared" si="507"/>
        <v>0</v>
      </c>
      <c r="G1799" s="53"/>
      <c r="H1799" s="53"/>
      <c r="I1799" s="54"/>
      <c r="J1799" s="50"/>
      <c r="K1799" s="54"/>
      <c r="L1799" s="55"/>
      <c r="M1799" s="59"/>
      <c r="N1799" s="59"/>
      <c r="O1799" s="53"/>
      <c r="P1799" s="53"/>
      <c r="Q1799" s="57">
        <f t="shared" si="503"/>
        <v>0</v>
      </c>
      <c r="R1799" s="53"/>
      <c r="S1799" s="53">
        <f t="shared" si="506"/>
        <v>0</v>
      </c>
      <c r="T1799" s="58"/>
      <c r="U1799" s="58"/>
      <c r="V1799" s="53">
        <f t="shared" si="504"/>
        <v>0</v>
      </c>
      <c r="W1799" s="59"/>
      <c r="X1799" s="6"/>
    </row>
    <row r="1800" spans="1:24" s="77" customFormat="1" ht="31.5" x14ac:dyDescent="0.25">
      <c r="A1800" s="33" t="s">
        <v>292</v>
      </c>
      <c r="B1800" s="44" t="s">
        <v>339</v>
      </c>
      <c r="C1800" s="37" t="s">
        <v>270</v>
      </c>
      <c r="D1800" s="43" t="s">
        <v>271</v>
      </c>
      <c r="E1800" s="53"/>
      <c r="F1800" s="53">
        <f t="shared" si="507"/>
        <v>0</v>
      </c>
      <c r="G1800" s="53"/>
      <c r="H1800" s="53"/>
      <c r="I1800" s="54"/>
      <c r="J1800" s="50"/>
      <c r="K1800" s="54"/>
      <c r="L1800" s="55"/>
      <c r="M1800" s="59"/>
      <c r="N1800" s="59"/>
      <c r="O1800" s="53"/>
      <c r="P1800" s="53"/>
      <c r="Q1800" s="57">
        <f t="shared" si="503"/>
        <v>0</v>
      </c>
      <c r="R1800" s="53"/>
      <c r="S1800" s="53">
        <f t="shared" si="506"/>
        <v>0</v>
      </c>
      <c r="T1800" s="58"/>
      <c r="U1800" s="58"/>
      <c r="V1800" s="53">
        <f t="shared" si="504"/>
        <v>0</v>
      </c>
      <c r="W1800" s="59"/>
      <c r="X1800" s="6"/>
    </row>
    <row r="1801" spans="1:24" s="77" customFormat="1" ht="15.75" x14ac:dyDescent="0.25">
      <c r="A1801" s="33" t="s">
        <v>292</v>
      </c>
      <c r="B1801" s="44" t="s">
        <v>339</v>
      </c>
      <c r="C1801" s="37" t="s">
        <v>272</v>
      </c>
      <c r="D1801" s="43" t="s">
        <v>273</v>
      </c>
      <c r="E1801" s="53"/>
      <c r="F1801" s="53">
        <f t="shared" si="507"/>
        <v>0</v>
      </c>
      <c r="G1801" s="53"/>
      <c r="H1801" s="53"/>
      <c r="I1801" s="54"/>
      <c r="J1801" s="50"/>
      <c r="K1801" s="54"/>
      <c r="L1801" s="55"/>
      <c r="M1801" s="59"/>
      <c r="N1801" s="59"/>
      <c r="O1801" s="53"/>
      <c r="P1801" s="53"/>
      <c r="Q1801" s="57">
        <f t="shared" si="503"/>
        <v>0</v>
      </c>
      <c r="R1801" s="53"/>
      <c r="S1801" s="53">
        <f t="shared" si="506"/>
        <v>0</v>
      </c>
      <c r="T1801" s="58"/>
      <c r="U1801" s="58"/>
      <c r="V1801" s="53">
        <f t="shared" si="504"/>
        <v>0</v>
      </c>
      <c r="W1801" s="59"/>
      <c r="X1801" s="6"/>
    </row>
    <row r="1802" spans="1:24" s="77" customFormat="1" ht="31.5" x14ac:dyDescent="0.25">
      <c r="A1802" s="33" t="s">
        <v>292</v>
      </c>
      <c r="B1802" s="44" t="s">
        <v>339</v>
      </c>
      <c r="C1802" s="37" t="s">
        <v>274</v>
      </c>
      <c r="D1802" s="43" t="s">
        <v>275</v>
      </c>
      <c r="E1802" s="53"/>
      <c r="F1802" s="53">
        <f t="shared" si="507"/>
        <v>0</v>
      </c>
      <c r="G1802" s="53"/>
      <c r="H1802" s="53"/>
      <c r="I1802" s="54"/>
      <c r="J1802" s="50"/>
      <c r="K1802" s="54"/>
      <c r="L1802" s="55"/>
      <c r="M1802" s="59"/>
      <c r="N1802" s="59"/>
      <c r="O1802" s="53"/>
      <c r="P1802" s="53"/>
      <c r="Q1802" s="57">
        <f t="shared" si="503"/>
        <v>0</v>
      </c>
      <c r="R1802" s="53"/>
      <c r="S1802" s="53">
        <f t="shared" si="506"/>
        <v>0</v>
      </c>
      <c r="T1802" s="58"/>
      <c r="U1802" s="58"/>
      <c r="V1802" s="53">
        <f t="shared" si="504"/>
        <v>0</v>
      </c>
      <c r="W1802" s="59"/>
      <c r="X1802" s="6"/>
    </row>
    <row r="1803" spans="1:24" s="77" customFormat="1" ht="15.75" x14ac:dyDescent="0.25">
      <c r="A1803" s="33" t="s">
        <v>292</v>
      </c>
      <c r="B1803" s="44" t="s">
        <v>339</v>
      </c>
      <c r="C1803" s="37" t="s">
        <v>276</v>
      </c>
      <c r="D1803" s="43" t="s">
        <v>277</v>
      </c>
      <c r="E1803" s="53"/>
      <c r="F1803" s="53">
        <f t="shared" si="507"/>
        <v>0</v>
      </c>
      <c r="G1803" s="53"/>
      <c r="H1803" s="53"/>
      <c r="I1803" s="54"/>
      <c r="J1803" s="50"/>
      <c r="K1803" s="54"/>
      <c r="L1803" s="55"/>
      <c r="M1803" s="59"/>
      <c r="N1803" s="59"/>
      <c r="O1803" s="53"/>
      <c r="P1803" s="53"/>
      <c r="Q1803" s="57">
        <f t="shared" si="503"/>
        <v>0</v>
      </c>
      <c r="R1803" s="53"/>
      <c r="S1803" s="53">
        <f t="shared" si="506"/>
        <v>0</v>
      </c>
      <c r="T1803" s="58"/>
      <c r="U1803" s="58"/>
      <c r="V1803" s="53">
        <f t="shared" si="504"/>
        <v>0</v>
      </c>
      <c r="W1803" s="59"/>
      <c r="X1803" s="6"/>
    </row>
    <row r="1804" spans="1:24" s="77" customFormat="1" ht="31.5" x14ac:dyDescent="0.25">
      <c r="A1804" s="33" t="s">
        <v>292</v>
      </c>
      <c r="B1804" s="44" t="s">
        <v>339</v>
      </c>
      <c r="C1804" s="37" t="s">
        <v>278</v>
      </c>
      <c r="D1804" s="43" t="s">
        <v>279</v>
      </c>
      <c r="E1804" s="53"/>
      <c r="F1804" s="53"/>
      <c r="G1804" s="53"/>
      <c r="H1804" s="53"/>
      <c r="I1804" s="54"/>
      <c r="J1804" s="50"/>
      <c r="K1804" s="54"/>
      <c r="L1804" s="55"/>
      <c r="M1804" s="59"/>
      <c r="N1804" s="59"/>
      <c r="O1804" s="53"/>
      <c r="P1804" s="53"/>
      <c r="Q1804" s="57">
        <f t="shared" si="503"/>
        <v>0</v>
      </c>
      <c r="R1804" s="53"/>
      <c r="S1804" s="53">
        <f t="shared" si="506"/>
        <v>0</v>
      </c>
      <c r="T1804" s="58"/>
      <c r="U1804" s="58"/>
      <c r="V1804" s="53">
        <f t="shared" si="504"/>
        <v>0</v>
      </c>
      <c r="W1804" s="59"/>
      <c r="X1804" s="6"/>
    </row>
    <row r="1805" spans="1:24" s="77" customFormat="1" ht="15.75" x14ac:dyDescent="0.25">
      <c r="A1805" s="33" t="s">
        <v>292</v>
      </c>
      <c r="B1805" s="44" t="s">
        <v>339</v>
      </c>
      <c r="C1805" s="37" t="s">
        <v>363</v>
      </c>
      <c r="D1805" s="43" t="s">
        <v>360</v>
      </c>
      <c r="E1805" s="53"/>
      <c r="F1805" s="53">
        <f>E1805/12*1</f>
        <v>0</v>
      </c>
      <c r="G1805" s="53">
        <v>23</v>
      </c>
      <c r="H1805" s="53">
        <v>23</v>
      </c>
      <c r="I1805" s="54"/>
      <c r="J1805" s="50"/>
      <c r="K1805" s="54"/>
      <c r="L1805" s="55"/>
      <c r="M1805" s="59"/>
      <c r="N1805" s="59"/>
      <c r="O1805" s="53"/>
      <c r="P1805" s="53"/>
      <c r="Q1805" s="57"/>
      <c r="R1805" s="53"/>
      <c r="S1805" s="53"/>
      <c r="T1805" s="58"/>
      <c r="U1805" s="58"/>
      <c r="V1805" s="53"/>
      <c r="W1805" s="59"/>
      <c r="X1805" s="6"/>
    </row>
    <row r="1806" spans="1:24" s="77" customFormat="1" ht="15.75" x14ac:dyDescent="0.25">
      <c r="A1806" s="33" t="s">
        <v>292</v>
      </c>
      <c r="B1806" s="44" t="s">
        <v>339</v>
      </c>
      <c r="C1806" s="37" t="s">
        <v>364</v>
      </c>
      <c r="D1806" s="38" t="s">
        <v>365</v>
      </c>
      <c r="E1806" s="53"/>
      <c r="F1806" s="100">
        <f>E1806/12*1</f>
        <v>0</v>
      </c>
      <c r="G1806" s="53"/>
      <c r="H1806" s="53"/>
      <c r="I1806" s="54"/>
      <c r="J1806" s="50"/>
      <c r="K1806" s="54"/>
      <c r="L1806" s="55"/>
      <c r="M1806" s="59"/>
      <c r="N1806" s="59"/>
      <c r="O1806" s="53"/>
      <c r="P1806" s="53"/>
      <c r="Q1806" s="57">
        <f>O1806-P1806</f>
        <v>0</v>
      </c>
      <c r="R1806" s="53"/>
      <c r="S1806" s="53">
        <f>ROUND(R1806/12*3,0)</f>
        <v>0</v>
      </c>
      <c r="T1806" s="58"/>
      <c r="U1806" s="58"/>
      <c r="V1806" s="53">
        <f>T1806-U1806</f>
        <v>0</v>
      </c>
      <c r="W1806" s="59"/>
      <c r="X1806" s="6"/>
    </row>
    <row r="1807" spans="1:24" s="77" customFormat="1" ht="15.75" x14ac:dyDescent="0.25">
      <c r="A1807" s="33" t="s">
        <v>292</v>
      </c>
      <c r="B1807" s="44" t="s">
        <v>339</v>
      </c>
      <c r="C1807" s="37" t="s">
        <v>370</v>
      </c>
      <c r="D1807" s="43" t="s">
        <v>323</v>
      </c>
      <c r="E1807" s="53"/>
      <c r="F1807" s="100">
        <f>E1807/12*1</f>
        <v>0</v>
      </c>
      <c r="G1807" s="53"/>
      <c r="H1807" s="53"/>
      <c r="I1807" s="54"/>
      <c r="J1807" s="50"/>
      <c r="K1807" s="54"/>
      <c r="L1807" s="55"/>
      <c r="M1807" s="59"/>
      <c r="N1807" s="59"/>
      <c r="O1807" s="53"/>
      <c r="P1807" s="53"/>
      <c r="Q1807" s="57"/>
      <c r="R1807" s="53"/>
      <c r="S1807" s="53"/>
      <c r="T1807" s="58"/>
      <c r="U1807" s="58"/>
      <c r="V1807" s="53"/>
      <c r="W1807" s="59"/>
      <c r="X1807" s="6"/>
    </row>
    <row r="1808" spans="1:24" s="77" customFormat="1" ht="15.75" x14ac:dyDescent="0.25">
      <c r="A1808" s="33" t="s">
        <v>292</v>
      </c>
      <c r="B1808" s="44" t="s">
        <v>339</v>
      </c>
      <c r="C1808" s="37" t="s">
        <v>399</v>
      </c>
      <c r="D1808" s="39" t="s">
        <v>371</v>
      </c>
      <c r="E1808" s="53"/>
      <c r="F1808" s="100">
        <f>E1808/12*1</f>
        <v>0</v>
      </c>
      <c r="G1808" s="53"/>
      <c r="H1808" s="53"/>
      <c r="I1808" s="54"/>
      <c r="J1808" s="50"/>
      <c r="K1808" s="54"/>
      <c r="L1808" s="55"/>
      <c r="M1808" s="59"/>
      <c r="N1808" s="59"/>
      <c r="O1808" s="53"/>
      <c r="P1808" s="53"/>
      <c r="Q1808" s="57"/>
      <c r="R1808" s="53"/>
      <c r="S1808" s="53"/>
      <c r="T1808" s="58"/>
      <c r="U1808" s="58"/>
      <c r="V1808" s="53"/>
      <c r="W1808" s="59"/>
      <c r="X1808" s="6"/>
    </row>
    <row r="1809" spans="1:24" s="77" customFormat="1" ht="15.75" x14ac:dyDescent="0.25">
      <c r="A1809" s="102" t="s">
        <v>293</v>
      </c>
      <c r="B1809" s="102" t="s">
        <v>340</v>
      </c>
      <c r="C1809" s="103" t="s">
        <v>102</v>
      </c>
      <c r="D1809" s="104" t="s">
        <v>21</v>
      </c>
      <c r="E1809" s="105">
        <f>E1810+E1849</f>
        <v>3334028</v>
      </c>
      <c r="F1809" s="105">
        <f>F1810+F1849</f>
        <v>831912.25</v>
      </c>
      <c r="G1809" s="105">
        <f>G1810+G1849</f>
        <v>821098</v>
      </c>
      <c r="H1809" s="105">
        <f>H1810+H1849</f>
        <v>821098</v>
      </c>
      <c r="I1809" s="135">
        <f>I1810+I1849</f>
        <v>-584.25</v>
      </c>
      <c r="J1809" s="106">
        <f>ROUND(I1809/F1809*100,2)</f>
        <v>-7.0000000000000007E-2</v>
      </c>
      <c r="K1809" s="135">
        <f>K1810+K1849</f>
        <v>-9390.5</v>
      </c>
      <c r="L1809" s="108">
        <f>ROUND(K1809*100/-F1809,2)</f>
        <v>1.1299999999999999</v>
      </c>
      <c r="M1809" s="105">
        <f t="shared" ref="M1809:V1809" si="508">M1810+M1849</f>
        <v>49816</v>
      </c>
      <c r="N1809" s="105">
        <f t="shared" si="508"/>
        <v>12454</v>
      </c>
      <c r="O1809" s="105">
        <f t="shared" si="508"/>
        <v>12474</v>
      </c>
      <c r="P1809" s="105">
        <f t="shared" si="508"/>
        <v>12474</v>
      </c>
      <c r="Q1809" s="135">
        <f t="shared" si="508"/>
        <v>0</v>
      </c>
      <c r="R1809" s="105">
        <f t="shared" si="508"/>
        <v>1443</v>
      </c>
      <c r="S1809" s="105">
        <f t="shared" si="508"/>
        <v>361</v>
      </c>
      <c r="T1809" s="105">
        <f t="shared" si="508"/>
        <v>352</v>
      </c>
      <c r="U1809" s="105">
        <f t="shared" si="508"/>
        <v>352</v>
      </c>
      <c r="V1809" s="105">
        <f t="shared" si="508"/>
        <v>0</v>
      </c>
      <c r="W1809" s="109">
        <v>12596</v>
      </c>
      <c r="X1809" s="47"/>
    </row>
    <row r="1810" spans="1:24" s="81" customFormat="1" ht="29.25" customHeight="1" x14ac:dyDescent="0.25">
      <c r="A1810" s="33" t="s">
        <v>293</v>
      </c>
      <c r="B1810" s="21">
        <v>1</v>
      </c>
      <c r="C1810" s="23" t="s">
        <v>102</v>
      </c>
      <c r="D1810" s="27" t="s">
        <v>22</v>
      </c>
      <c r="E1810" s="52">
        <f t="shared" ref="E1810:L1810" si="509">E1811+E1817+E1831</f>
        <v>3259825</v>
      </c>
      <c r="F1810" s="52">
        <f t="shared" si="509"/>
        <v>814618</v>
      </c>
      <c r="G1810" s="52">
        <f t="shared" si="509"/>
        <v>813942</v>
      </c>
      <c r="H1810" s="52">
        <f t="shared" si="509"/>
        <v>813942</v>
      </c>
      <c r="I1810" s="52">
        <f t="shared" si="509"/>
        <v>0</v>
      </c>
      <c r="J1810" s="132">
        <f t="shared" si="509"/>
        <v>0</v>
      </c>
      <c r="K1810" s="52">
        <f t="shared" si="509"/>
        <v>0</v>
      </c>
      <c r="L1810" s="52">
        <f t="shared" si="509"/>
        <v>0</v>
      </c>
      <c r="M1810" s="49">
        <v>41700</v>
      </c>
      <c r="N1810" s="49">
        <f>ROUND(M1810/12*3,0)</f>
        <v>10425</v>
      </c>
      <c r="O1810" s="52">
        <f t="shared" ref="O1810:V1810" si="510">O1811+O1817+O1831</f>
        <v>11674</v>
      </c>
      <c r="P1810" s="52">
        <f t="shared" si="510"/>
        <v>11674</v>
      </c>
      <c r="Q1810" s="52">
        <f t="shared" si="510"/>
        <v>0</v>
      </c>
      <c r="R1810" s="52">
        <f t="shared" si="510"/>
        <v>1367</v>
      </c>
      <c r="S1810" s="52">
        <f t="shared" si="510"/>
        <v>342</v>
      </c>
      <c r="T1810" s="59">
        <f t="shared" si="510"/>
        <v>328</v>
      </c>
      <c r="U1810" s="59">
        <f t="shared" si="510"/>
        <v>328</v>
      </c>
      <c r="V1810" s="59">
        <f t="shared" si="510"/>
        <v>0</v>
      </c>
      <c r="W1810" s="59"/>
      <c r="X1810" s="25"/>
    </row>
    <row r="1811" spans="1:24" s="81" customFormat="1" ht="26.25" customHeight="1" x14ac:dyDescent="0.25">
      <c r="A1811" s="33" t="s">
        <v>293</v>
      </c>
      <c r="B1811" s="33" t="s">
        <v>334</v>
      </c>
      <c r="C1811" s="23" t="s">
        <v>102</v>
      </c>
      <c r="D1811" s="32" t="s">
        <v>23</v>
      </c>
      <c r="E1811" s="49">
        <f t="shared" ref="E1811:L1811" si="511">SUM(E1812:E1816)</f>
        <v>3255769</v>
      </c>
      <c r="F1811" s="49">
        <f t="shared" si="511"/>
        <v>813942</v>
      </c>
      <c r="G1811" s="49">
        <f t="shared" si="511"/>
        <v>813942</v>
      </c>
      <c r="H1811" s="49">
        <f t="shared" si="511"/>
        <v>813942</v>
      </c>
      <c r="I1811" s="49">
        <f t="shared" si="511"/>
        <v>0</v>
      </c>
      <c r="J1811" s="49">
        <f t="shared" si="511"/>
        <v>0</v>
      </c>
      <c r="K1811" s="49">
        <f t="shared" si="511"/>
        <v>0</v>
      </c>
      <c r="L1811" s="49">
        <f t="shared" si="511"/>
        <v>0</v>
      </c>
      <c r="M1811" s="49"/>
      <c r="N1811" s="49"/>
      <c r="O1811" s="52">
        <f t="shared" ref="O1811:V1811" si="512">SUM(O1812:O1816)</f>
        <v>11674</v>
      </c>
      <c r="P1811" s="52">
        <f t="shared" si="512"/>
        <v>11674</v>
      </c>
      <c r="Q1811" s="52">
        <f t="shared" si="512"/>
        <v>0</v>
      </c>
      <c r="R1811" s="52">
        <f t="shared" si="512"/>
        <v>1367</v>
      </c>
      <c r="S1811" s="52">
        <f t="shared" si="512"/>
        <v>342</v>
      </c>
      <c r="T1811" s="52">
        <f t="shared" si="512"/>
        <v>328</v>
      </c>
      <c r="U1811" s="49">
        <f t="shared" si="512"/>
        <v>328</v>
      </c>
      <c r="V1811" s="49">
        <f t="shared" si="512"/>
        <v>0</v>
      </c>
      <c r="W1811" s="49"/>
      <c r="X1811" s="25"/>
    </row>
    <row r="1812" spans="1:24" s="81" customFormat="1" ht="22.5" customHeight="1" x14ac:dyDescent="0.25">
      <c r="A1812" s="33" t="s">
        <v>293</v>
      </c>
      <c r="B1812" s="33" t="s">
        <v>334</v>
      </c>
      <c r="C1812" s="23" t="s">
        <v>73</v>
      </c>
      <c r="D1812" s="34" t="s">
        <v>106</v>
      </c>
      <c r="E1812" s="53">
        <v>1130593</v>
      </c>
      <c r="F1812" s="53">
        <f t="shared" ref="F1812:F1816" si="513">ROUND(E1812/12*3,0)</f>
        <v>282648</v>
      </c>
      <c r="G1812" s="53">
        <v>282648</v>
      </c>
      <c r="H1812" s="53">
        <v>282648</v>
      </c>
      <c r="I1812" s="127"/>
      <c r="J1812" s="55"/>
      <c r="K1812" s="127"/>
      <c r="L1812" s="55"/>
      <c r="M1812" s="53"/>
      <c r="N1812" s="53"/>
      <c r="O1812" s="53">
        <v>11674</v>
      </c>
      <c r="P1812" s="53">
        <v>11674</v>
      </c>
      <c r="Q1812" s="59">
        <f>O1812-P1812</f>
        <v>0</v>
      </c>
      <c r="R1812" s="74">
        <v>1367</v>
      </c>
      <c r="S1812" s="53">
        <f>ROUND(R1812/12*3,0)</f>
        <v>342</v>
      </c>
      <c r="T1812" s="58">
        <v>328</v>
      </c>
      <c r="U1812" s="58">
        <v>328</v>
      </c>
      <c r="V1812" s="53">
        <f>T1812-U1812</f>
        <v>0</v>
      </c>
      <c r="W1812" s="53"/>
      <c r="X1812" s="6"/>
    </row>
    <row r="1813" spans="1:24" s="77" customFormat="1" ht="15.75" x14ac:dyDescent="0.25">
      <c r="A1813" s="33" t="s">
        <v>293</v>
      </c>
      <c r="B1813" s="33" t="s">
        <v>334</v>
      </c>
      <c r="C1813" s="23" t="s">
        <v>74</v>
      </c>
      <c r="D1813" s="34" t="s">
        <v>104</v>
      </c>
      <c r="E1813" s="53">
        <v>2105501</v>
      </c>
      <c r="F1813" s="53">
        <f t="shared" si="513"/>
        <v>526375</v>
      </c>
      <c r="G1813" s="53">
        <v>526375</v>
      </c>
      <c r="H1813" s="53">
        <v>526375</v>
      </c>
      <c r="I1813" s="54"/>
      <c r="J1813" s="50"/>
      <c r="K1813" s="54"/>
      <c r="L1813" s="55"/>
      <c r="M1813" s="59"/>
      <c r="N1813" s="59"/>
      <c r="O1813" s="53"/>
      <c r="P1813" s="53"/>
      <c r="Q1813" s="57">
        <f>O1813-P1813</f>
        <v>0</v>
      </c>
      <c r="R1813" s="53"/>
      <c r="S1813" s="53">
        <f>ROUND(R1813/12*3,0)</f>
        <v>0</v>
      </c>
      <c r="T1813" s="58"/>
      <c r="U1813" s="58"/>
      <c r="V1813" s="53">
        <f>T1813-U1813</f>
        <v>0</v>
      </c>
      <c r="W1813" s="59"/>
      <c r="X1813" s="6"/>
    </row>
    <row r="1814" spans="1:24" s="77" customFormat="1" ht="15.75" x14ac:dyDescent="0.25">
      <c r="A1814" s="33" t="s">
        <v>293</v>
      </c>
      <c r="B1814" s="33" t="s">
        <v>334</v>
      </c>
      <c r="C1814" s="23" t="s">
        <v>74</v>
      </c>
      <c r="D1814" s="34" t="s">
        <v>105</v>
      </c>
      <c r="E1814" s="53">
        <v>19675</v>
      </c>
      <c r="F1814" s="53">
        <f t="shared" si="513"/>
        <v>4919</v>
      </c>
      <c r="G1814" s="53">
        <v>4919</v>
      </c>
      <c r="H1814" s="53">
        <v>4919</v>
      </c>
      <c r="I1814" s="54"/>
      <c r="J1814" s="50"/>
      <c r="K1814" s="54"/>
      <c r="L1814" s="55"/>
      <c r="M1814" s="59"/>
      <c r="N1814" s="59"/>
      <c r="O1814" s="53"/>
      <c r="P1814" s="53"/>
      <c r="Q1814" s="57">
        <f>O1814-P1814</f>
        <v>0</v>
      </c>
      <c r="R1814" s="53"/>
      <c r="S1814" s="53">
        <f>ROUND(R1814/12*3,0)</f>
        <v>0</v>
      </c>
      <c r="T1814" s="58"/>
      <c r="U1814" s="58"/>
      <c r="V1814" s="53">
        <f>T1814-U1814</f>
        <v>0</v>
      </c>
      <c r="W1814" s="59"/>
      <c r="X1814" s="6"/>
    </row>
    <row r="1815" spans="1:24" s="77" customFormat="1" ht="15.75" x14ac:dyDescent="0.25">
      <c r="A1815" s="33" t="s">
        <v>293</v>
      </c>
      <c r="B1815" s="33" t="s">
        <v>334</v>
      </c>
      <c r="C1815" s="23" t="s">
        <v>75</v>
      </c>
      <c r="D1815" s="34" t="s">
        <v>107</v>
      </c>
      <c r="E1815" s="53"/>
      <c r="F1815" s="53">
        <f t="shared" si="513"/>
        <v>0</v>
      </c>
      <c r="G1815" s="53"/>
      <c r="H1815" s="53"/>
      <c r="I1815" s="54"/>
      <c r="J1815" s="50"/>
      <c r="K1815" s="54"/>
      <c r="L1815" s="55"/>
      <c r="M1815" s="59"/>
      <c r="N1815" s="59"/>
      <c r="O1815" s="53"/>
      <c r="P1815" s="53"/>
      <c r="Q1815" s="57">
        <f>O1815-P1815</f>
        <v>0</v>
      </c>
      <c r="R1815" s="53"/>
      <c r="S1815" s="53">
        <f>ROUND(R1815/12*3,0)</f>
        <v>0</v>
      </c>
      <c r="T1815" s="58"/>
      <c r="U1815" s="58"/>
      <c r="V1815" s="53">
        <f>T1815-U1815</f>
        <v>0</v>
      </c>
      <c r="W1815" s="59"/>
      <c r="X1815" s="6"/>
    </row>
    <row r="1816" spans="1:24" s="77" customFormat="1" ht="31.5" x14ac:dyDescent="0.25">
      <c r="A1816" s="33" t="s">
        <v>293</v>
      </c>
      <c r="B1816" s="33" t="s">
        <v>334</v>
      </c>
      <c r="C1816" s="23" t="s">
        <v>76</v>
      </c>
      <c r="D1816" s="34" t="s">
        <v>108</v>
      </c>
      <c r="E1816" s="53"/>
      <c r="F1816" s="53">
        <f t="shared" si="513"/>
        <v>0</v>
      </c>
      <c r="G1816" s="53"/>
      <c r="H1816" s="53"/>
      <c r="I1816" s="54"/>
      <c r="J1816" s="50"/>
      <c r="K1816" s="54"/>
      <c r="L1816" s="55"/>
      <c r="M1816" s="59"/>
      <c r="N1816" s="59"/>
      <c r="O1816" s="53"/>
      <c r="P1816" s="53"/>
      <c r="Q1816" s="57">
        <f>O1816-P1816</f>
        <v>0</v>
      </c>
      <c r="R1816" s="53"/>
      <c r="S1816" s="53">
        <f>ROUND(R1816/12*3,0)</f>
        <v>0</v>
      </c>
      <c r="T1816" s="58"/>
      <c r="U1816" s="58"/>
      <c r="V1816" s="53">
        <f>T1816-U1816</f>
        <v>0</v>
      </c>
      <c r="W1816" s="59"/>
      <c r="X1816" s="6"/>
    </row>
    <row r="1817" spans="1:24" s="77" customFormat="1" ht="15.75" x14ac:dyDescent="0.25">
      <c r="A1817" s="33" t="s">
        <v>293</v>
      </c>
      <c r="B1817" s="22" t="s">
        <v>335</v>
      </c>
      <c r="C1817" s="36"/>
      <c r="D1817" s="32" t="s">
        <v>24</v>
      </c>
      <c r="E1817" s="61">
        <f t="shared" ref="E1817:L1817" si="514">SUM(E1818:E1830)</f>
        <v>0</v>
      </c>
      <c r="F1817" s="61">
        <f t="shared" si="514"/>
        <v>0</v>
      </c>
      <c r="G1817" s="61">
        <f t="shared" si="514"/>
        <v>0</v>
      </c>
      <c r="H1817" s="61">
        <f t="shared" si="514"/>
        <v>0</v>
      </c>
      <c r="I1817" s="128">
        <f t="shared" si="514"/>
        <v>0</v>
      </c>
      <c r="J1817" s="128">
        <f t="shared" si="514"/>
        <v>0</v>
      </c>
      <c r="K1817" s="128">
        <f t="shared" si="514"/>
        <v>0</v>
      </c>
      <c r="L1817" s="61">
        <f t="shared" si="514"/>
        <v>0</v>
      </c>
      <c r="M1817" s="61"/>
      <c r="N1817" s="61"/>
      <c r="O1817" s="61">
        <f t="shared" ref="O1817:V1817" si="515">SUM(O1818:O1830)</f>
        <v>0</v>
      </c>
      <c r="P1817" s="61">
        <f t="shared" si="515"/>
        <v>0</v>
      </c>
      <c r="Q1817" s="128">
        <f t="shared" si="515"/>
        <v>0</v>
      </c>
      <c r="R1817" s="61">
        <f t="shared" si="515"/>
        <v>0</v>
      </c>
      <c r="S1817" s="61">
        <f t="shared" si="515"/>
        <v>0</v>
      </c>
      <c r="T1817" s="145">
        <f t="shared" si="515"/>
        <v>0</v>
      </c>
      <c r="U1817" s="145">
        <f t="shared" si="515"/>
        <v>0</v>
      </c>
      <c r="V1817" s="61">
        <f t="shared" si="515"/>
        <v>0</v>
      </c>
      <c r="W1817" s="68"/>
      <c r="X1817" s="6"/>
    </row>
    <row r="1818" spans="1:24" s="77" customFormat="1" ht="15.75" x14ac:dyDescent="0.25">
      <c r="A1818" s="33" t="s">
        <v>293</v>
      </c>
      <c r="B1818" s="33" t="s">
        <v>335</v>
      </c>
      <c r="C1818" s="37" t="s">
        <v>25</v>
      </c>
      <c r="D1818" s="34" t="s">
        <v>54</v>
      </c>
      <c r="E1818" s="53"/>
      <c r="F1818" s="53"/>
      <c r="G1818" s="53"/>
      <c r="H1818" s="53"/>
      <c r="I1818" s="127"/>
      <c r="J1818" s="55"/>
      <c r="K1818" s="127"/>
      <c r="L1818" s="55"/>
      <c r="M1818" s="59"/>
      <c r="N1818" s="59"/>
      <c r="O1818" s="53"/>
      <c r="P1818" s="53"/>
      <c r="Q1818" s="59">
        <f t="shared" ref="Q1818:Q1830" si="516">O1818-P1818</f>
        <v>0</v>
      </c>
      <c r="R1818" s="53"/>
      <c r="S1818" s="53">
        <f t="shared" ref="S1818:S1830" si="517">ROUND(R1818/12*3,0)</f>
        <v>0</v>
      </c>
      <c r="T1818" s="53"/>
      <c r="U1818" s="53"/>
      <c r="V1818" s="53">
        <f t="shared" ref="V1818:V1830" si="518">T1818-U1818</f>
        <v>0</v>
      </c>
      <c r="W1818" s="59"/>
      <c r="X1818" s="6"/>
    </row>
    <row r="1819" spans="1:24" s="77" customFormat="1" ht="15.75" x14ac:dyDescent="0.25">
      <c r="A1819" s="33" t="s">
        <v>293</v>
      </c>
      <c r="B1819" s="33" t="s">
        <v>335</v>
      </c>
      <c r="C1819" s="37" t="s">
        <v>26</v>
      </c>
      <c r="D1819" s="34" t="s">
        <v>27</v>
      </c>
      <c r="E1819" s="53"/>
      <c r="F1819" s="53"/>
      <c r="G1819" s="53"/>
      <c r="H1819" s="53"/>
      <c r="I1819" s="54"/>
      <c r="J1819" s="50"/>
      <c r="K1819" s="54"/>
      <c r="L1819" s="55"/>
      <c r="M1819" s="59"/>
      <c r="N1819" s="59"/>
      <c r="O1819" s="53"/>
      <c r="P1819" s="53"/>
      <c r="Q1819" s="57">
        <f t="shared" si="516"/>
        <v>0</v>
      </c>
      <c r="R1819" s="53"/>
      <c r="S1819" s="53">
        <f t="shared" si="517"/>
        <v>0</v>
      </c>
      <c r="T1819" s="58"/>
      <c r="U1819" s="58"/>
      <c r="V1819" s="53">
        <f t="shared" si="518"/>
        <v>0</v>
      </c>
      <c r="W1819" s="59"/>
      <c r="X1819" s="6"/>
    </row>
    <row r="1820" spans="1:24" s="77" customFormat="1" ht="31.5" x14ac:dyDescent="0.25">
      <c r="A1820" s="33" t="s">
        <v>293</v>
      </c>
      <c r="B1820" s="33" t="s">
        <v>335</v>
      </c>
      <c r="C1820" s="37" t="s">
        <v>28</v>
      </c>
      <c r="D1820" s="34" t="s">
        <v>29</v>
      </c>
      <c r="E1820" s="53"/>
      <c r="F1820" s="53"/>
      <c r="G1820" s="53"/>
      <c r="H1820" s="53"/>
      <c r="I1820" s="54"/>
      <c r="J1820" s="50"/>
      <c r="K1820" s="54"/>
      <c r="L1820" s="55"/>
      <c r="M1820" s="59"/>
      <c r="N1820" s="59"/>
      <c r="O1820" s="53"/>
      <c r="P1820" s="53"/>
      <c r="Q1820" s="57">
        <f t="shared" si="516"/>
        <v>0</v>
      </c>
      <c r="R1820" s="53"/>
      <c r="S1820" s="53">
        <f t="shared" si="517"/>
        <v>0</v>
      </c>
      <c r="T1820" s="58"/>
      <c r="U1820" s="58"/>
      <c r="V1820" s="53">
        <f t="shared" si="518"/>
        <v>0</v>
      </c>
      <c r="W1820" s="59"/>
      <c r="X1820" s="6"/>
    </row>
    <row r="1821" spans="1:24" s="77" customFormat="1" ht="15.75" x14ac:dyDescent="0.25">
      <c r="A1821" s="33" t="s">
        <v>293</v>
      </c>
      <c r="B1821" s="33" t="s">
        <v>335</v>
      </c>
      <c r="C1821" s="37" t="s">
        <v>56</v>
      </c>
      <c r="D1821" s="34" t="s">
        <v>53</v>
      </c>
      <c r="E1821" s="53"/>
      <c r="F1821" s="53"/>
      <c r="G1821" s="53"/>
      <c r="H1821" s="53"/>
      <c r="I1821" s="54"/>
      <c r="J1821" s="50"/>
      <c r="K1821" s="54"/>
      <c r="L1821" s="55"/>
      <c r="M1821" s="59"/>
      <c r="N1821" s="59"/>
      <c r="O1821" s="53"/>
      <c r="P1821" s="53"/>
      <c r="Q1821" s="57">
        <f t="shared" si="516"/>
        <v>0</v>
      </c>
      <c r="R1821" s="53"/>
      <c r="S1821" s="53">
        <f t="shared" si="517"/>
        <v>0</v>
      </c>
      <c r="T1821" s="58"/>
      <c r="U1821" s="58"/>
      <c r="V1821" s="53">
        <f t="shared" si="518"/>
        <v>0</v>
      </c>
      <c r="W1821" s="59"/>
      <c r="X1821" s="6"/>
    </row>
    <row r="1822" spans="1:24" s="77" customFormat="1" ht="15.75" x14ac:dyDescent="0.25">
      <c r="A1822" s="33" t="s">
        <v>293</v>
      </c>
      <c r="B1822" s="33" t="s">
        <v>335</v>
      </c>
      <c r="C1822" s="37" t="s">
        <v>57</v>
      </c>
      <c r="D1822" s="34" t="s">
        <v>68</v>
      </c>
      <c r="E1822" s="53"/>
      <c r="F1822" s="53"/>
      <c r="G1822" s="53"/>
      <c r="H1822" s="53"/>
      <c r="I1822" s="54"/>
      <c r="J1822" s="50"/>
      <c r="K1822" s="54"/>
      <c r="L1822" s="55"/>
      <c r="M1822" s="59"/>
      <c r="N1822" s="59"/>
      <c r="O1822" s="53"/>
      <c r="P1822" s="53"/>
      <c r="Q1822" s="57">
        <f t="shared" si="516"/>
        <v>0</v>
      </c>
      <c r="R1822" s="53"/>
      <c r="S1822" s="53">
        <f t="shared" si="517"/>
        <v>0</v>
      </c>
      <c r="T1822" s="58"/>
      <c r="U1822" s="58"/>
      <c r="V1822" s="53">
        <f t="shared" si="518"/>
        <v>0</v>
      </c>
      <c r="W1822" s="59"/>
      <c r="X1822" s="6"/>
    </row>
    <row r="1823" spans="1:24" s="77" customFormat="1" ht="15.75" x14ac:dyDescent="0.25">
      <c r="A1823" s="33" t="s">
        <v>293</v>
      </c>
      <c r="B1823" s="33" t="s">
        <v>335</v>
      </c>
      <c r="C1823" s="37" t="s">
        <v>58</v>
      </c>
      <c r="D1823" s="34" t="s">
        <v>70</v>
      </c>
      <c r="E1823" s="53"/>
      <c r="F1823" s="53"/>
      <c r="G1823" s="53"/>
      <c r="H1823" s="53"/>
      <c r="I1823" s="54"/>
      <c r="J1823" s="50"/>
      <c r="K1823" s="54"/>
      <c r="L1823" s="55"/>
      <c r="M1823" s="59"/>
      <c r="N1823" s="59"/>
      <c r="O1823" s="53"/>
      <c r="P1823" s="53"/>
      <c r="Q1823" s="57">
        <f t="shared" si="516"/>
        <v>0</v>
      </c>
      <c r="R1823" s="53"/>
      <c r="S1823" s="53">
        <f t="shared" si="517"/>
        <v>0</v>
      </c>
      <c r="T1823" s="58"/>
      <c r="U1823" s="58"/>
      <c r="V1823" s="53">
        <f t="shared" si="518"/>
        <v>0</v>
      </c>
      <c r="W1823" s="59"/>
      <c r="X1823" s="6"/>
    </row>
    <row r="1824" spans="1:24" s="77" customFormat="1" ht="31.5" x14ac:dyDescent="0.25">
      <c r="A1824" s="33" t="s">
        <v>293</v>
      </c>
      <c r="B1824" s="33" t="s">
        <v>335</v>
      </c>
      <c r="C1824" s="37" t="s">
        <v>59</v>
      </c>
      <c r="D1824" s="34" t="s">
        <v>69</v>
      </c>
      <c r="E1824" s="53"/>
      <c r="F1824" s="53"/>
      <c r="G1824" s="53"/>
      <c r="H1824" s="53"/>
      <c r="I1824" s="54"/>
      <c r="J1824" s="50"/>
      <c r="K1824" s="54"/>
      <c r="L1824" s="55"/>
      <c r="M1824" s="59"/>
      <c r="N1824" s="59"/>
      <c r="O1824" s="53"/>
      <c r="P1824" s="53"/>
      <c r="Q1824" s="57">
        <f t="shared" si="516"/>
        <v>0</v>
      </c>
      <c r="R1824" s="53"/>
      <c r="S1824" s="53">
        <f t="shared" si="517"/>
        <v>0</v>
      </c>
      <c r="T1824" s="58"/>
      <c r="U1824" s="58"/>
      <c r="V1824" s="53">
        <f t="shared" si="518"/>
        <v>0</v>
      </c>
      <c r="W1824" s="59"/>
      <c r="X1824" s="6"/>
    </row>
    <row r="1825" spans="1:24" s="77" customFormat="1" ht="15.75" x14ac:dyDescent="0.25">
      <c r="A1825" s="33" t="s">
        <v>293</v>
      </c>
      <c r="B1825" s="33" t="s">
        <v>335</v>
      </c>
      <c r="C1825" s="37" t="s">
        <v>60</v>
      </c>
      <c r="D1825" s="34" t="s">
        <v>72</v>
      </c>
      <c r="E1825" s="53"/>
      <c r="F1825" s="53"/>
      <c r="G1825" s="53"/>
      <c r="H1825" s="53"/>
      <c r="I1825" s="54"/>
      <c r="J1825" s="50"/>
      <c r="K1825" s="54"/>
      <c r="L1825" s="55"/>
      <c r="M1825" s="59"/>
      <c r="N1825" s="59"/>
      <c r="O1825" s="53"/>
      <c r="P1825" s="53"/>
      <c r="Q1825" s="57">
        <f t="shared" si="516"/>
        <v>0</v>
      </c>
      <c r="R1825" s="53"/>
      <c r="S1825" s="53">
        <f t="shared" si="517"/>
        <v>0</v>
      </c>
      <c r="T1825" s="58"/>
      <c r="U1825" s="58"/>
      <c r="V1825" s="53">
        <f t="shared" si="518"/>
        <v>0</v>
      </c>
      <c r="W1825" s="59"/>
      <c r="X1825" s="6"/>
    </row>
    <row r="1826" spans="1:24" s="77" customFormat="1" ht="15.75" x14ac:dyDescent="0.25">
      <c r="A1826" s="33" t="s">
        <v>293</v>
      </c>
      <c r="B1826" s="33" t="s">
        <v>335</v>
      </c>
      <c r="C1826" s="37" t="s">
        <v>61</v>
      </c>
      <c r="D1826" s="34" t="s">
        <v>67</v>
      </c>
      <c r="E1826" s="53"/>
      <c r="F1826" s="53"/>
      <c r="G1826" s="53"/>
      <c r="H1826" s="53"/>
      <c r="I1826" s="54"/>
      <c r="J1826" s="50"/>
      <c r="K1826" s="54"/>
      <c r="L1826" s="55"/>
      <c r="M1826" s="59"/>
      <c r="N1826" s="59"/>
      <c r="O1826" s="53"/>
      <c r="P1826" s="53"/>
      <c r="Q1826" s="57">
        <f t="shared" si="516"/>
        <v>0</v>
      </c>
      <c r="R1826" s="53"/>
      <c r="S1826" s="53">
        <f t="shared" si="517"/>
        <v>0</v>
      </c>
      <c r="T1826" s="58"/>
      <c r="U1826" s="58"/>
      <c r="V1826" s="53">
        <f t="shared" si="518"/>
        <v>0</v>
      </c>
      <c r="W1826" s="59"/>
      <c r="X1826" s="6"/>
    </row>
    <row r="1827" spans="1:24" s="77" customFormat="1" ht="15.75" x14ac:dyDescent="0.25">
      <c r="A1827" s="33" t="s">
        <v>293</v>
      </c>
      <c r="B1827" s="33" t="s">
        <v>335</v>
      </c>
      <c r="C1827" s="37" t="s">
        <v>62</v>
      </c>
      <c r="D1827" s="34" t="s">
        <v>66</v>
      </c>
      <c r="E1827" s="53"/>
      <c r="F1827" s="53"/>
      <c r="G1827" s="53"/>
      <c r="H1827" s="53"/>
      <c r="I1827" s="54"/>
      <c r="J1827" s="50"/>
      <c r="K1827" s="54"/>
      <c r="L1827" s="55"/>
      <c r="M1827" s="59"/>
      <c r="N1827" s="59"/>
      <c r="O1827" s="53"/>
      <c r="P1827" s="53"/>
      <c r="Q1827" s="57">
        <f t="shared" si="516"/>
        <v>0</v>
      </c>
      <c r="R1827" s="53"/>
      <c r="S1827" s="53">
        <f t="shared" si="517"/>
        <v>0</v>
      </c>
      <c r="T1827" s="58"/>
      <c r="U1827" s="58"/>
      <c r="V1827" s="53">
        <f t="shared" si="518"/>
        <v>0</v>
      </c>
      <c r="W1827" s="59"/>
      <c r="X1827" s="6"/>
    </row>
    <row r="1828" spans="1:24" s="77" customFormat="1" ht="15.75" x14ac:dyDescent="0.25">
      <c r="A1828" s="33" t="s">
        <v>293</v>
      </c>
      <c r="B1828" s="33" t="s">
        <v>335</v>
      </c>
      <c r="C1828" s="37" t="s">
        <v>63</v>
      </c>
      <c r="D1828" s="34" t="s">
        <v>52</v>
      </c>
      <c r="E1828" s="53"/>
      <c r="F1828" s="53"/>
      <c r="G1828" s="53"/>
      <c r="H1828" s="53"/>
      <c r="I1828" s="54"/>
      <c r="J1828" s="50"/>
      <c r="K1828" s="54"/>
      <c r="L1828" s="55"/>
      <c r="M1828" s="59"/>
      <c r="N1828" s="59"/>
      <c r="O1828" s="53"/>
      <c r="P1828" s="53"/>
      <c r="Q1828" s="57">
        <f t="shared" si="516"/>
        <v>0</v>
      </c>
      <c r="R1828" s="53"/>
      <c r="S1828" s="53">
        <f t="shared" si="517"/>
        <v>0</v>
      </c>
      <c r="T1828" s="58"/>
      <c r="U1828" s="58"/>
      <c r="V1828" s="53">
        <f t="shared" si="518"/>
        <v>0</v>
      </c>
      <c r="W1828" s="59"/>
      <c r="X1828" s="6"/>
    </row>
    <row r="1829" spans="1:24" s="77" customFormat="1" ht="15.75" x14ac:dyDescent="0.25">
      <c r="A1829" s="33" t="s">
        <v>293</v>
      </c>
      <c r="B1829" s="33" t="s">
        <v>335</v>
      </c>
      <c r="C1829" s="37" t="s">
        <v>64</v>
      </c>
      <c r="D1829" s="34" t="s">
        <v>55</v>
      </c>
      <c r="E1829" s="53"/>
      <c r="F1829" s="53"/>
      <c r="G1829" s="53"/>
      <c r="H1829" s="53"/>
      <c r="I1829" s="54"/>
      <c r="J1829" s="50"/>
      <c r="K1829" s="54"/>
      <c r="L1829" s="55"/>
      <c r="M1829" s="59"/>
      <c r="N1829" s="59"/>
      <c r="O1829" s="53"/>
      <c r="P1829" s="53"/>
      <c r="Q1829" s="57">
        <f t="shared" si="516"/>
        <v>0</v>
      </c>
      <c r="R1829" s="53"/>
      <c r="S1829" s="53">
        <f t="shared" si="517"/>
        <v>0</v>
      </c>
      <c r="T1829" s="58"/>
      <c r="U1829" s="58"/>
      <c r="V1829" s="53">
        <f t="shared" si="518"/>
        <v>0</v>
      </c>
      <c r="W1829" s="59"/>
      <c r="X1829" s="6"/>
    </row>
    <row r="1830" spans="1:24" s="77" customFormat="1" ht="15.75" x14ac:dyDescent="0.25">
      <c r="A1830" s="33" t="s">
        <v>293</v>
      </c>
      <c r="B1830" s="33" t="s">
        <v>335</v>
      </c>
      <c r="C1830" s="37" t="s">
        <v>65</v>
      </c>
      <c r="D1830" s="34" t="s">
        <v>71</v>
      </c>
      <c r="E1830" s="53"/>
      <c r="F1830" s="53"/>
      <c r="G1830" s="53"/>
      <c r="H1830" s="53"/>
      <c r="I1830" s="54"/>
      <c r="J1830" s="50"/>
      <c r="K1830" s="54"/>
      <c r="L1830" s="55"/>
      <c r="M1830" s="59"/>
      <c r="N1830" s="59"/>
      <c r="O1830" s="53"/>
      <c r="P1830" s="53"/>
      <c r="Q1830" s="57">
        <f t="shared" si="516"/>
        <v>0</v>
      </c>
      <c r="R1830" s="53"/>
      <c r="S1830" s="53">
        <f t="shared" si="517"/>
        <v>0</v>
      </c>
      <c r="T1830" s="58"/>
      <c r="U1830" s="58"/>
      <c r="V1830" s="53">
        <f t="shared" si="518"/>
        <v>0</v>
      </c>
      <c r="W1830" s="59"/>
      <c r="X1830" s="6"/>
    </row>
    <row r="1831" spans="1:24" s="77" customFormat="1" ht="31.5" x14ac:dyDescent="0.25">
      <c r="A1831" s="33" t="s">
        <v>293</v>
      </c>
      <c r="B1831" s="22" t="s">
        <v>336</v>
      </c>
      <c r="C1831" s="23" t="s">
        <v>102</v>
      </c>
      <c r="D1831" s="32" t="s">
        <v>30</v>
      </c>
      <c r="E1831" s="61">
        <f t="shared" ref="E1831:L1831" si="519">SUM(E1832:E1848)</f>
        <v>4056</v>
      </c>
      <c r="F1831" s="61">
        <f t="shared" si="519"/>
        <v>676</v>
      </c>
      <c r="G1831" s="61">
        <f t="shared" si="519"/>
        <v>0</v>
      </c>
      <c r="H1831" s="61">
        <f t="shared" si="519"/>
        <v>0</v>
      </c>
      <c r="I1831" s="128">
        <f t="shared" si="519"/>
        <v>0</v>
      </c>
      <c r="J1831" s="128">
        <f t="shared" si="519"/>
        <v>0</v>
      </c>
      <c r="K1831" s="128">
        <f t="shared" si="519"/>
        <v>0</v>
      </c>
      <c r="L1831" s="61">
        <f t="shared" si="519"/>
        <v>0</v>
      </c>
      <c r="M1831" s="61"/>
      <c r="N1831" s="61"/>
      <c r="O1831" s="61">
        <f t="shared" ref="O1831:V1831" si="520">SUM(O1832:O1846)</f>
        <v>0</v>
      </c>
      <c r="P1831" s="61">
        <f t="shared" si="520"/>
        <v>0</v>
      </c>
      <c r="Q1831" s="128">
        <f t="shared" si="520"/>
        <v>0</v>
      </c>
      <c r="R1831" s="61">
        <f t="shared" si="520"/>
        <v>0</v>
      </c>
      <c r="S1831" s="61">
        <f t="shared" si="520"/>
        <v>0</v>
      </c>
      <c r="T1831" s="145">
        <f t="shared" si="520"/>
        <v>0</v>
      </c>
      <c r="U1831" s="145">
        <f t="shared" si="520"/>
        <v>0</v>
      </c>
      <c r="V1831" s="61">
        <f t="shared" si="520"/>
        <v>0</v>
      </c>
      <c r="W1831" s="61"/>
      <c r="X1831" s="6"/>
    </row>
    <row r="1832" spans="1:24" s="77" customFormat="1" ht="15.75" x14ac:dyDescent="0.25">
      <c r="A1832" s="33" t="s">
        <v>293</v>
      </c>
      <c r="B1832" s="33" t="s">
        <v>336</v>
      </c>
      <c r="C1832" s="23" t="s">
        <v>79</v>
      </c>
      <c r="D1832" s="43" t="s">
        <v>77</v>
      </c>
      <c r="E1832" s="53">
        <v>4056</v>
      </c>
      <c r="F1832" s="53">
        <f>E1832/12*2</f>
        <v>676</v>
      </c>
      <c r="G1832" s="53"/>
      <c r="H1832" s="53"/>
      <c r="I1832" s="127"/>
      <c r="J1832" s="55"/>
      <c r="K1832" s="127"/>
      <c r="L1832" s="55"/>
      <c r="M1832" s="59"/>
      <c r="N1832" s="59"/>
      <c r="O1832" s="53"/>
      <c r="P1832" s="53"/>
      <c r="Q1832" s="59">
        <f t="shared" ref="Q1832:Q1846" si="521">O1832-P1832</f>
        <v>0</v>
      </c>
      <c r="R1832" s="53"/>
      <c r="S1832" s="53">
        <f>ROUND(R1832/12*3,0)</f>
        <v>0</v>
      </c>
      <c r="T1832" s="53"/>
      <c r="U1832" s="53"/>
      <c r="V1832" s="53">
        <f t="shared" ref="V1832:V1846" si="522">T1832-U1832</f>
        <v>0</v>
      </c>
      <c r="W1832" s="59"/>
      <c r="X1832" s="6"/>
    </row>
    <row r="1833" spans="1:24" s="77" customFormat="1" ht="15.75" x14ac:dyDescent="0.25">
      <c r="A1833" s="33" t="s">
        <v>293</v>
      </c>
      <c r="B1833" s="33" t="s">
        <v>336</v>
      </c>
      <c r="C1833" s="23" t="s">
        <v>80</v>
      </c>
      <c r="D1833" s="43" t="s">
        <v>78</v>
      </c>
      <c r="E1833" s="53"/>
      <c r="F1833" s="53"/>
      <c r="G1833" s="53"/>
      <c r="H1833" s="53"/>
      <c r="I1833" s="54"/>
      <c r="J1833" s="50"/>
      <c r="K1833" s="54"/>
      <c r="L1833" s="55"/>
      <c r="M1833" s="59"/>
      <c r="N1833" s="59"/>
      <c r="O1833" s="53"/>
      <c r="P1833" s="53"/>
      <c r="Q1833" s="57">
        <f t="shared" si="521"/>
        <v>0</v>
      </c>
      <c r="R1833" s="53"/>
      <c r="S1833" s="53">
        <f>ROUND(R1833/12*3,0)</f>
        <v>0</v>
      </c>
      <c r="T1833" s="58"/>
      <c r="U1833" s="58"/>
      <c r="V1833" s="53">
        <f t="shared" si="522"/>
        <v>0</v>
      </c>
      <c r="W1833" s="59"/>
      <c r="X1833" s="6"/>
    </row>
    <row r="1834" spans="1:24" s="77" customFormat="1" ht="15.75" x14ac:dyDescent="0.25">
      <c r="A1834" s="33" t="s">
        <v>293</v>
      </c>
      <c r="B1834" s="33" t="s">
        <v>336</v>
      </c>
      <c r="C1834" s="23" t="s">
        <v>82</v>
      </c>
      <c r="D1834" s="34" t="s">
        <v>81</v>
      </c>
      <c r="E1834" s="53"/>
      <c r="F1834" s="53"/>
      <c r="G1834" s="53"/>
      <c r="H1834" s="53"/>
      <c r="I1834" s="54"/>
      <c r="J1834" s="50"/>
      <c r="K1834" s="54"/>
      <c r="L1834" s="55"/>
      <c r="M1834" s="59"/>
      <c r="N1834" s="59"/>
      <c r="O1834" s="53"/>
      <c r="P1834" s="53"/>
      <c r="Q1834" s="57">
        <f t="shared" si="521"/>
        <v>0</v>
      </c>
      <c r="R1834" s="53"/>
      <c r="S1834" s="53">
        <f>ROUND(R1834/12*4,0)</f>
        <v>0</v>
      </c>
      <c r="T1834" s="58"/>
      <c r="U1834" s="58"/>
      <c r="V1834" s="53">
        <f t="shared" si="522"/>
        <v>0</v>
      </c>
      <c r="W1834" s="59"/>
      <c r="X1834" s="6"/>
    </row>
    <row r="1835" spans="1:24" s="77" customFormat="1" ht="31.5" x14ac:dyDescent="0.25">
      <c r="A1835" s="33" t="s">
        <v>293</v>
      </c>
      <c r="B1835" s="33" t="s">
        <v>336</v>
      </c>
      <c r="C1835" s="23" t="s">
        <v>84</v>
      </c>
      <c r="D1835" s="43" t="s">
        <v>83</v>
      </c>
      <c r="E1835" s="53"/>
      <c r="F1835" s="53"/>
      <c r="G1835" s="53"/>
      <c r="H1835" s="53"/>
      <c r="I1835" s="54"/>
      <c r="J1835" s="50"/>
      <c r="K1835" s="54"/>
      <c r="L1835" s="55"/>
      <c r="M1835" s="59"/>
      <c r="N1835" s="59"/>
      <c r="O1835" s="53"/>
      <c r="P1835" s="53"/>
      <c r="Q1835" s="57">
        <f t="shared" si="521"/>
        <v>0</v>
      </c>
      <c r="R1835" s="53"/>
      <c r="S1835" s="53">
        <f>ROUND(R1835/12*3,0)</f>
        <v>0</v>
      </c>
      <c r="T1835" s="58"/>
      <c r="U1835" s="58"/>
      <c r="V1835" s="53">
        <f t="shared" si="522"/>
        <v>0</v>
      </c>
      <c r="W1835" s="59"/>
      <c r="X1835" s="6"/>
    </row>
    <row r="1836" spans="1:24" s="77" customFormat="1" ht="15.75" x14ac:dyDescent="0.25">
      <c r="A1836" s="33" t="s">
        <v>293</v>
      </c>
      <c r="B1836" s="33" t="s">
        <v>336</v>
      </c>
      <c r="C1836" s="23" t="s">
        <v>95</v>
      </c>
      <c r="D1836" s="43" t="s">
        <v>96</v>
      </c>
      <c r="E1836" s="53"/>
      <c r="F1836" s="53"/>
      <c r="G1836" s="53"/>
      <c r="H1836" s="53"/>
      <c r="I1836" s="54"/>
      <c r="J1836" s="50"/>
      <c r="K1836" s="54"/>
      <c r="L1836" s="55"/>
      <c r="M1836" s="59"/>
      <c r="N1836" s="59"/>
      <c r="O1836" s="53"/>
      <c r="P1836" s="53"/>
      <c r="Q1836" s="57">
        <f t="shared" si="521"/>
        <v>0</v>
      </c>
      <c r="R1836" s="53"/>
      <c r="S1836" s="53">
        <f>ROUND(R1836/12*3,0)</f>
        <v>0</v>
      </c>
      <c r="T1836" s="58"/>
      <c r="U1836" s="58"/>
      <c r="V1836" s="53">
        <f t="shared" si="522"/>
        <v>0</v>
      </c>
      <c r="W1836" s="59"/>
      <c r="X1836" s="6"/>
    </row>
    <row r="1837" spans="1:24" s="77" customFormat="1" ht="31.5" x14ac:dyDescent="0.25">
      <c r="A1837" s="33" t="s">
        <v>293</v>
      </c>
      <c r="B1837" s="33" t="s">
        <v>336</v>
      </c>
      <c r="C1837" s="23" t="s">
        <v>86</v>
      </c>
      <c r="D1837" s="43" t="s">
        <v>85</v>
      </c>
      <c r="E1837" s="53"/>
      <c r="F1837" s="53">
        <f>E1837/12*2</f>
        <v>0</v>
      </c>
      <c r="G1837" s="53"/>
      <c r="H1837" s="53"/>
      <c r="I1837" s="54"/>
      <c r="J1837" s="50"/>
      <c r="K1837" s="54"/>
      <c r="L1837" s="55"/>
      <c r="M1837" s="59"/>
      <c r="N1837" s="59"/>
      <c r="O1837" s="53"/>
      <c r="P1837" s="53"/>
      <c r="Q1837" s="57">
        <f t="shared" si="521"/>
        <v>0</v>
      </c>
      <c r="R1837" s="74"/>
      <c r="S1837" s="53">
        <f>ROUND(R1837/12*2,0)</f>
        <v>0</v>
      </c>
      <c r="T1837" s="58"/>
      <c r="U1837" s="58"/>
      <c r="V1837" s="53">
        <f t="shared" si="522"/>
        <v>0</v>
      </c>
      <c r="W1837" s="59"/>
      <c r="X1837" s="6"/>
    </row>
    <row r="1838" spans="1:24" s="77" customFormat="1" ht="31.5" x14ac:dyDescent="0.25">
      <c r="A1838" s="33" t="s">
        <v>293</v>
      </c>
      <c r="B1838" s="33" t="s">
        <v>336</v>
      </c>
      <c r="C1838" s="23" t="s">
        <v>102</v>
      </c>
      <c r="D1838" s="39" t="s">
        <v>362</v>
      </c>
      <c r="E1838" s="53"/>
      <c r="F1838" s="53"/>
      <c r="G1838" s="53"/>
      <c r="H1838" s="53"/>
      <c r="I1838" s="54"/>
      <c r="J1838" s="50"/>
      <c r="K1838" s="54"/>
      <c r="L1838" s="55"/>
      <c r="M1838" s="59"/>
      <c r="N1838" s="59"/>
      <c r="O1838" s="53"/>
      <c r="P1838" s="53"/>
      <c r="Q1838" s="57">
        <f t="shared" si="521"/>
        <v>0</v>
      </c>
      <c r="R1838" s="53"/>
      <c r="S1838" s="53">
        <f>ROUND(R1838/12*8,0)</f>
        <v>0</v>
      </c>
      <c r="T1838" s="58"/>
      <c r="U1838" s="58"/>
      <c r="V1838" s="53">
        <f t="shared" si="522"/>
        <v>0</v>
      </c>
      <c r="W1838" s="59"/>
      <c r="X1838" s="6"/>
    </row>
    <row r="1839" spans="1:24" s="77" customFormat="1" ht="15.75" x14ac:dyDescent="0.25">
      <c r="A1839" s="33" t="s">
        <v>293</v>
      </c>
      <c r="B1839" s="33" t="s">
        <v>336</v>
      </c>
      <c r="C1839" s="23" t="s">
        <v>89</v>
      </c>
      <c r="D1839" s="43" t="s">
        <v>88</v>
      </c>
      <c r="E1839" s="53"/>
      <c r="F1839" s="53"/>
      <c r="G1839" s="53"/>
      <c r="H1839" s="53"/>
      <c r="I1839" s="54"/>
      <c r="J1839" s="50"/>
      <c r="K1839" s="54"/>
      <c r="L1839" s="55"/>
      <c r="M1839" s="59"/>
      <c r="N1839" s="59"/>
      <c r="O1839" s="53"/>
      <c r="P1839" s="53"/>
      <c r="Q1839" s="57">
        <f t="shared" si="521"/>
        <v>0</v>
      </c>
      <c r="R1839" s="53"/>
      <c r="S1839" s="53">
        <f t="shared" ref="S1839:S1846" si="523">ROUND(R1839/12*3,0)</f>
        <v>0</v>
      </c>
      <c r="T1839" s="58"/>
      <c r="U1839" s="58"/>
      <c r="V1839" s="53">
        <f t="shared" si="522"/>
        <v>0</v>
      </c>
      <c r="W1839" s="59"/>
      <c r="X1839" s="6"/>
    </row>
    <row r="1840" spans="1:24" s="77" customFormat="1" ht="15.75" x14ac:dyDescent="0.25">
      <c r="A1840" s="33" t="s">
        <v>293</v>
      </c>
      <c r="B1840" s="33" t="s">
        <v>336</v>
      </c>
      <c r="C1840" s="23" t="s">
        <v>91</v>
      </c>
      <c r="D1840" s="43" t="s">
        <v>90</v>
      </c>
      <c r="E1840" s="53"/>
      <c r="F1840" s="53">
        <f>E1840/12*1</f>
        <v>0</v>
      </c>
      <c r="G1840" s="53"/>
      <c r="H1840" s="53"/>
      <c r="I1840" s="54"/>
      <c r="J1840" s="50"/>
      <c r="K1840" s="54"/>
      <c r="L1840" s="55"/>
      <c r="M1840" s="59"/>
      <c r="N1840" s="59"/>
      <c r="O1840" s="53"/>
      <c r="P1840" s="53"/>
      <c r="Q1840" s="57">
        <f t="shared" si="521"/>
        <v>0</v>
      </c>
      <c r="R1840" s="53"/>
      <c r="S1840" s="53">
        <f t="shared" si="523"/>
        <v>0</v>
      </c>
      <c r="T1840" s="58"/>
      <c r="U1840" s="58"/>
      <c r="V1840" s="53">
        <f t="shared" si="522"/>
        <v>0</v>
      </c>
      <c r="W1840" s="59"/>
      <c r="X1840" s="6"/>
    </row>
    <row r="1841" spans="1:24" s="77" customFormat="1" ht="15.75" x14ac:dyDescent="0.25">
      <c r="A1841" s="33" t="s">
        <v>293</v>
      </c>
      <c r="B1841" s="33" t="s">
        <v>336</v>
      </c>
      <c r="C1841" s="23" t="s">
        <v>94</v>
      </c>
      <c r="D1841" s="43" t="s">
        <v>97</v>
      </c>
      <c r="E1841" s="53"/>
      <c r="F1841" s="53">
        <f>E1841/12*1</f>
        <v>0</v>
      </c>
      <c r="G1841" s="53"/>
      <c r="H1841" s="53"/>
      <c r="I1841" s="54"/>
      <c r="J1841" s="50"/>
      <c r="K1841" s="54"/>
      <c r="L1841" s="55"/>
      <c r="M1841" s="59"/>
      <c r="N1841" s="59"/>
      <c r="O1841" s="53"/>
      <c r="P1841" s="53"/>
      <c r="Q1841" s="57">
        <f t="shared" si="521"/>
        <v>0</v>
      </c>
      <c r="R1841" s="53"/>
      <c r="S1841" s="53">
        <f t="shared" si="523"/>
        <v>0</v>
      </c>
      <c r="T1841" s="58"/>
      <c r="U1841" s="58"/>
      <c r="V1841" s="53">
        <f t="shared" si="522"/>
        <v>0</v>
      </c>
      <c r="W1841" s="59"/>
      <c r="X1841" s="6"/>
    </row>
    <row r="1842" spans="1:24" s="77" customFormat="1" ht="15.75" x14ac:dyDescent="0.25">
      <c r="A1842" s="33" t="s">
        <v>293</v>
      </c>
      <c r="B1842" s="33" t="s">
        <v>336</v>
      </c>
      <c r="C1842" s="23" t="s">
        <v>93</v>
      </c>
      <c r="D1842" s="43" t="s">
        <v>92</v>
      </c>
      <c r="E1842" s="53"/>
      <c r="F1842" s="53"/>
      <c r="G1842" s="53"/>
      <c r="H1842" s="53"/>
      <c r="I1842" s="54"/>
      <c r="J1842" s="50"/>
      <c r="K1842" s="54"/>
      <c r="L1842" s="55"/>
      <c r="M1842" s="59"/>
      <c r="N1842" s="59"/>
      <c r="O1842" s="53"/>
      <c r="P1842" s="53"/>
      <c r="Q1842" s="57">
        <f t="shared" si="521"/>
        <v>0</v>
      </c>
      <c r="R1842" s="53"/>
      <c r="S1842" s="53">
        <f t="shared" si="523"/>
        <v>0</v>
      </c>
      <c r="T1842" s="58"/>
      <c r="U1842" s="58"/>
      <c r="V1842" s="53">
        <f t="shared" si="522"/>
        <v>0</v>
      </c>
      <c r="W1842" s="59"/>
      <c r="X1842" s="6"/>
    </row>
    <row r="1843" spans="1:24" s="77" customFormat="1" ht="31.5" x14ac:dyDescent="0.25">
      <c r="A1843" s="33" t="s">
        <v>293</v>
      </c>
      <c r="B1843" s="33" t="s">
        <v>336</v>
      </c>
      <c r="C1843" s="23" t="s">
        <v>98</v>
      </c>
      <c r="D1843" s="34" t="s">
        <v>99</v>
      </c>
      <c r="E1843" s="53"/>
      <c r="F1843" s="53"/>
      <c r="G1843" s="53"/>
      <c r="H1843" s="53"/>
      <c r="I1843" s="54"/>
      <c r="J1843" s="50"/>
      <c r="K1843" s="54"/>
      <c r="L1843" s="55"/>
      <c r="M1843" s="59"/>
      <c r="N1843" s="59"/>
      <c r="O1843" s="53"/>
      <c r="P1843" s="53"/>
      <c r="Q1843" s="57">
        <f t="shared" si="521"/>
        <v>0</v>
      </c>
      <c r="R1843" s="53"/>
      <c r="S1843" s="53">
        <f t="shared" si="523"/>
        <v>0</v>
      </c>
      <c r="T1843" s="58"/>
      <c r="U1843" s="58"/>
      <c r="V1843" s="53">
        <f t="shared" si="522"/>
        <v>0</v>
      </c>
      <c r="W1843" s="59"/>
      <c r="X1843" s="6"/>
    </row>
    <row r="1844" spans="1:24" s="77" customFormat="1" ht="15.75" x14ac:dyDescent="0.25">
      <c r="A1844" s="33" t="s">
        <v>293</v>
      </c>
      <c r="B1844" s="33" t="s">
        <v>336</v>
      </c>
      <c r="C1844" s="23" t="s">
        <v>100</v>
      </c>
      <c r="D1844" s="34" t="s">
        <v>101</v>
      </c>
      <c r="E1844" s="53"/>
      <c r="F1844" s="53"/>
      <c r="G1844" s="53"/>
      <c r="H1844" s="53"/>
      <c r="I1844" s="54"/>
      <c r="J1844" s="50"/>
      <c r="K1844" s="54"/>
      <c r="L1844" s="55"/>
      <c r="M1844" s="59"/>
      <c r="N1844" s="59"/>
      <c r="O1844" s="53"/>
      <c r="P1844" s="53"/>
      <c r="Q1844" s="57">
        <f t="shared" si="521"/>
        <v>0</v>
      </c>
      <c r="R1844" s="53"/>
      <c r="S1844" s="53">
        <f t="shared" si="523"/>
        <v>0</v>
      </c>
      <c r="T1844" s="58"/>
      <c r="U1844" s="58"/>
      <c r="V1844" s="53">
        <f t="shared" si="522"/>
        <v>0</v>
      </c>
      <c r="W1844" s="59"/>
      <c r="X1844" s="6"/>
    </row>
    <row r="1845" spans="1:24" s="77" customFormat="1" ht="47.25" x14ac:dyDescent="0.25">
      <c r="A1845" s="33" t="s">
        <v>293</v>
      </c>
      <c r="B1845" s="33" t="s">
        <v>336</v>
      </c>
      <c r="C1845" s="23" t="s">
        <v>102</v>
      </c>
      <c r="D1845" s="39" t="s">
        <v>87</v>
      </c>
      <c r="E1845" s="53"/>
      <c r="F1845" s="53"/>
      <c r="G1845" s="53"/>
      <c r="H1845" s="53"/>
      <c r="I1845" s="54"/>
      <c r="J1845" s="50"/>
      <c r="K1845" s="54"/>
      <c r="L1845" s="55"/>
      <c r="M1845" s="59"/>
      <c r="N1845" s="59"/>
      <c r="O1845" s="53"/>
      <c r="P1845" s="53"/>
      <c r="Q1845" s="57">
        <f t="shared" si="521"/>
        <v>0</v>
      </c>
      <c r="R1845" s="53"/>
      <c r="S1845" s="53">
        <f t="shared" si="523"/>
        <v>0</v>
      </c>
      <c r="T1845" s="58"/>
      <c r="U1845" s="58"/>
      <c r="V1845" s="53">
        <f t="shared" si="522"/>
        <v>0</v>
      </c>
      <c r="W1845" s="59"/>
      <c r="X1845" s="6"/>
    </row>
    <row r="1846" spans="1:24" s="77" customFormat="1" ht="63" x14ac:dyDescent="0.25">
      <c r="A1846" s="33" t="s">
        <v>293</v>
      </c>
      <c r="B1846" s="33" t="s">
        <v>336</v>
      </c>
      <c r="C1846" s="23" t="s">
        <v>102</v>
      </c>
      <c r="D1846" s="39" t="s">
        <v>103</v>
      </c>
      <c r="E1846" s="53"/>
      <c r="F1846" s="53"/>
      <c r="G1846" s="53"/>
      <c r="H1846" s="53"/>
      <c r="I1846" s="54"/>
      <c r="J1846" s="50"/>
      <c r="K1846" s="54"/>
      <c r="L1846" s="55"/>
      <c r="M1846" s="59"/>
      <c r="N1846" s="59"/>
      <c r="O1846" s="53"/>
      <c r="P1846" s="53"/>
      <c r="Q1846" s="57">
        <f t="shared" si="521"/>
        <v>0</v>
      </c>
      <c r="R1846" s="53"/>
      <c r="S1846" s="53">
        <f t="shared" si="523"/>
        <v>0</v>
      </c>
      <c r="T1846" s="58"/>
      <c r="U1846" s="58"/>
      <c r="V1846" s="53">
        <f t="shared" si="522"/>
        <v>0</v>
      </c>
      <c r="W1846" s="59"/>
      <c r="X1846" s="6"/>
    </row>
    <row r="1847" spans="1:24" s="77" customFormat="1" ht="31.5" x14ac:dyDescent="0.25">
      <c r="A1847" s="33" t="s">
        <v>293</v>
      </c>
      <c r="B1847" s="33" t="s">
        <v>336</v>
      </c>
      <c r="C1847" s="23" t="s">
        <v>374</v>
      </c>
      <c r="D1847" s="39" t="s">
        <v>375</v>
      </c>
      <c r="E1847" s="53"/>
      <c r="F1847" s="53">
        <f>E1847/12*1</f>
        <v>0</v>
      </c>
      <c r="G1847" s="53"/>
      <c r="H1847" s="53"/>
      <c r="I1847" s="54"/>
      <c r="J1847" s="50"/>
      <c r="K1847" s="54"/>
      <c r="L1847" s="55"/>
      <c r="M1847" s="59"/>
      <c r="N1847" s="59"/>
      <c r="O1847" s="53"/>
      <c r="P1847" s="53"/>
      <c r="Q1847" s="57"/>
      <c r="R1847" s="53"/>
      <c r="S1847" s="53"/>
      <c r="T1847" s="58"/>
      <c r="U1847" s="58"/>
      <c r="V1847" s="53"/>
      <c r="W1847" s="59"/>
      <c r="X1847" s="6"/>
    </row>
    <row r="1848" spans="1:24" s="77" customFormat="1" ht="15.75" x14ac:dyDescent="0.25">
      <c r="A1848" s="33" t="s">
        <v>293</v>
      </c>
      <c r="B1848" s="33" t="s">
        <v>336</v>
      </c>
      <c r="C1848" s="23" t="s">
        <v>377</v>
      </c>
      <c r="D1848" s="39" t="s">
        <v>376</v>
      </c>
      <c r="E1848" s="53"/>
      <c r="F1848" s="53"/>
      <c r="G1848" s="53"/>
      <c r="H1848" s="53"/>
      <c r="I1848" s="54"/>
      <c r="J1848" s="50"/>
      <c r="K1848" s="54"/>
      <c r="L1848" s="55"/>
      <c r="M1848" s="59"/>
      <c r="N1848" s="59"/>
      <c r="O1848" s="53"/>
      <c r="P1848" s="53"/>
      <c r="Q1848" s="57"/>
      <c r="R1848" s="53"/>
      <c r="S1848" s="53"/>
      <c r="T1848" s="58"/>
      <c r="U1848" s="58"/>
      <c r="V1848" s="53"/>
      <c r="W1848" s="59"/>
      <c r="X1848" s="6"/>
    </row>
    <row r="1849" spans="1:24" s="77" customFormat="1" ht="15.75" x14ac:dyDescent="0.25">
      <c r="A1849" s="33" t="s">
        <v>293</v>
      </c>
      <c r="B1849" s="21">
        <v>2</v>
      </c>
      <c r="C1849" s="23" t="s">
        <v>102</v>
      </c>
      <c r="D1849" s="40" t="s">
        <v>31</v>
      </c>
      <c r="E1849" s="64">
        <f>E1850+E1856+E1910</f>
        <v>74203</v>
      </c>
      <c r="F1849" s="64">
        <f>F1850+F1856+F1910</f>
        <v>17294.25</v>
      </c>
      <c r="G1849" s="64">
        <f>G1850+G1856+G1910</f>
        <v>7156</v>
      </c>
      <c r="H1849" s="64">
        <f>H1850+H1856+H1910</f>
        <v>7156</v>
      </c>
      <c r="I1849" s="134">
        <f>I1850+I1856+I1910</f>
        <v>-584.25</v>
      </c>
      <c r="J1849" s="50">
        <f>ROUND(I1849/F1849*100,2)</f>
        <v>-3.38</v>
      </c>
      <c r="K1849" s="134">
        <f>K1850+K1856+K1910</f>
        <v>-9390.5</v>
      </c>
      <c r="L1849" s="55">
        <f>ROUND(K1849*100/-F1849,2)</f>
        <v>54.3</v>
      </c>
      <c r="M1849" s="64">
        <v>8116</v>
      </c>
      <c r="N1849" s="49">
        <f>ROUND(M1849/12*3,0)</f>
        <v>2029</v>
      </c>
      <c r="O1849" s="64">
        <f t="shared" ref="O1849:V1849" si="524">O1850+O1856+O1910</f>
        <v>800</v>
      </c>
      <c r="P1849" s="64">
        <f t="shared" si="524"/>
        <v>800</v>
      </c>
      <c r="Q1849" s="134">
        <f t="shared" si="524"/>
        <v>0</v>
      </c>
      <c r="R1849" s="64">
        <f t="shared" si="524"/>
        <v>76</v>
      </c>
      <c r="S1849" s="64">
        <f t="shared" si="524"/>
        <v>19</v>
      </c>
      <c r="T1849" s="144">
        <f t="shared" si="524"/>
        <v>24</v>
      </c>
      <c r="U1849" s="144">
        <f t="shared" si="524"/>
        <v>24</v>
      </c>
      <c r="V1849" s="53">
        <f t="shared" si="524"/>
        <v>0</v>
      </c>
      <c r="W1849" s="53"/>
      <c r="X1849" s="6"/>
    </row>
    <row r="1850" spans="1:24" s="77" customFormat="1" ht="23.25" customHeight="1" x14ac:dyDescent="0.25">
      <c r="A1850" s="33" t="s">
        <v>293</v>
      </c>
      <c r="B1850" s="22" t="s">
        <v>337</v>
      </c>
      <c r="C1850" s="23" t="s">
        <v>102</v>
      </c>
      <c r="D1850" s="32" t="s">
        <v>32</v>
      </c>
      <c r="E1850" s="64">
        <f>SUM(E1851:E1855)</f>
        <v>13233</v>
      </c>
      <c r="F1850" s="64">
        <f>SUM(F1851:F1855)</f>
        <v>3308</v>
      </c>
      <c r="G1850" s="64">
        <f>SUM(G1851:G1855)</f>
        <v>3308</v>
      </c>
      <c r="H1850" s="64">
        <f>SUM(H1851:H1855)</f>
        <v>3308</v>
      </c>
      <c r="I1850" s="64">
        <f>SUM(I1851:I1855)</f>
        <v>0</v>
      </c>
      <c r="J1850" s="50">
        <f>ROUND(I1850/F1850*100,2)</f>
        <v>0</v>
      </c>
      <c r="K1850" s="64">
        <f>SUM(K1851:K1855)</f>
        <v>0</v>
      </c>
      <c r="L1850" s="64">
        <f>SUM(L1851:L1855)</f>
        <v>0</v>
      </c>
      <c r="M1850" s="64"/>
      <c r="N1850" s="64"/>
      <c r="O1850" s="64">
        <f t="shared" ref="O1850:V1850" si="525">SUM(O1851:O1855)</f>
        <v>639</v>
      </c>
      <c r="P1850" s="64">
        <f t="shared" si="525"/>
        <v>639</v>
      </c>
      <c r="Q1850" s="64">
        <f t="shared" si="525"/>
        <v>0</v>
      </c>
      <c r="R1850" s="64">
        <f t="shared" si="525"/>
        <v>16</v>
      </c>
      <c r="S1850" s="64">
        <f t="shared" si="525"/>
        <v>4</v>
      </c>
      <c r="T1850" s="64">
        <f t="shared" si="525"/>
        <v>22</v>
      </c>
      <c r="U1850" s="64">
        <f t="shared" si="525"/>
        <v>22</v>
      </c>
      <c r="V1850" s="64">
        <f t="shared" si="525"/>
        <v>0</v>
      </c>
      <c r="W1850" s="64"/>
      <c r="X1850" s="6"/>
    </row>
    <row r="1851" spans="1:24" s="77" customFormat="1" ht="15.75" x14ac:dyDescent="0.25">
      <c r="A1851" s="33" t="s">
        <v>293</v>
      </c>
      <c r="B1851" s="33" t="s">
        <v>337</v>
      </c>
      <c r="C1851" s="23" t="s">
        <v>109</v>
      </c>
      <c r="D1851" s="34" t="s">
        <v>106</v>
      </c>
      <c r="E1851" s="53">
        <v>13233</v>
      </c>
      <c r="F1851" s="53">
        <f>ROUND(E1851/12*3,0)</f>
        <v>3308</v>
      </c>
      <c r="G1851" s="53">
        <v>3308</v>
      </c>
      <c r="H1851" s="53">
        <v>3308</v>
      </c>
      <c r="I1851" s="127"/>
      <c r="J1851" s="55"/>
      <c r="K1851" s="127"/>
      <c r="L1851" s="55"/>
      <c r="M1851" s="59"/>
      <c r="N1851" s="59"/>
      <c r="O1851" s="53">
        <v>639</v>
      </c>
      <c r="P1851" s="53">
        <v>639</v>
      </c>
      <c r="Q1851" s="59">
        <f>O1851-P1851</f>
        <v>0</v>
      </c>
      <c r="R1851" s="74">
        <v>16</v>
      </c>
      <c r="S1851" s="53">
        <f>ROUND(R1851/12*3,0)</f>
        <v>4</v>
      </c>
      <c r="T1851" s="58">
        <v>22</v>
      </c>
      <c r="U1851" s="58">
        <v>22</v>
      </c>
      <c r="V1851" s="53">
        <f>T1851-U1851</f>
        <v>0</v>
      </c>
      <c r="W1851" s="59"/>
      <c r="X1851" s="6"/>
    </row>
    <row r="1852" spans="1:24" s="77" customFormat="1" ht="31.5" x14ac:dyDescent="0.25">
      <c r="A1852" s="33" t="s">
        <v>293</v>
      </c>
      <c r="B1852" s="33" t="s">
        <v>337</v>
      </c>
      <c r="C1852" s="23" t="s">
        <v>110</v>
      </c>
      <c r="D1852" s="34" t="s">
        <v>114</v>
      </c>
      <c r="E1852" s="53"/>
      <c r="F1852" s="53"/>
      <c r="G1852" s="53"/>
      <c r="H1852" s="53"/>
      <c r="I1852" s="54"/>
      <c r="J1852" s="50"/>
      <c r="K1852" s="54"/>
      <c r="L1852" s="55"/>
      <c r="M1852" s="59"/>
      <c r="N1852" s="59"/>
      <c r="O1852" s="53"/>
      <c r="P1852" s="53"/>
      <c r="Q1852" s="57">
        <f>O1852-P1852</f>
        <v>0</v>
      </c>
      <c r="R1852" s="53"/>
      <c r="S1852" s="53">
        <f>ROUND(R1852/12*3,0)</f>
        <v>0</v>
      </c>
      <c r="T1852" s="58"/>
      <c r="U1852" s="58"/>
      <c r="V1852" s="53">
        <f>T1852-U1852</f>
        <v>0</v>
      </c>
      <c r="W1852" s="59"/>
      <c r="X1852" s="6"/>
    </row>
    <row r="1853" spans="1:24" s="77" customFormat="1" ht="15.75" x14ac:dyDescent="0.25">
      <c r="A1853" s="33" t="s">
        <v>293</v>
      </c>
      <c r="B1853" s="33" t="s">
        <v>337</v>
      </c>
      <c r="C1853" s="23" t="s">
        <v>111</v>
      </c>
      <c r="D1853" s="34" t="s">
        <v>115</v>
      </c>
      <c r="E1853" s="53"/>
      <c r="F1853" s="53"/>
      <c r="G1853" s="53"/>
      <c r="H1853" s="53"/>
      <c r="I1853" s="54"/>
      <c r="J1853" s="50"/>
      <c r="K1853" s="54"/>
      <c r="L1853" s="55"/>
      <c r="M1853" s="59"/>
      <c r="N1853" s="59"/>
      <c r="O1853" s="53"/>
      <c r="P1853" s="53"/>
      <c r="Q1853" s="57">
        <f>O1853-P1853</f>
        <v>0</v>
      </c>
      <c r="R1853" s="53"/>
      <c r="S1853" s="53">
        <f>ROUND(R1853/12*3,0)</f>
        <v>0</v>
      </c>
      <c r="T1853" s="58"/>
      <c r="U1853" s="58"/>
      <c r="V1853" s="53">
        <f>T1853-U1853</f>
        <v>0</v>
      </c>
      <c r="W1853" s="59"/>
      <c r="X1853" s="6"/>
    </row>
    <row r="1854" spans="1:24" s="77" customFormat="1" ht="31.5" x14ac:dyDescent="0.25">
      <c r="A1854" s="33" t="s">
        <v>293</v>
      </c>
      <c r="B1854" s="33" t="s">
        <v>337</v>
      </c>
      <c r="C1854" s="23" t="s">
        <v>113</v>
      </c>
      <c r="D1854" s="34" t="s">
        <v>116</v>
      </c>
      <c r="E1854" s="53"/>
      <c r="F1854" s="53"/>
      <c r="G1854" s="53"/>
      <c r="H1854" s="53"/>
      <c r="I1854" s="54"/>
      <c r="J1854" s="50"/>
      <c r="K1854" s="54"/>
      <c r="L1854" s="55"/>
      <c r="M1854" s="59"/>
      <c r="N1854" s="59"/>
      <c r="O1854" s="53"/>
      <c r="P1854" s="53"/>
      <c r="Q1854" s="57">
        <f>O1854-P1854</f>
        <v>0</v>
      </c>
      <c r="R1854" s="53"/>
      <c r="S1854" s="53">
        <f>ROUND(R1854/12*3,0)</f>
        <v>0</v>
      </c>
      <c r="T1854" s="58"/>
      <c r="U1854" s="58"/>
      <c r="V1854" s="53">
        <f>T1854-U1854</f>
        <v>0</v>
      </c>
      <c r="W1854" s="59"/>
      <c r="X1854" s="6"/>
    </row>
    <row r="1855" spans="1:24" s="77" customFormat="1" ht="15.75" x14ac:dyDescent="0.25">
      <c r="A1855" s="33" t="s">
        <v>293</v>
      </c>
      <c r="B1855" s="33" t="s">
        <v>337</v>
      </c>
      <c r="C1855" s="23" t="s">
        <v>112</v>
      </c>
      <c r="D1855" s="34" t="s">
        <v>117</v>
      </c>
      <c r="E1855" s="53"/>
      <c r="F1855" s="53"/>
      <c r="G1855" s="53"/>
      <c r="H1855" s="53"/>
      <c r="I1855" s="54"/>
      <c r="J1855" s="50"/>
      <c r="K1855" s="54"/>
      <c r="L1855" s="55"/>
      <c r="M1855" s="59"/>
      <c r="N1855" s="59"/>
      <c r="O1855" s="53"/>
      <c r="P1855" s="53"/>
      <c r="Q1855" s="57">
        <f>O1855-P1855</f>
        <v>0</v>
      </c>
      <c r="R1855" s="53"/>
      <c r="S1855" s="53">
        <f>ROUND(R1855/12*3,0)</f>
        <v>0</v>
      </c>
      <c r="T1855" s="58"/>
      <c r="U1855" s="58"/>
      <c r="V1855" s="53">
        <f>T1855-U1855</f>
        <v>0</v>
      </c>
      <c r="W1855" s="59"/>
      <c r="X1855" s="6"/>
    </row>
    <row r="1856" spans="1:24" s="77" customFormat="1" ht="15.75" x14ac:dyDescent="0.25">
      <c r="A1856" s="33" t="s">
        <v>293</v>
      </c>
      <c r="B1856" s="22" t="s">
        <v>338</v>
      </c>
      <c r="C1856" s="23" t="s">
        <v>102</v>
      </c>
      <c r="D1856" s="41" t="s">
        <v>33</v>
      </c>
      <c r="E1856" s="64">
        <f>SUM(E1857:E1909)</f>
        <v>45895</v>
      </c>
      <c r="F1856" s="64">
        <f>SUM(F1857:F1909)</f>
        <v>11473.75</v>
      </c>
      <c r="G1856" s="64">
        <f>SUM(G1857:G1909)</f>
        <v>1499</v>
      </c>
      <c r="H1856" s="64">
        <f>SUM(H1857:H1909)</f>
        <v>1499</v>
      </c>
      <c r="I1856" s="134">
        <f>SUM(I1857:I1909)</f>
        <v>-584.25</v>
      </c>
      <c r="J1856" s="50">
        <f>ROUND(I1856/F1856*100,2)</f>
        <v>-5.09</v>
      </c>
      <c r="K1856" s="134">
        <f>SUM(K1857:K1909)</f>
        <v>-9390.5</v>
      </c>
      <c r="L1856" s="55">
        <f>ROUND(K1856*100/-F1856,2)</f>
        <v>81.84</v>
      </c>
      <c r="M1856" s="64"/>
      <c r="N1856" s="64"/>
      <c r="O1856" s="64">
        <f t="shared" ref="O1856:V1856" si="526">SUM(O1857:O1909)</f>
        <v>161</v>
      </c>
      <c r="P1856" s="64">
        <f t="shared" si="526"/>
        <v>161</v>
      </c>
      <c r="Q1856" s="134">
        <f t="shared" si="526"/>
        <v>0</v>
      </c>
      <c r="R1856" s="64">
        <f t="shared" si="526"/>
        <v>60</v>
      </c>
      <c r="S1856" s="64">
        <f t="shared" si="526"/>
        <v>15</v>
      </c>
      <c r="T1856" s="144">
        <f t="shared" si="526"/>
        <v>2</v>
      </c>
      <c r="U1856" s="144">
        <f t="shared" si="526"/>
        <v>2</v>
      </c>
      <c r="V1856" s="64">
        <f t="shared" si="526"/>
        <v>0</v>
      </c>
      <c r="W1856" s="64"/>
      <c r="X1856" s="6"/>
    </row>
    <row r="1857" spans="1:24" s="77" customFormat="1" ht="31.5" x14ac:dyDescent="0.25">
      <c r="A1857" s="33" t="s">
        <v>293</v>
      </c>
      <c r="B1857" s="33" t="s">
        <v>338</v>
      </c>
      <c r="C1857" s="42" t="s">
        <v>139</v>
      </c>
      <c r="D1857" s="43" t="s">
        <v>119</v>
      </c>
      <c r="E1857" s="53">
        <v>35215</v>
      </c>
      <c r="F1857" s="53">
        <f t="shared" ref="F1857:F1858" si="527">E1857/12*3</f>
        <v>8803.75</v>
      </c>
      <c r="G1857" s="53">
        <v>1499</v>
      </c>
      <c r="H1857" s="53">
        <v>1499</v>
      </c>
      <c r="I1857" s="127"/>
      <c r="J1857" s="55"/>
      <c r="K1857" s="54">
        <f t="shared" ref="K1857:K1858" si="528">G1857-F1857</f>
        <v>-7304.75</v>
      </c>
      <c r="L1857" s="55">
        <f t="shared" ref="L1857:L1858" si="529">ROUND(K1857*100/-F1857,2)</f>
        <v>82.97</v>
      </c>
      <c r="M1857" s="59"/>
      <c r="N1857" s="59"/>
      <c r="O1857" s="53">
        <v>161</v>
      </c>
      <c r="P1857" s="53">
        <v>161</v>
      </c>
      <c r="Q1857" s="59">
        <f t="shared" ref="Q1857:Q1909" si="530">O1857-P1857</f>
        <v>0</v>
      </c>
      <c r="R1857" s="59">
        <v>47</v>
      </c>
      <c r="S1857" s="53">
        <f>ROUND(R1857/12*3,0)</f>
        <v>12</v>
      </c>
      <c r="T1857" s="58">
        <v>2</v>
      </c>
      <c r="U1857" s="58">
        <v>2</v>
      </c>
      <c r="V1857" s="53">
        <f t="shared" ref="V1857:V1909" si="531">T1857-U1857</f>
        <v>0</v>
      </c>
      <c r="W1857" s="59"/>
      <c r="X1857" s="6"/>
    </row>
    <row r="1858" spans="1:24" s="77" customFormat="1" ht="47.25" x14ac:dyDescent="0.25">
      <c r="A1858" s="33" t="s">
        <v>293</v>
      </c>
      <c r="B1858" s="33" t="s">
        <v>338</v>
      </c>
      <c r="C1858" s="42" t="s">
        <v>140</v>
      </c>
      <c r="D1858" s="43" t="s">
        <v>120</v>
      </c>
      <c r="E1858" s="53">
        <v>8343</v>
      </c>
      <c r="F1858" s="53">
        <f t="shared" si="527"/>
        <v>2085.75</v>
      </c>
      <c r="G1858" s="53">
        <v>0</v>
      </c>
      <c r="H1858" s="53">
        <v>0</v>
      </c>
      <c r="I1858" s="127"/>
      <c r="J1858" s="55"/>
      <c r="K1858" s="54">
        <f t="shared" si="528"/>
        <v>-2085.75</v>
      </c>
      <c r="L1858" s="55">
        <f t="shared" si="529"/>
        <v>100</v>
      </c>
      <c r="M1858" s="59"/>
      <c r="N1858" s="59"/>
      <c r="O1858" s="53"/>
      <c r="P1858" s="53"/>
      <c r="Q1858" s="57">
        <f t="shared" si="530"/>
        <v>0</v>
      </c>
      <c r="R1858" s="59">
        <v>9</v>
      </c>
      <c r="S1858" s="53">
        <f>ROUND(R1858/12*2,0)</f>
        <v>2</v>
      </c>
      <c r="T1858" s="58"/>
      <c r="U1858" s="58"/>
      <c r="V1858" s="53">
        <f t="shared" si="531"/>
        <v>0</v>
      </c>
      <c r="W1858" s="59"/>
      <c r="X1858" s="6"/>
    </row>
    <row r="1859" spans="1:24" s="77" customFormat="1" ht="31.5" x14ac:dyDescent="0.25">
      <c r="A1859" s="33" t="s">
        <v>293</v>
      </c>
      <c r="B1859" s="33" t="s">
        <v>338</v>
      </c>
      <c r="C1859" s="42" t="s">
        <v>141</v>
      </c>
      <c r="D1859" s="43" t="s">
        <v>142</v>
      </c>
      <c r="E1859" s="53"/>
      <c r="F1859" s="53"/>
      <c r="G1859" s="53"/>
      <c r="H1859" s="53"/>
      <c r="I1859" s="54"/>
      <c r="J1859" s="50"/>
      <c r="K1859" s="54"/>
      <c r="L1859" s="55"/>
      <c r="M1859" s="59"/>
      <c r="N1859" s="59"/>
      <c r="O1859" s="53"/>
      <c r="P1859" s="53"/>
      <c r="Q1859" s="57">
        <f t="shared" si="530"/>
        <v>0</v>
      </c>
      <c r="R1859" s="53"/>
      <c r="S1859" s="53">
        <f t="shared" ref="S1859:S1897" si="532">ROUND(R1859/12*3,0)</f>
        <v>0</v>
      </c>
      <c r="T1859" s="58"/>
      <c r="U1859" s="58"/>
      <c r="V1859" s="53">
        <f t="shared" si="531"/>
        <v>0</v>
      </c>
      <c r="W1859" s="59"/>
      <c r="X1859" s="6"/>
    </row>
    <row r="1860" spans="1:24" s="77" customFormat="1" ht="31.5" x14ac:dyDescent="0.25">
      <c r="A1860" s="33" t="s">
        <v>293</v>
      </c>
      <c r="B1860" s="33" t="s">
        <v>338</v>
      </c>
      <c r="C1860" s="42" t="s">
        <v>143</v>
      </c>
      <c r="D1860" s="43" t="s">
        <v>144</v>
      </c>
      <c r="E1860" s="53"/>
      <c r="F1860" s="53"/>
      <c r="G1860" s="53"/>
      <c r="H1860" s="53"/>
      <c r="I1860" s="54"/>
      <c r="J1860" s="50"/>
      <c r="K1860" s="54"/>
      <c r="L1860" s="55"/>
      <c r="M1860" s="59"/>
      <c r="N1860" s="59"/>
      <c r="O1860" s="53"/>
      <c r="P1860" s="53"/>
      <c r="Q1860" s="57">
        <f t="shared" si="530"/>
        <v>0</v>
      </c>
      <c r="R1860" s="53"/>
      <c r="S1860" s="53">
        <f t="shared" si="532"/>
        <v>0</v>
      </c>
      <c r="T1860" s="58"/>
      <c r="U1860" s="58"/>
      <c r="V1860" s="53">
        <f t="shared" si="531"/>
        <v>0</v>
      </c>
      <c r="W1860" s="59"/>
      <c r="X1860" s="6"/>
    </row>
    <row r="1861" spans="1:24" s="77" customFormat="1" ht="15.75" x14ac:dyDescent="0.25">
      <c r="A1861" s="33" t="s">
        <v>293</v>
      </c>
      <c r="B1861" s="33" t="s">
        <v>338</v>
      </c>
      <c r="C1861" s="42" t="s">
        <v>145</v>
      </c>
      <c r="D1861" s="43" t="s">
        <v>146</v>
      </c>
      <c r="E1861" s="53"/>
      <c r="F1861" s="53"/>
      <c r="G1861" s="53"/>
      <c r="H1861" s="53"/>
      <c r="I1861" s="54"/>
      <c r="J1861" s="50"/>
      <c r="K1861" s="54"/>
      <c r="L1861" s="55"/>
      <c r="M1861" s="59"/>
      <c r="N1861" s="59"/>
      <c r="O1861" s="53"/>
      <c r="P1861" s="53"/>
      <c r="Q1861" s="57">
        <f t="shared" si="530"/>
        <v>0</v>
      </c>
      <c r="R1861" s="53"/>
      <c r="S1861" s="53">
        <f t="shared" si="532"/>
        <v>0</v>
      </c>
      <c r="T1861" s="58"/>
      <c r="U1861" s="58"/>
      <c r="V1861" s="53">
        <f t="shared" si="531"/>
        <v>0</v>
      </c>
      <c r="W1861" s="59"/>
      <c r="X1861" s="6"/>
    </row>
    <row r="1862" spans="1:24" s="77" customFormat="1" ht="15.75" x14ac:dyDescent="0.25">
      <c r="A1862" s="33" t="s">
        <v>293</v>
      </c>
      <c r="B1862" s="33" t="s">
        <v>338</v>
      </c>
      <c r="C1862" s="42" t="s">
        <v>147</v>
      </c>
      <c r="D1862" s="43" t="s">
        <v>148</v>
      </c>
      <c r="E1862" s="53"/>
      <c r="F1862" s="53"/>
      <c r="G1862" s="53"/>
      <c r="H1862" s="53"/>
      <c r="I1862" s="54"/>
      <c r="J1862" s="50"/>
      <c r="K1862" s="54"/>
      <c r="L1862" s="55"/>
      <c r="M1862" s="59"/>
      <c r="N1862" s="59"/>
      <c r="O1862" s="53"/>
      <c r="P1862" s="53"/>
      <c r="Q1862" s="57">
        <f t="shared" si="530"/>
        <v>0</v>
      </c>
      <c r="R1862" s="53"/>
      <c r="S1862" s="53">
        <f t="shared" si="532"/>
        <v>0</v>
      </c>
      <c r="T1862" s="58"/>
      <c r="U1862" s="58"/>
      <c r="V1862" s="53">
        <f t="shared" si="531"/>
        <v>0</v>
      </c>
      <c r="W1862" s="59"/>
      <c r="X1862" s="6"/>
    </row>
    <row r="1863" spans="1:24" s="77" customFormat="1" ht="78.75" x14ac:dyDescent="0.25">
      <c r="A1863" s="33" t="s">
        <v>293</v>
      </c>
      <c r="B1863" s="33" t="s">
        <v>338</v>
      </c>
      <c r="C1863" s="42" t="s">
        <v>149</v>
      </c>
      <c r="D1863" s="43" t="s">
        <v>150</v>
      </c>
      <c r="E1863" s="53"/>
      <c r="F1863" s="53"/>
      <c r="G1863" s="53"/>
      <c r="H1863" s="53"/>
      <c r="I1863" s="54"/>
      <c r="J1863" s="50"/>
      <c r="K1863" s="54"/>
      <c r="L1863" s="55"/>
      <c r="M1863" s="59"/>
      <c r="N1863" s="59"/>
      <c r="O1863" s="53"/>
      <c r="P1863" s="53"/>
      <c r="Q1863" s="57">
        <f t="shared" si="530"/>
        <v>0</v>
      </c>
      <c r="R1863" s="53"/>
      <c r="S1863" s="53">
        <f t="shared" si="532"/>
        <v>0</v>
      </c>
      <c r="T1863" s="58"/>
      <c r="U1863" s="58"/>
      <c r="V1863" s="53">
        <f t="shared" si="531"/>
        <v>0</v>
      </c>
      <c r="W1863" s="59"/>
      <c r="X1863" s="6"/>
    </row>
    <row r="1864" spans="1:24" s="77" customFormat="1" ht="31.5" x14ac:dyDescent="0.25">
      <c r="A1864" s="33" t="s">
        <v>293</v>
      </c>
      <c r="B1864" s="33" t="s">
        <v>338</v>
      </c>
      <c r="C1864" s="42" t="s">
        <v>130</v>
      </c>
      <c r="D1864" s="43" t="s">
        <v>151</v>
      </c>
      <c r="E1864" s="53"/>
      <c r="F1864" s="53"/>
      <c r="G1864" s="53"/>
      <c r="H1864" s="53"/>
      <c r="I1864" s="54"/>
      <c r="J1864" s="50"/>
      <c r="K1864" s="54"/>
      <c r="L1864" s="55"/>
      <c r="M1864" s="59"/>
      <c r="N1864" s="59"/>
      <c r="O1864" s="53"/>
      <c r="P1864" s="53"/>
      <c r="Q1864" s="57">
        <f t="shared" si="530"/>
        <v>0</v>
      </c>
      <c r="R1864" s="53"/>
      <c r="S1864" s="53">
        <f t="shared" si="532"/>
        <v>0</v>
      </c>
      <c r="T1864" s="58"/>
      <c r="U1864" s="58"/>
      <c r="V1864" s="53">
        <f t="shared" si="531"/>
        <v>0</v>
      </c>
      <c r="W1864" s="59"/>
      <c r="X1864" s="6"/>
    </row>
    <row r="1865" spans="1:24" s="77" customFormat="1" ht="47.25" x14ac:dyDescent="0.25">
      <c r="A1865" s="33" t="s">
        <v>293</v>
      </c>
      <c r="B1865" s="33" t="s">
        <v>338</v>
      </c>
      <c r="C1865" s="42" t="s">
        <v>174</v>
      </c>
      <c r="D1865" s="43" t="s">
        <v>175</v>
      </c>
      <c r="E1865" s="53"/>
      <c r="F1865" s="53"/>
      <c r="G1865" s="53"/>
      <c r="H1865" s="53"/>
      <c r="I1865" s="54"/>
      <c r="J1865" s="50"/>
      <c r="K1865" s="54"/>
      <c r="L1865" s="55"/>
      <c r="M1865" s="59"/>
      <c r="N1865" s="59"/>
      <c r="O1865" s="53"/>
      <c r="P1865" s="53"/>
      <c r="Q1865" s="57">
        <f t="shared" si="530"/>
        <v>0</v>
      </c>
      <c r="R1865" s="53"/>
      <c r="S1865" s="53">
        <f t="shared" si="532"/>
        <v>0</v>
      </c>
      <c r="T1865" s="58"/>
      <c r="U1865" s="58"/>
      <c r="V1865" s="53">
        <f t="shared" si="531"/>
        <v>0</v>
      </c>
      <c r="W1865" s="59"/>
      <c r="X1865" s="6"/>
    </row>
    <row r="1866" spans="1:24" s="77" customFormat="1" ht="31.5" x14ac:dyDescent="0.25">
      <c r="A1866" s="33" t="s">
        <v>293</v>
      </c>
      <c r="B1866" s="33" t="s">
        <v>338</v>
      </c>
      <c r="C1866" s="42" t="s">
        <v>129</v>
      </c>
      <c r="D1866" s="43" t="s">
        <v>152</v>
      </c>
      <c r="E1866" s="53"/>
      <c r="F1866" s="53"/>
      <c r="G1866" s="53"/>
      <c r="H1866" s="53"/>
      <c r="I1866" s="54"/>
      <c r="J1866" s="50"/>
      <c r="K1866" s="54"/>
      <c r="L1866" s="55"/>
      <c r="M1866" s="59"/>
      <c r="N1866" s="59"/>
      <c r="O1866" s="53"/>
      <c r="P1866" s="53"/>
      <c r="Q1866" s="57">
        <f t="shared" si="530"/>
        <v>0</v>
      </c>
      <c r="R1866" s="53"/>
      <c r="S1866" s="53">
        <f t="shared" si="532"/>
        <v>0</v>
      </c>
      <c r="T1866" s="58"/>
      <c r="U1866" s="58"/>
      <c r="V1866" s="53">
        <f t="shared" si="531"/>
        <v>0</v>
      </c>
      <c r="W1866" s="59"/>
      <c r="X1866" s="6"/>
    </row>
    <row r="1867" spans="1:24" s="77" customFormat="1" ht="31.5" x14ac:dyDescent="0.25">
      <c r="A1867" s="33" t="s">
        <v>293</v>
      </c>
      <c r="B1867" s="33" t="s">
        <v>338</v>
      </c>
      <c r="C1867" s="42" t="s">
        <v>176</v>
      </c>
      <c r="D1867" s="43" t="s">
        <v>177</v>
      </c>
      <c r="E1867" s="53"/>
      <c r="F1867" s="53"/>
      <c r="G1867" s="53"/>
      <c r="H1867" s="53"/>
      <c r="I1867" s="54"/>
      <c r="J1867" s="50"/>
      <c r="K1867" s="54"/>
      <c r="L1867" s="55"/>
      <c r="M1867" s="59"/>
      <c r="N1867" s="59"/>
      <c r="O1867" s="53"/>
      <c r="P1867" s="53"/>
      <c r="Q1867" s="57">
        <f t="shared" si="530"/>
        <v>0</v>
      </c>
      <c r="R1867" s="53"/>
      <c r="S1867" s="53">
        <f t="shared" si="532"/>
        <v>0</v>
      </c>
      <c r="T1867" s="58"/>
      <c r="U1867" s="58"/>
      <c r="V1867" s="53">
        <f t="shared" si="531"/>
        <v>0</v>
      </c>
      <c r="W1867" s="59"/>
      <c r="X1867" s="6"/>
    </row>
    <row r="1868" spans="1:24" s="77" customFormat="1" ht="15.75" x14ac:dyDescent="0.25">
      <c r="A1868" s="33" t="s">
        <v>293</v>
      </c>
      <c r="B1868" s="33" t="s">
        <v>338</v>
      </c>
      <c r="C1868" s="42" t="s">
        <v>131</v>
      </c>
      <c r="D1868" s="43" t="s">
        <v>153</v>
      </c>
      <c r="E1868" s="53"/>
      <c r="F1868" s="53"/>
      <c r="G1868" s="53"/>
      <c r="H1868" s="53"/>
      <c r="I1868" s="54"/>
      <c r="J1868" s="50"/>
      <c r="K1868" s="54"/>
      <c r="L1868" s="55"/>
      <c r="M1868" s="59"/>
      <c r="N1868" s="59"/>
      <c r="O1868" s="53"/>
      <c r="P1868" s="53"/>
      <c r="Q1868" s="57">
        <f t="shared" si="530"/>
        <v>0</v>
      </c>
      <c r="R1868" s="53"/>
      <c r="S1868" s="53">
        <f t="shared" si="532"/>
        <v>0</v>
      </c>
      <c r="T1868" s="58"/>
      <c r="U1868" s="58"/>
      <c r="V1868" s="53">
        <f t="shared" si="531"/>
        <v>0</v>
      </c>
      <c r="W1868" s="59"/>
      <c r="X1868" s="6"/>
    </row>
    <row r="1869" spans="1:24" s="77" customFormat="1" ht="31.5" x14ac:dyDescent="0.25">
      <c r="A1869" s="33" t="s">
        <v>293</v>
      </c>
      <c r="B1869" s="33" t="s">
        <v>338</v>
      </c>
      <c r="C1869" s="42" t="s">
        <v>178</v>
      </c>
      <c r="D1869" s="43" t="s">
        <v>179</v>
      </c>
      <c r="E1869" s="53"/>
      <c r="F1869" s="53"/>
      <c r="G1869" s="53"/>
      <c r="H1869" s="53"/>
      <c r="I1869" s="54"/>
      <c r="J1869" s="50"/>
      <c r="K1869" s="54"/>
      <c r="L1869" s="55"/>
      <c r="M1869" s="59"/>
      <c r="N1869" s="59"/>
      <c r="O1869" s="53"/>
      <c r="P1869" s="53"/>
      <c r="Q1869" s="57">
        <f t="shared" si="530"/>
        <v>0</v>
      </c>
      <c r="R1869" s="53"/>
      <c r="S1869" s="53">
        <f t="shared" si="532"/>
        <v>0</v>
      </c>
      <c r="T1869" s="58"/>
      <c r="U1869" s="58"/>
      <c r="V1869" s="53">
        <f t="shared" si="531"/>
        <v>0</v>
      </c>
      <c r="W1869" s="59"/>
      <c r="X1869" s="6"/>
    </row>
    <row r="1870" spans="1:24" s="77" customFormat="1" ht="31.5" x14ac:dyDescent="0.25">
      <c r="A1870" s="33" t="s">
        <v>293</v>
      </c>
      <c r="B1870" s="33" t="s">
        <v>338</v>
      </c>
      <c r="C1870" s="42" t="s">
        <v>132</v>
      </c>
      <c r="D1870" s="43" t="s">
        <v>154</v>
      </c>
      <c r="E1870" s="53"/>
      <c r="F1870" s="53"/>
      <c r="G1870" s="53"/>
      <c r="H1870" s="53"/>
      <c r="I1870" s="54"/>
      <c r="J1870" s="50"/>
      <c r="K1870" s="54"/>
      <c r="L1870" s="55"/>
      <c r="M1870" s="59"/>
      <c r="N1870" s="59"/>
      <c r="O1870" s="53"/>
      <c r="P1870" s="53"/>
      <c r="Q1870" s="57">
        <f t="shared" si="530"/>
        <v>0</v>
      </c>
      <c r="R1870" s="53"/>
      <c r="S1870" s="53">
        <f t="shared" si="532"/>
        <v>0</v>
      </c>
      <c r="T1870" s="58"/>
      <c r="U1870" s="58"/>
      <c r="V1870" s="53">
        <f t="shared" si="531"/>
        <v>0</v>
      </c>
      <c r="W1870" s="59"/>
      <c r="X1870" s="6"/>
    </row>
    <row r="1871" spans="1:24" s="77" customFormat="1" ht="15.75" x14ac:dyDescent="0.25">
      <c r="A1871" s="33" t="s">
        <v>293</v>
      </c>
      <c r="B1871" s="33" t="s">
        <v>338</v>
      </c>
      <c r="C1871" s="42" t="s">
        <v>133</v>
      </c>
      <c r="D1871" s="43" t="s">
        <v>155</v>
      </c>
      <c r="E1871" s="53"/>
      <c r="F1871" s="53"/>
      <c r="G1871" s="53"/>
      <c r="H1871" s="53"/>
      <c r="I1871" s="54"/>
      <c r="J1871" s="50"/>
      <c r="K1871" s="54"/>
      <c r="L1871" s="55"/>
      <c r="M1871" s="59"/>
      <c r="N1871" s="59"/>
      <c r="O1871" s="53"/>
      <c r="P1871" s="53"/>
      <c r="Q1871" s="57">
        <f t="shared" si="530"/>
        <v>0</v>
      </c>
      <c r="R1871" s="53"/>
      <c r="S1871" s="53">
        <f t="shared" si="532"/>
        <v>0</v>
      </c>
      <c r="T1871" s="58"/>
      <c r="U1871" s="58"/>
      <c r="V1871" s="53">
        <f t="shared" si="531"/>
        <v>0</v>
      </c>
      <c r="W1871" s="59"/>
      <c r="X1871" s="6"/>
    </row>
    <row r="1872" spans="1:24" s="77" customFormat="1" ht="15.75" x14ac:dyDescent="0.25">
      <c r="A1872" s="33" t="s">
        <v>293</v>
      </c>
      <c r="B1872" s="33" t="s">
        <v>338</v>
      </c>
      <c r="C1872" s="42" t="s">
        <v>135</v>
      </c>
      <c r="D1872" s="43" t="s">
        <v>156</v>
      </c>
      <c r="E1872" s="53"/>
      <c r="F1872" s="53"/>
      <c r="G1872" s="53"/>
      <c r="H1872" s="53"/>
      <c r="I1872" s="54"/>
      <c r="J1872" s="50"/>
      <c r="K1872" s="54"/>
      <c r="L1872" s="55"/>
      <c r="M1872" s="59"/>
      <c r="N1872" s="59"/>
      <c r="O1872" s="53"/>
      <c r="P1872" s="53"/>
      <c r="Q1872" s="57">
        <f t="shared" si="530"/>
        <v>0</v>
      </c>
      <c r="R1872" s="53"/>
      <c r="S1872" s="53">
        <f t="shared" si="532"/>
        <v>0</v>
      </c>
      <c r="T1872" s="58"/>
      <c r="U1872" s="58"/>
      <c r="V1872" s="53">
        <f t="shared" si="531"/>
        <v>0</v>
      </c>
      <c r="W1872" s="59"/>
      <c r="X1872" s="6"/>
    </row>
    <row r="1873" spans="1:24" s="77" customFormat="1" ht="31.5" x14ac:dyDescent="0.25">
      <c r="A1873" s="33" t="s">
        <v>293</v>
      </c>
      <c r="B1873" s="33" t="s">
        <v>338</v>
      </c>
      <c r="C1873" s="42" t="s">
        <v>136</v>
      </c>
      <c r="D1873" s="43" t="s">
        <v>157</v>
      </c>
      <c r="E1873" s="53"/>
      <c r="F1873" s="53"/>
      <c r="G1873" s="53"/>
      <c r="H1873" s="53"/>
      <c r="I1873" s="54"/>
      <c r="J1873" s="50"/>
      <c r="K1873" s="54"/>
      <c r="L1873" s="55"/>
      <c r="M1873" s="59"/>
      <c r="N1873" s="59"/>
      <c r="O1873" s="53"/>
      <c r="P1873" s="53"/>
      <c r="Q1873" s="57">
        <f t="shared" si="530"/>
        <v>0</v>
      </c>
      <c r="R1873" s="53"/>
      <c r="S1873" s="53">
        <f t="shared" si="532"/>
        <v>0</v>
      </c>
      <c r="T1873" s="58"/>
      <c r="U1873" s="58"/>
      <c r="V1873" s="53">
        <f t="shared" si="531"/>
        <v>0</v>
      </c>
      <c r="W1873" s="59"/>
      <c r="X1873" s="6"/>
    </row>
    <row r="1874" spans="1:24" s="77" customFormat="1" ht="47.25" x14ac:dyDescent="0.25">
      <c r="A1874" s="33" t="s">
        <v>293</v>
      </c>
      <c r="B1874" s="33" t="s">
        <v>338</v>
      </c>
      <c r="C1874" s="42" t="s">
        <v>134</v>
      </c>
      <c r="D1874" s="43" t="s">
        <v>158</v>
      </c>
      <c r="E1874" s="53"/>
      <c r="F1874" s="53"/>
      <c r="G1874" s="53"/>
      <c r="H1874" s="53"/>
      <c r="I1874" s="54"/>
      <c r="J1874" s="50"/>
      <c r="K1874" s="54"/>
      <c r="L1874" s="55"/>
      <c r="M1874" s="59"/>
      <c r="N1874" s="59"/>
      <c r="O1874" s="53"/>
      <c r="P1874" s="53"/>
      <c r="Q1874" s="57">
        <f t="shared" si="530"/>
        <v>0</v>
      </c>
      <c r="R1874" s="53"/>
      <c r="S1874" s="53">
        <f t="shared" si="532"/>
        <v>0</v>
      </c>
      <c r="T1874" s="58"/>
      <c r="U1874" s="58"/>
      <c r="V1874" s="53">
        <f t="shared" si="531"/>
        <v>0</v>
      </c>
      <c r="W1874" s="59"/>
      <c r="X1874" s="6"/>
    </row>
    <row r="1875" spans="1:24" s="77" customFormat="1" ht="15.75" x14ac:dyDescent="0.25">
      <c r="A1875" s="33" t="s">
        <v>293</v>
      </c>
      <c r="B1875" s="33" t="s">
        <v>338</v>
      </c>
      <c r="C1875" s="42" t="s">
        <v>138</v>
      </c>
      <c r="D1875" s="43" t="s">
        <v>159</v>
      </c>
      <c r="E1875" s="53"/>
      <c r="F1875" s="53"/>
      <c r="G1875" s="53"/>
      <c r="H1875" s="53"/>
      <c r="I1875" s="54"/>
      <c r="J1875" s="50"/>
      <c r="K1875" s="54"/>
      <c r="L1875" s="55"/>
      <c r="M1875" s="59"/>
      <c r="N1875" s="59"/>
      <c r="O1875" s="53"/>
      <c r="P1875" s="53"/>
      <c r="Q1875" s="57">
        <f t="shared" si="530"/>
        <v>0</v>
      </c>
      <c r="R1875" s="53"/>
      <c r="S1875" s="53">
        <f t="shared" si="532"/>
        <v>0</v>
      </c>
      <c r="T1875" s="58"/>
      <c r="U1875" s="58"/>
      <c r="V1875" s="53">
        <f t="shared" si="531"/>
        <v>0</v>
      </c>
      <c r="W1875" s="59"/>
      <c r="X1875" s="6"/>
    </row>
    <row r="1876" spans="1:24" s="77" customFormat="1" ht="15.75" x14ac:dyDescent="0.25">
      <c r="A1876" s="33" t="s">
        <v>293</v>
      </c>
      <c r="B1876" s="33" t="s">
        <v>338</v>
      </c>
      <c r="C1876" s="42" t="s">
        <v>180</v>
      </c>
      <c r="D1876" s="43" t="s">
        <v>181</v>
      </c>
      <c r="E1876" s="53"/>
      <c r="F1876" s="53"/>
      <c r="G1876" s="53"/>
      <c r="H1876" s="53"/>
      <c r="I1876" s="54"/>
      <c r="J1876" s="50"/>
      <c r="K1876" s="54"/>
      <c r="L1876" s="55"/>
      <c r="M1876" s="59"/>
      <c r="N1876" s="59"/>
      <c r="O1876" s="53"/>
      <c r="P1876" s="53"/>
      <c r="Q1876" s="57">
        <f t="shared" si="530"/>
        <v>0</v>
      </c>
      <c r="R1876" s="53"/>
      <c r="S1876" s="53">
        <f t="shared" si="532"/>
        <v>0</v>
      </c>
      <c r="T1876" s="58"/>
      <c r="U1876" s="58"/>
      <c r="V1876" s="53">
        <f t="shared" si="531"/>
        <v>0</v>
      </c>
      <c r="W1876" s="59"/>
      <c r="X1876" s="6"/>
    </row>
    <row r="1877" spans="1:24" s="77" customFormat="1" ht="31.5" x14ac:dyDescent="0.25">
      <c r="A1877" s="33" t="s">
        <v>293</v>
      </c>
      <c r="B1877" s="33" t="s">
        <v>338</v>
      </c>
      <c r="C1877" s="42" t="s">
        <v>137</v>
      </c>
      <c r="D1877" s="43" t="s">
        <v>160</v>
      </c>
      <c r="E1877" s="53"/>
      <c r="F1877" s="53"/>
      <c r="G1877" s="53"/>
      <c r="H1877" s="53"/>
      <c r="I1877" s="54"/>
      <c r="J1877" s="50"/>
      <c r="K1877" s="54"/>
      <c r="L1877" s="55"/>
      <c r="M1877" s="59"/>
      <c r="N1877" s="59"/>
      <c r="O1877" s="53"/>
      <c r="P1877" s="53"/>
      <c r="Q1877" s="57">
        <f t="shared" si="530"/>
        <v>0</v>
      </c>
      <c r="R1877" s="53"/>
      <c r="S1877" s="53">
        <f t="shared" si="532"/>
        <v>0</v>
      </c>
      <c r="T1877" s="58"/>
      <c r="U1877" s="58"/>
      <c r="V1877" s="53">
        <f t="shared" si="531"/>
        <v>0</v>
      </c>
      <c r="W1877" s="59"/>
      <c r="X1877" s="6"/>
    </row>
    <row r="1878" spans="1:24" s="77" customFormat="1" ht="15.75" x14ac:dyDescent="0.25">
      <c r="A1878" s="33" t="s">
        <v>293</v>
      </c>
      <c r="B1878" s="33" t="s">
        <v>338</v>
      </c>
      <c r="C1878" s="42" t="s">
        <v>127</v>
      </c>
      <c r="D1878" s="43" t="s">
        <v>161</v>
      </c>
      <c r="E1878" s="53"/>
      <c r="F1878" s="53"/>
      <c r="G1878" s="53"/>
      <c r="H1878" s="53"/>
      <c r="I1878" s="54"/>
      <c r="J1878" s="50"/>
      <c r="K1878" s="54"/>
      <c r="L1878" s="55"/>
      <c r="M1878" s="59"/>
      <c r="N1878" s="59"/>
      <c r="O1878" s="53"/>
      <c r="P1878" s="53"/>
      <c r="Q1878" s="57">
        <f t="shared" si="530"/>
        <v>0</v>
      </c>
      <c r="R1878" s="53"/>
      <c r="S1878" s="53">
        <f t="shared" si="532"/>
        <v>0</v>
      </c>
      <c r="T1878" s="58"/>
      <c r="U1878" s="58"/>
      <c r="V1878" s="53">
        <f t="shared" si="531"/>
        <v>0</v>
      </c>
      <c r="W1878" s="59"/>
      <c r="X1878" s="6"/>
    </row>
    <row r="1879" spans="1:24" s="77" customFormat="1" ht="31.5" x14ac:dyDescent="0.25">
      <c r="A1879" s="33" t="s">
        <v>293</v>
      </c>
      <c r="B1879" s="33" t="s">
        <v>338</v>
      </c>
      <c r="C1879" s="42" t="s">
        <v>126</v>
      </c>
      <c r="D1879" s="43" t="s">
        <v>162</v>
      </c>
      <c r="E1879" s="53"/>
      <c r="F1879" s="53"/>
      <c r="G1879" s="53"/>
      <c r="H1879" s="53"/>
      <c r="I1879" s="54"/>
      <c r="J1879" s="50"/>
      <c r="K1879" s="54"/>
      <c r="L1879" s="55"/>
      <c r="M1879" s="59"/>
      <c r="N1879" s="59"/>
      <c r="O1879" s="53"/>
      <c r="P1879" s="53"/>
      <c r="Q1879" s="57">
        <f t="shared" si="530"/>
        <v>0</v>
      </c>
      <c r="R1879" s="53"/>
      <c r="S1879" s="53">
        <f t="shared" si="532"/>
        <v>0</v>
      </c>
      <c r="T1879" s="58"/>
      <c r="U1879" s="58"/>
      <c r="V1879" s="53">
        <f t="shared" si="531"/>
        <v>0</v>
      </c>
      <c r="W1879" s="59"/>
      <c r="X1879" s="6"/>
    </row>
    <row r="1880" spans="1:24" s="77" customFormat="1" ht="15.75" x14ac:dyDescent="0.25">
      <c r="A1880" s="33" t="s">
        <v>293</v>
      </c>
      <c r="B1880" s="33" t="s">
        <v>338</v>
      </c>
      <c r="C1880" s="42" t="s">
        <v>122</v>
      </c>
      <c r="D1880" s="43" t="s">
        <v>163</v>
      </c>
      <c r="E1880" s="53"/>
      <c r="F1880" s="53"/>
      <c r="G1880" s="53"/>
      <c r="H1880" s="53"/>
      <c r="I1880" s="54"/>
      <c r="J1880" s="50"/>
      <c r="K1880" s="54"/>
      <c r="L1880" s="55"/>
      <c r="M1880" s="59"/>
      <c r="N1880" s="59"/>
      <c r="O1880" s="53"/>
      <c r="P1880" s="53"/>
      <c r="Q1880" s="57">
        <f t="shared" si="530"/>
        <v>0</v>
      </c>
      <c r="R1880" s="53"/>
      <c r="S1880" s="53">
        <f t="shared" si="532"/>
        <v>0</v>
      </c>
      <c r="T1880" s="58"/>
      <c r="U1880" s="58"/>
      <c r="V1880" s="53">
        <f t="shared" si="531"/>
        <v>0</v>
      </c>
      <c r="W1880" s="59"/>
      <c r="X1880" s="6"/>
    </row>
    <row r="1881" spans="1:24" s="77" customFormat="1" ht="15.75" x14ac:dyDescent="0.25">
      <c r="A1881" s="33" t="s">
        <v>293</v>
      </c>
      <c r="B1881" s="33" t="s">
        <v>338</v>
      </c>
      <c r="C1881" s="42" t="s">
        <v>123</v>
      </c>
      <c r="D1881" s="43" t="s">
        <v>164</v>
      </c>
      <c r="E1881" s="53"/>
      <c r="F1881" s="53"/>
      <c r="G1881" s="53"/>
      <c r="H1881" s="53"/>
      <c r="I1881" s="54"/>
      <c r="J1881" s="50"/>
      <c r="K1881" s="54"/>
      <c r="L1881" s="55"/>
      <c r="M1881" s="59"/>
      <c r="N1881" s="59"/>
      <c r="O1881" s="53"/>
      <c r="P1881" s="53"/>
      <c r="Q1881" s="57">
        <f t="shared" si="530"/>
        <v>0</v>
      </c>
      <c r="R1881" s="53"/>
      <c r="S1881" s="53">
        <f t="shared" si="532"/>
        <v>0</v>
      </c>
      <c r="T1881" s="58"/>
      <c r="U1881" s="58"/>
      <c r="V1881" s="53">
        <f t="shared" si="531"/>
        <v>0</v>
      </c>
      <c r="W1881" s="59"/>
      <c r="X1881" s="6"/>
    </row>
    <row r="1882" spans="1:24" s="77" customFormat="1" ht="15.75" x14ac:dyDescent="0.25">
      <c r="A1882" s="33" t="s">
        <v>293</v>
      </c>
      <c r="B1882" s="33" t="s">
        <v>338</v>
      </c>
      <c r="C1882" s="42" t="s">
        <v>182</v>
      </c>
      <c r="D1882" s="43" t="s">
        <v>183</v>
      </c>
      <c r="E1882" s="53"/>
      <c r="F1882" s="53"/>
      <c r="G1882" s="53"/>
      <c r="H1882" s="53"/>
      <c r="I1882" s="54"/>
      <c r="J1882" s="50"/>
      <c r="K1882" s="54"/>
      <c r="L1882" s="55"/>
      <c r="M1882" s="59"/>
      <c r="N1882" s="59"/>
      <c r="O1882" s="53"/>
      <c r="P1882" s="53"/>
      <c r="Q1882" s="57">
        <f t="shared" si="530"/>
        <v>0</v>
      </c>
      <c r="R1882" s="53"/>
      <c r="S1882" s="53">
        <f t="shared" si="532"/>
        <v>0</v>
      </c>
      <c r="T1882" s="58"/>
      <c r="U1882" s="58"/>
      <c r="V1882" s="53">
        <f t="shared" si="531"/>
        <v>0</v>
      </c>
      <c r="W1882" s="59"/>
      <c r="X1882" s="6"/>
    </row>
    <row r="1883" spans="1:24" s="77" customFormat="1" ht="15.75" x14ac:dyDescent="0.25">
      <c r="A1883" s="33" t="s">
        <v>293</v>
      </c>
      <c r="B1883" s="33" t="s">
        <v>338</v>
      </c>
      <c r="C1883" s="42" t="s">
        <v>184</v>
      </c>
      <c r="D1883" s="43" t="s">
        <v>185</v>
      </c>
      <c r="E1883" s="53"/>
      <c r="F1883" s="53"/>
      <c r="G1883" s="53"/>
      <c r="H1883" s="53"/>
      <c r="I1883" s="54"/>
      <c r="J1883" s="50"/>
      <c r="K1883" s="54"/>
      <c r="L1883" s="55"/>
      <c r="M1883" s="59"/>
      <c r="N1883" s="59"/>
      <c r="O1883" s="53"/>
      <c r="P1883" s="53"/>
      <c r="Q1883" s="57">
        <f t="shared" si="530"/>
        <v>0</v>
      </c>
      <c r="R1883" s="53"/>
      <c r="S1883" s="53">
        <f t="shared" si="532"/>
        <v>0</v>
      </c>
      <c r="T1883" s="58"/>
      <c r="U1883" s="58"/>
      <c r="V1883" s="53">
        <f t="shared" si="531"/>
        <v>0</v>
      </c>
      <c r="W1883" s="59"/>
      <c r="X1883" s="6"/>
    </row>
    <row r="1884" spans="1:24" s="77" customFormat="1" ht="15.75" x14ac:dyDescent="0.25">
      <c r="A1884" s="33" t="s">
        <v>293</v>
      </c>
      <c r="B1884" s="33" t="s">
        <v>338</v>
      </c>
      <c r="C1884" s="42" t="s">
        <v>186</v>
      </c>
      <c r="D1884" s="43" t="s">
        <v>187</v>
      </c>
      <c r="E1884" s="53"/>
      <c r="F1884" s="53"/>
      <c r="G1884" s="53"/>
      <c r="H1884" s="53"/>
      <c r="I1884" s="54"/>
      <c r="J1884" s="50"/>
      <c r="K1884" s="54"/>
      <c r="L1884" s="55"/>
      <c r="M1884" s="59"/>
      <c r="N1884" s="59"/>
      <c r="O1884" s="53"/>
      <c r="P1884" s="53"/>
      <c r="Q1884" s="57">
        <f t="shared" si="530"/>
        <v>0</v>
      </c>
      <c r="R1884" s="53"/>
      <c r="S1884" s="53">
        <f t="shared" si="532"/>
        <v>0</v>
      </c>
      <c r="T1884" s="58"/>
      <c r="U1884" s="58"/>
      <c r="V1884" s="53">
        <f t="shared" si="531"/>
        <v>0</v>
      </c>
      <c r="W1884" s="59"/>
      <c r="X1884" s="6"/>
    </row>
    <row r="1885" spans="1:24" s="77" customFormat="1" ht="31.5" x14ac:dyDescent="0.25">
      <c r="A1885" s="33" t="s">
        <v>293</v>
      </c>
      <c r="B1885" s="33" t="s">
        <v>338</v>
      </c>
      <c r="C1885" s="42" t="s">
        <v>188</v>
      </c>
      <c r="D1885" s="43" t="s">
        <v>189</v>
      </c>
      <c r="E1885" s="53"/>
      <c r="F1885" s="53"/>
      <c r="G1885" s="53"/>
      <c r="H1885" s="53"/>
      <c r="I1885" s="54"/>
      <c r="J1885" s="50"/>
      <c r="K1885" s="54"/>
      <c r="L1885" s="55"/>
      <c r="M1885" s="59"/>
      <c r="N1885" s="59"/>
      <c r="O1885" s="53"/>
      <c r="P1885" s="53"/>
      <c r="Q1885" s="57">
        <f t="shared" si="530"/>
        <v>0</v>
      </c>
      <c r="R1885" s="53"/>
      <c r="S1885" s="53">
        <f t="shared" si="532"/>
        <v>0</v>
      </c>
      <c r="T1885" s="58"/>
      <c r="U1885" s="58"/>
      <c r="V1885" s="53">
        <f t="shared" si="531"/>
        <v>0</v>
      </c>
      <c r="W1885" s="59"/>
      <c r="X1885" s="6"/>
    </row>
    <row r="1886" spans="1:24" s="77" customFormat="1" ht="15.75" x14ac:dyDescent="0.25">
      <c r="A1886" s="33" t="s">
        <v>293</v>
      </c>
      <c r="B1886" s="33" t="s">
        <v>338</v>
      </c>
      <c r="C1886" s="42" t="s">
        <v>124</v>
      </c>
      <c r="D1886" s="43" t="s">
        <v>165</v>
      </c>
      <c r="E1886" s="53"/>
      <c r="F1886" s="53"/>
      <c r="G1886" s="53"/>
      <c r="H1886" s="53"/>
      <c r="I1886" s="54"/>
      <c r="J1886" s="50"/>
      <c r="K1886" s="54"/>
      <c r="L1886" s="55"/>
      <c r="M1886" s="59"/>
      <c r="N1886" s="59"/>
      <c r="O1886" s="53"/>
      <c r="P1886" s="53"/>
      <c r="Q1886" s="57">
        <f t="shared" si="530"/>
        <v>0</v>
      </c>
      <c r="R1886" s="53"/>
      <c r="S1886" s="53">
        <f t="shared" si="532"/>
        <v>0</v>
      </c>
      <c r="T1886" s="58"/>
      <c r="U1886" s="58"/>
      <c r="V1886" s="53">
        <f t="shared" si="531"/>
        <v>0</v>
      </c>
      <c r="W1886" s="59"/>
      <c r="X1886" s="6"/>
    </row>
    <row r="1887" spans="1:24" s="77" customFormat="1" ht="15.75" x14ac:dyDescent="0.25">
      <c r="A1887" s="33" t="s">
        <v>293</v>
      </c>
      <c r="B1887" s="33" t="s">
        <v>338</v>
      </c>
      <c r="C1887" s="42" t="s">
        <v>125</v>
      </c>
      <c r="D1887" s="43" t="s">
        <v>166</v>
      </c>
      <c r="E1887" s="53"/>
      <c r="F1887" s="53"/>
      <c r="G1887" s="53"/>
      <c r="H1887" s="53"/>
      <c r="I1887" s="54"/>
      <c r="J1887" s="50"/>
      <c r="K1887" s="54"/>
      <c r="L1887" s="55"/>
      <c r="M1887" s="59"/>
      <c r="N1887" s="59"/>
      <c r="O1887" s="53"/>
      <c r="P1887" s="53"/>
      <c r="Q1887" s="57">
        <f t="shared" si="530"/>
        <v>0</v>
      </c>
      <c r="R1887" s="53"/>
      <c r="S1887" s="53">
        <f t="shared" si="532"/>
        <v>0</v>
      </c>
      <c r="T1887" s="58"/>
      <c r="U1887" s="58"/>
      <c r="V1887" s="53">
        <f t="shared" si="531"/>
        <v>0</v>
      </c>
      <c r="W1887" s="59"/>
      <c r="X1887" s="6"/>
    </row>
    <row r="1888" spans="1:24" s="77" customFormat="1" ht="47.25" x14ac:dyDescent="0.25">
      <c r="A1888" s="33" t="s">
        <v>293</v>
      </c>
      <c r="B1888" s="33" t="s">
        <v>338</v>
      </c>
      <c r="C1888" s="42" t="s">
        <v>34</v>
      </c>
      <c r="D1888" s="43" t="s">
        <v>167</v>
      </c>
      <c r="E1888" s="53"/>
      <c r="F1888" s="53"/>
      <c r="G1888" s="53"/>
      <c r="H1888" s="53"/>
      <c r="I1888" s="54"/>
      <c r="J1888" s="50"/>
      <c r="K1888" s="54"/>
      <c r="L1888" s="55"/>
      <c r="M1888" s="59"/>
      <c r="N1888" s="59"/>
      <c r="O1888" s="53"/>
      <c r="P1888" s="53"/>
      <c r="Q1888" s="57">
        <f t="shared" si="530"/>
        <v>0</v>
      </c>
      <c r="R1888" s="53"/>
      <c r="S1888" s="53">
        <f t="shared" si="532"/>
        <v>0</v>
      </c>
      <c r="T1888" s="58"/>
      <c r="U1888" s="58"/>
      <c r="V1888" s="53">
        <f t="shared" si="531"/>
        <v>0</v>
      </c>
      <c r="W1888" s="59"/>
      <c r="X1888" s="6"/>
    </row>
    <row r="1889" spans="1:24" s="77" customFormat="1" ht="15.75" x14ac:dyDescent="0.25">
      <c r="A1889" s="33" t="s">
        <v>293</v>
      </c>
      <c r="B1889" s="33" t="s">
        <v>338</v>
      </c>
      <c r="C1889" s="42" t="s">
        <v>35</v>
      </c>
      <c r="D1889" s="43" t="s">
        <v>168</v>
      </c>
      <c r="E1889" s="53"/>
      <c r="F1889" s="53"/>
      <c r="G1889" s="53"/>
      <c r="H1889" s="53"/>
      <c r="I1889" s="54"/>
      <c r="J1889" s="50"/>
      <c r="K1889" s="54"/>
      <c r="L1889" s="55"/>
      <c r="M1889" s="59"/>
      <c r="N1889" s="59"/>
      <c r="O1889" s="53"/>
      <c r="P1889" s="53"/>
      <c r="Q1889" s="57">
        <f t="shared" si="530"/>
        <v>0</v>
      </c>
      <c r="R1889" s="53"/>
      <c r="S1889" s="53">
        <f t="shared" si="532"/>
        <v>0</v>
      </c>
      <c r="T1889" s="58"/>
      <c r="U1889" s="58"/>
      <c r="V1889" s="53">
        <f t="shared" si="531"/>
        <v>0</v>
      </c>
      <c r="W1889" s="59"/>
      <c r="X1889" s="6"/>
    </row>
    <row r="1890" spans="1:24" s="77" customFormat="1" ht="31.5" x14ac:dyDescent="0.25">
      <c r="A1890" s="33" t="s">
        <v>293</v>
      </c>
      <c r="B1890" s="33" t="s">
        <v>338</v>
      </c>
      <c r="C1890" s="42" t="s">
        <v>36</v>
      </c>
      <c r="D1890" s="43" t="s">
        <v>190</v>
      </c>
      <c r="E1890" s="53"/>
      <c r="F1890" s="53"/>
      <c r="G1890" s="53"/>
      <c r="H1890" s="53"/>
      <c r="I1890" s="54"/>
      <c r="J1890" s="50"/>
      <c r="K1890" s="54"/>
      <c r="L1890" s="55"/>
      <c r="M1890" s="59"/>
      <c r="N1890" s="59"/>
      <c r="O1890" s="53"/>
      <c r="P1890" s="53"/>
      <c r="Q1890" s="57">
        <f t="shared" si="530"/>
        <v>0</v>
      </c>
      <c r="R1890" s="53"/>
      <c r="S1890" s="53">
        <f t="shared" si="532"/>
        <v>0</v>
      </c>
      <c r="T1890" s="58"/>
      <c r="U1890" s="58"/>
      <c r="V1890" s="53">
        <f t="shared" si="531"/>
        <v>0</v>
      </c>
      <c r="W1890" s="59"/>
      <c r="X1890" s="6"/>
    </row>
    <row r="1891" spans="1:24" s="77" customFormat="1" ht="31.5" x14ac:dyDescent="0.25">
      <c r="A1891" s="33" t="s">
        <v>293</v>
      </c>
      <c r="B1891" s="33" t="s">
        <v>338</v>
      </c>
      <c r="C1891" s="42" t="s">
        <v>37</v>
      </c>
      <c r="D1891" s="43" t="s">
        <v>191</v>
      </c>
      <c r="E1891" s="53"/>
      <c r="F1891" s="53"/>
      <c r="G1891" s="53"/>
      <c r="H1891" s="53"/>
      <c r="I1891" s="54"/>
      <c r="J1891" s="50"/>
      <c r="K1891" s="54"/>
      <c r="L1891" s="55"/>
      <c r="M1891" s="59"/>
      <c r="N1891" s="59"/>
      <c r="O1891" s="53"/>
      <c r="P1891" s="53"/>
      <c r="Q1891" s="57">
        <f t="shared" si="530"/>
        <v>0</v>
      </c>
      <c r="R1891" s="53"/>
      <c r="S1891" s="53">
        <f t="shared" si="532"/>
        <v>0</v>
      </c>
      <c r="T1891" s="58"/>
      <c r="U1891" s="58"/>
      <c r="V1891" s="53">
        <f t="shared" si="531"/>
        <v>0</v>
      </c>
      <c r="W1891" s="59"/>
      <c r="X1891" s="6"/>
    </row>
    <row r="1892" spans="1:24" s="77" customFormat="1" ht="31.5" x14ac:dyDescent="0.25">
      <c r="A1892" s="33" t="s">
        <v>293</v>
      </c>
      <c r="B1892" s="33" t="s">
        <v>338</v>
      </c>
      <c r="C1892" s="42" t="s">
        <v>38</v>
      </c>
      <c r="D1892" s="43" t="s">
        <v>169</v>
      </c>
      <c r="E1892" s="53"/>
      <c r="F1892" s="53"/>
      <c r="G1892" s="53"/>
      <c r="H1892" s="53"/>
      <c r="I1892" s="54"/>
      <c r="J1892" s="50"/>
      <c r="K1892" s="54"/>
      <c r="L1892" s="55"/>
      <c r="M1892" s="59"/>
      <c r="N1892" s="59"/>
      <c r="O1892" s="53"/>
      <c r="P1892" s="53"/>
      <c r="Q1892" s="57">
        <f t="shared" si="530"/>
        <v>0</v>
      </c>
      <c r="R1892" s="53"/>
      <c r="S1892" s="53">
        <f t="shared" si="532"/>
        <v>0</v>
      </c>
      <c r="T1892" s="58"/>
      <c r="U1892" s="58"/>
      <c r="V1892" s="53">
        <f t="shared" si="531"/>
        <v>0</v>
      </c>
      <c r="W1892" s="59"/>
      <c r="X1892" s="6"/>
    </row>
    <row r="1893" spans="1:24" s="77" customFormat="1" ht="15.75" x14ac:dyDescent="0.25">
      <c r="A1893" s="33" t="s">
        <v>293</v>
      </c>
      <c r="B1893" s="33" t="s">
        <v>338</v>
      </c>
      <c r="C1893" s="42" t="s">
        <v>39</v>
      </c>
      <c r="D1893" s="43" t="s">
        <v>170</v>
      </c>
      <c r="E1893" s="53"/>
      <c r="F1893" s="53"/>
      <c r="G1893" s="53"/>
      <c r="H1893" s="53"/>
      <c r="I1893" s="54"/>
      <c r="J1893" s="50"/>
      <c r="K1893" s="54"/>
      <c r="L1893" s="55"/>
      <c r="M1893" s="59"/>
      <c r="N1893" s="59"/>
      <c r="O1893" s="53"/>
      <c r="P1893" s="53"/>
      <c r="Q1893" s="57">
        <f t="shared" si="530"/>
        <v>0</v>
      </c>
      <c r="R1893" s="53"/>
      <c r="S1893" s="53">
        <f t="shared" si="532"/>
        <v>0</v>
      </c>
      <c r="T1893" s="58"/>
      <c r="U1893" s="58"/>
      <c r="V1893" s="53">
        <f t="shared" si="531"/>
        <v>0</v>
      </c>
      <c r="W1893" s="59"/>
      <c r="X1893" s="6"/>
    </row>
    <row r="1894" spans="1:24" s="77" customFormat="1" ht="47.25" x14ac:dyDescent="0.25">
      <c r="A1894" s="33" t="s">
        <v>293</v>
      </c>
      <c r="B1894" s="33" t="s">
        <v>338</v>
      </c>
      <c r="C1894" s="42" t="s">
        <v>40</v>
      </c>
      <c r="D1894" s="43" t="s">
        <v>172</v>
      </c>
      <c r="E1894" s="53"/>
      <c r="F1894" s="53"/>
      <c r="G1894" s="53"/>
      <c r="H1894" s="53"/>
      <c r="I1894" s="54"/>
      <c r="J1894" s="50"/>
      <c r="K1894" s="54"/>
      <c r="L1894" s="55"/>
      <c r="M1894" s="59"/>
      <c r="N1894" s="59"/>
      <c r="O1894" s="53"/>
      <c r="P1894" s="53"/>
      <c r="Q1894" s="57">
        <f t="shared" si="530"/>
        <v>0</v>
      </c>
      <c r="R1894" s="53"/>
      <c r="S1894" s="53">
        <f t="shared" si="532"/>
        <v>0</v>
      </c>
      <c r="T1894" s="58"/>
      <c r="U1894" s="58"/>
      <c r="V1894" s="53">
        <f t="shared" si="531"/>
        <v>0</v>
      </c>
      <c r="W1894" s="59"/>
      <c r="X1894" s="6"/>
    </row>
    <row r="1895" spans="1:24" s="77" customFormat="1" ht="15.75" x14ac:dyDescent="0.25">
      <c r="A1895" s="33" t="s">
        <v>293</v>
      </c>
      <c r="B1895" s="33" t="s">
        <v>338</v>
      </c>
      <c r="C1895" s="42" t="s">
        <v>41</v>
      </c>
      <c r="D1895" s="43" t="s">
        <v>171</v>
      </c>
      <c r="E1895" s="53"/>
      <c r="F1895" s="53"/>
      <c r="G1895" s="53"/>
      <c r="H1895" s="53"/>
      <c r="I1895" s="54"/>
      <c r="J1895" s="50"/>
      <c r="K1895" s="54"/>
      <c r="L1895" s="55"/>
      <c r="M1895" s="59"/>
      <c r="N1895" s="59"/>
      <c r="O1895" s="53"/>
      <c r="P1895" s="53"/>
      <c r="Q1895" s="57">
        <f t="shared" si="530"/>
        <v>0</v>
      </c>
      <c r="R1895" s="53"/>
      <c r="S1895" s="53">
        <f t="shared" si="532"/>
        <v>0</v>
      </c>
      <c r="T1895" s="58"/>
      <c r="U1895" s="58"/>
      <c r="V1895" s="53">
        <f t="shared" si="531"/>
        <v>0</v>
      </c>
      <c r="W1895" s="59"/>
      <c r="X1895" s="6"/>
    </row>
    <row r="1896" spans="1:24" s="77" customFormat="1" ht="15.75" x14ac:dyDescent="0.25">
      <c r="A1896" s="33" t="s">
        <v>293</v>
      </c>
      <c r="B1896" s="33" t="s">
        <v>338</v>
      </c>
      <c r="C1896" s="42" t="s">
        <v>42</v>
      </c>
      <c r="D1896" s="43" t="s">
        <v>192</v>
      </c>
      <c r="E1896" s="53"/>
      <c r="F1896" s="53"/>
      <c r="G1896" s="53"/>
      <c r="H1896" s="53"/>
      <c r="I1896" s="54"/>
      <c r="J1896" s="50"/>
      <c r="K1896" s="54"/>
      <c r="L1896" s="55"/>
      <c r="M1896" s="59"/>
      <c r="N1896" s="59"/>
      <c r="O1896" s="53"/>
      <c r="P1896" s="53"/>
      <c r="Q1896" s="57">
        <f t="shared" si="530"/>
        <v>0</v>
      </c>
      <c r="R1896" s="53"/>
      <c r="S1896" s="53">
        <f t="shared" si="532"/>
        <v>0</v>
      </c>
      <c r="T1896" s="58"/>
      <c r="U1896" s="58"/>
      <c r="V1896" s="53">
        <f t="shared" si="531"/>
        <v>0</v>
      </c>
      <c r="W1896" s="59"/>
      <c r="X1896" s="6"/>
    </row>
    <row r="1897" spans="1:24" s="77" customFormat="1" ht="15.75" x14ac:dyDescent="0.25">
      <c r="A1897" s="33" t="s">
        <v>293</v>
      </c>
      <c r="B1897" s="33" t="s">
        <v>338</v>
      </c>
      <c r="C1897" s="42" t="s">
        <v>43</v>
      </c>
      <c r="D1897" s="43" t="s">
        <v>193</v>
      </c>
      <c r="E1897" s="53"/>
      <c r="F1897" s="53"/>
      <c r="G1897" s="53"/>
      <c r="H1897" s="53"/>
      <c r="I1897" s="54"/>
      <c r="J1897" s="50"/>
      <c r="K1897" s="54"/>
      <c r="L1897" s="55"/>
      <c r="M1897" s="59"/>
      <c r="N1897" s="59"/>
      <c r="O1897" s="53"/>
      <c r="P1897" s="53"/>
      <c r="Q1897" s="57">
        <f t="shared" si="530"/>
        <v>0</v>
      </c>
      <c r="R1897" s="53"/>
      <c r="S1897" s="53">
        <f t="shared" si="532"/>
        <v>0</v>
      </c>
      <c r="T1897" s="58"/>
      <c r="U1897" s="58"/>
      <c r="V1897" s="53">
        <f t="shared" si="531"/>
        <v>0</v>
      </c>
      <c r="W1897" s="59"/>
      <c r="X1897" s="6"/>
    </row>
    <row r="1898" spans="1:24" s="77" customFormat="1" ht="15.75" x14ac:dyDescent="0.25">
      <c r="A1898" s="33" t="s">
        <v>293</v>
      </c>
      <c r="B1898" s="33" t="s">
        <v>338</v>
      </c>
      <c r="C1898" s="42" t="s">
        <v>44</v>
      </c>
      <c r="D1898" s="43" t="s">
        <v>173</v>
      </c>
      <c r="E1898" s="53">
        <v>2337</v>
      </c>
      <c r="F1898" s="53">
        <f>E1898/12*3</f>
        <v>584.25</v>
      </c>
      <c r="G1898" s="53"/>
      <c r="H1898" s="53"/>
      <c r="I1898" s="127">
        <f>G1898-F1898</f>
        <v>-584.25</v>
      </c>
      <c r="J1898" s="55">
        <f>ROUND(I1898/F1898*100,2)</f>
        <v>-100</v>
      </c>
      <c r="K1898" s="54"/>
      <c r="L1898" s="55"/>
      <c r="M1898" s="59"/>
      <c r="N1898" s="59"/>
      <c r="O1898" s="53"/>
      <c r="P1898" s="53"/>
      <c r="Q1898" s="57">
        <f t="shared" si="530"/>
        <v>0</v>
      </c>
      <c r="R1898" s="74">
        <v>4</v>
      </c>
      <c r="S1898" s="53">
        <f>ROUND(R1898/12*2,0)</f>
        <v>1</v>
      </c>
      <c r="T1898" s="58"/>
      <c r="U1898" s="58"/>
      <c r="V1898" s="53">
        <f t="shared" si="531"/>
        <v>0</v>
      </c>
      <c r="W1898" s="59"/>
      <c r="X1898" s="6"/>
    </row>
    <row r="1899" spans="1:24" s="77" customFormat="1" ht="15.75" x14ac:dyDescent="0.25">
      <c r="A1899" s="33" t="s">
        <v>293</v>
      </c>
      <c r="B1899" s="33" t="s">
        <v>338</v>
      </c>
      <c r="C1899" s="42" t="s">
        <v>45</v>
      </c>
      <c r="D1899" s="43" t="s">
        <v>187</v>
      </c>
      <c r="E1899" s="53"/>
      <c r="F1899" s="53"/>
      <c r="G1899" s="53"/>
      <c r="H1899" s="53"/>
      <c r="I1899" s="54"/>
      <c r="J1899" s="50"/>
      <c r="K1899" s="54"/>
      <c r="L1899" s="55"/>
      <c r="M1899" s="59"/>
      <c r="N1899" s="59"/>
      <c r="O1899" s="53"/>
      <c r="P1899" s="53"/>
      <c r="Q1899" s="57">
        <f t="shared" si="530"/>
        <v>0</v>
      </c>
      <c r="R1899" s="53"/>
      <c r="S1899" s="53">
        <f t="shared" ref="S1899:S1909" si="533">ROUND(R1899/12*3,0)</f>
        <v>0</v>
      </c>
      <c r="T1899" s="58"/>
      <c r="U1899" s="58"/>
      <c r="V1899" s="53">
        <f t="shared" si="531"/>
        <v>0</v>
      </c>
      <c r="W1899" s="59"/>
      <c r="X1899" s="6"/>
    </row>
    <row r="1900" spans="1:24" s="77" customFormat="1" ht="15.75" x14ac:dyDescent="0.25">
      <c r="A1900" s="33" t="s">
        <v>293</v>
      </c>
      <c r="B1900" s="33" t="s">
        <v>338</v>
      </c>
      <c r="C1900" s="42" t="s">
        <v>46</v>
      </c>
      <c r="D1900" s="43" t="s">
        <v>194</v>
      </c>
      <c r="E1900" s="53"/>
      <c r="F1900" s="53"/>
      <c r="G1900" s="53"/>
      <c r="H1900" s="53"/>
      <c r="I1900" s="54"/>
      <c r="J1900" s="50"/>
      <c r="K1900" s="54"/>
      <c r="L1900" s="55"/>
      <c r="M1900" s="59"/>
      <c r="N1900" s="59"/>
      <c r="O1900" s="53"/>
      <c r="P1900" s="53"/>
      <c r="Q1900" s="57">
        <f t="shared" si="530"/>
        <v>0</v>
      </c>
      <c r="R1900" s="53"/>
      <c r="S1900" s="53">
        <f t="shared" si="533"/>
        <v>0</v>
      </c>
      <c r="T1900" s="58"/>
      <c r="U1900" s="58"/>
      <c r="V1900" s="53">
        <f t="shared" si="531"/>
        <v>0</v>
      </c>
      <c r="W1900" s="59"/>
      <c r="X1900" s="6"/>
    </row>
    <row r="1901" spans="1:24" s="77" customFormat="1" ht="15.75" x14ac:dyDescent="0.25">
      <c r="A1901" s="33" t="s">
        <v>293</v>
      </c>
      <c r="B1901" s="33" t="s">
        <v>338</v>
      </c>
      <c r="C1901" s="42" t="s">
        <v>47</v>
      </c>
      <c r="D1901" s="43" t="s">
        <v>121</v>
      </c>
      <c r="E1901" s="53"/>
      <c r="F1901" s="53"/>
      <c r="G1901" s="53"/>
      <c r="H1901" s="53"/>
      <c r="I1901" s="54"/>
      <c r="J1901" s="50"/>
      <c r="K1901" s="54"/>
      <c r="L1901" s="55"/>
      <c r="M1901" s="59"/>
      <c r="N1901" s="59"/>
      <c r="O1901" s="53"/>
      <c r="P1901" s="53"/>
      <c r="Q1901" s="57">
        <f t="shared" si="530"/>
        <v>0</v>
      </c>
      <c r="R1901" s="53"/>
      <c r="S1901" s="53">
        <f t="shared" si="533"/>
        <v>0</v>
      </c>
      <c r="T1901" s="58"/>
      <c r="U1901" s="58"/>
      <c r="V1901" s="53">
        <f t="shared" si="531"/>
        <v>0</v>
      </c>
      <c r="W1901" s="59"/>
      <c r="X1901" s="6"/>
    </row>
    <row r="1902" spans="1:24" s="77" customFormat="1" ht="15.75" x14ac:dyDescent="0.25">
      <c r="A1902" s="33" t="s">
        <v>293</v>
      </c>
      <c r="B1902" s="33" t="s">
        <v>338</v>
      </c>
      <c r="C1902" s="42" t="s">
        <v>48</v>
      </c>
      <c r="D1902" s="43" t="s">
        <v>195</v>
      </c>
      <c r="E1902" s="53"/>
      <c r="F1902" s="53"/>
      <c r="G1902" s="53"/>
      <c r="H1902" s="53"/>
      <c r="I1902" s="54"/>
      <c r="J1902" s="50"/>
      <c r="K1902" s="54"/>
      <c r="L1902" s="55"/>
      <c r="M1902" s="59"/>
      <c r="N1902" s="59"/>
      <c r="O1902" s="53"/>
      <c r="P1902" s="53"/>
      <c r="Q1902" s="57">
        <f t="shared" si="530"/>
        <v>0</v>
      </c>
      <c r="R1902" s="53"/>
      <c r="S1902" s="53">
        <f t="shared" si="533"/>
        <v>0</v>
      </c>
      <c r="T1902" s="58"/>
      <c r="U1902" s="58"/>
      <c r="V1902" s="53">
        <f t="shared" si="531"/>
        <v>0</v>
      </c>
      <c r="W1902" s="59"/>
      <c r="X1902" s="6"/>
    </row>
    <row r="1903" spans="1:24" s="77" customFormat="1" ht="31.5" x14ac:dyDescent="0.25">
      <c r="A1903" s="33" t="s">
        <v>293</v>
      </c>
      <c r="B1903" s="33" t="s">
        <v>338</v>
      </c>
      <c r="C1903" s="42" t="s">
        <v>128</v>
      </c>
      <c r="D1903" s="43" t="s">
        <v>118</v>
      </c>
      <c r="E1903" s="53"/>
      <c r="F1903" s="53"/>
      <c r="G1903" s="53"/>
      <c r="H1903" s="53"/>
      <c r="I1903" s="54"/>
      <c r="J1903" s="50"/>
      <c r="K1903" s="54"/>
      <c r="L1903" s="55"/>
      <c r="M1903" s="59"/>
      <c r="N1903" s="59"/>
      <c r="O1903" s="53"/>
      <c r="P1903" s="53"/>
      <c r="Q1903" s="57">
        <f t="shared" si="530"/>
        <v>0</v>
      </c>
      <c r="R1903" s="53"/>
      <c r="S1903" s="53">
        <f t="shared" si="533"/>
        <v>0</v>
      </c>
      <c r="T1903" s="58"/>
      <c r="U1903" s="58"/>
      <c r="V1903" s="53">
        <f t="shared" si="531"/>
        <v>0</v>
      </c>
      <c r="W1903" s="59"/>
      <c r="X1903" s="6"/>
    </row>
    <row r="1904" spans="1:24" s="77" customFormat="1" ht="15.75" x14ac:dyDescent="0.25">
      <c r="A1904" s="33" t="s">
        <v>293</v>
      </c>
      <c r="B1904" s="33" t="s">
        <v>338</v>
      </c>
      <c r="C1904" s="42" t="s">
        <v>47</v>
      </c>
      <c r="D1904" s="43" t="s">
        <v>121</v>
      </c>
      <c r="E1904" s="53"/>
      <c r="F1904" s="53"/>
      <c r="G1904" s="53"/>
      <c r="H1904" s="53"/>
      <c r="I1904" s="54"/>
      <c r="J1904" s="50"/>
      <c r="K1904" s="54"/>
      <c r="L1904" s="55"/>
      <c r="M1904" s="59"/>
      <c r="N1904" s="59"/>
      <c r="O1904" s="53"/>
      <c r="P1904" s="53"/>
      <c r="Q1904" s="57">
        <f t="shared" si="530"/>
        <v>0</v>
      </c>
      <c r="R1904" s="53"/>
      <c r="S1904" s="53">
        <f t="shared" si="533"/>
        <v>0</v>
      </c>
      <c r="T1904" s="58"/>
      <c r="U1904" s="58"/>
      <c r="V1904" s="53">
        <f t="shared" si="531"/>
        <v>0</v>
      </c>
      <c r="W1904" s="59"/>
      <c r="X1904" s="6"/>
    </row>
    <row r="1905" spans="1:24" s="77" customFormat="1" ht="31.5" x14ac:dyDescent="0.25">
      <c r="A1905" s="33" t="s">
        <v>293</v>
      </c>
      <c r="B1905" s="33" t="s">
        <v>338</v>
      </c>
      <c r="C1905" s="42" t="s">
        <v>49</v>
      </c>
      <c r="D1905" s="43" t="s">
        <v>196</v>
      </c>
      <c r="E1905" s="53"/>
      <c r="F1905" s="53"/>
      <c r="G1905" s="53"/>
      <c r="H1905" s="53"/>
      <c r="I1905" s="54"/>
      <c r="J1905" s="50"/>
      <c r="K1905" s="54"/>
      <c r="L1905" s="55"/>
      <c r="M1905" s="59"/>
      <c r="N1905" s="59"/>
      <c r="O1905" s="53"/>
      <c r="P1905" s="53"/>
      <c r="Q1905" s="57">
        <f t="shared" si="530"/>
        <v>0</v>
      </c>
      <c r="R1905" s="53"/>
      <c r="S1905" s="53">
        <f t="shared" si="533"/>
        <v>0</v>
      </c>
      <c r="T1905" s="58"/>
      <c r="U1905" s="58"/>
      <c r="V1905" s="53">
        <f t="shared" si="531"/>
        <v>0</v>
      </c>
      <c r="W1905" s="59"/>
      <c r="X1905" s="6"/>
    </row>
    <row r="1906" spans="1:24" s="77" customFormat="1" ht="31.5" x14ac:dyDescent="0.25">
      <c r="A1906" s="33" t="s">
        <v>293</v>
      </c>
      <c r="B1906" s="33" t="s">
        <v>338</v>
      </c>
      <c r="C1906" s="42" t="s">
        <v>197</v>
      </c>
      <c r="D1906" s="43" t="s">
        <v>198</v>
      </c>
      <c r="E1906" s="53"/>
      <c r="F1906" s="53"/>
      <c r="G1906" s="53"/>
      <c r="H1906" s="53"/>
      <c r="I1906" s="54"/>
      <c r="J1906" s="50"/>
      <c r="K1906" s="54"/>
      <c r="L1906" s="55"/>
      <c r="M1906" s="59"/>
      <c r="N1906" s="59"/>
      <c r="O1906" s="53"/>
      <c r="P1906" s="53"/>
      <c r="Q1906" s="57">
        <f t="shared" si="530"/>
        <v>0</v>
      </c>
      <c r="R1906" s="53"/>
      <c r="S1906" s="53">
        <f t="shared" si="533"/>
        <v>0</v>
      </c>
      <c r="T1906" s="58"/>
      <c r="U1906" s="58"/>
      <c r="V1906" s="53">
        <f t="shared" si="531"/>
        <v>0</v>
      </c>
      <c r="W1906" s="59"/>
      <c r="X1906" s="6"/>
    </row>
    <row r="1907" spans="1:24" s="77" customFormat="1" ht="47.25" x14ac:dyDescent="0.25">
      <c r="A1907" s="33" t="s">
        <v>293</v>
      </c>
      <c r="B1907" s="33" t="s">
        <v>338</v>
      </c>
      <c r="C1907" s="42" t="s">
        <v>199</v>
      </c>
      <c r="D1907" s="43" t="s">
        <v>200</v>
      </c>
      <c r="E1907" s="53"/>
      <c r="F1907" s="53"/>
      <c r="G1907" s="53"/>
      <c r="H1907" s="53"/>
      <c r="I1907" s="54"/>
      <c r="J1907" s="50"/>
      <c r="K1907" s="54"/>
      <c r="L1907" s="55"/>
      <c r="M1907" s="59"/>
      <c r="N1907" s="59"/>
      <c r="O1907" s="53"/>
      <c r="P1907" s="53"/>
      <c r="Q1907" s="57">
        <f t="shared" si="530"/>
        <v>0</v>
      </c>
      <c r="R1907" s="53"/>
      <c r="S1907" s="53">
        <f t="shared" si="533"/>
        <v>0</v>
      </c>
      <c r="T1907" s="58"/>
      <c r="U1907" s="58"/>
      <c r="V1907" s="53">
        <f t="shared" si="531"/>
        <v>0</v>
      </c>
      <c r="W1907" s="59"/>
      <c r="X1907" s="6"/>
    </row>
    <row r="1908" spans="1:24" s="77" customFormat="1" ht="31.5" x14ac:dyDescent="0.25">
      <c r="A1908" s="33" t="s">
        <v>293</v>
      </c>
      <c r="B1908" s="33" t="s">
        <v>338</v>
      </c>
      <c r="C1908" s="42" t="s">
        <v>201</v>
      </c>
      <c r="D1908" s="43" t="s">
        <v>202</v>
      </c>
      <c r="E1908" s="53"/>
      <c r="F1908" s="53"/>
      <c r="G1908" s="53"/>
      <c r="H1908" s="53"/>
      <c r="I1908" s="54"/>
      <c r="J1908" s="50"/>
      <c r="K1908" s="54"/>
      <c r="L1908" s="55"/>
      <c r="M1908" s="59"/>
      <c r="N1908" s="59"/>
      <c r="O1908" s="53"/>
      <c r="P1908" s="53"/>
      <c r="Q1908" s="57">
        <f t="shared" si="530"/>
        <v>0</v>
      </c>
      <c r="R1908" s="53"/>
      <c r="S1908" s="53">
        <f t="shared" si="533"/>
        <v>0</v>
      </c>
      <c r="T1908" s="58"/>
      <c r="U1908" s="58"/>
      <c r="V1908" s="53">
        <f t="shared" si="531"/>
        <v>0</v>
      </c>
      <c r="W1908" s="59"/>
      <c r="X1908" s="6"/>
    </row>
    <row r="1909" spans="1:24" s="77" customFormat="1" ht="47.25" x14ac:dyDescent="0.25">
      <c r="A1909" s="33" t="s">
        <v>293</v>
      </c>
      <c r="B1909" s="33" t="s">
        <v>338</v>
      </c>
      <c r="C1909" s="42" t="s">
        <v>203</v>
      </c>
      <c r="D1909" s="43" t="s">
        <v>204</v>
      </c>
      <c r="E1909" s="53"/>
      <c r="F1909" s="53"/>
      <c r="G1909" s="53"/>
      <c r="H1909" s="53"/>
      <c r="I1909" s="54"/>
      <c r="J1909" s="50"/>
      <c r="K1909" s="54"/>
      <c r="L1909" s="55"/>
      <c r="M1909" s="59"/>
      <c r="N1909" s="59"/>
      <c r="O1909" s="53"/>
      <c r="P1909" s="53"/>
      <c r="Q1909" s="57">
        <f t="shared" si="530"/>
        <v>0</v>
      </c>
      <c r="R1909" s="53"/>
      <c r="S1909" s="53">
        <f t="shared" si="533"/>
        <v>0</v>
      </c>
      <c r="T1909" s="58"/>
      <c r="U1909" s="58"/>
      <c r="V1909" s="53">
        <f t="shared" si="531"/>
        <v>0</v>
      </c>
      <c r="W1909" s="59"/>
      <c r="X1909" s="6"/>
    </row>
    <row r="1910" spans="1:24" s="77" customFormat="1" ht="31.5" x14ac:dyDescent="0.25">
      <c r="A1910" s="33" t="s">
        <v>293</v>
      </c>
      <c r="B1910" s="22" t="s">
        <v>339</v>
      </c>
      <c r="C1910" s="23" t="s">
        <v>102</v>
      </c>
      <c r="D1910" s="32" t="s">
        <v>50</v>
      </c>
      <c r="E1910" s="64">
        <f t="shared" ref="E1910:L1910" si="534">SUM(E1911:E1957)</f>
        <v>15075</v>
      </c>
      <c r="F1910" s="64">
        <f t="shared" si="534"/>
        <v>2512.5</v>
      </c>
      <c r="G1910" s="64">
        <f t="shared" si="534"/>
        <v>2349</v>
      </c>
      <c r="H1910" s="64">
        <f t="shared" si="534"/>
        <v>2349</v>
      </c>
      <c r="I1910" s="134">
        <f t="shared" si="534"/>
        <v>0</v>
      </c>
      <c r="J1910" s="134">
        <f t="shared" si="534"/>
        <v>0</v>
      </c>
      <c r="K1910" s="134">
        <f t="shared" si="534"/>
        <v>0</v>
      </c>
      <c r="L1910" s="64">
        <f t="shared" si="534"/>
        <v>0</v>
      </c>
      <c r="M1910" s="64"/>
      <c r="N1910" s="64"/>
      <c r="O1910" s="64">
        <f t="shared" ref="O1910:V1910" si="535">SUM(O1911:O1955)</f>
        <v>0</v>
      </c>
      <c r="P1910" s="64">
        <f t="shared" si="535"/>
        <v>0</v>
      </c>
      <c r="Q1910" s="134">
        <f t="shared" si="535"/>
        <v>0</v>
      </c>
      <c r="R1910" s="64">
        <f t="shared" si="535"/>
        <v>0</v>
      </c>
      <c r="S1910" s="64">
        <f t="shared" si="535"/>
        <v>0</v>
      </c>
      <c r="T1910" s="144">
        <f t="shared" si="535"/>
        <v>0</v>
      </c>
      <c r="U1910" s="144">
        <f t="shared" si="535"/>
        <v>0</v>
      </c>
      <c r="V1910" s="64">
        <f t="shared" si="535"/>
        <v>0</v>
      </c>
      <c r="W1910" s="64"/>
      <c r="X1910" s="6"/>
    </row>
    <row r="1911" spans="1:24" s="77" customFormat="1" ht="63" x14ac:dyDescent="0.25">
      <c r="A1911" s="33" t="s">
        <v>293</v>
      </c>
      <c r="B1911" s="44" t="s">
        <v>339</v>
      </c>
      <c r="C1911" s="23" t="s">
        <v>102</v>
      </c>
      <c r="D1911" s="43" t="s">
        <v>205</v>
      </c>
      <c r="E1911" s="53"/>
      <c r="F1911" s="53"/>
      <c r="G1911" s="53"/>
      <c r="H1911" s="53"/>
      <c r="I1911" s="127"/>
      <c r="J1911" s="55"/>
      <c r="K1911" s="127"/>
      <c r="L1911" s="55"/>
      <c r="M1911" s="59"/>
      <c r="N1911" s="59"/>
      <c r="O1911" s="53"/>
      <c r="P1911" s="53"/>
      <c r="Q1911" s="59">
        <f>O1911-P1911</f>
        <v>0</v>
      </c>
      <c r="R1911" s="53"/>
      <c r="S1911" s="53">
        <f>ROUND(R1911/12*3,0)</f>
        <v>0</v>
      </c>
      <c r="T1911" s="53"/>
      <c r="U1911" s="53"/>
      <c r="V1911" s="53">
        <f>T1911-U1911</f>
        <v>0</v>
      </c>
      <c r="W1911" s="59"/>
      <c r="X1911" s="6"/>
    </row>
    <row r="1912" spans="1:24" s="77" customFormat="1" ht="15.75" x14ac:dyDescent="0.25">
      <c r="A1912" s="33" t="s">
        <v>293</v>
      </c>
      <c r="B1912" s="44" t="s">
        <v>339</v>
      </c>
      <c r="C1912" s="23" t="s">
        <v>384</v>
      </c>
      <c r="D1912" s="43" t="s">
        <v>387</v>
      </c>
      <c r="E1912" s="53"/>
      <c r="F1912" s="53"/>
      <c r="G1912" s="53"/>
      <c r="H1912" s="53"/>
      <c r="I1912" s="54"/>
      <c r="J1912" s="50"/>
      <c r="K1912" s="54"/>
      <c r="L1912" s="55"/>
      <c r="M1912" s="59"/>
      <c r="N1912" s="59"/>
      <c r="O1912" s="53"/>
      <c r="P1912" s="53"/>
      <c r="Q1912" s="57"/>
      <c r="R1912" s="53"/>
      <c r="S1912" s="53"/>
      <c r="T1912" s="58"/>
      <c r="U1912" s="58"/>
      <c r="V1912" s="53"/>
      <c r="W1912" s="59"/>
      <c r="X1912" s="6"/>
    </row>
    <row r="1913" spans="1:24" s="77" customFormat="1" ht="15.75" x14ac:dyDescent="0.25">
      <c r="A1913" s="33" t="s">
        <v>293</v>
      </c>
      <c r="B1913" s="44" t="s">
        <v>339</v>
      </c>
      <c r="C1913" s="23" t="s">
        <v>385</v>
      </c>
      <c r="D1913" s="43" t="s">
        <v>388</v>
      </c>
      <c r="E1913" s="53"/>
      <c r="F1913" s="53"/>
      <c r="G1913" s="53"/>
      <c r="H1913" s="53"/>
      <c r="I1913" s="54"/>
      <c r="J1913" s="50"/>
      <c r="K1913" s="54"/>
      <c r="L1913" s="55"/>
      <c r="M1913" s="59"/>
      <c r="N1913" s="59"/>
      <c r="O1913" s="53"/>
      <c r="P1913" s="53"/>
      <c r="Q1913" s="57"/>
      <c r="R1913" s="53"/>
      <c r="S1913" s="53"/>
      <c r="T1913" s="58"/>
      <c r="U1913" s="58"/>
      <c r="V1913" s="53"/>
      <c r="W1913" s="59"/>
      <c r="X1913" s="6"/>
    </row>
    <row r="1914" spans="1:24" s="77" customFormat="1" ht="31.5" x14ac:dyDescent="0.25">
      <c r="A1914" s="33" t="s">
        <v>293</v>
      </c>
      <c r="B1914" s="44" t="s">
        <v>339</v>
      </c>
      <c r="C1914" s="23" t="s">
        <v>386</v>
      </c>
      <c r="D1914" s="43" t="s">
        <v>389</v>
      </c>
      <c r="E1914" s="53"/>
      <c r="F1914" s="53"/>
      <c r="G1914" s="53"/>
      <c r="H1914" s="53"/>
      <c r="I1914" s="54"/>
      <c r="J1914" s="50"/>
      <c r="K1914" s="54"/>
      <c r="L1914" s="55"/>
      <c r="M1914" s="59"/>
      <c r="N1914" s="59"/>
      <c r="O1914" s="53"/>
      <c r="P1914" s="53"/>
      <c r="Q1914" s="57"/>
      <c r="R1914" s="53"/>
      <c r="S1914" s="53"/>
      <c r="T1914" s="58"/>
      <c r="U1914" s="58"/>
      <c r="V1914" s="53"/>
      <c r="W1914" s="59"/>
      <c r="X1914" s="6"/>
    </row>
    <row r="1915" spans="1:24" s="77" customFormat="1" ht="31.5" x14ac:dyDescent="0.25">
      <c r="A1915" s="33" t="s">
        <v>293</v>
      </c>
      <c r="B1915" s="44" t="s">
        <v>339</v>
      </c>
      <c r="C1915" s="37" t="s">
        <v>206</v>
      </c>
      <c r="D1915" s="43" t="s">
        <v>207</v>
      </c>
      <c r="E1915" s="53"/>
      <c r="F1915" s="53"/>
      <c r="G1915" s="53"/>
      <c r="H1915" s="53"/>
      <c r="I1915" s="54"/>
      <c r="J1915" s="50"/>
      <c r="K1915" s="54"/>
      <c r="L1915" s="55"/>
      <c r="M1915" s="59"/>
      <c r="N1915" s="59"/>
      <c r="O1915" s="53"/>
      <c r="P1915" s="53"/>
      <c r="Q1915" s="57">
        <f t="shared" ref="Q1915:Q1953" si="536">O1915-P1915</f>
        <v>0</v>
      </c>
      <c r="R1915" s="53"/>
      <c r="S1915" s="53">
        <f t="shared" ref="S1915:S1953" si="537">ROUND(R1915/12*3,0)</f>
        <v>0</v>
      </c>
      <c r="T1915" s="58"/>
      <c r="U1915" s="58"/>
      <c r="V1915" s="53">
        <f t="shared" ref="V1915:V1953" si="538">T1915-U1915</f>
        <v>0</v>
      </c>
      <c r="W1915" s="59"/>
      <c r="X1915" s="6"/>
    </row>
    <row r="1916" spans="1:24" s="77" customFormat="1" ht="31.5" x14ac:dyDescent="0.25">
      <c r="A1916" s="33" t="s">
        <v>293</v>
      </c>
      <c r="B1916" s="44" t="s">
        <v>339</v>
      </c>
      <c r="C1916" s="37" t="s">
        <v>208</v>
      </c>
      <c r="D1916" s="43" t="s">
        <v>209</v>
      </c>
      <c r="E1916" s="53"/>
      <c r="F1916" s="53">
        <f>E1916/12*1</f>
        <v>0</v>
      </c>
      <c r="G1916" s="53"/>
      <c r="H1916" s="53"/>
      <c r="I1916" s="54"/>
      <c r="J1916" s="50"/>
      <c r="K1916" s="54"/>
      <c r="L1916" s="55"/>
      <c r="M1916" s="59"/>
      <c r="N1916" s="59"/>
      <c r="O1916" s="53"/>
      <c r="P1916" s="53"/>
      <c r="Q1916" s="57">
        <f t="shared" si="536"/>
        <v>0</v>
      </c>
      <c r="R1916" s="53"/>
      <c r="S1916" s="53">
        <f t="shared" si="537"/>
        <v>0</v>
      </c>
      <c r="T1916" s="58"/>
      <c r="U1916" s="58"/>
      <c r="V1916" s="53">
        <f t="shared" si="538"/>
        <v>0</v>
      </c>
      <c r="W1916" s="59"/>
      <c r="X1916" s="6"/>
    </row>
    <row r="1917" spans="1:24" s="77" customFormat="1" ht="15.75" x14ac:dyDescent="0.25">
      <c r="A1917" s="33" t="s">
        <v>293</v>
      </c>
      <c r="B1917" s="44" t="s">
        <v>339</v>
      </c>
      <c r="C1917" s="37" t="s">
        <v>210</v>
      </c>
      <c r="D1917" s="43" t="s">
        <v>224</v>
      </c>
      <c r="E1917" s="53"/>
      <c r="F1917" s="53"/>
      <c r="G1917" s="53"/>
      <c r="H1917" s="53"/>
      <c r="I1917" s="54"/>
      <c r="J1917" s="50"/>
      <c r="K1917" s="54"/>
      <c r="L1917" s="55"/>
      <c r="M1917" s="59"/>
      <c r="N1917" s="59"/>
      <c r="O1917" s="53"/>
      <c r="P1917" s="53"/>
      <c r="Q1917" s="57">
        <f t="shared" si="536"/>
        <v>0</v>
      </c>
      <c r="R1917" s="53"/>
      <c r="S1917" s="53">
        <f t="shared" si="537"/>
        <v>0</v>
      </c>
      <c r="T1917" s="58"/>
      <c r="U1917" s="58"/>
      <c r="V1917" s="53">
        <f t="shared" si="538"/>
        <v>0</v>
      </c>
      <c r="W1917" s="59"/>
      <c r="X1917" s="6"/>
    </row>
    <row r="1918" spans="1:24" s="77" customFormat="1" ht="31.5" x14ac:dyDescent="0.25">
      <c r="A1918" s="33" t="s">
        <v>293</v>
      </c>
      <c r="B1918" s="44" t="s">
        <v>339</v>
      </c>
      <c r="C1918" s="37" t="s">
        <v>211</v>
      </c>
      <c r="D1918" s="43" t="s">
        <v>225</v>
      </c>
      <c r="E1918" s="53"/>
      <c r="F1918" s="53"/>
      <c r="G1918" s="53"/>
      <c r="H1918" s="53"/>
      <c r="I1918" s="54"/>
      <c r="J1918" s="50"/>
      <c r="K1918" s="54"/>
      <c r="L1918" s="55"/>
      <c r="M1918" s="59"/>
      <c r="N1918" s="59"/>
      <c r="O1918" s="53"/>
      <c r="P1918" s="53"/>
      <c r="Q1918" s="57">
        <f t="shared" si="536"/>
        <v>0</v>
      </c>
      <c r="R1918" s="53"/>
      <c r="S1918" s="53">
        <f>ROUND(R1918/12*3,0)</f>
        <v>0</v>
      </c>
      <c r="T1918" s="58"/>
      <c r="U1918" s="58"/>
      <c r="V1918" s="53">
        <f t="shared" si="538"/>
        <v>0</v>
      </c>
      <c r="W1918" s="59"/>
      <c r="X1918" s="6"/>
    </row>
    <row r="1919" spans="1:24" s="77" customFormat="1" ht="31.5" x14ac:dyDescent="0.25">
      <c r="A1919" s="33" t="s">
        <v>293</v>
      </c>
      <c r="B1919" s="44" t="s">
        <v>339</v>
      </c>
      <c r="C1919" s="37" t="s">
        <v>212</v>
      </c>
      <c r="D1919" s="43" t="s">
        <v>213</v>
      </c>
      <c r="E1919" s="53"/>
      <c r="F1919" s="53">
        <f>E1919/12*1</f>
        <v>0</v>
      </c>
      <c r="G1919" s="53"/>
      <c r="H1919" s="53"/>
      <c r="I1919" s="54"/>
      <c r="J1919" s="50"/>
      <c r="K1919" s="54"/>
      <c r="L1919" s="55"/>
      <c r="M1919" s="59"/>
      <c r="N1919" s="59"/>
      <c r="O1919" s="53"/>
      <c r="P1919" s="53"/>
      <c r="Q1919" s="57">
        <f t="shared" si="536"/>
        <v>0</v>
      </c>
      <c r="R1919" s="53"/>
      <c r="S1919" s="53">
        <f t="shared" si="537"/>
        <v>0</v>
      </c>
      <c r="T1919" s="58"/>
      <c r="U1919" s="58"/>
      <c r="V1919" s="53">
        <f t="shared" si="538"/>
        <v>0</v>
      </c>
      <c r="W1919" s="59"/>
      <c r="X1919" s="6"/>
    </row>
    <row r="1920" spans="1:24" s="77" customFormat="1" ht="15.75" x14ac:dyDescent="0.25">
      <c r="A1920" s="33" t="s">
        <v>293</v>
      </c>
      <c r="B1920" s="44" t="s">
        <v>339</v>
      </c>
      <c r="C1920" s="37" t="s">
        <v>214</v>
      </c>
      <c r="D1920" s="43" t="s">
        <v>215</v>
      </c>
      <c r="E1920" s="53"/>
      <c r="F1920" s="53"/>
      <c r="G1920" s="53"/>
      <c r="H1920" s="53"/>
      <c r="I1920" s="54"/>
      <c r="J1920" s="50"/>
      <c r="K1920" s="54"/>
      <c r="L1920" s="55"/>
      <c r="M1920" s="59"/>
      <c r="N1920" s="59"/>
      <c r="O1920" s="53"/>
      <c r="P1920" s="53"/>
      <c r="Q1920" s="57">
        <f t="shared" si="536"/>
        <v>0</v>
      </c>
      <c r="R1920" s="53"/>
      <c r="S1920" s="53">
        <f t="shared" si="537"/>
        <v>0</v>
      </c>
      <c r="T1920" s="58"/>
      <c r="U1920" s="58"/>
      <c r="V1920" s="53">
        <f t="shared" si="538"/>
        <v>0</v>
      </c>
      <c r="W1920" s="59"/>
      <c r="X1920" s="6"/>
    </row>
    <row r="1921" spans="1:24" s="77" customFormat="1" ht="31.5" x14ac:dyDescent="0.25">
      <c r="A1921" s="33" t="s">
        <v>293</v>
      </c>
      <c r="B1921" s="44" t="s">
        <v>339</v>
      </c>
      <c r="C1921" s="37" t="s">
        <v>216</v>
      </c>
      <c r="D1921" s="43" t="s">
        <v>217</v>
      </c>
      <c r="E1921" s="53">
        <v>3174</v>
      </c>
      <c r="F1921" s="53">
        <f>E1921/12*2</f>
        <v>529</v>
      </c>
      <c r="G1921" s="53">
        <f>659+514</f>
        <v>1173</v>
      </c>
      <c r="H1921" s="53">
        <f>659+514</f>
        <v>1173</v>
      </c>
      <c r="I1921" s="54"/>
      <c r="J1921" s="50"/>
      <c r="K1921" s="54"/>
      <c r="L1921" s="55"/>
      <c r="M1921" s="59"/>
      <c r="N1921" s="59"/>
      <c r="O1921" s="53"/>
      <c r="P1921" s="53"/>
      <c r="Q1921" s="57">
        <f t="shared" si="536"/>
        <v>0</v>
      </c>
      <c r="R1921" s="53"/>
      <c r="S1921" s="53">
        <f t="shared" si="537"/>
        <v>0</v>
      </c>
      <c r="T1921" s="58"/>
      <c r="U1921" s="58"/>
      <c r="V1921" s="53">
        <f t="shared" si="538"/>
        <v>0</v>
      </c>
      <c r="W1921" s="59"/>
      <c r="X1921" s="6"/>
    </row>
    <row r="1922" spans="1:24" s="77" customFormat="1" ht="31.5" x14ac:dyDescent="0.25">
      <c r="A1922" s="33" t="s">
        <v>293</v>
      </c>
      <c r="B1922" s="44" t="s">
        <v>339</v>
      </c>
      <c r="C1922" s="37" t="s">
        <v>218</v>
      </c>
      <c r="D1922" s="43" t="s">
        <v>219</v>
      </c>
      <c r="E1922" s="53"/>
      <c r="F1922" s="53">
        <f t="shared" ref="F1922:F1952" si="539">E1922/12*1</f>
        <v>0</v>
      </c>
      <c r="G1922" s="53"/>
      <c r="H1922" s="53"/>
      <c r="I1922" s="54"/>
      <c r="J1922" s="50"/>
      <c r="K1922" s="54"/>
      <c r="L1922" s="55"/>
      <c r="M1922" s="59"/>
      <c r="N1922" s="59"/>
      <c r="O1922" s="53"/>
      <c r="P1922" s="53"/>
      <c r="Q1922" s="57">
        <f t="shared" si="536"/>
        <v>0</v>
      </c>
      <c r="R1922" s="53"/>
      <c r="S1922" s="53">
        <f t="shared" si="537"/>
        <v>0</v>
      </c>
      <c r="T1922" s="58"/>
      <c r="U1922" s="58"/>
      <c r="V1922" s="53">
        <f t="shared" si="538"/>
        <v>0</v>
      </c>
      <c r="W1922" s="59"/>
      <c r="X1922" s="6"/>
    </row>
    <row r="1923" spans="1:24" s="77" customFormat="1" ht="31.5" x14ac:dyDescent="0.25">
      <c r="A1923" s="33" t="s">
        <v>293</v>
      </c>
      <c r="B1923" s="44" t="s">
        <v>339</v>
      </c>
      <c r="C1923" s="37" t="s">
        <v>220</v>
      </c>
      <c r="D1923" s="43" t="s">
        <v>221</v>
      </c>
      <c r="E1923" s="53"/>
      <c r="F1923" s="53">
        <f t="shared" si="539"/>
        <v>0</v>
      </c>
      <c r="G1923" s="53"/>
      <c r="H1923" s="53"/>
      <c r="I1923" s="54"/>
      <c r="J1923" s="50"/>
      <c r="K1923" s="54"/>
      <c r="L1923" s="55"/>
      <c r="M1923" s="59"/>
      <c r="N1923" s="59"/>
      <c r="O1923" s="53"/>
      <c r="P1923" s="53"/>
      <c r="Q1923" s="57">
        <f t="shared" si="536"/>
        <v>0</v>
      </c>
      <c r="R1923" s="53"/>
      <c r="S1923" s="53">
        <f t="shared" si="537"/>
        <v>0</v>
      </c>
      <c r="T1923" s="58"/>
      <c r="U1923" s="58"/>
      <c r="V1923" s="53">
        <f t="shared" si="538"/>
        <v>0</v>
      </c>
      <c r="W1923" s="59"/>
      <c r="X1923" s="6"/>
    </row>
    <row r="1924" spans="1:24" s="77" customFormat="1" ht="31.5" x14ac:dyDescent="0.25">
      <c r="A1924" s="33" t="s">
        <v>293</v>
      </c>
      <c r="B1924" s="44" t="s">
        <v>339</v>
      </c>
      <c r="C1924" s="37" t="s">
        <v>222</v>
      </c>
      <c r="D1924" s="43" t="s">
        <v>226</v>
      </c>
      <c r="E1924" s="53"/>
      <c r="F1924" s="53">
        <f t="shared" si="539"/>
        <v>0</v>
      </c>
      <c r="G1924" s="53"/>
      <c r="H1924" s="53"/>
      <c r="I1924" s="54"/>
      <c r="J1924" s="50"/>
      <c r="K1924" s="54"/>
      <c r="L1924" s="55"/>
      <c r="M1924" s="59"/>
      <c r="N1924" s="59"/>
      <c r="O1924" s="53"/>
      <c r="P1924" s="53"/>
      <c r="Q1924" s="57">
        <f t="shared" si="536"/>
        <v>0</v>
      </c>
      <c r="R1924" s="53"/>
      <c r="S1924" s="53">
        <f t="shared" si="537"/>
        <v>0</v>
      </c>
      <c r="T1924" s="58"/>
      <c r="U1924" s="58"/>
      <c r="V1924" s="53">
        <f t="shared" si="538"/>
        <v>0</v>
      </c>
      <c r="W1924" s="59"/>
      <c r="X1924" s="6"/>
    </row>
    <row r="1925" spans="1:24" s="77" customFormat="1" ht="31.5" x14ac:dyDescent="0.25">
      <c r="A1925" s="33" t="s">
        <v>293</v>
      </c>
      <c r="B1925" s="44" t="s">
        <v>339</v>
      </c>
      <c r="C1925" s="37" t="s">
        <v>223</v>
      </c>
      <c r="D1925" s="43" t="s">
        <v>227</v>
      </c>
      <c r="E1925" s="53"/>
      <c r="F1925" s="53">
        <f t="shared" si="539"/>
        <v>0</v>
      </c>
      <c r="G1925" s="53"/>
      <c r="H1925" s="53"/>
      <c r="I1925" s="54"/>
      <c r="J1925" s="50"/>
      <c r="K1925" s="54"/>
      <c r="L1925" s="55"/>
      <c r="M1925" s="59"/>
      <c r="N1925" s="59"/>
      <c r="O1925" s="53"/>
      <c r="P1925" s="53"/>
      <c r="Q1925" s="57">
        <f t="shared" si="536"/>
        <v>0</v>
      </c>
      <c r="R1925" s="53"/>
      <c r="S1925" s="53">
        <f t="shared" si="537"/>
        <v>0</v>
      </c>
      <c r="T1925" s="58"/>
      <c r="U1925" s="58"/>
      <c r="V1925" s="53">
        <f t="shared" si="538"/>
        <v>0</v>
      </c>
      <c r="W1925" s="59"/>
      <c r="X1925" s="6"/>
    </row>
    <row r="1926" spans="1:24" s="77" customFormat="1" ht="31.5" x14ac:dyDescent="0.25">
      <c r="A1926" s="33" t="s">
        <v>293</v>
      </c>
      <c r="B1926" s="44" t="s">
        <v>339</v>
      </c>
      <c r="C1926" s="37" t="s">
        <v>280</v>
      </c>
      <c r="D1926" s="43" t="s">
        <v>281</v>
      </c>
      <c r="E1926" s="53"/>
      <c r="F1926" s="53">
        <f t="shared" si="539"/>
        <v>0</v>
      </c>
      <c r="G1926" s="53"/>
      <c r="H1926" s="53"/>
      <c r="I1926" s="54"/>
      <c r="J1926" s="50"/>
      <c r="K1926" s="54"/>
      <c r="L1926" s="55"/>
      <c r="M1926" s="59"/>
      <c r="N1926" s="59"/>
      <c r="O1926" s="53"/>
      <c r="P1926" s="53"/>
      <c r="Q1926" s="57">
        <f t="shared" si="536"/>
        <v>0</v>
      </c>
      <c r="R1926" s="53"/>
      <c r="S1926" s="53">
        <f t="shared" si="537"/>
        <v>0</v>
      </c>
      <c r="T1926" s="58"/>
      <c r="U1926" s="58"/>
      <c r="V1926" s="53">
        <f t="shared" si="538"/>
        <v>0</v>
      </c>
      <c r="W1926" s="59"/>
      <c r="X1926" s="6"/>
    </row>
    <row r="1927" spans="1:24" s="77" customFormat="1" ht="15.75" x14ac:dyDescent="0.25">
      <c r="A1927" s="33" t="s">
        <v>293</v>
      </c>
      <c r="B1927" s="44" t="s">
        <v>339</v>
      </c>
      <c r="C1927" s="37" t="s">
        <v>228</v>
      </c>
      <c r="D1927" s="43" t="s">
        <v>229</v>
      </c>
      <c r="E1927" s="53"/>
      <c r="F1927" s="53">
        <f t="shared" si="539"/>
        <v>0</v>
      </c>
      <c r="G1927" s="53">
        <f>66+9</f>
        <v>75</v>
      </c>
      <c r="H1927" s="53">
        <f>66+9</f>
        <v>75</v>
      </c>
      <c r="I1927" s="54"/>
      <c r="J1927" s="50"/>
      <c r="K1927" s="54"/>
      <c r="L1927" s="55"/>
      <c r="M1927" s="59"/>
      <c r="N1927" s="59"/>
      <c r="O1927" s="53"/>
      <c r="P1927" s="53"/>
      <c r="Q1927" s="57">
        <f t="shared" si="536"/>
        <v>0</v>
      </c>
      <c r="R1927" s="53"/>
      <c r="S1927" s="53">
        <f t="shared" si="537"/>
        <v>0</v>
      </c>
      <c r="T1927" s="58"/>
      <c r="U1927" s="58"/>
      <c r="V1927" s="53">
        <f t="shared" si="538"/>
        <v>0</v>
      </c>
      <c r="W1927" s="59"/>
      <c r="X1927" s="6"/>
    </row>
    <row r="1928" spans="1:24" s="77" customFormat="1" ht="31.5" x14ac:dyDescent="0.25">
      <c r="A1928" s="33" t="s">
        <v>293</v>
      </c>
      <c r="B1928" s="44" t="s">
        <v>339</v>
      </c>
      <c r="C1928" s="37" t="s">
        <v>230</v>
      </c>
      <c r="D1928" s="43" t="s">
        <v>231</v>
      </c>
      <c r="E1928" s="53"/>
      <c r="F1928" s="53">
        <f t="shared" si="539"/>
        <v>0</v>
      </c>
      <c r="G1928" s="53"/>
      <c r="H1928" s="53"/>
      <c r="I1928" s="54"/>
      <c r="J1928" s="50"/>
      <c r="K1928" s="54"/>
      <c r="L1928" s="55"/>
      <c r="M1928" s="59"/>
      <c r="N1928" s="59"/>
      <c r="O1928" s="53"/>
      <c r="P1928" s="53"/>
      <c r="Q1928" s="57">
        <f t="shared" si="536"/>
        <v>0</v>
      </c>
      <c r="R1928" s="53"/>
      <c r="S1928" s="53">
        <f t="shared" si="537"/>
        <v>0</v>
      </c>
      <c r="T1928" s="58"/>
      <c r="U1928" s="58"/>
      <c r="V1928" s="53">
        <f t="shared" si="538"/>
        <v>0</v>
      </c>
      <c r="W1928" s="59"/>
      <c r="X1928" s="6"/>
    </row>
    <row r="1929" spans="1:24" s="77" customFormat="1" ht="15.75" x14ac:dyDescent="0.25">
      <c r="A1929" s="33" t="s">
        <v>293</v>
      </c>
      <c r="B1929" s="44" t="s">
        <v>339</v>
      </c>
      <c r="C1929" s="37" t="s">
        <v>232</v>
      </c>
      <c r="D1929" s="43" t="s">
        <v>233</v>
      </c>
      <c r="E1929" s="53"/>
      <c r="F1929" s="53">
        <f t="shared" si="539"/>
        <v>0</v>
      </c>
      <c r="G1929" s="53"/>
      <c r="H1929" s="53"/>
      <c r="I1929" s="54"/>
      <c r="J1929" s="50"/>
      <c r="K1929" s="54"/>
      <c r="L1929" s="55"/>
      <c r="M1929" s="59"/>
      <c r="N1929" s="59"/>
      <c r="O1929" s="53"/>
      <c r="P1929" s="53"/>
      <c r="Q1929" s="57">
        <f t="shared" si="536"/>
        <v>0</v>
      </c>
      <c r="R1929" s="53"/>
      <c r="S1929" s="53">
        <f t="shared" si="537"/>
        <v>0</v>
      </c>
      <c r="T1929" s="58"/>
      <c r="U1929" s="58"/>
      <c r="V1929" s="53">
        <f t="shared" si="538"/>
        <v>0</v>
      </c>
      <c r="W1929" s="59"/>
      <c r="X1929" s="6"/>
    </row>
    <row r="1930" spans="1:24" s="77" customFormat="1" ht="15.75" x14ac:dyDescent="0.25">
      <c r="A1930" s="33" t="s">
        <v>293</v>
      </c>
      <c r="B1930" s="44" t="s">
        <v>339</v>
      </c>
      <c r="C1930" s="37" t="s">
        <v>394</v>
      </c>
      <c r="D1930" s="43" t="s">
        <v>369</v>
      </c>
      <c r="E1930" s="53"/>
      <c r="F1930" s="53">
        <f t="shared" si="539"/>
        <v>0</v>
      </c>
      <c r="G1930" s="53"/>
      <c r="H1930" s="53"/>
      <c r="I1930" s="54"/>
      <c r="J1930" s="50"/>
      <c r="K1930" s="54"/>
      <c r="L1930" s="55"/>
      <c r="M1930" s="59"/>
      <c r="N1930" s="59"/>
      <c r="O1930" s="53"/>
      <c r="P1930" s="53"/>
      <c r="Q1930" s="57">
        <f t="shared" si="536"/>
        <v>0</v>
      </c>
      <c r="R1930" s="53"/>
      <c r="S1930" s="53">
        <f t="shared" si="537"/>
        <v>0</v>
      </c>
      <c r="T1930" s="58"/>
      <c r="U1930" s="58"/>
      <c r="V1930" s="53">
        <f t="shared" si="538"/>
        <v>0</v>
      </c>
      <c r="W1930" s="59"/>
      <c r="X1930" s="6"/>
    </row>
    <row r="1931" spans="1:24" s="77" customFormat="1" ht="15.75" x14ac:dyDescent="0.25">
      <c r="A1931" s="33" t="s">
        <v>293</v>
      </c>
      <c r="B1931" s="44" t="s">
        <v>339</v>
      </c>
      <c r="C1931" s="37" t="s">
        <v>234</v>
      </c>
      <c r="D1931" s="43" t="s">
        <v>235</v>
      </c>
      <c r="E1931" s="53"/>
      <c r="F1931" s="53">
        <f t="shared" si="539"/>
        <v>0</v>
      </c>
      <c r="G1931" s="53"/>
      <c r="H1931" s="53"/>
      <c r="I1931" s="54"/>
      <c r="J1931" s="50"/>
      <c r="K1931" s="54"/>
      <c r="L1931" s="55"/>
      <c r="M1931" s="59"/>
      <c r="N1931" s="59"/>
      <c r="O1931" s="53"/>
      <c r="P1931" s="53"/>
      <c r="Q1931" s="57">
        <f t="shared" si="536"/>
        <v>0</v>
      </c>
      <c r="R1931" s="53"/>
      <c r="S1931" s="53">
        <f t="shared" si="537"/>
        <v>0</v>
      </c>
      <c r="T1931" s="58"/>
      <c r="U1931" s="58"/>
      <c r="V1931" s="53">
        <f t="shared" si="538"/>
        <v>0</v>
      </c>
      <c r="W1931" s="59"/>
      <c r="X1931" s="6"/>
    </row>
    <row r="1932" spans="1:24" s="77" customFormat="1" ht="15.75" x14ac:dyDescent="0.25">
      <c r="A1932" s="33" t="s">
        <v>293</v>
      </c>
      <c r="B1932" s="44" t="s">
        <v>339</v>
      </c>
      <c r="C1932" s="37" t="s">
        <v>236</v>
      </c>
      <c r="D1932" s="43" t="s">
        <v>237</v>
      </c>
      <c r="E1932" s="53"/>
      <c r="F1932" s="53">
        <f t="shared" si="539"/>
        <v>0</v>
      </c>
      <c r="G1932" s="53"/>
      <c r="H1932" s="53"/>
      <c r="I1932" s="54"/>
      <c r="J1932" s="50"/>
      <c r="K1932" s="54"/>
      <c r="L1932" s="55"/>
      <c r="M1932" s="59"/>
      <c r="N1932" s="59"/>
      <c r="O1932" s="53"/>
      <c r="P1932" s="53"/>
      <c r="Q1932" s="57">
        <f t="shared" si="536"/>
        <v>0</v>
      </c>
      <c r="R1932" s="53"/>
      <c r="S1932" s="53">
        <f t="shared" si="537"/>
        <v>0</v>
      </c>
      <c r="T1932" s="58"/>
      <c r="U1932" s="58"/>
      <c r="V1932" s="53">
        <f t="shared" si="538"/>
        <v>0</v>
      </c>
      <c r="W1932" s="59"/>
      <c r="X1932" s="6"/>
    </row>
    <row r="1933" spans="1:24" s="77" customFormat="1" ht="31.5" x14ac:dyDescent="0.25">
      <c r="A1933" s="33" t="s">
        <v>293</v>
      </c>
      <c r="B1933" s="44" t="s">
        <v>339</v>
      </c>
      <c r="C1933" s="37" t="s">
        <v>238</v>
      </c>
      <c r="D1933" s="43" t="s">
        <v>239</v>
      </c>
      <c r="E1933" s="53"/>
      <c r="F1933" s="53">
        <f t="shared" si="539"/>
        <v>0</v>
      </c>
      <c r="G1933" s="53"/>
      <c r="H1933" s="53"/>
      <c r="I1933" s="54"/>
      <c r="J1933" s="50"/>
      <c r="K1933" s="54"/>
      <c r="L1933" s="55"/>
      <c r="M1933" s="59"/>
      <c r="N1933" s="59"/>
      <c r="O1933" s="53"/>
      <c r="P1933" s="53"/>
      <c r="Q1933" s="57">
        <f t="shared" si="536"/>
        <v>0</v>
      </c>
      <c r="R1933" s="53"/>
      <c r="S1933" s="53">
        <f t="shared" si="537"/>
        <v>0</v>
      </c>
      <c r="T1933" s="58"/>
      <c r="U1933" s="58"/>
      <c r="V1933" s="53">
        <f t="shared" si="538"/>
        <v>0</v>
      </c>
      <c r="W1933" s="59"/>
      <c r="X1933" s="6"/>
    </row>
    <row r="1934" spans="1:24" s="77" customFormat="1" ht="31.5" x14ac:dyDescent="0.25">
      <c r="A1934" s="33" t="s">
        <v>293</v>
      </c>
      <c r="B1934" s="44" t="s">
        <v>339</v>
      </c>
      <c r="C1934" s="37" t="s">
        <v>240</v>
      </c>
      <c r="D1934" s="43" t="s">
        <v>241</v>
      </c>
      <c r="E1934" s="53"/>
      <c r="F1934" s="53">
        <f t="shared" si="539"/>
        <v>0</v>
      </c>
      <c r="G1934" s="53"/>
      <c r="H1934" s="53"/>
      <c r="I1934" s="54"/>
      <c r="J1934" s="50"/>
      <c r="K1934" s="54"/>
      <c r="L1934" s="55"/>
      <c r="M1934" s="59"/>
      <c r="N1934" s="59"/>
      <c r="O1934" s="53"/>
      <c r="P1934" s="53"/>
      <c r="Q1934" s="57">
        <f t="shared" si="536"/>
        <v>0</v>
      </c>
      <c r="R1934" s="53"/>
      <c r="S1934" s="53">
        <f t="shared" si="537"/>
        <v>0</v>
      </c>
      <c r="T1934" s="58"/>
      <c r="U1934" s="58"/>
      <c r="V1934" s="53">
        <f t="shared" si="538"/>
        <v>0</v>
      </c>
      <c r="W1934" s="59"/>
      <c r="X1934" s="6"/>
    </row>
    <row r="1935" spans="1:24" s="77" customFormat="1" ht="15.75" x14ac:dyDescent="0.25">
      <c r="A1935" s="33" t="s">
        <v>293</v>
      </c>
      <c r="B1935" s="44" t="s">
        <v>339</v>
      </c>
      <c r="C1935" s="37" t="s">
        <v>242</v>
      </c>
      <c r="D1935" s="43" t="s">
        <v>246</v>
      </c>
      <c r="E1935" s="53"/>
      <c r="F1935" s="53">
        <f t="shared" si="539"/>
        <v>0</v>
      </c>
      <c r="G1935" s="53"/>
      <c r="H1935" s="53"/>
      <c r="I1935" s="54"/>
      <c r="J1935" s="50"/>
      <c r="K1935" s="54"/>
      <c r="L1935" s="55"/>
      <c r="M1935" s="59"/>
      <c r="N1935" s="59"/>
      <c r="O1935" s="53"/>
      <c r="P1935" s="53"/>
      <c r="Q1935" s="57">
        <f t="shared" si="536"/>
        <v>0</v>
      </c>
      <c r="R1935" s="53"/>
      <c r="S1935" s="53">
        <f t="shared" si="537"/>
        <v>0</v>
      </c>
      <c r="T1935" s="58"/>
      <c r="U1935" s="58"/>
      <c r="V1935" s="53">
        <f t="shared" si="538"/>
        <v>0</v>
      </c>
      <c r="W1935" s="59"/>
      <c r="X1935" s="6"/>
    </row>
    <row r="1936" spans="1:24" s="77" customFormat="1" ht="15.75" x14ac:dyDescent="0.25">
      <c r="A1936" s="33" t="s">
        <v>293</v>
      </c>
      <c r="B1936" s="44" t="s">
        <v>339</v>
      </c>
      <c r="C1936" s="37" t="s">
        <v>243</v>
      </c>
      <c r="D1936" s="43" t="s">
        <v>247</v>
      </c>
      <c r="E1936" s="53"/>
      <c r="F1936" s="53">
        <f t="shared" si="539"/>
        <v>0</v>
      </c>
      <c r="G1936" s="53">
        <v>105</v>
      </c>
      <c r="H1936" s="53">
        <v>105</v>
      </c>
      <c r="I1936" s="54"/>
      <c r="J1936" s="50"/>
      <c r="K1936" s="54"/>
      <c r="L1936" s="55"/>
      <c r="M1936" s="59"/>
      <c r="N1936" s="59"/>
      <c r="O1936" s="53"/>
      <c r="P1936" s="53"/>
      <c r="Q1936" s="57">
        <f t="shared" si="536"/>
        <v>0</v>
      </c>
      <c r="R1936" s="53"/>
      <c r="S1936" s="53">
        <f t="shared" si="537"/>
        <v>0</v>
      </c>
      <c r="T1936" s="58"/>
      <c r="U1936" s="58"/>
      <c r="V1936" s="53">
        <f t="shared" si="538"/>
        <v>0</v>
      </c>
      <c r="W1936" s="59"/>
      <c r="X1936" s="6"/>
    </row>
    <row r="1937" spans="1:24" s="77" customFormat="1" ht="15.75" x14ac:dyDescent="0.25">
      <c r="A1937" s="33" t="s">
        <v>293</v>
      </c>
      <c r="B1937" s="44" t="s">
        <v>339</v>
      </c>
      <c r="C1937" s="37" t="s">
        <v>244</v>
      </c>
      <c r="D1937" s="43" t="s">
        <v>245</v>
      </c>
      <c r="E1937" s="53"/>
      <c r="F1937" s="53">
        <f t="shared" si="539"/>
        <v>0</v>
      </c>
      <c r="G1937" s="53"/>
      <c r="H1937" s="53"/>
      <c r="I1937" s="54"/>
      <c r="J1937" s="50"/>
      <c r="K1937" s="54"/>
      <c r="L1937" s="55"/>
      <c r="M1937" s="59"/>
      <c r="N1937" s="59"/>
      <c r="O1937" s="53"/>
      <c r="P1937" s="53"/>
      <c r="Q1937" s="57">
        <f t="shared" si="536"/>
        <v>0</v>
      </c>
      <c r="R1937" s="53"/>
      <c r="S1937" s="53">
        <f t="shared" si="537"/>
        <v>0</v>
      </c>
      <c r="T1937" s="58"/>
      <c r="U1937" s="58"/>
      <c r="V1937" s="53">
        <f t="shared" si="538"/>
        <v>0</v>
      </c>
      <c r="W1937" s="59"/>
      <c r="X1937" s="6"/>
    </row>
    <row r="1938" spans="1:24" s="77" customFormat="1" ht="31.5" x14ac:dyDescent="0.25">
      <c r="A1938" s="33" t="s">
        <v>293</v>
      </c>
      <c r="B1938" s="44" t="s">
        <v>339</v>
      </c>
      <c r="C1938" s="37" t="s">
        <v>248</v>
      </c>
      <c r="D1938" s="43" t="s">
        <v>249</v>
      </c>
      <c r="E1938" s="53"/>
      <c r="F1938" s="53">
        <f t="shared" si="539"/>
        <v>0</v>
      </c>
      <c r="G1938" s="53"/>
      <c r="H1938" s="53"/>
      <c r="I1938" s="54"/>
      <c r="J1938" s="50"/>
      <c r="K1938" s="54"/>
      <c r="L1938" s="55"/>
      <c r="M1938" s="59"/>
      <c r="N1938" s="59"/>
      <c r="O1938" s="53"/>
      <c r="P1938" s="53"/>
      <c r="Q1938" s="57">
        <f t="shared" si="536"/>
        <v>0</v>
      </c>
      <c r="R1938" s="53"/>
      <c r="S1938" s="53">
        <f t="shared" si="537"/>
        <v>0</v>
      </c>
      <c r="T1938" s="58"/>
      <c r="U1938" s="58"/>
      <c r="V1938" s="53">
        <f t="shared" si="538"/>
        <v>0</v>
      </c>
      <c r="W1938" s="59"/>
      <c r="X1938" s="6"/>
    </row>
    <row r="1939" spans="1:24" s="77" customFormat="1" ht="15.75" x14ac:dyDescent="0.25">
      <c r="A1939" s="33" t="s">
        <v>293</v>
      </c>
      <c r="B1939" s="44" t="s">
        <v>339</v>
      </c>
      <c r="C1939" s="37" t="s">
        <v>250</v>
      </c>
      <c r="D1939" s="43" t="s">
        <v>251</v>
      </c>
      <c r="E1939" s="53"/>
      <c r="F1939" s="53">
        <f t="shared" si="539"/>
        <v>0</v>
      </c>
      <c r="G1939" s="53"/>
      <c r="H1939" s="53"/>
      <c r="I1939" s="54"/>
      <c r="J1939" s="50"/>
      <c r="K1939" s="54"/>
      <c r="L1939" s="55"/>
      <c r="M1939" s="59"/>
      <c r="N1939" s="59"/>
      <c r="O1939" s="53"/>
      <c r="P1939" s="53"/>
      <c r="Q1939" s="57">
        <f t="shared" si="536"/>
        <v>0</v>
      </c>
      <c r="R1939" s="53"/>
      <c r="S1939" s="53">
        <f t="shared" si="537"/>
        <v>0</v>
      </c>
      <c r="T1939" s="58"/>
      <c r="U1939" s="58"/>
      <c r="V1939" s="53">
        <f t="shared" si="538"/>
        <v>0</v>
      </c>
      <c r="W1939" s="59"/>
      <c r="X1939" s="6"/>
    </row>
    <row r="1940" spans="1:24" s="77" customFormat="1" ht="31.5" x14ac:dyDescent="0.25">
      <c r="A1940" s="33" t="s">
        <v>293</v>
      </c>
      <c r="B1940" s="44" t="s">
        <v>339</v>
      </c>
      <c r="C1940" s="37" t="s">
        <v>252</v>
      </c>
      <c r="D1940" s="43" t="s">
        <v>253</v>
      </c>
      <c r="E1940" s="53"/>
      <c r="F1940" s="53">
        <f t="shared" si="539"/>
        <v>0</v>
      </c>
      <c r="G1940" s="53"/>
      <c r="H1940" s="53"/>
      <c r="I1940" s="54"/>
      <c r="J1940" s="50"/>
      <c r="K1940" s="54"/>
      <c r="L1940" s="55"/>
      <c r="M1940" s="59"/>
      <c r="N1940" s="59"/>
      <c r="O1940" s="53"/>
      <c r="P1940" s="53"/>
      <c r="Q1940" s="57">
        <f t="shared" si="536"/>
        <v>0</v>
      </c>
      <c r="R1940" s="53"/>
      <c r="S1940" s="53">
        <f t="shared" si="537"/>
        <v>0</v>
      </c>
      <c r="T1940" s="58"/>
      <c r="U1940" s="58"/>
      <c r="V1940" s="53">
        <f t="shared" si="538"/>
        <v>0</v>
      </c>
      <c r="W1940" s="59"/>
      <c r="X1940" s="6"/>
    </row>
    <row r="1941" spans="1:24" s="77" customFormat="1" ht="15.75" x14ac:dyDescent="0.25">
      <c r="A1941" s="33" t="s">
        <v>293</v>
      </c>
      <c r="B1941" s="44" t="s">
        <v>339</v>
      </c>
      <c r="C1941" s="37" t="s">
        <v>254</v>
      </c>
      <c r="D1941" s="43" t="s">
        <v>263</v>
      </c>
      <c r="E1941" s="53"/>
      <c r="F1941" s="53">
        <f t="shared" si="539"/>
        <v>0</v>
      </c>
      <c r="G1941" s="53"/>
      <c r="H1941" s="53"/>
      <c r="I1941" s="54"/>
      <c r="J1941" s="50"/>
      <c r="K1941" s="54"/>
      <c r="L1941" s="55"/>
      <c r="M1941" s="59"/>
      <c r="N1941" s="59"/>
      <c r="O1941" s="53"/>
      <c r="P1941" s="53"/>
      <c r="Q1941" s="57">
        <f t="shared" si="536"/>
        <v>0</v>
      </c>
      <c r="R1941" s="53"/>
      <c r="S1941" s="53">
        <f t="shared" si="537"/>
        <v>0</v>
      </c>
      <c r="T1941" s="58"/>
      <c r="U1941" s="58"/>
      <c r="V1941" s="53">
        <f t="shared" si="538"/>
        <v>0</v>
      </c>
      <c r="W1941" s="59"/>
      <c r="X1941" s="6"/>
    </row>
    <row r="1942" spans="1:24" s="77" customFormat="1" ht="15.75" x14ac:dyDescent="0.25">
      <c r="A1942" s="33" t="s">
        <v>293</v>
      </c>
      <c r="B1942" s="44" t="s">
        <v>339</v>
      </c>
      <c r="C1942" s="37" t="s">
        <v>255</v>
      </c>
      <c r="D1942" s="43" t="s">
        <v>256</v>
      </c>
      <c r="E1942" s="53"/>
      <c r="F1942" s="53">
        <f t="shared" si="539"/>
        <v>0</v>
      </c>
      <c r="G1942" s="53"/>
      <c r="H1942" s="53"/>
      <c r="I1942" s="54"/>
      <c r="J1942" s="50"/>
      <c r="K1942" s="54"/>
      <c r="L1942" s="55"/>
      <c r="M1942" s="59"/>
      <c r="N1942" s="59"/>
      <c r="O1942" s="53"/>
      <c r="P1942" s="53"/>
      <c r="Q1942" s="57">
        <f t="shared" si="536"/>
        <v>0</v>
      </c>
      <c r="R1942" s="53"/>
      <c r="S1942" s="53">
        <f t="shared" si="537"/>
        <v>0</v>
      </c>
      <c r="T1942" s="58"/>
      <c r="U1942" s="58"/>
      <c r="V1942" s="53">
        <f t="shared" si="538"/>
        <v>0</v>
      </c>
      <c r="W1942" s="59"/>
      <c r="X1942" s="6"/>
    </row>
    <row r="1943" spans="1:24" s="77" customFormat="1" ht="15.75" x14ac:dyDescent="0.25">
      <c r="A1943" s="33" t="s">
        <v>293</v>
      </c>
      <c r="B1943" s="44" t="s">
        <v>339</v>
      </c>
      <c r="C1943" s="37" t="s">
        <v>257</v>
      </c>
      <c r="D1943" s="43" t="s">
        <v>258</v>
      </c>
      <c r="E1943" s="53"/>
      <c r="F1943" s="53">
        <f t="shared" si="539"/>
        <v>0</v>
      </c>
      <c r="G1943" s="53"/>
      <c r="H1943" s="53"/>
      <c r="I1943" s="54"/>
      <c r="J1943" s="50"/>
      <c r="K1943" s="54"/>
      <c r="L1943" s="55"/>
      <c r="M1943" s="59"/>
      <c r="N1943" s="59"/>
      <c r="O1943" s="53"/>
      <c r="P1943" s="53"/>
      <c r="Q1943" s="57">
        <f t="shared" si="536"/>
        <v>0</v>
      </c>
      <c r="R1943" s="53"/>
      <c r="S1943" s="53">
        <f t="shared" si="537"/>
        <v>0</v>
      </c>
      <c r="T1943" s="58"/>
      <c r="U1943" s="58"/>
      <c r="V1943" s="53">
        <f t="shared" si="538"/>
        <v>0</v>
      </c>
      <c r="W1943" s="59"/>
      <c r="X1943" s="6"/>
    </row>
    <row r="1944" spans="1:24" s="77" customFormat="1" ht="15.75" x14ac:dyDescent="0.25">
      <c r="A1944" s="33" t="s">
        <v>293</v>
      </c>
      <c r="B1944" s="44" t="s">
        <v>339</v>
      </c>
      <c r="C1944" s="37" t="s">
        <v>259</v>
      </c>
      <c r="D1944" s="43" t="s">
        <v>260</v>
      </c>
      <c r="E1944" s="53"/>
      <c r="F1944" s="53">
        <f t="shared" si="539"/>
        <v>0</v>
      </c>
      <c r="G1944" s="53"/>
      <c r="H1944" s="53"/>
      <c r="I1944" s="54"/>
      <c r="J1944" s="50"/>
      <c r="K1944" s="54"/>
      <c r="L1944" s="55"/>
      <c r="M1944" s="59"/>
      <c r="N1944" s="59"/>
      <c r="O1944" s="53"/>
      <c r="P1944" s="53"/>
      <c r="Q1944" s="57">
        <f t="shared" si="536"/>
        <v>0</v>
      </c>
      <c r="R1944" s="53"/>
      <c r="S1944" s="53">
        <f t="shared" si="537"/>
        <v>0</v>
      </c>
      <c r="T1944" s="58"/>
      <c r="U1944" s="58"/>
      <c r="V1944" s="53">
        <f t="shared" si="538"/>
        <v>0</v>
      </c>
      <c r="W1944" s="59"/>
      <c r="X1944" s="6"/>
    </row>
    <row r="1945" spans="1:24" s="77" customFormat="1" ht="31.5" x14ac:dyDescent="0.25">
      <c r="A1945" s="33" t="s">
        <v>293</v>
      </c>
      <c r="B1945" s="44" t="s">
        <v>339</v>
      </c>
      <c r="C1945" s="37" t="s">
        <v>261</v>
      </c>
      <c r="D1945" s="43" t="s">
        <v>262</v>
      </c>
      <c r="E1945" s="53"/>
      <c r="F1945" s="53">
        <f t="shared" si="539"/>
        <v>0</v>
      </c>
      <c r="G1945" s="53"/>
      <c r="H1945" s="53"/>
      <c r="I1945" s="54"/>
      <c r="J1945" s="50"/>
      <c r="K1945" s="54"/>
      <c r="L1945" s="55"/>
      <c r="M1945" s="59"/>
      <c r="N1945" s="59"/>
      <c r="O1945" s="53"/>
      <c r="P1945" s="53"/>
      <c r="Q1945" s="57">
        <f t="shared" si="536"/>
        <v>0</v>
      </c>
      <c r="R1945" s="53"/>
      <c r="S1945" s="53">
        <f t="shared" si="537"/>
        <v>0</v>
      </c>
      <c r="T1945" s="58"/>
      <c r="U1945" s="58"/>
      <c r="V1945" s="53">
        <f t="shared" si="538"/>
        <v>0</v>
      </c>
      <c r="W1945" s="59"/>
      <c r="X1945" s="6"/>
    </row>
    <row r="1946" spans="1:24" s="77" customFormat="1" ht="15.75" x14ac:dyDescent="0.25">
      <c r="A1946" s="33" t="s">
        <v>293</v>
      </c>
      <c r="B1946" s="44" t="s">
        <v>339</v>
      </c>
      <c r="C1946" s="37" t="s">
        <v>264</v>
      </c>
      <c r="D1946" s="43" t="s">
        <v>265</v>
      </c>
      <c r="E1946" s="53"/>
      <c r="F1946" s="53">
        <f t="shared" si="539"/>
        <v>0</v>
      </c>
      <c r="G1946" s="53"/>
      <c r="H1946" s="53"/>
      <c r="I1946" s="54"/>
      <c r="J1946" s="50"/>
      <c r="K1946" s="54"/>
      <c r="L1946" s="55"/>
      <c r="M1946" s="59"/>
      <c r="N1946" s="59"/>
      <c r="O1946" s="53"/>
      <c r="P1946" s="53"/>
      <c r="Q1946" s="57">
        <f t="shared" si="536"/>
        <v>0</v>
      </c>
      <c r="R1946" s="53"/>
      <c r="S1946" s="53">
        <f t="shared" si="537"/>
        <v>0</v>
      </c>
      <c r="T1946" s="58"/>
      <c r="U1946" s="58"/>
      <c r="V1946" s="53">
        <f t="shared" si="538"/>
        <v>0</v>
      </c>
      <c r="W1946" s="59"/>
      <c r="X1946" s="6"/>
    </row>
    <row r="1947" spans="1:24" s="77" customFormat="1" ht="47.25" x14ac:dyDescent="0.25">
      <c r="A1947" s="33" t="s">
        <v>293</v>
      </c>
      <c r="B1947" s="44" t="s">
        <v>339</v>
      </c>
      <c r="C1947" s="37" t="s">
        <v>266</v>
      </c>
      <c r="D1947" s="43" t="s">
        <v>267</v>
      </c>
      <c r="E1947" s="53"/>
      <c r="F1947" s="53">
        <f t="shared" si="539"/>
        <v>0</v>
      </c>
      <c r="G1947" s="53"/>
      <c r="H1947" s="53"/>
      <c r="I1947" s="54"/>
      <c r="J1947" s="50"/>
      <c r="K1947" s="54"/>
      <c r="L1947" s="55"/>
      <c r="M1947" s="59"/>
      <c r="N1947" s="59"/>
      <c r="O1947" s="53"/>
      <c r="P1947" s="53"/>
      <c r="Q1947" s="57">
        <f t="shared" si="536"/>
        <v>0</v>
      </c>
      <c r="R1947" s="53"/>
      <c r="S1947" s="53">
        <f t="shared" si="537"/>
        <v>0</v>
      </c>
      <c r="T1947" s="58"/>
      <c r="U1947" s="58"/>
      <c r="V1947" s="53">
        <f t="shared" si="538"/>
        <v>0</v>
      </c>
      <c r="W1947" s="59"/>
      <c r="X1947" s="6"/>
    </row>
    <row r="1948" spans="1:24" s="77" customFormat="1" ht="15.75" x14ac:dyDescent="0.25">
      <c r="A1948" s="33" t="s">
        <v>293</v>
      </c>
      <c r="B1948" s="44" t="s">
        <v>339</v>
      </c>
      <c r="C1948" s="37" t="s">
        <v>268</v>
      </c>
      <c r="D1948" s="43" t="s">
        <v>269</v>
      </c>
      <c r="E1948" s="53"/>
      <c r="F1948" s="53">
        <f t="shared" si="539"/>
        <v>0</v>
      </c>
      <c r="G1948" s="53"/>
      <c r="H1948" s="53"/>
      <c r="I1948" s="54"/>
      <c r="J1948" s="50"/>
      <c r="K1948" s="54"/>
      <c r="L1948" s="55"/>
      <c r="M1948" s="59"/>
      <c r="N1948" s="59"/>
      <c r="O1948" s="53"/>
      <c r="P1948" s="53"/>
      <c r="Q1948" s="57">
        <f t="shared" si="536"/>
        <v>0</v>
      </c>
      <c r="R1948" s="53"/>
      <c r="S1948" s="53">
        <f t="shared" si="537"/>
        <v>0</v>
      </c>
      <c r="T1948" s="58"/>
      <c r="U1948" s="58"/>
      <c r="V1948" s="53">
        <f t="shared" si="538"/>
        <v>0</v>
      </c>
      <c r="W1948" s="59"/>
      <c r="X1948" s="6"/>
    </row>
    <row r="1949" spans="1:24" s="77" customFormat="1" ht="31.5" x14ac:dyDescent="0.25">
      <c r="A1949" s="33" t="s">
        <v>293</v>
      </c>
      <c r="B1949" s="44" t="s">
        <v>339</v>
      </c>
      <c r="C1949" s="37" t="s">
        <v>270</v>
      </c>
      <c r="D1949" s="43" t="s">
        <v>271</v>
      </c>
      <c r="E1949" s="53"/>
      <c r="F1949" s="53">
        <f t="shared" si="539"/>
        <v>0</v>
      </c>
      <c r="G1949" s="53"/>
      <c r="H1949" s="53"/>
      <c r="I1949" s="54"/>
      <c r="J1949" s="50"/>
      <c r="K1949" s="54"/>
      <c r="L1949" s="55"/>
      <c r="M1949" s="59"/>
      <c r="N1949" s="59"/>
      <c r="O1949" s="53"/>
      <c r="P1949" s="53"/>
      <c r="Q1949" s="57">
        <f t="shared" si="536"/>
        <v>0</v>
      </c>
      <c r="R1949" s="53"/>
      <c r="S1949" s="53">
        <f t="shared" si="537"/>
        <v>0</v>
      </c>
      <c r="T1949" s="58"/>
      <c r="U1949" s="58"/>
      <c r="V1949" s="53">
        <f t="shared" si="538"/>
        <v>0</v>
      </c>
      <c r="W1949" s="59"/>
      <c r="X1949" s="6"/>
    </row>
    <row r="1950" spans="1:24" s="77" customFormat="1" ht="15.75" x14ac:dyDescent="0.25">
      <c r="A1950" s="33" t="s">
        <v>293</v>
      </c>
      <c r="B1950" s="44" t="s">
        <v>339</v>
      </c>
      <c r="C1950" s="37" t="s">
        <v>272</v>
      </c>
      <c r="D1950" s="43" t="s">
        <v>273</v>
      </c>
      <c r="E1950" s="53"/>
      <c r="F1950" s="53">
        <f t="shared" si="539"/>
        <v>0</v>
      </c>
      <c r="G1950" s="53"/>
      <c r="H1950" s="53"/>
      <c r="I1950" s="54"/>
      <c r="J1950" s="50"/>
      <c r="K1950" s="54"/>
      <c r="L1950" s="55"/>
      <c r="M1950" s="59"/>
      <c r="N1950" s="59"/>
      <c r="O1950" s="53"/>
      <c r="P1950" s="53"/>
      <c r="Q1950" s="57">
        <f t="shared" si="536"/>
        <v>0</v>
      </c>
      <c r="R1950" s="53"/>
      <c r="S1950" s="53">
        <f t="shared" si="537"/>
        <v>0</v>
      </c>
      <c r="T1950" s="58"/>
      <c r="U1950" s="58"/>
      <c r="V1950" s="53">
        <f t="shared" si="538"/>
        <v>0</v>
      </c>
      <c r="W1950" s="59"/>
      <c r="X1950" s="6"/>
    </row>
    <row r="1951" spans="1:24" s="77" customFormat="1" ht="31.5" x14ac:dyDescent="0.25">
      <c r="A1951" s="33" t="s">
        <v>293</v>
      </c>
      <c r="B1951" s="44" t="s">
        <v>339</v>
      </c>
      <c r="C1951" s="37" t="s">
        <v>274</v>
      </c>
      <c r="D1951" s="43" t="s">
        <v>275</v>
      </c>
      <c r="E1951" s="53"/>
      <c r="F1951" s="53">
        <f t="shared" si="539"/>
        <v>0</v>
      </c>
      <c r="G1951" s="53"/>
      <c r="H1951" s="53"/>
      <c r="I1951" s="54"/>
      <c r="J1951" s="50"/>
      <c r="K1951" s="54"/>
      <c r="L1951" s="55"/>
      <c r="M1951" s="59"/>
      <c r="N1951" s="59"/>
      <c r="O1951" s="53"/>
      <c r="P1951" s="53"/>
      <c r="Q1951" s="57">
        <f t="shared" si="536"/>
        <v>0</v>
      </c>
      <c r="R1951" s="53"/>
      <c r="S1951" s="53">
        <f t="shared" si="537"/>
        <v>0</v>
      </c>
      <c r="T1951" s="58"/>
      <c r="U1951" s="58"/>
      <c r="V1951" s="53">
        <f t="shared" si="538"/>
        <v>0</v>
      </c>
      <c r="W1951" s="59"/>
      <c r="X1951" s="6"/>
    </row>
    <row r="1952" spans="1:24" s="77" customFormat="1" ht="15.75" x14ac:dyDescent="0.25">
      <c r="A1952" s="33" t="s">
        <v>293</v>
      </c>
      <c r="B1952" s="44" t="s">
        <v>339</v>
      </c>
      <c r="C1952" s="37" t="s">
        <v>276</v>
      </c>
      <c r="D1952" s="43" t="s">
        <v>277</v>
      </c>
      <c r="E1952" s="53"/>
      <c r="F1952" s="53">
        <f t="shared" si="539"/>
        <v>0</v>
      </c>
      <c r="G1952" s="53"/>
      <c r="H1952" s="53"/>
      <c r="I1952" s="54"/>
      <c r="J1952" s="50"/>
      <c r="K1952" s="54"/>
      <c r="L1952" s="55"/>
      <c r="M1952" s="59"/>
      <c r="N1952" s="59"/>
      <c r="O1952" s="53"/>
      <c r="P1952" s="53"/>
      <c r="Q1952" s="57">
        <f t="shared" si="536"/>
        <v>0</v>
      </c>
      <c r="R1952" s="53"/>
      <c r="S1952" s="53">
        <f t="shared" si="537"/>
        <v>0</v>
      </c>
      <c r="T1952" s="58"/>
      <c r="U1952" s="58"/>
      <c r="V1952" s="53">
        <f t="shared" si="538"/>
        <v>0</v>
      </c>
      <c r="W1952" s="59"/>
      <c r="X1952" s="6"/>
    </row>
    <row r="1953" spans="1:24" s="77" customFormat="1" ht="31.5" x14ac:dyDescent="0.25">
      <c r="A1953" s="33" t="s">
        <v>293</v>
      </c>
      <c r="B1953" s="44" t="s">
        <v>339</v>
      </c>
      <c r="C1953" s="37" t="s">
        <v>278</v>
      </c>
      <c r="D1953" s="43" t="s">
        <v>279</v>
      </c>
      <c r="E1953" s="53"/>
      <c r="F1953" s="53"/>
      <c r="G1953" s="53"/>
      <c r="H1953" s="53"/>
      <c r="I1953" s="54"/>
      <c r="J1953" s="50"/>
      <c r="K1953" s="54"/>
      <c r="L1953" s="55"/>
      <c r="M1953" s="59"/>
      <c r="N1953" s="59"/>
      <c r="O1953" s="53"/>
      <c r="P1953" s="53"/>
      <c r="Q1953" s="57">
        <f t="shared" si="536"/>
        <v>0</v>
      </c>
      <c r="R1953" s="53"/>
      <c r="S1953" s="53">
        <f t="shared" si="537"/>
        <v>0</v>
      </c>
      <c r="T1953" s="58"/>
      <c r="U1953" s="58"/>
      <c r="V1953" s="53">
        <f t="shared" si="538"/>
        <v>0</v>
      </c>
      <c r="W1953" s="59"/>
      <c r="X1953" s="6"/>
    </row>
    <row r="1954" spans="1:24" s="77" customFormat="1" ht="15.75" x14ac:dyDescent="0.25">
      <c r="A1954" s="33" t="s">
        <v>293</v>
      </c>
      <c r="B1954" s="44" t="s">
        <v>339</v>
      </c>
      <c r="C1954" s="37" t="s">
        <v>363</v>
      </c>
      <c r="D1954" s="43" t="s">
        <v>360</v>
      </c>
      <c r="E1954" s="53"/>
      <c r="F1954" s="53">
        <f>E1954/12*1</f>
        <v>0</v>
      </c>
      <c r="G1954" s="53">
        <v>11</v>
      </c>
      <c r="H1954" s="53">
        <v>11</v>
      </c>
      <c r="I1954" s="54"/>
      <c r="J1954" s="50"/>
      <c r="K1954" s="54"/>
      <c r="L1954" s="55"/>
      <c r="M1954" s="59"/>
      <c r="N1954" s="59"/>
      <c r="O1954" s="53"/>
      <c r="P1954" s="53"/>
      <c r="Q1954" s="57"/>
      <c r="R1954" s="53"/>
      <c r="S1954" s="53"/>
      <c r="T1954" s="58"/>
      <c r="U1954" s="58"/>
      <c r="V1954" s="53"/>
      <c r="W1954" s="59"/>
      <c r="X1954" s="6"/>
    </row>
    <row r="1955" spans="1:24" s="77" customFormat="1" ht="15.75" x14ac:dyDescent="0.25">
      <c r="A1955" s="33" t="s">
        <v>293</v>
      </c>
      <c r="B1955" s="44" t="s">
        <v>339</v>
      </c>
      <c r="C1955" s="37" t="s">
        <v>364</v>
      </c>
      <c r="D1955" s="38" t="s">
        <v>365</v>
      </c>
      <c r="E1955" s="53"/>
      <c r="F1955" s="100">
        <f>E1955/12*1</f>
        <v>0</v>
      </c>
      <c r="G1955" s="53"/>
      <c r="H1955" s="53"/>
      <c r="I1955" s="54"/>
      <c r="J1955" s="50"/>
      <c r="K1955" s="54"/>
      <c r="L1955" s="55"/>
      <c r="M1955" s="59"/>
      <c r="N1955" s="59"/>
      <c r="O1955" s="53"/>
      <c r="P1955" s="53"/>
      <c r="Q1955" s="57">
        <f>O1955-P1955</f>
        <v>0</v>
      </c>
      <c r="R1955" s="53"/>
      <c r="S1955" s="53">
        <f>ROUND(R1955/12*3,0)</f>
        <v>0</v>
      </c>
      <c r="T1955" s="58"/>
      <c r="U1955" s="58"/>
      <c r="V1955" s="53">
        <f>T1955-U1955</f>
        <v>0</v>
      </c>
      <c r="W1955" s="59"/>
      <c r="X1955" s="6"/>
    </row>
    <row r="1956" spans="1:24" s="77" customFormat="1" ht="15.75" x14ac:dyDescent="0.25">
      <c r="A1956" s="33" t="s">
        <v>293</v>
      </c>
      <c r="B1956" s="44" t="s">
        <v>339</v>
      </c>
      <c r="C1956" s="37" t="s">
        <v>370</v>
      </c>
      <c r="D1956" s="43" t="s">
        <v>323</v>
      </c>
      <c r="E1956" s="53">
        <v>11901</v>
      </c>
      <c r="F1956" s="53">
        <f>E1956/12*2</f>
        <v>1983.5</v>
      </c>
      <c r="G1956" s="53">
        <f>269+716</f>
        <v>985</v>
      </c>
      <c r="H1956" s="53">
        <f>269+716</f>
        <v>985</v>
      </c>
      <c r="I1956" s="54"/>
      <c r="J1956" s="50"/>
      <c r="K1956" s="54"/>
      <c r="L1956" s="55"/>
      <c r="M1956" s="59"/>
      <c r="N1956" s="59"/>
      <c r="O1956" s="53"/>
      <c r="P1956" s="53"/>
      <c r="Q1956" s="57"/>
      <c r="R1956" s="53"/>
      <c r="S1956" s="53"/>
      <c r="T1956" s="53"/>
      <c r="U1956" s="53"/>
      <c r="V1956" s="53"/>
      <c r="W1956" s="59"/>
      <c r="X1956" s="6"/>
    </row>
    <row r="1957" spans="1:24" s="77" customFormat="1" ht="15.75" x14ac:dyDescent="0.25">
      <c r="A1957" s="33" t="s">
        <v>293</v>
      </c>
      <c r="B1957" s="44" t="s">
        <v>339</v>
      </c>
      <c r="C1957" s="37" t="s">
        <v>399</v>
      </c>
      <c r="D1957" s="39" t="s">
        <v>371</v>
      </c>
      <c r="E1957" s="53"/>
      <c r="F1957" s="100">
        <f>E1957/12*1</f>
        <v>0</v>
      </c>
      <c r="G1957" s="53"/>
      <c r="H1957" s="53"/>
      <c r="I1957" s="54"/>
      <c r="J1957" s="50"/>
      <c r="K1957" s="54"/>
      <c r="L1957" s="55"/>
      <c r="M1957" s="59"/>
      <c r="N1957" s="59"/>
      <c r="O1957" s="53"/>
      <c r="P1957" s="53"/>
      <c r="Q1957" s="57"/>
      <c r="R1957" s="53"/>
      <c r="S1957" s="53"/>
      <c r="T1957" s="53"/>
      <c r="U1957" s="53"/>
      <c r="V1957" s="53"/>
      <c r="W1957" s="59"/>
      <c r="X1957" s="6"/>
    </row>
    <row r="1958" spans="1:24" s="26" customFormat="1" ht="22.5" customHeight="1" x14ac:dyDescent="0.25">
      <c r="A1958" s="102" t="s">
        <v>294</v>
      </c>
      <c r="B1958" s="102" t="s">
        <v>340</v>
      </c>
      <c r="C1958" s="103" t="s">
        <v>102</v>
      </c>
      <c r="D1958" s="104" t="s">
        <v>21</v>
      </c>
      <c r="E1958" s="105">
        <f>E1959+E1998</f>
        <v>3359946</v>
      </c>
      <c r="F1958" s="105">
        <f>F1959+F1998</f>
        <v>810185.5</v>
      </c>
      <c r="G1958" s="105">
        <f>G1959+G1998</f>
        <v>806695</v>
      </c>
      <c r="H1958" s="105">
        <f>H1959+H1998</f>
        <v>805946</v>
      </c>
      <c r="I1958" s="105">
        <f>I1959+I1998</f>
        <v>374.75</v>
      </c>
      <c r="J1958" s="108">
        <f>ROUND(I1958/F1958*100,2)</f>
        <v>0.05</v>
      </c>
      <c r="K1958" s="105">
        <f>K1959+K1998</f>
        <v>-3382.75</v>
      </c>
      <c r="L1958" s="108">
        <f>ROUND(K1958*100/-F1958,2)</f>
        <v>0.42</v>
      </c>
      <c r="M1958" s="105">
        <f t="shared" ref="M1958:V1958" si="540">M1959+M1998</f>
        <v>40037</v>
      </c>
      <c r="N1958" s="105">
        <f t="shared" si="540"/>
        <v>10010</v>
      </c>
      <c r="O1958" s="105">
        <f t="shared" si="540"/>
        <v>9758</v>
      </c>
      <c r="P1958" s="105">
        <f t="shared" si="540"/>
        <v>9709</v>
      </c>
      <c r="Q1958" s="105">
        <f t="shared" si="540"/>
        <v>49</v>
      </c>
      <c r="R1958" s="105">
        <f t="shared" si="540"/>
        <v>1715</v>
      </c>
      <c r="S1958" s="105">
        <f t="shared" si="540"/>
        <v>429</v>
      </c>
      <c r="T1958" s="105">
        <f t="shared" si="540"/>
        <v>490</v>
      </c>
      <c r="U1958" s="105">
        <f t="shared" si="540"/>
        <v>489</v>
      </c>
      <c r="V1958" s="105">
        <f t="shared" si="540"/>
        <v>1</v>
      </c>
      <c r="W1958" s="109">
        <v>19391</v>
      </c>
      <c r="X1958" s="47"/>
    </row>
    <row r="1959" spans="1:24" s="35" customFormat="1" ht="15.75" x14ac:dyDescent="0.25">
      <c r="A1959" s="33" t="s">
        <v>294</v>
      </c>
      <c r="B1959" s="21">
        <v>1</v>
      </c>
      <c r="C1959" s="23" t="s">
        <v>102</v>
      </c>
      <c r="D1959" s="27" t="s">
        <v>22</v>
      </c>
      <c r="E1959" s="52">
        <f t="shared" ref="E1959:L1959" si="541">E1960+E1966+E1980</f>
        <v>3119687</v>
      </c>
      <c r="F1959" s="52">
        <f t="shared" si="541"/>
        <v>750120.5</v>
      </c>
      <c r="G1959" s="52">
        <f t="shared" si="541"/>
        <v>749613</v>
      </c>
      <c r="H1959" s="52">
        <f t="shared" si="541"/>
        <v>749613</v>
      </c>
      <c r="I1959" s="132">
        <f t="shared" si="541"/>
        <v>0</v>
      </c>
      <c r="J1959" s="132">
        <f t="shared" si="541"/>
        <v>0</v>
      </c>
      <c r="K1959" s="132">
        <f t="shared" si="541"/>
        <v>0</v>
      </c>
      <c r="L1959" s="52">
        <f t="shared" si="541"/>
        <v>0</v>
      </c>
      <c r="M1959" s="49">
        <v>35638</v>
      </c>
      <c r="N1959" s="49">
        <f>ROUND(M1959/12*3,0)</f>
        <v>8910</v>
      </c>
      <c r="O1959" s="52">
        <f t="shared" ref="O1959:V1959" si="542">O1960+O1966+O1980</f>
        <v>8818</v>
      </c>
      <c r="P1959" s="52">
        <f t="shared" si="542"/>
        <v>8818</v>
      </c>
      <c r="Q1959" s="132">
        <f t="shared" si="542"/>
        <v>0</v>
      </c>
      <c r="R1959" s="52">
        <f t="shared" si="542"/>
        <v>1406</v>
      </c>
      <c r="S1959" s="52">
        <f t="shared" si="542"/>
        <v>352</v>
      </c>
      <c r="T1959" s="142">
        <f t="shared" si="542"/>
        <v>410</v>
      </c>
      <c r="U1959" s="142">
        <f t="shared" si="542"/>
        <v>410</v>
      </c>
      <c r="V1959" s="59">
        <f t="shared" si="542"/>
        <v>0</v>
      </c>
      <c r="W1959" s="59"/>
      <c r="X1959" s="25"/>
    </row>
    <row r="1960" spans="1:24" s="35" customFormat="1" ht="15.75" x14ac:dyDescent="0.25">
      <c r="A1960" s="33" t="s">
        <v>294</v>
      </c>
      <c r="B1960" s="33" t="s">
        <v>334</v>
      </c>
      <c r="C1960" s="23" t="s">
        <v>102</v>
      </c>
      <c r="D1960" s="32" t="s">
        <v>23</v>
      </c>
      <c r="E1960" s="49">
        <f t="shared" ref="E1960:L1960" si="543">SUM(E1961:E1965)</f>
        <v>2762066</v>
      </c>
      <c r="F1960" s="49">
        <f t="shared" si="543"/>
        <v>690517</v>
      </c>
      <c r="G1960" s="49">
        <f t="shared" si="543"/>
        <v>690517</v>
      </c>
      <c r="H1960" s="49">
        <f t="shared" si="543"/>
        <v>690517</v>
      </c>
      <c r="I1960" s="136">
        <f t="shared" si="543"/>
        <v>0</v>
      </c>
      <c r="J1960" s="136">
        <f t="shared" si="543"/>
        <v>0</v>
      </c>
      <c r="K1960" s="136">
        <f t="shared" si="543"/>
        <v>0</v>
      </c>
      <c r="L1960" s="49">
        <f t="shared" si="543"/>
        <v>0</v>
      </c>
      <c r="M1960" s="49"/>
      <c r="N1960" s="49"/>
      <c r="O1960" s="52">
        <f t="shared" ref="O1960:V1960" si="544">SUM(O1961:O1965)</f>
        <v>8818</v>
      </c>
      <c r="P1960" s="52">
        <f t="shared" si="544"/>
        <v>8818</v>
      </c>
      <c r="Q1960" s="132">
        <f t="shared" si="544"/>
        <v>0</v>
      </c>
      <c r="R1960" s="52">
        <f t="shared" si="544"/>
        <v>1406</v>
      </c>
      <c r="S1960" s="52">
        <f t="shared" si="544"/>
        <v>352</v>
      </c>
      <c r="T1960" s="147">
        <f t="shared" si="544"/>
        <v>410</v>
      </c>
      <c r="U1960" s="149">
        <f t="shared" si="544"/>
        <v>410</v>
      </c>
      <c r="V1960" s="49">
        <f t="shared" si="544"/>
        <v>0</v>
      </c>
      <c r="W1960" s="49"/>
      <c r="X1960" s="25"/>
    </row>
    <row r="1961" spans="1:24" s="35" customFormat="1" ht="15.75" x14ac:dyDescent="0.25">
      <c r="A1961" s="33" t="s">
        <v>294</v>
      </c>
      <c r="B1961" s="33" t="s">
        <v>334</v>
      </c>
      <c r="C1961" s="23" t="s">
        <v>73</v>
      </c>
      <c r="D1961" s="34" t="s">
        <v>106</v>
      </c>
      <c r="E1961" s="53">
        <v>1320100</v>
      </c>
      <c r="F1961" s="53">
        <f t="shared" ref="F1961:F1965" si="545">ROUND(E1961/12*3,0)</f>
        <v>330025</v>
      </c>
      <c r="G1961" s="53">
        <v>330025</v>
      </c>
      <c r="H1961" s="53">
        <v>330025</v>
      </c>
      <c r="I1961" s="54"/>
      <c r="J1961" s="50"/>
      <c r="K1961" s="54"/>
      <c r="L1961" s="55"/>
      <c r="M1961" s="53"/>
      <c r="N1961" s="53"/>
      <c r="O1961" s="53">
        <v>8818</v>
      </c>
      <c r="P1961" s="53">
        <v>8818</v>
      </c>
      <c r="Q1961" s="57">
        <f>O1961-P1961</f>
        <v>0</v>
      </c>
      <c r="R1961" s="95">
        <v>1406</v>
      </c>
      <c r="S1961" s="53">
        <f>ROUND(R1961/12*3,0)</f>
        <v>352</v>
      </c>
      <c r="T1961" s="58">
        <v>410</v>
      </c>
      <c r="U1961" s="58">
        <v>410</v>
      </c>
      <c r="V1961" s="53">
        <f>T1961-U1961</f>
        <v>0</v>
      </c>
      <c r="W1961" s="53"/>
      <c r="X1961" s="6"/>
    </row>
    <row r="1962" spans="1:24" s="35" customFormat="1" ht="15.75" x14ac:dyDescent="0.25">
      <c r="A1962" s="33" t="s">
        <v>294</v>
      </c>
      <c r="B1962" s="33" t="s">
        <v>334</v>
      </c>
      <c r="C1962" s="23" t="s">
        <v>74</v>
      </c>
      <c r="D1962" s="34" t="s">
        <v>104</v>
      </c>
      <c r="E1962" s="53">
        <v>1410315</v>
      </c>
      <c r="F1962" s="53">
        <f t="shared" si="545"/>
        <v>352579</v>
      </c>
      <c r="G1962" s="53">
        <v>352579</v>
      </c>
      <c r="H1962" s="53">
        <v>352579</v>
      </c>
      <c r="I1962" s="54"/>
      <c r="J1962" s="50"/>
      <c r="K1962" s="54"/>
      <c r="L1962" s="55"/>
      <c r="M1962" s="59"/>
      <c r="N1962" s="59"/>
      <c r="O1962" s="53"/>
      <c r="P1962" s="53"/>
      <c r="Q1962" s="57">
        <f>O1962-P1962</f>
        <v>0</v>
      </c>
      <c r="R1962" s="53"/>
      <c r="S1962" s="53">
        <f>ROUND(R1962/12*3,0)</f>
        <v>0</v>
      </c>
      <c r="T1962" s="58"/>
      <c r="U1962" s="58"/>
      <c r="V1962" s="53">
        <f>T1962-U1962</f>
        <v>0</v>
      </c>
      <c r="W1962" s="59"/>
      <c r="X1962" s="6"/>
    </row>
    <row r="1963" spans="1:24" s="35" customFormat="1" ht="15.75" x14ac:dyDescent="0.25">
      <c r="A1963" s="33" t="s">
        <v>294</v>
      </c>
      <c r="B1963" s="33" t="s">
        <v>334</v>
      </c>
      <c r="C1963" s="23" t="s">
        <v>74</v>
      </c>
      <c r="D1963" s="34" t="s">
        <v>105</v>
      </c>
      <c r="E1963" s="53">
        <v>31651</v>
      </c>
      <c r="F1963" s="53">
        <f t="shared" si="545"/>
        <v>7913</v>
      </c>
      <c r="G1963" s="53">
        <v>7913</v>
      </c>
      <c r="H1963" s="53">
        <v>7913</v>
      </c>
      <c r="I1963" s="54"/>
      <c r="J1963" s="50"/>
      <c r="K1963" s="54"/>
      <c r="L1963" s="55"/>
      <c r="M1963" s="59"/>
      <c r="N1963" s="59"/>
      <c r="O1963" s="53"/>
      <c r="P1963" s="53"/>
      <c r="Q1963" s="57">
        <f>O1963-P1963</f>
        <v>0</v>
      </c>
      <c r="R1963" s="53"/>
      <c r="S1963" s="53">
        <f>ROUND(R1963/12*3,0)</f>
        <v>0</v>
      </c>
      <c r="T1963" s="58"/>
      <c r="U1963" s="58"/>
      <c r="V1963" s="53">
        <f>T1963-U1963</f>
        <v>0</v>
      </c>
      <c r="W1963" s="59"/>
      <c r="X1963" s="6"/>
    </row>
    <row r="1964" spans="1:24" s="35" customFormat="1" ht="15.75" x14ac:dyDescent="0.25">
      <c r="A1964" s="33" t="s">
        <v>294</v>
      </c>
      <c r="B1964" s="33" t="s">
        <v>334</v>
      </c>
      <c r="C1964" s="23" t="s">
        <v>75</v>
      </c>
      <c r="D1964" s="34" t="s">
        <v>107</v>
      </c>
      <c r="E1964" s="53"/>
      <c r="F1964" s="53">
        <f t="shared" si="545"/>
        <v>0</v>
      </c>
      <c r="G1964" s="53"/>
      <c r="H1964" s="53"/>
      <c r="I1964" s="127"/>
      <c r="J1964" s="55"/>
      <c r="K1964" s="127"/>
      <c r="L1964" s="55"/>
      <c r="M1964" s="59"/>
      <c r="N1964" s="59"/>
      <c r="O1964" s="53"/>
      <c r="P1964" s="53"/>
      <c r="Q1964" s="59">
        <f>O1964-P1964</f>
        <v>0</v>
      </c>
      <c r="R1964" s="53"/>
      <c r="S1964" s="53">
        <f>ROUND(R1964/12*3,0)</f>
        <v>0</v>
      </c>
      <c r="T1964" s="53"/>
      <c r="U1964" s="53"/>
      <c r="V1964" s="53">
        <f>T1964-U1964</f>
        <v>0</v>
      </c>
      <c r="W1964" s="59"/>
      <c r="X1964" s="6"/>
    </row>
    <row r="1965" spans="1:24" s="35" customFormat="1" ht="31.5" x14ac:dyDescent="0.25">
      <c r="A1965" s="33" t="s">
        <v>294</v>
      </c>
      <c r="B1965" s="33" t="s">
        <v>334</v>
      </c>
      <c r="C1965" s="23" t="s">
        <v>76</v>
      </c>
      <c r="D1965" s="34" t="s">
        <v>108</v>
      </c>
      <c r="E1965" s="53"/>
      <c r="F1965" s="53">
        <f t="shared" si="545"/>
        <v>0</v>
      </c>
      <c r="G1965" s="53"/>
      <c r="H1965" s="53"/>
      <c r="I1965" s="54"/>
      <c r="J1965" s="50"/>
      <c r="K1965" s="54"/>
      <c r="L1965" s="55"/>
      <c r="M1965" s="59"/>
      <c r="N1965" s="59"/>
      <c r="O1965" s="53"/>
      <c r="P1965" s="53"/>
      <c r="Q1965" s="57">
        <f>O1965-P1965</f>
        <v>0</v>
      </c>
      <c r="R1965" s="53"/>
      <c r="S1965" s="53">
        <f>ROUND(R1965/12*3,0)</f>
        <v>0</v>
      </c>
      <c r="T1965" s="58"/>
      <c r="U1965" s="58"/>
      <c r="V1965" s="53">
        <f>T1965-U1965</f>
        <v>0</v>
      </c>
      <c r="W1965" s="59"/>
      <c r="X1965" s="6"/>
    </row>
    <row r="1966" spans="1:24" s="35" customFormat="1" ht="15.75" x14ac:dyDescent="0.25">
      <c r="A1966" s="33" t="s">
        <v>294</v>
      </c>
      <c r="B1966" s="22" t="s">
        <v>335</v>
      </c>
      <c r="C1966" s="36"/>
      <c r="D1966" s="32" t="s">
        <v>24</v>
      </c>
      <c r="E1966" s="61">
        <f t="shared" ref="E1966:L1966" si="546">SUM(E1967:E1979)</f>
        <v>0</v>
      </c>
      <c r="F1966" s="61">
        <f t="shared" si="546"/>
        <v>0</v>
      </c>
      <c r="G1966" s="61">
        <f t="shared" si="546"/>
        <v>0</v>
      </c>
      <c r="H1966" s="61">
        <f t="shared" si="546"/>
        <v>0</v>
      </c>
      <c r="I1966" s="128">
        <f t="shared" si="546"/>
        <v>0</v>
      </c>
      <c r="J1966" s="128">
        <f t="shared" si="546"/>
        <v>0</v>
      </c>
      <c r="K1966" s="128">
        <f t="shared" si="546"/>
        <v>0</v>
      </c>
      <c r="L1966" s="61">
        <f t="shared" si="546"/>
        <v>0</v>
      </c>
      <c r="M1966" s="61"/>
      <c r="N1966" s="61"/>
      <c r="O1966" s="61">
        <f t="shared" ref="O1966:V1966" si="547">SUM(O1967:O1979)</f>
        <v>0</v>
      </c>
      <c r="P1966" s="61">
        <f t="shared" si="547"/>
        <v>0</v>
      </c>
      <c r="Q1966" s="128">
        <f t="shared" si="547"/>
        <v>0</v>
      </c>
      <c r="R1966" s="61">
        <f t="shared" si="547"/>
        <v>0</v>
      </c>
      <c r="S1966" s="61">
        <f t="shared" si="547"/>
        <v>0</v>
      </c>
      <c r="T1966" s="145">
        <f t="shared" si="547"/>
        <v>0</v>
      </c>
      <c r="U1966" s="145">
        <f t="shared" si="547"/>
        <v>0</v>
      </c>
      <c r="V1966" s="61">
        <f t="shared" si="547"/>
        <v>0</v>
      </c>
      <c r="W1966" s="68"/>
      <c r="X1966" s="6"/>
    </row>
    <row r="1967" spans="1:24" s="35" customFormat="1" ht="15.75" x14ac:dyDescent="0.25">
      <c r="A1967" s="33" t="s">
        <v>294</v>
      </c>
      <c r="B1967" s="33" t="s">
        <v>335</v>
      </c>
      <c r="C1967" s="37" t="s">
        <v>25</v>
      </c>
      <c r="D1967" s="34" t="s">
        <v>54</v>
      </c>
      <c r="E1967" s="53"/>
      <c r="F1967" s="53"/>
      <c r="G1967" s="53"/>
      <c r="H1967" s="53"/>
      <c r="I1967" s="54"/>
      <c r="J1967" s="50"/>
      <c r="K1967" s="54"/>
      <c r="L1967" s="55"/>
      <c r="M1967" s="59"/>
      <c r="N1967" s="59"/>
      <c r="O1967" s="53"/>
      <c r="P1967" s="53"/>
      <c r="Q1967" s="57">
        <f t="shared" ref="Q1967:Q1979" si="548">O1967-P1967</f>
        <v>0</v>
      </c>
      <c r="R1967" s="53"/>
      <c r="S1967" s="53">
        <f t="shared" ref="S1967:S1979" si="549">ROUND(R1967/12*3,0)</f>
        <v>0</v>
      </c>
      <c r="T1967" s="58"/>
      <c r="U1967" s="58"/>
      <c r="V1967" s="53">
        <f t="shared" ref="V1967:V1979" si="550">T1967-U1967</f>
        <v>0</v>
      </c>
      <c r="W1967" s="59"/>
      <c r="X1967" s="6"/>
    </row>
    <row r="1968" spans="1:24" s="35" customFormat="1" ht="15.75" x14ac:dyDescent="0.25">
      <c r="A1968" s="33" t="s">
        <v>294</v>
      </c>
      <c r="B1968" s="33" t="s">
        <v>335</v>
      </c>
      <c r="C1968" s="37" t="s">
        <v>26</v>
      </c>
      <c r="D1968" s="34" t="s">
        <v>27</v>
      </c>
      <c r="E1968" s="53"/>
      <c r="F1968" s="53"/>
      <c r="G1968" s="53"/>
      <c r="H1968" s="53"/>
      <c r="I1968" s="54"/>
      <c r="J1968" s="50"/>
      <c r="K1968" s="54"/>
      <c r="L1968" s="55"/>
      <c r="M1968" s="59"/>
      <c r="N1968" s="59"/>
      <c r="O1968" s="53"/>
      <c r="P1968" s="53"/>
      <c r="Q1968" s="57">
        <f t="shared" si="548"/>
        <v>0</v>
      </c>
      <c r="R1968" s="53"/>
      <c r="S1968" s="53">
        <f t="shared" si="549"/>
        <v>0</v>
      </c>
      <c r="T1968" s="58"/>
      <c r="U1968" s="58"/>
      <c r="V1968" s="53">
        <f t="shared" si="550"/>
        <v>0</v>
      </c>
      <c r="W1968" s="59"/>
      <c r="X1968" s="6"/>
    </row>
    <row r="1969" spans="1:24" s="35" customFormat="1" ht="31.5" x14ac:dyDescent="0.25">
      <c r="A1969" s="33" t="s">
        <v>294</v>
      </c>
      <c r="B1969" s="33" t="s">
        <v>335</v>
      </c>
      <c r="C1969" s="37" t="s">
        <v>28</v>
      </c>
      <c r="D1969" s="34" t="s">
        <v>29</v>
      </c>
      <c r="E1969" s="53"/>
      <c r="F1969" s="53"/>
      <c r="G1969" s="53"/>
      <c r="H1969" s="53"/>
      <c r="I1969" s="54"/>
      <c r="J1969" s="50"/>
      <c r="K1969" s="54"/>
      <c r="L1969" s="55"/>
      <c r="M1969" s="59"/>
      <c r="N1969" s="59"/>
      <c r="O1969" s="53"/>
      <c r="P1969" s="53"/>
      <c r="Q1969" s="57">
        <f t="shared" si="548"/>
        <v>0</v>
      </c>
      <c r="R1969" s="53"/>
      <c r="S1969" s="53">
        <f t="shared" si="549"/>
        <v>0</v>
      </c>
      <c r="T1969" s="58"/>
      <c r="U1969" s="58"/>
      <c r="V1969" s="53">
        <f t="shared" si="550"/>
        <v>0</v>
      </c>
      <c r="W1969" s="59"/>
      <c r="X1969" s="6"/>
    </row>
    <row r="1970" spans="1:24" s="35" customFormat="1" ht="15.75" x14ac:dyDescent="0.25">
      <c r="A1970" s="33" t="s">
        <v>294</v>
      </c>
      <c r="B1970" s="33" t="s">
        <v>335</v>
      </c>
      <c r="C1970" s="37" t="s">
        <v>56</v>
      </c>
      <c r="D1970" s="34" t="s">
        <v>53</v>
      </c>
      <c r="E1970" s="53"/>
      <c r="F1970" s="53"/>
      <c r="G1970" s="53"/>
      <c r="H1970" s="53"/>
      <c r="I1970" s="54"/>
      <c r="J1970" s="50"/>
      <c r="K1970" s="54"/>
      <c r="L1970" s="55"/>
      <c r="M1970" s="59"/>
      <c r="N1970" s="59"/>
      <c r="O1970" s="53"/>
      <c r="P1970" s="53"/>
      <c r="Q1970" s="57">
        <f t="shared" si="548"/>
        <v>0</v>
      </c>
      <c r="R1970" s="53"/>
      <c r="S1970" s="53">
        <f t="shared" si="549"/>
        <v>0</v>
      </c>
      <c r="T1970" s="58"/>
      <c r="U1970" s="58"/>
      <c r="V1970" s="53">
        <f t="shared" si="550"/>
        <v>0</v>
      </c>
      <c r="W1970" s="59"/>
      <c r="X1970" s="6"/>
    </row>
    <row r="1971" spans="1:24" s="35" customFormat="1" ht="15.75" x14ac:dyDescent="0.25">
      <c r="A1971" s="33" t="s">
        <v>294</v>
      </c>
      <c r="B1971" s="33" t="s">
        <v>335</v>
      </c>
      <c r="C1971" s="37" t="s">
        <v>57</v>
      </c>
      <c r="D1971" s="34" t="s">
        <v>68</v>
      </c>
      <c r="E1971" s="53"/>
      <c r="F1971" s="53"/>
      <c r="G1971" s="53"/>
      <c r="H1971" s="53"/>
      <c r="I1971" s="54"/>
      <c r="J1971" s="50"/>
      <c r="K1971" s="54"/>
      <c r="L1971" s="55"/>
      <c r="M1971" s="59"/>
      <c r="N1971" s="59"/>
      <c r="O1971" s="53"/>
      <c r="P1971" s="53"/>
      <c r="Q1971" s="57">
        <f t="shared" si="548"/>
        <v>0</v>
      </c>
      <c r="R1971" s="53"/>
      <c r="S1971" s="53">
        <f t="shared" si="549"/>
        <v>0</v>
      </c>
      <c r="T1971" s="58"/>
      <c r="U1971" s="58"/>
      <c r="V1971" s="53">
        <f t="shared" si="550"/>
        <v>0</v>
      </c>
      <c r="W1971" s="59"/>
      <c r="X1971" s="6"/>
    </row>
    <row r="1972" spans="1:24" s="35" customFormat="1" ht="15.75" x14ac:dyDescent="0.25">
      <c r="A1972" s="33" t="s">
        <v>294</v>
      </c>
      <c r="B1972" s="33" t="s">
        <v>335</v>
      </c>
      <c r="C1972" s="37" t="s">
        <v>58</v>
      </c>
      <c r="D1972" s="34" t="s">
        <v>70</v>
      </c>
      <c r="E1972" s="53"/>
      <c r="F1972" s="53"/>
      <c r="G1972" s="53"/>
      <c r="H1972" s="53"/>
      <c r="I1972" s="54"/>
      <c r="J1972" s="50"/>
      <c r="K1972" s="54"/>
      <c r="L1972" s="55"/>
      <c r="M1972" s="59"/>
      <c r="N1972" s="59"/>
      <c r="O1972" s="53"/>
      <c r="P1972" s="53"/>
      <c r="Q1972" s="57">
        <f t="shared" si="548"/>
        <v>0</v>
      </c>
      <c r="R1972" s="53"/>
      <c r="S1972" s="53">
        <f t="shared" si="549"/>
        <v>0</v>
      </c>
      <c r="T1972" s="58"/>
      <c r="U1972" s="58"/>
      <c r="V1972" s="53">
        <f t="shared" si="550"/>
        <v>0</v>
      </c>
      <c r="W1972" s="59"/>
      <c r="X1972" s="6"/>
    </row>
    <row r="1973" spans="1:24" s="35" customFormat="1" ht="31.5" x14ac:dyDescent="0.25">
      <c r="A1973" s="33" t="s">
        <v>294</v>
      </c>
      <c r="B1973" s="33" t="s">
        <v>335</v>
      </c>
      <c r="C1973" s="37" t="s">
        <v>59</v>
      </c>
      <c r="D1973" s="34" t="s">
        <v>69</v>
      </c>
      <c r="E1973" s="53"/>
      <c r="F1973" s="53"/>
      <c r="G1973" s="53"/>
      <c r="H1973" s="53"/>
      <c r="I1973" s="54"/>
      <c r="J1973" s="50"/>
      <c r="K1973" s="54"/>
      <c r="L1973" s="55"/>
      <c r="M1973" s="59"/>
      <c r="N1973" s="59"/>
      <c r="O1973" s="53"/>
      <c r="P1973" s="53"/>
      <c r="Q1973" s="57">
        <f t="shared" si="548"/>
        <v>0</v>
      </c>
      <c r="R1973" s="53"/>
      <c r="S1973" s="53">
        <f t="shared" si="549"/>
        <v>0</v>
      </c>
      <c r="T1973" s="58"/>
      <c r="U1973" s="58"/>
      <c r="V1973" s="53">
        <f t="shared" si="550"/>
        <v>0</v>
      </c>
      <c r="W1973" s="59"/>
      <c r="X1973" s="6"/>
    </row>
    <row r="1974" spans="1:24" s="35" customFormat="1" ht="15.75" x14ac:dyDescent="0.25">
      <c r="A1974" s="33" t="s">
        <v>294</v>
      </c>
      <c r="B1974" s="33" t="s">
        <v>335</v>
      </c>
      <c r="C1974" s="37" t="s">
        <v>60</v>
      </c>
      <c r="D1974" s="34" t="s">
        <v>72</v>
      </c>
      <c r="E1974" s="53"/>
      <c r="F1974" s="53"/>
      <c r="G1974" s="53"/>
      <c r="H1974" s="53"/>
      <c r="I1974" s="54"/>
      <c r="J1974" s="50"/>
      <c r="K1974" s="54"/>
      <c r="L1974" s="55"/>
      <c r="M1974" s="59"/>
      <c r="N1974" s="59"/>
      <c r="O1974" s="53"/>
      <c r="P1974" s="53"/>
      <c r="Q1974" s="57">
        <f t="shared" si="548"/>
        <v>0</v>
      </c>
      <c r="R1974" s="53"/>
      <c r="S1974" s="53">
        <f t="shared" si="549"/>
        <v>0</v>
      </c>
      <c r="T1974" s="58"/>
      <c r="U1974" s="58"/>
      <c r="V1974" s="53">
        <f t="shared" si="550"/>
        <v>0</v>
      </c>
      <c r="W1974" s="59"/>
      <c r="X1974" s="6"/>
    </row>
    <row r="1975" spans="1:24" s="35" customFormat="1" ht="15.75" x14ac:dyDescent="0.25">
      <c r="A1975" s="33" t="s">
        <v>294</v>
      </c>
      <c r="B1975" s="33" t="s">
        <v>335</v>
      </c>
      <c r="C1975" s="37" t="s">
        <v>61</v>
      </c>
      <c r="D1975" s="34" t="s">
        <v>67</v>
      </c>
      <c r="E1975" s="53"/>
      <c r="F1975" s="53"/>
      <c r="G1975" s="53"/>
      <c r="H1975" s="53"/>
      <c r="I1975" s="54"/>
      <c r="J1975" s="50"/>
      <c r="K1975" s="54"/>
      <c r="L1975" s="55"/>
      <c r="M1975" s="59"/>
      <c r="N1975" s="59"/>
      <c r="O1975" s="53"/>
      <c r="P1975" s="53"/>
      <c r="Q1975" s="57">
        <f t="shared" si="548"/>
        <v>0</v>
      </c>
      <c r="R1975" s="53"/>
      <c r="S1975" s="53">
        <f t="shared" si="549"/>
        <v>0</v>
      </c>
      <c r="T1975" s="58"/>
      <c r="U1975" s="58"/>
      <c r="V1975" s="53">
        <f t="shared" si="550"/>
        <v>0</v>
      </c>
      <c r="W1975" s="59"/>
      <c r="X1975" s="6"/>
    </row>
    <row r="1976" spans="1:24" s="35" customFormat="1" ht="15.75" x14ac:dyDescent="0.25">
      <c r="A1976" s="33" t="s">
        <v>294</v>
      </c>
      <c r="B1976" s="33" t="s">
        <v>335</v>
      </c>
      <c r="C1976" s="37" t="s">
        <v>62</v>
      </c>
      <c r="D1976" s="34" t="s">
        <v>66</v>
      </c>
      <c r="E1976" s="53"/>
      <c r="F1976" s="53"/>
      <c r="G1976" s="53"/>
      <c r="H1976" s="53"/>
      <c r="I1976" s="54"/>
      <c r="J1976" s="50"/>
      <c r="K1976" s="54"/>
      <c r="L1976" s="55"/>
      <c r="M1976" s="59"/>
      <c r="N1976" s="59"/>
      <c r="O1976" s="53"/>
      <c r="P1976" s="53"/>
      <c r="Q1976" s="57">
        <f t="shared" si="548"/>
        <v>0</v>
      </c>
      <c r="R1976" s="53"/>
      <c r="S1976" s="53">
        <f t="shared" si="549"/>
        <v>0</v>
      </c>
      <c r="T1976" s="58"/>
      <c r="U1976" s="58"/>
      <c r="V1976" s="53">
        <f t="shared" si="550"/>
        <v>0</v>
      </c>
      <c r="W1976" s="59"/>
      <c r="X1976" s="6"/>
    </row>
    <row r="1977" spans="1:24" s="35" customFormat="1" ht="15.75" x14ac:dyDescent="0.25">
      <c r="A1977" s="33" t="s">
        <v>294</v>
      </c>
      <c r="B1977" s="33" t="s">
        <v>335</v>
      </c>
      <c r="C1977" s="37" t="s">
        <v>63</v>
      </c>
      <c r="D1977" s="34" t="s">
        <v>52</v>
      </c>
      <c r="E1977" s="53"/>
      <c r="F1977" s="53"/>
      <c r="G1977" s="53"/>
      <c r="H1977" s="53"/>
      <c r="I1977" s="54"/>
      <c r="J1977" s="50"/>
      <c r="K1977" s="54"/>
      <c r="L1977" s="55"/>
      <c r="M1977" s="59"/>
      <c r="N1977" s="59"/>
      <c r="O1977" s="53"/>
      <c r="P1977" s="53"/>
      <c r="Q1977" s="57">
        <f t="shared" si="548"/>
        <v>0</v>
      </c>
      <c r="R1977" s="53"/>
      <c r="S1977" s="53">
        <f t="shared" si="549"/>
        <v>0</v>
      </c>
      <c r="T1977" s="58"/>
      <c r="U1977" s="58"/>
      <c r="V1977" s="53">
        <f t="shared" si="550"/>
        <v>0</v>
      </c>
      <c r="W1977" s="59"/>
      <c r="X1977" s="6"/>
    </row>
    <row r="1978" spans="1:24" s="35" customFormat="1" ht="15.75" x14ac:dyDescent="0.25">
      <c r="A1978" s="33" t="s">
        <v>294</v>
      </c>
      <c r="B1978" s="33" t="s">
        <v>335</v>
      </c>
      <c r="C1978" s="37" t="s">
        <v>64</v>
      </c>
      <c r="D1978" s="34" t="s">
        <v>55</v>
      </c>
      <c r="E1978" s="53"/>
      <c r="F1978" s="53"/>
      <c r="G1978" s="53"/>
      <c r="H1978" s="53"/>
      <c r="I1978" s="127"/>
      <c r="J1978" s="55"/>
      <c r="K1978" s="127"/>
      <c r="L1978" s="55"/>
      <c r="M1978" s="59"/>
      <c r="N1978" s="59"/>
      <c r="O1978" s="53"/>
      <c r="P1978" s="53"/>
      <c r="Q1978" s="59">
        <f t="shared" si="548"/>
        <v>0</v>
      </c>
      <c r="R1978" s="53"/>
      <c r="S1978" s="53">
        <f t="shared" si="549"/>
        <v>0</v>
      </c>
      <c r="T1978" s="58"/>
      <c r="U1978" s="58"/>
      <c r="V1978" s="53">
        <f t="shared" si="550"/>
        <v>0</v>
      </c>
      <c r="W1978" s="59"/>
      <c r="X1978" s="6"/>
    </row>
    <row r="1979" spans="1:24" s="35" customFormat="1" ht="15.75" x14ac:dyDescent="0.25">
      <c r="A1979" s="33" t="s">
        <v>294</v>
      </c>
      <c r="B1979" s="33" t="s">
        <v>335</v>
      </c>
      <c r="C1979" s="37" t="s">
        <v>65</v>
      </c>
      <c r="D1979" s="34" t="s">
        <v>71</v>
      </c>
      <c r="E1979" s="53"/>
      <c r="F1979" s="53"/>
      <c r="G1979" s="53"/>
      <c r="H1979" s="53"/>
      <c r="I1979" s="54"/>
      <c r="J1979" s="50"/>
      <c r="K1979" s="54"/>
      <c r="L1979" s="55"/>
      <c r="M1979" s="59"/>
      <c r="N1979" s="59"/>
      <c r="O1979" s="53"/>
      <c r="P1979" s="53"/>
      <c r="Q1979" s="57">
        <f t="shared" si="548"/>
        <v>0</v>
      </c>
      <c r="R1979" s="53"/>
      <c r="S1979" s="53">
        <f t="shared" si="549"/>
        <v>0</v>
      </c>
      <c r="T1979" s="58"/>
      <c r="U1979" s="58"/>
      <c r="V1979" s="53">
        <f t="shared" si="550"/>
        <v>0</v>
      </c>
      <c r="W1979" s="59"/>
      <c r="X1979" s="6"/>
    </row>
    <row r="1980" spans="1:24" s="35" customFormat="1" ht="31.5" x14ac:dyDescent="0.25">
      <c r="A1980" s="33" t="s">
        <v>294</v>
      </c>
      <c r="B1980" s="22" t="s">
        <v>336</v>
      </c>
      <c r="C1980" s="23" t="s">
        <v>102</v>
      </c>
      <c r="D1980" s="32" t="s">
        <v>30</v>
      </c>
      <c r="E1980" s="61">
        <f t="shared" ref="E1980:L1980" si="551">SUM(E1981:E1997)</f>
        <v>357621</v>
      </c>
      <c r="F1980" s="61">
        <f t="shared" si="551"/>
        <v>59603.5</v>
      </c>
      <c r="G1980" s="61">
        <f t="shared" si="551"/>
        <v>59096</v>
      </c>
      <c r="H1980" s="61">
        <f t="shared" si="551"/>
        <v>59096</v>
      </c>
      <c r="I1980" s="128">
        <f t="shared" si="551"/>
        <v>0</v>
      </c>
      <c r="J1980" s="128">
        <f t="shared" si="551"/>
        <v>0</v>
      </c>
      <c r="K1980" s="128">
        <f t="shared" si="551"/>
        <v>0</v>
      </c>
      <c r="L1980" s="61">
        <f t="shared" si="551"/>
        <v>0</v>
      </c>
      <c r="M1980" s="61"/>
      <c r="N1980" s="61"/>
      <c r="O1980" s="61">
        <f t="shared" ref="O1980:V1980" si="552">SUM(O1981:O1995)</f>
        <v>0</v>
      </c>
      <c r="P1980" s="61">
        <f t="shared" si="552"/>
        <v>0</v>
      </c>
      <c r="Q1980" s="128">
        <f t="shared" si="552"/>
        <v>0</v>
      </c>
      <c r="R1980" s="61">
        <f t="shared" si="552"/>
        <v>0</v>
      </c>
      <c r="S1980" s="61">
        <f t="shared" si="552"/>
        <v>0</v>
      </c>
      <c r="T1980" s="145">
        <f t="shared" si="552"/>
        <v>0</v>
      </c>
      <c r="U1980" s="145">
        <f t="shared" si="552"/>
        <v>0</v>
      </c>
      <c r="V1980" s="61">
        <f t="shared" si="552"/>
        <v>0</v>
      </c>
      <c r="W1980" s="61"/>
      <c r="X1980" s="6"/>
    </row>
    <row r="1981" spans="1:24" s="35" customFormat="1" ht="15.75" x14ac:dyDescent="0.25">
      <c r="A1981" s="33" t="s">
        <v>294</v>
      </c>
      <c r="B1981" s="33" t="s">
        <v>336</v>
      </c>
      <c r="C1981" s="23" t="s">
        <v>79</v>
      </c>
      <c r="D1981" s="43" t="s">
        <v>77</v>
      </c>
      <c r="E1981" s="53"/>
      <c r="F1981" s="53"/>
      <c r="G1981" s="53"/>
      <c r="H1981" s="53"/>
      <c r="I1981" s="54"/>
      <c r="J1981" s="50"/>
      <c r="K1981" s="54"/>
      <c r="L1981" s="55"/>
      <c r="M1981" s="59"/>
      <c r="N1981" s="59"/>
      <c r="O1981" s="53"/>
      <c r="P1981" s="53"/>
      <c r="Q1981" s="57">
        <f t="shared" ref="Q1981:Q1995" si="553">O1981-P1981</f>
        <v>0</v>
      </c>
      <c r="R1981" s="53"/>
      <c r="S1981" s="53">
        <f>ROUND(R1981/12*3,0)</f>
        <v>0</v>
      </c>
      <c r="T1981" s="58"/>
      <c r="U1981" s="58"/>
      <c r="V1981" s="53">
        <f t="shared" ref="V1981:V1995" si="554">T1981-U1981</f>
        <v>0</v>
      </c>
      <c r="W1981" s="59"/>
      <c r="X1981" s="6"/>
    </row>
    <row r="1982" spans="1:24" s="35" customFormat="1" ht="15.75" x14ac:dyDescent="0.25">
      <c r="A1982" s="33" t="s">
        <v>294</v>
      </c>
      <c r="B1982" s="33" t="s">
        <v>336</v>
      </c>
      <c r="C1982" s="23" t="s">
        <v>80</v>
      </c>
      <c r="D1982" s="43" t="s">
        <v>78</v>
      </c>
      <c r="E1982" s="53"/>
      <c r="F1982" s="53"/>
      <c r="G1982" s="53"/>
      <c r="H1982" s="53"/>
      <c r="I1982" s="54"/>
      <c r="J1982" s="50"/>
      <c r="K1982" s="54"/>
      <c r="L1982" s="55"/>
      <c r="M1982" s="59"/>
      <c r="N1982" s="59"/>
      <c r="O1982" s="53"/>
      <c r="P1982" s="53"/>
      <c r="Q1982" s="57">
        <f t="shared" si="553"/>
        <v>0</v>
      </c>
      <c r="R1982" s="53"/>
      <c r="S1982" s="53">
        <f>ROUND(R1982/12*3,0)</f>
        <v>0</v>
      </c>
      <c r="T1982" s="58"/>
      <c r="U1982" s="58"/>
      <c r="V1982" s="53">
        <f t="shared" si="554"/>
        <v>0</v>
      </c>
      <c r="W1982" s="59"/>
      <c r="X1982" s="6"/>
    </row>
    <row r="1983" spans="1:24" s="35" customFormat="1" ht="15.75" x14ac:dyDescent="0.25">
      <c r="A1983" s="33" t="s">
        <v>294</v>
      </c>
      <c r="B1983" s="33" t="s">
        <v>336</v>
      </c>
      <c r="C1983" s="23" t="s">
        <v>82</v>
      </c>
      <c r="D1983" s="34" t="s">
        <v>81</v>
      </c>
      <c r="E1983" s="53"/>
      <c r="F1983" s="53"/>
      <c r="G1983" s="53"/>
      <c r="H1983" s="53"/>
      <c r="I1983" s="54"/>
      <c r="J1983" s="50"/>
      <c r="K1983" s="54"/>
      <c r="L1983" s="55"/>
      <c r="M1983" s="59"/>
      <c r="N1983" s="59"/>
      <c r="O1983" s="53"/>
      <c r="P1983" s="53"/>
      <c r="Q1983" s="57">
        <f t="shared" si="553"/>
        <v>0</v>
      </c>
      <c r="R1983" s="53"/>
      <c r="S1983" s="53">
        <f>ROUND(R1983/12*4,0)</f>
        <v>0</v>
      </c>
      <c r="T1983" s="58"/>
      <c r="U1983" s="58"/>
      <c r="V1983" s="53">
        <f t="shared" si="554"/>
        <v>0</v>
      </c>
      <c r="W1983" s="59"/>
      <c r="X1983" s="6"/>
    </row>
    <row r="1984" spans="1:24" s="35" customFormat="1" ht="31.5" x14ac:dyDescent="0.25">
      <c r="A1984" s="33" t="s">
        <v>294</v>
      </c>
      <c r="B1984" s="33" t="s">
        <v>336</v>
      </c>
      <c r="C1984" s="23" t="s">
        <v>84</v>
      </c>
      <c r="D1984" s="43" t="s">
        <v>83</v>
      </c>
      <c r="E1984" s="53"/>
      <c r="F1984" s="53"/>
      <c r="G1984" s="53"/>
      <c r="H1984" s="53"/>
      <c r="I1984" s="54"/>
      <c r="J1984" s="50"/>
      <c r="K1984" s="54"/>
      <c r="L1984" s="55"/>
      <c r="M1984" s="59"/>
      <c r="N1984" s="59"/>
      <c r="O1984" s="53"/>
      <c r="P1984" s="53"/>
      <c r="Q1984" s="57">
        <f t="shared" si="553"/>
        <v>0</v>
      </c>
      <c r="R1984" s="53"/>
      <c r="S1984" s="53">
        <f t="shared" ref="S1984:S1995" si="555">ROUND(R1984/12*3,0)</f>
        <v>0</v>
      </c>
      <c r="T1984" s="58"/>
      <c r="U1984" s="58"/>
      <c r="V1984" s="53">
        <f t="shared" si="554"/>
        <v>0</v>
      </c>
      <c r="W1984" s="59"/>
      <c r="X1984" s="6"/>
    </row>
    <row r="1985" spans="1:24" s="35" customFormat="1" ht="15.75" x14ac:dyDescent="0.25">
      <c r="A1985" s="33" t="s">
        <v>294</v>
      </c>
      <c r="B1985" s="33" t="s">
        <v>336</v>
      </c>
      <c r="C1985" s="23" t="s">
        <v>95</v>
      </c>
      <c r="D1985" s="43" t="s">
        <v>96</v>
      </c>
      <c r="E1985" s="53"/>
      <c r="F1985" s="53"/>
      <c r="G1985" s="53"/>
      <c r="H1985" s="53"/>
      <c r="I1985" s="54"/>
      <c r="J1985" s="50"/>
      <c r="K1985" s="54"/>
      <c r="L1985" s="55"/>
      <c r="M1985" s="59"/>
      <c r="N1985" s="59"/>
      <c r="O1985" s="53"/>
      <c r="P1985" s="53"/>
      <c r="Q1985" s="57">
        <f t="shared" si="553"/>
        <v>0</v>
      </c>
      <c r="R1985" s="53"/>
      <c r="S1985" s="53">
        <f t="shared" si="555"/>
        <v>0</v>
      </c>
      <c r="T1985" s="58"/>
      <c r="U1985" s="58"/>
      <c r="V1985" s="53">
        <f t="shared" si="554"/>
        <v>0</v>
      </c>
      <c r="W1985" s="59"/>
      <c r="X1985" s="6"/>
    </row>
    <row r="1986" spans="1:24" s="35" customFormat="1" ht="31.5" x14ac:dyDescent="0.25">
      <c r="A1986" s="33" t="s">
        <v>294</v>
      </c>
      <c r="B1986" s="33" t="s">
        <v>336</v>
      </c>
      <c r="C1986" s="23" t="s">
        <v>86</v>
      </c>
      <c r="D1986" s="43" t="s">
        <v>85</v>
      </c>
      <c r="E1986" s="53"/>
      <c r="F1986" s="53">
        <f>E1986/12*2</f>
        <v>0</v>
      </c>
      <c r="G1986" s="53"/>
      <c r="H1986" s="53"/>
      <c r="I1986" s="54"/>
      <c r="J1986" s="50"/>
      <c r="K1986" s="54"/>
      <c r="L1986" s="55"/>
      <c r="M1986" s="59"/>
      <c r="N1986" s="59"/>
      <c r="O1986" s="53"/>
      <c r="P1986" s="53"/>
      <c r="Q1986" s="57">
        <f t="shared" si="553"/>
        <v>0</v>
      </c>
      <c r="R1986" s="53"/>
      <c r="S1986" s="53">
        <f t="shared" si="555"/>
        <v>0</v>
      </c>
      <c r="T1986" s="58"/>
      <c r="U1986" s="58"/>
      <c r="V1986" s="53">
        <f t="shared" si="554"/>
        <v>0</v>
      </c>
      <c r="W1986" s="59"/>
      <c r="X1986" s="6"/>
    </row>
    <row r="1987" spans="1:24" s="35" customFormat="1" ht="31.5" x14ac:dyDescent="0.25">
      <c r="A1987" s="33" t="s">
        <v>294</v>
      </c>
      <c r="B1987" s="33" t="s">
        <v>336</v>
      </c>
      <c r="C1987" s="23" t="s">
        <v>102</v>
      </c>
      <c r="D1987" s="39" t="s">
        <v>362</v>
      </c>
      <c r="E1987" s="53"/>
      <c r="F1987" s="53"/>
      <c r="G1987" s="53"/>
      <c r="H1987" s="53"/>
      <c r="I1987" s="54"/>
      <c r="J1987" s="50"/>
      <c r="K1987" s="54"/>
      <c r="L1987" s="55"/>
      <c r="M1987" s="59"/>
      <c r="N1987" s="59"/>
      <c r="O1987" s="53"/>
      <c r="P1987" s="53"/>
      <c r="Q1987" s="57">
        <f t="shared" si="553"/>
        <v>0</v>
      </c>
      <c r="R1987" s="53"/>
      <c r="S1987" s="53">
        <f t="shared" si="555"/>
        <v>0</v>
      </c>
      <c r="T1987" s="58"/>
      <c r="U1987" s="58"/>
      <c r="V1987" s="53">
        <f t="shared" si="554"/>
        <v>0</v>
      </c>
      <c r="W1987" s="59"/>
      <c r="X1987" s="6"/>
    </row>
    <row r="1988" spans="1:24" s="35" customFormat="1" ht="15.75" x14ac:dyDescent="0.25">
      <c r="A1988" s="33" t="s">
        <v>294</v>
      </c>
      <c r="B1988" s="33" t="s">
        <v>336</v>
      </c>
      <c r="C1988" s="23" t="s">
        <v>89</v>
      </c>
      <c r="D1988" s="43" t="s">
        <v>88</v>
      </c>
      <c r="E1988" s="53"/>
      <c r="F1988" s="53"/>
      <c r="G1988" s="53"/>
      <c r="H1988" s="53"/>
      <c r="I1988" s="54"/>
      <c r="J1988" s="50"/>
      <c r="K1988" s="54"/>
      <c r="L1988" s="55"/>
      <c r="M1988" s="59"/>
      <c r="N1988" s="59"/>
      <c r="O1988" s="53"/>
      <c r="P1988" s="53"/>
      <c r="Q1988" s="57">
        <f t="shared" si="553"/>
        <v>0</v>
      </c>
      <c r="R1988" s="53"/>
      <c r="S1988" s="53">
        <f t="shared" si="555"/>
        <v>0</v>
      </c>
      <c r="T1988" s="58"/>
      <c r="U1988" s="58"/>
      <c r="V1988" s="53">
        <f t="shared" si="554"/>
        <v>0</v>
      </c>
      <c r="W1988" s="59"/>
      <c r="X1988" s="6"/>
    </row>
    <row r="1989" spans="1:24" s="35" customFormat="1" ht="37.5" customHeight="1" x14ac:dyDescent="0.25">
      <c r="A1989" s="33" t="s">
        <v>294</v>
      </c>
      <c r="B1989" s="33" t="s">
        <v>336</v>
      </c>
      <c r="C1989" s="23" t="s">
        <v>91</v>
      </c>
      <c r="D1989" s="43" t="s">
        <v>90</v>
      </c>
      <c r="E1989" s="53">
        <v>357621</v>
      </c>
      <c r="F1989" s="53">
        <f>E1989/12*2</f>
        <v>59603.5</v>
      </c>
      <c r="G1989" s="53">
        <f>30254+28842</f>
        <v>59096</v>
      </c>
      <c r="H1989" s="53">
        <f>30254+28842</f>
        <v>59096</v>
      </c>
      <c r="I1989" s="54"/>
      <c r="J1989" s="50"/>
      <c r="K1989" s="54"/>
      <c r="L1989" s="55"/>
      <c r="M1989" s="59"/>
      <c r="N1989" s="59"/>
      <c r="O1989" s="53"/>
      <c r="P1989" s="53"/>
      <c r="Q1989" s="57">
        <f t="shared" si="553"/>
        <v>0</v>
      </c>
      <c r="R1989" s="53"/>
      <c r="S1989" s="53">
        <f t="shared" si="555"/>
        <v>0</v>
      </c>
      <c r="T1989" s="58"/>
      <c r="U1989" s="58"/>
      <c r="V1989" s="53">
        <f t="shared" si="554"/>
        <v>0</v>
      </c>
      <c r="W1989" s="59"/>
      <c r="X1989" s="6"/>
    </row>
    <row r="1990" spans="1:24" s="35" customFormat="1" ht="15.75" x14ac:dyDescent="0.25">
      <c r="A1990" s="33" t="s">
        <v>294</v>
      </c>
      <c r="B1990" s="33" t="s">
        <v>336</v>
      </c>
      <c r="C1990" s="23" t="s">
        <v>94</v>
      </c>
      <c r="D1990" s="43" t="s">
        <v>97</v>
      </c>
      <c r="E1990" s="53"/>
      <c r="F1990" s="53"/>
      <c r="G1990" s="53"/>
      <c r="H1990" s="53"/>
      <c r="I1990" s="54"/>
      <c r="J1990" s="50"/>
      <c r="K1990" s="54"/>
      <c r="L1990" s="55"/>
      <c r="M1990" s="59"/>
      <c r="N1990" s="59"/>
      <c r="O1990" s="53"/>
      <c r="P1990" s="53"/>
      <c r="Q1990" s="57">
        <f t="shared" si="553"/>
        <v>0</v>
      </c>
      <c r="R1990" s="53"/>
      <c r="S1990" s="53">
        <f t="shared" si="555"/>
        <v>0</v>
      </c>
      <c r="T1990" s="58"/>
      <c r="U1990" s="58"/>
      <c r="V1990" s="53">
        <f t="shared" si="554"/>
        <v>0</v>
      </c>
      <c r="W1990" s="59"/>
      <c r="X1990" s="6"/>
    </row>
    <row r="1991" spans="1:24" s="35" customFormat="1" ht="15.75" x14ac:dyDescent="0.25">
      <c r="A1991" s="33" t="s">
        <v>294</v>
      </c>
      <c r="B1991" s="33" t="s">
        <v>336</v>
      </c>
      <c r="C1991" s="23" t="s">
        <v>93</v>
      </c>
      <c r="D1991" s="43" t="s">
        <v>92</v>
      </c>
      <c r="E1991" s="53"/>
      <c r="F1991" s="53"/>
      <c r="G1991" s="53"/>
      <c r="H1991" s="53"/>
      <c r="I1991" s="54"/>
      <c r="J1991" s="50"/>
      <c r="K1991" s="54"/>
      <c r="L1991" s="55"/>
      <c r="M1991" s="59"/>
      <c r="N1991" s="59"/>
      <c r="O1991" s="53"/>
      <c r="P1991" s="53"/>
      <c r="Q1991" s="57">
        <f t="shared" si="553"/>
        <v>0</v>
      </c>
      <c r="R1991" s="53"/>
      <c r="S1991" s="53">
        <f t="shared" si="555"/>
        <v>0</v>
      </c>
      <c r="T1991" s="58"/>
      <c r="U1991" s="58"/>
      <c r="V1991" s="53">
        <f t="shared" si="554"/>
        <v>0</v>
      </c>
      <c r="W1991" s="59"/>
      <c r="X1991" s="6"/>
    </row>
    <row r="1992" spans="1:24" s="35" customFormat="1" ht="31.5" x14ac:dyDescent="0.25">
      <c r="A1992" s="33" t="s">
        <v>294</v>
      </c>
      <c r="B1992" s="33" t="s">
        <v>336</v>
      </c>
      <c r="C1992" s="23" t="s">
        <v>98</v>
      </c>
      <c r="D1992" s="34" t="s">
        <v>99</v>
      </c>
      <c r="E1992" s="53"/>
      <c r="F1992" s="53"/>
      <c r="G1992" s="53"/>
      <c r="H1992" s="53"/>
      <c r="I1992" s="54"/>
      <c r="J1992" s="50"/>
      <c r="K1992" s="54"/>
      <c r="L1992" s="55"/>
      <c r="M1992" s="59"/>
      <c r="N1992" s="59"/>
      <c r="O1992" s="53"/>
      <c r="P1992" s="53"/>
      <c r="Q1992" s="57">
        <f t="shared" si="553"/>
        <v>0</v>
      </c>
      <c r="R1992" s="53"/>
      <c r="S1992" s="53">
        <f t="shared" si="555"/>
        <v>0</v>
      </c>
      <c r="T1992" s="58"/>
      <c r="U1992" s="58"/>
      <c r="V1992" s="53">
        <f t="shared" si="554"/>
        <v>0</v>
      </c>
      <c r="W1992" s="59"/>
      <c r="X1992" s="6"/>
    </row>
    <row r="1993" spans="1:24" s="35" customFormat="1" ht="15.75" x14ac:dyDescent="0.25">
      <c r="A1993" s="33" t="s">
        <v>294</v>
      </c>
      <c r="B1993" s="33" t="s">
        <v>336</v>
      </c>
      <c r="C1993" s="23" t="s">
        <v>100</v>
      </c>
      <c r="D1993" s="34" t="s">
        <v>101</v>
      </c>
      <c r="E1993" s="53"/>
      <c r="F1993" s="53"/>
      <c r="G1993" s="53"/>
      <c r="H1993" s="53"/>
      <c r="I1993" s="54"/>
      <c r="J1993" s="50"/>
      <c r="K1993" s="54"/>
      <c r="L1993" s="55"/>
      <c r="M1993" s="59"/>
      <c r="N1993" s="59"/>
      <c r="O1993" s="53"/>
      <c r="P1993" s="53"/>
      <c r="Q1993" s="57">
        <f t="shared" si="553"/>
        <v>0</v>
      </c>
      <c r="R1993" s="53"/>
      <c r="S1993" s="53">
        <f t="shared" si="555"/>
        <v>0</v>
      </c>
      <c r="T1993" s="58"/>
      <c r="U1993" s="58"/>
      <c r="V1993" s="53">
        <f t="shared" si="554"/>
        <v>0</v>
      </c>
      <c r="W1993" s="59"/>
      <c r="X1993" s="6"/>
    </row>
    <row r="1994" spans="1:24" s="35" customFormat="1" ht="47.25" x14ac:dyDescent="0.25">
      <c r="A1994" s="33" t="s">
        <v>294</v>
      </c>
      <c r="B1994" s="33" t="s">
        <v>336</v>
      </c>
      <c r="C1994" s="23" t="s">
        <v>102</v>
      </c>
      <c r="D1994" s="39" t="s">
        <v>87</v>
      </c>
      <c r="E1994" s="53"/>
      <c r="F1994" s="53"/>
      <c r="G1994" s="53"/>
      <c r="H1994" s="53"/>
      <c r="I1994" s="54"/>
      <c r="J1994" s="50"/>
      <c r="K1994" s="54"/>
      <c r="L1994" s="55"/>
      <c r="M1994" s="59"/>
      <c r="N1994" s="59"/>
      <c r="O1994" s="53"/>
      <c r="P1994" s="53"/>
      <c r="Q1994" s="57">
        <f t="shared" si="553"/>
        <v>0</v>
      </c>
      <c r="R1994" s="53"/>
      <c r="S1994" s="53">
        <f t="shared" si="555"/>
        <v>0</v>
      </c>
      <c r="T1994" s="58"/>
      <c r="U1994" s="58"/>
      <c r="V1994" s="53">
        <f t="shared" si="554"/>
        <v>0</v>
      </c>
      <c r="W1994" s="59"/>
      <c r="X1994" s="6"/>
    </row>
    <row r="1995" spans="1:24" s="35" customFormat="1" ht="63" x14ac:dyDescent="0.25">
      <c r="A1995" s="33" t="s">
        <v>294</v>
      </c>
      <c r="B1995" s="33" t="s">
        <v>336</v>
      </c>
      <c r="C1995" s="23" t="s">
        <v>102</v>
      </c>
      <c r="D1995" s="39" t="s">
        <v>103</v>
      </c>
      <c r="E1995" s="53"/>
      <c r="F1995" s="53"/>
      <c r="G1995" s="53"/>
      <c r="H1995" s="53"/>
      <c r="I1995" s="54"/>
      <c r="J1995" s="50"/>
      <c r="K1995" s="54"/>
      <c r="L1995" s="55"/>
      <c r="M1995" s="59"/>
      <c r="N1995" s="59"/>
      <c r="O1995" s="53"/>
      <c r="P1995" s="53"/>
      <c r="Q1995" s="57">
        <f t="shared" si="553"/>
        <v>0</v>
      </c>
      <c r="R1995" s="53"/>
      <c r="S1995" s="53">
        <f t="shared" si="555"/>
        <v>0</v>
      </c>
      <c r="T1995" s="58"/>
      <c r="U1995" s="58"/>
      <c r="V1995" s="53">
        <f t="shared" si="554"/>
        <v>0</v>
      </c>
      <c r="W1995" s="59"/>
      <c r="X1995" s="6"/>
    </row>
    <row r="1996" spans="1:24" s="35" customFormat="1" ht="23.25" customHeight="1" x14ac:dyDescent="0.25">
      <c r="A1996" s="33" t="s">
        <v>294</v>
      </c>
      <c r="B1996" s="33" t="s">
        <v>336</v>
      </c>
      <c r="C1996" s="23" t="s">
        <v>374</v>
      </c>
      <c r="D1996" s="39" t="s">
        <v>375</v>
      </c>
      <c r="E1996" s="53"/>
      <c r="F1996" s="53">
        <f>E1996/12*1</f>
        <v>0</v>
      </c>
      <c r="G1996" s="53"/>
      <c r="H1996" s="53"/>
      <c r="I1996" s="127"/>
      <c r="J1996" s="50"/>
      <c r="K1996" s="127"/>
      <c r="L1996" s="55"/>
      <c r="M1996" s="59"/>
      <c r="N1996" s="59"/>
      <c r="O1996" s="53"/>
      <c r="P1996" s="53"/>
      <c r="Q1996" s="59"/>
      <c r="R1996" s="53"/>
      <c r="S1996" s="53"/>
      <c r="T1996" s="53"/>
      <c r="U1996" s="53"/>
      <c r="V1996" s="53"/>
      <c r="W1996" s="59"/>
      <c r="X1996" s="6"/>
    </row>
    <row r="1997" spans="1:24" s="35" customFormat="1" ht="15.75" x14ac:dyDescent="0.25">
      <c r="A1997" s="33" t="s">
        <v>294</v>
      </c>
      <c r="B1997" s="33" t="s">
        <v>336</v>
      </c>
      <c r="C1997" s="23" t="s">
        <v>377</v>
      </c>
      <c r="D1997" s="39" t="s">
        <v>376</v>
      </c>
      <c r="E1997" s="53"/>
      <c r="F1997" s="53"/>
      <c r="G1997" s="53"/>
      <c r="H1997" s="53"/>
      <c r="I1997" s="127"/>
      <c r="J1997" s="55"/>
      <c r="K1997" s="127"/>
      <c r="L1997" s="55"/>
      <c r="M1997" s="59"/>
      <c r="N1997" s="59"/>
      <c r="O1997" s="53"/>
      <c r="P1997" s="53"/>
      <c r="Q1997" s="59"/>
      <c r="R1997" s="53"/>
      <c r="S1997" s="53"/>
      <c r="T1997" s="53"/>
      <c r="U1997" s="53"/>
      <c r="V1997" s="53"/>
      <c r="W1997" s="59"/>
      <c r="X1997" s="6"/>
    </row>
    <row r="1998" spans="1:24" s="35" customFormat="1" ht="15.75" x14ac:dyDescent="0.25">
      <c r="A1998" s="33" t="s">
        <v>294</v>
      </c>
      <c r="B1998" s="21">
        <v>2</v>
      </c>
      <c r="C1998" s="23" t="s">
        <v>102</v>
      </c>
      <c r="D1998" s="40" t="s">
        <v>31</v>
      </c>
      <c r="E1998" s="64">
        <f>E1999+E2005+E2059</f>
        <v>240259</v>
      </c>
      <c r="F1998" s="64">
        <f>F1999+F2005+F2059</f>
        <v>60065</v>
      </c>
      <c r="G1998" s="64">
        <f>G1999+G2005+G2059</f>
        <v>57082</v>
      </c>
      <c r="H1998" s="64">
        <f>H1999+H2005+H2059</f>
        <v>56333</v>
      </c>
      <c r="I1998" s="134">
        <f>I1999+I2005+I2059</f>
        <v>374.75</v>
      </c>
      <c r="J1998" s="50">
        <f>ROUND(I1998/F1998*100,2)</f>
        <v>0.62</v>
      </c>
      <c r="K1998" s="134">
        <f>K1999+K2005+K2059</f>
        <v>-3382.75</v>
      </c>
      <c r="L1998" s="55">
        <f>ROUND(K1998*100/-F1998,2)</f>
        <v>5.63</v>
      </c>
      <c r="M1998" s="64">
        <v>4399</v>
      </c>
      <c r="N1998" s="49">
        <f>ROUND(M1998/12*3,0)</f>
        <v>1100</v>
      </c>
      <c r="O1998" s="64">
        <f t="shared" ref="O1998:V1998" si="556">O1999+O2005+O2059</f>
        <v>940</v>
      </c>
      <c r="P1998" s="64">
        <f t="shared" si="556"/>
        <v>891</v>
      </c>
      <c r="Q1998" s="134">
        <f t="shared" si="556"/>
        <v>49</v>
      </c>
      <c r="R1998" s="64">
        <f t="shared" si="556"/>
        <v>309</v>
      </c>
      <c r="S1998" s="64">
        <f t="shared" si="556"/>
        <v>77</v>
      </c>
      <c r="T1998" s="144">
        <f t="shared" si="556"/>
        <v>80</v>
      </c>
      <c r="U1998" s="144">
        <f t="shared" si="556"/>
        <v>79</v>
      </c>
      <c r="V1998" s="53">
        <f t="shared" si="556"/>
        <v>1</v>
      </c>
      <c r="W1998" s="53"/>
      <c r="X1998" s="6"/>
    </row>
    <row r="1999" spans="1:24" s="35" customFormat="1" ht="15.75" x14ac:dyDescent="0.25">
      <c r="A1999" s="33" t="s">
        <v>294</v>
      </c>
      <c r="B1999" s="22" t="s">
        <v>337</v>
      </c>
      <c r="C1999" s="23" t="s">
        <v>102</v>
      </c>
      <c r="D1999" s="32" t="s">
        <v>32</v>
      </c>
      <c r="E1999" s="64">
        <f t="shared" ref="E1999:L1999" si="557">SUM(E2000:E2004)</f>
        <v>134263</v>
      </c>
      <c r="F1999" s="64">
        <f t="shared" si="557"/>
        <v>33566</v>
      </c>
      <c r="G1999" s="64">
        <f t="shared" si="557"/>
        <v>33566</v>
      </c>
      <c r="H1999" s="64">
        <f t="shared" si="557"/>
        <v>33566</v>
      </c>
      <c r="I1999" s="134">
        <f t="shared" si="557"/>
        <v>0</v>
      </c>
      <c r="J1999" s="134">
        <f t="shared" si="557"/>
        <v>0</v>
      </c>
      <c r="K1999" s="134">
        <f t="shared" si="557"/>
        <v>0</v>
      </c>
      <c r="L1999" s="64">
        <f t="shared" si="557"/>
        <v>0</v>
      </c>
      <c r="M1999" s="64"/>
      <c r="N1999" s="64"/>
      <c r="O1999" s="64">
        <f t="shared" ref="O1999:V1999" si="558">SUM(O2000:O2004)</f>
        <v>100</v>
      </c>
      <c r="P1999" s="64">
        <f t="shared" si="558"/>
        <v>100</v>
      </c>
      <c r="Q1999" s="134">
        <f t="shared" si="558"/>
        <v>0</v>
      </c>
      <c r="R1999" s="64">
        <f t="shared" si="558"/>
        <v>143</v>
      </c>
      <c r="S1999" s="64">
        <f t="shared" si="558"/>
        <v>36</v>
      </c>
      <c r="T1999" s="144">
        <f t="shared" si="558"/>
        <v>43</v>
      </c>
      <c r="U1999" s="144">
        <f t="shared" si="558"/>
        <v>43</v>
      </c>
      <c r="V1999" s="64">
        <f t="shared" si="558"/>
        <v>0</v>
      </c>
      <c r="W1999" s="64"/>
      <c r="X1999" s="6"/>
    </row>
    <row r="2000" spans="1:24" s="35" customFormat="1" ht="15.75" x14ac:dyDescent="0.25">
      <c r="A2000" s="33" t="s">
        <v>294</v>
      </c>
      <c r="B2000" s="33" t="s">
        <v>337</v>
      </c>
      <c r="C2000" s="23" t="s">
        <v>109</v>
      </c>
      <c r="D2000" s="34" t="s">
        <v>106</v>
      </c>
      <c r="E2000" s="53">
        <v>134263</v>
      </c>
      <c r="F2000" s="53">
        <f>ROUND(E2000/12*3,0)</f>
        <v>33566</v>
      </c>
      <c r="G2000" s="53">
        <v>33566</v>
      </c>
      <c r="H2000" s="53">
        <v>33566</v>
      </c>
      <c r="I2000" s="54"/>
      <c r="J2000" s="50"/>
      <c r="K2000" s="54"/>
      <c r="L2000" s="55"/>
      <c r="M2000" s="59"/>
      <c r="N2000" s="59"/>
      <c r="O2000" s="53">
        <v>100</v>
      </c>
      <c r="P2000" s="53">
        <v>100</v>
      </c>
      <c r="Q2000" s="57">
        <f>O2000-P2000</f>
        <v>0</v>
      </c>
      <c r="R2000" s="53">
        <v>143</v>
      </c>
      <c r="S2000" s="53">
        <f>ROUND(R2000/12*3,0)</f>
        <v>36</v>
      </c>
      <c r="T2000" s="58">
        <v>43</v>
      </c>
      <c r="U2000" s="58">
        <v>43</v>
      </c>
      <c r="V2000" s="53">
        <f>T2000-U2000</f>
        <v>0</v>
      </c>
      <c r="W2000" s="59"/>
      <c r="X2000" s="6"/>
    </row>
    <row r="2001" spans="1:24" s="35" customFormat="1" ht="31.5" x14ac:dyDescent="0.25">
      <c r="A2001" s="33" t="s">
        <v>294</v>
      </c>
      <c r="B2001" s="33" t="s">
        <v>337</v>
      </c>
      <c r="C2001" s="23" t="s">
        <v>110</v>
      </c>
      <c r="D2001" s="34" t="s">
        <v>114</v>
      </c>
      <c r="E2001" s="53"/>
      <c r="F2001" s="53"/>
      <c r="G2001" s="53"/>
      <c r="H2001" s="53"/>
      <c r="I2001" s="54"/>
      <c r="J2001" s="50"/>
      <c r="K2001" s="54"/>
      <c r="L2001" s="55"/>
      <c r="M2001" s="59"/>
      <c r="N2001" s="59"/>
      <c r="O2001" s="53"/>
      <c r="P2001" s="53"/>
      <c r="Q2001" s="57">
        <f>O2001-P2001</f>
        <v>0</v>
      </c>
      <c r="R2001" s="53"/>
      <c r="S2001" s="53">
        <f>ROUND(R2001/12*3,0)</f>
        <v>0</v>
      </c>
      <c r="T2001" s="58"/>
      <c r="U2001" s="58"/>
      <c r="V2001" s="53">
        <f>T2001-U2001</f>
        <v>0</v>
      </c>
      <c r="W2001" s="59"/>
      <c r="X2001" s="6"/>
    </row>
    <row r="2002" spans="1:24" s="35" customFormat="1" ht="15.75" x14ac:dyDescent="0.25">
      <c r="A2002" s="33" t="s">
        <v>294</v>
      </c>
      <c r="B2002" s="33" t="s">
        <v>337</v>
      </c>
      <c r="C2002" s="23" t="s">
        <v>111</v>
      </c>
      <c r="D2002" s="34" t="s">
        <v>115</v>
      </c>
      <c r="E2002" s="53"/>
      <c r="F2002" s="53"/>
      <c r="G2002" s="53"/>
      <c r="H2002" s="53"/>
      <c r="I2002" s="54"/>
      <c r="J2002" s="50"/>
      <c r="K2002" s="54"/>
      <c r="L2002" s="55"/>
      <c r="M2002" s="59"/>
      <c r="N2002" s="59"/>
      <c r="O2002" s="53"/>
      <c r="P2002" s="53"/>
      <c r="Q2002" s="57">
        <f>O2002-P2002</f>
        <v>0</v>
      </c>
      <c r="R2002" s="53"/>
      <c r="S2002" s="53">
        <f>ROUND(R2002/12*3,0)</f>
        <v>0</v>
      </c>
      <c r="T2002" s="58"/>
      <c r="U2002" s="58"/>
      <c r="V2002" s="53">
        <f>T2002-U2002</f>
        <v>0</v>
      </c>
      <c r="W2002" s="59"/>
      <c r="X2002" s="6"/>
    </row>
    <row r="2003" spans="1:24" s="35" customFormat="1" ht="31.5" x14ac:dyDescent="0.25">
      <c r="A2003" s="33" t="s">
        <v>294</v>
      </c>
      <c r="B2003" s="33" t="s">
        <v>337</v>
      </c>
      <c r="C2003" s="23" t="s">
        <v>113</v>
      </c>
      <c r="D2003" s="34" t="s">
        <v>116</v>
      </c>
      <c r="E2003" s="53"/>
      <c r="F2003" s="53"/>
      <c r="G2003" s="53"/>
      <c r="H2003" s="53"/>
      <c r="I2003" s="127"/>
      <c r="J2003" s="50"/>
      <c r="K2003" s="127"/>
      <c r="L2003" s="55"/>
      <c r="M2003" s="59"/>
      <c r="N2003" s="59"/>
      <c r="O2003" s="53"/>
      <c r="P2003" s="53"/>
      <c r="Q2003" s="59">
        <f>O2003-P2003</f>
        <v>0</v>
      </c>
      <c r="R2003" s="53"/>
      <c r="S2003" s="53">
        <f>ROUND(R2003/12*3,0)</f>
        <v>0</v>
      </c>
      <c r="T2003" s="53"/>
      <c r="U2003" s="53"/>
      <c r="V2003" s="53">
        <f>T2003-U2003</f>
        <v>0</v>
      </c>
      <c r="W2003" s="59"/>
      <c r="X2003" s="6"/>
    </row>
    <row r="2004" spans="1:24" s="35" customFormat="1" ht="15.75" x14ac:dyDescent="0.25">
      <c r="A2004" s="33" t="s">
        <v>294</v>
      </c>
      <c r="B2004" s="33" t="s">
        <v>337</v>
      </c>
      <c r="C2004" s="23" t="s">
        <v>112</v>
      </c>
      <c r="D2004" s="34" t="s">
        <v>117</v>
      </c>
      <c r="E2004" s="53"/>
      <c r="F2004" s="53"/>
      <c r="G2004" s="53"/>
      <c r="H2004" s="53"/>
      <c r="I2004" s="54"/>
      <c r="J2004" s="50"/>
      <c r="K2004" s="54"/>
      <c r="L2004" s="55"/>
      <c r="M2004" s="59"/>
      <c r="N2004" s="59"/>
      <c r="O2004" s="53"/>
      <c r="P2004" s="53"/>
      <c r="Q2004" s="57">
        <f>O2004-P2004</f>
        <v>0</v>
      </c>
      <c r="R2004" s="53"/>
      <c r="S2004" s="53">
        <f>ROUND(R2004/12*3,0)</f>
        <v>0</v>
      </c>
      <c r="T2004" s="58"/>
      <c r="U2004" s="58"/>
      <c r="V2004" s="53">
        <f>T2004-U2004</f>
        <v>0</v>
      </c>
      <c r="W2004" s="59"/>
      <c r="X2004" s="6"/>
    </row>
    <row r="2005" spans="1:24" s="35" customFormat="1" ht="15.75" x14ac:dyDescent="0.25">
      <c r="A2005" s="33" t="s">
        <v>294</v>
      </c>
      <c r="B2005" s="22" t="s">
        <v>338</v>
      </c>
      <c r="C2005" s="23" t="s">
        <v>102</v>
      </c>
      <c r="D2005" s="41" t="s">
        <v>33</v>
      </c>
      <c r="E2005" s="64">
        <f>SUM(E2006:E2058)</f>
        <v>105996</v>
      </c>
      <c r="F2005" s="64">
        <f>SUM(F2006:F2058)</f>
        <v>26499</v>
      </c>
      <c r="G2005" s="64">
        <f>SUM(G2006:G2058)</f>
        <v>23491</v>
      </c>
      <c r="H2005" s="64">
        <f>SUM(H2006:H2058)</f>
        <v>22742</v>
      </c>
      <c r="I2005" s="134">
        <f>SUM(I2006:I2058)</f>
        <v>374.75</v>
      </c>
      <c r="J2005" s="50">
        <f>ROUND(I2005/F2005*100,2)</f>
        <v>1.41</v>
      </c>
      <c r="K2005" s="134">
        <f>SUM(K2006:K2058)</f>
        <v>-3382.75</v>
      </c>
      <c r="L2005" s="55">
        <f>ROUND(K2005*100/-F2005,2)</f>
        <v>12.77</v>
      </c>
      <c r="M2005" s="64"/>
      <c r="N2005" s="64"/>
      <c r="O2005" s="64">
        <f t="shared" ref="O2005:V2005" si="559">SUM(O2006:O2058)</f>
        <v>840</v>
      </c>
      <c r="P2005" s="64">
        <f t="shared" si="559"/>
        <v>791</v>
      </c>
      <c r="Q2005" s="134">
        <f t="shared" si="559"/>
        <v>49</v>
      </c>
      <c r="R2005" s="64">
        <f t="shared" si="559"/>
        <v>166</v>
      </c>
      <c r="S2005" s="64">
        <f t="shared" si="559"/>
        <v>41</v>
      </c>
      <c r="T2005" s="144">
        <f t="shared" si="559"/>
        <v>37</v>
      </c>
      <c r="U2005" s="144">
        <f t="shared" si="559"/>
        <v>36</v>
      </c>
      <c r="V2005" s="64">
        <f t="shared" si="559"/>
        <v>1</v>
      </c>
      <c r="W2005" s="64"/>
      <c r="X2005" s="6"/>
    </row>
    <row r="2006" spans="1:24" s="35" customFormat="1" ht="31.5" x14ac:dyDescent="0.25">
      <c r="A2006" s="33" t="s">
        <v>294</v>
      </c>
      <c r="B2006" s="33" t="s">
        <v>338</v>
      </c>
      <c r="C2006" s="42" t="s">
        <v>139</v>
      </c>
      <c r="D2006" s="43" t="s">
        <v>119</v>
      </c>
      <c r="E2006" s="53">
        <v>31469</v>
      </c>
      <c r="F2006" s="53">
        <f t="shared" ref="F2006:F2007" si="560">E2006/12*3</f>
        <v>7867.25</v>
      </c>
      <c r="G2006" s="53">
        <v>8242</v>
      </c>
      <c r="H2006" s="53">
        <v>7493</v>
      </c>
      <c r="I2006" s="127">
        <f t="shared" ref="I2006" si="561">G2006-F2006</f>
        <v>374.75</v>
      </c>
      <c r="J2006" s="55">
        <f t="shared" ref="J2006" si="562">ROUND(I2006/F2006*100,2)</f>
        <v>4.76</v>
      </c>
      <c r="K2006" s="54"/>
      <c r="L2006" s="55"/>
      <c r="M2006" s="59"/>
      <c r="N2006" s="59"/>
      <c r="O2006" s="53">
        <v>406</v>
      </c>
      <c r="P2006" s="53">
        <v>357</v>
      </c>
      <c r="Q2006" s="57">
        <f t="shared" ref="Q2006:Q2058" si="563">O2006-P2006</f>
        <v>49</v>
      </c>
      <c r="R2006" s="59">
        <v>42</v>
      </c>
      <c r="S2006" s="53">
        <f>ROUND(R2006/12*3,0)</f>
        <v>11</v>
      </c>
      <c r="T2006" s="58">
        <v>11</v>
      </c>
      <c r="U2006" s="58">
        <v>10</v>
      </c>
      <c r="V2006" s="53">
        <f t="shared" ref="V2006:V2058" si="564">T2006-U2006</f>
        <v>1</v>
      </c>
      <c r="W2006" s="59"/>
      <c r="X2006" s="6"/>
    </row>
    <row r="2007" spans="1:24" s="35" customFormat="1" ht="47.25" x14ac:dyDescent="0.25">
      <c r="A2007" s="33" t="s">
        <v>294</v>
      </c>
      <c r="B2007" s="33" t="s">
        <v>338</v>
      </c>
      <c r="C2007" s="42" t="s">
        <v>140</v>
      </c>
      <c r="D2007" s="43" t="s">
        <v>120</v>
      </c>
      <c r="E2007" s="53">
        <v>6165</v>
      </c>
      <c r="F2007" s="53">
        <f t="shared" si="560"/>
        <v>1541.25</v>
      </c>
      <c r="G2007" s="53">
        <v>642</v>
      </c>
      <c r="H2007" s="53">
        <v>642</v>
      </c>
      <c r="I2007" s="127"/>
      <c r="J2007" s="55"/>
      <c r="K2007" s="54">
        <f t="shared" ref="K2007" si="565">G2007-F2007</f>
        <v>-899.25</v>
      </c>
      <c r="L2007" s="55">
        <f t="shared" ref="L2007" si="566">ROUND(K2007*100/-F2007,2)</f>
        <v>58.35</v>
      </c>
      <c r="M2007" s="59"/>
      <c r="N2007" s="59"/>
      <c r="O2007" s="53">
        <v>49</v>
      </c>
      <c r="P2007" s="53">
        <v>49</v>
      </c>
      <c r="Q2007" s="57">
        <f t="shared" si="563"/>
        <v>0</v>
      </c>
      <c r="R2007" s="59">
        <v>7</v>
      </c>
      <c r="S2007" s="53">
        <f>ROUND(R2007/12*2,0)</f>
        <v>1</v>
      </c>
      <c r="T2007" s="58">
        <v>1</v>
      </c>
      <c r="U2007" s="58">
        <v>1</v>
      </c>
      <c r="V2007" s="53">
        <f t="shared" si="564"/>
        <v>0</v>
      </c>
      <c r="W2007" s="59"/>
      <c r="X2007" s="6"/>
    </row>
    <row r="2008" spans="1:24" s="35" customFormat="1" ht="31.5" x14ac:dyDescent="0.25">
      <c r="A2008" s="33" t="s">
        <v>294</v>
      </c>
      <c r="B2008" s="33" t="s">
        <v>338</v>
      </c>
      <c r="C2008" s="42" t="s">
        <v>141</v>
      </c>
      <c r="D2008" s="43" t="s">
        <v>142</v>
      </c>
      <c r="E2008" s="53"/>
      <c r="F2008" s="53"/>
      <c r="G2008" s="53"/>
      <c r="H2008" s="53"/>
      <c r="I2008" s="54"/>
      <c r="J2008" s="50"/>
      <c r="K2008" s="54"/>
      <c r="L2008" s="55"/>
      <c r="M2008" s="59"/>
      <c r="N2008" s="59"/>
      <c r="O2008" s="53"/>
      <c r="P2008" s="53"/>
      <c r="Q2008" s="57">
        <f t="shared" si="563"/>
        <v>0</v>
      </c>
      <c r="R2008" s="53"/>
      <c r="S2008" s="53">
        <f t="shared" ref="S2008:S2046" si="567">ROUND(R2008/12*3,0)</f>
        <v>0</v>
      </c>
      <c r="T2008" s="58"/>
      <c r="U2008" s="58"/>
      <c r="V2008" s="53">
        <f t="shared" si="564"/>
        <v>0</v>
      </c>
      <c r="W2008" s="59"/>
      <c r="X2008" s="6"/>
    </row>
    <row r="2009" spans="1:24" s="35" customFormat="1" ht="31.5" x14ac:dyDescent="0.25">
      <c r="A2009" s="33" t="s">
        <v>294</v>
      </c>
      <c r="B2009" s="33" t="s">
        <v>338</v>
      </c>
      <c r="C2009" s="42" t="s">
        <v>143</v>
      </c>
      <c r="D2009" s="43" t="s">
        <v>144</v>
      </c>
      <c r="E2009" s="53"/>
      <c r="F2009" s="53"/>
      <c r="G2009" s="53"/>
      <c r="H2009" s="53"/>
      <c r="I2009" s="54"/>
      <c r="J2009" s="50"/>
      <c r="K2009" s="54"/>
      <c r="L2009" s="55"/>
      <c r="M2009" s="59"/>
      <c r="N2009" s="59"/>
      <c r="O2009" s="53"/>
      <c r="P2009" s="53"/>
      <c r="Q2009" s="57">
        <f t="shared" si="563"/>
        <v>0</v>
      </c>
      <c r="R2009" s="53"/>
      <c r="S2009" s="53">
        <f t="shared" si="567"/>
        <v>0</v>
      </c>
      <c r="T2009" s="58"/>
      <c r="U2009" s="58"/>
      <c r="V2009" s="53">
        <f t="shared" si="564"/>
        <v>0</v>
      </c>
      <c r="W2009" s="59"/>
      <c r="X2009" s="6"/>
    </row>
    <row r="2010" spans="1:24" s="35" customFormat="1" ht="15.75" x14ac:dyDescent="0.25">
      <c r="A2010" s="33" t="s">
        <v>294</v>
      </c>
      <c r="B2010" s="33" t="s">
        <v>338</v>
      </c>
      <c r="C2010" s="42" t="s">
        <v>145</v>
      </c>
      <c r="D2010" s="43" t="s">
        <v>146</v>
      </c>
      <c r="E2010" s="53"/>
      <c r="F2010" s="53"/>
      <c r="G2010" s="53"/>
      <c r="H2010" s="53"/>
      <c r="I2010" s="54"/>
      <c r="J2010" s="50"/>
      <c r="K2010" s="54"/>
      <c r="L2010" s="55"/>
      <c r="M2010" s="59"/>
      <c r="N2010" s="59"/>
      <c r="O2010" s="53"/>
      <c r="P2010" s="53"/>
      <c r="Q2010" s="57">
        <f t="shared" si="563"/>
        <v>0</v>
      </c>
      <c r="R2010" s="53"/>
      <c r="S2010" s="53">
        <f t="shared" si="567"/>
        <v>0</v>
      </c>
      <c r="T2010" s="58"/>
      <c r="U2010" s="58"/>
      <c r="V2010" s="53">
        <f t="shared" si="564"/>
        <v>0</v>
      </c>
      <c r="W2010" s="59"/>
      <c r="X2010" s="6"/>
    </row>
    <row r="2011" spans="1:24" s="35" customFormat="1" ht="15.75" x14ac:dyDescent="0.25">
      <c r="A2011" s="33" t="s">
        <v>294</v>
      </c>
      <c r="B2011" s="33" t="s">
        <v>338</v>
      </c>
      <c r="C2011" s="42" t="s">
        <v>147</v>
      </c>
      <c r="D2011" s="43" t="s">
        <v>148</v>
      </c>
      <c r="E2011" s="53"/>
      <c r="F2011" s="53"/>
      <c r="G2011" s="53"/>
      <c r="H2011" s="53"/>
      <c r="I2011" s="54"/>
      <c r="J2011" s="50"/>
      <c r="K2011" s="54"/>
      <c r="L2011" s="55"/>
      <c r="M2011" s="59"/>
      <c r="N2011" s="59"/>
      <c r="O2011" s="53"/>
      <c r="P2011" s="53"/>
      <c r="Q2011" s="57">
        <f t="shared" si="563"/>
        <v>0</v>
      </c>
      <c r="R2011" s="53"/>
      <c r="S2011" s="53">
        <f t="shared" si="567"/>
        <v>0</v>
      </c>
      <c r="T2011" s="58"/>
      <c r="U2011" s="58"/>
      <c r="V2011" s="53">
        <f t="shared" si="564"/>
        <v>0</v>
      </c>
      <c r="W2011" s="59"/>
      <c r="X2011" s="6"/>
    </row>
    <row r="2012" spans="1:24" s="35" customFormat="1" ht="78.75" x14ac:dyDescent="0.25">
      <c r="A2012" s="33" t="s">
        <v>294</v>
      </c>
      <c r="B2012" s="33" t="s">
        <v>338</v>
      </c>
      <c r="C2012" s="42" t="s">
        <v>149</v>
      </c>
      <c r="D2012" s="43" t="s">
        <v>150</v>
      </c>
      <c r="E2012" s="53"/>
      <c r="F2012" s="53"/>
      <c r="G2012" s="53"/>
      <c r="H2012" s="53"/>
      <c r="I2012" s="54"/>
      <c r="J2012" s="50"/>
      <c r="K2012" s="54"/>
      <c r="L2012" s="55"/>
      <c r="M2012" s="59"/>
      <c r="N2012" s="59"/>
      <c r="O2012" s="53"/>
      <c r="P2012" s="53"/>
      <c r="Q2012" s="57">
        <f t="shared" si="563"/>
        <v>0</v>
      </c>
      <c r="R2012" s="53"/>
      <c r="S2012" s="53">
        <f t="shared" si="567"/>
        <v>0</v>
      </c>
      <c r="T2012" s="58"/>
      <c r="U2012" s="58"/>
      <c r="V2012" s="53">
        <f t="shared" si="564"/>
        <v>0</v>
      </c>
      <c r="W2012" s="59"/>
      <c r="X2012" s="6"/>
    </row>
    <row r="2013" spans="1:24" s="35" customFormat="1" ht="31.5" x14ac:dyDescent="0.25">
      <c r="A2013" s="33" t="s">
        <v>294</v>
      </c>
      <c r="B2013" s="33" t="s">
        <v>338</v>
      </c>
      <c r="C2013" s="42" t="s">
        <v>130</v>
      </c>
      <c r="D2013" s="43" t="s">
        <v>151</v>
      </c>
      <c r="E2013" s="53"/>
      <c r="F2013" s="53"/>
      <c r="G2013" s="53"/>
      <c r="H2013" s="53"/>
      <c r="I2013" s="54"/>
      <c r="J2013" s="50"/>
      <c r="K2013" s="54"/>
      <c r="L2013" s="55"/>
      <c r="M2013" s="59"/>
      <c r="N2013" s="59"/>
      <c r="O2013" s="53"/>
      <c r="P2013" s="53"/>
      <c r="Q2013" s="57">
        <f t="shared" si="563"/>
        <v>0</v>
      </c>
      <c r="R2013" s="53"/>
      <c r="S2013" s="53">
        <f t="shared" si="567"/>
        <v>0</v>
      </c>
      <c r="T2013" s="58"/>
      <c r="U2013" s="58"/>
      <c r="V2013" s="53">
        <f t="shared" si="564"/>
        <v>0</v>
      </c>
      <c r="W2013" s="59"/>
      <c r="X2013" s="6"/>
    </row>
    <row r="2014" spans="1:24" s="35" customFormat="1" ht="47.25" x14ac:dyDescent="0.25">
      <c r="A2014" s="33" t="s">
        <v>294</v>
      </c>
      <c r="B2014" s="33" t="s">
        <v>338</v>
      </c>
      <c r="C2014" s="42" t="s">
        <v>174</v>
      </c>
      <c r="D2014" s="43" t="s">
        <v>175</v>
      </c>
      <c r="E2014" s="53"/>
      <c r="F2014" s="53"/>
      <c r="G2014" s="53"/>
      <c r="H2014" s="53"/>
      <c r="I2014" s="54"/>
      <c r="J2014" s="50"/>
      <c r="K2014" s="54"/>
      <c r="L2014" s="55"/>
      <c r="M2014" s="59"/>
      <c r="N2014" s="59"/>
      <c r="O2014" s="53"/>
      <c r="P2014" s="53"/>
      <c r="Q2014" s="57">
        <f t="shared" si="563"/>
        <v>0</v>
      </c>
      <c r="R2014" s="53"/>
      <c r="S2014" s="53">
        <f t="shared" si="567"/>
        <v>0</v>
      </c>
      <c r="T2014" s="58"/>
      <c r="U2014" s="58"/>
      <c r="V2014" s="53">
        <f t="shared" si="564"/>
        <v>0</v>
      </c>
      <c r="W2014" s="59"/>
      <c r="X2014" s="6"/>
    </row>
    <row r="2015" spans="1:24" s="35" customFormat="1" ht="31.5" x14ac:dyDescent="0.25">
      <c r="A2015" s="33" t="s">
        <v>294</v>
      </c>
      <c r="B2015" s="33" t="s">
        <v>338</v>
      </c>
      <c r="C2015" s="42" t="s">
        <v>129</v>
      </c>
      <c r="D2015" s="43" t="s">
        <v>152</v>
      </c>
      <c r="E2015" s="53"/>
      <c r="F2015" s="53"/>
      <c r="G2015" s="53"/>
      <c r="H2015" s="53"/>
      <c r="I2015" s="54"/>
      <c r="J2015" s="50"/>
      <c r="K2015" s="54"/>
      <c r="L2015" s="55"/>
      <c r="M2015" s="59"/>
      <c r="N2015" s="59"/>
      <c r="O2015" s="53"/>
      <c r="P2015" s="53"/>
      <c r="Q2015" s="57">
        <f t="shared" si="563"/>
        <v>0</v>
      </c>
      <c r="R2015" s="53"/>
      <c r="S2015" s="53">
        <f t="shared" si="567"/>
        <v>0</v>
      </c>
      <c r="T2015" s="58"/>
      <c r="U2015" s="58"/>
      <c r="V2015" s="53">
        <f t="shared" si="564"/>
        <v>0</v>
      </c>
      <c r="W2015" s="59"/>
      <c r="X2015" s="6"/>
    </row>
    <row r="2016" spans="1:24" s="35" customFormat="1" ht="31.5" x14ac:dyDescent="0.25">
      <c r="A2016" s="33" t="s">
        <v>294</v>
      </c>
      <c r="B2016" s="33" t="s">
        <v>338</v>
      </c>
      <c r="C2016" s="42" t="s">
        <v>176</v>
      </c>
      <c r="D2016" s="43" t="s">
        <v>177</v>
      </c>
      <c r="E2016" s="53"/>
      <c r="F2016" s="53"/>
      <c r="G2016" s="53"/>
      <c r="H2016" s="53"/>
      <c r="I2016" s="54"/>
      <c r="J2016" s="50"/>
      <c r="K2016" s="54"/>
      <c r="L2016" s="55"/>
      <c r="M2016" s="59"/>
      <c r="N2016" s="59"/>
      <c r="O2016" s="53"/>
      <c r="P2016" s="53"/>
      <c r="Q2016" s="57">
        <f t="shared" si="563"/>
        <v>0</v>
      </c>
      <c r="R2016" s="53"/>
      <c r="S2016" s="53">
        <f t="shared" si="567"/>
        <v>0</v>
      </c>
      <c r="T2016" s="58"/>
      <c r="U2016" s="58"/>
      <c r="V2016" s="53">
        <f t="shared" si="564"/>
        <v>0</v>
      </c>
      <c r="W2016" s="59"/>
      <c r="X2016" s="6"/>
    </row>
    <row r="2017" spans="1:24" s="35" customFormat="1" ht="15.75" x14ac:dyDescent="0.25">
      <c r="A2017" s="33" t="s">
        <v>294</v>
      </c>
      <c r="B2017" s="33" t="s">
        <v>338</v>
      </c>
      <c r="C2017" s="42" t="s">
        <v>131</v>
      </c>
      <c r="D2017" s="43" t="s">
        <v>153</v>
      </c>
      <c r="E2017" s="53"/>
      <c r="F2017" s="53"/>
      <c r="G2017" s="53"/>
      <c r="H2017" s="53"/>
      <c r="I2017" s="54"/>
      <c r="J2017" s="50"/>
      <c r="K2017" s="54"/>
      <c r="L2017" s="55"/>
      <c r="M2017" s="59"/>
      <c r="N2017" s="59"/>
      <c r="O2017" s="53"/>
      <c r="P2017" s="53"/>
      <c r="Q2017" s="57">
        <f t="shared" si="563"/>
        <v>0</v>
      </c>
      <c r="R2017" s="53"/>
      <c r="S2017" s="53">
        <f t="shared" si="567"/>
        <v>0</v>
      </c>
      <c r="T2017" s="58"/>
      <c r="U2017" s="58"/>
      <c r="V2017" s="53">
        <f t="shared" si="564"/>
        <v>0</v>
      </c>
      <c r="W2017" s="59"/>
      <c r="X2017" s="6"/>
    </row>
    <row r="2018" spans="1:24" s="35" customFormat="1" ht="31.5" x14ac:dyDescent="0.25">
      <c r="A2018" s="33" t="s">
        <v>294</v>
      </c>
      <c r="B2018" s="33" t="s">
        <v>338</v>
      </c>
      <c r="C2018" s="42" t="s">
        <v>178</v>
      </c>
      <c r="D2018" s="43" t="s">
        <v>179</v>
      </c>
      <c r="E2018" s="53"/>
      <c r="F2018" s="53"/>
      <c r="G2018" s="53"/>
      <c r="H2018" s="53"/>
      <c r="I2018" s="54"/>
      <c r="J2018" s="50"/>
      <c r="K2018" s="54"/>
      <c r="L2018" s="55"/>
      <c r="M2018" s="59"/>
      <c r="N2018" s="59"/>
      <c r="O2018" s="53"/>
      <c r="P2018" s="53"/>
      <c r="Q2018" s="57">
        <f t="shared" si="563"/>
        <v>0</v>
      </c>
      <c r="R2018" s="53"/>
      <c r="S2018" s="53">
        <f t="shared" si="567"/>
        <v>0</v>
      </c>
      <c r="T2018" s="58"/>
      <c r="U2018" s="58"/>
      <c r="V2018" s="53">
        <f t="shared" si="564"/>
        <v>0</v>
      </c>
      <c r="W2018" s="59"/>
      <c r="X2018" s="6"/>
    </row>
    <row r="2019" spans="1:24" s="35" customFormat="1" ht="31.5" x14ac:dyDescent="0.25">
      <c r="A2019" s="33" t="s">
        <v>294</v>
      </c>
      <c r="B2019" s="33" t="s">
        <v>338</v>
      </c>
      <c r="C2019" s="42" t="s">
        <v>132</v>
      </c>
      <c r="D2019" s="43" t="s">
        <v>154</v>
      </c>
      <c r="E2019" s="53"/>
      <c r="F2019" s="53"/>
      <c r="G2019" s="53"/>
      <c r="H2019" s="53"/>
      <c r="I2019" s="54"/>
      <c r="J2019" s="50"/>
      <c r="K2019" s="54"/>
      <c r="L2019" s="55"/>
      <c r="M2019" s="59"/>
      <c r="N2019" s="59"/>
      <c r="O2019" s="53"/>
      <c r="P2019" s="53"/>
      <c r="Q2019" s="57">
        <f t="shared" si="563"/>
        <v>0</v>
      </c>
      <c r="R2019" s="53"/>
      <c r="S2019" s="53">
        <f t="shared" si="567"/>
        <v>0</v>
      </c>
      <c r="T2019" s="58"/>
      <c r="U2019" s="58"/>
      <c r="V2019" s="53">
        <f t="shared" si="564"/>
        <v>0</v>
      </c>
      <c r="W2019" s="59"/>
      <c r="X2019" s="6"/>
    </row>
    <row r="2020" spans="1:24" s="35" customFormat="1" ht="15.75" x14ac:dyDescent="0.25">
      <c r="A2020" s="33" t="s">
        <v>294</v>
      </c>
      <c r="B2020" s="33" t="s">
        <v>338</v>
      </c>
      <c r="C2020" s="42" t="s">
        <v>133</v>
      </c>
      <c r="D2020" s="43" t="s">
        <v>155</v>
      </c>
      <c r="E2020" s="53"/>
      <c r="F2020" s="53"/>
      <c r="G2020" s="53"/>
      <c r="H2020" s="53"/>
      <c r="I2020" s="54"/>
      <c r="J2020" s="50"/>
      <c r="K2020" s="54"/>
      <c r="L2020" s="55"/>
      <c r="M2020" s="59"/>
      <c r="N2020" s="59"/>
      <c r="O2020" s="53"/>
      <c r="P2020" s="53"/>
      <c r="Q2020" s="57">
        <f t="shared" si="563"/>
        <v>0</v>
      </c>
      <c r="R2020" s="53"/>
      <c r="S2020" s="53">
        <f t="shared" si="567"/>
        <v>0</v>
      </c>
      <c r="T2020" s="58"/>
      <c r="U2020" s="58"/>
      <c r="V2020" s="53">
        <f t="shared" si="564"/>
        <v>0</v>
      </c>
      <c r="W2020" s="59"/>
      <c r="X2020" s="6"/>
    </row>
    <row r="2021" spans="1:24" s="35" customFormat="1" ht="15.75" x14ac:dyDescent="0.25">
      <c r="A2021" s="33" t="s">
        <v>294</v>
      </c>
      <c r="B2021" s="33" t="s">
        <v>338</v>
      </c>
      <c r="C2021" s="42" t="s">
        <v>135</v>
      </c>
      <c r="D2021" s="43" t="s">
        <v>156</v>
      </c>
      <c r="E2021" s="53"/>
      <c r="F2021" s="53"/>
      <c r="G2021" s="53"/>
      <c r="H2021" s="53"/>
      <c r="I2021" s="54"/>
      <c r="J2021" s="50"/>
      <c r="K2021" s="54"/>
      <c r="L2021" s="55"/>
      <c r="M2021" s="59"/>
      <c r="N2021" s="59"/>
      <c r="O2021" s="53"/>
      <c r="P2021" s="53"/>
      <c r="Q2021" s="57">
        <f t="shared" si="563"/>
        <v>0</v>
      </c>
      <c r="R2021" s="53"/>
      <c r="S2021" s="53">
        <f t="shared" si="567"/>
        <v>0</v>
      </c>
      <c r="T2021" s="58"/>
      <c r="U2021" s="58"/>
      <c r="V2021" s="53">
        <f t="shared" si="564"/>
        <v>0</v>
      </c>
      <c r="W2021" s="59"/>
      <c r="X2021" s="6"/>
    </row>
    <row r="2022" spans="1:24" s="35" customFormat="1" ht="31.5" x14ac:dyDescent="0.25">
      <c r="A2022" s="33" t="s">
        <v>294</v>
      </c>
      <c r="B2022" s="33" t="s">
        <v>338</v>
      </c>
      <c r="C2022" s="42" t="s">
        <v>136</v>
      </c>
      <c r="D2022" s="43" t="s">
        <v>157</v>
      </c>
      <c r="E2022" s="53"/>
      <c r="F2022" s="53"/>
      <c r="G2022" s="53"/>
      <c r="H2022" s="53"/>
      <c r="I2022" s="54"/>
      <c r="J2022" s="50"/>
      <c r="K2022" s="54"/>
      <c r="L2022" s="55"/>
      <c r="M2022" s="59"/>
      <c r="N2022" s="59"/>
      <c r="O2022" s="53"/>
      <c r="P2022" s="53"/>
      <c r="Q2022" s="57">
        <f t="shared" si="563"/>
        <v>0</v>
      </c>
      <c r="R2022" s="53"/>
      <c r="S2022" s="53">
        <f t="shared" si="567"/>
        <v>0</v>
      </c>
      <c r="T2022" s="58"/>
      <c r="U2022" s="58"/>
      <c r="V2022" s="53">
        <f t="shared" si="564"/>
        <v>0</v>
      </c>
      <c r="W2022" s="59"/>
      <c r="X2022" s="6"/>
    </row>
    <row r="2023" spans="1:24" s="35" customFormat="1" ht="47.25" x14ac:dyDescent="0.25">
      <c r="A2023" s="33" t="s">
        <v>294</v>
      </c>
      <c r="B2023" s="33" t="s">
        <v>338</v>
      </c>
      <c r="C2023" s="42" t="s">
        <v>134</v>
      </c>
      <c r="D2023" s="43" t="s">
        <v>158</v>
      </c>
      <c r="E2023" s="53"/>
      <c r="F2023" s="53"/>
      <c r="G2023" s="53"/>
      <c r="H2023" s="53"/>
      <c r="I2023" s="54"/>
      <c r="J2023" s="50"/>
      <c r="K2023" s="54"/>
      <c r="L2023" s="55"/>
      <c r="M2023" s="59"/>
      <c r="N2023" s="59"/>
      <c r="O2023" s="53"/>
      <c r="P2023" s="53"/>
      <c r="Q2023" s="57">
        <f t="shared" si="563"/>
        <v>0</v>
      </c>
      <c r="R2023" s="53"/>
      <c r="S2023" s="53">
        <f t="shared" si="567"/>
        <v>0</v>
      </c>
      <c r="T2023" s="58"/>
      <c r="U2023" s="58"/>
      <c r="V2023" s="53">
        <f t="shared" si="564"/>
        <v>0</v>
      </c>
      <c r="W2023" s="59"/>
      <c r="X2023" s="6"/>
    </row>
    <row r="2024" spans="1:24" s="35" customFormat="1" ht="15.75" x14ac:dyDescent="0.25">
      <c r="A2024" s="33" t="s">
        <v>294</v>
      </c>
      <c r="B2024" s="33" t="s">
        <v>338</v>
      </c>
      <c r="C2024" s="42" t="s">
        <v>138</v>
      </c>
      <c r="D2024" s="43" t="s">
        <v>159</v>
      </c>
      <c r="E2024" s="53"/>
      <c r="F2024" s="53"/>
      <c r="G2024" s="53"/>
      <c r="H2024" s="53"/>
      <c r="I2024" s="54"/>
      <c r="J2024" s="50"/>
      <c r="K2024" s="54"/>
      <c r="L2024" s="55"/>
      <c r="M2024" s="59"/>
      <c r="N2024" s="59"/>
      <c r="O2024" s="53"/>
      <c r="P2024" s="53"/>
      <c r="Q2024" s="57">
        <f t="shared" si="563"/>
        <v>0</v>
      </c>
      <c r="R2024" s="53"/>
      <c r="S2024" s="53">
        <f t="shared" si="567"/>
        <v>0</v>
      </c>
      <c r="T2024" s="58"/>
      <c r="U2024" s="58"/>
      <c r="V2024" s="53">
        <f t="shared" si="564"/>
        <v>0</v>
      </c>
      <c r="W2024" s="59"/>
      <c r="X2024" s="6"/>
    </row>
    <row r="2025" spans="1:24" s="35" customFormat="1" ht="15.75" x14ac:dyDescent="0.25">
      <c r="A2025" s="33" t="s">
        <v>294</v>
      </c>
      <c r="B2025" s="33" t="s">
        <v>338</v>
      </c>
      <c r="C2025" s="42" t="s">
        <v>180</v>
      </c>
      <c r="D2025" s="43" t="s">
        <v>181</v>
      </c>
      <c r="E2025" s="53"/>
      <c r="F2025" s="53"/>
      <c r="G2025" s="53"/>
      <c r="H2025" s="53"/>
      <c r="I2025" s="54"/>
      <c r="J2025" s="50"/>
      <c r="K2025" s="54"/>
      <c r="L2025" s="55"/>
      <c r="M2025" s="59"/>
      <c r="N2025" s="59"/>
      <c r="O2025" s="53"/>
      <c r="P2025" s="53"/>
      <c r="Q2025" s="57">
        <f t="shared" si="563"/>
        <v>0</v>
      </c>
      <c r="R2025" s="53"/>
      <c r="S2025" s="53">
        <f t="shared" si="567"/>
        <v>0</v>
      </c>
      <c r="T2025" s="58"/>
      <c r="U2025" s="58"/>
      <c r="V2025" s="53">
        <f t="shared" si="564"/>
        <v>0</v>
      </c>
      <c r="W2025" s="59"/>
      <c r="X2025" s="6"/>
    </row>
    <row r="2026" spans="1:24" s="35" customFormat="1" ht="31.5" x14ac:dyDescent="0.25">
      <c r="A2026" s="33" t="s">
        <v>294</v>
      </c>
      <c r="B2026" s="33" t="s">
        <v>338</v>
      </c>
      <c r="C2026" s="42" t="s">
        <v>137</v>
      </c>
      <c r="D2026" s="43" t="s">
        <v>160</v>
      </c>
      <c r="E2026" s="53"/>
      <c r="F2026" s="53"/>
      <c r="G2026" s="53"/>
      <c r="H2026" s="53"/>
      <c r="I2026" s="54"/>
      <c r="J2026" s="50"/>
      <c r="K2026" s="54"/>
      <c r="L2026" s="55"/>
      <c r="M2026" s="59"/>
      <c r="N2026" s="59"/>
      <c r="O2026" s="53"/>
      <c r="P2026" s="53"/>
      <c r="Q2026" s="57">
        <f t="shared" si="563"/>
        <v>0</v>
      </c>
      <c r="R2026" s="53"/>
      <c r="S2026" s="53">
        <f t="shared" si="567"/>
        <v>0</v>
      </c>
      <c r="T2026" s="58"/>
      <c r="U2026" s="58"/>
      <c r="V2026" s="53">
        <f t="shared" si="564"/>
        <v>0</v>
      </c>
      <c r="W2026" s="59"/>
      <c r="X2026" s="6"/>
    </row>
    <row r="2027" spans="1:24" s="35" customFormat="1" ht="15.75" x14ac:dyDescent="0.25">
      <c r="A2027" s="33" t="s">
        <v>294</v>
      </c>
      <c r="B2027" s="33" t="s">
        <v>338</v>
      </c>
      <c r="C2027" s="42" t="s">
        <v>127</v>
      </c>
      <c r="D2027" s="43" t="s">
        <v>161</v>
      </c>
      <c r="E2027" s="53"/>
      <c r="F2027" s="53"/>
      <c r="G2027" s="53"/>
      <c r="H2027" s="53"/>
      <c r="I2027" s="54"/>
      <c r="J2027" s="50"/>
      <c r="K2027" s="54"/>
      <c r="L2027" s="55"/>
      <c r="M2027" s="59"/>
      <c r="N2027" s="59"/>
      <c r="O2027" s="53"/>
      <c r="P2027" s="53"/>
      <c r="Q2027" s="57">
        <f t="shared" si="563"/>
        <v>0</v>
      </c>
      <c r="R2027" s="53"/>
      <c r="S2027" s="53">
        <f t="shared" si="567"/>
        <v>0</v>
      </c>
      <c r="T2027" s="58"/>
      <c r="U2027" s="58"/>
      <c r="V2027" s="53">
        <f t="shared" si="564"/>
        <v>0</v>
      </c>
      <c r="W2027" s="59"/>
      <c r="X2027" s="6"/>
    </row>
    <row r="2028" spans="1:24" s="35" customFormat="1" ht="31.5" x14ac:dyDescent="0.25">
      <c r="A2028" s="33" t="s">
        <v>294</v>
      </c>
      <c r="B2028" s="33" t="s">
        <v>338</v>
      </c>
      <c r="C2028" s="42" t="s">
        <v>126</v>
      </c>
      <c r="D2028" s="43" t="s">
        <v>162</v>
      </c>
      <c r="E2028" s="53"/>
      <c r="F2028" s="53"/>
      <c r="G2028" s="53"/>
      <c r="H2028" s="53"/>
      <c r="I2028" s="54"/>
      <c r="J2028" s="50"/>
      <c r="K2028" s="54"/>
      <c r="L2028" s="55"/>
      <c r="M2028" s="59"/>
      <c r="N2028" s="59"/>
      <c r="O2028" s="53"/>
      <c r="P2028" s="53"/>
      <c r="Q2028" s="57">
        <f t="shared" si="563"/>
        <v>0</v>
      </c>
      <c r="R2028" s="53"/>
      <c r="S2028" s="53">
        <f t="shared" si="567"/>
        <v>0</v>
      </c>
      <c r="T2028" s="58"/>
      <c r="U2028" s="58"/>
      <c r="V2028" s="53">
        <f t="shared" si="564"/>
        <v>0</v>
      </c>
      <c r="W2028" s="59"/>
      <c r="X2028" s="6"/>
    </row>
    <row r="2029" spans="1:24" s="35" customFormat="1" ht="15.75" x14ac:dyDescent="0.25">
      <c r="A2029" s="33" t="s">
        <v>294</v>
      </c>
      <c r="B2029" s="33" t="s">
        <v>338</v>
      </c>
      <c r="C2029" s="42" t="s">
        <v>122</v>
      </c>
      <c r="D2029" s="43" t="s">
        <v>163</v>
      </c>
      <c r="E2029" s="53"/>
      <c r="F2029" s="53"/>
      <c r="G2029" s="53"/>
      <c r="H2029" s="53"/>
      <c r="I2029" s="54"/>
      <c r="J2029" s="50"/>
      <c r="K2029" s="54"/>
      <c r="L2029" s="55"/>
      <c r="M2029" s="59"/>
      <c r="N2029" s="59"/>
      <c r="O2029" s="53"/>
      <c r="P2029" s="53"/>
      <c r="Q2029" s="57">
        <f t="shared" si="563"/>
        <v>0</v>
      </c>
      <c r="R2029" s="53"/>
      <c r="S2029" s="53">
        <f t="shared" si="567"/>
        <v>0</v>
      </c>
      <c r="T2029" s="58"/>
      <c r="U2029" s="58"/>
      <c r="V2029" s="53">
        <f t="shared" si="564"/>
        <v>0</v>
      </c>
      <c r="W2029" s="59"/>
      <c r="X2029" s="6"/>
    </row>
    <row r="2030" spans="1:24" s="35" customFormat="1" ht="15.75" x14ac:dyDescent="0.25">
      <c r="A2030" s="33" t="s">
        <v>294</v>
      </c>
      <c r="B2030" s="33" t="s">
        <v>338</v>
      </c>
      <c r="C2030" s="42" t="s">
        <v>123</v>
      </c>
      <c r="D2030" s="43" t="s">
        <v>164</v>
      </c>
      <c r="E2030" s="53"/>
      <c r="F2030" s="53"/>
      <c r="G2030" s="53"/>
      <c r="H2030" s="53"/>
      <c r="I2030" s="54"/>
      <c r="J2030" s="50"/>
      <c r="K2030" s="54"/>
      <c r="L2030" s="55"/>
      <c r="M2030" s="59"/>
      <c r="N2030" s="59"/>
      <c r="O2030" s="53"/>
      <c r="P2030" s="53"/>
      <c r="Q2030" s="57">
        <f t="shared" si="563"/>
        <v>0</v>
      </c>
      <c r="R2030" s="53"/>
      <c r="S2030" s="53">
        <f t="shared" si="567"/>
        <v>0</v>
      </c>
      <c r="T2030" s="58"/>
      <c r="U2030" s="58"/>
      <c r="V2030" s="53">
        <f t="shared" si="564"/>
        <v>0</v>
      </c>
      <c r="W2030" s="59"/>
      <c r="X2030" s="6"/>
    </row>
    <row r="2031" spans="1:24" s="35" customFormat="1" ht="15.75" x14ac:dyDescent="0.25">
      <c r="A2031" s="33" t="s">
        <v>294</v>
      </c>
      <c r="B2031" s="33" t="s">
        <v>338</v>
      </c>
      <c r="C2031" s="42" t="s">
        <v>182</v>
      </c>
      <c r="D2031" s="43" t="s">
        <v>183</v>
      </c>
      <c r="E2031" s="53"/>
      <c r="F2031" s="53"/>
      <c r="G2031" s="53"/>
      <c r="H2031" s="53"/>
      <c r="I2031" s="54"/>
      <c r="J2031" s="50"/>
      <c r="K2031" s="54"/>
      <c r="L2031" s="55"/>
      <c r="M2031" s="59"/>
      <c r="N2031" s="59"/>
      <c r="O2031" s="53"/>
      <c r="P2031" s="53"/>
      <c r="Q2031" s="57">
        <f t="shared" si="563"/>
        <v>0</v>
      </c>
      <c r="R2031" s="53"/>
      <c r="S2031" s="53">
        <f t="shared" si="567"/>
        <v>0</v>
      </c>
      <c r="T2031" s="58"/>
      <c r="U2031" s="58"/>
      <c r="V2031" s="53">
        <f t="shared" si="564"/>
        <v>0</v>
      </c>
      <c r="W2031" s="59"/>
      <c r="X2031" s="6"/>
    </row>
    <row r="2032" spans="1:24" s="35" customFormat="1" ht="15.75" x14ac:dyDescent="0.25">
      <c r="A2032" s="33" t="s">
        <v>294</v>
      </c>
      <c r="B2032" s="33" t="s">
        <v>338</v>
      </c>
      <c r="C2032" s="42" t="s">
        <v>184</v>
      </c>
      <c r="D2032" s="43" t="s">
        <v>185</v>
      </c>
      <c r="E2032" s="53"/>
      <c r="F2032" s="53"/>
      <c r="G2032" s="53"/>
      <c r="H2032" s="53"/>
      <c r="I2032" s="54"/>
      <c r="J2032" s="50"/>
      <c r="K2032" s="54"/>
      <c r="L2032" s="55"/>
      <c r="M2032" s="59"/>
      <c r="N2032" s="59"/>
      <c r="O2032" s="53"/>
      <c r="P2032" s="53"/>
      <c r="Q2032" s="57">
        <f t="shared" si="563"/>
        <v>0</v>
      </c>
      <c r="R2032" s="53"/>
      <c r="S2032" s="53">
        <f t="shared" si="567"/>
        <v>0</v>
      </c>
      <c r="T2032" s="58"/>
      <c r="U2032" s="58"/>
      <c r="V2032" s="53">
        <f t="shared" si="564"/>
        <v>0</v>
      </c>
      <c r="W2032" s="59"/>
      <c r="X2032" s="6"/>
    </row>
    <row r="2033" spans="1:24" s="35" customFormat="1" ht="15.75" x14ac:dyDescent="0.25">
      <c r="A2033" s="33" t="s">
        <v>294</v>
      </c>
      <c r="B2033" s="33" t="s">
        <v>338</v>
      </c>
      <c r="C2033" s="42" t="s">
        <v>186</v>
      </c>
      <c r="D2033" s="43" t="s">
        <v>187</v>
      </c>
      <c r="E2033" s="53"/>
      <c r="F2033" s="53"/>
      <c r="G2033" s="53"/>
      <c r="H2033" s="53"/>
      <c r="I2033" s="54"/>
      <c r="J2033" s="50"/>
      <c r="K2033" s="54"/>
      <c r="L2033" s="55"/>
      <c r="M2033" s="59"/>
      <c r="N2033" s="59"/>
      <c r="O2033" s="53"/>
      <c r="P2033" s="53"/>
      <c r="Q2033" s="57">
        <f t="shared" si="563"/>
        <v>0</v>
      </c>
      <c r="R2033" s="53"/>
      <c r="S2033" s="53">
        <f t="shared" si="567"/>
        <v>0</v>
      </c>
      <c r="T2033" s="58"/>
      <c r="U2033" s="58"/>
      <c r="V2033" s="53">
        <f t="shared" si="564"/>
        <v>0</v>
      </c>
      <c r="W2033" s="59"/>
      <c r="X2033" s="6"/>
    </row>
    <row r="2034" spans="1:24" s="35" customFormat="1" ht="31.5" x14ac:dyDescent="0.25">
      <c r="A2034" s="33" t="s">
        <v>294</v>
      </c>
      <c r="B2034" s="33" t="s">
        <v>338</v>
      </c>
      <c r="C2034" s="42" t="s">
        <v>188</v>
      </c>
      <c r="D2034" s="43" t="s">
        <v>189</v>
      </c>
      <c r="E2034" s="53"/>
      <c r="F2034" s="53"/>
      <c r="G2034" s="53"/>
      <c r="H2034" s="53"/>
      <c r="I2034" s="54"/>
      <c r="J2034" s="50"/>
      <c r="K2034" s="54"/>
      <c r="L2034" s="55"/>
      <c r="M2034" s="59"/>
      <c r="N2034" s="59"/>
      <c r="O2034" s="53"/>
      <c r="P2034" s="53"/>
      <c r="Q2034" s="57">
        <f t="shared" si="563"/>
        <v>0</v>
      </c>
      <c r="R2034" s="53"/>
      <c r="S2034" s="53">
        <f t="shared" si="567"/>
        <v>0</v>
      </c>
      <c r="T2034" s="58"/>
      <c r="U2034" s="58"/>
      <c r="V2034" s="53">
        <f t="shared" si="564"/>
        <v>0</v>
      </c>
      <c r="W2034" s="59"/>
      <c r="X2034" s="6"/>
    </row>
    <row r="2035" spans="1:24" s="35" customFormat="1" ht="15.75" x14ac:dyDescent="0.25">
      <c r="A2035" s="33" t="s">
        <v>294</v>
      </c>
      <c r="B2035" s="33" t="s">
        <v>338</v>
      </c>
      <c r="C2035" s="42" t="s">
        <v>124</v>
      </c>
      <c r="D2035" s="43" t="s">
        <v>165</v>
      </c>
      <c r="E2035" s="53"/>
      <c r="F2035" s="53"/>
      <c r="G2035" s="53"/>
      <c r="H2035" s="53"/>
      <c r="I2035" s="54"/>
      <c r="J2035" s="50"/>
      <c r="K2035" s="54"/>
      <c r="L2035" s="55"/>
      <c r="M2035" s="59"/>
      <c r="N2035" s="59"/>
      <c r="O2035" s="53"/>
      <c r="P2035" s="53"/>
      <c r="Q2035" s="57">
        <f t="shared" si="563"/>
        <v>0</v>
      </c>
      <c r="R2035" s="53"/>
      <c r="S2035" s="53">
        <f t="shared" si="567"/>
        <v>0</v>
      </c>
      <c r="T2035" s="58"/>
      <c r="U2035" s="58"/>
      <c r="V2035" s="53">
        <f t="shared" si="564"/>
        <v>0</v>
      </c>
      <c r="W2035" s="59"/>
      <c r="X2035" s="6"/>
    </row>
    <row r="2036" spans="1:24" s="35" customFormat="1" ht="15.75" x14ac:dyDescent="0.25">
      <c r="A2036" s="33" t="s">
        <v>294</v>
      </c>
      <c r="B2036" s="33" t="s">
        <v>338</v>
      </c>
      <c r="C2036" s="42" t="s">
        <v>125</v>
      </c>
      <c r="D2036" s="43" t="s">
        <v>166</v>
      </c>
      <c r="E2036" s="53"/>
      <c r="F2036" s="53"/>
      <c r="G2036" s="53"/>
      <c r="H2036" s="53"/>
      <c r="I2036" s="54"/>
      <c r="J2036" s="50"/>
      <c r="K2036" s="54"/>
      <c r="L2036" s="55"/>
      <c r="M2036" s="59"/>
      <c r="N2036" s="59"/>
      <c r="O2036" s="53"/>
      <c r="P2036" s="53"/>
      <c r="Q2036" s="57">
        <f t="shared" si="563"/>
        <v>0</v>
      </c>
      <c r="R2036" s="53"/>
      <c r="S2036" s="53">
        <f t="shared" si="567"/>
        <v>0</v>
      </c>
      <c r="T2036" s="58"/>
      <c r="U2036" s="58"/>
      <c r="V2036" s="53">
        <f t="shared" si="564"/>
        <v>0</v>
      </c>
      <c r="W2036" s="59"/>
      <c r="X2036" s="6"/>
    </row>
    <row r="2037" spans="1:24" s="35" customFormat="1" ht="47.25" x14ac:dyDescent="0.25">
      <c r="A2037" s="33" t="s">
        <v>294</v>
      </c>
      <c r="B2037" s="33" t="s">
        <v>338</v>
      </c>
      <c r="C2037" s="42" t="s">
        <v>34</v>
      </c>
      <c r="D2037" s="43" t="s">
        <v>167</v>
      </c>
      <c r="E2037" s="53"/>
      <c r="F2037" s="53"/>
      <c r="G2037" s="53"/>
      <c r="H2037" s="53"/>
      <c r="I2037" s="54"/>
      <c r="J2037" s="50"/>
      <c r="K2037" s="54"/>
      <c r="L2037" s="55"/>
      <c r="M2037" s="59"/>
      <c r="N2037" s="59"/>
      <c r="O2037" s="53"/>
      <c r="P2037" s="53"/>
      <c r="Q2037" s="57">
        <f t="shared" si="563"/>
        <v>0</v>
      </c>
      <c r="R2037" s="53"/>
      <c r="S2037" s="53">
        <f t="shared" si="567"/>
        <v>0</v>
      </c>
      <c r="T2037" s="58"/>
      <c r="U2037" s="58"/>
      <c r="V2037" s="53">
        <f t="shared" si="564"/>
        <v>0</v>
      </c>
      <c r="W2037" s="59"/>
      <c r="X2037" s="6"/>
    </row>
    <row r="2038" spans="1:24" s="35" customFormat="1" ht="15.75" x14ac:dyDescent="0.25">
      <c r="A2038" s="33" t="s">
        <v>294</v>
      </c>
      <c r="B2038" s="33" t="s">
        <v>338</v>
      </c>
      <c r="C2038" s="42" t="s">
        <v>35</v>
      </c>
      <c r="D2038" s="43" t="s">
        <v>168</v>
      </c>
      <c r="E2038" s="53"/>
      <c r="F2038" s="53"/>
      <c r="G2038" s="53"/>
      <c r="H2038" s="53"/>
      <c r="I2038" s="54"/>
      <c r="J2038" s="50"/>
      <c r="K2038" s="54"/>
      <c r="L2038" s="55"/>
      <c r="M2038" s="59"/>
      <c r="N2038" s="59"/>
      <c r="O2038" s="53"/>
      <c r="P2038" s="53"/>
      <c r="Q2038" s="57">
        <f t="shared" si="563"/>
        <v>0</v>
      </c>
      <c r="R2038" s="53"/>
      <c r="S2038" s="53">
        <f t="shared" si="567"/>
        <v>0</v>
      </c>
      <c r="T2038" s="58"/>
      <c r="U2038" s="58"/>
      <c r="V2038" s="53">
        <f t="shared" si="564"/>
        <v>0</v>
      </c>
      <c r="W2038" s="59"/>
      <c r="X2038" s="6"/>
    </row>
    <row r="2039" spans="1:24" s="35" customFormat="1" ht="31.5" x14ac:dyDescent="0.25">
      <c r="A2039" s="33" t="s">
        <v>294</v>
      </c>
      <c r="B2039" s="33" t="s">
        <v>338</v>
      </c>
      <c r="C2039" s="42" t="s">
        <v>36</v>
      </c>
      <c r="D2039" s="43" t="s">
        <v>190</v>
      </c>
      <c r="E2039" s="53"/>
      <c r="F2039" s="53"/>
      <c r="G2039" s="53"/>
      <c r="H2039" s="53"/>
      <c r="I2039" s="54"/>
      <c r="J2039" s="50"/>
      <c r="K2039" s="54"/>
      <c r="L2039" s="55"/>
      <c r="M2039" s="59"/>
      <c r="N2039" s="59"/>
      <c r="O2039" s="53"/>
      <c r="P2039" s="53"/>
      <c r="Q2039" s="57">
        <f t="shared" si="563"/>
        <v>0</v>
      </c>
      <c r="R2039" s="53"/>
      <c r="S2039" s="53">
        <f t="shared" si="567"/>
        <v>0</v>
      </c>
      <c r="T2039" s="58"/>
      <c r="U2039" s="58"/>
      <c r="V2039" s="53">
        <f t="shared" si="564"/>
        <v>0</v>
      </c>
      <c r="W2039" s="59"/>
      <c r="X2039" s="6"/>
    </row>
    <row r="2040" spans="1:24" s="35" customFormat="1" ht="31.5" x14ac:dyDescent="0.25">
      <c r="A2040" s="33" t="s">
        <v>294</v>
      </c>
      <c r="B2040" s="33" t="s">
        <v>338</v>
      </c>
      <c r="C2040" s="42" t="s">
        <v>37</v>
      </c>
      <c r="D2040" s="43" t="s">
        <v>191</v>
      </c>
      <c r="E2040" s="53"/>
      <c r="F2040" s="53"/>
      <c r="G2040" s="53"/>
      <c r="H2040" s="53"/>
      <c r="I2040" s="54"/>
      <c r="J2040" s="50"/>
      <c r="K2040" s="54"/>
      <c r="L2040" s="55"/>
      <c r="M2040" s="59"/>
      <c r="N2040" s="59"/>
      <c r="O2040" s="53"/>
      <c r="P2040" s="53"/>
      <c r="Q2040" s="57">
        <f t="shared" si="563"/>
        <v>0</v>
      </c>
      <c r="R2040" s="53"/>
      <c r="S2040" s="53">
        <f t="shared" si="567"/>
        <v>0</v>
      </c>
      <c r="T2040" s="58"/>
      <c r="U2040" s="58"/>
      <c r="V2040" s="53">
        <f t="shared" si="564"/>
        <v>0</v>
      </c>
      <c r="W2040" s="59"/>
      <c r="X2040" s="6"/>
    </row>
    <row r="2041" spans="1:24" s="35" customFormat="1" ht="31.5" x14ac:dyDescent="0.25">
      <c r="A2041" s="33" t="s">
        <v>294</v>
      </c>
      <c r="B2041" s="33" t="s">
        <v>338</v>
      </c>
      <c r="C2041" s="42" t="s">
        <v>38</v>
      </c>
      <c r="D2041" s="43" t="s">
        <v>169</v>
      </c>
      <c r="E2041" s="53"/>
      <c r="F2041" s="53"/>
      <c r="G2041" s="53"/>
      <c r="H2041" s="53"/>
      <c r="I2041" s="54"/>
      <c r="J2041" s="50"/>
      <c r="K2041" s="54"/>
      <c r="L2041" s="55"/>
      <c r="M2041" s="59"/>
      <c r="N2041" s="59"/>
      <c r="O2041" s="53"/>
      <c r="P2041" s="53"/>
      <c r="Q2041" s="57">
        <f t="shared" si="563"/>
        <v>0</v>
      </c>
      <c r="R2041" s="53"/>
      <c r="S2041" s="53">
        <f t="shared" si="567"/>
        <v>0</v>
      </c>
      <c r="T2041" s="58"/>
      <c r="U2041" s="58"/>
      <c r="V2041" s="53">
        <f t="shared" si="564"/>
        <v>0</v>
      </c>
      <c r="W2041" s="59"/>
      <c r="X2041" s="6"/>
    </row>
    <row r="2042" spans="1:24" s="35" customFormat="1" ht="15.75" x14ac:dyDescent="0.25">
      <c r="A2042" s="33" t="s">
        <v>294</v>
      </c>
      <c r="B2042" s="33" t="s">
        <v>338</v>
      </c>
      <c r="C2042" s="42" t="s">
        <v>39</v>
      </c>
      <c r="D2042" s="43" t="s">
        <v>170</v>
      </c>
      <c r="E2042" s="53"/>
      <c r="F2042" s="53"/>
      <c r="G2042" s="53"/>
      <c r="H2042" s="53"/>
      <c r="I2042" s="54"/>
      <c r="J2042" s="50"/>
      <c r="K2042" s="54"/>
      <c r="L2042" s="55"/>
      <c r="M2042" s="59"/>
      <c r="N2042" s="59"/>
      <c r="O2042" s="53"/>
      <c r="P2042" s="53"/>
      <c r="Q2042" s="57">
        <f t="shared" si="563"/>
        <v>0</v>
      </c>
      <c r="R2042" s="53"/>
      <c r="S2042" s="53">
        <f t="shared" si="567"/>
        <v>0</v>
      </c>
      <c r="T2042" s="58"/>
      <c r="U2042" s="58"/>
      <c r="V2042" s="53">
        <f t="shared" si="564"/>
        <v>0</v>
      </c>
      <c r="W2042" s="59"/>
      <c r="X2042" s="6"/>
    </row>
    <row r="2043" spans="1:24" s="35" customFormat="1" ht="47.25" x14ac:dyDescent="0.25">
      <c r="A2043" s="33" t="s">
        <v>294</v>
      </c>
      <c r="B2043" s="33" t="s">
        <v>338</v>
      </c>
      <c r="C2043" s="42" t="s">
        <v>40</v>
      </c>
      <c r="D2043" s="43" t="s">
        <v>172</v>
      </c>
      <c r="E2043" s="53"/>
      <c r="F2043" s="53"/>
      <c r="G2043" s="53"/>
      <c r="H2043" s="53"/>
      <c r="I2043" s="54"/>
      <c r="J2043" s="50"/>
      <c r="K2043" s="54"/>
      <c r="L2043" s="55"/>
      <c r="M2043" s="59"/>
      <c r="N2043" s="59"/>
      <c r="O2043" s="53"/>
      <c r="P2043" s="53"/>
      <c r="Q2043" s="57">
        <f t="shared" si="563"/>
        <v>0</v>
      </c>
      <c r="R2043" s="53"/>
      <c r="S2043" s="53">
        <f t="shared" si="567"/>
        <v>0</v>
      </c>
      <c r="T2043" s="58"/>
      <c r="U2043" s="58"/>
      <c r="V2043" s="53">
        <f t="shared" si="564"/>
        <v>0</v>
      </c>
      <c r="W2043" s="59"/>
      <c r="X2043" s="6"/>
    </row>
    <row r="2044" spans="1:24" s="35" customFormat="1" ht="15.75" x14ac:dyDescent="0.25">
      <c r="A2044" s="33" t="s">
        <v>294</v>
      </c>
      <c r="B2044" s="33" t="s">
        <v>338</v>
      </c>
      <c r="C2044" s="42" t="s">
        <v>41</v>
      </c>
      <c r="D2044" s="43" t="s">
        <v>171</v>
      </c>
      <c r="E2044" s="53"/>
      <c r="F2044" s="53"/>
      <c r="G2044" s="53"/>
      <c r="H2044" s="53"/>
      <c r="I2044" s="54"/>
      <c r="J2044" s="50"/>
      <c r="K2044" s="54"/>
      <c r="L2044" s="55"/>
      <c r="M2044" s="59"/>
      <c r="N2044" s="59"/>
      <c r="O2044" s="53"/>
      <c r="P2044" s="53"/>
      <c r="Q2044" s="57">
        <f t="shared" si="563"/>
        <v>0</v>
      </c>
      <c r="R2044" s="53"/>
      <c r="S2044" s="53">
        <f t="shared" si="567"/>
        <v>0</v>
      </c>
      <c r="T2044" s="58"/>
      <c r="U2044" s="58"/>
      <c r="V2044" s="53">
        <f t="shared" si="564"/>
        <v>0</v>
      </c>
      <c r="W2044" s="59"/>
      <c r="X2044" s="6"/>
    </row>
    <row r="2045" spans="1:24" s="35" customFormat="1" ht="15.75" x14ac:dyDescent="0.25">
      <c r="A2045" s="33" t="s">
        <v>294</v>
      </c>
      <c r="B2045" s="33" t="s">
        <v>338</v>
      </c>
      <c r="C2045" s="42" t="s">
        <v>42</v>
      </c>
      <c r="D2045" s="43" t="s">
        <v>192</v>
      </c>
      <c r="E2045" s="53"/>
      <c r="F2045" s="53"/>
      <c r="G2045" s="53"/>
      <c r="H2045" s="53"/>
      <c r="I2045" s="54"/>
      <c r="J2045" s="50"/>
      <c r="K2045" s="54"/>
      <c r="L2045" s="55"/>
      <c r="M2045" s="59"/>
      <c r="N2045" s="59"/>
      <c r="O2045" s="53"/>
      <c r="P2045" s="53"/>
      <c r="Q2045" s="57">
        <f t="shared" si="563"/>
        <v>0</v>
      </c>
      <c r="R2045" s="53"/>
      <c r="S2045" s="53">
        <f t="shared" si="567"/>
        <v>0</v>
      </c>
      <c r="T2045" s="58"/>
      <c r="U2045" s="58"/>
      <c r="V2045" s="53">
        <f t="shared" si="564"/>
        <v>0</v>
      </c>
      <c r="W2045" s="59"/>
      <c r="X2045" s="6"/>
    </row>
    <row r="2046" spans="1:24" s="35" customFormat="1" ht="15.75" x14ac:dyDescent="0.25">
      <c r="A2046" s="33" t="s">
        <v>294</v>
      </c>
      <c r="B2046" s="33" t="s">
        <v>338</v>
      </c>
      <c r="C2046" s="42" t="s">
        <v>43</v>
      </c>
      <c r="D2046" s="43" t="s">
        <v>193</v>
      </c>
      <c r="E2046" s="53"/>
      <c r="F2046" s="53"/>
      <c r="G2046" s="53"/>
      <c r="H2046" s="53"/>
      <c r="I2046" s="54"/>
      <c r="J2046" s="50"/>
      <c r="K2046" s="54"/>
      <c r="L2046" s="55"/>
      <c r="M2046" s="59"/>
      <c r="N2046" s="59"/>
      <c r="O2046" s="53"/>
      <c r="P2046" s="53"/>
      <c r="Q2046" s="57">
        <f t="shared" si="563"/>
        <v>0</v>
      </c>
      <c r="R2046" s="53"/>
      <c r="S2046" s="53">
        <f t="shared" si="567"/>
        <v>0</v>
      </c>
      <c r="T2046" s="58"/>
      <c r="U2046" s="58"/>
      <c r="V2046" s="53">
        <f t="shared" si="564"/>
        <v>0</v>
      </c>
      <c r="W2046" s="59"/>
      <c r="X2046" s="6"/>
    </row>
    <row r="2047" spans="1:24" s="35" customFormat="1" ht="15.75" x14ac:dyDescent="0.25">
      <c r="A2047" s="33" t="s">
        <v>294</v>
      </c>
      <c r="B2047" s="33" t="s">
        <v>338</v>
      </c>
      <c r="C2047" s="42" t="s">
        <v>44</v>
      </c>
      <c r="D2047" s="43" t="s">
        <v>173</v>
      </c>
      <c r="E2047" s="53">
        <v>68362</v>
      </c>
      <c r="F2047" s="53">
        <f>E2047/12*3</f>
        <v>17090.5</v>
      </c>
      <c r="G2047" s="53">
        <v>14607</v>
      </c>
      <c r="H2047" s="53">
        <v>14607</v>
      </c>
      <c r="I2047" s="127"/>
      <c r="J2047" s="55"/>
      <c r="K2047" s="54">
        <f>G2047-F2047</f>
        <v>-2483.5</v>
      </c>
      <c r="L2047" s="55">
        <f>ROUND(K2047*100/-F2047,2)</f>
        <v>14.53</v>
      </c>
      <c r="M2047" s="59"/>
      <c r="N2047" s="59"/>
      <c r="O2047" s="53">
        <v>385</v>
      </c>
      <c r="P2047" s="53">
        <v>385</v>
      </c>
      <c r="Q2047" s="57">
        <f t="shared" si="563"/>
        <v>0</v>
      </c>
      <c r="R2047" s="74">
        <v>117</v>
      </c>
      <c r="S2047" s="53">
        <f>ROUND(R2047/12*3,0)</f>
        <v>29</v>
      </c>
      <c r="T2047" s="58">
        <v>25</v>
      </c>
      <c r="U2047" s="58">
        <v>25</v>
      </c>
      <c r="V2047" s="53">
        <f t="shared" si="564"/>
        <v>0</v>
      </c>
      <c r="W2047" s="59"/>
      <c r="X2047" s="6"/>
    </row>
    <row r="2048" spans="1:24" s="35" customFormat="1" ht="15.75" x14ac:dyDescent="0.25">
      <c r="A2048" s="33" t="s">
        <v>294</v>
      </c>
      <c r="B2048" s="33" t="s">
        <v>338</v>
      </c>
      <c r="C2048" s="42" t="s">
        <v>45</v>
      </c>
      <c r="D2048" s="43" t="s">
        <v>187</v>
      </c>
      <c r="E2048" s="53"/>
      <c r="F2048" s="53"/>
      <c r="G2048" s="53"/>
      <c r="H2048" s="53"/>
      <c r="I2048" s="54"/>
      <c r="J2048" s="50"/>
      <c r="K2048" s="54"/>
      <c r="L2048" s="55"/>
      <c r="M2048" s="59"/>
      <c r="N2048" s="59"/>
      <c r="O2048" s="53"/>
      <c r="P2048" s="53"/>
      <c r="Q2048" s="57">
        <f t="shared" si="563"/>
        <v>0</v>
      </c>
      <c r="R2048" s="53"/>
      <c r="S2048" s="53">
        <f t="shared" ref="S2048:S2058" si="568">ROUND(R2048/12*3,0)</f>
        <v>0</v>
      </c>
      <c r="T2048" s="58"/>
      <c r="U2048" s="58"/>
      <c r="V2048" s="53">
        <f t="shared" si="564"/>
        <v>0</v>
      </c>
      <c r="W2048" s="59"/>
      <c r="X2048" s="6"/>
    </row>
    <row r="2049" spans="1:24" s="35" customFormat="1" ht="15.75" x14ac:dyDescent="0.25">
      <c r="A2049" s="33" t="s">
        <v>294</v>
      </c>
      <c r="B2049" s="33" t="s">
        <v>338</v>
      </c>
      <c r="C2049" s="42" t="s">
        <v>46</v>
      </c>
      <c r="D2049" s="43" t="s">
        <v>194</v>
      </c>
      <c r="E2049" s="53"/>
      <c r="F2049" s="53"/>
      <c r="G2049" s="53"/>
      <c r="H2049" s="53"/>
      <c r="I2049" s="54"/>
      <c r="J2049" s="50"/>
      <c r="K2049" s="54"/>
      <c r="L2049" s="55"/>
      <c r="M2049" s="59"/>
      <c r="N2049" s="59"/>
      <c r="O2049" s="53"/>
      <c r="P2049" s="53"/>
      <c r="Q2049" s="57">
        <f t="shared" si="563"/>
        <v>0</v>
      </c>
      <c r="R2049" s="53"/>
      <c r="S2049" s="53">
        <f t="shared" si="568"/>
        <v>0</v>
      </c>
      <c r="T2049" s="58"/>
      <c r="U2049" s="58"/>
      <c r="V2049" s="53">
        <f t="shared" si="564"/>
        <v>0</v>
      </c>
      <c r="W2049" s="59"/>
      <c r="X2049" s="6"/>
    </row>
    <row r="2050" spans="1:24" s="35" customFormat="1" ht="15.75" x14ac:dyDescent="0.25">
      <c r="A2050" s="33" t="s">
        <v>294</v>
      </c>
      <c r="B2050" s="33" t="s">
        <v>338</v>
      </c>
      <c r="C2050" s="42" t="s">
        <v>47</v>
      </c>
      <c r="D2050" s="43" t="s">
        <v>121</v>
      </c>
      <c r="E2050" s="53"/>
      <c r="F2050" s="53"/>
      <c r="G2050" s="53"/>
      <c r="H2050" s="53"/>
      <c r="I2050" s="54"/>
      <c r="J2050" s="50"/>
      <c r="K2050" s="54"/>
      <c r="L2050" s="55"/>
      <c r="M2050" s="59"/>
      <c r="N2050" s="59"/>
      <c r="O2050" s="53"/>
      <c r="P2050" s="53"/>
      <c r="Q2050" s="57">
        <f t="shared" si="563"/>
        <v>0</v>
      </c>
      <c r="R2050" s="53"/>
      <c r="S2050" s="53">
        <f t="shared" si="568"/>
        <v>0</v>
      </c>
      <c r="T2050" s="58"/>
      <c r="U2050" s="58"/>
      <c r="V2050" s="53">
        <f t="shared" si="564"/>
        <v>0</v>
      </c>
      <c r="W2050" s="59"/>
      <c r="X2050" s="6"/>
    </row>
    <row r="2051" spans="1:24" s="35" customFormat="1" ht="15.75" x14ac:dyDescent="0.25">
      <c r="A2051" s="33" t="s">
        <v>294</v>
      </c>
      <c r="B2051" s="33" t="s">
        <v>338</v>
      </c>
      <c r="C2051" s="42" t="s">
        <v>48</v>
      </c>
      <c r="D2051" s="43" t="s">
        <v>195</v>
      </c>
      <c r="E2051" s="53"/>
      <c r="F2051" s="53"/>
      <c r="G2051" s="53"/>
      <c r="H2051" s="53"/>
      <c r="I2051" s="54"/>
      <c r="J2051" s="50"/>
      <c r="K2051" s="54"/>
      <c r="L2051" s="55"/>
      <c r="M2051" s="59"/>
      <c r="N2051" s="59"/>
      <c r="O2051" s="53"/>
      <c r="P2051" s="53"/>
      <c r="Q2051" s="57">
        <f t="shared" si="563"/>
        <v>0</v>
      </c>
      <c r="R2051" s="53"/>
      <c r="S2051" s="53">
        <f t="shared" si="568"/>
        <v>0</v>
      </c>
      <c r="T2051" s="58"/>
      <c r="U2051" s="58"/>
      <c r="V2051" s="53">
        <f t="shared" si="564"/>
        <v>0</v>
      </c>
      <c r="W2051" s="59"/>
      <c r="X2051" s="6"/>
    </row>
    <row r="2052" spans="1:24" s="35" customFormat="1" ht="31.5" x14ac:dyDescent="0.25">
      <c r="A2052" s="33" t="s">
        <v>294</v>
      </c>
      <c r="B2052" s="33" t="s">
        <v>338</v>
      </c>
      <c r="C2052" s="42" t="s">
        <v>128</v>
      </c>
      <c r="D2052" s="43" t="s">
        <v>118</v>
      </c>
      <c r="E2052" s="53"/>
      <c r="F2052" s="53"/>
      <c r="G2052" s="53"/>
      <c r="H2052" s="53"/>
      <c r="I2052" s="54"/>
      <c r="J2052" s="50"/>
      <c r="K2052" s="54"/>
      <c r="L2052" s="55"/>
      <c r="M2052" s="59"/>
      <c r="N2052" s="59"/>
      <c r="O2052" s="53"/>
      <c r="P2052" s="53"/>
      <c r="Q2052" s="57">
        <f t="shared" si="563"/>
        <v>0</v>
      </c>
      <c r="R2052" s="53"/>
      <c r="S2052" s="53">
        <f t="shared" si="568"/>
        <v>0</v>
      </c>
      <c r="T2052" s="58"/>
      <c r="U2052" s="58"/>
      <c r="V2052" s="53">
        <f t="shared" si="564"/>
        <v>0</v>
      </c>
      <c r="W2052" s="59"/>
      <c r="X2052" s="6"/>
    </row>
    <row r="2053" spans="1:24" s="35" customFormat="1" ht="15.75" x14ac:dyDescent="0.25">
      <c r="A2053" s="33" t="s">
        <v>294</v>
      </c>
      <c r="B2053" s="33" t="s">
        <v>338</v>
      </c>
      <c r="C2053" s="42" t="s">
        <v>47</v>
      </c>
      <c r="D2053" s="43" t="s">
        <v>121</v>
      </c>
      <c r="E2053" s="53"/>
      <c r="F2053" s="53"/>
      <c r="G2053" s="53"/>
      <c r="H2053" s="53"/>
      <c r="I2053" s="54"/>
      <c r="J2053" s="50"/>
      <c r="K2053" s="54"/>
      <c r="L2053" s="55"/>
      <c r="M2053" s="59"/>
      <c r="N2053" s="59"/>
      <c r="O2053" s="53"/>
      <c r="P2053" s="53"/>
      <c r="Q2053" s="57">
        <f t="shared" si="563"/>
        <v>0</v>
      </c>
      <c r="R2053" s="53"/>
      <c r="S2053" s="53">
        <f t="shared" si="568"/>
        <v>0</v>
      </c>
      <c r="T2053" s="58"/>
      <c r="U2053" s="58"/>
      <c r="V2053" s="53">
        <f t="shared" si="564"/>
        <v>0</v>
      </c>
      <c r="W2053" s="59"/>
      <c r="X2053" s="6"/>
    </row>
    <row r="2054" spans="1:24" s="35" customFormat="1" ht="31.5" x14ac:dyDescent="0.25">
      <c r="A2054" s="33" t="s">
        <v>294</v>
      </c>
      <c r="B2054" s="33" t="s">
        <v>338</v>
      </c>
      <c r="C2054" s="42" t="s">
        <v>49</v>
      </c>
      <c r="D2054" s="43" t="s">
        <v>196</v>
      </c>
      <c r="E2054" s="53"/>
      <c r="F2054" s="53"/>
      <c r="G2054" s="53"/>
      <c r="H2054" s="53"/>
      <c r="I2054" s="54"/>
      <c r="J2054" s="50"/>
      <c r="K2054" s="54"/>
      <c r="L2054" s="55"/>
      <c r="M2054" s="59"/>
      <c r="N2054" s="59"/>
      <c r="O2054" s="53"/>
      <c r="P2054" s="53"/>
      <c r="Q2054" s="57">
        <f t="shared" si="563"/>
        <v>0</v>
      </c>
      <c r="R2054" s="53"/>
      <c r="S2054" s="53">
        <f t="shared" si="568"/>
        <v>0</v>
      </c>
      <c r="T2054" s="58"/>
      <c r="U2054" s="58"/>
      <c r="V2054" s="53">
        <f t="shared" si="564"/>
        <v>0</v>
      </c>
      <c r="W2054" s="59"/>
      <c r="X2054" s="6"/>
    </row>
    <row r="2055" spans="1:24" s="35" customFormat="1" ht="31.5" x14ac:dyDescent="0.25">
      <c r="A2055" s="33" t="s">
        <v>294</v>
      </c>
      <c r="B2055" s="33" t="s">
        <v>338</v>
      </c>
      <c r="C2055" s="42" t="s">
        <v>197</v>
      </c>
      <c r="D2055" s="43" t="s">
        <v>198</v>
      </c>
      <c r="E2055" s="53"/>
      <c r="F2055" s="53"/>
      <c r="G2055" s="53"/>
      <c r="H2055" s="53"/>
      <c r="I2055" s="54"/>
      <c r="J2055" s="50"/>
      <c r="K2055" s="54"/>
      <c r="L2055" s="55"/>
      <c r="M2055" s="59"/>
      <c r="N2055" s="59"/>
      <c r="O2055" s="53"/>
      <c r="P2055" s="53"/>
      <c r="Q2055" s="57">
        <f t="shared" si="563"/>
        <v>0</v>
      </c>
      <c r="R2055" s="53"/>
      <c r="S2055" s="53">
        <f t="shared" si="568"/>
        <v>0</v>
      </c>
      <c r="T2055" s="58"/>
      <c r="U2055" s="58"/>
      <c r="V2055" s="53">
        <f t="shared" si="564"/>
        <v>0</v>
      </c>
      <c r="W2055" s="59"/>
      <c r="X2055" s="6"/>
    </row>
    <row r="2056" spans="1:24" s="35" customFormat="1" ht="47.25" x14ac:dyDescent="0.25">
      <c r="A2056" s="33" t="s">
        <v>294</v>
      </c>
      <c r="B2056" s="33" t="s">
        <v>338</v>
      </c>
      <c r="C2056" s="42" t="s">
        <v>199</v>
      </c>
      <c r="D2056" s="43" t="s">
        <v>200</v>
      </c>
      <c r="E2056" s="53"/>
      <c r="F2056" s="53"/>
      <c r="G2056" s="53"/>
      <c r="H2056" s="53"/>
      <c r="I2056" s="54"/>
      <c r="J2056" s="50"/>
      <c r="K2056" s="54"/>
      <c r="L2056" s="55"/>
      <c r="M2056" s="59"/>
      <c r="N2056" s="59"/>
      <c r="O2056" s="53"/>
      <c r="P2056" s="53"/>
      <c r="Q2056" s="57">
        <f t="shared" si="563"/>
        <v>0</v>
      </c>
      <c r="R2056" s="53"/>
      <c r="S2056" s="53">
        <f t="shared" si="568"/>
        <v>0</v>
      </c>
      <c r="T2056" s="58"/>
      <c r="U2056" s="58"/>
      <c r="V2056" s="53">
        <f t="shared" si="564"/>
        <v>0</v>
      </c>
      <c r="W2056" s="59"/>
      <c r="X2056" s="6"/>
    </row>
    <row r="2057" spans="1:24" s="35" customFormat="1" ht="31.5" x14ac:dyDescent="0.25">
      <c r="A2057" s="33" t="s">
        <v>294</v>
      </c>
      <c r="B2057" s="33" t="s">
        <v>338</v>
      </c>
      <c r="C2057" s="42" t="s">
        <v>201</v>
      </c>
      <c r="D2057" s="43" t="s">
        <v>202</v>
      </c>
      <c r="E2057" s="53"/>
      <c r="F2057" s="53"/>
      <c r="G2057" s="53"/>
      <c r="H2057" s="53"/>
      <c r="I2057" s="127"/>
      <c r="J2057" s="55"/>
      <c r="K2057" s="127"/>
      <c r="L2057" s="55"/>
      <c r="M2057" s="59"/>
      <c r="N2057" s="59"/>
      <c r="O2057" s="53"/>
      <c r="P2057" s="53"/>
      <c r="Q2057" s="59">
        <f t="shared" si="563"/>
        <v>0</v>
      </c>
      <c r="R2057" s="53"/>
      <c r="S2057" s="53">
        <f t="shared" si="568"/>
        <v>0</v>
      </c>
      <c r="T2057" s="53"/>
      <c r="U2057" s="53"/>
      <c r="V2057" s="53">
        <f t="shared" si="564"/>
        <v>0</v>
      </c>
      <c r="W2057" s="59"/>
      <c r="X2057" s="6"/>
    </row>
    <row r="2058" spans="1:24" s="35" customFormat="1" ht="47.25" x14ac:dyDescent="0.25">
      <c r="A2058" s="33" t="s">
        <v>294</v>
      </c>
      <c r="B2058" s="33" t="s">
        <v>338</v>
      </c>
      <c r="C2058" s="42" t="s">
        <v>203</v>
      </c>
      <c r="D2058" s="43" t="s">
        <v>204</v>
      </c>
      <c r="E2058" s="53"/>
      <c r="F2058" s="53"/>
      <c r="G2058" s="53"/>
      <c r="H2058" s="53"/>
      <c r="I2058" s="54"/>
      <c r="J2058" s="50"/>
      <c r="K2058" s="54"/>
      <c r="L2058" s="55"/>
      <c r="M2058" s="59"/>
      <c r="N2058" s="59"/>
      <c r="O2058" s="53"/>
      <c r="P2058" s="53"/>
      <c r="Q2058" s="57">
        <f t="shared" si="563"/>
        <v>0</v>
      </c>
      <c r="R2058" s="53"/>
      <c r="S2058" s="53">
        <f t="shared" si="568"/>
        <v>0</v>
      </c>
      <c r="T2058" s="58"/>
      <c r="U2058" s="58"/>
      <c r="V2058" s="53">
        <f t="shared" si="564"/>
        <v>0</v>
      </c>
      <c r="W2058" s="59"/>
      <c r="X2058" s="6"/>
    </row>
    <row r="2059" spans="1:24" s="35" customFormat="1" ht="31.5" x14ac:dyDescent="0.25">
      <c r="A2059" s="33" t="s">
        <v>294</v>
      </c>
      <c r="B2059" s="22" t="s">
        <v>339</v>
      </c>
      <c r="C2059" s="23" t="s">
        <v>102</v>
      </c>
      <c r="D2059" s="32" t="s">
        <v>50</v>
      </c>
      <c r="E2059" s="64">
        <f t="shared" ref="E2059:L2059" si="569">SUM(E2060:E2106)</f>
        <v>0</v>
      </c>
      <c r="F2059" s="64">
        <f t="shared" si="569"/>
        <v>0</v>
      </c>
      <c r="G2059" s="64">
        <f t="shared" si="569"/>
        <v>25</v>
      </c>
      <c r="H2059" s="64">
        <f t="shared" si="569"/>
        <v>25</v>
      </c>
      <c r="I2059" s="134">
        <f t="shared" si="569"/>
        <v>0</v>
      </c>
      <c r="J2059" s="134">
        <f t="shared" si="569"/>
        <v>0</v>
      </c>
      <c r="K2059" s="134">
        <f t="shared" si="569"/>
        <v>0</v>
      </c>
      <c r="L2059" s="64">
        <f t="shared" si="569"/>
        <v>0</v>
      </c>
      <c r="M2059" s="64"/>
      <c r="N2059" s="64"/>
      <c r="O2059" s="64">
        <f t="shared" ref="O2059:V2059" si="570">SUM(O2060:O2104)</f>
        <v>0</v>
      </c>
      <c r="P2059" s="64">
        <f t="shared" si="570"/>
        <v>0</v>
      </c>
      <c r="Q2059" s="134">
        <f t="shared" si="570"/>
        <v>0</v>
      </c>
      <c r="R2059" s="64">
        <f t="shared" si="570"/>
        <v>0</v>
      </c>
      <c r="S2059" s="64">
        <f t="shared" si="570"/>
        <v>0</v>
      </c>
      <c r="T2059" s="144">
        <f t="shared" si="570"/>
        <v>0</v>
      </c>
      <c r="U2059" s="144">
        <f t="shared" si="570"/>
        <v>0</v>
      </c>
      <c r="V2059" s="64">
        <f t="shared" si="570"/>
        <v>0</v>
      </c>
      <c r="W2059" s="64"/>
      <c r="X2059" s="6"/>
    </row>
    <row r="2060" spans="1:24" s="35" customFormat="1" ht="63" x14ac:dyDescent="0.25">
      <c r="A2060" s="33" t="s">
        <v>294</v>
      </c>
      <c r="B2060" s="44" t="s">
        <v>339</v>
      </c>
      <c r="C2060" s="23" t="s">
        <v>102</v>
      </c>
      <c r="D2060" s="43" t="s">
        <v>205</v>
      </c>
      <c r="E2060" s="53"/>
      <c r="F2060" s="53"/>
      <c r="G2060" s="53"/>
      <c r="H2060" s="53"/>
      <c r="I2060" s="54"/>
      <c r="J2060" s="50"/>
      <c r="K2060" s="54"/>
      <c r="L2060" s="55"/>
      <c r="M2060" s="59"/>
      <c r="N2060" s="59"/>
      <c r="O2060" s="53"/>
      <c r="P2060" s="53"/>
      <c r="Q2060" s="57">
        <f>O2060-P2060</f>
        <v>0</v>
      </c>
      <c r="R2060" s="53"/>
      <c r="S2060" s="53">
        <f>ROUND(R2060/12*3,0)</f>
        <v>0</v>
      </c>
      <c r="T2060" s="58"/>
      <c r="U2060" s="58"/>
      <c r="V2060" s="53">
        <f>T2060-U2060</f>
        <v>0</v>
      </c>
      <c r="W2060" s="59"/>
      <c r="X2060" s="6"/>
    </row>
    <row r="2061" spans="1:24" s="35" customFormat="1" ht="15.75" x14ac:dyDescent="0.25">
      <c r="A2061" s="33" t="s">
        <v>294</v>
      </c>
      <c r="B2061" s="44" t="s">
        <v>339</v>
      </c>
      <c r="C2061" s="23" t="s">
        <v>384</v>
      </c>
      <c r="D2061" s="43" t="s">
        <v>387</v>
      </c>
      <c r="E2061" s="53"/>
      <c r="F2061" s="53"/>
      <c r="G2061" s="53"/>
      <c r="H2061" s="53"/>
      <c r="I2061" s="54"/>
      <c r="J2061" s="50"/>
      <c r="K2061" s="54"/>
      <c r="L2061" s="55"/>
      <c r="M2061" s="59"/>
      <c r="N2061" s="59"/>
      <c r="O2061" s="53"/>
      <c r="P2061" s="53"/>
      <c r="Q2061" s="57"/>
      <c r="R2061" s="53"/>
      <c r="S2061" s="53"/>
      <c r="T2061" s="58"/>
      <c r="U2061" s="58"/>
      <c r="V2061" s="53"/>
      <c r="W2061" s="59"/>
      <c r="X2061" s="6"/>
    </row>
    <row r="2062" spans="1:24" s="35" customFormat="1" ht="15.75" x14ac:dyDescent="0.25">
      <c r="A2062" s="33" t="s">
        <v>294</v>
      </c>
      <c r="B2062" s="44" t="s">
        <v>339</v>
      </c>
      <c r="C2062" s="23" t="s">
        <v>385</v>
      </c>
      <c r="D2062" s="43" t="s">
        <v>388</v>
      </c>
      <c r="E2062" s="53"/>
      <c r="F2062" s="53"/>
      <c r="G2062" s="53"/>
      <c r="H2062" s="53"/>
      <c r="I2062" s="54"/>
      <c r="J2062" s="50"/>
      <c r="K2062" s="54"/>
      <c r="L2062" s="55"/>
      <c r="M2062" s="59"/>
      <c r="N2062" s="59"/>
      <c r="O2062" s="53"/>
      <c r="P2062" s="53"/>
      <c r="Q2062" s="57"/>
      <c r="R2062" s="53"/>
      <c r="S2062" s="53"/>
      <c r="T2062" s="58"/>
      <c r="U2062" s="58"/>
      <c r="V2062" s="53"/>
      <c r="W2062" s="59"/>
      <c r="X2062" s="6"/>
    </row>
    <row r="2063" spans="1:24" s="35" customFormat="1" ht="31.5" x14ac:dyDescent="0.25">
      <c r="A2063" s="33" t="s">
        <v>294</v>
      </c>
      <c r="B2063" s="44" t="s">
        <v>339</v>
      </c>
      <c r="C2063" s="23" t="s">
        <v>386</v>
      </c>
      <c r="D2063" s="43" t="s">
        <v>389</v>
      </c>
      <c r="E2063" s="53"/>
      <c r="F2063" s="53"/>
      <c r="G2063" s="53"/>
      <c r="H2063" s="53"/>
      <c r="I2063" s="54"/>
      <c r="J2063" s="50"/>
      <c r="K2063" s="54"/>
      <c r="L2063" s="55"/>
      <c r="M2063" s="59"/>
      <c r="N2063" s="59"/>
      <c r="O2063" s="53"/>
      <c r="P2063" s="53"/>
      <c r="Q2063" s="57"/>
      <c r="R2063" s="53"/>
      <c r="S2063" s="53"/>
      <c r="T2063" s="58"/>
      <c r="U2063" s="58"/>
      <c r="V2063" s="53"/>
      <c r="W2063" s="59"/>
      <c r="X2063" s="6"/>
    </row>
    <row r="2064" spans="1:24" s="35" customFormat="1" ht="31.5" x14ac:dyDescent="0.25">
      <c r="A2064" s="33" t="s">
        <v>294</v>
      </c>
      <c r="B2064" s="44" t="s">
        <v>339</v>
      </c>
      <c r="C2064" s="37" t="s">
        <v>206</v>
      </c>
      <c r="D2064" s="43" t="s">
        <v>207</v>
      </c>
      <c r="E2064" s="53"/>
      <c r="F2064" s="53"/>
      <c r="G2064" s="53"/>
      <c r="H2064" s="53"/>
      <c r="I2064" s="54"/>
      <c r="J2064" s="50"/>
      <c r="K2064" s="54"/>
      <c r="L2064" s="55"/>
      <c r="M2064" s="59"/>
      <c r="N2064" s="59"/>
      <c r="O2064" s="53"/>
      <c r="P2064" s="53"/>
      <c r="Q2064" s="57">
        <f t="shared" ref="Q2064:Q2102" si="571">O2064-P2064</f>
        <v>0</v>
      </c>
      <c r="R2064" s="53"/>
      <c r="S2064" s="53">
        <f t="shared" ref="S2064:S2102" si="572">ROUND(R2064/12*3,0)</f>
        <v>0</v>
      </c>
      <c r="T2064" s="58"/>
      <c r="U2064" s="58"/>
      <c r="V2064" s="53">
        <f t="shared" ref="V2064:V2102" si="573">T2064-U2064</f>
        <v>0</v>
      </c>
      <c r="W2064" s="59"/>
      <c r="X2064" s="6"/>
    </row>
    <row r="2065" spans="1:24" s="35" customFormat="1" ht="31.5" x14ac:dyDescent="0.25">
      <c r="A2065" s="33" t="s">
        <v>294</v>
      </c>
      <c r="B2065" s="44" t="s">
        <v>339</v>
      </c>
      <c r="C2065" s="37" t="s">
        <v>208</v>
      </c>
      <c r="D2065" s="43" t="s">
        <v>209</v>
      </c>
      <c r="E2065" s="53"/>
      <c r="F2065" s="53">
        <f>E2065/12*1</f>
        <v>0</v>
      </c>
      <c r="G2065" s="53"/>
      <c r="H2065" s="53"/>
      <c r="I2065" s="54"/>
      <c r="J2065" s="50"/>
      <c r="K2065" s="54"/>
      <c r="L2065" s="55"/>
      <c r="M2065" s="59"/>
      <c r="N2065" s="59"/>
      <c r="O2065" s="53"/>
      <c r="P2065" s="53"/>
      <c r="Q2065" s="57">
        <f t="shared" si="571"/>
        <v>0</v>
      </c>
      <c r="R2065" s="53"/>
      <c r="S2065" s="53">
        <f t="shared" si="572"/>
        <v>0</v>
      </c>
      <c r="T2065" s="58"/>
      <c r="U2065" s="58"/>
      <c r="V2065" s="53">
        <f t="shared" si="573"/>
        <v>0</v>
      </c>
      <c r="W2065" s="59"/>
      <c r="X2065" s="6"/>
    </row>
    <row r="2066" spans="1:24" s="35" customFormat="1" ht="15.75" x14ac:dyDescent="0.25">
      <c r="A2066" s="33" t="s">
        <v>294</v>
      </c>
      <c r="B2066" s="44" t="s">
        <v>339</v>
      </c>
      <c r="C2066" s="37" t="s">
        <v>210</v>
      </c>
      <c r="D2066" s="43" t="s">
        <v>224</v>
      </c>
      <c r="E2066" s="53"/>
      <c r="F2066" s="53"/>
      <c r="G2066" s="53"/>
      <c r="H2066" s="53"/>
      <c r="I2066" s="54"/>
      <c r="J2066" s="50"/>
      <c r="K2066" s="54"/>
      <c r="L2066" s="55"/>
      <c r="M2066" s="59"/>
      <c r="N2066" s="59"/>
      <c r="O2066" s="53"/>
      <c r="P2066" s="53"/>
      <c r="Q2066" s="57">
        <f t="shared" si="571"/>
        <v>0</v>
      </c>
      <c r="R2066" s="53"/>
      <c r="S2066" s="53">
        <f t="shared" si="572"/>
        <v>0</v>
      </c>
      <c r="T2066" s="58"/>
      <c r="U2066" s="58"/>
      <c r="V2066" s="53">
        <f t="shared" si="573"/>
        <v>0</v>
      </c>
      <c r="W2066" s="59"/>
      <c r="X2066" s="6"/>
    </row>
    <row r="2067" spans="1:24" s="35" customFormat="1" ht="31.5" x14ac:dyDescent="0.25">
      <c r="A2067" s="33" t="s">
        <v>294</v>
      </c>
      <c r="B2067" s="44" t="s">
        <v>339</v>
      </c>
      <c r="C2067" s="37" t="s">
        <v>211</v>
      </c>
      <c r="D2067" s="43" t="s">
        <v>225</v>
      </c>
      <c r="E2067" s="53"/>
      <c r="F2067" s="53"/>
      <c r="G2067" s="53"/>
      <c r="H2067" s="53"/>
      <c r="I2067" s="54"/>
      <c r="J2067" s="50"/>
      <c r="K2067" s="54"/>
      <c r="L2067" s="55"/>
      <c r="M2067" s="59"/>
      <c r="N2067" s="59"/>
      <c r="O2067" s="53"/>
      <c r="P2067" s="53"/>
      <c r="Q2067" s="57">
        <f t="shared" si="571"/>
        <v>0</v>
      </c>
      <c r="R2067" s="53"/>
      <c r="S2067" s="53">
        <f>ROUND(R2067/12*3,0)</f>
        <v>0</v>
      </c>
      <c r="T2067" s="58"/>
      <c r="U2067" s="58"/>
      <c r="V2067" s="53">
        <f t="shared" si="573"/>
        <v>0</v>
      </c>
      <c r="W2067" s="59"/>
      <c r="X2067" s="6"/>
    </row>
    <row r="2068" spans="1:24" s="35" customFormat="1" ht="31.5" x14ac:dyDescent="0.25">
      <c r="A2068" s="33" t="s">
        <v>294</v>
      </c>
      <c r="B2068" s="44" t="s">
        <v>339</v>
      </c>
      <c r="C2068" s="37" t="s">
        <v>212</v>
      </c>
      <c r="D2068" s="43" t="s">
        <v>213</v>
      </c>
      <c r="E2068" s="53"/>
      <c r="F2068" s="53">
        <f>E2068/12*1</f>
        <v>0</v>
      </c>
      <c r="G2068" s="53"/>
      <c r="H2068" s="53"/>
      <c r="I2068" s="54"/>
      <c r="J2068" s="50"/>
      <c r="K2068" s="54"/>
      <c r="L2068" s="55"/>
      <c r="M2068" s="59"/>
      <c r="N2068" s="59"/>
      <c r="O2068" s="53"/>
      <c r="P2068" s="53"/>
      <c r="Q2068" s="57">
        <f t="shared" si="571"/>
        <v>0</v>
      </c>
      <c r="R2068" s="53"/>
      <c r="S2068" s="53">
        <f t="shared" si="572"/>
        <v>0</v>
      </c>
      <c r="T2068" s="58"/>
      <c r="U2068" s="58"/>
      <c r="V2068" s="53">
        <f t="shared" si="573"/>
        <v>0</v>
      </c>
      <c r="W2068" s="59"/>
      <c r="X2068" s="6"/>
    </row>
    <row r="2069" spans="1:24" s="35" customFormat="1" ht="15.75" x14ac:dyDescent="0.25">
      <c r="A2069" s="33" t="s">
        <v>294</v>
      </c>
      <c r="B2069" s="44" t="s">
        <v>339</v>
      </c>
      <c r="C2069" s="37" t="s">
        <v>214</v>
      </c>
      <c r="D2069" s="43" t="s">
        <v>215</v>
      </c>
      <c r="E2069" s="53"/>
      <c r="F2069" s="53"/>
      <c r="G2069" s="53"/>
      <c r="H2069" s="53"/>
      <c r="I2069" s="54"/>
      <c r="J2069" s="50"/>
      <c r="K2069" s="54"/>
      <c r="L2069" s="55"/>
      <c r="M2069" s="59"/>
      <c r="N2069" s="59"/>
      <c r="O2069" s="53"/>
      <c r="P2069" s="53"/>
      <c r="Q2069" s="57">
        <f t="shared" si="571"/>
        <v>0</v>
      </c>
      <c r="R2069" s="53"/>
      <c r="S2069" s="53">
        <f t="shared" si="572"/>
        <v>0</v>
      </c>
      <c r="T2069" s="58"/>
      <c r="U2069" s="58"/>
      <c r="V2069" s="53">
        <f t="shared" si="573"/>
        <v>0</v>
      </c>
      <c r="W2069" s="59"/>
      <c r="X2069" s="6"/>
    </row>
    <row r="2070" spans="1:24" s="35" customFormat="1" ht="31.5" x14ac:dyDescent="0.25">
      <c r="A2070" s="33" t="s">
        <v>294</v>
      </c>
      <c r="B2070" s="44" t="s">
        <v>339</v>
      </c>
      <c r="C2070" s="37" t="s">
        <v>216</v>
      </c>
      <c r="D2070" s="43" t="s">
        <v>217</v>
      </c>
      <c r="E2070" s="53"/>
      <c r="F2070" s="53">
        <f t="shared" ref="F2070:F2101" si="574">E2070/12*1</f>
        <v>0</v>
      </c>
      <c r="G2070" s="53"/>
      <c r="H2070" s="53"/>
      <c r="I2070" s="54"/>
      <c r="J2070" s="50"/>
      <c r="K2070" s="54"/>
      <c r="L2070" s="55"/>
      <c r="M2070" s="59"/>
      <c r="N2070" s="59"/>
      <c r="O2070" s="53"/>
      <c r="P2070" s="53"/>
      <c r="Q2070" s="57">
        <f t="shared" si="571"/>
        <v>0</v>
      </c>
      <c r="R2070" s="53"/>
      <c r="S2070" s="53">
        <f t="shared" si="572"/>
        <v>0</v>
      </c>
      <c r="T2070" s="58"/>
      <c r="U2070" s="58"/>
      <c r="V2070" s="53">
        <f t="shared" si="573"/>
        <v>0</v>
      </c>
      <c r="W2070" s="59"/>
      <c r="X2070" s="6"/>
    </row>
    <row r="2071" spans="1:24" s="35" customFormat="1" ht="31.5" x14ac:dyDescent="0.25">
      <c r="A2071" s="33" t="s">
        <v>294</v>
      </c>
      <c r="B2071" s="44" t="s">
        <v>339</v>
      </c>
      <c r="C2071" s="37" t="s">
        <v>218</v>
      </c>
      <c r="D2071" s="43" t="s">
        <v>219</v>
      </c>
      <c r="E2071" s="53"/>
      <c r="F2071" s="53">
        <f t="shared" si="574"/>
        <v>0</v>
      </c>
      <c r="G2071" s="53"/>
      <c r="H2071" s="53"/>
      <c r="I2071" s="54"/>
      <c r="J2071" s="50"/>
      <c r="K2071" s="54"/>
      <c r="L2071" s="55"/>
      <c r="M2071" s="59"/>
      <c r="N2071" s="59"/>
      <c r="O2071" s="53"/>
      <c r="P2071" s="53"/>
      <c r="Q2071" s="57">
        <f t="shared" si="571"/>
        <v>0</v>
      </c>
      <c r="R2071" s="53"/>
      <c r="S2071" s="53">
        <f t="shared" si="572"/>
        <v>0</v>
      </c>
      <c r="T2071" s="58"/>
      <c r="U2071" s="58"/>
      <c r="V2071" s="53">
        <f t="shared" si="573"/>
        <v>0</v>
      </c>
      <c r="W2071" s="59"/>
      <c r="X2071" s="6"/>
    </row>
    <row r="2072" spans="1:24" s="35" customFormat="1" ht="31.5" x14ac:dyDescent="0.25">
      <c r="A2072" s="33" t="s">
        <v>294</v>
      </c>
      <c r="B2072" s="44" t="s">
        <v>339</v>
      </c>
      <c r="C2072" s="37" t="s">
        <v>220</v>
      </c>
      <c r="D2072" s="43" t="s">
        <v>221</v>
      </c>
      <c r="E2072" s="53"/>
      <c r="F2072" s="53">
        <f t="shared" si="574"/>
        <v>0</v>
      </c>
      <c r="G2072" s="53"/>
      <c r="H2072" s="53"/>
      <c r="I2072" s="54"/>
      <c r="J2072" s="50"/>
      <c r="K2072" s="54"/>
      <c r="L2072" s="55"/>
      <c r="M2072" s="59"/>
      <c r="N2072" s="59"/>
      <c r="O2072" s="53"/>
      <c r="P2072" s="53"/>
      <c r="Q2072" s="57">
        <f t="shared" si="571"/>
        <v>0</v>
      </c>
      <c r="R2072" s="53"/>
      <c r="S2072" s="53">
        <f t="shared" si="572"/>
        <v>0</v>
      </c>
      <c r="T2072" s="58"/>
      <c r="U2072" s="58"/>
      <c r="V2072" s="53">
        <f t="shared" si="573"/>
        <v>0</v>
      </c>
      <c r="W2072" s="59"/>
      <c r="X2072" s="6"/>
    </row>
    <row r="2073" spans="1:24" s="35" customFormat="1" ht="31.5" x14ac:dyDescent="0.25">
      <c r="A2073" s="33" t="s">
        <v>294</v>
      </c>
      <c r="B2073" s="44" t="s">
        <v>339</v>
      </c>
      <c r="C2073" s="37" t="s">
        <v>222</v>
      </c>
      <c r="D2073" s="43" t="s">
        <v>226</v>
      </c>
      <c r="E2073" s="53"/>
      <c r="F2073" s="53">
        <f t="shared" si="574"/>
        <v>0</v>
      </c>
      <c r="G2073" s="53"/>
      <c r="H2073" s="53"/>
      <c r="I2073" s="54"/>
      <c r="J2073" s="50"/>
      <c r="K2073" s="54"/>
      <c r="L2073" s="55"/>
      <c r="M2073" s="59"/>
      <c r="N2073" s="59"/>
      <c r="O2073" s="53"/>
      <c r="P2073" s="53"/>
      <c r="Q2073" s="57">
        <f t="shared" si="571"/>
        <v>0</v>
      </c>
      <c r="R2073" s="53"/>
      <c r="S2073" s="53">
        <f t="shared" si="572"/>
        <v>0</v>
      </c>
      <c r="T2073" s="58"/>
      <c r="U2073" s="58"/>
      <c r="V2073" s="53">
        <f t="shared" si="573"/>
        <v>0</v>
      </c>
      <c r="W2073" s="59"/>
      <c r="X2073" s="6"/>
    </row>
    <row r="2074" spans="1:24" s="35" customFormat="1" ht="31.5" x14ac:dyDescent="0.25">
      <c r="A2074" s="33" t="s">
        <v>294</v>
      </c>
      <c r="B2074" s="44" t="s">
        <v>339</v>
      </c>
      <c r="C2074" s="37" t="s">
        <v>223</v>
      </c>
      <c r="D2074" s="43" t="s">
        <v>227</v>
      </c>
      <c r="E2074" s="53"/>
      <c r="F2074" s="53">
        <f t="shared" si="574"/>
        <v>0</v>
      </c>
      <c r="G2074" s="53"/>
      <c r="H2074" s="53"/>
      <c r="I2074" s="54"/>
      <c r="J2074" s="50"/>
      <c r="K2074" s="54"/>
      <c r="L2074" s="55"/>
      <c r="M2074" s="59"/>
      <c r="N2074" s="59"/>
      <c r="O2074" s="53"/>
      <c r="P2074" s="53"/>
      <c r="Q2074" s="57">
        <f t="shared" si="571"/>
        <v>0</v>
      </c>
      <c r="R2074" s="53"/>
      <c r="S2074" s="53">
        <f t="shared" si="572"/>
        <v>0</v>
      </c>
      <c r="T2074" s="58"/>
      <c r="U2074" s="58"/>
      <c r="V2074" s="53">
        <f t="shared" si="573"/>
        <v>0</v>
      </c>
      <c r="W2074" s="59"/>
      <c r="X2074" s="6"/>
    </row>
    <row r="2075" spans="1:24" s="35" customFormat="1" ht="31.5" x14ac:dyDescent="0.25">
      <c r="A2075" s="33" t="s">
        <v>294</v>
      </c>
      <c r="B2075" s="44" t="s">
        <v>339</v>
      </c>
      <c r="C2075" s="37" t="s">
        <v>280</v>
      </c>
      <c r="D2075" s="43" t="s">
        <v>281</v>
      </c>
      <c r="E2075" s="53"/>
      <c r="F2075" s="53">
        <f t="shared" si="574"/>
        <v>0</v>
      </c>
      <c r="G2075" s="53"/>
      <c r="H2075" s="53"/>
      <c r="I2075" s="54"/>
      <c r="J2075" s="50"/>
      <c r="K2075" s="54"/>
      <c r="L2075" s="55"/>
      <c r="M2075" s="59"/>
      <c r="N2075" s="59"/>
      <c r="O2075" s="53"/>
      <c r="P2075" s="53"/>
      <c r="Q2075" s="57">
        <f t="shared" si="571"/>
        <v>0</v>
      </c>
      <c r="R2075" s="53"/>
      <c r="S2075" s="53">
        <f t="shared" si="572"/>
        <v>0</v>
      </c>
      <c r="T2075" s="58"/>
      <c r="U2075" s="58"/>
      <c r="V2075" s="53">
        <f t="shared" si="573"/>
        <v>0</v>
      </c>
      <c r="W2075" s="59"/>
      <c r="X2075" s="6"/>
    </row>
    <row r="2076" spans="1:24" s="35" customFormat="1" ht="15.75" x14ac:dyDescent="0.25">
      <c r="A2076" s="33" t="s">
        <v>294</v>
      </c>
      <c r="B2076" s="44" t="s">
        <v>339</v>
      </c>
      <c r="C2076" s="37" t="s">
        <v>228</v>
      </c>
      <c r="D2076" s="43" t="s">
        <v>229</v>
      </c>
      <c r="E2076" s="53"/>
      <c r="F2076" s="53">
        <f t="shared" si="574"/>
        <v>0</v>
      </c>
      <c r="G2076" s="53"/>
      <c r="H2076" s="53"/>
      <c r="I2076" s="54"/>
      <c r="J2076" s="50"/>
      <c r="K2076" s="54"/>
      <c r="L2076" s="55"/>
      <c r="M2076" s="59"/>
      <c r="N2076" s="59"/>
      <c r="O2076" s="53"/>
      <c r="P2076" s="53"/>
      <c r="Q2076" s="57">
        <f t="shared" si="571"/>
        <v>0</v>
      </c>
      <c r="R2076" s="53"/>
      <c r="S2076" s="53">
        <f t="shared" si="572"/>
        <v>0</v>
      </c>
      <c r="T2076" s="58"/>
      <c r="U2076" s="58"/>
      <c r="V2076" s="53">
        <f t="shared" si="573"/>
        <v>0</v>
      </c>
      <c r="W2076" s="59"/>
      <c r="X2076" s="6"/>
    </row>
    <row r="2077" spans="1:24" s="35" customFormat="1" ht="31.5" x14ac:dyDescent="0.25">
      <c r="A2077" s="33" t="s">
        <v>294</v>
      </c>
      <c r="B2077" s="44" t="s">
        <v>339</v>
      </c>
      <c r="C2077" s="37" t="s">
        <v>230</v>
      </c>
      <c r="D2077" s="43" t="s">
        <v>231</v>
      </c>
      <c r="E2077" s="53"/>
      <c r="F2077" s="53">
        <f t="shared" si="574"/>
        <v>0</v>
      </c>
      <c r="G2077" s="53"/>
      <c r="H2077" s="53"/>
      <c r="I2077" s="54"/>
      <c r="J2077" s="50"/>
      <c r="K2077" s="54"/>
      <c r="L2077" s="55"/>
      <c r="M2077" s="59"/>
      <c r="N2077" s="59"/>
      <c r="O2077" s="53"/>
      <c r="P2077" s="53"/>
      <c r="Q2077" s="57">
        <f t="shared" si="571"/>
        <v>0</v>
      </c>
      <c r="R2077" s="53"/>
      <c r="S2077" s="53">
        <f t="shared" si="572"/>
        <v>0</v>
      </c>
      <c r="T2077" s="58"/>
      <c r="U2077" s="58"/>
      <c r="V2077" s="53">
        <f t="shared" si="573"/>
        <v>0</v>
      </c>
      <c r="W2077" s="59"/>
      <c r="X2077" s="6"/>
    </row>
    <row r="2078" spans="1:24" s="35" customFormat="1" ht="15.75" x14ac:dyDescent="0.25">
      <c r="A2078" s="33" t="s">
        <v>294</v>
      </c>
      <c r="B2078" s="44" t="s">
        <v>339</v>
      </c>
      <c r="C2078" s="37" t="s">
        <v>232</v>
      </c>
      <c r="D2078" s="43" t="s">
        <v>233</v>
      </c>
      <c r="E2078" s="53"/>
      <c r="F2078" s="53">
        <f t="shared" si="574"/>
        <v>0</v>
      </c>
      <c r="G2078" s="53"/>
      <c r="H2078" s="53"/>
      <c r="I2078" s="54"/>
      <c r="J2078" s="50"/>
      <c r="K2078" s="54"/>
      <c r="L2078" s="55"/>
      <c r="M2078" s="59"/>
      <c r="N2078" s="59"/>
      <c r="O2078" s="53"/>
      <c r="P2078" s="53"/>
      <c r="Q2078" s="57">
        <f t="shared" si="571"/>
        <v>0</v>
      </c>
      <c r="R2078" s="53"/>
      <c r="S2078" s="53">
        <f t="shared" si="572"/>
        <v>0</v>
      </c>
      <c r="T2078" s="58"/>
      <c r="U2078" s="58"/>
      <c r="V2078" s="53">
        <f t="shared" si="573"/>
        <v>0</v>
      </c>
      <c r="W2078" s="59"/>
      <c r="X2078" s="6"/>
    </row>
    <row r="2079" spans="1:24" s="35" customFormat="1" ht="15.75" x14ac:dyDescent="0.25">
      <c r="A2079" s="33" t="s">
        <v>294</v>
      </c>
      <c r="B2079" s="44" t="s">
        <v>339</v>
      </c>
      <c r="C2079" s="37" t="s">
        <v>394</v>
      </c>
      <c r="D2079" s="43" t="s">
        <v>369</v>
      </c>
      <c r="E2079" s="53"/>
      <c r="F2079" s="53">
        <f t="shared" si="574"/>
        <v>0</v>
      </c>
      <c r="G2079" s="53"/>
      <c r="H2079" s="53"/>
      <c r="I2079" s="54"/>
      <c r="J2079" s="50"/>
      <c r="K2079" s="54"/>
      <c r="L2079" s="55"/>
      <c r="M2079" s="59"/>
      <c r="N2079" s="59"/>
      <c r="O2079" s="53"/>
      <c r="P2079" s="53"/>
      <c r="Q2079" s="57">
        <f t="shared" si="571"/>
        <v>0</v>
      </c>
      <c r="R2079" s="53"/>
      <c r="S2079" s="53">
        <f t="shared" si="572"/>
        <v>0</v>
      </c>
      <c r="T2079" s="58"/>
      <c r="U2079" s="58"/>
      <c r="V2079" s="53">
        <f t="shared" si="573"/>
        <v>0</v>
      </c>
      <c r="W2079" s="59"/>
      <c r="X2079" s="6"/>
    </row>
    <row r="2080" spans="1:24" s="35" customFormat="1" ht="15.75" x14ac:dyDescent="0.25">
      <c r="A2080" s="33" t="s">
        <v>294</v>
      </c>
      <c r="B2080" s="44" t="s">
        <v>339</v>
      </c>
      <c r="C2080" s="37" t="s">
        <v>234</v>
      </c>
      <c r="D2080" s="43" t="s">
        <v>235</v>
      </c>
      <c r="E2080" s="53"/>
      <c r="F2080" s="53">
        <f t="shared" si="574"/>
        <v>0</v>
      </c>
      <c r="G2080" s="53"/>
      <c r="H2080" s="53"/>
      <c r="I2080" s="54"/>
      <c r="J2080" s="50"/>
      <c r="K2080" s="54"/>
      <c r="L2080" s="55"/>
      <c r="M2080" s="59"/>
      <c r="N2080" s="59"/>
      <c r="O2080" s="53"/>
      <c r="P2080" s="53"/>
      <c r="Q2080" s="57">
        <f t="shared" si="571"/>
        <v>0</v>
      </c>
      <c r="R2080" s="53"/>
      <c r="S2080" s="53">
        <f t="shared" si="572"/>
        <v>0</v>
      </c>
      <c r="T2080" s="58"/>
      <c r="U2080" s="58"/>
      <c r="V2080" s="53">
        <f t="shared" si="573"/>
        <v>0</v>
      </c>
      <c r="W2080" s="59"/>
      <c r="X2080" s="6"/>
    </row>
    <row r="2081" spans="1:24" s="35" customFormat="1" ht="15.75" x14ac:dyDescent="0.25">
      <c r="A2081" s="33" t="s">
        <v>294</v>
      </c>
      <c r="B2081" s="44" t="s">
        <v>339</v>
      </c>
      <c r="C2081" s="37" t="s">
        <v>236</v>
      </c>
      <c r="D2081" s="43" t="s">
        <v>237</v>
      </c>
      <c r="E2081" s="53"/>
      <c r="F2081" s="53">
        <f t="shared" si="574"/>
        <v>0</v>
      </c>
      <c r="G2081" s="53"/>
      <c r="H2081" s="53"/>
      <c r="I2081" s="54"/>
      <c r="J2081" s="50"/>
      <c r="K2081" s="54"/>
      <c r="L2081" s="55"/>
      <c r="M2081" s="59"/>
      <c r="N2081" s="59"/>
      <c r="O2081" s="53"/>
      <c r="P2081" s="53"/>
      <c r="Q2081" s="57">
        <f t="shared" si="571"/>
        <v>0</v>
      </c>
      <c r="R2081" s="53"/>
      <c r="S2081" s="53">
        <f t="shared" si="572"/>
        <v>0</v>
      </c>
      <c r="T2081" s="58"/>
      <c r="U2081" s="58"/>
      <c r="V2081" s="53">
        <f t="shared" si="573"/>
        <v>0</v>
      </c>
      <c r="W2081" s="59"/>
      <c r="X2081" s="6"/>
    </row>
    <row r="2082" spans="1:24" s="35" customFormat="1" ht="31.5" x14ac:dyDescent="0.25">
      <c r="A2082" s="33" t="s">
        <v>294</v>
      </c>
      <c r="B2082" s="44" t="s">
        <v>339</v>
      </c>
      <c r="C2082" s="37" t="s">
        <v>238</v>
      </c>
      <c r="D2082" s="43" t="s">
        <v>239</v>
      </c>
      <c r="E2082" s="53"/>
      <c r="F2082" s="53">
        <f t="shared" si="574"/>
        <v>0</v>
      </c>
      <c r="G2082" s="53"/>
      <c r="H2082" s="53"/>
      <c r="I2082" s="54"/>
      <c r="J2082" s="50"/>
      <c r="K2082" s="54"/>
      <c r="L2082" s="55"/>
      <c r="M2082" s="59"/>
      <c r="N2082" s="59"/>
      <c r="O2082" s="53"/>
      <c r="P2082" s="53"/>
      <c r="Q2082" s="57">
        <f t="shared" si="571"/>
        <v>0</v>
      </c>
      <c r="R2082" s="53"/>
      <c r="S2082" s="53">
        <f t="shared" si="572"/>
        <v>0</v>
      </c>
      <c r="T2082" s="58"/>
      <c r="U2082" s="58"/>
      <c r="V2082" s="53">
        <f t="shared" si="573"/>
        <v>0</v>
      </c>
      <c r="W2082" s="59"/>
      <c r="X2082" s="6"/>
    </row>
    <row r="2083" spans="1:24" s="35" customFormat="1" ht="31.5" x14ac:dyDescent="0.25">
      <c r="A2083" s="33" t="s">
        <v>294</v>
      </c>
      <c r="B2083" s="44" t="s">
        <v>339</v>
      </c>
      <c r="C2083" s="37" t="s">
        <v>240</v>
      </c>
      <c r="D2083" s="43" t="s">
        <v>241</v>
      </c>
      <c r="E2083" s="53"/>
      <c r="F2083" s="53">
        <f t="shared" si="574"/>
        <v>0</v>
      </c>
      <c r="G2083" s="53"/>
      <c r="H2083" s="53"/>
      <c r="I2083" s="54"/>
      <c r="J2083" s="50"/>
      <c r="K2083" s="54"/>
      <c r="L2083" s="55"/>
      <c r="M2083" s="59"/>
      <c r="N2083" s="59"/>
      <c r="O2083" s="53"/>
      <c r="P2083" s="53"/>
      <c r="Q2083" s="57">
        <f t="shared" si="571"/>
        <v>0</v>
      </c>
      <c r="R2083" s="53"/>
      <c r="S2083" s="53">
        <f t="shared" si="572"/>
        <v>0</v>
      </c>
      <c r="T2083" s="58"/>
      <c r="U2083" s="58"/>
      <c r="V2083" s="53">
        <f t="shared" si="573"/>
        <v>0</v>
      </c>
      <c r="W2083" s="59"/>
      <c r="X2083" s="6"/>
    </row>
    <row r="2084" spans="1:24" s="35" customFormat="1" ht="15.75" x14ac:dyDescent="0.25">
      <c r="A2084" s="33" t="s">
        <v>294</v>
      </c>
      <c r="B2084" s="44" t="s">
        <v>339</v>
      </c>
      <c r="C2084" s="37" t="s">
        <v>242</v>
      </c>
      <c r="D2084" s="43" t="s">
        <v>246</v>
      </c>
      <c r="E2084" s="53"/>
      <c r="F2084" s="53">
        <f t="shared" si="574"/>
        <v>0</v>
      </c>
      <c r="G2084" s="53"/>
      <c r="H2084" s="53"/>
      <c r="I2084" s="54"/>
      <c r="J2084" s="50"/>
      <c r="K2084" s="54"/>
      <c r="L2084" s="55"/>
      <c r="M2084" s="59"/>
      <c r="N2084" s="59"/>
      <c r="O2084" s="53"/>
      <c r="P2084" s="53"/>
      <c r="Q2084" s="57">
        <f t="shared" si="571"/>
        <v>0</v>
      </c>
      <c r="R2084" s="53"/>
      <c r="S2084" s="53">
        <f t="shared" si="572"/>
        <v>0</v>
      </c>
      <c r="T2084" s="58"/>
      <c r="U2084" s="58"/>
      <c r="V2084" s="53">
        <f t="shared" si="573"/>
        <v>0</v>
      </c>
      <c r="W2084" s="59"/>
      <c r="X2084" s="6"/>
    </row>
    <row r="2085" spans="1:24" s="35" customFormat="1" ht="15.75" x14ac:dyDescent="0.25">
      <c r="A2085" s="33" t="s">
        <v>294</v>
      </c>
      <c r="B2085" s="44" t="s">
        <v>339</v>
      </c>
      <c r="C2085" s="37" t="s">
        <v>243</v>
      </c>
      <c r="D2085" s="43" t="s">
        <v>247</v>
      </c>
      <c r="E2085" s="53"/>
      <c r="F2085" s="53">
        <f t="shared" si="574"/>
        <v>0</v>
      </c>
      <c r="G2085" s="53">
        <v>25</v>
      </c>
      <c r="H2085" s="53">
        <v>25</v>
      </c>
      <c r="I2085" s="54"/>
      <c r="J2085" s="50"/>
      <c r="K2085" s="54"/>
      <c r="L2085" s="55"/>
      <c r="M2085" s="59"/>
      <c r="N2085" s="59"/>
      <c r="O2085" s="53"/>
      <c r="P2085" s="53"/>
      <c r="Q2085" s="57">
        <f t="shared" si="571"/>
        <v>0</v>
      </c>
      <c r="R2085" s="53"/>
      <c r="S2085" s="53">
        <f t="shared" si="572"/>
        <v>0</v>
      </c>
      <c r="T2085" s="58"/>
      <c r="U2085" s="58"/>
      <c r="V2085" s="53">
        <f t="shared" si="573"/>
        <v>0</v>
      </c>
      <c r="W2085" s="59"/>
      <c r="X2085" s="6"/>
    </row>
    <row r="2086" spans="1:24" s="35" customFormat="1" ht="15.75" x14ac:dyDescent="0.25">
      <c r="A2086" s="33" t="s">
        <v>294</v>
      </c>
      <c r="B2086" s="44" t="s">
        <v>339</v>
      </c>
      <c r="C2086" s="37" t="s">
        <v>244</v>
      </c>
      <c r="D2086" s="43" t="s">
        <v>245</v>
      </c>
      <c r="E2086" s="53"/>
      <c r="F2086" s="53">
        <f t="shared" si="574"/>
        <v>0</v>
      </c>
      <c r="G2086" s="53"/>
      <c r="H2086" s="53"/>
      <c r="I2086" s="54"/>
      <c r="J2086" s="50"/>
      <c r="K2086" s="54"/>
      <c r="L2086" s="55"/>
      <c r="M2086" s="59"/>
      <c r="N2086" s="59"/>
      <c r="O2086" s="53"/>
      <c r="P2086" s="53"/>
      <c r="Q2086" s="57">
        <f t="shared" si="571"/>
        <v>0</v>
      </c>
      <c r="R2086" s="53"/>
      <c r="S2086" s="53">
        <f t="shared" si="572"/>
        <v>0</v>
      </c>
      <c r="T2086" s="58"/>
      <c r="U2086" s="58"/>
      <c r="V2086" s="53">
        <f t="shared" si="573"/>
        <v>0</v>
      </c>
      <c r="W2086" s="59"/>
      <c r="X2086" s="6"/>
    </row>
    <row r="2087" spans="1:24" s="35" customFormat="1" ht="31.5" x14ac:dyDescent="0.25">
      <c r="A2087" s="33" t="s">
        <v>294</v>
      </c>
      <c r="B2087" s="44" t="s">
        <v>339</v>
      </c>
      <c r="C2087" s="37" t="s">
        <v>248</v>
      </c>
      <c r="D2087" s="43" t="s">
        <v>249</v>
      </c>
      <c r="E2087" s="53"/>
      <c r="F2087" s="53">
        <f t="shared" si="574"/>
        <v>0</v>
      </c>
      <c r="G2087" s="53"/>
      <c r="H2087" s="53"/>
      <c r="I2087" s="54"/>
      <c r="J2087" s="50"/>
      <c r="K2087" s="54"/>
      <c r="L2087" s="55"/>
      <c r="M2087" s="59"/>
      <c r="N2087" s="59"/>
      <c r="O2087" s="53"/>
      <c r="P2087" s="53"/>
      <c r="Q2087" s="57">
        <f t="shared" si="571"/>
        <v>0</v>
      </c>
      <c r="R2087" s="53"/>
      <c r="S2087" s="53">
        <f t="shared" si="572"/>
        <v>0</v>
      </c>
      <c r="T2087" s="58"/>
      <c r="U2087" s="58"/>
      <c r="V2087" s="53">
        <f t="shared" si="573"/>
        <v>0</v>
      </c>
      <c r="W2087" s="59"/>
      <c r="X2087" s="6"/>
    </row>
    <row r="2088" spans="1:24" s="35" customFormat="1" ht="15.75" x14ac:dyDescent="0.25">
      <c r="A2088" s="33" t="s">
        <v>294</v>
      </c>
      <c r="B2088" s="44" t="s">
        <v>339</v>
      </c>
      <c r="C2088" s="37" t="s">
        <v>250</v>
      </c>
      <c r="D2088" s="43" t="s">
        <v>251</v>
      </c>
      <c r="E2088" s="53"/>
      <c r="F2088" s="53">
        <f t="shared" si="574"/>
        <v>0</v>
      </c>
      <c r="G2088" s="53"/>
      <c r="H2088" s="53"/>
      <c r="I2088" s="54"/>
      <c r="J2088" s="50"/>
      <c r="K2088" s="54"/>
      <c r="L2088" s="55"/>
      <c r="M2088" s="59"/>
      <c r="N2088" s="59"/>
      <c r="O2088" s="53"/>
      <c r="P2088" s="53"/>
      <c r="Q2088" s="57">
        <f t="shared" si="571"/>
        <v>0</v>
      </c>
      <c r="R2088" s="53"/>
      <c r="S2088" s="53">
        <f t="shared" si="572"/>
        <v>0</v>
      </c>
      <c r="T2088" s="58"/>
      <c r="U2088" s="58"/>
      <c r="V2088" s="53">
        <f t="shared" si="573"/>
        <v>0</v>
      </c>
      <c r="W2088" s="59"/>
      <c r="X2088" s="6"/>
    </row>
    <row r="2089" spans="1:24" s="35" customFormat="1" ht="31.5" x14ac:dyDescent="0.25">
      <c r="A2089" s="33" t="s">
        <v>294</v>
      </c>
      <c r="B2089" s="44" t="s">
        <v>339</v>
      </c>
      <c r="C2089" s="37" t="s">
        <v>252</v>
      </c>
      <c r="D2089" s="43" t="s">
        <v>253</v>
      </c>
      <c r="E2089" s="53"/>
      <c r="F2089" s="53">
        <f t="shared" si="574"/>
        <v>0</v>
      </c>
      <c r="G2089" s="53"/>
      <c r="H2089" s="53"/>
      <c r="I2089" s="54"/>
      <c r="J2089" s="50"/>
      <c r="K2089" s="54"/>
      <c r="L2089" s="55"/>
      <c r="M2089" s="59"/>
      <c r="N2089" s="59"/>
      <c r="O2089" s="53"/>
      <c r="P2089" s="53"/>
      <c r="Q2089" s="57">
        <f t="shared" si="571"/>
        <v>0</v>
      </c>
      <c r="R2089" s="53"/>
      <c r="S2089" s="53">
        <f t="shared" si="572"/>
        <v>0</v>
      </c>
      <c r="T2089" s="58"/>
      <c r="U2089" s="58"/>
      <c r="V2089" s="53">
        <f t="shared" si="573"/>
        <v>0</v>
      </c>
      <c r="W2089" s="59"/>
      <c r="X2089" s="6"/>
    </row>
    <row r="2090" spans="1:24" s="35" customFormat="1" ht="15.75" x14ac:dyDescent="0.25">
      <c r="A2090" s="33" t="s">
        <v>294</v>
      </c>
      <c r="B2090" s="44" t="s">
        <v>339</v>
      </c>
      <c r="C2090" s="37" t="s">
        <v>254</v>
      </c>
      <c r="D2090" s="43" t="s">
        <v>263</v>
      </c>
      <c r="E2090" s="53"/>
      <c r="F2090" s="53">
        <f t="shared" si="574"/>
        <v>0</v>
      </c>
      <c r="G2090" s="53"/>
      <c r="H2090" s="53"/>
      <c r="I2090" s="54"/>
      <c r="J2090" s="50"/>
      <c r="K2090" s="54"/>
      <c r="L2090" s="55"/>
      <c r="M2090" s="59"/>
      <c r="N2090" s="59"/>
      <c r="O2090" s="53"/>
      <c r="P2090" s="53"/>
      <c r="Q2090" s="57">
        <f t="shared" si="571"/>
        <v>0</v>
      </c>
      <c r="R2090" s="53"/>
      <c r="S2090" s="53">
        <f t="shared" si="572"/>
        <v>0</v>
      </c>
      <c r="T2090" s="58"/>
      <c r="U2090" s="58"/>
      <c r="V2090" s="53">
        <f t="shared" si="573"/>
        <v>0</v>
      </c>
      <c r="W2090" s="59"/>
      <c r="X2090" s="6"/>
    </row>
    <row r="2091" spans="1:24" s="35" customFormat="1" ht="15.75" x14ac:dyDescent="0.25">
      <c r="A2091" s="33" t="s">
        <v>294</v>
      </c>
      <c r="B2091" s="44" t="s">
        <v>339</v>
      </c>
      <c r="C2091" s="37" t="s">
        <v>255</v>
      </c>
      <c r="D2091" s="43" t="s">
        <v>256</v>
      </c>
      <c r="E2091" s="53"/>
      <c r="F2091" s="53">
        <f t="shared" si="574"/>
        <v>0</v>
      </c>
      <c r="G2091" s="53"/>
      <c r="H2091" s="53"/>
      <c r="I2091" s="54"/>
      <c r="J2091" s="50"/>
      <c r="K2091" s="54"/>
      <c r="L2091" s="55"/>
      <c r="M2091" s="59"/>
      <c r="N2091" s="59"/>
      <c r="O2091" s="53"/>
      <c r="P2091" s="53"/>
      <c r="Q2091" s="57">
        <f t="shared" si="571"/>
        <v>0</v>
      </c>
      <c r="R2091" s="53"/>
      <c r="S2091" s="53">
        <f t="shared" si="572"/>
        <v>0</v>
      </c>
      <c r="T2091" s="58"/>
      <c r="U2091" s="58"/>
      <c r="V2091" s="53">
        <f t="shared" si="573"/>
        <v>0</v>
      </c>
      <c r="W2091" s="59"/>
      <c r="X2091" s="6"/>
    </row>
    <row r="2092" spans="1:24" s="35" customFormat="1" ht="15.75" x14ac:dyDescent="0.25">
      <c r="A2092" s="33" t="s">
        <v>294</v>
      </c>
      <c r="B2092" s="44" t="s">
        <v>339</v>
      </c>
      <c r="C2092" s="37" t="s">
        <v>257</v>
      </c>
      <c r="D2092" s="43" t="s">
        <v>258</v>
      </c>
      <c r="E2092" s="53"/>
      <c r="F2092" s="53">
        <f t="shared" si="574"/>
        <v>0</v>
      </c>
      <c r="G2092" s="53"/>
      <c r="H2092" s="53"/>
      <c r="I2092" s="54"/>
      <c r="J2092" s="50"/>
      <c r="K2092" s="54"/>
      <c r="L2092" s="55"/>
      <c r="M2092" s="59"/>
      <c r="N2092" s="59"/>
      <c r="O2092" s="53"/>
      <c r="P2092" s="53"/>
      <c r="Q2092" s="57">
        <f t="shared" si="571"/>
        <v>0</v>
      </c>
      <c r="R2092" s="53"/>
      <c r="S2092" s="53">
        <f t="shared" si="572"/>
        <v>0</v>
      </c>
      <c r="T2092" s="58"/>
      <c r="U2092" s="58"/>
      <c r="V2092" s="53">
        <f t="shared" si="573"/>
        <v>0</v>
      </c>
      <c r="W2092" s="59"/>
      <c r="X2092" s="6"/>
    </row>
    <row r="2093" spans="1:24" s="35" customFormat="1" ht="15.75" x14ac:dyDescent="0.25">
      <c r="A2093" s="33" t="s">
        <v>294</v>
      </c>
      <c r="B2093" s="44" t="s">
        <v>339</v>
      </c>
      <c r="C2093" s="37" t="s">
        <v>259</v>
      </c>
      <c r="D2093" s="43" t="s">
        <v>260</v>
      </c>
      <c r="E2093" s="53"/>
      <c r="F2093" s="53">
        <f t="shared" si="574"/>
        <v>0</v>
      </c>
      <c r="G2093" s="53"/>
      <c r="H2093" s="53"/>
      <c r="I2093" s="54"/>
      <c r="J2093" s="50"/>
      <c r="K2093" s="54"/>
      <c r="L2093" s="55"/>
      <c r="M2093" s="59"/>
      <c r="N2093" s="59"/>
      <c r="O2093" s="53"/>
      <c r="P2093" s="53"/>
      <c r="Q2093" s="57">
        <f t="shared" si="571"/>
        <v>0</v>
      </c>
      <c r="R2093" s="53"/>
      <c r="S2093" s="53">
        <f t="shared" si="572"/>
        <v>0</v>
      </c>
      <c r="T2093" s="58"/>
      <c r="U2093" s="58"/>
      <c r="V2093" s="53">
        <f t="shared" si="573"/>
        <v>0</v>
      </c>
      <c r="W2093" s="59"/>
      <c r="X2093" s="6"/>
    </row>
    <row r="2094" spans="1:24" s="35" customFormat="1" ht="31.5" x14ac:dyDescent="0.25">
      <c r="A2094" s="33" t="s">
        <v>294</v>
      </c>
      <c r="B2094" s="44" t="s">
        <v>339</v>
      </c>
      <c r="C2094" s="37" t="s">
        <v>261</v>
      </c>
      <c r="D2094" s="43" t="s">
        <v>262</v>
      </c>
      <c r="E2094" s="53"/>
      <c r="F2094" s="53">
        <f t="shared" si="574"/>
        <v>0</v>
      </c>
      <c r="G2094" s="53"/>
      <c r="H2094" s="53"/>
      <c r="I2094" s="54"/>
      <c r="J2094" s="50"/>
      <c r="K2094" s="54"/>
      <c r="L2094" s="55"/>
      <c r="M2094" s="59"/>
      <c r="N2094" s="59"/>
      <c r="O2094" s="53"/>
      <c r="P2094" s="53"/>
      <c r="Q2094" s="57">
        <f t="shared" si="571"/>
        <v>0</v>
      </c>
      <c r="R2094" s="53"/>
      <c r="S2094" s="53">
        <f t="shared" si="572"/>
        <v>0</v>
      </c>
      <c r="T2094" s="58"/>
      <c r="U2094" s="58"/>
      <c r="V2094" s="53">
        <f t="shared" si="573"/>
        <v>0</v>
      </c>
      <c r="W2094" s="59"/>
      <c r="X2094" s="6"/>
    </row>
    <row r="2095" spans="1:24" s="35" customFormat="1" ht="15.75" x14ac:dyDescent="0.25">
      <c r="A2095" s="33" t="s">
        <v>294</v>
      </c>
      <c r="B2095" s="44" t="s">
        <v>339</v>
      </c>
      <c r="C2095" s="37" t="s">
        <v>264</v>
      </c>
      <c r="D2095" s="43" t="s">
        <v>265</v>
      </c>
      <c r="E2095" s="53"/>
      <c r="F2095" s="53">
        <f t="shared" si="574"/>
        <v>0</v>
      </c>
      <c r="G2095" s="53"/>
      <c r="H2095" s="53"/>
      <c r="I2095" s="54"/>
      <c r="J2095" s="50"/>
      <c r="K2095" s="54"/>
      <c r="L2095" s="55"/>
      <c r="M2095" s="59"/>
      <c r="N2095" s="59"/>
      <c r="O2095" s="53"/>
      <c r="P2095" s="53"/>
      <c r="Q2095" s="57">
        <f t="shared" si="571"/>
        <v>0</v>
      </c>
      <c r="R2095" s="53"/>
      <c r="S2095" s="53">
        <f t="shared" si="572"/>
        <v>0</v>
      </c>
      <c r="T2095" s="58"/>
      <c r="U2095" s="58"/>
      <c r="V2095" s="53">
        <f t="shared" si="573"/>
        <v>0</v>
      </c>
      <c r="W2095" s="59"/>
      <c r="X2095" s="6"/>
    </row>
    <row r="2096" spans="1:24" s="35" customFormat="1" ht="47.25" x14ac:dyDescent="0.25">
      <c r="A2096" s="33" t="s">
        <v>294</v>
      </c>
      <c r="B2096" s="44" t="s">
        <v>339</v>
      </c>
      <c r="C2096" s="37" t="s">
        <v>266</v>
      </c>
      <c r="D2096" s="43" t="s">
        <v>267</v>
      </c>
      <c r="E2096" s="53"/>
      <c r="F2096" s="53">
        <f t="shared" si="574"/>
        <v>0</v>
      </c>
      <c r="G2096" s="53"/>
      <c r="H2096" s="53"/>
      <c r="I2096" s="54"/>
      <c r="J2096" s="50"/>
      <c r="K2096" s="54"/>
      <c r="L2096" s="55"/>
      <c r="M2096" s="59"/>
      <c r="N2096" s="59"/>
      <c r="O2096" s="53"/>
      <c r="P2096" s="53"/>
      <c r="Q2096" s="57">
        <f t="shared" si="571"/>
        <v>0</v>
      </c>
      <c r="R2096" s="53"/>
      <c r="S2096" s="53">
        <f t="shared" si="572"/>
        <v>0</v>
      </c>
      <c r="T2096" s="58"/>
      <c r="U2096" s="58"/>
      <c r="V2096" s="53">
        <f t="shared" si="573"/>
        <v>0</v>
      </c>
      <c r="W2096" s="59"/>
      <c r="X2096" s="6"/>
    </row>
    <row r="2097" spans="1:24" s="35" customFormat="1" ht="15.75" x14ac:dyDescent="0.25">
      <c r="A2097" s="33" t="s">
        <v>294</v>
      </c>
      <c r="B2097" s="44" t="s">
        <v>339</v>
      </c>
      <c r="C2097" s="37" t="s">
        <v>268</v>
      </c>
      <c r="D2097" s="43" t="s">
        <v>269</v>
      </c>
      <c r="E2097" s="53"/>
      <c r="F2097" s="53">
        <f t="shared" si="574"/>
        <v>0</v>
      </c>
      <c r="G2097" s="53"/>
      <c r="H2097" s="53"/>
      <c r="I2097" s="54"/>
      <c r="J2097" s="50"/>
      <c r="K2097" s="54"/>
      <c r="L2097" s="55"/>
      <c r="M2097" s="59"/>
      <c r="N2097" s="59"/>
      <c r="O2097" s="53"/>
      <c r="P2097" s="53"/>
      <c r="Q2097" s="57">
        <f t="shared" si="571"/>
        <v>0</v>
      </c>
      <c r="R2097" s="53"/>
      <c r="S2097" s="53">
        <f t="shared" si="572"/>
        <v>0</v>
      </c>
      <c r="T2097" s="58"/>
      <c r="U2097" s="58"/>
      <c r="V2097" s="53">
        <f t="shared" si="573"/>
        <v>0</v>
      </c>
      <c r="W2097" s="59"/>
      <c r="X2097" s="6"/>
    </row>
    <row r="2098" spans="1:24" s="35" customFormat="1" ht="31.5" x14ac:dyDescent="0.25">
      <c r="A2098" s="33" t="s">
        <v>294</v>
      </c>
      <c r="B2098" s="44" t="s">
        <v>339</v>
      </c>
      <c r="C2098" s="37" t="s">
        <v>270</v>
      </c>
      <c r="D2098" s="43" t="s">
        <v>271</v>
      </c>
      <c r="E2098" s="53"/>
      <c r="F2098" s="53">
        <f t="shared" si="574"/>
        <v>0</v>
      </c>
      <c r="G2098" s="53"/>
      <c r="H2098" s="53"/>
      <c r="I2098" s="54"/>
      <c r="J2098" s="50"/>
      <c r="K2098" s="54"/>
      <c r="L2098" s="55"/>
      <c r="M2098" s="59"/>
      <c r="N2098" s="59"/>
      <c r="O2098" s="53"/>
      <c r="P2098" s="53"/>
      <c r="Q2098" s="57">
        <f t="shared" si="571"/>
        <v>0</v>
      </c>
      <c r="R2098" s="53"/>
      <c r="S2098" s="53">
        <f t="shared" si="572"/>
        <v>0</v>
      </c>
      <c r="T2098" s="58"/>
      <c r="U2098" s="58"/>
      <c r="V2098" s="53">
        <f t="shared" si="573"/>
        <v>0</v>
      </c>
      <c r="W2098" s="59"/>
      <c r="X2098" s="6"/>
    </row>
    <row r="2099" spans="1:24" s="35" customFormat="1" ht="15.75" x14ac:dyDescent="0.25">
      <c r="A2099" s="33" t="s">
        <v>294</v>
      </c>
      <c r="B2099" s="44" t="s">
        <v>339</v>
      </c>
      <c r="C2099" s="37" t="s">
        <v>272</v>
      </c>
      <c r="D2099" s="43" t="s">
        <v>273</v>
      </c>
      <c r="E2099" s="53"/>
      <c r="F2099" s="53">
        <f t="shared" si="574"/>
        <v>0</v>
      </c>
      <c r="G2099" s="53"/>
      <c r="H2099" s="53"/>
      <c r="I2099" s="54"/>
      <c r="J2099" s="50"/>
      <c r="K2099" s="54"/>
      <c r="L2099" s="55"/>
      <c r="M2099" s="59"/>
      <c r="N2099" s="59"/>
      <c r="O2099" s="53"/>
      <c r="P2099" s="53"/>
      <c r="Q2099" s="57">
        <f t="shared" si="571"/>
        <v>0</v>
      </c>
      <c r="R2099" s="53"/>
      <c r="S2099" s="53">
        <f t="shared" si="572"/>
        <v>0</v>
      </c>
      <c r="T2099" s="58"/>
      <c r="U2099" s="58"/>
      <c r="V2099" s="53">
        <f t="shared" si="573"/>
        <v>0</v>
      </c>
      <c r="W2099" s="59"/>
      <c r="X2099" s="6"/>
    </row>
    <row r="2100" spans="1:24" s="35" customFormat="1" ht="31.5" x14ac:dyDescent="0.25">
      <c r="A2100" s="33" t="s">
        <v>294</v>
      </c>
      <c r="B2100" s="44" t="s">
        <v>339</v>
      </c>
      <c r="C2100" s="37" t="s">
        <v>274</v>
      </c>
      <c r="D2100" s="43" t="s">
        <v>275</v>
      </c>
      <c r="E2100" s="53"/>
      <c r="F2100" s="53">
        <f t="shared" si="574"/>
        <v>0</v>
      </c>
      <c r="G2100" s="53"/>
      <c r="H2100" s="53"/>
      <c r="I2100" s="54"/>
      <c r="J2100" s="50"/>
      <c r="K2100" s="54"/>
      <c r="L2100" s="55"/>
      <c r="M2100" s="59"/>
      <c r="N2100" s="59"/>
      <c r="O2100" s="53"/>
      <c r="P2100" s="53"/>
      <c r="Q2100" s="57">
        <f t="shared" si="571"/>
        <v>0</v>
      </c>
      <c r="R2100" s="53"/>
      <c r="S2100" s="53">
        <f t="shared" si="572"/>
        <v>0</v>
      </c>
      <c r="T2100" s="58"/>
      <c r="U2100" s="58"/>
      <c r="V2100" s="53">
        <f t="shared" si="573"/>
        <v>0</v>
      </c>
      <c r="W2100" s="59"/>
      <c r="X2100" s="6"/>
    </row>
    <row r="2101" spans="1:24" s="35" customFormat="1" ht="15.75" x14ac:dyDescent="0.25">
      <c r="A2101" s="33" t="s">
        <v>294</v>
      </c>
      <c r="B2101" s="44" t="s">
        <v>339</v>
      </c>
      <c r="C2101" s="37" t="s">
        <v>276</v>
      </c>
      <c r="D2101" s="43" t="s">
        <v>277</v>
      </c>
      <c r="E2101" s="53"/>
      <c r="F2101" s="53">
        <f t="shared" si="574"/>
        <v>0</v>
      </c>
      <c r="G2101" s="53"/>
      <c r="H2101" s="53"/>
      <c r="I2101" s="54"/>
      <c r="J2101" s="50"/>
      <c r="K2101" s="54"/>
      <c r="L2101" s="55"/>
      <c r="M2101" s="59"/>
      <c r="N2101" s="59"/>
      <c r="O2101" s="53"/>
      <c r="P2101" s="53"/>
      <c r="Q2101" s="57">
        <f t="shared" si="571"/>
        <v>0</v>
      </c>
      <c r="R2101" s="53"/>
      <c r="S2101" s="53">
        <f t="shared" si="572"/>
        <v>0</v>
      </c>
      <c r="T2101" s="58"/>
      <c r="U2101" s="58"/>
      <c r="V2101" s="53">
        <f t="shared" si="573"/>
        <v>0</v>
      </c>
      <c r="W2101" s="59"/>
      <c r="X2101" s="6"/>
    </row>
    <row r="2102" spans="1:24" s="35" customFormat="1" ht="31.5" x14ac:dyDescent="0.25">
      <c r="A2102" s="33" t="s">
        <v>294</v>
      </c>
      <c r="B2102" s="44" t="s">
        <v>339</v>
      </c>
      <c r="C2102" s="37" t="s">
        <v>278</v>
      </c>
      <c r="D2102" s="43" t="s">
        <v>279</v>
      </c>
      <c r="E2102" s="53"/>
      <c r="F2102" s="53"/>
      <c r="G2102" s="53"/>
      <c r="H2102" s="53"/>
      <c r="I2102" s="54"/>
      <c r="J2102" s="50"/>
      <c r="K2102" s="54"/>
      <c r="L2102" s="55"/>
      <c r="M2102" s="59"/>
      <c r="N2102" s="59"/>
      <c r="O2102" s="53"/>
      <c r="P2102" s="53"/>
      <c r="Q2102" s="57">
        <f t="shared" si="571"/>
        <v>0</v>
      </c>
      <c r="R2102" s="53"/>
      <c r="S2102" s="53">
        <f t="shared" si="572"/>
        <v>0</v>
      </c>
      <c r="T2102" s="53"/>
      <c r="U2102" s="53"/>
      <c r="V2102" s="53">
        <f t="shared" si="573"/>
        <v>0</v>
      </c>
      <c r="W2102" s="59"/>
      <c r="X2102" s="6"/>
    </row>
    <row r="2103" spans="1:24" s="35" customFormat="1" ht="15.75" x14ac:dyDescent="0.25">
      <c r="A2103" s="33" t="s">
        <v>294</v>
      </c>
      <c r="B2103" s="44" t="s">
        <v>339</v>
      </c>
      <c r="C2103" s="37" t="s">
        <v>363</v>
      </c>
      <c r="D2103" s="43" t="s">
        <v>360</v>
      </c>
      <c r="E2103" s="53"/>
      <c r="F2103" s="53">
        <f>E2103/12*1</f>
        <v>0</v>
      </c>
      <c r="G2103" s="53"/>
      <c r="H2103" s="53"/>
      <c r="I2103" s="54"/>
      <c r="J2103" s="50"/>
      <c r="K2103" s="54"/>
      <c r="L2103" s="55"/>
      <c r="M2103" s="59"/>
      <c r="N2103" s="59"/>
      <c r="O2103" s="53"/>
      <c r="P2103" s="53"/>
      <c r="Q2103" s="57"/>
      <c r="R2103" s="53"/>
      <c r="S2103" s="53"/>
      <c r="T2103" s="53"/>
      <c r="U2103" s="53"/>
      <c r="V2103" s="53"/>
      <c r="W2103" s="59"/>
      <c r="X2103" s="6"/>
    </row>
    <row r="2104" spans="1:24" s="35" customFormat="1" ht="15.75" x14ac:dyDescent="0.25">
      <c r="A2104" s="33" t="s">
        <v>294</v>
      </c>
      <c r="B2104" s="44" t="s">
        <v>339</v>
      </c>
      <c r="C2104" s="37" t="s">
        <v>364</v>
      </c>
      <c r="D2104" s="38" t="s">
        <v>365</v>
      </c>
      <c r="E2104" s="53"/>
      <c r="F2104" s="100">
        <f>E2104/12*1</f>
        <v>0</v>
      </c>
      <c r="G2104" s="53"/>
      <c r="H2104" s="53"/>
      <c r="I2104" s="54"/>
      <c r="J2104" s="50"/>
      <c r="K2104" s="54"/>
      <c r="L2104" s="55"/>
      <c r="M2104" s="59"/>
      <c r="N2104" s="59"/>
      <c r="O2104" s="53"/>
      <c r="P2104" s="53"/>
      <c r="Q2104" s="57">
        <f>O2104-P2104</f>
        <v>0</v>
      </c>
      <c r="R2104" s="53"/>
      <c r="S2104" s="53">
        <f>ROUND(R2104/12*3,0)</f>
        <v>0</v>
      </c>
      <c r="T2104" s="53"/>
      <c r="U2104" s="53"/>
      <c r="V2104" s="53">
        <f>T2104-U2104</f>
        <v>0</v>
      </c>
      <c r="W2104" s="59"/>
      <c r="X2104" s="6"/>
    </row>
    <row r="2105" spans="1:24" s="26" customFormat="1" ht="29.25" customHeight="1" x14ac:dyDescent="0.25">
      <c r="A2105" s="33" t="s">
        <v>294</v>
      </c>
      <c r="B2105" s="44" t="s">
        <v>339</v>
      </c>
      <c r="C2105" s="37" t="s">
        <v>370</v>
      </c>
      <c r="D2105" s="43" t="s">
        <v>323</v>
      </c>
      <c r="E2105" s="53"/>
      <c r="F2105" s="100">
        <f>E2105/12*1</f>
        <v>0</v>
      </c>
      <c r="G2105" s="53"/>
      <c r="H2105" s="53"/>
      <c r="I2105" s="127"/>
      <c r="J2105" s="50"/>
      <c r="K2105" s="127"/>
      <c r="L2105" s="55"/>
      <c r="M2105" s="59"/>
      <c r="N2105" s="59"/>
      <c r="O2105" s="53"/>
      <c r="P2105" s="53"/>
      <c r="Q2105" s="59"/>
      <c r="R2105" s="53"/>
      <c r="S2105" s="53"/>
      <c r="T2105" s="53"/>
      <c r="U2105" s="53"/>
      <c r="V2105" s="53"/>
      <c r="W2105" s="59"/>
      <c r="X2105" s="6"/>
    </row>
    <row r="2106" spans="1:24" s="26" customFormat="1" ht="26.25" customHeight="1" x14ac:dyDescent="0.25">
      <c r="A2106" s="33" t="s">
        <v>294</v>
      </c>
      <c r="B2106" s="44" t="s">
        <v>339</v>
      </c>
      <c r="C2106" s="37" t="s">
        <v>399</v>
      </c>
      <c r="D2106" s="39" t="s">
        <v>371</v>
      </c>
      <c r="E2106" s="53"/>
      <c r="F2106" s="100">
        <f>E2106/12*1</f>
        <v>0</v>
      </c>
      <c r="G2106" s="53"/>
      <c r="H2106" s="53"/>
      <c r="I2106" s="127"/>
      <c r="J2106" s="55"/>
      <c r="K2106" s="127"/>
      <c r="L2106" s="55"/>
      <c r="M2106" s="59"/>
      <c r="N2106" s="59"/>
      <c r="O2106" s="53"/>
      <c r="P2106" s="53"/>
      <c r="Q2106" s="59"/>
      <c r="R2106" s="53"/>
      <c r="S2106" s="53"/>
      <c r="T2106" s="53"/>
      <c r="U2106" s="53"/>
      <c r="V2106" s="53"/>
      <c r="W2106" s="59"/>
      <c r="X2106" s="6"/>
    </row>
    <row r="2107" spans="1:24" s="81" customFormat="1" ht="29.25" customHeight="1" x14ac:dyDescent="0.25">
      <c r="A2107" s="102" t="s">
        <v>295</v>
      </c>
      <c r="B2107" s="102" t="s">
        <v>340</v>
      </c>
      <c r="C2107" s="103" t="s">
        <v>102</v>
      </c>
      <c r="D2107" s="104" t="s">
        <v>21</v>
      </c>
      <c r="E2107" s="105">
        <f>E2108+E2148</f>
        <v>18031739</v>
      </c>
      <c r="F2107" s="105">
        <f>F2108+F2148</f>
        <v>4417644.416666667</v>
      </c>
      <c r="G2107" s="105">
        <f>G2108+G2148</f>
        <v>4615154</v>
      </c>
      <c r="H2107" s="105">
        <f>H2108+H2148</f>
        <v>4434500</v>
      </c>
      <c r="I2107" s="105">
        <f>I2108+I2148</f>
        <v>165562.5</v>
      </c>
      <c r="J2107" s="106">
        <f>ROUND(I2107/F2107*100,2)</f>
        <v>3.75</v>
      </c>
      <c r="K2107" s="105">
        <f>K2108+K2148</f>
        <v>-69780</v>
      </c>
      <c r="L2107" s="108">
        <f>ROUND(K2107*100/-F2107,2)</f>
        <v>1.58</v>
      </c>
      <c r="M2107" s="105">
        <f t="shared" ref="M2107:V2107" si="575">M2108+M2148</f>
        <v>466744</v>
      </c>
      <c r="N2107" s="105">
        <f t="shared" si="575"/>
        <v>116686</v>
      </c>
      <c r="O2107" s="105">
        <f t="shared" si="575"/>
        <v>120551</v>
      </c>
      <c r="P2107" s="105">
        <f t="shared" si="575"/>
        <v>115942</v>
      </c>
      <c r="Q2107" s="105">
        <f t="shared" si="575"/>
        <v>4609</v>
      </c>
      <c r="R2107" s="105">
        <f t="shared" si="575"/>
        <v>12784</v>
      </c>
      <c r="S2107" s="105">
        <f t="shared" si="575"/>
        <v>3193</v>
      </c>
      <c r="T2107" s="105">
        <f t="shared" si="575"/>
        <v>3291</v>
      </c>
      <c r="U2107" s="105">
        <f t="shared" si="575"/>
        <v>3113</v>
      </c>
      <c r="V2107" s="105">
        <f t="shared" si="575"/>
        <v>178</v>
      </c>
      <c r="W2107" s="109">
        <v>99372</v>
      </c>
      <c r="X2107" s="47"/>
    </row>
    <row r="2108" spans="1:24" s="81" customFormat="1" ht="26.25" customHeight="1" x14ac:dyDescent="0.25">
      <c r="A2108" s="33" t="s">
        <v>295</v>
      </c>
      <c r="B2108" s="21">
        <v>1</v>
      </c>
      <c r="C2108" s="23" t="s">
        <v>102</v>
      </c>
      <c r="D2108" s="27" t="s">
        <v>22</v>
      </c>
      <c r="E2108" s="52">
        <f t="shared" ref="E2108:L2108" si="576">E2109+E2115+E2129</f>
        <v>14662617</v>
      </c>
      <c r="F2108" s="52">
        <f t="shared" si="576"/>
        <v>3594102.8333333335</v>
      </c>
      <c r="G2108" s="52">
        <f t="shared" si="576"/>
        <v>3603355</v>
      </c>
      <c r="H2108" s="52">
        <f t="shared" si="576"/>
        <v>3601366</v>
      </c>
      <c r="I2108" s="52">
        <f t="shared" si="576"/>
        <v>0</v>
      </c>
      <c r="J2108" s="52">
        <f t="shared" si="576"/>
        <v>0</v>
      </c>
      <c r="K2108" s="52">
        <f t="shared" si="576"/>
        <v>0</v>
      </c>
      <c r="L2108" s="52">
        <f t="shared" si="576"/>
        <v>0</v>
      </c>
      <c r="M2108" s="49">
        <v>337784</v>
      </c>
      <c r="N2108" s="49">
        <f>ROUND(M2108/12*3,0)</f>
        <v>84446</v>
      </c>
      <c r="O2108" s="52">
        <f t="shared" ref="O2108:V2108" si="577">O2109+O2115+O2129</f>
        <v>95792</v>
      </c>
      <c r="P2108" s="52">
        <f t="shared" si="577"/>
        <v>95792</v>
      </c>
      <c r="Q2108" s="52">
        <f t="shared" si="577"/>
        <v>0</v>
      </c>
      <c r="R2108" s="52">
        <f t="shared" si="577"/>
        <v>10634</v>
      </c>
      <c r="S2108" s="52">
        <f t="shared" si="577"/>
        <v>2659</v>
      </c>
      <c r="T2108" s="49">
        <f t="shared" si="577"/>
        <v>2694</v>
      </c>
      <c r="U2108" s="49">
        <f t="shared" si="577"/>
        <v>2694</v>
      </c>
      <c r="V2108" s="49">
        <f t="shared" si="577"/>
        <v>0</v>
      </c>
      <c r="W2108" s="49"/>
      <c r="X2108" s="25"/>
    </row>
    <row r="2109" spans="1:24" s="81" customFormat="1" ht="15.75" customHeight="1" x14ac:dyDescent="0.25">
      <c r="A2109" s="33" t="s">
        <v>295</v>
      </c>
      <c r="B2109" s="33" t="s">
        <v>334</v>
      </c>
      <c r="C2109" s="23" t="s">
        <v>102</v>
      </c>
      <c r="D2109" s="32" t="s">
        <v>23</v>
      </c>
      <c r="E2109" s="49">
        <f t="shared" ref="E2109:L2109" si="578">SUM(E2110:E2114)</f>
        <v>13246909</v>
      </c>
      <c r="F2109" s="49">
        <f t="shared" si="578"/>
        <v>3311728</v>
      </c>
      <c r="G2109" s="49">
        <f t="shared" si="578"/>
        <v>3311728</v>
      </c>
      <c r="H2109" s="49">
        <f t="shared" si="578"/>
        <v>3311728</v>
      </c>
      <c r="I2109" s="49">
        <f t="shared" si="578"/>
        <v>0</v>
      </c>
      <c r="J2109" s="49">
        <f t="shared" si="578"/>
        <v>0</v>
      </c>
      <c r="K2109" s="49">
        <f t="shared" si="578"/>
        <v>0</v>
      </c>
      <c r="L2109" s="49">
        <f t="shared" si="578"/>
        <v>0</v>
      </c>
      <c r="M2109" s="49"/>
      <c r="N2109" s="49"/>
      <c r="O2109" s="52">
        <f t="shared" ref="O2109:V2109" si="579">SUM(O2110:O2114)</f>
        <v>91857</v>
      </c>
      <c r="P2109" s="52">
        <f t="shared" si="579"/>
        <v>91857</v>
      </c>
      <c r="Q2109" s="52">
        <f t="shared" si="579"/>
        <v>0</v>
      </c>
      <c r="R2109" s="52">
        <f t="shared" si="579"/>
        <v>10354</v>
      </c>
      <c r="S2109" s="52">
        <f t="shared" si="579"/>
        <v>2589</v>
      </c>
      <c r="T2109" s="52">
        <f t="shared" si="579"/>
        <v>2614</v>
      </c>
      <c r="U2109" s="49">
        <f t="shared" si="579"/>
        <v>2614</v>
      </c>
      <c r="V2109" s="49">
        <f t="shared" si="579"/>
        <v>0</v>
      </c>
      <c r="W2109" s="49"/>
      <c r="X2109" s="25"/>
    </row>
    <row r="2110" spans="1:24" s="77" customFormat="1" ht="15.75" x14ac:dyDescent="0.25">
      <c r="A2110" s="33" t="s">
        <v>295</v>
      </c>
      <c r="B2110" s="33" t="s">
        <v>334</v>
      </c>
      <c r="C2110" s="23" t="s">
        <v>73</v>
      </c>
      <c r="D2110" s="34" t="s">
        <v>106</v>
      </c>
      <c r="E2110" s="53">
        <v>9912680</v>
      </c>
      <c r="F2110" s="53">
        <f t="shared" ref="F2110:F2114" si="580">ROUND(E2110/12*3,0)</f>
        <v>2478170</v>
      </c>
      <c r="G2110" s="53">
        <v>2478170</v>
      </c>
      <c r="H2110" s="53">
        <v>2478170</v>
      </c>
      <c r="I2110" s="54"/>
      <c r="J2110" s="50"/>
      <c r="K2110" s="54"/>
      <c r="L2110" s="55"/>
      <c r="M2110" s="53"/>
      <c r="N2110" s="53"/>
      <c r="O2110" s="53">
        <v>91857</v>
      </c>
      <c r="P2110" s="53">
        <v>91857</v>
      </c>
      <c r="Q2110" s="57">
        <f>O2110-P2110</f>
        <v>0</v>
      </c>
      <c r="R2110" s="74">
        <v>10354</v>
      </c>
      <c r="S2110" s="53">
        <f>ROUND(R2110/12*3,0)</f>
        <v>2589</v>
      </c>
      <c r="T2110" s="58">
        <v>2614</v>
      </c>
      <c r="U2110" s="58">
        <v>2614</v>
      </c>
      <c r="V2110" s="53">
        <f>T2110-U2110</f>
        <v>0</v>
      </c>
      <c r="W2110" s="53"/>
      <c r="X2110" s="6"/>
    </row>
    <row r="2111" spans="1:24" s="77" customFormat="1" ht="15.75" x14ac:dyDescent="0.25">
      <c r="A2111" s="33" t="s">
        <v>295</v>
      </c>
      <c r="B2111" s="33" t="s">
        <v>334</v>
      </c>
      <c r="C2111" s="23" t="s">
        <v>74</v>
      </c>
      <c r="D2111" s="34" t="s">
        <v>104</v>
      </c>
      <c r="E2111" s="53">
        <v>3164998</v>
      </c>
      <c r="F2111" s="53">
        <f t="shared" si="580"/>
        <v>791250</v>
      </c>
      <c r="G2111" s="53">
        <v>791250</v>
      </c>
      <c r="H2111" s="53">
        <v>791250</v>
      </c>
      <c r="I2111" s="54"/>
      <c r="J2111" s="50"/>
      <c r="K2111" s="54"/>
      <c r="L2111" s="55"/>
      <c r="M2111" s="59"/>
      <c r="N2111" s="59"/>
      <c r="O2111" s="53"/>
      <c r="P2111" s="53"/>
      <c r="Q2111" s="57">
        <f>O2111-P2111</f>
        <v>0</v>
      </c>
      <c r="R2111" s="53"/>
      <c r="S2111" s="53">
        <f>ROUND(R2111/12*3,0)</f>
        <v>0</v>
      </c>
      <c r="T2111" s="58"/>
      <c r="U2111" s="58"/>
      <c r="V2111" s="53">
        <f>T2111-U2111</f>
        <v>0</v>
      </c>
      <c r="W2111" s="59"/>
      <c r="X2111" s="6"/>
    </row>
    <row r="2112" spans="1:24" s="77" customFormat="1" ht="15.75" x14ac:dyDescent="0.25">
      <c r="A2112" s="33" t="s">
        <v>295</v>
      </c>
      <c r="B2112" s="33" t="s">
        <v>334</v>
      </c>
      <c r="C2112" s="23" t="s">
        <v>74</v>
      </c>
      <c r="D2112" s="34" t="s">
        <v>105</v>
      </c>
      <c r="E2112" s="53">
        <v>169231</v>
      </c>
      <c r="F2112" s="53">
        <f t="shared" si="580"/>
        <v>42308</v>
      </c>
      <c r="G2112" s="53">
        <v>42308</v>
      </c>
      <c r="H2112" s="53">
        <v>42308</v>
      </c>
      <c r="I2112" s="54"/>
      <c r="J2112" s="50"/>
      <c r="K2112" s="54"/>
      <c r="L2112" s="55"/>
      <c r="M2112" s="59"/>
      <c r="N2112" s="59"/>
      <c r="O2112" s="53"/>
      <c r="P2112" s="53"/>
      <c r="Q2112" s="57">
        <f>O2112-P2112</f>
        <v>0</v>
      </c>
      <c r="R2112" s="53"/>
      <c r="S2112" s="53">
        <f>ROUND(R2112/12*3,0)</f>
        <v>0</v>
      </c>
      <c r="T2112" s="58"/>
      <c r="U2112" s="58"/>
      <c r="V2112" s="53">
        <f>T2112-U2112</f>
        <v>0</v>
      </c>
      <c r="W2112" s="59"/>
      <c r="X2112" s="6"/>
    </row>
    <row r="2113" spans="1:24" s="77" customFormat="1" ht="15.75" x14ac:dyDescent="0.25">
      <c r="A2113" s="33" t="s">
        <v>295</v>
      </c>
      <c r="B2113" s="33" t="s">
        <v>334</v>
      </c>
      <c r="C2113" s="23" t="s">
        <v>75</v>
      </c>
      <c r="D2113" s="34" t="s">
        <v>107</v>
      </c>
      <c r="E2113" s="53"/>
      <c r="F2113" s="53">
        <f t="shared" si="580"/>
        <v>0</v>
      </c>
      <c r="G2113" s="53"/>
      <c r="H2113" s="53"/>
      <c r="I2113" s="54"/>
      <c r="J2113" s="50"/>
      <c r="K2113" s="54"/>
      <c r="L2113" s="55"/>
      <c r="M2113" s="59"/>
      <c r="N2113" s="59"/>
      <c r="O2113" s="53"/>
      <c r="P2113" s="53"/>
      <c r="Q2113" s="57">
        <f>O2113-P2113</f>
        <v>0</v>
      </c>
      <c r="R2113" s="53"/>
      <c r="S2113" s="53">
        <f>ROUND(R2113/12*3,0)</f>
        <v>0</v>
      </c>
      <c r="T2113" s="58"/>
      <c r="U2113" s="58"/>
      <c r="V2113" s="53">
        <f>T2113-U2113</f>
        <v>0</v>
      </c>
      <c r="W2113" s="59"/>
      <c r="X2113" s="6"/>
    </row>
    <row r="2114" spans="1:24" s="77" customFormat="1" ht="31.5" x14ac:dyDescent="0.25">
      <c r="A2114" s="33" t="s">
        <v>295</v>
      </c>
      <c r="B2114" s="33" t="s">
        <v>334</v>
      </c>
      <c r="C2114" s="23" t="s">
        <v>76</v>
      </c>
      <c r="D2114" s="34" t="s">
        <v>108</v>
      </c>
      <c r="E2114" s="53"/>
      <c r="F2114" s="53">
        <f t="shared" si="580"/>
        <v>0</v>
      </c>
      <c r="G2114" s="53"/>
      <c r="H2114" s="53"/>
      <c r="I2114" s="54"/>
      <c r="J2114" s="50"/>
      <c r="K2114" s="54"/>
      <c r="L2114" s="55"/>
      <c r="M2114" s="59"/>
      <c r="N2114" s="59"/>
      <c r="O2114" s="53"/>
      <c r="P2114" s="53"/>
      <c r="Q2114" s="57">
        <f>O2114-P2114</f>
        <v>0</v>
      </c>
      <c r="R2114" s="53"/>
      <c r="S2114" s="53">
        <f>ROUND(R2114/12*3,0)</f>
        <v>0</v>
      </c>
      <c r="T2114" s="58"/>
      <c r="U2114" s="58"/>
      <c r="V2114" s="53">
        <f>T2114-U2114</f>
        <v>0</v>
      </c>
      <c r="W2114" s="59"/>
      <c r="X2114" s="6"/>
    </row>
    <row r="2115" spans="1:24" s="77" customFormat="1" ht="15.75" x14ac:dyDescent="0.25">
      <c r="A2115" s="33" t="s">
        <v>295</v>
      </c>
      <c r="B2115" s="22" t="s">
        <v>335</v>
      </c>
      <c r="C2115" s="36"/>
      <c r="D2115" s="32" t="s">
        <v>24</v>
      </c>
      <c r="E2115" s="61">
        <f t="shared" ref="E2115:L2115" si="581">SUM(E2116:E2128)</f>
        <v>557085</v>
      </c>
      <c r="F2115" s="61">
        <f t="shared" si="581"/>
        <v>139271</v>
      </c>
      <c r="G2115" s="61">
        <f t="shared" si="581"/>
        <v>139271</v>
      </c>
      <c r="H2115" s="61">
        <f t="shared" si="581"/>
        <v>137282</v>
      </c>
      <c r="I2115" s="61">
        <f t="shared" si="581"/>
        <v>0</v>
      </c>
      <c r="J2115" s="61">
        <f t="shared" si="581"/>
        <v>0</v>
      </c>
      <c r="K2115" s="61">
        <f t="shared" si="581"/>
        <v>0</v>
      </c>
      <c r="L2115" s="61">
        <f t="shared" si="581"/>
        <v>0</v>
      </c>
      <c r="M2115" s="61"/>
      <c r="N2115" s="61"/>
      <c r="O2115" s="61">
        <f t="shared" ref="O2115:V2115" si="582">SUM(O2116:O2128)</f>
        <v>3228</v>
      </c>
      <c r="P2115" s="61">
        <f t="shared" si="582"/>
        <v>3228</v>
      </c>
      <c r="Q2115" s="61">
        <f t="shared" si="582"/>
        <v>0</v>
      </c>
      <c r="R2115" s="61">
        <f t="shared" si="582"/>
        <v>280</v>
      </c>
      <c r="S2115" s="61">
        <f t="shared" si="582"/>
        <v>70</v>
      </c>
      <c r="T2115" s="61">
        <f t="shared" si="582"/>
        <v>69</v>
      </c>
      <c r="U2115" s="61">
        <f t="shared" si="582"/>
        <v>69</v>
      </c>
      <c r="V2115" s="61">
        <f t="shared" si="582"/>
        <v>0</v>
      </c>
      <c r="W2115" s="68"/>
      <c r="X2115" s="6"/>
    </row>
    <row r="2116" spans="1:24" s="77" customFormat="1" ht="15.75" x14ac:dyDescent="0.25">
      <c r="A2116" s="33" t="s">
        <v>295</v>
      </c>
      <c r="B2116" s="33" t="s">
        <v>335</v>
      </c>
      <c r="C2116" s="37" t="s">
        <v>25</v>
      </c>
      <c r="D2116" s="34" t="s">
        <v>54</v>
      </c>
      <c r="E2116" s="53">
        <v>557085</v>
      </c>
      <c r="F2116" s="53">
        <f>ROUND(E2116/12*3,0)</f>
        <v>139271</v>
      </c>
      <c r="G2116" s="53">
        <v>139271</v>
      </c>
      <c r="H2116" s="53">
        <v>137282</v>
      </c>
      <c r="I2116" s="54">
        <f>G2116-F2116</f>
        <v>0</v>
      </c>
      <c r="J2116" s="50">
        <f>ROUND(I2116/F2116*100,2)</f>
        <v>0</v>
      </c>
      <c r="K2116" s="54">
        <f>G2116-F2116</f>
        <v>0</v>
      </c>
      <c r="L2116" s="55">
        <f>ROUND(K2116*100/-F2116,2)</f>
        <v>0</v>
      </c>
      <c r="M2116" s="59"/>
      <c r="N2116" s="59"/>
      <c r="O2116" s="53">
        <v>3228</v>
      </c>
      <c r="P2116" s="53">
        <v>3228</v>
      </c>
      <c r="Q2116" s="57">
        <f t="shared" ref="Q2116:Q2128" si="583">O2116-P2116</f>
        <v>0</v>
      </c>
      <c r="R2116" s="74">
        <v>280</v>
      </c>
      <c r="S2116" s="53">
        <f>ROUND(R2116/12*3,0)</f>
        <v>70</v>
      </c>
      <c r="T2116" s="58">
        <v>69</v>
      </c>
      <c r="U2116" s="58">
        <v>69</v>
      </c>
      <c r="V2116" s="53">
        <f t="shared" ref="V2116:V2128" si="584">T2116-U2116</f>
        <v>0</v>
      </c>
      <c r="W2116" s="59"/>
      <c r="X2116" s="6"/>
    </row>
    <row r="2117" spans="1:24" s="77" customFormat="1" ht="15.75" x14ac:dyDescent="0.25">
      <c r="A2117" s="33" t="s">
        <v>295</v>
      </c>
      <c r="B2117" s="33" t="s">
        <v>335</v>
      </c>
      <c r="C2117" s="37" t="s">
        <v>26</v>
      </c>
      <c r="D2117" s="34" t="s">
        <v>27</v>
      </c>
      <c r="E2117" s="53"/>
      <c r="F2117" s="53"/>
      <c r="G2117" s="53"/>
      <c r="H2117" s="53"/>
      <c r="I2117" s="54"/>
      <c r="J2117" s="50"/>
      <c r="K2117" s="54"/>
      <c r="L2117" s="55"/>
      <c r="M2117" s="59"/>
      <c r="N2117" s="59"/>
      <c r="O2117" s="53"/>
      <c r="P2117" s="53"/>
      <c r="Q2117" s="57">
        <f t="shared" si="583"/>
        <v>0</v>
      </c>
      <c r="R2117" s="53"/>
      <c r="S2117" s="53">
        <f t="shared" ref="S2117:S2128" si="585">ROUND(R2117/12*3,0)</f>
        <v>0</v>
      </c>
      <c r="T2117" s="58"/>
      <c r="U2117" s="58"/>
      <c r="V2117" s="53">
        <f t="shared" si="584"/>
        <v>0</v>
      </c>
      <c r="W2117" s="59"/>
      <c r="X2117" s="6"/>
    </row>
    <row r="2118" spans="1:24" s="77" customFormat="1" ht="31.5" x14ac:dyDescent="0.25">
      <c r="A2118" s="33" t="s">
        <v>295</v>
      </c>
      <c r="B2118" s="33" t="s">
        <v>335</v>
      </c>
      <c r="C2118" s="37" t="s">
        <v>28</v>
      </c>
      <c r="D2118" s="34" t="s">
        <v>29</v>
      </c>
      <c r="E2118" s="53"/>
      <c r="F2118" s="53"/>
      <c r="G2118" s="53"/>
      <c r="H2118" s="53"/>
      <c r="I2118" s="54"/>
      <c r="J2118" s="50"/>
      <c r="K2118" s="54"/>
      <c r="L2118" s="55"/>
      <c r="M2118" s="59"/>
      <c r="N2118" s="59"/>
      <c r="O2118" s="53"/>
      <c r="P2118" s="53"/>
      <c r="Q2118" s="57">
        <f t="shared" si="583"/>
        <v>0</v>
      </c>
      <c r="R2118" s="53"/>
      <c r="S2118" s="53">
        <f t="shared" si="585"/>
        <v>0</v>
      </c>
      <c r="T2118" s="58"/>
      <c r="U2118" s="58"/>
      <c r="V2118" s="53">
        <f t="shared" si="584"/>
        <v>0</v>
      </c>
      <c r="W2118" s="59"/>
      <c r="X2118" s="6"/>
    </row>
    <row r="2119" spans="1:24" s="77" customFormat="1" ht="15.75" x14ac:dyDescent="0.25">
      <c r="A2119" s="33" t="s">
        <v>295</v>
      </c>
      <c r="B2119" s="33" t="s">
        <v>335</v>
      </c>
      <c r="C2119" s="37" t="s">
        <v>56</v>
      </c>
      <c r="D2119" s="34" t="s">
        <v>53</v>
      </c>
      <c r="E2119" s="53"/>
      <c r="F2119" s="53"/>
      <c r="G2119" s="53"/>
      <c r="H2119" s="53"/>
      <c r="I2119" s="54"/>
      <c r="J2119" s="50"/>
      <c r="K2119" s="54"/>
      <c r="L2119" s="55"/>
      <c r="M2119" s="59"/>
      <c r="N2119" s="59"/>
      <c r="O2119" s="53"/>
      <c r="P2119" s="53"/>
      <c r="Q2119" s="57">
        <f t="shared" si="583"/>
        <v>0</v>
      </c>
      <c r="R2119" s="53"/>
      <c r="S2119" s="53">
        <f t="shared" si="585"/>
        <v>0</v>
      </c>
      <c r="T2119" s="58"/>
      <c r="U2119" s="58"/>
      <c r="V2119" s="53">
        <f t="shared" si="584"/>
        <v>0</v>
      </c>
      <c r="W2119" s="59"/>
      <c r="X2119" s="6"/>
    </row>
    <row r="2120" spans="1:24" s="77" customFormat="1" ht="15.75" x14ac:dyDescent="0.25">
      <c r="A2120" s="33" t="s">
        <v>295</v>
      </c>
      <c r="B2120" s="33" t="s">
        <v>335</v>
      </c>
      <c r="C2120" s="37" t="s">
        <v>57</v>
      </c>
      <c r="D2120" s="34" t="s">
        <v>68</v>
      </c>
      <c r="E2120" s="53"/>
      <c r="F2120" s="53"/>
      <c r="G2120" s="53"/>
      <c r="H2120" s="53"/>
      <c r="I2120" s="54"/>
      <c r="J2120" s="50"/>
      <c r="K2120" s="54"/>
      <c r="L2120" s="55"/>
      <c r="M2120" s="59"/>
      <c r="N2120" s="59"/>
      <c r="O2120" s="53"/>
      <c r="P2120" s="53"/>
      <c r="Q2120" s="57">
        <f t="shared" si="583"/>
        <v>0</v>
      </c>
      <c r="R2120" s="53"/>
      <c r="S2120" s="53">
        <f t="shared" si="585"/>
        <v>0</v>
      </c>
      <c r="T2120" s="58"/>
      <c r="U2120" s="58"/>
      <c r="V2120" s="53">
        <f t="shared" si="584"/>
        <v>0</v>
      </c>
      <c r="W2120" s="59"/>
      <c r="X2120" s="6"/>
    </row>
    <row r="2121" spans="1:24" s="77" customFormat="1" ht="15.75" x14ac:dyDescent="0.25">
      <c r="A2121" s="33" t="s">
        <v>295</v>
      </c>
      <c r="B2121" s="33" t="s">
        <v>335</v>
      </c>
      <c r="C2121" s="37" t="s">
        <v>58</v>
      </c>
      <c r="D2121" s="34" t="s">
        <v>70</v>
      </c>
      <c r="E2121" s="53"/>
      <c r="F2121" s="53"/>
      <c r="G2121" s="53"/>
      <c r="H2121" s="53"/>
      <c r="I2121" s="54"/>
      <c r="J2121" s="50"/>
      <c r="K2121" s="54"/>
      <c r="L2121" s="55"/>
      <c r="M2121" s="59"/>
      <c r="N2121" s="59"/>
      <c r="O2121" s="53"/>
      <c r="P2121" s="53"/>
      <c r="Q2121" s="57">
        <f t="shared" si="583"/>
        <v>0</v>
      </c>
      <c r="R2121" s="53"/>
      <c r="S2121" s="53">
        <f t="shared" si="585"/>
        <v>0</v>
      </c>
      <c r="T2121" s="58"/>
      <c r="U2121" s="58"/>
      <c r="V2121" s="53">
        <f t="shared" si="584"/>
        <v>0</v>
      </c>
      <c r="W2121" s="59"/>
      <c r="X2121" s="6"/>
    </row>
    <row r="2122" spans="1:24" s="77" customFormat="1" ht="31.5" x14ac:dyDescent="0.25">
      <c r="A2122" s="33" t="s">
        <v>295</v>
      </c>
      <c r="B2122" s="33" t="s">
        <v>335</v>
      </c>
      <c r="C2122" s="37" t="s">
        <v>59</v>
      </c>
      <c r="D2122" s="34" t="s">
        <v>69</v>
      </c>
      <c r="E2122" s="53"/>
      <c r="F2122" s="53"/>
      <c r="G2122" s="53"/>
      <c r="H2122" s="53"/>
      <c r="I2122" s="54"/>
      <c r="J2122" s="50"/>
      <c r="K2122" s="54"/>
      <c r="L2122" s="55"/>
      <c r="M2122" s="59"/>
      <c r="N2122" s="59"/>
      <c r="O2122" s="53"/>
      <c r="P2122" s="53"/>
      <c r="Q2122" s="57">
        <f t="shared" si="583"/>
        <v>0</v>
      </c>
      <c r="R2122" s="53"/>
      <c r="S2122" s="53">
        <f t="shared" si="585"/>
        <v>0</v>
      </c>
      <c r="T2122" s="58"/>
      <c r="U2122" s="58"/>
      <c r="V2122" s="53">
        <f t="shared" si="584"/>
        <v>0</v>
      </c>
      <c r="W2122" s="59"/>
      <c r="X2122" s="6"/>
    </row>
    <row r="2123" spans="1:24" s="77" customFormat="1" ht="15.75" x14ac:dyDescent="0.25">
      <c r="A2123" s="33" t="s">
        <v>295</v>
      </c>
      <c r="B2123" s="33" t="s">
        <v>335</v>
      </c>
      <c r="C2123" s="37" t="s">
        <v>60</v>
      </c>
      <c r="D2123" s="34" t="s">
        <v>72</v>
      </c>
      <c r="E2123" s="53"/>
      <c r="F2123" s="53"/>
      <c r="G2123" s="53"/>
      <c r="H2123" s="53"/>
      <c r="I2123" s="54"/>
      <c r="J2123" s="50"/>
      <c r="K2123" s="54"/>
      <c r="L2123" s="55"/>
      <c r="M2123" s="59"/>
      <c r="N2123" s="59"/>
      <c r="O2123" s="53"/>
      <c r="P2123" s="53"/>
      <c r="Q2123" s="57">
        <f t="shared" si="583"/>
        <v>0</v>
      </c>
      <c r="R2123" s="53"/>
      <c r="S2123" s="53">
        <f t="shared" si="585"/>
        <v>0</v>
      </c>
      <c r="T2123" s="58"/>
      <c r="U2123" s="58"/>
      <c r="V2123" s="53">
        <f t="shared" si="584"/>
        <v>0</v>
      </c>
      <c r="W2123" s="59"/>
      <c r="X2123" s="6"/>
    </row>
    <row r="2124" spans="1:24" s="77" customFormat="1" ht="15.75" x14ac:dyDescent="0.25">
      <c r="A2124" s="33" t="s">
        <v>295</v>
      </c>
      <c r="B2124" s="33" t="s">
        <v>335</v>
      </c>
      <c r="C2124" s="37" t="s">
        <v>61</v>
      </c>
      <c r="D2124" s="34" t="s">
        <v>67</v>
      </c>
      <c r="E2124" s="53"/>
      <c r="F2124" s="53"/>
      <c r="G2124" s="53"/>
      <c r="H2124" s="53"/>
      <c r="I2124" s="54"/>
      <c r="J2124" s="50"/>
      <c r="K2124" s="54"/>
      <c r="L2124" s="55"/>
      <c r="M2124" s="59"/>
      <c r="N2124" s="59"/>
      <c r="O2124" s="53"/>
      <c r="P2124" s="53"/>
      <c r="Q2124" s="57">
        <f t="shared" si="583"/>
        <v>0</v>
      </c>
      <c r="R2124" s="53"/>
      <c r="S2124" s="53">
        <f t="shared" si="585"/>
        <v>0</v>
      </c>
      <c r="T2124" s="58"/>
      <c r="U2124" s="58"/>
      <c r="V2124" s="53">
        <f t="shared" si="584"/>
        <v>0</v>
      </c>
      <c r="W2124" s="59"/>
      <c r="X2124" s="6"/>
    </row>
    <row r="2125" spans="1:24" s="77" customFormat="1" ht="15.75" x14ac:dyDescent="0.25">
      <c r="A2125" s="33" t="s">
        <v>295</v>
      </c>
      <c r="B2125" s="33" t="s">
        <v>335</v>
      </c>
      <c r="C2125" s="37" t="s">
        <v>62</v>
      </c>
      <c r="D2125" s="34" t="s">
        <v>66</v>
      </c>
      <c r="E2125" s="53"/>
      <c r="F2125" s="53"/>
      <c r="G2125" s="53"/>
      <c r="H2125" s="53"/>
      <c r="I2125" s="54"/>
      <c r="J2125" s="50"/>
      <c r="K2125" s="54"/>
      <c r="L2125" s="55"/>
      <c r="M2125" s="59"/>
      <c r="N2125" s="59"/>
      <c r="O2125" s="53"/>
      <c r="P2125" s="53"/>
      <c r="Q2125" s="57">
        <f t="shared" si="583"/>
        <v>0</v>
      </c>
      <c r="R2125" s="53"/>
      <c r="S2125" s="53">
        <f t="shared" si="585"/>
        <v>0</v>
      </c>
      <c r="T2125" s="58"/>
      <c r="U2125" s="58"/>
      <c r="V2125" s="53">
        <f t="shared" si="584"/>
        <v>0</v>
      </c>
      <c r="W2125" s="59"/>
      <c r="X2125" s="6"/>
    </row>
    <row r="2126" spans="1:24" s="77" customFormat="1" ht="15.75" x14ac:dyDescent="0.25">
      <c r="A2126" s="33" t="s">
        <v>295</v>
      </c>
      <c r="B2126" s="33" t="s">
        <v>335</v>
      </c>
      <c r="C2126" s="37" t="s">
        <v>63</v>
      </c>
      <c r="D2126" s="34" t="s">
        <v>52</v>
      </c>
      <c r="E2126" s="53"/>
      <c r="F2126" s="53"/>
      <c r="G2126" s="53"/>
      <c r="H2126" s="53"/>
      <c r="I2126" s="54"/>
      <c r="J2126" s="50"/>
      <c r="K2126" s="54"/>
      <c r="L2126" s="55"/>
      <c r="M2126" s="59"/>
      <c r="N2126" s="59"/>
      <c r="O2126" s="53"/>
      <c r="P2126" s="53"/>
      <c r="Q2126" s="57">
        <f t="shared" si="583"/>
        <v>0</v>
      </c>
      <c r="R2126" s="53"/>
      <c r="S2126" s="53">
        <f t="shared" si="585"/>
        <v>0</v>
      </c>
      <c r="T2126" s="58"/>
      <c r="U2126" s="58"/>
      <c r="V2126" s="53">
        <f t="shared" si="584"/>
        <v>0</v>
      </c>
      <c r="W2126" s="59"/>
      <c r="X2126" s="6"/>
    </row>
    <row r="2127" spans="1:24" s="77" customFormat="1" ht="15.75" x14ac:dyDescent="0.25">
      <c r="A2127" s="33" t="s">
        <v>295</v>
      </c>
      <c r="B2127" s="33" t="s">
        <v>335</v>
      </c>
      <c r="C2127" s="37" t="s">
        <v>64</v>
      </c>
      <c r="D2127" s="34" t="s">
        <v>55</v>
      </c>
      <c r="E2127" s="53"/>
      <c r="F2127" s="53"/>
      <c r="G2127" s="53"/>
      <c r="H2127" s="53"/>
      <c r="I2127" s="54"/>
      <c r="J2127" s="50"/>
      <c r="K2127" s="54"/>
      <c r="L2127" s="55"/>
      <c r="M2127" s="59"/>
      <c r="N2127" s="59"/>
      <c r="O2127" s="53"/>
      <c r="P2127" s="53"/>
      <c r="Q2127" s="57">
        <f t="shared" si="583"/>
        <v>0</v>
      </c>
      <c r="R2127" s="53"/>
      <c r="S2127" s="53">
        <f t="shared" si="585"/>
        <v>0</v>
      </c>
      <c r="T2127" s="58"/>
      <c r="U2127" s="58"/>
      <c r="V2127" s="53">
        <f t="shared" si="584"/>
        <v>0</v>
      </c>
      <c r="W2127" s="59"/>
      <c r="X2127" s="6"/>
    </row>
    <row r="2128" spans="1:24" s="77" customFormat="1" ht="15.75" x14ac:dyDescent="0.25">
      <c r="A2128" s="33" t="s">
        <v>295</v>
      </c>
      <c r="B2128" s="33" t="s">
        <v>335</v>
      </c>
      <c r="C2128" s="37" t="s">
        <v>65</v>
      </c>
      <c r="D2128" s="34" t="s">
        <v>71</v>
      </c>
      <c r="E2128" s="53"/>
      <c r="F2128" s="53"/>
      <c r="G2128" s="53"/>
      <c r="H2128" s="53"/>
      <c r="I2128" s="54"/>
      <c r="J2128" s="50"/>
      <c r="K2128" s="54"/>
      <c r="L2128" s="55"/>
      <c r="M2128" s="59"/>
      <c r="N2128" s="59"/>
      <c r="O2128" s="53"/>
      <c r="P2128" s="53"/>
      <c r="Q2128" s="57">
        <f t="shared" si="583"/>
        <v>0</v>
      </c>
      <c r="R2128" s="53"/>
      <c r="S2128" s="53">
        <f t="shared" si="585"/>
        <v>0</v>
      </c>
      <c r="T2128" s="58"/>
      <c r="U2128" s="58"/>
      <c r="V2128" s="53">
        <f t="shared" si="584"/>
        <v>0</v>
      </c>
      <c r="W2128" s="59"/>
      <c r="X2128" s="6"/>
    </row>
    <row r="2129" spans="1:24" s="77" customFormat="1" ht="31.5" x14ac:dyDescent="0.25">
      <c r="A2129" s="33" t="s">
        <v>295</v>
      </c>
      <c r="B2129" s="22" t="s">
        <v>336</v>
      </c>
      <c r="C2129" s="23" t="s">
        <v>102</v>
      </c>
      <c r="D2129" s="32" t="s">
        <v>30</v>
      </c>
      <c r="E2129" s="61">
        <f t="shared" ref="E2129:L2129" si="586">SUM(E2130:E2147)</f>
        <v>858623</v>
      </c>
      <c r="F2129" s="61">
        <f t="shared" si="586"/>
        <v>143103.83333333331</v>
      </c>
      <c r="G2129" s="61">
        <f t="shared" si="586"/>
        <v>152356</v>
      </c>
      <c r="H2129" s="61">
        <f t="shared" si="586"/>
        <v>152356</v>
      </c>
      <c r="I2129" s="61">
        <f t="shared" si="586"/>
        <v>0</v>
      </c>
      <c r="J2129" s="61">
        <f t="shared" si="586"/>
        <v>0</v>
      </c>
      <c r="K2129" s="61">
        <f t="shared" si="586"/>
        <v>0</v>
      </c>
      <c r="L2129" s="61">
        <f t="shared" si="586"/>
        <v>0</v>
      </c>
      <c r="M2129" s="61"/>
      <c r="N2129" s="61"/>
      <c r="O2129" s="61">
        <f t="shared" ref="O2129:V2129" si="587">SUM(O2130:O2145)</f>
        <v>707</v>
      </c>
      <c r="P2129" s="61">
        <f t="shared" si="587"/>
        <v>707</v>
      </c>
      <c r="Q2129" s="61">
        <f t="shared" si="587"/>
        <v>0</v>
      </c>
      <c r="R2129" s="61">
        <f t="shared" si="587"/>
        <v>0</v>
      </c>
      <c r="S2129" s="61">
        <f t="shared" si="587"/>
        <v>0</v>
      </c>
      <c r="T2129" s="61">
        <f t="shared" si="587"/>
        <v>11</v>
      </c>
      <c r="U2129" s="61">
        <f t="shared" si="587"/>
        <v>11</v>
      </c>
      <c r="V2129" s="61">
        <f t="shared" si="587"/>
        <v>0</v>
      </c>
      <c r="W2129" s="61"/>
      <c r="X2129" s="6"/>
    </row>
    <row r="2130" spans="1:24" s="77" customFormat="1" ht="15.75" x14ac:dyDescent="0.25">
      <c r="A2130" s="33" t="s">
        <v>295</v>
      </c>
      <c r="B2130" s="33" t="s">
        <v>336</v>
      </c>
      <c r="C2130" s="23" t="s">
        <v>79</v>
      </c>
      <c r="D2130" s="43" t="s">
        <v>77</v>
      </c>
      <c r="E2130" s="53">
        <v>119527</v>
      </c>
      <c r="F2130" s="53">
        <f>E2130/12*2</f>
        <v>19921.166666666668</v>
      </c>
      <c r="G2130" s="53">
        <v>18885</v>
      </c>
      <c r="H2130" s="53">
        <v>18885</v>
      </c>
      <c r="I2130" s="54"/>
      <c r="J2130" s="50"/>
      <c r="K2130" s="54"/>
      <c r="L2130" s="55"/>
      <c r="M2130" s="59"/>
      <c r="N2130" s="59"/>
      <c r="O2130" s="53"/>
      <c r="P2130" s="53"/>
      <c r="Q2130" s="57">
        <f t="shared" ref="Q2130:Q2137" si="588">O2130-P2130</f>
        <v>0</v>
      </c>
      <c r="R2130" s="53"/>
      <c r="S2130" s="53">
        <f>ROUND(R2130/12*3,0)</f>
        <v>0</v>
      </c>
      <c r="T2130" s="58"/>
      <c r="U2130" s="58"/>
      <c r="V2130" s="53">
        <f t="shared" ref="V2130:V2137" si="589">T2130-U2130</f>
        <v>0</v>
      </c>
      <c r="W2130" s="59"/>
      <c r="X2130" s="6"/>
    </row>
    <row r="2131" spans="1:24" s="77" customFormat="1" ht="15.75" x14ac:dyDescent="0.25">
      <c r="A2131" s="33" t="s">
        <v>295</v>
      </c>
      <c r="B2131" s="33" t="s">
        <v>336</v>
      </c>
      <c r="C2131" s="23" t="s">
        <v>80</v>
      </c>
      <c r="D2131" s="43" t="s">
        <v>78</v>
      </c>
      <c r="E2131" s="53">
        <v>102671</v>
      </c>
      <c r="F2131" s="53">
        <f>E2131/12*2</f>
        <v>17111.833333333332</v>
      </c>
      <c r="G2131" s="53">
        <v>14745</v>
      </c>
      <c r="H2131" s="53">
        <v>14745</v>
      </c>
      <c r="I2131" s="54"/>
      <c r="J2131" s="50"/>
      <c r="K2131" s="54"/>
      <c r="L2131" s="55"/>
      <c r="M2131" s="59"/>
      <c r="N2131" s="59"/>
      <c r="O2131" s="53"/>
      <c r="P2131" s="53"/>
      <c r="Q2131" s="57">
        <f t="shared" si="588"/>
        <v>0</v>
      </c>
      <c r="R2131" s="53"/>
      <c r="S2131" s="53">
        <f>ROUND(R2131/12*3,0)</f>
        <v>0</v>
      </c>
      <c r="T2131" s="58"/>
      <c r="U2131" s="58"/>
      <c r="V2131" s="53">
        <f t="shared" si="589"/>
        <v>0</v>
      </c>
      <c r="W2131" s="59"/>
      <c r="X2131" s="6"/>
    </row>
    <row r="2132" spans="1:24" s="77" customFormat="1" ht="15.75" x14ac:dyDescent="0.25">
      <c r="A2132" s="33" t="s">
        <v>295</v>
      </c>
      <c r="B2132" s="33" t="s">
        <v>336</v>
      </c>
      <c r="C2132" s="23" t="s">
        <v>82</v>
      </c>
      <c r="D2132" s="34" t="s">
        <v>81</v>
      </c>
      <c r="E2132" s="53"/>
      <c r="F2132" s="53"/>
      <c r="G2132" s="53"/>
      <c r="H2132" s="53"/>
      <c r="I2132" s="54"/>
      <c r="J2132" s="50"/>
      <c r="K2132" s="54"/>
      <c r="L2132" s="55"/>
      <c r="M2132" s="59"/>
      <c r="N2132" s="59"/>
      <c r="O2132" s="53"/>
      <c r="P2132" s="53"/>
      <c r="Q2132" s="57">
        <f t="shared" si="588"/>
        <v>0</v>
      </c>
      <c r="R2132" s="53"/>
      <c r="S2132" s="53">
        <f>ROUND(R2132/12*4,0)</f>
        <v>0</v>
      </c>
      <c r="T2132" s="58"/>
      <c r="U2132" s="58"/>
      <c r="V2132" s="53">
        <f t="shared" si="589"/>
        <v>0</v>
      </c>
      <c r="W2132" s="59"/>
      <c r="X2132" s="6"/>
    </row>
    <row r="2133" spans="1:24" s="77" customFormat="1" ht="31.5" x14ac:dyDescent="0.25">
      <c r="A2133" s="33" t="s">
        <v>295</v>
      </c>
      <c r="B2133" s="33" t="s">
        <v>336</v>
      </c>
      <c r="C2133" s="23" t="s">
        <v>84</v>
      </c>
      <c r="D2133" s="43" t="s">
        <v>83</v>
      </c>
      <c r="E2133" s="53"/>
      <c r="F2133" s="53"/>
      <c r="G2133" s="53"/>
      <c r="H2133" s="53"/>
      <c r="I2133" s="54"/>
      <c r="J2133" s="50"/>
      <c r="K2133" s="54"/>
      <c r="L2133" s="55"/>
      <c r="M2133" s="59"/>
      <c r="N2133" s="59"/>
      <c r="O2133" s="53"/>
      <c r="P2133" s="53"/>
      <c r="Q2133" s="57">
        <f t="shared" si="588"/>
        <v>0</v>
      </c>
      <c r="R2133" s="53"/>
      <c r="S2133" s="53">
        <f>ROUND(R2133/12*3,0)</f>
        <v>0</v>
      </c>
      <c r="T2133" s="58"/>
      <c r="U2133" s="58"/>
      <c r="V2133" s="53">
        <f t="shared" si="589"/>
        <v>0</v>
      </c>
      <c r="W2133" s="59"/>
      <c r="X2133" s="6"/>
    </row>
    <row r="2134" spans="1:24" s="77" customFormat="1" ht="15.75" x14ac:dyDescent="0.25">
      <c r="A2134" s="33" t="s">
        <v>295</v>
      </c>
      <c r="B2134" s="33" t="s">
        <v>336</v>
      </c>
      <c r="C2134" s="23" t="s">
        <v>95</v>
      </c>
      <c r="D2134" s="43" t="s">
        <v>96</v>
      </c>
      <c r="E2134" s="53"/>
      <c r="F2134" s="53"/>
      <c r="G2134" s="53"/>
      <c r="H2134" s="53"/>
      <c r="I2134" s="54"/>
      <c r="J2134" s="50"/>
      <c r="K2134" s="54"/>
      <c r="L2134" s="55"/>
      <c r="M2134" s="59"/>
      <c r="N2134" s="59"/>
      <c r="O2134" s="53"/>
      <c r="P2134" s="53"/>
      <c r="Q2134" s="57">
        <f t="shared" si="588"/>
        <v>0</v>
      </c>
      <c r="R2134" s="53"/>
      <c r="S2134" s="53">
        <f>ROUND(R2134/12*3,0)</f>
        <v>0</v>
      </c>
      <c r="T2134" s="58"/>
      <c r="U2134" s="58"/>
      <c r="V2134" s="53">
        <f t="shared" si="589"/>
        <v>0</v>
      </c>
      <c r="W2134" s="59"/>
      <c r="X2134" s="6"/>
    </row>
    <row r="2135" spans="1:24" s="77" customFormat="1" ht="31.5" x14ac:dyDescent="0.25">
      <c r="A2135" s="33" t="s">
        <v>295</v>
      </c>
      <c r="B2135" s="33" t="s">
        <v>336</v>
      </c>
      <c r="C2135" s="23" t="s">
        <v>86</v>
      </c>
      <c r="D2135" s="43" t="s">
        <v>85</v>
      </c>
      <c r="E2135" s="53"/>
      <c r="F2135" s="53">
        <f>E2135/12*2</f>
        <v>0</v>
      </c>
      <c r="G2135" s="53">
        <v>10324</v>
      </c>
      <c r="H2135" s="53">
        <v>10324</v>
      </c>
      <c r="I2135" s="54"/>
      <c r="J2135" s="50"/>
      <c r="K2135" s="54"/>
      <c r="L2135" s="55"/>
      <c r="M2135" s="59"/>
      <c r="N2135" s="59"/>
      <c r="O2135" s="53">
        <v>707</v>
      </c>
      <c r="P2135" s="53">
        <v>707</v>
      </c>
      <c r="Q2135" s="57">
        <f t="shared" si="588"/>
        <v>0</v>
      </c>
      <c r="R2135" s="74"/>
      <c r="S2135" s="53">
        <f>ROUND(R2135/12*3,0)</f>
        <v>0</v>
      </c>
      <c r="T2135" s="58">
        <v>11</v>
      </c>
      <c r="U2135" s="58">
        <v>11</v>
      </c>
      <c r="V2135" s="53">
        <f t="shared" si="589"/>
        <v>0</v>
      </c>
      <c r="W2135" s="59"/>
      <c r="X2135" s="6"/>
    </row>
    <row r="2136" spans="1:24" s="77" customFormat="1" ht="31.5" x14ac:dyDescent="0.25">
      <c r="A2136" s="33" t="s">
        <v>295</v>
      </c>
      <c r="B2136" s="33" t="s">
        <v>336</v>
      </c>
      <c r="C2136" s="23" t="s">
        <v>102</v>
      </c>
      <c r="D2136" s="39" t="s">
        <v>362</v>
      </c>
      <c r="E2136" s="53"/>
      <c r="F2136" s="53"/>
      <c r="G2136" s="53"/>
      <c r="H2136" s="53"/>
      <c r="I2136" s="54"/>
      <c r="J2136" s="50"/>
      <c r="K2136" s="54"/>
      <c r="L2136" s="55"/>
      <c r="M2136" s="59"/>
      <c r="N2136" s="59"/>
      <c r="O2136" s="53"/>
      <c r="P2136" s="53"/>
      <c r="Q2136" s="57">
        <f t="shared" si="588"/>
        <v>0</v>
      </c>
      <c r="R2136" s="74"/>
      <c r="S2136" s="53">
        <f>ROUND(R2136/12*2,0)</f>
        <v>0</v>
      </c>
      <c r="T2136" s="58"/>
      <c r="U2136" s="58"/>
      <c r="V2136" s="53">
        <f t="shared" si="589"/>
        <v>0</v>
      </c>
      <c r="W2136" s="59"/>
      <c r="X2136" s="6"/>
    </row>
    <row r="2137" spans="1:24" s="77" customFormat="1" ht="15.75" x14ac:dyDescent="0.25">
      <c r="A2137" s="33" t="s">
        <v>295</v>
      </c>
      <c r="B2137" s="33" t="s">
        <v>336</v>
      </c>
      <c r="C2137" s="23" t="s">
        <v>89</v>
      </c>
      <c r="D2137" s="43" t="s">
        <v>88</v>
      </c>
      <c r="E2137" s="53"/>
      <c r="F2137" s="53"/>
      <c r="G2137" s="53"/>
      <c r="H2137" s="53"/>
      <c r="I2137" s="54"/>
      <c r="J2137" s="50"/>
      <c r="K2137" s="54"/>
      <c r="L2137" s="55"/>
      <c r="M2137" s="59"/>
      <c r="N2137" s="59"/>
      <c r="O2137" s="53"/>
      <c r="P2137" s="53"/>
      <c r="Q2137" s="57">
        <f t="shared" si="588"/>
        <v>0</v>
      </c>
      <c r="R2137" s="53"/>
      <c r="S2137" s="53">
        <f>ROUND(R2137/12*3,0)</f>
        <v>0</v>
      </c>
      <c r="T2137" s="58"/>
      <c r="U2137" s="58"/>
      <c r="V2137" s="53">
        <f t="shared" si="589"/>
        <v>0</v>
      </c>
      <c r="W2137" s="59"/>
      <c r="X2137" s="6"/>
    </row>
    <row r="2138" spans="1:24" s="77" customFormat="1" ht="15.75" x14ac:dyDescent="0.25">
      <c r="A2138" s="33" t="s">
        <v>295</v>
      </c>
      <c r="B2138" s="33" t="s">
        <v>336</v>
      </c>
      <c r="C2138" s="116" t="s">
        <v>367</v>
      </c>
      <c r="D2138" s="38" t="s">
        <v>368</v>
      </c>
      <c r="E2138" s="53"/>
      <c r="F2138" s="53">
        <f>E2138/12*1</f>
        <v>0</v>
      </c>
      <c r="G2138" s="53"/>
      <c r="H2138" s="53"/>
      <c r="I2138" s="54"/>
      <c r="J2138" s="50"/>
      <c r="K2138" s="54"/>
      <c r="L2138" s="55"/>
      <c r="M2138" s="59"/>
      <c r="N2138" s="59"/>
      <c r="O2138" s="53"/>
      <c r="P2138" s="53"/>
      <c r="Q2138" s="57"/>
      <c r="R2138" s="53"/>
      <c r="S2138" s="53"/>
      <c r="T2138" s="58"/>
      <c r="U2138" s="58"/>
      <c r="V2138" s="53"/>
      <c r="W2138" s="59"/>
      <c r="X2138" s="6"/>
    </row>
    <row r="2139" spans="1:24" s="77" customFormat="1" ht="15.75" x14ac:dyDescent="0.25">
      <c r="A2139" s="33" t="s">
        <v>295</v>
      </c>
      <c r="B2139" s="33" t="s">
        <v>336</v>
      </c>
      <c r="C2139" s="23" t="s">
        <v>91</v>
      </c>
      <c r="D2139" s="43" t="s">
        <v>90</v>
      </c>
      <c r="E2139" s="53">
        <v>636425</v>
      </c>
      <c r="F2139" s="53">
        <f>E2139/12*2</f>
        <v>106070.83333333333</v>
      </c>
      <c r="G2139" s="53">
        <v>108402</v>
      </c>
      <c r="H2139" s="53">
        <v>108402</v>
      </c>
      <c r="I2139" s="54"/>
      <c r="J2139" s="50"/>
      <c r="K2139" s="54"/>
      <c r="L2139" s="55"/>
      <c r="M2139" s="59"/>
      <c r="N2139" s="59"/>
      <c r="O2139" s="53"/>
      <c r="P2139" s="53"/>
      <c r="Q2139" s="57">
        <f t="shared" ref="Q2139:Q2145" si="590">O2139-P2139</f>
        <v>0</v>
      </c>
      <c r="R2139" s="53"/>
      <c r="S2139" s="53">
        <f t="shared" ref="S2139:S2145" si="591">ROUND(R2139/12*3,0)</f>
        <v>0</v>
      </c>
      <c r="T2139" s="58"/>
      <c r="U2139" s="58"/>
      <c r="V2139" s="53">
        <f t="shared" ref="V2139:V2145" si="592">T2139-U2139</f>
        <v>0</v>
      </c>
      <c r="W2139" s="59"/>
      <c r="X2139" s="6"/>
    </row>
    <row r="2140" spans="1:24" s="77" customFormat="1" ht="37.5" customHeight="1" x14ac:dyDescent="0.25">
      <c r="A2140" s="33" t="s">
        <v>295</v>
      </c>
      <c r="B2140" s="33" t="s">
        <v>336</v>
      </c>
      <c r="C2140" s="23" t="s">
        <v>94</v>
      </c>
      <c r="D2140" s="43" t="s">
        <v>97</v>
      </c>
      <c r="E2140" s="53"/>
      <c r="F2140" s="53">
        <f>E2140/12*1</f>
        <v>0</v>
      </c>
      <c r="G2140" s="53"/>
      <c r="H2140" s="53"/>
      <c r="I2140" s="54"/>
      <c r="J2140" s="50"/>
      <c r="K2140" s="54"/>
      <c r="L2140" s="55"/>
      <c r="M2140" s="59"/>
      <c r="N2140" s="59"/>
      <c r="O2140" s="53"/>
      <c r="P2140" s="53"/>
      <c r="Q2140" s="57">
        <f t="shared" si="590"/>
        <v>0</v>
      </c>
      <c r="R2140" s="53"/>
      <c r="S2140" s="53">
        <f t="shared" si="591"/>
        <v>0</v>
      </c>
      <c r="T2140" s="58"/>
      <c r="U2140" s="58"/>
      <c r="V2140" s="53">
        <f t="shared" si="592"/>
        <v>0</v>
      </c>
      <c r="W2140" s="59"/>
      <c r="X2140" s="6"/>
    </row>
    <row r="2141" spans="1:24" s="77" customFormat="1" ht="15.75" x14ac:dyDescent="0.25">
      <c r="A2141" s="33" t="s">
        <v>295</v>
      </c>
      <c r="B2141" s="33" t="s">
        <v>336</v>
      </c>
      <c r="C2141" s="23" t="s">
        <v>93</v>
      </c>
      <c r="D2141" s="43" t="s">
        <v>92</v>
      </c>
      <c r="E2141" s="53"/>
      <c r="F2141" s="53"/>
      <c r="G2141" s="53"/>
      <c r="H2141" s="53"/>
      <c r="I2141" s="54"/>
      <c r="J2141" s="50"/>
      <c r="K2141" s="54"/>
      <c r="L2141" s="55"/>
      <c r="M2141" s="59"/>
      <c r="N2141" s="59"/>
      <c r="O2141" s="53"/>
      <c r="P2141" s="53"/>
      <c r="Q2141" s="57">
        <f t="shared" si="590"/>
        <v>0</v>
      </c>
      <c r="R2141" s="53"/>
      <c r="S2141" s="53">
        <f t="shared" si="591"/>
        <v>0</v>
      </c>
      <c r="T2141" s="58"/>
      <c r="U2141" s="58"/>
      <c r="V2141" s="53">
        <f t="shared" si="592"/>
        <v>0</v>
      </c>
      <c r="W2141" s="59"/>
      <c r="X2141" s="6"/>
    </row>
    <row r="2142" spans="1:24" s="77" customFormat="1" ht="31.5" x14ac:dyDescent="0.25">
      <c r="A2142" s="33" t="s">
        <v>295</v>
      </c>
      <c r="B2142" s="33" t="s">
        <v>336</v>
      </c>
      <c r="C2142" s="23" t="s">
        <v>98</v>
      </c>
      <c r="D2142" s="34" t="s">
        <v>99</v>
      </c>
      <c r="E2142" s="53"/>
      <c r="F2142" s="53"/>
      <c r="G2142" s="53"/>
      <c r="H2142" s="53"/>
      <c r="I2142" s="54"/>
      <c r="J2142" s="50"/>
      <c r="K2142" s="54"/>
      <c r="L2142" s="55"/>
      <c r="M2142" s="59"/>
      <c r="N2142" s="59"/>
      <c r="O2142" s="53"/>
      <c r="P2142" s="53"/>
      <c r="Q2142" s="57">
        <f t="shared" si="590"/>
        <v>0</v>
      </c>
      <c r="R2142" s="53"/>
      <c r="S2142" s="53">
        <f t="shared" si="591"/>
        <v>0</v>
      </c>
      <c r="T2142" s="58"/>
      <c r="U2142" s="58"/>
      <c r="V2142" s="53">
        <f t="shared" si="592"/>
        <v>0</v>
      </c>
      <c r="W2142" s="59"/>
      <c r="X2142" s="6"/>
    </row>
    <row r="2143" spans="1:24" s="77" customFormat="1" ht="15.75" x14ac:dyDescent="0.25">
      <c r="A2143" s="33" t="s">
        <v>295</v>
      </c>
      <c r="B2143" s="33" t="s">
        <v>336</v>
      </c>
      <c r="C2143" s="23" t="s">
        <v>100</v>
      </c>
      <c r="D2143" s="34" t="s">
        <v>101</v>
      </c>
      <c r="E2143" s="53"/>
      <c r="F2143" s="53"/>
      <c r="G2143" s="53"/>
      <c r="H2143" s="53"/>
      <c r="I2143" s="54"/>
      <c r="J2143" s="50"/>
      <c r="K2143" s="54"/>
      <c r="L2143" s="55"/>
      <c r="M2143" s="59"/>
      <c r="N2143" s="59"/>
      <c r="O2143" s="53"/>
      <c r="P2143" s="53"/>
      <c r="Q2143" s="57">
        <f t="shared" si="590"/>
        <v>0</v>
      </c>
      <c r="R2143" s="53"/>
      <c r="S2143" s="53">
        <f t="shared" si="591"/>
        <v>0</v>
      </c>
      <c r="T2143" s="58"/>
      <c r="U2143" s="58"/>
      <c r="V2143" s="53">
        <f t="shared" si="592"/>
        <v>0</v>
      </c>
      <c r="W2143" s="59"/>
      <c r="X2143" s="6"/>
    </row>
    <row r="2144" spans="1:24" s="77" customFormat="1" ht="47.25" x14ac:dyDescent="0.25">
      <c r="A2144" s="33" t="s">
        <v>295</v>
      </c>
      <c r="B2144" s="33" t="s">
        <v>336</v>
      </c>
      <c r="C2144" s="23" t="s">
        <v>102</v>
      </c>
      <c r="D2144" s="39" t="s">
        <v>87</v>
      </c>
      <c r="E2144" s="53"/>
      <c r="F2144" s="53"/>
      <c r="G2144" s="53"/>
      <c r="H2144" s="53"/>
      <c r="I2144" s="54"/>
      <c r="J2144" s="50"/>
      <c r="K2144" s="54"/>
      <c r="L2144" s="55"/>
      <c r="M2144" s="59"/>
      <c r="N2144" s="59"/>
      <c r="O2144" s="53"/>
      <c r="P2144" s="53"/>
      <c r="Q2144" s="57">
        <f t="shared" si="590"/>
        <v>0</v>
      </c>
      <c r="R2144" s="53"/>
      <c r="S2144" s="53">
        <f t="shared" si="591"/>
        <v>0</v>
      </c>
      <c r="T2144" s="58"/>
      <c r="U2144" s="58"/>
      <c r="V2144" s="53">
        <f t="shared" si="592"/>
        <v>0</v>
      </c>
      <c r="W2144" s="59"/>
      <c r="X2144" s="6"/>
    </row>
    <row r="2145" spans="1:24" s="77" customFormat="1" ht="63" x14ac:dyDescent="0.25">
      <c r="A2145" s="33" t="s">
        <v>295</v>
      </c>
      <c r="B2145" s="33" t="s">
        <v>336</v>
      </c>
      <c r="C2145" s="23" t="s">
        <v>102</v>
      </c>
      <c r="D2145" s="39" t="s">
        <v>103</v>
      </c>
      <c r="E2145" s="53"/>
      <c r="F2145" s="53"/>
      <c r="G2145" s="53"/>
      <c r="H2145" s="53"/>
      <c r="I2145" s="54"/>
      <c r="J2145" s="50"/>
      <c r="K2145" s="54"/>
      <c r="L2145" s="55"/>
      <c r="M2145" s="59"/>
      <c r="N2145" s="59"/>
      <c r="O2145" s="53"/>
      <c r="P2145" s="53"/>
      <c r="Q2145" s="57">
        <f t="shared" si="590"/>
        <v>0</v>
      </c>
      <c r="R2145" s="53"/>
      <c r="S2145" s="53">
        <f t="shared" si="591"/>
        <v>0</v>
      </c>
      <c r="T2145" s="58"/>
      <c r="U2145" s="58"/>
      <c r="V2145" s="53">
        <f t="shared" si="592"/>
        <v>0</v>
      </c>
      <c r="W2145" s="59"/>
      <c r="X2145" s="6"/>
    </row>
    <row r="2146" spans="1:24" s="77" customFormat="1" ht="31.5" x14ac:dyDescent="0.25">
      <c r="A2146" s="33" t="s">
        <v>295</v>
      </c>
      <c r="B2146" s="33" t="s">
        <v>336</v>
      </c>
      <c r="C2146" s="23" t="s">
        <v>374</v>
      </c>
      <c r="D2146" s="39" t="s">
        <v>375</v>
      </c>
      <c r="E2146" s="53"/>
      <c r="F2146" s="53">
        <f>E2146/12*1</f>
        <v>0</v>
      </c>
      <c r="G2146" s="53"/>
      <c r="H2146" s="53"/>
      <c r="I2146" s="54"/>
      <c r="J2146" s="50"/>
      <c r="K2146" s="54"/>
      <c r="L2146" s="55"/>
      <c r="M2146" s="59"/>
      <c r="N2146" s="59"/>
      <c r="O2146" s="53"/>
      <c r="P2146" s="53"/>
      <c r="Q2146" s="57"/>
      <c r="R2146" s="53"/>
      <c r="S2146" s="53"/>
      <c r="T2146" s="58"/>
      <c r="U2146" s="58"/>
      <c r="V2146" s="53"/>
      <c r="W2146" s="59"/>
      <c r="X2146" s="6"/>
    </row>
    <row r="2147" spans="1:24" s="77" customFormat="1" ht="23.25" customHeight="1" x14ac:dyDescent="0.25">
      <c r="A2147" s="33" t="s">
        <v>295</v>
      </c>
      <c r="B2147" s="33" t="s">
        <v>336</v>
      </c>
      <c r="C2147" s="23" t="s">
        <v>377</v>
      </c>
      <c r="D2147" s="39" t="s">
        <v>376</v>
      </c>
      <c r="E2147" s="53"/>
      <c r="F2147" s="53"/>
      <c r="G2147" s="53"/>
      <c r="H2147" s="53"/>
      <c r="I2147" s="127"/>
      <c r="J2147" s="50"/>
      <c r="K2147" s="127"/>
      <c r="L2147" s="55"/>
      <c r="M2147" s="59"/>
      <c r="N2147" s="59"/>
      <c r="O2147" s="53"/>
      <c r="P2147" s="53"/>
      <c r="Q2147" s="59"/>
      <c r="R2147" s="53"/>
      <c r="S2147" s="53"/>
      <c r="T2147" s="53"/>
      <c r="U2147" s="53"/>
      <c r="V2147" s="53"/>
      <c r="W2147" s="59"/>
      <c r="X2147" s="6"/>
    </row>
    <row r="2148" spans="1:24" s="77" customFormat="1" ht="15.75" x14ac:dyDescent="0.25">
      <c r="A2148" s="33" t="s">
        <v>295</v>
      </c>
      <c r="B2148" s="21">
        <v>2</v>
      </c>
      <c r="C2148" s="23" t="s">
        <v>102</v>
      </c>
      <c r="D2148" s="40" t="s">
        <v>31</v>
      </c>
      <c r="E2148" s="64">
        <f>E2149+E2155+E2209</f>
        <v>3369122</v>
      </c>
      <c r="F2148" s="64">
        <f>F2149+F2155+F2209</f>
        <v>823541.58333333337</v>
      </c>
      <c r="G2148" s="64">
        <f>G2149+G2155+G2209</f>
        <v>1011799</v>
      </c>
      <c r="H2148" s="64">
        <f>H2149+H2155+H2209</f>
        <v>833134</v>
      </c>
      <c r="I2148" s="64">
        <f>I2149+I2155+I2209</f>
        <v>165562.5</v>
      </c>
      <c r="J2148" s="55">
        <f>ROUND(I2148/F2148*100,2)</f>
        <v>20.100000000000001</v>
      </c>
      <c r="K2148" s="64">
        <f>K2149+K2155+K2209</f>
        <v>-69780</v>
      </c>
      <c r="L2148" s="55">
        <f>ROUND(K2148*100/-F2148,2)</f>
        <v>8.4700000000000006</v>
      </c>
      <c r="M2148" s="64">
        <v>128960</v>
      </c>
      <c r="N2148" s="49">
        <f>ROUND(M2148/12*3,0)</f>
        <v>32240</v>
      </c>
      <c r="O2148" s="64">
        <f t="shared" ref="O2148:V2148" si="593">O2149+O2155+O2209</f>
        <v>24759</v>
      </c>
      <c r="P2148" s="64">
        <f t="shared" si="593"/>
        <v>20150</v>
      </c>
      <c r="Q2148" s="64">
        <f t="shared" si="593"/>
        <v>4609</v>
      </c>
      <c r="R2148" s="64">
        <f t="shared" si="593"/>
        <v>2150</v>
      </c>
      <c r="S2148" s="64">
        <f t="shared" si="593"/>
        <v>534</v>
      </c>
      <c r="T2148" s="64">
        <f t="shared" si="593"/>
        <v>597</v>
      </c>
      <c r="U2148" s="64">
        <f t="shared" si="593"/>
        <v>419</v>
      </c>
      <c r="V2148" s="64">
        <f t="shared" si="593"/>
        <v>178</v>
      </c>
      <c r="W2148" s="64"/>
      <c r="X2148" s="6"/>
    </row>
    <row r="2149" spans="1:24" s="77" customFormat="1" ht="15.75" x14ac:dyDescent="0.25">
      <c r="A2149" s="33" t="s">
        <v>295</v>
      </c>
      <c r="B2149" s="22" t="s">
        <v>337</v>
      </c>
      <c r="C2149" s="23" t="s">
        <v>102</v>
      </c>
      <c r="D2149" s="32" t="s">
        <v>32</v>
      </c>
      <c r="E2149" s="64">
        <f t="shared" ref="E2149:L2149" si="594">SUM(E2150:E2154)</f>
        <v>749626</v>
      </c>
      <c r="F2149" s="64">
        <f t="shared" si="594"/>
        <v>187407</v>
      </c>
      <c r="G2149" s="64">
        <f t="shared" si="594"/>
        <v>187407</v>
      </c>
      <c r="H2149" s="64">
        <f t="shared" si="594"/>
        <v>187407</v>
      </c>
      <c r="I2149" s="134">
        <f t="shared" si="594"/>
        <v>0</v>
      </c>
      <c r="J2149" s="134">
        <f t="shared" si="594"/>
        <v>0</v>
      </c>
      <c r="K2149" s="134">
        <f t="shared" si="594"/>
        <v>0</v>
      </c>
      <c r="L2149" s="64">
        <f t="shared" si="594"/>
        <v>0</v>
      </c>
      <c r="M2149" s="64"/>
      <c r="N2149" s="64"/>
      <c r="O2149" s="64">
        <f t="shared" ref="O2149:V2149" si="595">SUM(O2150:O2154)</f>
        <v>1025</v>
      </c>
      <c r="P2149" s="64">
        <f t="shared" si="595"/>
        <v>1025</v>
      </c>
      <c r="Q2149" s="134">
        <f t="shared" si="595"/>
        <v>0</v>
      </c>
      <c r="R2149" s="64">
        <f t="shared" si="595"/>
        <v>783</v>
      </c>
      <c r="S2149" s="64">
        <f t="shared" si="595"/>
        <v>196</v>
      </c>
      <c r="T2149" s="144">
        <f t="shared" si="595"/>
        <v>95</v>
      </c>
      <c r="U2149" s="144">
        <f t="shared" si="595"/>
        <v>95</v>
      </c>
      <c r="V2149" s="64">
        <f t="shared" si="595"/>
        <v>0</v>
      </c>
      <c r="W2149" s="64"/>
      <c r="X2149" s="6"/>
    </row>
    <row r="2150" spans="1:24" s="77" customFormat="1" ht="15.75" x14ac:dyDescent="0.25">
      <c r="A2150" s="33" t="s">
        <v>295</v>
      </c>
      <c r="B2150" s="33" t="s">
        <v>337</v>
      </c>
      <c r="C2150" s="23" t="s">
        <v>109</v>
      </c>
      <c r="D2150" s="34" t="s">
        <v>106</v>
      </c>
      <c r="E2150" s="53">
        <v>749626</v>
      </c>
      <c r="F2150" s="53">
        <f>ROUND(E2150/12*3,0)</f>
        <v>187407</v>
      </c>
      <c r="G2150" s="53">
        <v>187407</v>
      </c>
      <c r="H2150" s="53">
        <v>187407</v>
      </c>
      <c r="I2150" s="54"/>
      <c r="J2150" s="50"/>
      <c r="K2150" s="54"/>
      <c r="L2150" s="55"/>
      <c r="M2150" s="59"/>
      <c r="N2150" s="59"/>
      <c r="O2150" s="53">
        <v>1025</v>
      </c>
      <c r="P2150" s="59">
        <v>1025</v>
      </c>
      <c r="Q2150" s="57">
        <f>O2150-P2150</f>
        <v>0</v>
      </c>
      <c r="R2150" s="74">
        <v>783</v>
      </c>
      <c r="S2150" s="53">
        <f>ROUND(R2150/12*3,0)</f>
        <v>196</v>
      </c>
      <c r="T2150" s="58">
        <v>95</v>
      </c>
      <c r="U2150" s="58">
        <v>95</v>
      </c>
      <c r="V2150" s="53">
        <f>T2150-U2150</f>
        <v>0</v>
      </c>
      <c r="W2150" s="59"/>
      <c r="X2150" s="6"/>
    </row>
    <row r="2151" spans="1:24" s="77" customFormat="1" ht="31.5" x14ac:dyDescent="0.25">
      <c r="A2151" s="33" t="s">
        <v>295</v>
      </c>
      <c r="B2151" s="33" t="s">
        <v>337</v>
      </c>
      <c r="C2151" s="23" t="s">
        <v>110</v>
      </c>
      <c r="D2151" s="34" t="s">
        <v>114</v>
      </c>
      <c r="E2151" s="53"/>
      <c r="F2151" s="53"/>
      <c r="G2151" s="53"/>
      <c r="H2151" s="53"/>
      <c r="I2151" s="54"/>
      <c r="J2151" s="50"/>
      <c r="K2151" s="54"/>
      <c r="L2151" s="55"/>
      <c r="M2151" s="59"/>
      <c r="N2151" s="59"/>
      <c r="O2151" s="53"/>
      <c r="P2151" s="53"/>
      <c r="Q2151" s="57">
        <f>O2151-P2151</f>
        <v>0</v>
      </c>
      <c r="R2151" s="53"/>
      <c r="S2151" s="53">
        <f>ROUND(R2151/12*3,0)</f>
        <v>0</v>
      </c>
      <c r="T2151" s="58"/>
      <c r="U2151" s="58"/>
      <c r="V2151" s="53">
        <f>T2151-U2151</f>
        <v>0</v>
      </c>
      <c r="W2151" s="59"/>
      <c r="X2151" s="6"/>
    </row>
    <row r="2152" spans="1:24" s="77" customFormat="1" ht="15.75" x14ac:dyDescent="0.25">
      <c r="A2152" s="33" t="s">
        <v>295</v>
      </c>
      <c r="B2152" s="33" t="s">
        <v>337</v>
      </c>
      <c r="C2152" s="23" t="s">
        <v>111</v>
      </c>
      <c r="D2152" s="34" t="s">
        <v>115</v>
      </c>
      <c r="E2152" s="53"/>
      <c r="F2152" s="53"/>
      <c r="G2152" s="53"/>
      <c r="H2152" s="53"/>
      <c r="I2152" s="54"/>
      <c r="J2152" s="50"/>
      <c r="K2152" s="54"/>
      <c r="L2152" s="55"/>
      <c r="M2152" s="59"/>
      <c r="N2152" s="59"/>
      <c r="O2152" s="53"/>
      <c r="P2152" s="53"/>
      <c r="Q2152" s="57">
        <f>O2152-P2152</f>
        <v>0</v>
      </c>
      <c r="R2152" s="53"/>
      <c r="S2152" s="53">
        <f>ROUND(R2152/12*3,0)</f>
        <v>0</v>
      </c>
      <c r="T2152" s="58"/>
      <c r="U2152" s="58"/>
      <c r="V2152" s="53">
        <f>T2152-U2152</f>
        <v>0</v>
      </c>
      <c r="W2152" s="59"/>
      <c r="X2152" s="6"/>
    </row>
    <row r="2153" spans="1:24" s="77" customFormat="1" ht="31.5" x14ac:dyDescent="0.25">
      <c r="A2153" s="33" t="s">
        <v>295</v>
      </c>
      <c r="B2153" s="33" t="s">
        <v>337</v>
      </c>
      <c r="C2153" s="23" t="s">
        <v>113</v>
      </c>
      <c r="D2153" s="34" t="s">
        <v>116</v>
      </c>
      <c r="E2153" s="53"/>
      <c r="F2153" s="53"/>
      <c r="G2153" s="53"/>
      <c r="H2153" s="53"/>
      <c r="I2153" s="54"/>
      <c r="J2153" s="50"/>
      <c r="K2153" s="54"/>
      <c r="L2153" s="55"/>
      <c r="M2153" s="59"/>
      <c r="N2153" s="59"/>
      <c r="O2153" s="53"/>
      <c r="P2153" s="53"/>
      <c r="Q2153" s="57">
        <f>O2153-P2153</f>
        <v>0</v>
      </c>
      <c r="R2153" s="53"/>
      <c r="S2153" s="53">
        <f>ROUND(R2153/12*3,0)</f>
        <v>0</v>
      </c>
      <c r="T2153" s="58"/>
      <c r="U2153" s="58"/>
      <c r="V2153" s="53">
        <f>T2153-U2153</f>
        <v>0</v>
      </c>
      <c r="W2153" s="59"/>
      <c r="X2153" s="6"/>
    </row>
    <row r="2154" spans="1:24" s="77" customFormat="1" ht="15.75" x14ac:dyDescent="0.25">
      <c r="A2154" s="33" t="s">
        <v>295</v>
      </c>
      <c r="B2154" s="33" t="s">
        <v>337</v>
      </c>
      <c r="C2154" s="23" t="s">
        <v>112</v>
      </c>
      <c r="D2154" s="34" t="s">
        <v>117</v>
      </c>
      <c r="E2154" s="53"/>
      <c r="F2154" s="53"/>
      <c r="G2154" s="53"/>
      <c r="H2154" s="53"/>
      <c r="I2154" s="127"/>
      <c r="J2154" s="50"/>
      <c r="K2154" s="127"/>
      <c r="L2154" s="55"/>
      <c r="M2154" s="59"/>
      <c r="N2154" s="59"/>
      <c r="O2154" s="53"/>
      <c r="P2154" s="53"/>
      <c r="Q2154" s="59">
        <f>O2154-P2154</f>
        <v>0</v>
      </c>
      <c r="R2154" s="53"/>
      <c r="S2154" s="53">
        <f>ROUND(R2154/12*3,0)</f>
        <v>0</v>
      </c>
      <c r="T2154" s="53"/>
      <c r="U2154" s="53"/>
      <c r="V2154" s="53">
        <f>T2154-U2154</f>
        <v>0</v>
      </c>
      <c r="W2154" s="59"/>
      <c r="X2154" s="6"/>
    </row>
    <row r="2155" spans="1:24" s="77" customFormat="1" ht="15.75" x14ac:dyDescent="0.25">
      <c r="A2155" s="33" t="s">
        <v>295</v>
      </c>
      <c r="B2155" s="22" t="s">
        <v>338</v>
      </c>
      <c r="C2155" s="23" t="s">
        <v>102</v>
      </c>
      <c r="D2155" s="41" t="s">
        <v>33</v>
      </c>
      <c r="E2155" s="64">
        <f>SUM(E2156:E2208)</f>
        <v>2350618</v>
      </c>
      <c r="F2155" s="64">
        <f>SUM(F2156:F2208)</f>
        <v>587654.5</v>
      </c>
      <c r="G2155" s="64">
        <f>SUM(G2156:G2208)</f>
        <v>683437</v>
      </c>
      <c r="H2155" s="64">
        <f>SUM(H2156:H2208)</f>
        <v>507979</v>
      </c>
      <c r="I2155" s="134">
        <f>SUM(I2156:I2208)</f>
        <v>165562.5</v>
      </c>
      <c r="J2155" s="50">
        <f>ROUND(I2155/F2155*100,2)</f>
        <v>28.17</v>
      </c>
      <c r="K2155" s="134">
        <f>SUM(K2156:K2208)</f>
        <v>-69780</v>
      </c>
      <c r="L2155" s="55">
        <f>ROUND(K2155*100/-F2155,2)</f>
        <v>11.87</v>
      </c>
      <c r="M2155" s="64"/>
      <c r="N2155" s="64"/>
      <c r="O2155" s="64">
        <f t="shared" ref="O2155:V2155" si="596">SUM(O2156:O2208)</f>
        <v>23734</v>
      </c>
      <c r="P2155" s="64">
        <f t="shared" si="596"/>
        <v>19125</v>
      </c>
      <c r="Q2155" s="134">
        <f t="shared" si="596"/>
        <v>4609</v>
      </c>
      <c r="R2155" s="64">
        <f t="shared" si="596"/>
        <v>1356</v>
      </c>
      <c r="S2155" s="64">
        <f t="shared" si="596"/>
        <v>335</v>
      </c>
      <c r="T2155" s="144">
        <f t="shared" si="596"/>
        <v>488</v>
      </c>
      <c r="U2155" s="144">
        <f t="shared" si="596"/>
        <v>310</v>
      </c>
      <c r="V2155" s="64">
        <f t="shared" si="596"/>
        <v>178</v>
      </c>
      <c r="W2155" s="64"/>
      <c r="X2155" s="6"/>
    </row>
    <row r="2156" spans="1:24" s="77" customFormat="1" ht="31.5" x14ac:dyDescent="0.25">
      <c r="A2156" s="33" t="s">
        <v>295</v>
      </c>
      <c r="B2156" s="33" t="s">
        <v>338</v>
      </c>
      <c r="C2156" s="42" t="s">
        <v>139</v>
      </c>
      <c r="D2156" s="43" t="s">
        <v>119</v>
      </c>
      <c r="E2156" s="53">
        <v>35215</v>
      </c>
      <c r="F2156" s="53">
        <f t="shared" ref="F2156:F2157" si="597">E2156/12*3</f>
        <v>8803.75</v>
      </c>
      <c r="G2156" s="53">
        <v>11239</v>
      </c>
      <c r="H2156" s="53">
        <v>8242</v>
      </c>
      <c r="I2156" s="127">
        <f t="shared" ref="I2156:I2157" si="598">G2156-F2156</f>
        <v>2435.25</v>
      </c>
      <c r="J2156" s="55">
        <f t="shared" ref="J2156:J2157" si="599">ROUND(I2156/F2156*100,2)</f>
        <v>27.66</v>
      </c>
      <c r="K2156" s="54"/>
      <c r="L2156" s="55"/>
      <c r="M2156" s="59"/>
      <c r="N2156" s="59"/>
      <c r="O2156" s="53">
        <v>959</v>
      </c>
      <c r="P2156" s="53">
        <v>665</v>
      </c>
      <c r="Q2156" s="57">
        <f t="shared" ref="Q2156:Q2208" si="600">O2156-P2156</f>
        <v>294</v>
      </c>
      <c r="R2156" s="59">
        <v>47</v>
      </c>
      <c r="S2156" s="53">
        <f t="shared" ref="S2156:S2171" si="601">ROUND(R2156/12*3,0)</f>
        <v>12</v>
      </c>
      <c r="T2156" s="58">
        <v>15</v>
      </c>
      <c r="U2156" s="58">
        <v>11</v>
      </c>
      <c r="V2156" s="53">
        <f t="shared" ref="V2156:V2208" si="602">T2156-U2156</f>
        <v>4</v>
      </c>
      <c r="W2156" s="59"/>
      <c r="X2156" s="6"/>
    </row>
    <row r="2157" spans="1:24" s="77" customFormat="1" ht="47.25" x14ac:dyDescent="0.25">
      <c r="A2157" s="33" t="s">
        <v>295</v>
      </c>
      <c r="B2157" s="33" t="s">
        <v>338</v>
      </c>
      <c r="C2157" s="42" t="s">
        <v>140</v>
      </c>
      <c r="D2157" s="43" t="s">
        <v>120</v>
      </c>
      <c r="E2157" s="53">
        <v>409325</v>
      </c>
      <c r="F2157" s="53">
        <f t="shared" si="597"/>
        <v>102331.25</v>
      </c>
      <c r="G2157" s="53">
        <v>217281</v>
      </c>
      <c r="H2157" s="53">
        <v>102239</v>
      </c>
      <c r="I2157" s="127">
        <f t="shared" si="598"/>
        <v>114949.75</v>
      </c>
      <c r="J2157" s="55">
        <f t="shared" si="599"/>
        <v>112.33</v>
      </c>
      <c r="K2157" s="54"/>
      <c r="L2157" s="55"/>
      <c r="M2157" s="59"/>
      <c r="N2157" s="59"/>
      <c r="O2157" s="53">
        <v>7736</v>
      </c>
      <c r="P2157" s="53">
        <v>3773</v>
      </c>
      <c r="Q2157" s="57">
        <f t="shared" si="600"/>
        <v>3963</v>
      </c>
      <c r="R2157" s="59">
        <v>480</v>
      </c>
      <c r="S2157" s="53">
        <f t="shared" si="601"/>
        <v>120</v>
      </c>
      <c r="T2157" s="58">
        <v>274</v>
      </c>
      <c r="U2157" s="58">
        <v>116</v>
      </c>
      <c r="V2157" s="53">
        <f t="shared" si="602"/>
        <v>158</v>
      </c>
      <c r="W2157" s="59"/>
      <c r="X2157" s="6"/>
    </row>
    <row r="2158" spans="1:24" s="77" customFormat="1" ht="31.5" x14ac:dyDescent="0.25">
      <c r="A2158" s="33" t="s">
        <v>295</v>
      </c>
      <c r="B2158" s="33" t="s">
        <v>338</v>
      </c>
      <c r="C2158" s="42" t="s">
        <v>141</v>
      </c>
      <c r="D2158" s="43" t="s">
        <v>142</v>
      </c>
      <c r="E2158" s="53"/>
      <c r="F2158" s="53"/>
      <c r="G2158" s="53"/>
      <c r="H2158" s="53"/>
      <c r="I2158" s="54"/>
      <c r="J2158" s="50"/>
      <c r="K2158" s="54"/>
      <c r="L2158" s="55"/>
      <c r="M2158" s="59"/>
      <c r="N2158" s="59"/>
      <c r="O2158" s="53"/>
      <c r="P2158" s="53"/>
      <c r="Q2158" s="57">
        <f t="shared" si="600"/>
        <v>0</v>
      </c>
      <c r="R2158" s="53"/>
      <c r="S2158" s="53">
        <f t="shared" si="601"/>
        <v>0</v>
      </c>
      <c r="T2158" s="58"/>
      <c r="U2158" s="58"/>
      <c r="V2158" s="53">
        <f t="shared" si="602"/>
        <v>0</v>
      </c>
      <c r="W2158" s="59"/>
      <c r="X2158" s="6"/>
    </row>
    <row r="2159" spans="1:24" s="77" customFormat="1" ht="31.5" x14ac:dyDescent="0.25">
      <c r="A2159" s="33" t="s">
        <v>295</v>
      </c>
      <c r="B2159" s="33" t="s">
        <v>338</v>
      </c>
      <c r="C2159" s="42" t="s">
        <v>143</v>
      </c>
      <c r="D2159" s="43" t="s">
        <v>144</v>
      </c>
      <c r="E2159" s="53"/>
      <c r="F2159" s="53"/>
      <c r="G2159" s="53"/>
      <c r="H2159" s="53"/>
      <c r="I2159" s="54"/>
      <c r="J2159" s="50"/>
      <c r="K2159" s="54"/>
      <c r="L2159" s="55"/>
      <c r="M2159" s="59"/>
      <c r="N2159" s="59"/>
      <c r="O2159" s="53"/>
      <c r="P2159" s="53"/>
      <c r="Q2159" s="57">
        <f t="shared" si="600"/>
        <v>0</v>
      </c>
      <c r="R2159" s="53"/>
      <c r="S2159" s="53">
        <f t="shared" si="601"/>
        <v>0</v>
      </c>
      <c r="T2159" s="58"/>
      <c r="U2159" s="58"/>
      <c r="V2159" s="53">
        <f t="shared" si="602"/>
        <v>0</v>
      </c>
      <c r="W2159" s="59"/>
      <c r="X2159" s="6"/>
    </row>
    <row r="2160" spans="1:24" s="77" customFormat="1" ht="15.75" x14ac:dyDescent="0.25">
      <c r="A2160" s="33" t="s">
        <v>295</v>
      </c>
      <c r="B2160" s="33" t="s">
        <v>338</v>
      </c>
      <c r="C2160" s="42" t="s">
        <v>145</v>
      </c>
      <c r="D2160" s="43" t="s">
        <v>146</v>
      </c>
      <c r="E2160" s="53"/>
      <c r="F2160" s="53"/>
      <c r="G2160" s="53"/>
      <c r="H2160" s="53"/>
      <c r="I2160" s="54"/>
      <c r="J2160" s="50"/>
      <c r="K2160" s="54"/>
      <c r="L2160" s="55"/>
      <c r="M2160" s="59"/>
      <c r="N2160" s="59"/>
      <c r="O2160" s="53"/>
      <c r="P2160" s="53"/>
      <c r="Q2160" s="57">
        <f t="shared" si="600"/>
        <v>0</v>
      </c>
      <c r="R2160" s="53"/>
      <c r="S2160" s="53">
        <f t="shared" si="601"/>
        <v>0</v>
      </c>
      <c r="T2160" s="58"/>
      <c r="U2160" s="58"/>
      <c r="V2160" s="53">
        <f t="shared" si="602"/>
        <v>0</v>
      </c>
      <c r="W2160" s="59"/>
      <c r="X2160" s="6"/>
    </row>
    <row r="2161" spans="1:24" s="77" customFormat="1" ht="15.75" x14ac:dyDescent="0.25">
      <c r="A2161" s="33" t="s">
        <v>295</v>
      </c>
      <c r="B2161" s="33" t="s">
        <v>338</v>
      </c>
      <c r="C2161" s="42" t="s">
        <v>147</v>
      </c>
      <c r="D2161" s="43" t="s">
        <v>148</v>
      </c>
      <c r="E2161" s="53"/>
      <c r="F2161" s="53"/>
      <c r="G2161" s="53"/>
      <c r="H2161" s="53"/>
      <c r="I2161" s="54"/>
      <c r="J2161" s="50"/>
      <c r="K2161" s="54"/>
      <c r="L2161" s="55"/>
      <c r="M2161" s="59"/>
      <c r="N2161" s="59"/>
      <c r="O2161" s="53"/>
      <c r="P2161" s="53"/>
      <c r="Q2161" s="57">
        <f t="shared" si="600"/>
        <v>0</v>
      </c>
      <c r="R2161" s="53"/>
      <c r="S2161" s="53">
        <f t="shared" si="601"/>
        <v>0</v>
      </c>
      <c r="T2161" s="58"/>
      <c r="U2161" s="58"/>
      <c r="V2161" s="53">
        <f t="shared" si="602"/>
        <v>0</v>
      </c>
      <c r="W2161" s="59"/>
      <c r="X2161" s="6"/>
    </row>
    <row r="2162" spans="1:24" s="77" customFormat="1" ht="78.75" x14ac:dyDescent="0.25">
      <c r="A2162" s="33" t="s">
        <v>295</v>
      </c>
      <c r="B2162" s="33" t="s">
        <v>338</v>
      </c>
      <c r="C2162" s="42" t="s">
        <v>149</v>
      </c>
      <c r="D2162" s="43" t="s">
        <v>150</v>
      </c>
      <c r="E2162" s="53"/>
      <c r="F2162" s="53"/>
      <c r="G2162" s="53"/>
      <c r="H2162" s="53"/>
      <c r="I2162" s="54"/>
      <c r="J2162" s="50"/>
      <c r="K2162" s="54"/>
      <c r="L2162" s="55"/>
      <c r="M2162" s="59"/>
      <c r="N2162" s="59"/>
      <c r="O2162" s="53"/>
      <c r="P2162" s="53"/>
      <c r="Q2162" s="57">
        <f t="shared" si="600"/>
        <v>0</v>
      </c>
      <c r="R2162" s="53"/>
      <c r="S2162" s="53">
        <f t="shared" si="601"/>
        <v>0</v>
      </c>
      <c r="T2162" s="58"/>
      <c r="U2162" s="58"/>
      <c r="V2162" s="53">
        <f t="shared" si="602"/>
        <v>0</v>
      </c>
      <c r="W2162" s="59"/>
      <c r="X2162" s="6"/>
    </row>
    <row r="2163" spans="1:24" s="77" customFormat="1" ht="31.5" x14ac:dyDescent="0.25">
      <c r="A2163" s="33" t="s">
        <v>295</v>
      </c>
      <c r="B2163" s="33" t="s">
        <v>338</v>
      </c>
      <c r="C2163" s="42" t="s">
        <v>130</v>
      </c>
      <c r="D2163" s="43" t="s">
        <v>151</v>
      </c>
      <c r="E2163" s="53">
        <v>80082</v>
      </c>
      <c r="F2163" s="53">
        <f>E2163/12*3</f>
        <v>20020.5</v>
      </c>
      <c r="G2163" s="53">
        <v>21841</v>
      </c>
      <c r="H2163" s="53">
        <v>18200</v>
      </c>
      <c r="I2163" s="127">
        <f>G2163-F2163</f>
        <v>1820.5</v>
      </c>
      <c r="J2163" s="55">
        <f>ROUND(I2163/F2163*100,2)</f>
        <v>9.09</v>
      </c>
      <c r="K2163" s="54"/>
      <c r="L2163" s="55"/>
      <c r="M2163" s="59"/>
      <c r="N2163" s="59"/>
      <c r="O2163" s="53">
        <v>110</v>
      </c>
      <c r="P2163" s="53">
        <v>60</v>
      </c>
      <c r="Q2163" s="57">
        <f t="shared" si="600"/>
        <v>50</v>
      </c>
      <c r="R2163" s="59">
        <v>22</v>
      </c>
      <c r="S2163" s="53">
        <f t="shared" si="601"/>
        <v>6</v>
      </c>
      <c r="T2163" s="58">
        <v>6</v>
      </c>
      <c r="U2163" s="58">
        <v>5</v>
      </c>
      <c r="V2163" s="53">
        <f t="shared" si="602"/>
        <v>1</v>
      </c>
      <c r="W2163" s="59"/>
      <c r="X2163" s="6"/>
    </row>
    <row r="2164" spans="1:24" s="77" customFormat="1" ht="47.25" x14ac:dyDescent="0.25">
      <c r="A2164" s="33" t="s">
        <v>295</v>
      </c>
      <c r="B2164" s="33" t="s">
        <v>338</v>
      </c>
      <c r="C2164" s="42" t="s">
        <v>174</v>
      </c>
      <c r="D2164" s="43" t="s">
        <v>175</v>
      </c>
      <c r="E2164" s="53"/>
      <c r="F2164" s="53"/>
      <c r="G2164" s="53"/>
      <c r="H2164" s="53"/>
      <c r="I2164" s="54"/>
      <c r="J2164" s="50"/>
      <c r="K2164" s="54"/>
      <c r="L2164" s="55"/>
      <c r="M2164" s="59"/>
      <c r="N2164" s="59"/>
      <c r="O2164" s="53"/>
      <c r="P2164" s="53"/>
      <c r="Q2164" s="57">
        <f t="shared" si="600"/>
        <v>0</v>
      </c>
      <c r="R2164" s="53"/>
      <c r="S2164" s="53">
        <f t="shared" si="601"/>
        <v>0</v>
      </c>
      <c r="T2164" s="58"/>
      <c r="U2164" s="58"/>
      <c r="V2164" s="53">
        <f t="shared" si="602"/>
        <v>0</v>
      </c>
      <c r="W2164" s="59"/>
      <c r="X2164" s="6"/>
    </row>
    <row r="2165" spans="1:24" s="77" customFormat="1" ht="31.5" x14ac:dyDescent="0.25">
      <c r="A2165" s="33" t="s">
        <v>295</v>
      </c>
      <c r="B2165" s="33" t="s">
        <v>338</v>
      </c>
      <c r="C2165" s="42" t="s">
        <v>129</v>
      </c>
      <c r="D2165" s="43" t="s">
        <v>152</v>
      </c>
      <c r="E2165" s="53">
        <v>183570</v>
      </c>
      <c r="F2165" s="53">
        <f>E2165/12*3</f>
        <v>45892.5</v>
      </c>
      <c r="G2165" s="53">
        <v>69931</v>
      </c>
      <c r="H2165" s="53">
        <v>43707</v>
      </c>
      <c r="I2165" s="127">
        <f>G2165-F2165</f>
        <v>24038.5</v>
      </c>
      <c r="J2165" s="55">
        <f>ROUND(I2165/F2165*100,2)</f>
        <v>52.38</v>
      </c>
      <c r="K2165" s="54"/>
      <c r="L2165" s="55"/>
      <c r="M2165" s="59"/>
      <c r="N2165" s="59"/>
      <c r="O2165" s="53">
        <v>612</v>
      </c>
      <c r="P2165" s="53">
        <v>410</v>
      </c>
      <c r="Q2165" s="57">
        <f t="shared" si="600"/>
        <v>202</v>
      </c>
      <c r="R2165" s="59">
        <v>63</v>
      </c>
      <c r="S2165" s="53">
        <f t="shared" si="601"/>
        <v>16</v>
      </c>
      <c r="T2165" s="58">
        <v>23</v>
      </c>
      <c r="U2165" s="58">
        <v>15</v>
      </c>
      <c r="V2165" s="53">
        <f t="shared" si="602"/>
        <v>8</v>
      </c>
      <c r="W2165" s="59"/>
      <c r="X2165" s="6"/>
    </row>
    <row r="2166" spans="1:24" s="77" customFormat="1" ht="31.5" x14ac:dyDescent="0.25">
      <c r="A2166" s="33" t="s">
        <v>295</v>
      </c>
      <c r="B2166" s="33" t="s">
        <v>338</v>
      </c>
      <c r="C2166" s="42" t="s">
        <v>176</v>
      </c>
      <c r="D2166" s="43" t="s">
        <v>177</v>
      </c>
      <c r="E2166" s="53"/>
      <c r="F2166" s="53"/>
      <c r="G2166" s="53"/>
      <c r="H2166" s="53"/>
      <c r="I2166" s="54"/>
      <c r="J2166" s="50"/>
      <c r="K2166" s="54"/>
      <c r="L2166" s="55"/>
      <c r="M2166" s="59"/>
      <c r="N2166" s="59"/>
      <c r="O2166" s="53"/>
      <c r="P2166" s="53"/>
      <c r="Q2166" s="57">
        <f t="shared" si="600"/>
        <v>0</v>
      </c>
      <c r="R2166" s="53"/>
      <c r="S2166" s="53">
        <f t="shared" si="601"/>
        <v>0</v>
      </c>
      <c r="T2166" s="58"/>
      <c r="U2166" s="58"/>
      <c r="V2166" s="53">
        <f t="shared" si="602"/>
        <v>0</v>
      </c>
      <c r="W2166" s="59"/>
      <c r="X2166" s="6"/>
    </row>
    <row r="2167" spans="1:24" s="77" customFormat="1" ht="15.75" x14ac:dyDescent="0.25">
      <c r="A2167" s="33" t="s">
        <v>295</v>
      </c>
      <c r="B2167" s="33" t="s">
        <v>338</v>
      </c>
      <c r="C2167" s="42" t="s">
        <v>131</v>
      </c>
      <c r="D2167" s="43" t="s">
        <v>153</v>
      </c>
      <c r="E2167" s="53">
        <v>416606</v>
      </c>
      <c r="F2167" s="53">
        <f>E2167/12*3</f>
        <v>104151.5</v>
      </c>
      <c r="G2167" s="53">
        <v>126470</v>
      </c>
      <c r="H2167" s="53">
        <v>100432</v>
      </c>
      <c r="I2167" s="127">
        <f>G2167-F2167</f>
        <v>22318.5</v>
      </c>
      <c r="J2167" s="55">
        <f>ROUND(I2167/F2167*100,2)</f>
        <v>21.43</v>
      </c>
      <c r="K2167" s="54"/>
      <c r="L2167" s="55"/>
      <c r="M2167" s="59"/>
      <c r="N2167" s="59"/>
      <c r="O2167" s="53">
        <v>340</v>
      </c>
      <c r="P2167" s="53">
        <v>340</v>
      </c>
      <c r="Q2167" s="57">
        <f t="shared" si="600"/>
        <v>0</v>
      </c>
      <c r="R2167" s="59">
        <v>112</v>
      </c>
      <c r="S2167" s="53">
        <f t="shared" si="601"/>
        <v>28</v>
      </c>
      <c r="T2167" s="58">
        <v>34</v>
      </c>
      <c r="U2167" s="58">
        <v>27</v>
      </c>
      <c r="V2167" s="53">
        <f t="shared" si="602"/>
        <v>7</v>
      </c>
      <c r="W2167" s="59"/>
      <c r="X2167" s="6"/>
    </row>
    <row r="2168" spans="1:24" s="77" customFormat="1" ht="31.5" x14ac:dyDescent="0.25">
      <c r="A2168" s="33" t="s">
        <v>295</v>
      </c>
      <c r="B2168" s="33" t="s">
        <v>338</v>
      </c>
      <c r="C2168" s="42" t="s">
        <v>178</v>
      </c>
      <c r="D2168" s="43" t="s">
        <v>179</v>
      </c>
      <c r="E2168" s="53"/>
      <c r="F2168" s="53"/>
      <c r="G2168" s="53"/>
      <c r="H2168" s="53"/>
      <c r="I2168" s="54"/>
      <c r="J2168" s="50"/>
      <c r="K2168" s="54"/>
      <c r="L2168" s="55"/>
      <c r="M2168" s="59"/>
      <c r="N2168" s="59"/>
      <c r="O2168" s="53"/>
      <c r="P2168" s="53"/>
      <c r="Q2168" s="57">
        <f t="shared" si="600"/>
        <v>0</v>
      </c>
      <c r="R2168" s="53"/>
      <c r="S2168" s="53">
        <f t="shared" si="601"/>
        <v>0</v>
      </c>
      <c r="T2168" s="58"/>
      <c r="U2168" s="58"/>
      <c r="V2168" s="53">
        <f t="shared" si="602"/>
        <v>0</v>
      </c>
      <c r="W2168" s="59"/>
      <c r="X2168" s="6"/>
    </row>
    <row r="2169" spans="1:24" s="77" customFormat="1" ht="31.5" x14ac:dyDescent="0.25">
      <c r="A2169" s="33" t="s">
        <v>295</v>
      </c>
      <c r="B2169" s="33" t="s">
        <v>338</v>
      </c>
      <c r="C2169" s="42" t="s">
        <v>132</v>
      </c>
      <c r="D2169" s="43" t="s">
        <v>154</v>
      </c>
      <c r="E2169" s="53"/>
      <c r="F2169" s="53"/>
      <c r="G2169" s="53"/>
      <c r="H2169" s="53"/>
      <c r="I2169" s="54"/>
      <c r="J2169" s="50"/>
      <c r="K2169" s="54"/>
      <c r="L2169" s="55"/>
      <c r="M2169" s="59"/>
      <c r="N2169" s="59"/>
      <c r="O2169" s="53"/>
      <c r="P2169" s="53"/>
      <c r="Q2169" s="57">
        <f t="shared" si="600"/>
        <v>0</v>
      </c>
      <c r="R2169" s="53"/>
      <c r="S2169" s="53">
        <f t="shared" si="601"/>
        <v>0</v>
      </c>
      <c r="T2169" s="58"/>
      <c r="U2169" s="58"/>
      <c r="V2169" s="53">
        <f t="shared" si="602"/>
        <v>0</v>
      </c>
      <c r="W2169" s="59"/>
      <c r="X2169" s="6"/>
    </row>
    <row r="2170" spans="1:24" s="77" customFormat="1" ht="15.75" x14ac:dyDescent="0.25">
      <c r="A2170" s="33" t="s">
        <v>295</v>
      </c>
      <c r="B2170" s="33" t="s">
        <v>338</v>
      </c>
      <c r="C2170" s="42" t="s">
        <v>133</v>
      </c>
      <c r="D2170" s="43" t="s">
        <v>155</v>
      </c>
      <c r="E2170" s="53"/>
      <c r="F2170" s="53"/>
      <c r="G2170" s="53"/>
      <c r="H2170" s="53"/>
      <c r="I2170" s="54"/>
      <c r="J2170" s="50"/>
      <c r="K2170" s="54"/>
      <c r="L2170" s="55"/>
      <c r="M2170" s="59"/>
      <c r="N2170" s="59"/>
      <c r="O2170" s="53"/>
      <c r="P2170" s="53"/>
      <c r="Q2170" s="57">
        <f t="shared" si="600"/>
        <v>0</v>
      </c>
      <c r="R2170" s="53"/>
      <c r="S2170" s="53">
        <f t="shared" si="601"/>
        <v>0</v>
      </c>
      <c r="T2170" s="58"/>
      <c r="U2170" s="58"/>
      <c r="V2170" s="53">
        <f t="shared" si="602"/>
        <v>0</v>
      </c>
      <c r="W2170" s="59"/>
      <c r="X2170" s="6"/>
    </row>
    <row r="2171" spans="1:24" s="77" customFormat="1" ht="15.75" x14ac:dyDescent="0.25">
      <c r="A2171" s="33" t="s">
        <v>295</v>
      </c>
      <c r="B2171" s="33" t="s">
        <v>338</v>
      </c>
      <c r="C2171" s="42" t="s">
        <v>135</v>
      </c>
      <c r="D2171" s="43" t="s">
        <v>156</v>
      </c>
      <c r="E2171" s="53"/>
      <c r="F2171" s="53"/>
      <c r="G2171" s="53"/>
      <c r="H2171" s="53"/>
      <c r="I2171" s="54"/>
      <c r="J2171" s="50"/>
      <c r="K2171" s="54"/>
      <c r="L2171" s="55"/>
      <c r="M2171" s="59"/>
      <c r="N2171" s="59"/>
      <c r="O2171" s="53"/>
      <c r="P2171" s="53"/>
      <c r="Q2171" s="57">
        <f t="shared" si="600"/>
        <v>0</v>
      </c>
      <c r="R2171" s="53"/>
      <c r="S2171" s="53">
        <f t="shared" si="601"/>
        <v>0</v>
      </c>
      <c r="T2171" s="58"/>
      <c r="U2171" s="58"/>
      <c r="V2171" s="53">
        <f t="shared" si="602"/>
        <v>0</v>
      </c>
      <c r="W2171" s="59"/>
      <c r="X2171" s="6"/>
    </row>
    <row r="2172" spans="1:24" s="77" customFormat="1" ht="31.5" x14ac:dyDescent="0.25">
      <c r="A2172" s="33" t="s">
        <v>295</v>
      </c>
      <c r="B2172" s="33" t="s">
        <v>338</v>
      </c>
      <c r="C2172" s="42" t="s">
        <v>136</v>
      </c>
      <c r="D2172" s="43" t="s">
        <v>157</v>
      </c>
      <c r="E2172" s="53">
        <v>23652</v>
      </c>
      <c r="F2172" s="53">
        <f>E2172/12*3</f>
        <v>5913</v>
      </c>
      <c r="G2172" s="53">
        <v>0</v>
      </c>
      <c r="H2172" s="53">
        <v>0</v>
      </c>
      <c r="I2172" s="127"/>
      <c r="J2172" s="55"/>
      <c r="K2172" s="54">
        <f>G2172-F2172</f>
        <v>-5913</v>
      </c>
      <c r="L2172" s="55">
        <f>ROUND(K2172*100/-F2172,2)</f>
        <v>100</v>
      </c>
      <c r="M2172" s="59"/>
      <c r="N2172" s="59"/>
      <c r="O2172" s="53"/>
      <c r="P2172" s="53">
        <v>0</v>
      </c>
      <c r="Q2172" s="57">
        <f t="shared" si="600"/>
        <v>0</v>
      </c>
      <c r="R2172" s="59">
        <v>5</v>
      </c>
      <c r="S2172" s="53">
        <f>ROUND(R2172/12*2,0)</f>
        <v>1</v>
      </c>
      <c r="T2172" s="58"/>
      <c r="U2172" s="58"/>
      <c r="V2172" s="53">
        <f t="shared" si="602"/>
        <v>0</v>
      </c>
      <c r="W2172" s="59"/>
      <c r="X2172" s="6"/>
    </row>
    <row r="2173" spans="1:24" s="77" customFormat="1" ht="47.25" x14ac:dyDescent="0.25">
      <c r="A2173" s="33" t="s">
        <v>295</v>
      </c>
      <c r="B2173" s="33" t="s">
        <v>338</v>
      </c>
      <c r="C2173" s="42" t="s">
        <v>134</v>
      </c>
      <c r="D2173" s="43" t="s">
        <v>158</v>
      </c>
      <c r="E2173" s="53"/>
      <c r="F2173" s="53"/>
      <c r="G2173" s="53"/>
      <c r="H2173" s="53"/>
      <c r="I2173" s="54"/>
      <c r="J2173" s="50"/>
      <c r="K2173" s="54"/>
      <c r="L2173" s="55"/>
      <c r="M2173" s="59"/>
      <c r="N2173" s="59"/>
      <c r="O2173" s="53"/>
      <c r="P2173" s="53"/>
      <c r="Q2173" s="57">
        <f t="shared" si="600"/>
        <v>0</v>
      </c>
      <c r="R2173" s="53"/>
      <c r="S2173" s="53">
        <f t="shared" ref="S2173:S2191" si="603">ROUND(R2173/12*3,0)</f>
        <v>0</v>
      </c>
      <c r="T2173" s="58"/>
      <c r="U2173" s="58"/>
      <c r="V2173" s="53">
        <f t="shared" si="602"/>
        <v>0</v>
      </c>
      <c r="W2173" s="59"/>
      <c r="X2173" s="6"/>
    </row>
    <row r="2174" spans="1:24" s="77" customFormat="1" ht="15.75" x14ac:dyDescent="0.25">
      <c r="A2174" s="33" t="s">
        <v>295</v>
      </c>
      <c r="B2174" s="33" t="s">
        <v>338</v>
      </c>
      <c r="C2174" s="42" t="s">
        <v>138</v>
      </c>
      <c r="D2174" s="43" t="s">
        <v>159</v>
      </c>
      <c r="E2174" s="53"/>
      <c r="F2174" s="53"/>
      <c r="G2174" s="53"/>
      <c r="H2174" s="53"/>
      <c r="I2174" s="54"/>
      <c r="J2174" s="50"/>
      <c r="K2174" s="54"/>
      <c r="L2174" s="55"/>
      <c r="M2174" s="59"/>
      <c r="N2174" s="59"/>
      <c r="O2174" s="53"/>
      <c r="P2174" s="53"/>
      <c r="Q2174" s="57">
        <f t="shared" si="600"/>
        <v>0</v>
      </c>
      <c r="R2174" s="53"/>
      <c r="S2174" s="53">
        <f t="shared" si="603"/>
        <v>0</v>
      </c>
      <c r="T2174" s="58"/>
      <c r="U2174" s="58"/>
      <c r="V2174" s="53">
        <f t="shared" si="602"/>
        <v>0</v>
      </c>
      <c r="W2174" s="59"/>
      <c r="X2174" s="6"/>
    </row>
    <row r="2175" spans="1:24" s="77" customFormat="1" ht="15.75" x14ac:dyDescent="0.25">
      <c r="A2175" s="33" t="s">
        <v>295</v>
      </c>
      <c r="B2175" s="33" t="s">
        <v>338</v>
      </c>
      <c r="C2175" s="42" t="s">
        <v>180</v>
      </c>
      <c r="D2175" s="43" t="s">
        <v>181</v>
      </c>
      <c r="E2175" s="53"/>
      <c r="F2175" s="53"/>
      <c r="G2175" s="53"/>
      <c r="H2175" s="53"/>
      <c r="I2175" s="54"/>
      <c r="J2175" s="50"/>
      <c r="K2175" s="54"/>
      <c r="L2175" s="55"/>
      <c r="M2175" s="59"/>
      <c r="N2175" s="59"/>
      <c r="O2175" s="53"/>
      <c r="P2175" s="53"/>
      <c r="Q2175" s="57">
        <f t="shared" si="600"/>
        <v>0</v>
      </c>
      <c r="R2175" s="53"/>
      <c r="S2175" s="53">
        <f t="shared" si="603"/>
        <v>0</v>
      </c>
      <c r="T2175" s="58"/>
      <c r="U2175" s="58"/>
      <c r="V2175" s="53">
        <f t="shared" si="602"/>
        <v>0</v>
      </c>
      <c r="W2175" s="59"/>
      <c r="X2175" s="6"/>
    </row>
    <row r="2176" spans="1:24" s="77" customFormat="1" ht="31.5" x14ac:dyDescent="0.25">
      <c r="A2176" s="33" t="s">
        <v>295</v>
      </c>
      <c r="B2176" s="33" t="s">
        <v>338</v>
      </c>
      <c r="C2176" s="42" t="s">
        <v>137</v>
      </c>
      <c r="D2176" s="43" t="s">
        <v>160</v>
      </c>
      <c r="E2176" s="53"/>
      <c r="F2176" s="53"/>
      <c r="G2176" s="53"/>
      <c r="H2176" s="53"/>
      <c r="I2176" s="54"/>
      <c r="J2176" s="50"/>
      <c r="K2176" s="54"/>
      <c r="L2176" s="55"/>
      <c r="M2176" s="59"/>
      <c r="N2176" s="59"/>
      <c r="O2176" s="53"/>
      <c r="P2176" s="53"/>
      <c r="Q2176" s="57">
        <f t="shared" si="600"/>
        <v>0</v>
      </c>
      <c r="R2176" s="53"/>
      <c r="S2176" s="53">
        <f t="shared" si="603"/>
        <v>0</v>
      </c>
      <c r="T2176" s="58"/>
      <c r="U2176" s="58"/>
      <c r="V2176" s="53">
        <f t="shared" si="602"/>
        <v>0</v>
      </c>
      <c r="W2176" s="59"/>
      <c r="X2176" s="6"/>
    </row>
    <row r="2177" spans="1:24" s="77" customFormat="1" ht="15.75" x14ac:dyDescent="0.25">
      <c r="A2177" s="33" t="s">
        <v>295</v>
      </c>
      <c r="B2177" s="33" t="s">
        <v>338</v>
      </c>
      <c r="C2177" s="42" t="s">
        <v>127</v>
      </c>
      <c r="D2177" s="43" t="s">
        <v>161</v>
      </c>
      <c r="E2177" s="53"/>
      <c r="F2177" s="53"/>
      <c r="G2177" s="53"/>
      <c r="H2177" s="53"/>
      <c r="I2177" s="54"/>
      <c r="J2177" s="50"/>
      <c r="K2177" s="54"/>
      <c r="L2177" s="55"/>
      <c r="M2177" s="59"/>
      <c r="N2177" s="59"/>
      <c r="O2177" s="53"/>
      <c r="P2177" s="53"/>
      <c r="Q2177" s="57">
        <f t="shared" si="600"/>
        <v>0</v>
      </c>
      <c r="R2177" s="53"/>
      <c r="S2177" s="53">
        <f t="shared" si="603"/>
        <v>0</v>
      </c>
      <c r="T2177" s="58"/>
      <c r="U2177" s="58"/>
      <c r="V2177" s="53">
        <f t="shared" si="602"/>
        <v>0</v>
      </c>
      <c r="W2177" s="59"/>
      <c r="X2177" s="6"/>
    </row>
    <row r="2178" spans="1:24" s="77" customFormat="1" ht="31.5" x14ac:dyDescent="0.25">
      <c r="A2178" s="33" t="s">
        <v>295</v>
      </c>
      <c r="B2178" s="33" t="s">
        <v>338</v>
      </c>
      <c r="C2178" s="42" t="s">
        <v>126</v>
      </c>
      <c r="D2178" s="43" t="s">
        <v>162</v>
      </c>
      <c r="E2178" s="53"/>
      <c r="F2178" s="53"/>
      <c r="G2178" s="53"/>
      <c r="H2178" s="53"/>
      <c r="I2178" s="54"/>
      <c r="J2178" s="50"/>
      <c r="K2178" s="54"/>
      <c r="L2178" s="55"/>
      <c r="M2178" s="59"/>
      <c r="N2178" s="59"/>
      <c r="O2178" s="53"/>
      <c r="P2178" s="53"/>
      <c r="Q2178" s="57">
        <f t="shared" si="600"/>
        <v>0</v>
      </c>
      <c r="R2178" s="53"/>
      <c r="S2178" s="53">
        <f t="shared" si="603"/>
        <v>0</v>
      </c>
      <c r="T2178" s="58"/>
      <c r="U2178" s="58"/>
      <c r="V2178" s="53">
        <f t="shared" si="602"/>
        <v>0</v>
      </c>
      <c r="W2178" s="59"/>
      <c r="X2178" s="6"/>
    </row>
    <row r="2179" spans="1:24" s="77" customFormat="1" ht="15.75" x14ac:dyDescent="0.25">
      <c r="A2179" s="33" t="s">
        <v>295</v>
      </c>
      <c r="B2179" s="33" t="s">
        <v>338</v>
      </c>
      <c r="C2179" s="42" t="s">
        <v>122</v>
      </c>
      <c r="D2179" s="43" t="s">
        <v>163</v>
      </c>
      <c r="E2179" s="53"/>
      <c r="F2179" s="53"/>
      <c r="G2179" s="53"/>
      <c r="H2179" s="53"/>
      <c r="I2179" s="54"/>
      <c r="J2179" s="50"/>
      <c r="K2179" s="54"/>
      <c r="L2179" s="55"/>
      <c r="M2179" s="59"/>
      <c r="N2179" s="59"/>
      <c r="O2179" s="53"/>
      <c r="P2179" s="53"/>
      <c r="Q2179" s="57">
        <f t="shared" si="600"/>
        <v>0</v>
      </c>
      <c r="R2179" s="53"/>
      <c r="S2179" s="53">
        <f t="shared" si="603"/>
        <v>0</v>
      </c>
      <c r="T2179" s="58"/>
      <c r="U2179" s="58"/>
      <c r="V2179" s="53">
        <f t="shared" si="602"/>
        <v>0</v>
      </c>
      <c r="W2179" s="59"/>
      <c r="X2179" s="6"/>
    </row>
    <row r="2180" spans="1:24" s="77" customFormat="1" ht="15.75" x14ac:dyDescent="0.25">
      <c r="A2180" s="33" t="s">
        <v>295</v>
      </c>
      <c r="B2180" s="33" t="s">
        <v>338</v>
      </c>
      <c r="C2180" s="42" t="s">
        <v>123</v>
      </c>
      <c r="D2180" s="43" t="s">
        <v>164</v>
      </c>
      <c r="E2180" s="53"/>
      <c r="F2180" s="53"/>
      <c r="G2180" s="53"/>
      <c r="H2180" s="53"/>
      <c r="I2180" s="54"/>
      <c r="J2180" s="50"/>
      <c r="K2180" s="54"/>
      <c r="L2180" s="55"/>
      <c r="M2180" s="59"/>
      <c r="N2180" s="59"/>
      <c r="O2180" s="53"/>
      <c r="P2180" s="53"/>
      <c r="Q2180" s="57">
        <f t="shared" si="600"/>
        <v>0</v>
      </c>
      <c r="R2180" s="53"/>
      <c r="S2180" s="53">
        <f t="shared" si="603"/>
        <v>0</v>
      </c>
      <c r="T2180" s="58"/>
      <c r="U2180" s="58"/>
      <c r="V2180" s="53">
        <f t="shared" si="602"/>
        <v>0</v>
      </c>
      <c r="W2180" s="59"/>
      <c r="X2180" s="6"/>
    </row>
    <row r="2181" spans="1:24" s="77" customFormat="1" ht="15.75" x14ac:dyDescent="0.25">
      <c r="A2181" s="33" t="s">
        <v>295</v>
      </c>
      <c r="B2181" s="33" t="s">
        <v>338</v>
      </c>
      <c r="C2181" s="42" t="s">
        <v>182</v>
      </c>
      <c r="D2181" s="43" t="s">
        <v>183</v>
      </c>
      <c r="E2181" s="53"/>
      <c r="F2181" s="53"/>
      <c r="G2181" s="53"/>
      <c r="H2181" s="53"/>
      <c r="I2181" s="54"/>
      <c r="J2181" s="50"/>
      <c r="K2181" s="54"/>
      <c r="L2181" s="55"/>
      <c r="M2181" s="59"/>
      <c r="N2181" s="59"/>
      <c r="O2181" s="53"/>
      <c r="P2181" s="53"/>
      <c r="Q2181" s="57">
        <f t="shared" si="600"/>
        <v>0</v>
      </c>
      <c r="R2181" s="53"/>
      <c r="S2181" s="53">
        <f t="shared" si="603"/>
        <v>0</v>
      </c>
      <c r="T2181" s="58"/>
      <c r="U2181" s="58"/>
      <c r="V2181" s="53">
        <f t="shared" si="602"/>
        <v>0</v>
      </c>
      <c r="W2181" s="59"/>
      <c r="X2181" s="6"/>
    </row>
    <row r="2182" spans="1:24" s="77" customFormat="1" ht="15.75" x14ac:dyDescent="0.25">
      <c r="A2182" s="33" t="s">
        <v>295</v>
      </c>
      <c r="B2182" s="33" t="s">
        <v>338</v>
      </c>
      <c r="C2182" s="42" t="s">
        <v>184</v>
      </c>
      <c r="D2182" s="43" t="s">
        <v>185</v>
      </c>
      <c r="E2182" s="53"/>
      <c r="F2182" s="53"/>
      <c r="G2182" s="53"/>
      <c r="H2182" s="53"/>
      <c r="I2182" s="54"/>
      <c r="J2182" s="50"/>
      <c r="K2182" s="54"/>
      <c r="L2182" s="55"/>
      <c r="M2182" s="59"/>
      <c r="N2182" s="59"/>
      <c r="O2182" s="53"/>
      <c r="P2182" s="53"/>
      <c r="Q2182" s="57">
        <f t="shared" si="600"/>
        <v>0</v>
      </c>
      <c r="R2182" s="53"/>
      <c r="S2182" s="53">
        <f t="shared" si="603"/>
        <v>0</v>
      </c>
      <c r="T2182" s="58"/>
      <c r="U2182" s="58"/>
      <c r="V2182" s="53">
        <f t="shared" si="602"/>
        <v>0</v>
      </c>
      <c r="W2182" s="59"/>
      <c r="X2182" s="6"/>
    </row>
    <row r="2183" spans="1:24" s="77" customFormat="1" ht="15.75" x14ac:dyDescent="0.25">
      <c r="A2183" s="33" t="s">
        <v>295</v>
      </c>
      <c r="B2183" s="33" t="s">
        <v>338</v>
      </c>
      <c r="C2183" s="42" t="s">
        <v>186</v>
      </c>
      <c r="D2183" s="43" t="s">
        <v>187</v>
      </c>
      <c r="E2183" s="53"/>
      <c r="F2183" s="53"/>
      <c r="G2183" s="53"/>
      <c r="H2183" s="53"/>
      <c r="I2183" s="54"/>
      <c r="J2183" s="50"/>
      <c r="K2183" s="54"/>
      <c r="L2183" s="55"/>
      <c r="M2183" s="59"/>
      <c r="N2183" s="59"/>
      <c r="O2183" s="53"/>
      <c r="P2183" s="53"/>
      <c r="Q2183" s="57">
        <f t="shared" si="600"/>
        <v>0</v>
      </c>
      <c r="R2183" s="53"/>
      <c r="S2183" s="53">
        <f t="shared" si="603"/>
        <v>0</v>
      </c>
      <c r="T2183" s="58"/>
      <c r="U2183" s="58"/>
      <c r="V2183" s="53">
        <f t="shared" si="602"/>
        <v>0</v>
      </c>
      <c r="W2183" s="59"/>
      <c r="X2183" s="6"/>
    </row>
    <row r="2184" spans="1:24" s="77" customFormat="1" ht="31.5" x14ac:dyDescent="0.25">
      <c r="A2184" s="33" t="s">
        <v>295</v>
      </c>
      <c r="B2184" s="33" t="s">
        <v>338</v>
      </c>
      <c r="C2184" s="42" t="s">
        <v>188</v>
      </c>
      <c r="D2184" s="43" t="s">
        <v>189</v>
      </c>
      <c r="E2184" s="53"/>
      <c r="F2184" s="53"/>
      <c r="G2184" s="53"/>
      <c r="H2184" s="53"/>
      <c r="I2184" s="54"/>
      <c r="J2184" s="50"/>
      <c r="K2184" s="54"/>
      <c r="L2184" s="55"/>
      <c r="M2184" s="59"/>
      <c r="N2184" s="59"/>
      <c r="O2184" s="53"/>
      <c r="P2184" s="53"/>
      <c r="Q2184" s="57">
        <f t="shared" si="600"/>
        <v>0</v>
      </c>
      <c r="R2184" s="53"/>
      <c r="S2184" s="53">
        <f t="shared" si="603"/>
        <v>0</v>
      </c>
      <c r="T2184" s="58"/>
      <c r="U2184" s="58"/>
      <c r="V2184" s="53">
        <f t="shared" si="602"/>
        <v>0</v>
      </c>
      <c r="W2184" s="59"/>
      <c r="X2184" s="6"/>
    </row>
    <row r="2185" spans="1:24" s="77" customFormat="1" ht="15.75" x14ac:dyDescent="0.25">
      <c r="A2185" s="33" t="s">
        <v>295</v>
      </c>
      <c r="B2185" s="33" t="s">
        <v>338</v>
      </c>
      <c r="C2185" s="42" t="s">
        <v>124</v>
      </c>
      <c r="D2185" s="43" t="s">
        <v>165</v>
      </c>
      <c r="E2185" s="53"/>
      <c r="F2185" s="53"/>
      <c r="G2185" s="53"/>
      <c r="H2185" s="53"/>
      <c r="I2185" s="54"/>
      <c r="J2185" s="50"/>
      <c r="K2185" s="54"/>
      <c r="L2185" s="55"/>
      <c r="M2185" s="59"/>
      <c r="N2185" s="59"/>
      <c r="O2185" s="53"/>
      <c r="P2185" s="53"/>
      <c r="Q2185" s="57">
        <f t="shared" si="600"/>
        <v>0</v>
      </c>
      <c r="R2185" s="53"/>
      <c r="S2185" s="53">
        <f t="shared" si="603"/>
        <v>0</v>
      </c>
      <c r="T2185" s="58"/>
      <c r="U2185" s="58"/>
      <c r="V2185" s="53">
        <f t="shared" si="602"/>
        <v>0</v>
      </c>
      <c r="W2185" s="59"/>
      <c r="X2185" s="6"/>
    </row>
    <row r="2186" spans="1:24" s="77" customFormat="1" ht="15.75" x14ac:dyDescent="0.25">
      <c r="A2186" s="33" t="s">
        <v>295</v>
      </c>
      <c r="B2186" s="33" t="s">
        <v>338</v>
      </c>
      <c r="C2186" s="42" t="s">
        <v>125</v>
      </c>
      <c r="D2186" s="43" t="s">
        <v>166</v>
      </c>
      <c r="E2186" s="53"/>
      <c r="F2186" s="53"/>
      <c r="G2186" s="53"/>
      <c r="H2186" s="53"/>
      <c r="I2186" s="54"/>
      <c r="J2186" s="50"/>
      <c r="K2186" s="54"/>
      <c r="L2186" s="55"/>
      <c r="M2186" s="59"/>
      <c r="N2186" s="59"/>
      <c r="O2186" s="53"/>
      <c r="P2186" s="53"/>
      <c r="Q2186" s="57">
        <f t="shared" si="600"/>
        <v>0</v>
      </c>
      <c r="R2186" s="53"/>
      <c r="S2186" s="53">
        <f t="shared" si="603"/>
        <v>0</v>
      </c>
      <c r="T2186" s="58"/>
      <c r="U2186" s="58"/>
      <c r="V2186" s="53">
        <f t="shared" si="602"/>
        <v>0</v>
      </c>
      <c r="W2186" s="59"/>
      <c r="X2186" s="6"/>
    </row>
    <row r="2187" spans="1:24" s="77" customFormat="1" ht="47.25" x14ac:dyDescent="0.25">
      <c r="A2187" s="33" t="s">
        <v>295</v>
      </c>
      <c r="B2187" s="33" t="s">
        <v>338</v>
      </c>
      <c r="C2187" s="42" t="s">
        <v>34</v>
      </c>
      <c r="D2187" s="43" t="s">
        <v>167</v>
      </c>
      <c r="E2187" s="53"/>
      <c r="F2187" s="53"/>
      <c r="G2187" s="53"/>
      <c r="H2187" s="53"/>
      <c r="I2187" s="54"/>
      <c r="J2187" s="50"/>
      <c r="K2187" s="54"/>
      <c r="L2187" s="55"/>
      <c r="M2187" s="59"/>
      <c r="N2187" s="59"/>
      <c r="O2187" s="53"/>
      <c r="P2187" s="53"/>
      <c r="Q2187" s="57">
        <f t="shared" si="600"/>
        <v>0</v>
      </c>
      <c r="R2187" s="53"/>
      <c r="S2187" s="53">
        <f t="shared" si="603"/>
        <v>0</v>
      </c>
      <c r="T2187" s="58"/>
      <c r="U2187" s="58"/>
      <c r="V2187" s="53">
        <f t="shared" si="602"/>
        <v>0</v>
      </c>
      <c r="W2187" s="59"/>
      <c r="X2187" s="6"/>
    </row>
    <row r="2188" spans="1:24" s="77" customFormat="1" ht="15.75" x14ac:dyDescent="0.25">
      <c r="A2188" s="33" t="s">
        <v>295</v>
      </c>
      <c r="B2188" s="33" t="s">
        <v>338</v>
      </c>
      <c r="C2188" s="42" t="s">
        <v>35</v>
      </c>
      <c r="D2188" s="43" t="s">
        <v>168</v>
      </c>
      <c r="E2188" s="53"/>
      <c r="F2188" s="53"/>
      <c r="G2188" s="53"/>
      <c r="H2188" s="53"/>
      <c r="I2188" s="54"/>
      <c r="J2188" s="50"/>
      <c r="K2188" s="54"/>
      <c r="L2188" s="55"/>
      <c r="M2188" s="59"/>
      <c r="N2188" s="59"/>
      <c r="O2188" s="53"/>
      <c r="P2188" s="53"/>
      <c r="Q2188" s="57">
        <f t="shared" si="600"/>
        <v>0</v>
      </c>
      <c r="R2188" s="53"/>
      <c r="S2188" s="53">
        <f t="shared" si="603"/>
        <v>0</v>
      </c>
      <c r="T2188" s="58"/>
      <c r="U2188" s="58"/>
      <c r="V2188" s="53">
        <f t="shared" si="602"/>
        <v>0</v>
      </c>
      <c r="W2188" s="59"/>
      <c r="X2188" s="6"/>
    </row>
    <row r="2189" spans="1:24" s="77" customFormat="1" ht="31.5" x14ac:dyDescent="0.25">
      <c r="A2189" s="33" t="s">
        <v>295</v>
      </c>
      <c r="B2189" s="33" t="s">
        <v>338</v>
      </c>
      <c r="C2189" s="42" t="s">
        <v>36</v>
      </c>
      <c r="D2189" s="43" t="s">
        <v>190</v>
      </c>
      <c r="E2189" s="53"/>
      <c r="F2189" s="53"/>
      <c r="G2189" s="53"/>
      <c r="H2189" s="53"/>
      <c r="I2189" s="130"/>
      <c r="J2189" s="54"/>
      <c r="K2189" s="54"/>
      <c r="L2189" s="55"/>
      <c r="M2189" s="59"/>
      <c r="N2189" s="59"/>
      <c r="O2189" s="53"/>
      <c r="P2189" s="53"/>
      <c r="Q2189" s="57">
        <f t="shared" si="600"/>
        <v>0</v>
      </c>
      <c r="R2189" s="53"/>
      <c r="S2189" s="53">
        <f t="shared" si="603"/>
        <v>0</v>
      </c>
      <c r="T2189" s="58"/>
      <c r="U2189" s="58"/>
      <c r="V2189" s="53">
        <f t="shared" si="602"/>
        <v>0</v>
      </c>
      <c r="W2189" s="59"/>
      <c r="X2189" s="6"/>
    </row>
    <row r="2190" spans="1:24" s="77" customFormat="1" ht="31.5" x14ac:dyDescent="0.25">
      <c r="A2190" s="33" t="s">
        <v>295</v>
      </c>
      <c r="B2190" s="33" t="s">
        <v>338</v>
      </c>
      <c r="C2190" s="42" t="s">
        <v>37</v>
      </c>
      <c r="D2190" s="43" t="s">
        <v>191</v>
      </c>
      <c r="E2190" s="53"/>
      <c r="F2190" s="53"/>
      <c r="G2190" s="53"/>
      <c r="H2190" s="53"/>
      <c r="I2190" s="54"/>
      <c r="J2190" s="50"/>
      <c r="K2190" s="54"/>
      <c r="L2190" s="55"/>
      <c r="M2190" s="59"/>
      <c r="N2190" s="59"/>
      <c r="O2190" s="53"/>
      <c r="P2190" s="53"/>
      <c r="Q2190" s="57">
        <f t="shared" si="600"/>
        <v>0</v>
      </c>
      <c r="R2190" s="53"/>
      <c r="S2190" s="53">
        <f t="shared" si="603"/>
        <v>0</v>
      </c>
      <c r="T2190" s="58"/>
      <c r="U2190" s="58"/>
      <c r="V2190" s="53">
        <f t="shared" si="602"/>
        <v>0</v>
      </c>
      <c r="W2190" s="59"/>
      <c r="X2190" s="6"/>
    </row>
    <row r="2191" spans="1:24" s="77" customFormat="1" ht="31.5" x14ac:dyDescent="0.25">
      <c r="A2191" s="33" t="s">
        <v>295</v>
      </c>
      <c r="B2191" s="33" t="s">
        <v>338</v>
      </c>
      <c r="C2191" s="42" t="s">
        <v>38</v>
      </c>
      <c r="D2191" s="43" t="s">
        <v>169</v>
      </c>
      <c r="E2191" s="53"/>
      <c r="F2191" s="53"/>
      <c r="G2191" s="53"/>
      <c r="H2191" s="53"/>
      <c r="I2191" s="54"/>
      <c r="J2191" s="50"/>
      <c r="K2191" s="54"/>
      <c r="L2191" s="55"/>
      <c r="M2191" s="59"/>
      <c r="N2191" s="59"/>
      <c r="O2191" s="53"/>
      <c r="P2191" s="53"/>
      <c r="Q2191" s="57">
        <f t="shared" si="600"/>
        <v>0</v>
      </c>
      <c r="R2191" s="53"/>
      <c r="S2191" s="53">
        <f t="shared" si="603"/>
        <v>0</v>
      </c>
      <c r="T2191" s="58"/>
      <c r="U2191" s="58"/>
      <c r="V2191" s="53">
        <f t="shared" si="602"/>
        <v>0</v>
      </c>
      <c r="W2191" s="59"/>
      <c r="X2191" s="6"/>
    </row>
    <row r="2192" spans="1:24" s="77" customFormat="1" ht="15.75" x14ac:dyDescent="0.25">
      <c r="A2192" s="33" t="s">
        <v>295</v>
      </c>
      <c r="B2192" s="33" t="s">
        <v>338</v>
      </c>
      <c r="C2192" s="42" t="s">
        <v>39</v>
      </c>
      <c r="D2192" s="43" t="s">
        <v>170</v>
      </c>
      <c r="E2192" s="53">
        <v>470241</v>
      </c>
      <c r="F2192" s="53">
        <f>E2192/12*3</f>
        <v>117560.25</v>
      </c>
      <c r="G2192" s="53">
        <v>110469</v>
      </c>
      <c r="H2192" s="53">
        <v>110469</v>
      </c>
      <c r="I2192" s="127"/>
      <c r="J2192" s="55"/>
      <c r="K2192" s="54">
        <f>G2192-F2192</f>
        <v>-7091.25</v>
      </c>
      <c r="L2192" s="55">
        <f>ROUND(K2192*100/-F2192,2)</f>
        <v>6.03</v>
      </c>
      <c r="M2192" s="59"/>
      <c r="N2192" s="59"/>
      <c r="O2192" s="53">
        <v>7793</v>
      </c>
      <c r="P2192" s="53">
        <v>7793</v>
      </c>
      <c r="Q2192" s="57">
        <f t="shared" si="600"/>
        <v>0</v>
      </c>
      <c r="R2192" s="59">
        <v>315</v>
      </c>
      <c r="S2192" s="53">
        <f>ROUND(R2192/12*3,0)</f>
        <v>79</v>
      </c>
      <c r="T2192" s="58">
        <v>74</v>
      </c>
      <c r="U2192" s="58">
        <v>74</v>
      </c>
      <c r="V2192" s="53">
        <f t="shared" si="602"/>
        <v>0</v>
      </c>
      <c r="W2192" s="59"/>
      <c r="X2192" s="6"/>
    </row>
    <row r="2193" spans="1:24" s="77" customFormat="1" ht="47.25" x14ac:dyDescent="0.25">
      <c r="A2193" s="33" t="s">
        <v>295</v>
      </c>
      <c r="B2193" s="33" t="s">
        <v>338</v>
      </c>
      <c r="C2193" s="42" t="s">
        <v>40</v>
      </c>
      <c r="D2193" s="43" t="s">
        <v>172</v>
      </c>
      <c r="E2193" s="53"/>
      <c r="F2193" s="53"/>
      <c r="G2193" s="53"/>
      <c r="H2193" s="53"/>
      <c r="I2193" s="54"/>
      <c r="J2193" s="50"/>
      <c r="K2193" s="54"/>
      <c r="L2193" s="55"/>
      <c r="M2193" s="59"/>
      <c r="N2193" s="59"/>
      <c r="O2193" s="53"/>
      <c r="P2193" s="53"/>
      <c r="Q2193" s="57">
        <f t="shared" si="600"/>
        <v>0</v>
      </c>
      <c r="R2193" s="53"/>
      <c r="S2193" s="53">
        <f t="shared" ref="S2193:S2199" si="604">ROUND(R2193/12*3,0)</f>
        <v>0</v>
      </c>
      <c r="T2193" s="58"/>
      <c r="U2193" s="58"/>
      <c r="V2193" s="53">
        <f t="shared" si="602"/>
        <v>0</v>
      </c>
      <c r="W2193" s="59"/>
      <c r="X2193" s="6"/>
    </row>
    <row r="2194" spans="1:24" s="77" customFormat="1" ht="15.75" x14ac:dyDescent="0.25">
      <c r="A2194" s="33" t="s">
        <v>295</v>
      </c>
      <c r="B2194" s="33" t="s">
        <v>338</v>
      </c>
      <c r="C2194" s="42" t="s">
        <v>41</v>
      </c>
      <c r="D2194" s="43" t="s">
        <v>171</v>
      </c>
      <c r="E2194" s="53"/>
      <c r="F2194" s="53"/>
      <c r="G2194" s="53"/>
      <c r="H2194" s="53"/>
      <c r="I2194" s="54"/>
      <c r="J2194" s="50"/>
      <c r="K2194" s="54"/>
      <c r="L2194" s="55"/>
      <c r="M2194" s="59"/>
      <c r="N2194" s="59"/>
      <c r="O2194" s="53"/>
      <c r="P2194" s="53"/>
      <c r="Q2194" s="57">
        <f t="shared" si="600"/>
        <v>0</v>
      </c>
      <c r="R2194" s="53"/>
      <c r="S2194" s="53">
        <f t="shared" si="604"/>
        <v>0</v>
      </c>
      <c r="T2194" s="58"/>
      <c r="U2194" s="58"/>
      <c r="V2194" s="53">
        <f t="shared" si="602"/>
        <v>0</v>
      </c>
      <c r="W2194" s="59"/>
      <c r="X2194" s="6"/>
    </row>
    <row r="2195" spans="1:24" s="77" customFormat="1" ht="15.75" x14ac:dyDescent="0.25">
      <c r="A2195" s="33" t="s">
        <v>295</v>
      </c>
      <c r="B2195" s="33" t="s">
        <v>338</v>
      </c>
      <c r="C2195" s="42" t="s">
        <v>42</v>
      </c>
      <c r="D2195" s="43" t="s">
        <v>192</v>
      </c>
      <c r="E2195" s="53"/>
      <c r="F2195" s="53"/>
      <c r="G2195" s="53"/>
      <c r="H2195" s="53"/>
      <c r="I2195" s="54"/>
      <c r="J2195" s="50"/>
      <c r="K2195" s="54"/>
      <c r="L2195" s="55"/>
      <c r="M2195" s="59"/>
      <c r="N2195" s="59"/>
      <c r="O2195" s="53"/>
      <c r="P2195" s="53"/>
      <c r="Q2195" s="57">
        <f t="shared" si="600"/>
        <v>0</v>
      </c>
      <c r="R2195" s="53"/>
      <c r="S2195" s="53">
        <f t="shared" si="604"/>
        <v>0</v>
      </c>
      <c r="T2195" s="58"/>
      <c r="U2195" s="58"/>
      <c r="V2195" s="53">
        <f t="shared" si="602"/>
        <v>0</v>
      </c>
      <c r="W2195" s="59"/>
      <c r="X2195" s="6"/>
    </row>
    <row r="2196" spans="1:24" s="77" customFormat="1" ht="15.75" x14ac:dyDescent="0.25">
      <c r="A2196" s="33" t="s">
        <v>295</v>
      </c>
      <c r="B2196" s="33" t="s">
        <v>338</v>
      </c>
      <c r="C2196" s="42" t="s">
        <v>43</v>
      </c>
      <c r="D2196" s="43" t="s">
        <v>193</v>
      </c>
      <c r="E2196" s="53"/>
      <c r="F2196" s="53"/>
      <c r="G2196" s="53"/>
      <c r="H2196" s="53"/>
      <c r="I2196" s="54"/>
      <c r="J2196" s="50"/>
      <c r="K2196" s="54"/>
      <c r="L2196" s="55"/>
      <c r="M2196" s="59"/>
      <c r="N2196" s="59"/>
      <c r="O2196" s="53"/>
      <c r="P2196" s="53"/>
      <c r="Q2196" s="57">
        <f t="shared" si="600"/>
        <v>0</v>
      </c>
      <c r="R2196" s="53"/>
      <c r="S2196" s="53">
        <f t="shared" si="604"/>
        <v>0</v>
      </c>
      <c r="T2196" s="58"/>
      <c r="U2196" s="58"/>
      <c r="V2196" s="53">
        <f t="shared" si="602"/>
        <v>0</v>
      </c>
      <c r="W2196" s="59"/>
      <c r="X2196" s="6"/>
    </row>
    <row r="2197" spans="1:24" s="77" customFormat="1" ht="15.75" x14ac:dyDescent="0.25">
      <c r="A2197" s="33" t="s">
        <v>295</v>
      </c>
      <c r="B2197" s="33" t="s">
        <v>338</v>
      </c>
      <c r="C2197" s="42" t="s">
        <v>44</v>
      </c>
      <c r="D2197" s="43" t="s">
        <v>173</v>
      </c>
      <c r="E2197" s="53"/>
      <c r="F2197" s="53"/>
      <c r="G2197" s="53"/>
      <c r="H2197" s="53"/>
      <c r="I2197" s="54"/>
      <c r="J2197" s="50"/>
      <c r="K2197" s="54"/>
      <c r="L2197" s="55"/>
      <c r="M2197" s="59"/>
      <c r="N2197" s="59"/>
      <c r="O2197" s="53"/>
      <c r="P2197" s="53"/>
      <c r="Q2197" s="57">
        <f t="shared" si="600"/>
        <v>0</v>
      </c>
      <c r="R2197" s="53"/>
      <c r="S2197" s="53">
        <f t="shared" si="604"/>
        <v>0</v>
      </c>
      <c r="T2197" s="58"/>
      <c r="U2197" s="58"/>
      <c r="V2197" s="53">
        <f t="shared" si="602"/>
        <v>0</v>
      </c>
      <c r="W2197" s="59"/>
      <c r="X2197" s="6"/>
    </row>
    <row r="2198" spans="1:24" s="77" customFormat="1" ht="15.75" x14ac:dyDescent="0.25">
      <c r="A2198" s="33" t="s">
        <v>295</v>
      </c>
      <c r="B2198" s="33" t="s">
        <v>338</v>
      </c>
      <c r="C2198" s="42" t="s">
        <v>45</v>
      </c>
      <c r="D2198" s="43" t="s">
        <v>187</v>
      </c>
      <c r="E2198" s="53"/>
      <c r="F2198" s="53"/>
      <c r="G2198" s="53"/>
      <c r="H2198" s="53"/>
      <c r="I2198" s="54"/>
      <c r="J2198" s="50"/>
      <c r="K2198" s="54"/>
      <c r="L2198" s="55"/>
      <c r="M2198" s="59"/>
      <c r="N2198" s="59"/>
      <c r="O2198" s="53"/>
      <c r="P2198" s="53"/>
      <c r="Q2198" s="57">
        <f t="shared" si="600"/>
        <v>0</v>
      </c>
      <c r="R2198" s="53"/>
      <c r="S2198" s="53">
        <f t="shared" si="604"/>
        <v>0</v>
      </c>
      <c r="T2198" s="58"/>
      <c r="U2198" s="58"/>
      <c r="V2198" s="53">
        <f t="shared" si="602"/>
        <v>0</v>
      </c>
      <c r="W2198" s="59"/>
      <c r="X2198" s="6"/>
    </row>
    <row r="2199" spans="1:24" s="77" customFormat="1" ht="15.75" x14ac:dyDescent="0.25">
      <c r="A2199" s="33" t="s">
        <v>295</v>
      </c>
      <c r="B2199" s="33" t="s">
        <v>338</v>
      </c>
      <c r="C2199" s="42" t="s">
        <v>46</v>
      </c>
      <c r="D2199" s="43" t="s">
        <v>194</v>
      </c>
      <c r="E2199" s="53"/>
      <c r="F2199" s="53"/>
      <c r="G2199" s="53"/>
      <c r="H2199" s="53"/>
      <c r="I2199" s="54"/>
      <c r="J2199" s="50"/>
      <c r="K2199" s="54"/>
      <c r="L2199" s="55"/>
      <c r="M2199" s="59"/>
      <c r="N2199" s="59"/>
      <c r="O2199" s="53"/>
      <c r="P2199" s="53"/>
      <c r="Q2199" s="57">
        <f t="shared" si="600"/>
        <v>0</v>
      </c>
      <c r="R2199" s="53"/>
      <c r="S2199" s="53">
        <f t="shared" si="604"/>
        <v>0</v>
      </c>
      <c r="T2199" s="58"/>
      <c r="U2199" s="58"/>
      <c r="V2199" s="53">
        <f t="shared" si="602"/>
        <v>0</v>
      </c>
      <c r="W2199" s="59"/>
      <c r="X2199" s="6"/>
    </row>
    <row r="2200" spans="1:24" s="77" customFormat="1" ht="15.75" x14ac:dyDescent="0.25">
      <c r="A2200" s="33" t="s">
        <v>295</v>
      </c>
      <c r="B2200" s="33" t="s">
        <v>338</v>
      </c>
      <c r="C2200" s="42" t="s">
        <v>47</v>
      </c>
      <c r="D2200" s="43" t="s">
        <v>121</v>
      </c>
      <c r="E2200" s="53">
        <v>41306</v>
      </c>
      <c r="F2200" s="53">
        <f>E2200/12*3</f>
        <v>10326.5</v>
      </c>
      <c r="G2200" s="53">
        <v>0</v>
      </c>
      <c r="H2200" s="53">
        <v>0</v>
      </c>
      <c r="I2200" s="127"/>
      <c r="J2200" s="55"/>
      <c r="K2200" s="54">
        <f>G2200-F2200</f>
        <v>-10326.5</v>
      </c>
      <c r="L2200" s="55">
        <f>ROUND(K2200*100/-F2200,2)</f>
        <v>100</v>
      </c>
      <c r="M2200" s="59"/>
      <c r="N2200" s="59"/>
      <c r="O2200" s="53">
        <v>0</v>
      </c>
      <c r="P2200" s="53">
        <v>0</v>
      </c>
      <c r="Q2200" s="57">
        <f t="shared" si="600"/>
        <v>0</v>
      </c>
      <c r="R2200" s="59">
        <v>60</v>
      </c>
      <c r="S2200" s="53">
        <f>ROUND(R2200/12*2,0)</f>
        <v>10</v>
      </c>
      <c r="T2200" s="58"/>
      <c r="U2200" s="58"/>
      <c r="V2200" s="53">
        <f t="shared" si="602"/>
        <v>0</v>
      </c>
      <c r="W2200" s="59"/>
      <c r="X2200" s="6"/>
    </row>
    <row r="2201" spans="1:24" s="77" customFormat="1" ht="15.75" x14ac:dyDescent="0.25">
      <c r="A2201" s="33" t="s">
        <v>295</v>
      </c>
      <c r="B2201" s="33" t="s">
        <v>338</v>
      </c>
      <c r="C2201" s="42" t="s">
        <v>48</v>
      </c>
      <c r="D2201" s="43" t="s">
        <v>195</v>
      </c>
      <c r="E2201" s="53"/>
      <c r="F2201" s="53"/>
      <c r="G2201" s="53"/>
      <c r="H2201" s="53"/>
      <c r="I2201" s="54"/>
      <c r="J2201" s="50"/>
      <c r="K2201" s="54"/>
      <c r="L2201" s="55"/>
      <c r="M2201" s="59"/>
      <c r="N2201" s="59"/>
      <c r="O2201" s="53"/>
      <c r="P2201" s="53"/>
      <c r="Q2201" s="57">
        <f t="shared" si="600"/>
        <v>0</v>
      </c>
      <c r="R2201" s="53"/>
      <c r="S2201" s="53">
        <f>ROUND(R2201/12*3,0)</f>
        <v>0</v>
      </c>
      <c r="T2201" s="58"/>
      <c r="U2201" s="58"/>
      <c r="V2201" s="53">
        <f t="shared" si="602"/>
        <v>0</v>
      </c>
      <c r="W2201" s="59"/>
      <c r="X2201" s="6"/>
    </row>
    <row r="2202" spans="1:24" s="77" customFormat="1" ht="31.5" x14ac:dyDescent="0.25">
      <c r="A2202" s="33" t="s">
        <v>295</v>
      </c>
      <c r="B2202" s="33" t="s">
        <v>338</v>
      </c>
      <c r="C2202" s="42" t="s">
        <v>128</v>
      </c>
      <c r="D2202" s="43" t="s">
        <v>118</v>
      </c>
      <c r="E2202" s="53"/>
      <c r="F2202" s="53"/>
      <c r="G2202" s="53"/>
      <c r="H2202" s="53"/>
      <c r="I2202" s="54"/>
      <c r="J2202" s="50"/>
      <c r="K2202" s="54"/>
      <c r="L2202" s="55"/>
      <c r="M2202" s="59"/>
      <c r="N2202" s="59"/>
      <c r="O2202" s="53"/>
      <c r="P2202" s="53"/>
      <c r="Q2202" s="57">
        <f t="shared" si="600"/>
        <v>0</v>
      </c>
      <c r="R2202" s="53"/>
      <c r="S2202" s="53">
        <f>ROUND(R2202/12*3,0)</f>
        <v>0</v>
      </c>
      <c r="T2202" s="58"/>
      <c r="U2202" s="58"/>
      <c r="V2202" s="53">
        <f t="shared" si="602"/>
        <v>0</v>
      </c>
      <c r="W2202" s="59"/>
      <c r="X2202" s="6"/>
    </row>
    <row r="2203" spans="1:24" s="77" customFormat="1" ht="15.75" x14ac:dyDescent="0.25">
      <c r="A2203" s="33" t="s">
        <v>295</v>
      </c>
      <c r="B2203" s="33" t="s">
        <v>338</v>
      </c>
      <c r="C2203" s="42" t="s">
        <v>47</v>
      </c>
      <c r="D2203" s="43" t="s">
        <v>121</v>
      </c>
      <c r="E2203" s="53"/>
      <c r="F2203" s="53"/>
      <c r="G2203" s="53"/>
      <c r="H2203" s="53"/>
      <c r="I2203" s="54"/>
      <c r="J2203" s="50"/>
      <c r="K2203" s="54"/>
      <c r="L2203" s="55"/>
      <c r="M2203" s="59"/>
      <c r="N2203" s="59"/>
      <c r="O2203" s="53"/>
      <c r="P2203" s="53"/>
      <c r="Q2203" s="57">
        <f t="shared" si="600"/>
        <v>0</v>
      </c>
      <c r="R2203" s="53"/>
      <c r="S2203" s="53">
        <f>ROUND(R2203/12*3,0)</f>
        <v>0</v>
      </c>
      <c r="T2203" s="58"/>
      <c r="U2203" s="58"/>
      <c r="V2203" s="53">
        <f t="shared" si="602"/>
        <v>0</v>
      </c>
      <c r="W2203" s="59"/>
      <c r="X2203" s="6"/>
    </row>
    <row r="2204" spans="1:24" s="77" customFormat="1" ht="31.5" x14ac:dyDescent="0.25">
      <c r="A2204" s="33" t="s">
        <v>295</v>
      </c>
      <c r="B2204" s="33" t="s">
        <v>338</v>
      </c>
      <c r="C2204" s="42" t="s">
        <v>49</v>
      </c>
      <c r="D2204" s="43" t="s">
        <v>196</v>
      </c>
      <c r="E2204" s="53">
        <v>2550</v>
      </c>
      <c r="F2204" s="53">
        <f>E2204/12*3</f>
        <v>637.5</v>
      </c>
      <c r="G2204" s="53">
        <v>0</v>
      </c>
      <c r="H2204" s="53">
        <v>0</v>
      </c>
      <c r="I2204" s="127"/>
      <c r="J2204" s="55"/>
      <c r="K2204" s="54">
        <f>G2204-F2204</f>
        <v>-637.5</v>
      </c>
      <c r="L2204" s="55">
        <f>ROUND(K2204*100/-F2204,2)</f>
        <v>100</v>
      </c>
      <c r="M2204" s="59"/>
      <c r="N2204" s="53"/>
      <c r="O2204" s="53"/>
      <c r="P2204" s="127"/>
      <c r="Q2204" s="57">
        <f t="shared" si="600"/>
        <v>0</v>
      </c>
      <c r="R2204" s="74">
        <v>1</v>
      </c>
      <c r="S2204" s="53">
        <f>ROUND(R2204/12*2,0)</f>
        <v>0</v>
      </c>
      <c r="T2204" s="58"/>
      <c r="U2204" s="58"/>
      <c r="V2204" s="53">
        <f t="shared" si="602"/>
        <v>0</v>
      </c>
      <c r="W2204" s="59"/>
      <c r="X2204" s="6"/>
    </row>
    <row r="2205" spans="1:24" s="77" customFormat="1" ht="31.5" x14ac:dyDescent="0.25">
      <c r="A2205" s="33" t="s">
        <v>295</v>
      </c>
      <c r="B2205" s="33" t="s">
        <v>338</v>
      </c>
      <c r="C2205" s="42" t="s">
        <v>197</v>
      </c>
      <c r="D2205" s="43" t="s">
        <v>198</v>
      </c>
      <c r="E2205" s="53"/>
      <c r="F2205" s="53"/>
      <c r="G2205" s="53"/>
      <c r="H2205" s="53"/>
      <c r="I2205" s="54"/>
      <c r="J2205" s="50"/>
      <c r="K2205" s="54"/>
      <c r="L2205" s="55"/>
      <c r="M2205" s="59"/>
      <c r="N2205" s="53"/>
      <c r="O2205" s="53"/>
      <c r="P2205" s="127"/>
      <c r="Q2205" s="57">
        <f t="shared" si="600"/>
        <v>0</v>
      </c>
      <c r="R2205" s="53"/>
      <c r="S2205" s="53">
        <f>ROUND(R2205/12*3,0)</f>
        <v>0</v>
      </c>
      <c r="T2205" s="58"/>
      <c r="U2205" s="58"/>
      <c r="V2205" s="53">
        <f t="shared" si="602"/>
        <v>0</v>
      </c>
      <c r="W2205" s="59"/>
      <c r="X2205" s="6"/>
    </row>
    <row r="2206" spans="1:24" s="77" customFormat="1" ht="47.25" x14ac:dyDescent="0.25">
      <c r="A2206" s="33" t="s">
        <v>295</v>
      </c>
      <c r="B2206" s="33" t="s">
        <v>338</v>
      </c>
      <c r="C2206" s="42" t="s">
        <v>199</v>
      </c>
      <c r="D2206" s="43" t="s">
        <v>200</v>
      </c>
      <c r="E2206" s="53">
        <v>666425</v>
      </c>
      <c r="F2206" s="53">
        <f t="shared" ref="F2206:F2208" si="605">E2206/12*3</f>
        <v>166606.25</v>
      </c>
      <c r="G2206" s="53">
        <v>121810</v>
      </c>
      <c r="H2206" s="53">
        <v>120294</v>
      </c>
      <c r="I2206" s="127"/>
      <c r="J2206" s="55"/>
      <c r="K2206" s="54">
        <f t="shared" ref="K2206:K2207" si="606">G2206-F2206</f>
        <v>-44796.25</v>
      </c>
      <c r="L2206" s="55">
        <f t="shared" ref="L2206:L2207" si="607">ROUND(K2206*100/-F2206,2)</f>
        <v>26.89</v>
      </c>
      <c r="M2206" s="59"/>
      <c r="N2206" s="53"/>
      <c r="O2206" s="127">
        <v>5894</v>
      </c>
      <c r="P2206" s="127">
        <v>5794</v>
      </c>
      <c r="Q2206" s="57">
        <f t="shared" si="600"/>
        <v>100</v>
      </c>
      <c r="R2206" s="59">
        <v>243</v>
      </c>
      <c r="S2206" s="53">
        <f>ROUND(R2206/12*3,0)</f>
        <v>61</v>
      </c>
      <c r="T2206" s="58">
        <v>58</v>
      </c>
      <c r="U2206" s="58">
        <v>58</v>
      </c>
      <c r="V2206" s="53">
        <f t="shared" si="602"/>
        <v>0</v>
      </c>
      <c r="W2206" s="59"/>
      <c r="X2206" s="6"/>
    </row>
    <row r="2207" spans="1:24" s="77" customFormat="1" ht="31.5" x14ac:dyDescent="0.25">
      <c r="A2207" s="33" t="s">
        <v>295</v>
      </c>
      <c r="B2207" s="33" t="s">
        <v>338</v>
      </c>
      <c r="C2207" s="42" t="s">
        <v>201</v>
      </c>
      <c r="D2207" s="43" t="s">
        <v>202</v>
      </c>
      <c r="E2207" s="53">
        <v>21646</v>
      </c>
      <c r="F2207" s="53">
        <f t="shared" si="605"/>
        <v>5411.5</v>
      </c>
      <c r="G2207" s="53">
        <v>4396</v>
      </c>
      <c r="H2207" s="53">
        <v>4396</v>
      </c>
      <c r="I2207" s="127"/>
      <c r="J2207" s="55"/>
      <c r="K2207" s="54">
        <f t="shared" si="606"/>
        <v>-1015.5</v>
      </c>
      <c r="L2207" s="55">
        <f t="shared" si="607"/>
        <v>18.77</v>
      </c>
      <c r="M2207" s="59"/>
      <c r="N2207" s="53"/>
      <c r="O2207" s="53">
        <v>290</v>
      </c>
      <c r="P2207" s="127">
        <v>290</v>
      </c>
      <c r="Q2207" s="57">
        <f t="shared" si="600"/>
        <v>0</v>
      </c>
      <c r="R2207" s="59">
        <v>8</v>
      </c>
      <c r="S2207" s="53">
        <f>ROUND(R2207/12*3,0)</f>
        <v>2</v>
      </c>
      <c r="T2207" s="58">
        <v>4</v>
      </c>
      <c r="U2207" s="58">
        <v>4</v>
      </c>
      <c r="V2207" s="53">
        <f t="shared" si="602"/>
        <v>0</v>
      </c>
      <c r="W2207" s="59"/>
      <c r="X2207" s="6"/>
    </row>
    <row r="2208" spans="1:24" s="77" customFormat="1" ht="47.25" x14ac:dyDescent="0.25">
      <c r="A2208" s="33" t="s">
        <v>295</v>
      </c>
      <c r="B2208" s="33" t="s">
        <v>338</v>
      </c>
      <c r="C2208" s="42" t="s">
        <v>203</v>
      </c>
      <c r="D2208" s="43" t="s">
        <v>204</v>
      </c>
      <c r="E2208" s="127">
        <v>0</v>
      </c>
      <c r="F2208" s="53">
        <f t="shared" si="605"/>
        <v>0</v>
      </c>
      <c r="G2208" s="53"/>
      <c r="H2208" s="53"/>
      <c r="I2208" s="127"/>
      <c r="J2208" s="55"/>
      <c r="K2208" s="54"/>
      <c r="L2208" s="55"/>
      <c r="M2208" s="59"/>
      <c r="N2208" s="59"/>
      <c r="O2208" s="53"/>
      <c r="P2208" s="53"/>
      <c r="Q2208" s="59">
        <f t="shared" si="600"/>
        <v>0</v>
      </c>
      <c r="R2208" s="53">
        <v>0</v>
      </c>
      <c r="S2208" s="53">
        <f>ROUND(R2208/9*1,0)</f>
        <v>0</v>
      </c>
      <c r="T2208" s="53"/>
      <c r="U2208" s="53"/>
      <c r="V2208" s="53">
        <f t="shared" si="602"/>
        <v>0</v>
      </c>
      <c r="W2208" s="59"/>
      <c r="X2208" s="6"/>
    </row>
    <row r="2209" spans="1:24" s="77" customFormat="1" ht="31.5" x14ac:dyDescent="0.25">
      <c r="A2209" s="33" t="s">
        <v>295</v>
      </c>
      <c r="B2209" s="22" t="s">
        <v>339</v>
      </c>
      <c r="C2209" s="23" t="s">
        <v>102</v>
      </c>
      <c r="D2209" s="32" t="s">
        <v>50</v>
      </c>
      <c r="E2209" s="64">
        <f t="shared" ref="E2209:L2209" si="608">SUM(E2210:E2256)</f>
        <v>268878</v>
      </c>
      <c r="F2209" s="64">
        <f t="shared" si="608"/>
        <v>48480.083333333336</v>
      </c>
      <c r="G2209" s="64">
        <f t="shared" si="608"/>
        <v>140955</v>
      </c>
      <c r="H2209" s="64">
        <f t="shared" si="608"/>
        <v>137748</v>
      </c>
      <c r="I2209" s="134">
        <f t="shared" si="608"/>
        <v>0</v>
      </c>
      <c r="J2209" s="134">
        <f t="shared" si="608"/>
        <v>0</v>
      </c>
      <c r="K2209" s="134">
        <f t="shared" si="608"/>
        <v>0</v>
      </c>
      <c r="L2209" s="64">
        <f t="shared" si="608"/>
        <v>0</v>
      </c>
      <c r="M2209" s="64"/>
      <c r="N2209" s="64"/>
      <c r="O2209" s="64">
        <f t="shared" ref="O2209:V2209" si="609">SUM(O2210:O2254)</f>
        <v>0</v>
      </c>
      <c r="P2209" s="64">
        <f t="shared" si="609"/>
        <v>0</v>
      </c>
      <c r="Q2209" s="134">
        <f t="shared" si="609"/>
        <v>0</v>
      </c>
      <c r="R2209" s="64">
        <f t="shared" si="609"/>
        <v>11</v>
      </c>
      <c r="S2209" s="64">
        <f t="shared" si="609"/>
        <v>3</v>
      </c>
      <c r="T2209" s="144">
        <f t="shared" si="609"/>
        <v>14</v>
      </c>
      <c r="U2209" s="144">
        <f t="shared" si="609"/>
        <v>14</v>
      </c>
      <c r="V2209" s="64">
        <f t="shared" si="609"/>
        <v>0</v>
      </c>
      <c r="W2209" s="64"/>
      <c r="X2209" s="6"/>
    </row>
    <row r="2210" spans="1:24" s="77" customFormat="1" ht="63" x14ac:dyDescent="0.25">
      <c r="A2210" s="33" t="s">
        <v>295</v>
      </c>
      <c r="B2210" s="44" t="s">
        <v>339</v>
      </c>
      <c r="C2210" s="23" t="s">
        <v>102</v>
      </c>
      <c r="D2210" s="43" t="s">
        <v>205</v>
      </c>
      <c r="E2210" s="53"/>
      <c r="F2210" s="53"/>
      <c r="G2210" s="53"/>
      <c r="H2210" s="53"/>
      <c r="I2210" s="54"/>
      <c r="J2210" s="50"/>
      <c r="K2210" s="54"/>
      <c r="L2210" s="55"/>
      <c r="M2210" s="59"/>
      <c r="N2210" s="59"/>
      <c r="O2210" s="53"/>
      <c r="P2210" s="53"/>
      <c r="Q2210" s="57">
        <f>O2210-P2210</f>
        <v>0</v>
      </c>
      <c r="R2210" s="53"/>
      <c r="S2210" s="53">
        <f>ROUND(R2210/12*3,0)</f>
        <v>0</v>
      </c>
      <c r="T2210" s="58"/>
      <c r="U2210" s="58"/>
      <c r="V2210" s="53">
        <f>T2210-U2210</f>
        <v>0</v>
      </c>
      <c r="W2210" s="59"/>
      <c r="X2210" s="6"/>
    </row>
    <row r="2211" spans="1:24" s="77" customFormat="1" ht="15.75" x14ac:dyDescent="0.25">
      <c r="A2211" s="33" t="s">
        <v>295</v>
      </c>
      <c r="B2211" s="44" t="s">
        <v>339</v>
      </c>
      <c r="C2211" s="23" t="s">
        <v>384</v>
      </c>
      <c r="D2211" s="43" t="s">
        <v>387</v>
      </c>
      <c r="E2211" s="53"/>
      <c r="F2211" s="53"/>
      <c r="G2211" s="53"/>
      <c r="H2211" s="53"/>
      <c r="I2211" s="54"/>
      <c r="J2211" s="50"/>
      <c r="K2211" s="54"/>
      <c r="L2211" s="55"/>
      <c r="M2211" s="59"/>
      <c r="N2211" s="59"/>
      <c r="O2211" s="53"/>
      <c r="P2211" s="53"/>
      <c r="Q2211" s="57"/>
      <c r="R2211" s="53"/>
      <c r="S2211" s="53"/>
      <c r="T2211" s="58"/>
      <c r="U2211" s="58"/>
      <c r="V2211" s="53"/>
      <c r="W2211" s="59"/>
      <c r="X2211" s="6"/>
    </row>
    <row r="2212" spans="1:24" s="77" customFormat="1" ht="15.75" x14ac:dyDescent="0.25">
      <c r="A2212" s="33" t="s">
        <v>295</v>
      </c>
      <c r="B2212" s="44" t="s">
        <v>339</v>
      </c>
      <c r="C2212" s="23" t="s">
        <v>385</v>
      </c>
      <c r="D2212" s="43" t="s">
        <v>388</v>
      </c>
      <c r="E2212" s="53"/>
      <c r="F2212" s="53"/>
      <c r="G2212" s="53"/>
      <c r="H2212" s="53"/>
      <c r="I2212" s="54"/>
      <c r="J2212" s="50"/>
      <c r="K2212" s="54"/>
      <c r="L2212" s="55"/>
      <c r="M2212" s="59"/>
      <c r="N2212" s="59"/>
      <c r="O2212" s="53"/>
      <c r="P2212" s="53"/>
      <c r="Q2212" s="57"/>
      <c r="R2212" s="53"/>
      <c r="S2212" s="53"/>
      <c r="T2212" s="58"/>
      <c r="U2212" s="58"/>
      <c r="V2212" s="53"/>
      <c r="W2212" s="59"/>
      <c r="X2212" s="6"/>
    </row>
    <row r="2213" spans="1:24" s="77" customFormat="1" ht="31.5" x14ac:dyDescent="0.25">
      <c r="A2213" s="33" t="s">
        <v>295</v>
      </c>
      <c r="B2213" s="44" t="s">
        <v>339</v>
      </c>
      <c r="C2213" s="23" t="s">
        <v>386</v>
      </c>
      <c r="D2213" s="43" t="s">
        <v>389</v>
      </c>
      <c r="E2213" s="53"/>
      <c r="F2213" s="53"/>
      <c r="G2213" s="53"/>
      <c r="H2213" s="53"/>
      <c r="I2213" s="54"/>
      <c r="J2213" s="50"/>
      <c r="K2213" s="54"/>
      <c r="L2213" s="55"/>
      <c r="M2213" s="59"/>
      <c r="N2213" s="59"/>
      <c r="O2213" s="53"/>
      <c r="P2213" s="53"/>
      <c r="Q2213" s="57"/>
      <c r="R2213" s="53"/>
      <c r="S2213" s="53"/>
      <c r="T2213" s="58"/>
      <c r="U2213" s="58"/>
      <c r="V2213" s="53"/>
      <c r="W2213" s="59"/>
      <c r="X2213" s="6"/>
    </row>
    <row r="2214" spans="1:24" s="77" customFormat="1" ht="31.5" x14ac:dyDescent="0.25">
      <c r="A2214" s="33" t="s">
        <v>295</v>
      </c>
      <c r="B2214" s="44" t="s">
        <v>339</v>
      </c>
      <c r="C2214" s="37" t="s">
        <v>206</v>
      </c>
      <c r="D2214" s="43" t="s">
        <v>207</v>
      </c>
      <c r="E2214" s="53"/>
      <c r="F2214" s="53"/>
      <c r="G2214" s="53"/>
      <c r="H2214" s="53"/>
      <c r="I2214" s="54"/>
      <c r="J2214" s="50"/>
      <c r="K2214" s="54"/>
      <c r="L2214" s="55"/>
      <c r="M2214" s="59"/>
      <c r="N2214" s="59"/>
      <c r="O2214" s="53"/>
      <c r="P2214" s="53"/>
      <c r="Q2214" s="57">
        <f t="shared" ref="Q2214:Q2252" si="610">O2214-P2214</f>
        <v>0</v>
      </c>
      <c r="R2214" s="53"/>
      <c r="S2214" s="53">
        <f>ROUND(R2214/12*3,0)</f>
        <v>0</v>
      </c>
      <c r="T2214" s="58"/>
      <c r="U2214" s="58"/>
      <c r="V2214" s="53">
        <f t="shared" ref="V2214:V2252" si="611">T2214-U2214</f>
        <v>0</v>
      </c>
      <c r="W2214" s="59"/>
      <c r="X2214" s="6"/>
    </row>
    <row r="2215" spans="1:24" s="77" customFormat="1" ht="31.5" x14ac:dyDescent="0.25">
      <c r="A2215" s="33" t="s">
        <v>295</v>
      </c>
      <c r="B2215" s="44" t="s">
        <v>339</v>
      </c>
      <c r="C2215" s="37" t="s">
        <v>208</v>
      </c>
      <c r="D2215" s="43" t="s">
        <v>209</v>
      </c>
      <c r="E2215" s="53">
        <v>31247</v>
      </c>
      <c r="F2215" s="53">
        <f>E2215/12*2</f>
        <v>5207.833333333333</v>
      </c>
      <c r="G2215" s="53">
        <v>5328</v>
      </c>
      <c r="H2215" s="53">
        <v>5328</v>
      </c>
      <c r="I2215" s="54"/>
      <c r="J2215" s="50"/>
      <c r="K2215" s="54"/>
      <c r="L2215" s="55"/>
      <c r="M2215" s="59"/>
      <c r="N2215" s="59"/>
      <c r="O2215" s="53"/>
      <c r="P2215" s="53"/>
      <c r="Q2215" s="57">
        <f t="shared" si="610"/>
        <v>0</v>
      </c>
      <c r="R2215" s="53"/>
      <c r="S2215" s="53">
        <f>ROUND(R2215/12*3,0)</f>
        <v>0</v>
      </c>
      <c r="T2215" s="58"/>
      <c r="U2215" s="58"/>
      <c r="V2215" s="53">
        <f t="shared" si="611"/>
        <v>0</v>
      </c>
      <c r="W2215" s="59"/>
      <c r="X2215" s="6"/>
    </row>
    <row r="2216" spans="1:24" s="77" customFormat="1" ht="15.75" x14ac:dyDescent="0.25">
      <c r="A2216" s="33" t="s">
        <v>295</v>
      </c>
      <c r="B2216" s="44" t="s">
        <v>339</v>
      </c>
      <c r="C2216" s="37" t="s">
        <v>210</v>
      </c>
      <c r="D2216" s="43" t="s">
        <v>224</v>
      </c>
      <c r="E2216" s="53"/>
      <c r="F2216" s="53"/>
      <c r="G2216" s="53"/>
      <c r="H2216" s="53"/>
      <c r="I2216" s="54"/>
      <c r="J2216" s="50"/>
      <c r="K2216" s="54"/>
      <c r="L2216" s="55"/>
      <c r="M2216" s="59"/>
      <c r="N2216" s="59"/>
      <c r="O2216" s="53"/>
      <c r="P2216" s="53"/>
      <c r="Q2216" s="57">
        <f t="shared" si="610"/>
        <v>0</v>
      </c>
      <c r="R2216" s="53"/>
      <c r="S2216" s="53">
        <f t="shared" ref="S2216" si="612">ROUND(R2216/12*3,0)</f>
        <v>0</v>
      </c>
      <c r="T2216" s="58"/>
      <c r="U2216" s="58"/>
      <c r="V2216" s="53">
        <f t="shared" si="611"/>
        <v>0</v>
      </c>
      <c r="W2216" s="59"/>
      <c r="X2216" s="6"/>
    </row>
    <row r="2217" spans="1:24" s="77" customFormat="1" ht="31.5" x14ac:dyDescent="0.25">
      <c r="A2217" s="33" t="s">
        <v>295</v>
      </c>
      <c r="B2217" s="44" t="s">
        <v>339</v>
      </c>
      <c r="C2217" s="37" t="s">
        <v>211</v>
      </c>
      <c r="D2217" s="43" t="s">
        <v>225</v>
      </c>
      <c r="E2217" s="53">
        <v>44005</v>
      </c>
      <c r="F2217" s="53">
        <f>E2217/12*3</f>
        <v>11001.25</v>
      </c>
      <c r="G2217" s="53">
        <v>66402</v>
      </c>
      <c r="H2217" s="53">
        <v>63195</v>
      </c>
      <c r="I2217" s="54"/>
      <c r="J2217" s="50"/>
      <c r="K2217" s="54"/>
      <c r="L2217" s="55"/>
      <c r="M2217" s="59"/>
      <c r="N2217" s="59"/>
      <c r="O2217" s="53">
        <v>0</v>
      </c>
      <c r="P2217" s="53">
        <v>0</v>
      </c>
      <c r="Q2217" s="57">
        <f t="shared" si="610"/>
        <v>0</v>
      </c>
      <c r="R2217" s="74">
        <v>11</v>
      </c>
      <c r="S2217" s="53">
        <f>ROUND(R2217/12*3,0)</f>
        <v>3</v>
      </c>
      <c r="T2217" s="58">
        <v>14</v>
      </c>
      <c r="U2217" s="58">
        <v>14</v>
      </c>
      <c r="V2217" s="53">
        <f t="shared" si="611"/>
        <v>0</v>
      </c>
      <c r="W2217" s="59"/>
      <c r="X2217" s="6"/>
    </row>
    <row r="2218" spans="1:24" s="77" customFormat="1" ht="31.5" x14ac:dyDescent="0.25">
      <c r="A2218" s="33" t="s">
        <v>295</v>
      </c>
      <c r="B2218" s="44" t="s">
        <v>339</v>
      </c>
      <c r="C2218" s="37" t="s">
        <v>212</v>
      </c>
      <c r="D2218" s="43" t="s">
        <v>213</v>
      </c>
      <c r="E2218" s="53">
        <v>39841</v>
      </c>
      <c r="F2218" s="53">
        <f>E2218/12*2</f>
        <v>6640.166666666667</v>
      </c>
      <c r="G2218" s="53">
        <v>6431</v>
      </c>
      <c r="H2218" s="53">
        <v>6431</v>
      </c>
      <c r="I2218" s="54"/>
      <c r="J2218" s="50"/>
      <c r="K2218" s="54"/>
      <c r="L2218" s="55"/>
      <c r="M2218" s="59"/>
      <c r="N2218" s="59"/>
      <c r="O2218" s="53"/>
      <c r="P2218" s="53"/>
      <c r="Q2218" s="57">
        <f t="shared" si="610"/>
        <v>0</v>
      </c>
      <c r="R2218" s="53"/>
      <c r="S2218" s="53">
        <f t="shared" ref="S2218:S2252" si="613">ROUND(R2218/12*3,0)</f>
        <v>0</v>
      </c>
      <c r="T2218" s="58"/>
      <c r="U2218" s="58"/>
      <c r="V2218" s="53">
        <f t="shared" si="611"/>
        <v>0</v>
      </c>
      <c r="W2218" s="59"/>
      <c r="X2218" s="6"/>
    </row>
    <row r="2219" spans="1:24" s="77" customFormat="1" ht="15.75" x14ac:dyDescent="0.25">
      <c r="A2219" s="33" t="s">
        <v>295</v>
      </c>
      <c r="B2219" s="44" t="s">
        <v>339</v>
      </c>
      <c r="C2219" s="37" t="s">
        <v>214</v>
      </c>
      <c r="D2219" s="43" t="s">
        <v>215</v>
      </c>
      <c r="E2219" s="53"/>
      <c r="F2219" s="53"/>
      <c r="G2219" s="53"/>
      <c r="H2219" s="53"/>
      <c r="I2219" s="54"/>
      <c r="J2219" s="50"/>
      <c r="K2219" s="54"/>
      <c r="L2219" s="55"/>
      <c r="M2219" s="59"/>
      <c r="N2219" s="59"/>
      <c r="O2219" s="53"/>
      <c r="P2219" s="53"/>
      <c r="Q2219" s="57">
        <f t="shared" si="610"/>
        <v>0</v>
      </c>
      <c r="R2219" s="53"/>
      <c r="S2219" s="53">
        <f t="shared" si="613"/>
        <v>0</v>
      </c>
      <c r="T2219" s="58"/>
      <c r="U2219" s="58"/>
      <c r="V2219" s="53">
        <f t="shared" si="611"/>
        <v>0</v>
      </c>
      <c r="W2219" s="59"/>
      <c r="X2219" s="6"/>
    </row>
    <row r="2220" spans="1:24" s="77" customFormat="1" ht="31.5" x14ac:dyDescent="0.25">
      <c r="A2220" s="33" t="s">
        <v>295</v>
      </c>
      <c r="B2220" s="44" t="s">
        <v>339</v>
      </c>
      <c r="C2220" s="37" t="s">
        <v>216</v>
      </c>
      <c r="D2220" s="43" t="s">
        <v>217</v>
      </c>
      <c r="E2220" s="53">
        <v>138097</v>
      </c>
      <c r="F2220" s="53">
        <f>E2220/12*2</f>
        <v>23016.166666666668</v>
      </c>
      <c r="G2220" s="53">
        <v>28901</v>
      </c>
      <c r="H2220" s="53">
        <v>28901</v>
      </c>
      <c r="I2220" s="54"/>
      <c r="J2220" s="50"/>
      <c r="K2220" s="54"/>
      <c r="L2220" s="55"/>
      <c r="M2220" s="59"/>
      <c r="N2220" s="59"/>
      <c r="O2220" s="53"/>
      <c r="P2220" s="53"/>
      <c r="Q2220" s="57">
        <f t="shared" si="610"/>
        <v>0</v>
      </c>
      <c r="R2220" s="53"/>
      <c r="S2220" s="53">
        <f t="shared" si="613"/>
        <v>0</v>
      </c>
      <c r="T2220" s="58"/>
      <c r="U2220" s="58"/>
      <c r="V2220" s="53">
        <f t="shared" si="611"/>
        <v>0</v>
      </c>
      <c r="W2220" s="59"/>
      <c r="X2220" s="6"/>
    </row>
    <row r="2221" spans="1:24" s="77" customFormat="1" ht="31.5" x14ac:dyDescent="0.25">
      <c r="A2221" s="33" t="s">
        <v>295</v>
      </c>
      <c r="B2221" s="44" t="s">
        <v>339</v>
      </c>
      <c r="C2221" s="37" t="s">
        <v>218</v>
      </c>
      <c r="D2221" s="43" t="s">
        <v>219</v>
      </c>
      <c r="E2221" s="53"/>
      <c r="F2221" s="53">
        <f t="shared" ref="F2221:F2251" si="614">E2221/12*1</f>
        <v>0</v>
      </c>
      <c r="G2221" s="53"/>
      <c r="H2221" s="53"/>
      <c r="I2221" s="54"/>
      <c r="J2221" s="50"/>
      <c r="K2221" s="54"/>
      <c r="L2221" s="55"/>
      <c r="M2221" s="59"/>
      <c r="N2221" s="59"/>
      <c r="O2221" s="53"/>
      <c r="P2221" s="53"/>
      <c r="Q2221" s="57">
        <f t="shared" si="610"/>
        <v>0</v>
      </c>
      <c r="R2221" s="53"/>
      <c r="S2221" s="53">
        <f t="shared" si="613"/>
        <v>0</v>
      </c>
      <c r="T2221" s="58"/>
      <c r="U2221" s="58"/>
      <c r="V2221" s="53">
        <f t="shared" si="611"/>
        <v>0</v>
      </c>
      <c r="W2221" s="59"/>
      <c r="X2221" s="6"/>
    </row>
    <row r="2222" spans="1:24" s="77" customFormat="1" ht="31.5" x14ac:dyDescent="0.25">
      <c r="A2222" s="33" t="s">
        <v>295</v>
      </c>
      <c r="B2222" s="44" t="s">
        <v>339</v>
      </c>
      <c r="C2222" s="37" t="s">
        <v>220</v>
      </c>
      <c r="D2222" s="43" t="s">
        <v>221</v>
      </c>
      <c r="E2222" s="53"/>
      <c r="F2222" s="53">
        <f t="shared" si="614"/>
        <v>0</v>
      </c>
      <c r="G2222" s="53"/>
      <c r="H2222" s="53"/>
      <c r="I2222" s="54"/>
      <c r="J2222" s="50"/>
      <c r="K2222" s="54"/>
      <c r="L2222" s="55"/>
      <c r="M2222" s="59"/>
      <c r="N2222" s="59"/>
      <c r="O2222" s="53"/>
      <c r="P2222" s="53"/>
      <c r="Q2222" s="57">
        <f t="shared" si="610"/>
        <v>0</v>
      </c>
      <c r="R2222" s="53"/>
      <c r="S2222" s="53">
        <f t="shared" si="613"/>
        <v>0</v>
      </c>
      <c r="T2222" s="58"/>
      <c r="U2222" s="58"/>
      <c r="V2222" s="53">
        <f t="shared" si="611"/>
        <v>0</v>
      </c>
      <c r="W2222" s="59"/>
      <c r="X2222" s="6"/>
    </row>
    <row r="2223" spans="1:24" s="77" customFormat="1" ht="31.5" x14ac:dyDescent="0.25">
      <c r="A2223" s="33" t="s">
        <v>295</v>
      </c>
      <c r="B2223" s="44" t="s">
        <v>339</v>
      </c>
      <c r="C2223" s="37" t="s">
        <v>222</v>
      </c>
      <c r="D2223" s="43" t="s">
        <v>226</v>
      </c>
      <c r="E2223" s="53"/>
      <c r="F2223" s="53">
        <f t="shared" si="614"/>
        <v>0</v>
      </c>
      <c r="G2223" s="53"/>
      <c r="H2223" s="53"/>
      <c r="I2223" s="54"/>
      <c r="J2223" s="50"/>
      <c r="K2223" s="54"/>
      <c r="L2223" s="55"/>
      <c r="M2223" s="59"/>
      <c r="N2223" s="59"/>
      <c r="O2223" s="53"/>
      <c r="P2223" s="53"/>
      <c r="Q2223" s="57">
        <f t="shared" si="610"/>
        <v>0</v>
      </c>
      <c r="R2223" s="53"/>
      <c r="S2223" s="53">
        <f t="shared" si="613"/>
        <v>0</v>
      </c>
      <c r="T2223" s="58"/>
      <c r="U2223" s="58"/>
      <c r="V2223" s="53">
        <f t="shared" si="611"/>
        <v>0</v>
      </c>
      <c r="W2223" s="59"/>
      <c r="X2223" s="6"/>
    </row>
    <row r="2224" spans="1:24" s="77" customFormat="1" ht="31.5" x14ac:dyDescent="0.25">
      <c r="A2224" s="33" t="s">
        <v>295</v>
      </c>
      <c r="B2224" s="44" t="s">
        <v>339</v>
      </c>
      <c r="C2224" s="37" t="s">
        <v>223</v>
      </c>
      <c r="D2224" s="43" t="s">
        <v>227</v>
      </c>
      <c r="E2224" s="53"/>
      <c r="F2224" s="53">
        <f t="shared" si="614"/>
        <v>0</v>
      </c>
      <c r="G2224" s="53"/>
      <c r="H2224" s="53"/>
      <c r="I2224" s="54"/>
      <c r="J2224" s="50"/>
      <c r="K2224" s="54"/>
      <c r="L2224" s="55"/>
      <c r="M2224" s="59"/>
      <c r="N2224" s="59"/>
      <c r="O2224" s="53"/>
      <c r="P2224" s="53"/>
      <c r="Q2224" s="57">
        <f t="shared" si="610"/>
        <v>0</v>
      </c>
      <c r="R2224" s="53"/>
      <c r="S2224" s="53">
        <f t="shared" si="613"/>
        <v>0</v>
      </c>
      <c r="T2224" s="58"/>
      <c r="U2224" s="58"/>
      <c r="V2224" s="53">
        <f t="shared" si="611"/>
        <v>0</v>
      </c>
      <c r="W2224" s="59"/>
      <c r="X2224" s="6"/>
    </row>
    <row r="2225" spans="1:24" s="77" customFormat="1" ht="31.5" x14ac:dyDescent="0.25">
      <c r="A2225" s="33" t="s">
        <v>295</v>
      </c>
      <c r="B2225" s="44" t="s">
        <v>339</v>
      </c>
      <c r="C2225" s="37" t="s">
        <v>280</v>
      </c>
      <c r="D2225" s="43" t="s">
        <v>281</v>
      </c>
      <c r="E2225" s="53"/>
      <c r="F2225" s="53">
        <f t="shared" si="614"/>
        <v>0</v>
      </c>
      <c r="G2225" s="53"/>
      <c r="H2225" s="53"/>
      <c r="I2225" s="54"/>
      <c r="J2225" s="50"/>
      <c r="K2225" s="54"/>
      <c r="L2225" s="55"/>
      <c r="M2225" s="59"/>
      <c r="N2225" s="59"/>
      <c r="O2225" s="53"/>
      <c r="P2225" s="53"/>
      <c r="Q2225" s="57">
        <f t="shared" si="610"/>
        <v>0</v>
      </c>
      <c r="R2225" s="53"/>
      <c r="S2225" s="53">
        <f t="shared" si="613"/>
        <v>0</v>
      </c>
      <c r="T2225" s="58"/>
      <c r="U2225" s="58"/>
      <c r="V2225" s="53">
        <f t="shared" si="611"/>
        <v>0</v>
      </c>
      <c r="W2225" s="59"/>
      <c r="X2225" s="6"/>
    </row>
    <row r="2226" spans="1:24" s="77" customFormat="1" ht="15.75" x14ac:dyDescent="0.25">
      <c r="A2226" s="33" t="s">
        <v>295</v>
      </c>
      <c r="B2226" s="44" t="s">
        <v>339</v>
      </c>
      <c r="C2226" s="37" t="s">
        <v>228</v>
      </c>
      <c r="D2226" s="43" t="s">
        <v>229</v>
      </c>
      <c r="E2226" s="53"/>
      <c r="F2226" s="53">
        <f t="shared" si="614"/>
        <v>0</v>
      </c>
      <c r="G2226" s="53">
        <v>30107</v>
      </c>
      <c r="H2226" s="53">
        <v>30107</v>
      </c>
      <c r="I2226" s="54"/>
      <c r="J2226" s="50"/>
      <c r="K2226" s="54"/>
      <c r="L2226" s="55"/>
      <c r="M2226" s="59"/>
      <c r="N2226" s="59"/>
      <c r="O2226" s="53"/>
      <c r="P2226" s="53"/>
      <c r="Q2226" s="57">
        <f t="shared" si="610"/>
        <v>0</v>
      </c>
      <c r="R2226" s="53"/>
      <c r="S2226" s="53">
        <f t="shared" si="613"/>
        <v>0</v>
      </c>
      <c r="T2226" s="58"/>
      <c r="U2226" s="58"/>
      <c r="V2226" s="53">
        <f t="shared" si="611"/>
        <v>0</v>
      </c>
      <c r="W2226" s="59"/>
      <c r="X2226" s="6"/>
    </row>
    <row r="2227" spans="1:24" s="77" customFormat="1" ht="31.5" x14ac:dyDescent="0.25">
      <c r="A2227" s="33" t="s">
        <v>295</v>
      </c>
      <c r="B2227" s="44" t="s">
        <v>339</v>
      </c>
      <c r="C2227" s="37" t="s">
        <v>230</v>
      </c>
      <c r="D2227" s="43" t="s">
        <v>231</v>
      </c>
      <c r="E2227" s="53"/>
      <c r="F2227" s="53">
        <f t="shared" si="614"/>
        <v>0</v>
      </c>
      <c r="G2227" s="53"/>
      <c r="H2227" s="53"/>
      <c r="I2227" s="54"/>
      <c r="J2227" s="50"/>
      <c r="K2227" s="54"/>
      <c r="L2227" s="55"/>
      <c r="M2227" s="59"/>
      <c r="N2227" s="59"/>
      <c r="O2227" s="53"/>
      <c r="P2227" s="53"/>
      <c r="Q2227" s="57">
        <f t="shared" si="610"/>
        <v>0</v>
      </c>
      <c r="R2227" s="53"/>
      <c r="S2227" s="53">
        <f t="shared" si="613"/>
        <v>0</v>
      </c>
      <c r="T2227" s="58"/>
      <c r="U2227" s="58"/>
      <c r="V2227" s="53">
        <f t="shared" si="611"/>
        <v>0</v>
      </c>
      <c r="W2227" s="59"/>
      <c r="X2227" s="6"/>
    </row>
    <row r="2228" spans="1:24" s="77" customFormat="1" ht="15.75" x14ac:dyDescent="0.25">
      <c r="A2228" s="33" t="s">
        <v>295</v>
      </c>
      <c r="B2228" s="44" t="s">
        <v>339</v>
      </c>
      <c r="C2228" s="37" t="s">
        <v>232</v>
      </c>
      <c r="D2228" s="43" t="s">
        <v>233</v>
      </c>
      <c r="E2228" s="53"/>
      <c r="F2228" s="53">
        <f t="shared" si="614"/>
        <v>0</v>
      </c>
      <c r="G2228" s="53"/>
      <c r="H2228" s="53"/>
      <c r="I2228" s="54"/>
      <c r="J2228" s="50"/>
      <c r="K2228" s="54"/>
      <c r="L2228" s="55"/>
      <c r="M2228" s="59"/>
      <c r="N2228" s="59"/>
      <c r="O2228" s="53"/>
      <c r="P2228" s="53"/>
      <c r="Q2228" s="57">
        <f t="shared" si="610"/>
        <v>0</v>
      </c>
      <c r="R2228" s="53"/>
      <c r="S2228" s="53">
        <f t="shared" si="613"/>
        <v>0</v>
      </c>
      <c r="T2228" s="58"/>
      <c r="U2228" s="58"/>
      <c r="V2228" s="53">
        <f t="shared" si="611"/>
        <v>0</v>
      </c>
      <c r="W2228" s="59"/>
      <c r="X2228" s="6"/>
    </row>
    <row r="2229" spans="1:24" s="77" customFormat="1" ht="15.75" x14ac:dyDescent="0.25">
      <c r="A2229" s="33" t="s">
        <v>295</v>
      </c>
      <c r="B2229" s="44" t="s">
        <v>339</v>
      </c>
      <c r="C2229" s="37" t="s">
        <v>394</v>
      </c>
      <c r="D2229" s="43" t="s">
        <v>369</v>
      </c>
      <c r="E2229" s="53">
        <v>7317</v>
      </c>
      <c r="F2229" s="53">
        <f t="shared" ref="F2229:F2230" si="615">E2229/12*2</f>
        <v>1219.5</v>
      </c>
      <c r="G2229" s="53">
        <v>2809</v>
      </c>
      <c r="H2229" s="53">
        <v>2809</v>
      </c>
      <c r="I2229" s="54"/>
      <c r="J2229" s="50"/>
      <c r="K2229" s="54"/>
      <c r="L2229" s="55"/>
      <c r="M2229" s="59"/>
      <c r="N2229" s="59"/>
      <c r="O2229" s="53"/>
      <c r="P2229" s="53"/>
      <c r="Q2229" s="57">
        <f t="shared" si="610"/>
        <v>0</v>
      </c>
      <c r="R2229" s="53"/>
      <c r="S2229" s="53">
        <f t="shared" si="613"/>
        <v>0</v>
      </c>
      <c r="T2229" s="58"/>
      <c r="U2229" s="58"/>
      <c r="V2229" s="53">
        <f t="shared" si="611"/>
        <v>0</v>
      </c>
      <c r="W2229" s="59"/>
      <c r="X2229" s="6"/>
    </row>
    <row r="2230" spans="1:24" s="77" customFormat="1" ht="15.75" x14ac:dyDescent="0.25">
      <c r="A2230" s="33" t="s">
        <v>295</v>
      </c>
      <c r="B2230" s="44" t="s">
        <v>339</v>
      </c>
      <c r="C2230" s="37" t="s">
        <v>234</v>
      </c>
      <c r="D2230" s="43" t="s">
        <v>235</v>
      </c>
      <c r="E2230" s="53">
        <v>8371</v>
      </c>
      <c r="F2230" s="53">
        <f t="shared" si="615"/>
        <v>1395.1666666666667</v>
      </c>
      <c r="G2230" s="53">
        <v>-430</v>
      </c>
      <c r="H2230" s="53">
        <v>-430</v>
      </c>
      <c r="I2230" s="54"/>
      <c r="J2230" s="50"/>
      <c r="K2230" s="54"/>
      <c r="L2230" s="55"/>
      <c r="M2230" s="59"/>
      <c r="N2230" s="59"/>
      <c r="O2230" s="53"/>
      <c r="P2230" s="53"/>
      <c r="Q2230" s="57">
        <f t="shared" si="610"/>
        <v>0</v>
      </c>
      <c r="R2230" s="53"/>
      <c r="S2230" s="53">
        <f t="shared" si="613"/>
        <v>0</v>
      </c>
      <c r="T2230" s="58"/>
      <c r="U2230" s="58"/>
      <c r="V2230" s="53">
        <f t="shared" si="611"/>
        <v>0</v>
      </c>
      <c r="W2230" s="59"/>
      <c r="X2230" s="6"/>
    </row>
    <row r="2231" spans="1:24" s="77" customFormat="1" ht="15.75" x14ac:dyDescent="0.25">
      <c r="A2231" s="33" t="s">
        <v>295</v>
      </c>
      <c r="B2231" s="44" t="s">
        <v>339</v>
      </c>
      <c r="C2231" s="37" t="s">
        <v>236</v>
      </c>
      <c r="D2231" s="43" t="s">
        <v>237</v>
      </c>
      <c r="E2231" s="53"/>
      <c r="F2231" s="53">
        <f t="shared" si="614"/>
        <v>0</v>
      </c>
      <c r="G2231" s="53">
        <v>-107</v>
      </c>
      <c r="H2231" s="53">
        <v>-107</v>
      </c>
      <c r="I2231" s="54"/>
      <c r="J2231" s="50"/>
      <c r="K2231" s="54"/>
      <c r="L2231" s="55"/>
      <c r="M2231" s="59"/>
      <c r="N2231" s="59"/>
      <c r="O2231" s="53"/>
      <c r="P2231" s="53"/>
      <c r="Q2231" s="57">
        <f t="shared" si="610"/>
        <v>0</v>
      </c>
      <c r="R2231" s="53"/>
      <c r="S2231" s="53">
        <f t="shared" si="613"/>
        <v>0</v>
      </c>
      <c r="T2231" s="58"/>
      <c r="U2231" s="58"/>
      <c r="V2231" s="53">
        <f t="shared" si="611"/>
        <v>0</v>
      </c>
      <c r="W2231" s="59"/>
      <c r="X2231" s="6"/>
    </row>
    <row r="2232" spans="1:24" s="77" customFormat="1" ht="31.5" x14ac:dyDescent="0.25">
      <c r="A2232" s="33" t="s">
        <v>295</v>
      </c>
      <c r="B2232" s="44" t="s">
        <v>339</v>
      </c>
      <c r="C2232" s="37" t="s">
        <v>238</v>
      </c>
      <c r="D2232" s="43" t="s">
        <v>239</v>
      </c>
      <c r="E2232" s="53"/>
      <c r="F2232" s="53">
        <f t="shared" si="614"/>
        <v>0</v>
      </c>
      <c r="G2232" s="53"/>
      <c r="H2232" s="53"/>
      <c r="I2232" s="54"/>
      <c r="J2232" s="50"/>
      <c r="K2232" s="54"/>
      <c r="L2232" s="55"/>
      <c r="M2232" s="59"/>
      <c r="N2232" s="59"/>
      <c r="O2232" s="53"/>
      <c r="P2232" s="53"/>
      <c r="Q2232" s="57">
        <f t="shared" si="610"/>
        <v>0</v>
      </c>
      <c r="R2232" s="53"/>
      <c r="S2232" s="53">
        <f t="shared" si="613"/>
        <v>0</v>
      </c>
      <c r="T2232" s="58"/>
      <c r="U2232" s="58"/>
      <c r="V2232" s="53">
        <f t="shared" si="611"/>
        <v>0</v>
      </c>
      <c r="W2232" s="59"/>
      <c r="X2232" s="6"/>
    </row>
    <row r="2233" spans="1:24" s="77" customFormat="1" ht="31.5" x14ac:dyDescent="0.25">
      <c r="A2233" s="33" t="s">
        <v>295</v>
      </c>
      <c r="B2233" s="44" t="s">
        <v>339</v>
      </c>
      <c r="C2233" s="37" t="s">
        <v>240</v>
      </c>
      <c r="D2233" s="43" t="s">
        <v>241</v>
      </c>
      <c r="E2233" s="53"/>
      <c r="F2233" s="53">
        <f t="shared" si="614"/>
        <v>0</v>
      </c>
      <c r="G2233" s="53"/>
      <c r="H2233" s="53"/>
      <c r="I2233" s="54"/>
      <c r="J2233" s="50"/>
      <c r="K2233" s="54"/>
      <c r="L2233" s="55"/>
      <c r="M2233" s="59"/>
      <c r="N2233" s="59"/>
      <c r="O2233" s="53"/>
      <c r="P2233" s="53"/>
      <c r="Q2233" s="57">
        <f t="shared" si="610"/>
        <v>0</v>
      </c>
      <c r="R2233" s="53"/>
      <c r="S2233" s="53">
        <f t="shared" si="613"/>
        <v>0</v>
      </c>
      <c r="T2233" s="58"/>
      <c r="U2233" s="58"/>
      <c r="V2233" s="53">
        <f t="shared" si="611"/>
        <v>0</v>
      </c>
      <c r="W2233" s="59"/>
      <c r="X2233" s="6"/>
    </row>
    <row r="2234" spans="1:24" s="77" customFormat="1" ht="15.75" x14ac:dyDescent="0.25">
      <c r="A2234" s="33" t="s">
        <v>295</v>
      </c>
      <c r="B2234" s="44" t="s">
        <v>339</v>
      </c>
      <c r="C2234" s="37" t="s">
        <v>242</v>
      </c>
      <c r="D2234" s="43" t="s">
        <v>246</v>
      </c>
      <c r="E2234" s="53"/>
      <c r="F2234" s="53">
        <f t="shared" si="614"/>
        <v>0</v>
      </c>
      <c r="G2234" s="53"/>
      <c r="H2234" s="53"/>
      <c r="I2234" s="54"/>
      <c r="J2234" s="50"/>
      <c r="K2234" s="54"/>
      <c r="L2234" s="55"/>
      <c r="M2234" s="59"/>
      <c r="N2234" s="59"/>
      <c r="O2234" s="53"/>
      <c r="P2234" s="53"/>
      <c r="Q2234" s="57">
        <f t="shared" si="610"/>
        <v>0</v>
      </c>
      <c r="R2234" s="53"/>
      <c r="S2234" s="53">
        <f t="shared" si="613"/>
        <v>0</v>
      </c>
      <c r="T2234" s="58"/>
      <c r="U2234" s="58"/>
      <c r="V2234" s="53">
        <f t="shared" si="611"/>
        <v>0</v>
      </c>
      <c r="W2234" s="59"/>
      <c r="X2234" s="6"/>
    </row>
    <row r="2235" spans="1:24" s="77" customFormat="1" ht="15.75" x14ac:dyDescent="0.25">
      <c r="A2235" s="33" t="s">
        <v>295</v>
      </c>
      <c r="B2235" s="44" t="s">
        <v>339</v>
      </c>
      <c r="C2235" s="37" t="s">
        <v>243</v>
      </c>
      <c r="D2235" s="43" t="s">
        <v>247</v>
      </c>
      <c r="E2235" s="53"/>
      <c r="F2235" s="53">
        <f t="shared" si="614"/>
        <v>0</v>
      </c>
      <c r="G2235" s="53">
        <v>1020</v>
      </c>
      <c r="H2235" s="53">
        <v>1020</v>
      </c>
      <c r="I2235" s="54"/>
      <c r="J2235" s="50"/>
      <c r="K2235" s="54"/>
      <c r="L2235" s="55"/>
      <c r="M2235" s="59"/>
      <c r="N2235" s="59"/>
      <c r="O2235" s="53"/>
      <c r="P2235" s="53"/>
      <c r="Q2235" s="57">
        <f t="shared" si="610"/>
        <v>0</v>
      </c>
      <c r="R2235" s="53"/>
      <c r="S2235" s="53">
        <f t="shared" si="613"/>
        <v>0</v>
      </c>
      <c r="T2235" s="58"/>
      <c r="U2235" s="58"/>
      <c r="V2235" s="53">
        <f t="shared" si="611"/>
        <v>0</v>
      </c>
      <c r="W2235" s="59"/>
      <c r="X2235" s="6"/>
    </row>
    <row r="2236" spans="1:24" s="77" customFormat="1" ht="15.75" x14ac:dyDescent="0.25">
      <c r="A2236" s="33" t="s">
        <v>295</v>
      </c>
      <c r="B2236" s="44" t="s">
        <v>339</v>
      </c>
      <c r="C2236" s="37" t="s">
        <v>244</v>
      </c>
      <c r="D2236" s="43" t="s">
        <v>245</v>
      </c>
      <c r="E2236" s="53"/>
      <c r="F2236" s="53">
        <f t="shared" si="614"/>
        <v>0</v>
      </c>
      <c r="G2236" s="53">
        <v>48</v>
      </c>
      <c r="H2236" s="53">
        <v>48</v>
      </c>
      <c r="I2236" s="54"/>
      <c r="J2236" s="50"/>
      <c r="K2236" s="54"/>
      <c r="L2236" s="55"/>
      <c r="M2236" s="59"/>
      <c r="N2236" s="59"/>
      <c r="O2236" s="53"/>
      <c r="P2236" s="53"/>
      <c r="Q2236" s="57">
        <f t="shared" si="610"/>
        <v>0</v>
      </c>
      <c r="R2236" s="53"/>
      <c r="S2236" s="53">
        <f t="shared" si="613"/>
        <v>0</v>
      </c>
      <c r="T2236" s="58"/>
      <c r="U2236" s="58"/>
      <c r="V2236" s="53">
        <f t="shared" si="611"/>
        <v>0</v>
      </c>
      <c r="W2236" s="59"/>
      <c r="X2236" s="6"/>
    </row>
    <row r="2237" spans="1:24" s="77" customFormat="1" ht="31.5" x14ac:dyDescent="0.25">
      <c r="A2237" s="33" t="s">
        <v>295</v>
      </c>
      <c r="B2237" s="44" t="s">
        <v>339</v>
      </c>
      <c r="C2237" s="37" t="s">
        <v>248</v>
      </c>
      <c r="D2237" s="43" t="s">
        <v>249</v>
      </c>
      <c r="E2237" s="53"/>
      <c r="F2237" s="53">
        <f t="shared" si="614"/>
        <v>0</v>
      </c>
      <c r="G2237" s="53"/>
      <c r="H2237" s="53"/>
      <c r="I2237" s="54"/>
      <c r="J2237" s="50"/>
      <c r="K2237" s="54"/>
      <c r="L2237" s="55"/>
      <c r="M2237" s="59"/>
      <c r="N2237" s="59"/>
      <c r="O2237" s="53"/>
      <c r="P2237" s="53"/>
      <c r="Q2237" s="57">
        <f t="shared" si="610"/>
        <v>0</v>
      </c>
      <c r="R2237" s="53"/>
      <c r="S2237" s="53">
        <f t="shared" si="613"/>
        <v>0</v>
      </c>
      <c r="T2237" s="58"/>
      <c r="U2237" s="58"/>
      <c r="V2237" s="53">
        <f t="shared" si="611"/>
        <v>0</v>
      </c>
      <c r="W2237" s="59"/>
      <c r="X2237" s="6"/>
    </row>
    <row r="2238" spans="1:24" s="77" customFormat="1" ht="15.75" x14ac:dyDescent="0.25">
      <c r="A2238" s="33" t="s">
        <v>295</v>
      </c>
      <c r="B2238" s="44" t="s">
        <v>339</v>
      </c>
      <c r="C2238" s="37" t="s">
        <v>250</v>
      </c>
      <c r="D2238" s="43" t="s">
        <v>251</v>
      </c>
      <c r="E2238" s="53"/>
      <c r="F2238" s="53">
        <f t="shared" si="614"/>
        <v>0</v>
      </c>
      <c r="G2238" s="53"/>
      <c r="H2238" s="53"/>
      <c r="I2238" s="54"/>
      <c r="J2238" s="50"/>
      <c r="K2238" s="54"/>
      <c r="L2238" s="55"/>
      <c r="M2238" s="59"/>
      <c r="N2238" s="59"/>
      <c r="O2238" s="53"/>
      <c r="P2238" s="53"/>
      <c r="Q2238" s="57">
        <f t="shared" si="610"/>
        <v>0</v>
      </c>
      <c r="R2238" s="53"/>
      <c r="S2238" s="53">
        <f t="shared" si="613"/>
        <v>0</v>
      </c>
      <c r="T2238" s="58"/>
      <c r="U2238" s="58"/>
      <c r="V2238" s="53">
        <f t="shared" si="611"/>
        <v>0</v>
      </c>
      <c r="W2238" s="59"/>
      <c r="X2238" s="6"/>
    </row>
    <row r="2239" spans="1:24" s="77" customFormat="1" ht="31.5" x14ac:dyDescent="0.25">
      <c r="A2239" s="33" t="s">
        <v>295</v>
      </c>
      <c r="B2239" s="44" t="s">
        <v>339</v>
      </c>
      <c r="C2239" s="37" t="s">
        <v>252</v>
      </c>
      <c r="D2239" s="43" t="s">
        <v>253</v>
      </c>
      <c r="E2239" s="53"/>
      <c r="F2239" s="53">
        <f t="shared" si="614"/>
        <v>0</v>
      </c>
      <c r="G2239" s="53"/>
      <c r="H2239" s="53"/>
      <c r="I2239" s="54"/>
      <c r="J2239" s="50"/>
      <c r="K2239" s="54"/>
      <c r="L2239" s="55"/>
      <c r="M2239" s="59"/>
      <c r="N2239" s="59"/>
      <c r="O2239" s="53"/>
      <c r="P2239" s="53"/>
      <c r="Q2239" s="57">
        <f t="shared" si="610"/>
        <v>0</v>
      </c>
      <c r="R2239" s="53"/>
      <c r="S2239" s="53">
        <f t="shared" si="613"/>
        <v>0</v>
      </c>
      <c r="T2239" s="58"/>
      <c r="U2239" s="58"/>
      <c r="V2239" s="53">
        <f t="shared" si="611"/>
        <v>0</v>
      </c>
      <c r="W2239" s="59"/>
      <c r="X2239" s="6"/>
    </row>
    <row r="2240" spans="1:24" s="77" customFormat="1" ht="15.75" x14ac:dyDescent="0.25">
      <c r="A2240" s="33" t="s">
        <v>295</v>
      </c>
      <c r="B2240" s="44" t="s">
        <v>339</v>
      </c>
      <c r="C2240" s="37" t="s">
        <v>254</v>
      </c>
      <c r="D2240" s="43" t="s">
        <v>263</v>
      </c>
      <c r="E2240" s="53"/>
      <c r="F2240" s="53">
        <f t="shared" si="614"/>
        <v>0</v>
      </c>
      <c r="G2240" s="53"/>
      <c r="H2240" s="53"/>
      <c r="I2240" s="54"/>
      <c r="J2240" s="50"/>
      <c r="K2240" s="54"/>
      <c r="L2240" s="55"/>
      <c r="M2240" s="59"/>
      <c r="N2240" s="59"/>
      <c r="O2240" s="53"/>
      <c r="P2240" s="53"/>
      <c r="Q2240" s="57">
        <f t="shared" si="610"/>
        <v>0</v>
      </c>
      <c r="R2240" s="53"/>
      <c r="S2240" s="53">
        <f t="shared" si="613"/>
        <v>0</v>
      </c>
      <c r="T2240" s="58"/>
      <c r="U2240" s="58"/>
      <c r="V2240" s="53">
        <f t="shared" si="611"/>
        <v>0</v>
      </c>
      <c r="W2240" s="59"/>
      <c r="X2240" s="6"/>
    </row>
    <row r="2241" spans="1:24" s="77" customFormat="1" ht="15.75" x14ac:dyDescent="0.25">
      <c r="A2241" s="33" t="s">
        <v>295</v>
      </c>
      <c r="B2241" s="44" t="s">
        <v>339</v>
      </c>
      <c r="C2241" s="37" t="s">
        <v>255</v>
      </c>
      <c r="D2241" s="43" t="s">
        <v>256</v>
      </c>
      <c r="E2241" s="53"/>
      <c r="F2241" s="53">
        <f t="shared" si="614"/>
        <v>0</v>
      </c>
      <c r="G2241" s="53"/>
      <c r="H2241" s="53"/>
      <c r="I2241" s="54"/>
      <c r="J2241" s="50"/>
      <c r="K2241" s="54"/>
      <c r="L2241" s="55"/>
      <c r="M2241" s="59"/>
      <c r="N2241" s="59"/>
      <c r="O2241" s="53"/>
      <c r="P2241" s="53"/>
      <c r="Q2241" s="57">
        <f t="shared" si="610"/>
        <v>0</v>
      </c>
      <c r="R2241" s="53"/>
      <c r="S2241" s="53">
        <f t="shared" si="613"/>
        <v>0</v>
      </c>
      <c r="T2241" s="58"/>
      <c r="U2241" s="58"/>
      <c r="V2241" s="53">
        <f t="shared" si="611"/>
        <v>0</v>
      </c>
      <c r="W2241" s="59"/>
      <c r="X2241" s="6"/>
    </row>
    <row r="2242" spans="1:24" s="77" customFormat="1" ht="15.75" x14ac:dyDescent="0.25">
      <c r="A2242" s="33" t="s">
        <v>295</v>
      </c>
      <c r="B2242" s="44" t="s">
        <v>339</v>
      </c>
      <c r="C2242" s="37" t="s">
        <v>257</v>
      </c>
      <c r="D2242" s="43" t="s">
        <v>258</v>
      </c>
      <c r="E2242" s="53"/>
      <c r="F2242" s="53">
        <f t="shared" si="614"/>
        <v>0</v>
      </c>
      <c r="G2242" s="53"/>
      <c r="H2242" s="53"/>
      <c r="I2242" s="54"/>
      <c r="J2242" s="50"/>
      <c r="K2242" s="54"/>
      <c r="L2242" s="55"/>
      <c r="M2242" s="59"/>
      <c r="N2242" s="59"/>
      <c r="O2242" s="53"/>
      <c r="P2242" s="53"/>
      <c r="Q2242" s="57">
        <f t="shared" si="610"/>
        <v>0</v>
      </c>
      <c r="R2242" s="53"/>
      <c r="S2242" s="53">
        <f t="shared" si="613"/>
        <v>0</v>
      </c>
      <c r="T2242" s="58"/>
      <c r="U2242" s="58"/>
      <c r="V2242" s="53">
        <f t="shared" si="611"/>
        <v>0</v>
      </c>
      <c r="W2242" s="59"/>
      <c r="X2242" s="6"/>
    </row>
    <row r="2243" spans="1:24" s="77" customFormat="1" ht="15.75" x14ac:dyDescent="0.25">
      <c r="A2243" s="33" t="s">
        <v>295</v>
      </c>
      <c r="B2243" s="44" t="s">
        <v>339</v>
      </c>
      <c r="C2243" s="37" t="s">
        <v>259</v>
      </c>
      <c r="D2243" s="43" t="s">
        <v>260</v>
      </c>
      <c r="E2243" s="53"/>
      <c r="F2243" s="53">
        <f t="shared" si="614"/>
        <v>0</v>
      </c>
      <c r="G2243" s="53"/>
      <c r="H2243" s="53"/>
      <c r="I2243" s="54"/>
      <c r="J2243" s="50"/>
      <c r="K2243" s="54"/>
      <c r="L2243" s="55"/>
      <c r="M2243" s="59"/>
      <c r="N2243" s="59"/>
      <c r="O2243" s="53"/>
      <c r="P2243" s="53"/>
      <c r="Q2243" s="57">
        <f t="shared" si="610"/>
        <v>0</v>
      </c>
      <c r="R2243" s="53"/>
      <c r="S2243" s="53">
        <f t="shared" si="613"/>
        <v>0</v>
      </c>
      <c r="T2243" s="58"/>
      <c r="U2243" s="58"/>
      <c r="V2243" s="53">
        <f t="shared" si="611"/>
        <v>0</v>
      </c>
      <c r="W2243" s="59"/>
      <c r="X2243" s="6"/>
    </row>
    <row r="2244" spans="1:24" s="77" customFormat="1" ht="31.5" x14ac:dyDescent="0.25">
      <c r="A2244" s="33" t="s">
        <v>295</v>
      </c>
      <c r="B2244" s="44" t="s">
        <v>339</v>
      </c>
      <c r="C2244" s="37" t="s">
        <v>261</v>
      </c>
      <c r="D2244" s="43" t="s">
        <v>262</v>
      </c>
      <c r="E2244" s="53"/>
      <c r="F2244" s="53">
        <f t="shared" si="614"/>
        <v>0</v>
      </c>
      <c r="G2244" s="53">
        <v>401</v>
      </c>
      <c r="H2244" s="53">
        <v>401</v>
      </c>
      <c r="I2244" s="54"/>
      <c r="J2244" s="50"/>
      <c r="K2244" s="54"/>
      <c r="L2244" s="55"/>
      <c r="M2244" s="59"/>
      <c r="N2244" s="59"/>
      <c r="O2244" s="53"/>
      <c r="P2244" s="53"/>
      <c r="Q2244" s="57">
        <f t="shared" si="610"/>
        <v>0</v>
      </c>
      <c r="R2244" s="53"/>
      <c r="S2244" s="53">
        <f t="shared" si="613"/>
        <v>0</v>
      </c>
      <c r="T2244" s="58"/>
      <c r="U2244" s="58"/>
      <c r="V2244" s="53">
        <f t="shared" si="611"/>
        <v>0</v>
      </c>
      <c r="W2244" s="59"/>
      <c r="X2244" s="6"/>
    </row>
    <row r="2245" spans="1:24" s="77" customFormat="1" ht="15.75" x14ac:dyDescent="0.25">
      <c r="A2245" s="33" t="s">
        <v>295</v>
      </c>
      <c r="B2245" s="44" t="s">
        <v>339</v>
      </c>
      <c r="C2245" s="37" t="s">
        <v>264</v>
      </c>
      <c r="D2245" s="43" t="s">
        <v>265</v>
      </c>
      <c r="E2245" s="53"/>
      <c r="F2245" s="53">
        <f t="shared" si="614"/>
        <v>0</v>
      </c>
      <c r="G2245" s="53"/>
      <c r="H2245" s="53"/>
      <c r="I2245" s="54"/>
      <c r="J2245" s="50"/>
      <c r="K2245" s="54"/>
      <c r="L2245" s="55"/>
      <c r="M2245" s="59"/>
      <c r="N2245" s="59"/>
      <c r="O2245" s="53"/>
      <c r="P2245" s="53"/>
      <c r="Q2245" s="57">
        <f t="shared" si="610"/>
        <v>0</v>
      </c>
      <c r="R2245" s="53"/>
      <c r="S2245" s="53">
        <f t="shared" si="613"/>
        <v>0</v>
      </c>
      <c r="T2245" s="58"/>
      <c r="U2245" s="58"/>
      <c r="V2245" s="53">
        <f t="shared" si="611"/>
        <v>0</v>
      </c>
      <c r="W2245" s="59"/>
      <c r="X2245" s="6"/>
    </row>
    <row r="2246" spans="1:24" s="77" customFormat="1" ht="47.25" x14ac:dyDescent="0.25">
      <c r="A2246" s="33" t="s">
        <v>295</v>
      </c>
      <c r="B2246" s="44" t="s">
        <v>339</v>
      </c>
      <c r="C2246" s="37" t="s">
        <v>266</v>
      </c>
      <c r="D2246" s="43" t="s">
        <v>267</v>
      </c>
      <c r="E2246" s="53"/>
      <c r="F2246" s="53">
        <f t="shared" si="614"/>
        <v>0</v>
      </c>
      <c r="G2246" s="53"/>
      <c r="H2246" s="53"/>
      <c r="I2246" s="54"/>
      <c r="J2246" s="50"/>
      <c r="K2246" s="54"/>
      <c r="L2246" s="55"/>
      <c r="M2246" s="59"/>
      <c r="N2246" s="59"/>
      <c r="O2246" s="53"/>
      <c r="P2246" s="53"/>
      <c r="Q2246" s="57">
        <f t="shared" si="610"/>
        <v>0</v>
      </c>
      <c r="R2246" s="53"/>
      <c r="S2246" s="53">
        <f t="shared" si="613"/>
        <v>0</v>
      </c>
      <c r="T2246" s="58"/>
      <c r="U2246" s="58"/>
      <c r="V2246" s="53">
        <f t="shared" si="611"/>
        <v>0</v>
      </c>
      <c r="W2246" s="59"/>
      <c r="X2246" s="6"/>
    </row>
    <row r="2247" spans="1:24" s="77" customFormat="1" ht="15.75" x14ac:dyDescent="0.25">
      <c r="A2247" s="33" t="s">
        <v>295</v>
      </c>
      <c r="B2247" s="44" t="s">
        <v>339</v>
      </c>
      <c r="C2247" s="37" t="s">
        <v>268</v>
      </c>
      <c r="D2247" s="43" t="s">
        <v>269</v>
      </c>
      <c r="E2247" s="53"/>
      <c r="F2247" s="53">
        <f t="shared" si="614"/>
        <v>0</v>
      </c>
      <c r="G2247" s="53"/>
      <c r="H2247" s="53"/>
      <c r="I2247" s="54"/>
      <c r="J2247" s="50"/>
      <c r="K2247" s="54"/>
      <c r="L2247" s="55"/>
      <c r="M2247" s="59"/>
      <c r="N2247" s="59"/>
      <c r="O2247" s="53"/>
      <c r="P2247" s="53"/>
      <c r="Q2247" s="57">
        <f t="shared" si="610"/>
        <v>0</v>
      </c>
      <c r="R2247" s="53"/>
      <c r="S2247" s="53">
        <f t="shared" si="613"/>
        <v>0</v>
      </c>
      <c r="T2247" s="58"/>
      <c r="U2247" s="58"/>
      <c r="V2247" s="53">
        <f t="shared" si="611"/>
        <v>0</v>
      </c>
      <c r="W2247" s="59"/>
      <c r="X2247" s="6"/>
    </row>
    <row r="2248" spans="1:24" s="77" customFormat="1" ht="31.5" x14ac:dyDescent="0.25">
      <c r="A2248" s="33" t="s">
        <v>295</v>
      </c>
      <c r="B2248" s="44" t="s">
        <v>339</v>
      </c>
      <c r="C2248" s="37" t="s">
        <v>270</v>
      </c>
      <c r="D2248" s="43" t="s">
        <v>271</v>
      </c>
      <c r="E2248" s="53"/>
      <c r="F2248" s="53">
        <f t="shared" si="614"/>
        <v>0</v>
      </c>
      <c r="G2248" s="53"/>
      <c r="H2248" s="53"/>
      <c r="I2248" s="54"/>
      <c r="J2248" s="50"/>
      <c r="K2248" s="54"/>
      <c r="L2248" s="55"/>
      <c r="M2248" s="59"/>
      <c r="N2248" s="59"/>
      <c r="O2248" s="53"/>
      <c r="P2248" s="53"/>
      <c r="Q2248" s="57">
        <f t="shared" si="610"/>
        <v>0</v>
      </c>
      <c r="R2248" s="53"/>
      <c r="S2248" s="53">
        <f t="shared" si="613"/>
        <v>0</v>
      </c>
      <c r="T2248" s="58"/>
      <c r="U2248" s="58"/>
      <c r="V2248" s="53">
        <f t="shared" si="611"/>
        <v>0</v>
      </c>
      <c r="W2248" s="59"/>
      <c r="X2248" s="6"/>
    </row>
    <row r="2249" spans="1:24" s="77" customFormat="1" ht="15.75" x14ac:dyDescent="0.25">
      <c r="A2249" s="33" t="s">
        <v>295</v>
      </c>
      <c r="B2249" s="44" t="s">
        <v>339</v>
      </c>
      <c r="C2249" s="37" t="s">
        <v>272</v>
      </c>
      <c r="D2249" s="43" t="s">
        <v>273</v>
      </c>
      <c r="E2249" s="53"/>
      <c r="F2249" s="53">
        <f t="shared" si="614"/>
        <v>0</v>
      </c>
      <c r="G2249" s="53"/>
      <c r="H2249" s="53"/>
      <c r="I2249" s="54"/>
      <c r="J2249" s="50"/>
      <c r="K2249" s="54"/>
      <c r="L2249" s="55"/>
      <c r="M2249" s="59"/>
      <c r="N2249" s="59"/>
      <c r="O2249" s="53"/>
      <c r="P2249" s="53"/>
      <c r="Q2249" s="57">
        <f t="shared" si="610"/>
        <v>0</v>
      </c>
      <c r="R2249" s="53"/>
      <c r="S2249" s="53">
        <f t="shared" si="613"/>
        <v>0</v>
      </c>
      <c r="T2249" s="58"/>
      <c r="U2249" s="58"/>
      <c r="V2249" s="53">
        <f t="shared" si="611"/>
        <v>0</v>
      </c>
      <c r="W2249" s="59"/>
      <c r="X2249" s="6"/>
    </row>
    <row r="2250" spans="1:24" s="77" customFormat="1" ht="31.5" x14ac:dyDescent="0.25">
      <c r="A2250" s="33" t="s">
        <v>295</v>
      </c>
      <c r="B2250" s="44" t="s">
        <v>339</v>
      </c>
      <c r="C2250" s="37" t="s">
        <v>274</v>
      </c>
      <c r="D2250" s="43" t="s">
        <v>275</v>
      </c>
      <c r="E2250" s="53"/>
      <c r="F2250" s="53">
        <f t="shared" si="614"/>
        <v>0</v>
      </c>
      <c r="G2250" s="53"/>
      <c r="H2250" s="53"/>
      <c r="I2250" s="54"/>
      <c r="J2250" s="50"/>
      <c r="K2250" s="54"/>
      <c r="L2250" s="55"/>
      <c r="M2250" s="59"/>
      <c r="N2250" s="59"/>
      <c r="O2250" s="53"/>
      <c r="P2250" s="53"/>
      <c r="Q2250" s="57">
        <f t="shared" si="610"/>
        <v>0</v>
      </c>
      <c r="R2250" s="53"/>
      <c r="S2250" s="53">
        <f t="shared" si="613"/>
        <v>0</v>
      </c>
      <c r="T2250" s="58"/>
      <c r="U2250" s="58"/>
      <c r="V2250" s="53">
        <f t="shared" si="611"/>
        <v>0</v>
      </c>
      <c r="W2250" s="59"/>
      <c r="X2250" s="6"/>
    </row>
    <row r="2251" spans="1:24" s="77" customFormat="1" ht="15.75" x14ac:dyDescent="0.25">
      <c r="A2251" s="33" t="s">
        <v>295</v>
      </c>
      <c r="B2251" s="44" t="s">
        <v>339</v>
      </c>
      <c r="C2251" s="37" t="s">
        <v>276</v>
      </c>
      <c r="D2251" s="43" t="s">
        <v>277</v>
      </c>
      <c r="E2251" s="53"/>
      <c r="F2251" s="53">
        <f t="shared" si="614"/>
        <v>0</v>
      </c>
      <c r="G2251" s="53"/>
      <c r="H2251" s="53"/>
      <c r="I2251" s="54"/>
      <c r="J2251" s="50"/>
      <c r="K2251" s="54"/>
      <c r="L2251" s="55"/>
      <c r="M2251" s="59"/>
      <c r="N2251" s="59"/>
      <c r="O2251" s="53"/>
      <c r="P2251" s="53"/>
      <c r="Q2251" s="57">
        <f t="shared" si="610"/>
        <v>0</v>
      </c>
      <c r="R2251" s="53"/>
      <c r="S2251" s="53">
        <f t="shared" si="613"/>
        <v>0</v>
      </c>
      <c r="T2251" s="58"/>
      <c r="U2251" s="58"/>
      <c r="V2251" s="53">
        <f t="shared" si="611"/>
        <v>0</v>
      </c>
      <c r="W2251" s="59"/>
      <c r="X2251" s="6"/>
    </row>
    <row r="2252" spans="1:24" s="77" customFormat="1" ht="31.5" x14ac:dyDescent="0.25">
      <c r="A2252" s="33" t="s">
        <v>295</v>
      </c>
      <c r="B2252" s="44" t="s">
        <v>339</v>
      </c>
      <c r="C2252" s="37" t="s">
        <v>278</v>
      </c>
      <c r="D2252" s="43" t="s">
        <v>279</v>
      </c>
      <c r="E2252" s="53"/>
      <c r="F2252" s="53"/>
      <c r="G2252" s="53"/>
      <c r="H2252" s="53"/>
      <c r="I2252" s="54"/>
      <c r="J2252" s="50"/>
      <c r="K2252" s="54"/>
      <c r="L2252" s="55"/>
      <c r="M2252" s="59"/>
      <c r="N2252" s="59"/>
      <c r="O2252" s="53"/>
      <c r="P2252" s="53"/>
      <c r="Q2252" s="57">
        <f t="shared" si="610"/>
        <v>0</v>
      </c>
      <c r="R2252" s="53"/>
      <c r="S2252" s="53">
        <f t="shared" si="613"/>
        <v>0</v>
      </c>
      <c r="T2252" s="58"/>
      <c r="U2252" s="58"/>
      <c r="V2252" s="53">
        <f t="shared" si="611"/>
        <v>0</v>
      </c>
      <c r="W2252" s="59"/>
      <c r="X2252" s="6"/>
    </row>
    <row r="2253" spans="1:24" s="77" customFormat="1" ht="15.75" x14ac:dyDescent="0.25">
      <c r="A2253" s="33" t="s">
        <v>295</v>
      </c>
      <c r="B2253" s="44" t="s">
        <v>339</v>
      </c>
      <c r="C2253" s="37" t="s">
        <v>363</v>
      </c>
      <c r="D2253" s="43" t="s">
        <v>360</v>
      </c>
      <c r="E2253" s="53"/>
      <c r="F2253" s="53">
        <f>E2253/12*1</f>
        <v>0</v>
      </c>
      <c r="G2253" s="53">
        <v>45</v>
      </c>
      <c r="H2253" s="53">
        <v>45</v>
      </c>
      <c r="I2253" s="54"/>
      <c r="J2253" s="50"/>
      <c r="K2253" s="54"/>
      <c r="L2253" s="55"/>
      <c r="M2253" s="59"/>
      <c r="N2253" s="59"/>
      <c r="O2253" s="53"/>
      <c r="P2253" s="53"/>
      <c r="Q2253" s="57"/>
      <c r="R2253" s="53"/>
      <c r="S2253" s="53"/>
      <c r="T2253" s="53"/>
      <c r="U2253" s="53"/>
      <c r="V2253" s="53"/>
      <c r="W2253" s="59"/>
      <c r="X2253" s="6"/>
    </row>
    <row r="2254" spans="1:24" s="77" customFormat="1" ht="15.75" x14ac:dyDescent="0.25">
      <c r="A2254" s="33" t="s">
        <v>295</v>
      </c>
      <c r="B2254" s="44" t="s">
        <v>339</v>
      </c>
      <c r="C2254" s="37" t="s">
        <v>364</v>
      </c>
      <c r="D2254" s="38" t="s">
        <v>365</v>
      </c>
      <c r="E2254" s="53"/>
      <c r="F2254" s="100">
        <f>E2254/12*1</f>
        <v>0</v>
      </c>
      <c r="G2254" s="53"/>
      <c r="H2254" s="53"/>
      <c r="I2254" s="54"/>
      <c r="J2254" s="50"/>
      <c r="K2254" s="54"/>
      <c r="L2254" s="55"/>
      <c r="M2254" s="59"/>
      <c r="N2254" s="59"/>
      <c r="O2254" s="53"/>
      <c r="P2254" s="53"/>
      <c r="Q2254" s="57">
        <f>O2254-P2254</f>
        <v>0</v>
      </c>
      <c r="R2254" s="53"/>
      <c r="S2254" s="53">
        <f>ROUND(R2254/12*3,0)</f>
        <v>0</v>
      </c>
      <c r="T2254" s="53"/>
      <c r="U2254" s="53"/>
      <c r="V2254" s="53">
        <f>T2254-U2254</f>
        <v>0</v>
      </c>
      <c r="W2254" s="59"/>
      <c r="X2254" s="6"/>
    </row>
    <row r="2255" spans="1:24" s="77" customFormat="1" ht="15.75" x14ac:dyDescent="0.25">
      <c r="A2255" s="33" t="s">
        <v>295</v>
      </c>
      <c r="B2255" s="44" t="s">
        <v>339</v>
      </c>
      <c r="C2255" s="37" t="s">
        <v>370</v>
      </c>
      <c r="D2255" s="43" t="s">
        <v>323</v>
      </c>
      <c r="E2255" s="53"/>
      <c r="F2255" s="100">
        <f>E2255/12*1</f>
        <v>0</v>
      </c>
      <c r="G2255" s="53"/>
      <c r="H2255" s="53"/>
      <c r="I2255" s="54"/>
      <c r="J2255" s="50"/>
      <c r="K2255" s="54"/>
      <c r="L2255" s="55"/>
      <c r="M2255" s="59"/>
      <c r="N2255" s="59"/>
      <c r="O2255" s="53"/>
      <c r="P2255" s="53"/>
      <c r="Q2255" s="57"/>
      <c r="R2255" s="53"/>
      <c r="S2255" s="53"/>
      <c r="T2255" s="53"/>
      <c r="U2255" s="53"/>
      <c r="V2255" s="53"/>
      <c r="W2255" s="59"/>
      <c r="X2255" s="6"/>
    </row>
    <row r="2256" spans="1:24" s="81" customFormat="1" ht="29.25" customHeight="1" x14ac:dyDescent="0.25">
      <c r="A2256" s="33" t="s">
        <v>295</v>
      </c>
      <c r="B2256" s="44" t="s">
        <v>339</v>
      </c>
      <c r="C2256" s="37" t="s">
        <v>399</v>
      </c>
      <c r="D2256" s="39" t="s">
        <v>371</v>
      </c>
      <c r="E2256" s="53"/>
      <c r="F2256" s="100">
        <f>E2256/12*1</f>
        <v>0</v>
      </c>
      <c r="G2256" s="53"/>
      <c r="H2256" s="53"/>
      <c r="I2256" s="127"/>
      <c r="J2256" s="50"/>
      <c r="K2256" s="127"/>
      <c r="L2256" s="55"/>
      <c r="M2256" s="59"/>
      <c r="N2256" s="59"/>
      <c r="O2256" s="53"/>
      <c r="P2256" s="53"/>
      <c r="Q2256" s="59"/>
      <c r="R2256" s="53"/>
      <c r="S2256" s="53"/>
      <c r="T2256" s="53"/>
      <c r="U2256" s="53"/>
      <c r="V2256" s="53"/>
      <c r="W2256" s="59"/>
      <c r="X2256" s="6"/>
    </row>
    <row r="2257" spans="1:24" s="81" customFormat="1" ht="16.5" customHeight="1" x14ac:dyDescent="0.25">
      <c r="A2257" s="102" t="s">
        <v>296</v>
      </c>
      <c r="B2257" s="102" t="s">
        <v>340</v>
      </c>
      <c r="C2257" s="103" t="s">
        <v>102</v>
      </c>
      <c r="D2257" s="104" t="s">
        <v>21</v>
      </c>
      <c r="E2257" s="105">
        <f>E2258+E2297</f>
        <v>8385890</v>
      </c>
      <c r="F2257" s="105">
        <f>F2258+F2297</f>
        <v>2049435.75</v>
      </c>
      <c r="G2257" s="105">
        <f>G2258+G2297</f>
        <v>2469366</v>
      </c>
      <c r="H2257" s="105">
        <f>H2258+H2297</f>
        <v>2168564</v>
      </c>
      <c r="I2257" s="105">
        <f>I2258+I2297</f>
        <v>290514</v>
      </c>
      <c r="J2257" s="108">
        <f>ROUND(I2257/F2257*100,2)</f>
        <v>14.18</v>
      </c>
      <c r="K2257" s="105">
        <f>K2258+K2297</f>
        <v>-118475.75</v>
      </c>
      <c r="L2257" s="108">
        <f>ROUND(K2257*100/-F2257,2)</f>
        <v>5.78</v>
      </c>
      <c r="M2257" s="105">
        <f t="shared" ref="M2257:V2257" si="616">M2258+M2297</f>
        <v>121011</v>
      </c>
      <c r="N2257" s="105">
        <f t="shared" si="616"/>
        <v>30253</v>
      </c>
      <c r="O2257" s="105">
        <f t="shared" si="616"/>
        <v>31497</v>
      </c>
      <c r="P2257" s="105">
        <f t="shared" si="616"/>
        <v>30284</v>
      </c>
      <c r="Q2257" s="105">
        <f t="shared" si="616"/>
        <v>1213</v>
      </c>
      <c r="R2257" s="105">
        <f t="shared" si="616"/>
        <v>4606</v>
      </c>
      <c r="S2257" s="105">
        <f t="shared" si="616"/>
        <v>1139</v>
      </c>
      <c r="T2257" s="105">
        <f t="shared" si="616"/>
        <v>1340</v>
      </c>
      <c r="U2257" s="105">
        <f t="shared" si="616"/>
        <v>1259</v>
      </c>
      <c r="V2257" s="105">
        <f t="shared" si="616"/>
        <v>81</v>
      </c>
      <c r="W2257" s="109">
        <v>42489</v>
      </c>
      <c r="X2257" s="47"/>
    </row>
    <row r="2258" spans="1:24" s="77" customFormat="1" ht="15.75" x14ac:dyDescent="0.25">
      <c r="A2258" s="33" t="s">
        <v>296</v>
      </c>
      <c r="B2258" s="21">
        <v>1</v>
      </c>
      <c r="C2258" s="23" t="s">
        <v>102</v>
      </c>
      <c r="D2258" s="27" t="s">
        <v>22</v>
      </c>
      <c r="E2258" s="52">
        <f t="shared" ref="E2258:L2258" si="617">E2259+E2265+E2279</f>
        <v>6058918</v>
      </c>
      <c r="F2258" s="52">
        <f t="shared" si="617"/>
        <v>1470855.3333333333</v>
      </c>
      <c r="G2258" s="52">
        <f t="shared" si="617"/>
        <v>1450338</v>
      </c>
      <c r="H2258" s="52">
        <f t="shared" si="617"/>
        <v>1447409</v>
      </c>
      <c r="I2258" s="132">
        <f t="shared" si="617"/>
        <v>0</v>
      </c>
      <c r="J2258" s="132">
        <f t="shared" si="617"/>
        <v>0</v>
      </c>
      <c r="K2258" s="132">
        <f t="shared" si="617"/>
        <v>0</v>
      </c>
      <c r="L2258" s="52">
        <f t="shared" si="617"/>
        <v>0</v>
      </c>
      <c r="M2258" s="49">
        <v>106803</v>
      </c>
      <c r="N2258" s="49">
        <f>ROUND(M2258/12*3,0)</f>
        <v>26701</v>
      </c>
      <c r="O2258" s="52">
        <f t="shared" ref="O2258:V2258" si="618">O2259+O2265+O2279</f>
        <v>28119</v>
      </c>
      <c r="P2258" s="52">
        <f t="shared" si="618"/>
        <v>27979</v>
      </c>
      <c r="Q2258" s="132">
        <f t="shared" si="618"/>
        <v>140</v>
      </c>
      <c r="R2258" s="52">
        <f t="shared" si="618"/>
        <v>3677</v>
      </c>
      <c r="S2258" s="52">
        <f t="shared" si="618"/>
        <v>919</v>
      </c>
      <c r="T2258" s="142">
        <f t="shared" si="618"/>
        <v>988</v>
      </c>
      <c r="U2258" s="142">
        <f t="shared" si="618"/>
        <v>988</v>
      </c>
      <c r="V2258" s="59">
        <f t="shared" si="618"/>
        <v>0</v>
      </c>
      <c r="W2258" s="59"/>
      <c r="X2258" s="25"/>
    </row>
    <row r="2259" spans="1:24" s="77" customFormat="1" ht="15.75" x14ac:dyDescent="0.25">
      <c r="A2259" s="33" t="s">
        <v>296</v>
      </c>
      <c r="B2259" s="33" t="s">
        <v>334</v>
      </c>
      <c r="C2259" s="23" t="s">
        <v>102</v>
      </c>
      <c r="D2259" s="32" t="s">
        <v>23</v>
      </c>
      <c r="E2259" s="49">
        <f t="shared" ref="E2259:L2259" si="619">SUM(E2260:E2264)</f>
        <v>5532422</v>
      </c>
      <c r="F2259" s="49">
        <f t="shared" si="619"/>
        <v>1383106</v>
      </c>
      <c r="G2259" s="49">
        <f t="shared" si="619"/>
        <v>1383106</v>
      </c>
      <c r="H2259" s="49">
        <f t="shared" si="619"/>
        <v>1383106</v>
      </c>
      <c r="I2259" s="136">
        <f t="shared" si="619"/>
        <v>0</v>
      </c>
      <c r="J2259" s="136">
        <f t="shared" si="619"/>
        <v>0</v>
      </c>
      <c r="K2259" s="136">
        <f t="shared" si="619"/>
        <v>0</v>
      </c>
      <c r="L2259" s="49">
        <f t="shared" si="619"/>
        <v>0</v>
      </c>
      <c r="M2259" s="49"/>
      <c r="N2259" s="49"/>
      <c r="O2259" s="52">
        <f t="shared" ref="O2259:V2259" si="620">SUM(O2260:O2264)</f>
        <v>27979</v>
      </c>
      <c r="P2259" s="52">
        <f t="shared" si="620"/>
        <v>27979</v>
      </c>
      <c r="Q2259" s="132">
        <f t="shared" si="620"/>
        <v>0</v>
      </c>
      <c r="R2259" s="52">
        <f t="shared" si="620"/>
        <v>3677</v>
      </c>
      <c r="S2259" s="52">
        <f t="shared" si="620"/>
        <v>919</v>
      </c>
      <c r="T2259" s="147">
        <f t="shared" si="620"/>
        <v>988</v>
      </c>
      <c r="U2259" s="149">
        <f t="shared" si="620"/>
        <v>988</v>
      </c>
      <c r="V2259" s="49">
        <f t="shared" si="620"/>
        <v>0</v>
      </c>
      <c r="W2259" s="49"/>
      <c r="X2259" s="25"/>
    </row>
    <row r="2260" spans="1:24" s="77" customFormat="1" ht="15.75" x14ac:dyDescent="0.25">
      <c r="A2260" s="33" t="s">
        <v>296</v>
      </c>
      <c r="B2260" s="33" t="s">
        <v>334</v>
      </c>
      <c r="C2260" s="23" t="s">
        <v>73</v>
      </c>
      <c r="D2260" s="34" t="s">
        <v>106</v>
      </c>
      <c r="E2260" s="53">
        <v>3359311</v>
      </c>
      <c r="F2260" s="53">
        <f t="shared" ref="F2260:F2264" si="621">ROUND(E2260/12*3,0)</f>
        <v>839828</v>
      </c>
      <c r="G2260" s="53">
        <v>839828</v>
      </c>
      <c r="H2260" s="53">
        <v>839828</v>
      </c>
      <c r="I2260" s="54"/>
      <c r="J2260" s="50"/>
      <c r="K2260" s="54"/>
      <c r="L2260" s="55"/>
      <c r="M2260" s="53"/>
      <c r="N2260" s="53"/>
      <c r="O2260" s="53">
        <v>27979</v>
      </c>
      <c r="P2260" s="53">
        <v>27979</v>
      </c>
      <c r="Q2260" s="57">
        <f>O2260-P2260</f>
        <v>0</v>
      </c>
      <c r="R2260" s="74">
        <v>3677</v>
      </c>
      <c r="S2260" s="53">
        <f>ROUND(R2260/12*3,0)</f>
        <v>919</v>
      </c>
      <c r="T2260" s="58">
        <v>988</v>
      </c>
      <c r="U2260" s="58">
        <v>988</v>
      </c>
      <c r="V2260" s="53">
        <f>T2260-U2260</f>
        <v>0</v>
      </c>
      <c r="W2260" s="53"/>
      <c r="X2260" s="6"/>
    </row>
    <row r="2261" spans="1:24" s="77" customFormat="1" ht="15.75" x14ac:dyDescent="0.25">
      <c r="A2261" s="33" t="s">
        <v>296</v>
      </c>
      <c r="B2261" s="33" t="s">
        <v>334</v>
      </c>
      <c r="C2261" s="23" t="s">
        <v>74</v>
      </c>
      <c r="D2261" s="34" t="s">
        <v>104</v>
      </c>
      <c r="E2261" s="53">
        <v>2106387</v>
      </c>
      <c r="F2261" s="53">
        <f t="shared" si="621"/>
        <v>526597</v>
      </c>
      <c r="G2261" s="53">
        <v>526597</v>
      </c>
      <c r="H2261" s="53">
        <v>526597</v>
      </c>
      <c r="I2261" s="54"/>
      <c r="J2261" s="50"/>
      <c r="K2261" s="54"/>
      <c r="L2261" s="55"/>
      <c r="M2261" s="59"/>
      <c r="N2261" s="59"/>
      <c r="O2261" s="53"/>
      <c r="P2261" s="53"/>
      <c r="Q2261" s="57">
        <f>O2261-P2261</f>
        <v>0</v>
      </c>
      <c r="R2261" s="53"/>
      <c r="S2261" s="53">
        <f>ROUND(R2261/12*3,0)</f>
        <v>0</v>
      </c>
      <c r="T2261" s="58"/>
      <c r="U2261" s="58"/>
      <c r="V2261" s="53">
        <f>T2261-U2261</f>
        <v>0</v>
      </c>
      <c r="W2261" s="59"/>
      <c r="X2261" s="6"/>
    </row>
    <row r="2262" spans="1:24" s="77" customFormat="1" ht="15.75" x14ac:dyDescent="0.25">
      <c r="A2262" s="33" t="s">
        <v>296</v>
      </c>
      <c r="B2262" s="33" t="s">
        <v>334</v>
      </c>
      <c r="C2262" s="23" t="s">
        <v>74</v>
      </c>
      <c r="D2262" s="34" t="s">
        <v>105</v>
      </c>
      <c r="E2262" s="53">
        <v>66724</v>
      </c>
      <c r="F2262" s="53">
        <f t="shared" si="621"/>
        <v>16681</v>
      </c>
      <c r="G2262" s="53">
        <v>16681</v>
      </c>
      <c r="H2262" s="53">
        <v>16681</v>
      </c>
      <c r="I2262" s="54"/>
      <c r="J2262" s="50"/>
      <c r="K2262" s="54"/>
      <c r="L2262" s="55"/>
      <c r="M2262" s="59"/>
      <c r="N2262" s="59"/>
      <c r="O2262" s="53"/>
      <c r="P2262" s="53"/>
      <c r="Q2262" s="57">
        <f>O2262-P2262</f>
        <v>0</v>
      </c>
      <c r="R2262" s="53"/>
      <c r="S2262" s="53">
        <f>ROUND(R2262/12*3,0)</f>
        <v>0</v>
      </c>
      <c r="T2262" s="58"/>
      <c r="U2262" s="58"/>
      <c r="V2262" s="53">
        <f>T2262-U2262</f>
        <v>0</v>
      </c>
      <c r="W2262" s="59"/>
      <c r="X2262" s="6"/>
    </row>
    <row r="2263" spans="1:24" s="77" customFormat="1" ht="15.75" x14ac:dyDescent="0.25">
      <c r="A2263" s="33" t="s">
        <v>296</v>
      </c>
      <c r="B2263" s="33" t="s">
        <v>334</v>
      </c>
      <c r="C2263" s="23" t="s">
        <v>75</v>
      </c>
      <c r="D2263" s="34" t="s">
        <v>107</v>
      </c>
      <c r="E2263" s="53"/>
      <c r="F2263" s="53">
        <f t="shared" si="621"/>
        <v>0</v>
      </c>
      <c r="G2263" s="53"/>
      <c r="H2263" s="53"/>
      <c r="I2263" s="127"/>
      <c r="J2263" s="55"/>
      <c r="K2263" s="127"/>
      <c r="L2263" s="55"/>
      <c r="M2263" s="59"/>
      <c r="N2263" s="59"/>
      <c r="O2263" s="53"/>
      <c r="P2263" s="53"/>
      <c r="Q2263" s="59">
        <f>O2263-P2263</f>
        <v>0</v>
      </c>
      <c r="R2263" s="53"/>
      <c r="S2263" s="53">
        <f>ROUND(R2263/12*3,0)</f>
        <v>0</v>
      </c>
      <c r="T2263" s="53"/>
      <c r="U2263" s="53"/>
      <c r="V2263" s="53">
        <f>T2263-U2263</f>
        <v>0</v>
      </c>
      <c r="W2263" s="59"/>
      <c r="X2263" s="6"/>
    </row>
    <row r="2264" spans="1:24" s="77" customFormat="1" ht="31.5" x14ac:dyDescent="0.25">
      <c r="A2264" s="33" t="s">
        <v>296</v>
      </c>
      <c r="B2264" s="33" t="s">
        <v>334</v>
      </c>
      <c r="C2264" s="23" t="s">
        <v>76</v>
      </c>
      <c r="D2264" s="34" t="s">
        <v>108</v>
      </c>
      <c r="E2264" s="53"/>
      <c r="F2264" s="53">
        <f t="shared" si="621"/>
        <v>0</v>
      </c>
      <c r="G2264" s="53"/>
      <c r="H2264" s="53"/>
      <c r="I2264" s="54"/>
      <c r="J2264" s="50"/>
      <c r="K2264" s="54"/>
      <c r="L2264" s="55"/>
      <c r="M2264" s="59"/>
      <c r="N2264" s="59"/>
      <c r="O2264" s="53"/>
      <c r="P2264" s="53"/>
      <c r="Q2264" s="57">
        <f>O2264-P2264</f>
        <v>0</v>
      </c>
      <c r="R2264" s="53"/>
      <c r="S2264" s="53">
        <f>ROUND(R2264/12*3,0)</f>
        <v>0</v>
      </c>
      <c r="T2264" s="58"/>
      <c r="U2264" s="58"/>
      <c r="V2264" s="53">
        <f>T2264-U2264</f>
        <v>0</v>
      </c>
      <c r="W2264" s="59"/>
      <c r="X2264" s="6"/>
    </row>
    <row r="2265" spans="1:24" s="77" customFormat="1" ht="15.75" x14ac:dyDescent="0.25">
      <c r="A2265" s="33" t="s">
        <v>296</v>
      </c>
      <c r="B2265" s="22" t="s">
        <v>335</v>
      </c>
      <c r="C2265" s="36"/>
      <c r="D2265" s="32" t="s">
        <v>24</v>
      </c>
      <c r="E2265" s="61">
        <f t="shared" ref="E2265:L2265" si="622">SUM(E2266:E2278)</f>
        <v>0</v>
      </c>
      <c r="F2265" s="61">
        <f t="shared" si="622"/>
        <v>0</v>
      </c>
      <c r="G2265" s="61">
        <f t="shared" si="622"/>
        <v>0</v>
      </c>
      <c r="H2265" s="61">
        <f t="shared" si="622"/>
        <v>0</v>
      </c>
      <c r="I2265" s="128">
        <f t="shared" si="622"/>
        <v>0</v>
      </c>
      <c r="J2265" s="128">
        <f t="shared" si="622"/>
        <v>0</v>
      </c>
      <c r="K2265" s="128">
        <f t="shared" si="622"/>
        <v>0</v>
      </c>
      <c r="L2265" s="61">
        <f t="shared" si="622"/>
        <v>0</v>
      </c>
      <c r="M2265" s="61"/>
      <c r="N2265" s="61"/>
      <c r="O2265" s="61">
        <f t="shared" ref="O2265:V2265" si="623">SUM(O2266:O2278)</f>
        <v>0</v>
      </c>
      <c r="P2265" s="61">
        <f t="shared" si="623"/>
        <v>0</v>
      </c>
      <c r="Q2265" s="128">
        <f t="shared" si="623"/>
        <v>0</v>
      </c>
      <c r="R2265" s="61">
        <f t="shared" si="623"/>
        <v>0</v>
      </c>
      <c r="S2265" s="61">
        <f t="shared" si="623"/>
        <v>0</v>
      </c>
      <c r="T2265" s="145">
        <f t="shared" si="623"/>
        <v>0</v>
      </c>
      <c r="U2265" s="145">
        <f t="shared" si="623"/>
        <v>0</v>
      </c>
      <c r="V2265" s="61">
        <f t="shared" si="623"/>
        <v>0</v>
      </c>
      <c r="W2265" s="68"/>
      <c r="X2265" s="6"/>
    </row>
    <row r="2266" spans="1:24" s="77" customFormat="1" ht="15.75" x14ac:dyDescent="0.25">
      <c r="A2266" s="33" t="s">
        <v>296</v>
      </c>
      <c r="B2266" s="33" t="s">
        <v>335</v>
      </c>
      <c r="C2266" s="37" t="s">
        <v>25</v>
      </c>
      <c r="D2266" s="34" t="s">
        <v>54</v>
      </c>
      <c r="E2266" s="53"/>
      <c r="F2266" s="53"/>
      <c r="G2266" s="53"/>
      <c r="H2266" s="53"/>
      <c r="I2266" s="54"/>
      <c r="J2266" s="50"/>
      <c r="K2266" s="54"/>
      <c r="L2266" s="55"/>
      <c r="M2266" s="59"/>
      <c r="N2266" s="59"/>
      <c r="O2266" s="53"/>
      <c r="P2266" s="53"/>
      <c r="Q2266" s="57">
        <f t="shared" ref="Q2266:Q2278" si="624">O2266-P2266</f>
        <v>0</v>
      </c>
      <c r="R2266" s="53"/>
      <c r="S2266" s="53">
        <f t="shared" ref="S2266:S2278" si="625">ROUND(R2266/12*3,0)</f>
        <v>0</v>
      </c>
      <c r="T2266" s="58"/>
      <c r="U2266" s="58"/>
      <c r="V2266" s="53">
        <f t="shared" ref="V2266:V2278" si="626">T2266-U2266</f>
        <v>0</v>
      </c>
      <c r="W2266" s="59"/>
      <c r="X2266" s="6"/>
    </row>
    <row r="2267" spans="1:24" s="77" customFormat="1" ht="15.75" x14ac:dyDescent="0.25">
      <c r="A2267" s="33" t="s">
        <v>296</v>
      </c>
      <c r="B2267" s="33" t="s">
        <v>335</v>
      </c>
      <c r="C2267" s="37" t="s">
        <v>26</v>
      </c>
      <c r="D2267" s="34" t="s">
        <v>27</v>
      </c>
      <c r="E2267" s="53"/>
      <c r="F2267" s="53"/>
      <c r="G2267" s="53"/>
      <c r="H2267" s="53"/>
      <c r="I2267" s="54"/>
      <c r="J2267" s="50"/>
      <c r="K2267" s="54"/>
      <c r="L2267" s="55"/>
      <c r="M2267" s="59"/>
      <c r="N2267" s="59"/>
      <c r="O2267" s="53"/>
      <c r="P2267" s="53"/>
      <c r="Q2267" s="57">
        <f t="shared" si="624"/>
        <v>0</v>
      </c>
      <c r="R2267" s="53"/>
      <c r="S2267" s="53">
        <f t="shared" si="625"/>
        <v>0</v>
      </c>
      <c r="T2267" s="58"/>
      <c r="U2267" s="58"/>
      <c r="V2267" s="53">
        <f t="shared" si="626"/>
        <v>0</v>
      </c>
      <c r="W2267" s="59"/>
      <c r="X2267" s="6"/>
    </row>
    <row r="2268" spans="1:24" s="77" customFormat="1" ht="31.5" x14ac:dyDescent="0.25">
      <c r="A2268" s="33" t="s">
        <v>296</v>
      </c>
      <c r="B2268" s="33" t="s">
        <v>335</v>
      </c>
      <c r="C2268" s="37" t="s">
        <v>28</v>
      </c>
      <c r="D2268" s="34" t="s">
        <v>29</v>
      </c>
      <c r="E2268" s="53"/>
      <c r="F2268" s="53"/>
      <c r="G2268" s="53"/>
      <c r="H2268" s="53"/>
      <c r="I2268" s="54"/>
      <c r="J2268" s="50"/>
      <c r="K2268" s="54"/>
      <c r="L2268" s="55"/>
      <c r="M2268" s="59"/>
      <c r="N2268" s="59"/>
      <c r="O2268" s="53"/>
      <c r="P2268" s="53"/>
      <c r="Q2268" s="57">
        <f t="shared" si="624"/>
        <v>0</v>
      </c>
      <c r="R2268" s="53"/>
      <c r="S2268" s="53">
        <f t="shared" si="625"/>
        <v>0</v>
      </c>
      <c r="T2268" s="58"/>
      <c r="U2268" s="58"/>
      <c r="V2268" s="53">
        <f t="shared" si="626"/>
        <v>0</v>
      </c>
      <c r="W2268" s="59"/>
      <c r="X2268" s="6"/>
    </row>
    <row r="2269" spans="1:24" s="77" customFormat="1" ht="15.75" x14ac:dyDescent="0.25">
      <c r="A2269" s="33" t="s">
        <v>296</v>
      </c>
      <c r="B2269" s="33" t="s">
        <v>335</v>
      </c>
      <c r="C2269" s="37" t="s">
        <v>56</v>
      </c>
      <c r="D2269" s="34" t="s">
        <v>53</v>
      </c>
      <c r="E2269" s="53"/>
      <c r="F2269" s="53"/>
      <c r="G2269" s="53"/>
      <c r="H2269" s="53"/>
      <c r="I2269" s="54"/>
      <c r="J2269" s="50"/>
      <c r="K2269" s="54"/>
      <c r="L2269" s="55"/>
      <c r="M2269" s="59"/>
      <c r="N2269" s="59"/>
      <c r="O2269" s="53"/>
      <c r="P2269" s="53"/>
      <c r="Q2269" s="57">
        <f t="shared" si="624"/>
        <v>0</v>
      </c>
      <c r="R2269" s="53"/>
      <c r="S2269" s="53">
        <f t="shared" si="625"/>
        <v>0</v>
      </c>
      <c r="T2269" s="58"/>
      <c r="U2269" s="58"/>
      <c r="V2269" s="53">
        <f t="shared" si="626"/>
        <v>0</v>
      </c>
      <c r="W2269" s="59"/>
      <c r="X2269" s="6"/>
    </row>
    <row r="2270" spans="1:24" s="77" customFormat="1" ht="15.75" x14ac:dyDescent="0.25">
      <c r="A2270" s="33" t="s">
        <v>296</v>
      </c>
      <c r="B2270" s="33" t="s">
        <v>335</v>
      </c>
      <c r="C2270" s="37" t="s">
        <v>57</v>
      </c>
      <c r="D2270" s="34" t="s">
        <v>68</v>
      </c>
      <c r="E2270" s="53"/>
      <c r="F2270" s="53"/>
      <c r="G2270" s="53"/>
      <c r="H2270" s="53"/>
      <c r="I2270" s="54"/>
      <c r="J2270" s="50"/>
      <c r="K2270" s="54"/>
      <c r="L2270" s="55"/>
      <c r="M2270" s="59"/>
      <c r="N2270" s="59"/>
      <c r="O2270" s="53"/>
      <c r="P2270" s="53"/>
      <c r="Q2270" s="57">
        <f t="shared" si="624"/>
        <v>0</v>
      </c>
      <c r="R2270" s="53"/>
      <c r="S2270" s="53">
        <f t="shared" si="625"/>
        <v>0</v>
      </c>
      <c r="T2270" s="58"/>
      <c r="U2270" s="58"/>
      <c r="V2270" s="53">
        <f t="shared" si="626"/>
        <v>0</v>
      </c>
      <c r="W2270" s="59"/>
      <c r="X2270" s="6"/>
    </row>
    <row r="2271" spans="1:24" s="77" customFormat="1" ht="15.75" x14ac:dyDescent="0.25">
      <c r="A2271" s="33" t="s">
        <v>296</v>
      </c>
      <c r="B2271" s="33" t="s">
        <v>335</v>
      </c>
      <c r="C2271" s="37" t="s">
        <v>58</v>
      </c>
      <c r="D2271" s="34" t="s">
        <v>70</v>
      </c>
      <c r="E2271" s="53"/>
      <c r="F2271" s="53"/>
      <c r="G2271" s="53"/>
      <c r="H2271" s="53"/>
      <c r="I2271" s="54"/>
      <c r="J2271" s="50"/>
      <c r="K2271" s="54"/>
      <c r="L2271" s="55"/>
      <c r="M2271" s="59"/>
      <c r="N2271" s="59"/>
      <c r="O2271" s="53"/>
      <c r="P2271" s="53"/>
      <c r="Q2271" s="57">
        <f t="shared" si="624"/>
        <v>0</v>
      </c>
      <c r="R2271" s="53"/>
      <c r="S2271" s="53">
        <f t="shared" si="625"/>
        <v>0</v>
      </c>
      <c r="T2271" s="58"/>
      <c r="U2271" s="58"/>
      <c r="V2271" s="53">
        <f t="shared" si="626"/>
        <v>0</v>
      </c>
      <c r="W2271" s="59"/>
      <c r="X2271" s="6"/>
    </row>
    <row r="2272" spans="1:24" s="77" customFormat="1" ht="31.5" x14ac:dyDescent="0.25">
      <c r="A2272" s="33" t="s">
        <v>296</v>
      </c>
      <c r="B2272" s="33" t="s">
        <v>335</v>
      </c>
      <c r="C2272" s="37" t="s">
        <v>59</v>
      </c>
      <c r="D2272" s="34" t="s">
        <v>69</v>
      </c>
      <c r="E2272" s="53"/>
      <c r="F2272" s="53"/>
      <c r="G2272" s="53"/>
      <c r="H2272" s="53"/>
      <c r="I2272" s="54"/>
      <c r="J2272" s="50"/>
      <c r="K2272" s="54"/>
      <c r="L2272" s="55"/>
      <c r="M2272" s="59"/>
      <c r="N2272" s="59"/>
      <c r="O2272" s="53"/>
      <c r="P2272" s="53"/>
      <c r="Q2272" s="57">
        <f t="shared" si="624"/>
        <v>0</v>
      </c>
      <c r="R2272" s="53"/>
      <c r="S2272" s="53">
        <f t="shared" si="625"/>
        <v>0</v>
      </c>
      <c r="T2272" s="58"/>
      <c r="U2272" s="58"/>
      <c r="V2272" s="53">
        <f t="shared" si="626"/>
        <v>0</v>
      </c>
      <c r="W2272" s="59"/>
      <c r="X2272" s="6"/>
    </row>
    <row r="2273" spans="1:24" s="77" customFormat="1" ht="15.75" x14ac:dyDescent="0.25">
      <c r="A2273" s="33" t="s">
        <v>296</v>
      </c>
      <c r="B2273" s="33" t="s">
        <v>335</v>
      </c>
      <c r="C2273" s="37" t="s">
        <v>60</v>
      </c>
      <c r="D2273" s="34" t="s">
        <v>72</v>
      </c>
      <c r="E2273" s="53"/>
      <c r="F2273" s="53"/>
      <c r="G2273" s="53"/>
      <c r="H2273" s="53"/>
      <c r="I2273" s="54"/>
      <c r="J2273" s="50"/>
      <c r="K2273" s="54"/>
      <c r="L2273" s="55"/>
      <c r="M2273" s="59"/>
      <c r="N2273" s="59"/>
      <c r="O2273" s="53"/>
      <c r="P2273" s="53"/>
      <c r="Q2273" s="57">
        <f t="shared" si="624"/>
        <v>0</v>
      </c>
      <c r="R2273" s="53"/>
      <c r="S2273" s="53">
        <f t="shared" si="625"/>
        <v>0</v>
      </c>
      <c r="T2273" s="58"/>
      <c r="U2273" s="58"/>
      <c r="V2273" s="53">
        <f t="shared" si="626"/>
        <v>0</v>
      </c>
      <c r="W2273" s="59"/>
      <c r="X2273" s="6"/>
    </row>
    <row r="2274" spans="1:24" s="77" customFormat="1" ht="15.75" x14ac:dyDescent="0.25">
      <c r="A2274" s="33" t="s">
        <v>296</v>
      </c>
      <c r="B2274" s="33" t="s">
        <v>335</v>
      </c>
      <c r="C2274" s="37" t="s">
        <v>61</v>
      </c>
      <c r="D2274" s="34" t="s">
        <v>67</v>
      </c>
      <c r="E2274" s="53"/>
      <c r="F2274" s="53"/>
      <c r="G2274" s="53"/>
      <c r="H2274" s="53"/>
      <c r="I2274" s="54"/>
      <c r="J2274" s="50"/>
      <c r="K2274" s="54"/>
      <c r="L2274" s="55"/>
      <c r="M2274" s="59"/>
      <c r="N2274" s="59"/>
      <c r="O2274" s="53"/>
      <c r="P2274" s="53"/>
      <c r="Q2274" s="57">
        <f t="shared" si="624"/>
        <v>0</v>
      </c>
      <c r="R2274" s="53"/>
      <c r="S2274" s="53">
        <f t="shared" si="625"/>
        <v>0</v>
      </c>
      <c r="T2274" s="58"/>
      <c r="U2274" s="58"/>
      <c r="V2274" s="53">
        <f t="shared" si="626"/>
        <v>0</v>
      </c>
      <c r="W2274" s="59"/>
      <c r="X2274" s="6"/>
    </row>
    <row r="2275" spans="1:24" s="77" customFormat="1" ht="15.75" x14ac:dyDescent="0.25">
      <c r="A2275" s="33" t="s">
        <v>296</v>
      </c>
      <c r="B2275" s="33" t="s">
        <v>335</v>
      </c>
      <c r="C2275" s="37" t="s">
        <v>62</v>
      </c>
      <c r="D2275" s="34" t="s">
        <v>66</v>
      </c>
      <c r="E2275" s="53"/>
      <c r="F2275" s="53"/>
      <c r="G2275" s="53"/>
      <c r="H2275" s="53"/>
      <c r="I2275" s="54"/>
      <c r="J2275" s="50"/>
      <c r="K2275" s="54"/>
      <c r="L2275" s="55"/>
      <c r="M2275" s="59"/>
      <c r="N2275" s="59"/>
      <c r="O2275" s="53"/>
      <c r="P2275" s="53"/>
      <c r="Q2275" s="57">
        <f t="shared" si="624"/>
        <v>0</v>
      </c>
      <c r="R2275" s="53"/>
      <c r="S2275" s="53">
        <f t="shared" si="625"/>
        <v>0</v>
      </c>
      <c r="T2275" s="58"/>
      <c r="U2275" s="58"/>
      <c r="V2275" s="53">
        <f t="shared" si="626"/>
        <v>0</v>
      </c>
      <c r="W2275" s="59"/>
      <c r="X2275" s="6"/>
    </row>
    <row r="2276" spans="1:24" s="77" customFormat="1" ht="15.75" x14ac:dyDescent="0.25">
      <c r="A2276" s="33" t="s">
        <v>296</v>
      </c>
      <c r="B2276" s="33" t="s">
        <v>335</v>
      </c>
      <c r="C2276" s="37" t="s">
        <v>63</v>
      </c>
      <c r="D2276" s="34" t="s">
        <v>52</v>
      </c>
      <c r="E2276" s="53"/>
      <c r="F2276" s="53"/>
      <c r="G2276" s="53"/>
      <c r="H2276" s="53"/>
      <c r="I2276" s="54"/>
      <c r="J2276" s="50"/>
      <c r="K2276" s="54"/>
      <c r="L2276" s="55"/>
      <c r="M2276" s="59"/>
      <c r="N2276" s="59"/>
      <c r="O2276" s="53"/>
      <c r="P2276" s="53"/>
      <c r="Q2276" s="57">
        <f t="shared" si="624"/>
        <v>0</v>
      </c>
      <c r="R2276" s="53"/>
      <c r="S2276" s="53">
        <f t="shared" si="625"/>
        <v>0</v>
      </c>
      <c r="T2276" s="58"/>
      <c r="U2276" s="58"/>
      <c r="V2276" s="53">
        <f t="shared" si="626"/>
        <v>0</v>
      </c>
      <c r="W2276" s="59"/>
      <c r="X2276" s="6"/>
    </row>
    <row r="2277" spans="1:24" s="77" customFormat="1" ht="15.75" x14ac:dyDescent="0.25">
      <c r="A2277" s="33" t="s">
        <v>296</v>
      </c>
      <c r="B2277" s="33" t="s">
        <v>335</v>
      </c>
      <c r="C2277" s="37" t="s">
        <v>64</v>
      </c>
      <c r="D2277" s="34" t="s">
        <v>55</v>
      </c>
      <c r="E2277" s="53"/>
      <c r="F2277" s="53"/>
      <c r="G2277" s="53"/>
      <c r="H2277" s="53"/>
      <c r="I2277" s="127"/>
      <c r="J2277" s="55"/>
      <c r="K2277" s="127"/>
      <c r="L2277" s="55"/>
      <c r="M2277" s="59"/>
      <c r="N2277" s="59"/>
      <c r="O2277" s="53"/>
      <c r="P2277" s="53"/>
      <c r="Q2277" s="59">
        <f t="shared" si="624"/>
        <v>0</v>
      </c>
      <c r="R2277" s="53"/>
      <c r="S2277" s="53">
        <f t="shared" si="625"/>
        <v>0</v>
      </c>
      <c r="T2277" s="53"/>
      <c r="U2277" s="53"/>
      <c r="V2277" s="53">
        <f t="shared" si="626"/>
        <v>0</v>
      </c>
      <c r="W2277" s="59"/>
      <c r="X2277" s="6"/>
    </row>
    <row r="2278" spans="1:24" s="77" customFormat="1" ht="15.75" x14ac:dyDescent="0.25">
      <c r="A2278" s="33" t="s">
        <v>296</v>
      </c>
      <c r="B2278" s="33" t="s">
        <v>335</v>
      </c>
      <c r="C2278" s="37" t="s">
        <v>65</v>
      </c>
      <c r="D2278" s="34" t="s">
        <v>71</v>
      </c>
      <c r="E2278" s="53"/>
      <c r="F2278" s="53"/>
      <c r="G2278" s="53"/>
      <c r="H2278" s="53"/>
      <c r="I2278" s="54"/>
      <c r="J2278" s="50"/>
      <c r="K2278" s="54"/>
      <c r="L2278" s="55"/>
      <c r="M2278" s="59"/>
      <c r="N2278" s="59"/>
      <c r="O2278" s="53"/>
      <c r="P2278" s="53"/>
      <c r="Q2278" s="57">
        <f t="shared" si="624"/>
        <v>0</v>
      </c>
      <c r="R2278" s="53"/>
      <c r="S2278" s="53">
        <f t="shared" si="625"/>
        <v>0</v>
      </c>
      <c r="T2278" s="58"/>
      <c r="U2278" s="58"/>
      <c r="V2278" s="53">
        <f t="shared" si="626"/>
        <v>0</v>
      </c>
      <c r="W2278" s="59"/>
      <c r="X2278" s="6"/>
    </row>
    <row r="2279" spans="1:24" s="77" customFormat="1" ht="31.5" x14ac:dyDescent="0.25">
      <c r="A2279" s="33" t="s">
        <v>296</v>
      </c>
      <c r="B2279" s="22" t="s">
        <v>336</v>
      </c>
      <c r="C2279" s="23" t="s">
        <v>102</v>
      </c>
      <c r="D2279" s="32" t="s">
        <v>30</v>
      </c>
      <c r="E2279" s="61">
        <f t="shared" ref="E2279:L2279" si="627">SUM(E2280:E2296)</f>
        <v>526496</v>
      </c>
      <c r="F2279" s="61">
        <f t="shared" si="627"/>
        <v>87749.333333333343</v>
      </c>
      <c r="G2279" s="61">
        <f t="shared" si="627"/>
        <v>67232</v>
      </c>
      <c r="H2279" s="61">
        <f t="shared" si="627"/>
        <v>64303</v>
      </c>
      <c r="I2279" s="128">
        <f t="shared" si="627"/>
        <v>0</v>
      </c>
      <c r="J2279" s="128">
        <f t="shared" si="627"/>
        <v>0</v>
      </c>
      <c r="K2279" s="128">
        <f t="shared" si="627"/>
        <v>0</v>
      </c>
      <c r="L2279" s="61">
        <f t="shared" si="627"/>
        <v>0</v>
      </c>
      <c r="M2279" s="61"/>
      <c r="N2279" s="61"/>
      <c r="O2279" s="61">
        <f>SUM(O2280:O2294)</f>
        <v>140</v>
      </c>
      <c r="P2279" s="61">
        <f>SUM(P2280:P2294)</f>
        <v>0</v>
      </c>
      <c r="Q2279" s="128">
        <f>SUM(Q2280:Q2294)</f>
        <v>140</v>
      </c>
      <c r="R2279" s="74"/>
      <c r="S2279" s="53">
        <f>ROUND(R2279/12*2,0)</f>
        <v>0</v>
      </c>
      <c r="T2279" s="58"/>
      <c r="U2279" s="58"/>
      <c r="V2279" s="61">
        <f>SUM(V2280:V2294)</f>
        <v>0</v>
      </c>
      <c r="W2279" s="61"/>
      <c r="X2279" s="6"/>
    </row>
    <row r="2280" spans="1:24" s="77" customFormat="1" ht="15.75" x14ac:dyDescent="0.25">
      <c r="A2280" s="33" t="s">
        <v>296</v>
      </c>
      <c r="B2280" s="33" t="s">
        <v>336</v>
      </c>
      <c r="C2280" s="23" t="s">
        <v>79</v>
      </c>
      <c r="D2280" s="43" t="s">
        <v>77</v>
      </c>
      <c r="E2280" s="53">
        <v>25934</v>
      </c>
      <c r="F2280" s="53">
        <f>E2280/12*2</f>
        <v>4322.333333333333</v>
      </c>
      <c r="G2280" s="53">
        <v>3575</v>
      </c>
      <c r="H2280" s="53">
        <v>3575</v>
      </c>
      <c r="I2280" s="54"/>
      <c r="J2280" s="50"/>
      <c r="K2280" s="54"/>
      <c r="L2280" s="55"/>
      <c r="M2280" s="59"/>
      <c r="N2280" s="59"/>
      <c r="O2280" s="53"/>
      <c r="P2280" s="53"/>
      <c r="Q2280" s="57">
        <f t="shared" ref="Q2280:Q2294" si="628">O2280-P2280</f>
        <v>0</v>
      </c>
      <c r="R2280" s="53"/>
      <c r="S2280" s="53">
        <f>ROUND(R2280/12*3,0)</f>
        <v>0</v>
      </c>
      <c r="T2280" s="58"/>
      <c r="U2280" s="58"/>
      <c r="V2280" s="53">
        <f t="shared" ref="V2280:V2294" si="629">T2280-U2280</f>
        <v>0</v>
      </c>
      <c r="W2280" s="59"/>
      <c r="X2280" s="6"/>
    </row>
    <row r="2281" spans="1:24" s="77" customFormat="1" ht="15.75" x14ac:dyDescent="0.25">
      <c r="A2281" s="33" t="s">
        <v>296</v>
      </c>
      <c r="B2281" s="33" t="s">
        <v>336</v>
      </c>
      <c r="C2281" s="23" t="s">
        <v>80</v>
      </c>
      <c r="D2281" s="43" t="s">
        <v>78</v>
      </c>
      <c r="E2281" s="53">
        <v>3686</v>
      </c>
      <c r="F2281" s="53">
        <f>E2281/12*2</f>
        <v>614.33333333333337</v>
      </c>
      <c r="G2281" s="53">
        <v>4096</v>
      </c>
      <c r="H2281" s="53">
        <v>4096</v>
      </c>
      <c r="I2281" s="54"/>
      <c r="J2281" s="50"/>
      <c r="K2281" s="54"/>
      <c r="L2281" s="55"/>
      <c r="M2281" s="59"/>
      <c r="N2281" s="59"/>
      <c r="O2281" s="53"/>
      <c r="P2281" s="53"/>
      <c r="Q2281" s="57">
        <f t="shared" si="628"/>
        <v>0</v>
      </c>
      <c r="R2281" s="53"/>
      <c r="S2281" s="53">
        <f>ROUND(R2281/12*3,0)</f>
        <v>0</v>
      </c>
      <c r="T2281" s="58"/>
      <c r="U2281" s="58"/>
      <c r="V2281" s="53">
        <f t="shared" si="629"/>
        <v>0</v>
      </c>
      <c r="W2281" s="59"/>
      <c r="X2281" s="6"/>
    </row>
    <row r="2282" spans="1:24" s="77" customFormat="1" ht="15.75" x14ac:dyDescent="0.25">
      <c r="A2282" s="33" t="s">
        <v>296</v>
      </c>
      <c r="B2282" s="33" t="s">
        <v>336</v>
      </c>
      <c r="C2282" s="23" t="s">
        <v>82</v>
      </c>
      <c r="D2282" s="34" t="s">
        <v>81</v>
      </c>
      <c r="E2282" s="53"/>
      <c r="F2282" s="53"/>
      <c r="G2282" s="53"/>
      <c r="H2282" s="53"/>
      <c r="I2282" s="54"/>
      <c r="J2282" s="50"/>
      <c r="K2282" s="54"/>
      <c r="L2282" s="55"/>
      <c r="M2282" s="59"/>
      <c r="N2282" s="59"/>
      <c r="O2282" s="53"/>
      <c r="P2282" s="53"/>
      <c r="Q2282" s="57">
        <f t="shared" si="628"/>
        <v>0</v>
      </c>
      <c r="R2282" s="53"/>
      <c r="S2282" s="53">
        <f>ROUND(R2282/12*4,0)</f>
        <v>0</v>
      </c>
      <c r="T2282" s="58"/>
      <c r="U2282" s="58"/>
      <c r="V2282" s="53">
        <f t="shared" si="629"/>
        <v>0</v>
      </c>
      <c r="W2282" s="59"/>
      <c r="X2282" s="6"/>
    </row>
    <row r="2283" spans="1:24" s="77" customFormat="1" ht="31.5" x14ac:dyDescent="0.25">
      <c r="A2283" s="33" t="s">
        <v>296</v>
      </c>
      <c r="B2283" s="33" t="s">
        <v>336</v>
      </c>
      <c r="C2283" s="23" t="s">
        <v>84</v>
      </c>
      <c r="D2283" s="43" t="s">
        <v>83</v>
      </c>
      <c r="E2283" s="53"/>
      <c r="F2283" s="53"/>
      <c r="G2283" s="53"/>
      <c r="H2283" s="53"/>
      <c r="I2283" s="54"/>
      <c r="J2283" s="50"/>
      <c r="K2283" s="54"/>
      <c r="L2283" s="55"/>
      <c r="M2283" s="59"/>
      <c r="N2283" s="59"/>
      <c r="O2283" s="53"/>
      <c r="P2283" s="53"/>
      <c r="Q2283" s="57">
        <f t="shared" si="628"/>
        <v>0</v>
      </c>
      <c r="R2283" s="53"/>
      <c r="S2283" s="53">
        <f>ROUND(R2283/12*3,0)</f>
        <v>0</v>
      </c>
      <c r="T2283" s="58"/>
      <c r="U2283" s="58"/>
      <c r="V2283" s="53">
        <f t="shared" si="629"/>
        <v>0</v>
      </c>
      <c r="W2283" s="59"/>
      <c r="X2283" s="6"/>
    </row>
    <row r="2284" spans="1:24" s="77" customFormat="1" ht="15.75" x14ac:dyDescent="0.25">
      <c r="A2284" s="33" t="s">
        <v>296</v>
      </c>
      <c r="B2284" s="33" t="s">
        <v>336</v>
      </c>
      <c r="C2284" s="23" t="s">
        <v>95</v>
      </c>
      <c r="D2284" s="43" t="s">
        <v>96</v>
      </c>
      <c r="E2284" s="53"/>
      <c r="F2284" s="53"/>
      <c r="G2284" s="53"/>
      <c r="H2284" s="53"/>
      <c r="I2284" s="54"/>
      <c r="J2284" s="50"/>
      <c r="K2284" s="54"/>
      <c r="L2284" s="55"/>
      <c r="M2284" s="59"/>
      <c r="N2284" s="59"/>
      <c r="O2284" s="53"/>
      <c r="P2284" s="53"/>
      <c r="Q2284" s="57">
        <f t="shared" si="628"/>
        <v>0</v>
      </c>
      <c r="R2284" s="53"/>
      <c r="S2284" s="53">
        <f>ROUND(R2284/12*3,0)</f>
        <v>0</v>
      </c>
      <c r="T2284" s="58"/>
      <c r="U2284" s="58"/>
      <c r="V2284" s="53">
        <f t="shared" si="629"/>
        <v>0</v>
      </c>
      <c r="W2284" s="59"/>
      <c r="X2284" s="6"/>
    </row>
    <row r="2285" spans="1:24" s="77" customFormat="1" ht="31.5" x14ac:dyDescent="0.25">
      <c r="A2285" s="33" t="s">
        <v>296</v>
      </c>
      <c r="B2285" s="33" t="s">
        <v>336</v>
      </c>
      <c r="C2285" s="23" t="s">
        <v>86</v>
      </c>
      <c r="D2285" s="43" t="s">
        <v>85</v>
      </c>
      <c r="E2285" s="53"/>
      <c r="F2285" s="53">
        <f>E2285/12*2</f>
        <v>0</v>
      </c>
      <c r="G2285" s="53"/>
      <c r="H2285" s="53"/>
      <c r="I2285" s="54"/>
      <c r="J2285" s="50"/>
      <c r="K2285" s="54"/>
      <c r="L2285" s="55"/>
      <c r="M2285" s="59"/>
      <c r="N2285" s="59"/>
      <c r="O2285" s="53"/>
      <c r="P2285" s="53"/>
      <c r="Q2285" s="57">
        <f t="shared" si="628"/>
        <v>0</v>
      </c>
      <c r="R2285" s="74"/>
      <c r="S2285" s="53">
        <f>ROUND(R2285/12*2,0)</f>
        <v>0</v>
      </c>
      <c r="T2285" s="58"/>
      <c r="U2285" s="58"/>
      <c r="V2285" s="53">
        <f t="shared" si="629"/>
        <v>0</v>
      </c>
      <c r="W2285" s="59"/>
      <c r="X2285" s="6"/>
    </row>
    <row r="2286" spans="1:24" s="77" customFormat="1" ht="31.5" x14ac:dyDescent="0.25">
      <c r="A2286" s="33" t="s">
        <v>296</v>
      </c>
      <c r="B2286" s="33" t="s">
        <v>336</v>
      </c>
      <c r="C2286" s="23" t="s">
        <v>102</v>
      </c>
      <c r="D2286" s="39" t="s">
        <v>362</v>
      </c>
      <c r="E2286" s="53"/>
      <c r="F2286" s="53"/>
      <c r="G2286" s="53">
        <v>2929</v>
      </c>
      <c r="H2286" s="53">
        <v>0</v>
      </c>
      <c r="I2286" s="54"/>
      <c r="J2286" s="50"/>
      <c r="K2286" s="54"/>
      <c r="L2286" s="55"/>
      <c r="M2286" s="59"/>
      <c r="N2286" s="59"/>
      <c r="O2286" s="53">
        <v>140</v>
      </c>
      <c r="P2286" s="53"/>
      <c r="Q2286" s="57">
        <f t="shared" si="628"/>
        <v>140</v>
      </c>
      <c r="R2286" s="53"/>
      <c r="S2286" s="53">
        <f t="shared" ref="S2286:S2294" si="630">ROUND(R2286/12*3,0)</f>
        <v>0</v>
      </c>
      <c r="T2286" s="58"/>
      <c r="U2286" s="58"/>
      <c r="V2286" s="53">
        <f t="shared" si="629"/>
        <v>0</v>
      </c>
      <c r="W2286" s="59"/>
      <c r="X2286" s="6"/>
    </row>
    <row r="2287" spans="1:24" s="77" customFormat="1" ht="15.75" x14ac:dyDescent="0.25">
      <c r="A2287" s="33" t="s">
        <v>296</v>
      </c>
      <c r="B2287" s="33" t="s">
        <v>336</v>
      </c>
      <c r="C2287" s="23" t="s">
        <v>89</v>
      </c>
      <c r="D2287" s="43" t="s">
        <v>88</v>
      </c>
      <c r="E2287" s="53"/>
      <c r="F2287" s="53">
        <f>E2287/12*1</f>
        <v>0</v>
      </c>
      <c r="G2287" s="53">
        <v>9</v>
      </c>
      <c r="H2287" s="53">
        <v>9</v>
      </c>
      <c r="I2287" s="54"/>
      <c r="J2287" s="50"/>
      <c r="K2287" s="54"/>
      <c r="L2287" s="55"/>
      <c r="M2287" s="59"/>
      <c r="N2287" s="59"/>
      <c r="O2287" s="53"/>
      <c r="P2287" s="53"/>
      <c r="Q2287" s="57">
        <f t="shared" si="628"/>
        <v>0</v>
      </c>
      <c r="R2287" s="53"/>
      <c r="S2287" s="53">
        <f t="shared" si="630"/>
        <v>0</v>
      </c>
      <c r="T2287" s="58"/>
      <c r="U2287" s="58"/>
      <c r="V2287" s="53">
        <f t="shared" si="629"/>
        <v>0</v>
      </c>
      <c r="W2287" s="59"/>
      <c r="X2287" s="6"/>
    </row>
    <row r="2288" spans="1:24" s="77" customFormat="1" ht="37.5" customHeight="1" x14ac:dyDescent="0.25">
      <c r="A2288" s="33" t="s">
        <v>296</v>
      </c>
      <c r="B2288" s="33" t="s">
        <v>336</v>
      </c>
      <c r="C2288" s="23" t="s">
        <v>91</v>
      </c>
      <c r="D2288" s="43" t="s">
        <v>90</v>
      </c>
      <c r="E2288" s="53">
        <v>496876</v>
      </c>
      <c r="F2288" s="53">
        <f>E2288/12*2</f>
        <v>82812.666666666672</v>
      </c>
      <c r="G2288" s="53">
        <v>56623</v>
      </c>
      <c r="H2288" s="53">
        <v>56623</v>
      </c>
      <c r="I2288" s="54"/>
      <c r="J2288" s="50"/>
      <c r="K2288" s="54"/>
      <c r="L2288" s="55"/>
      <c r="M2288" s="59"/>
      <c r="N2288" s="59"/>
      <c r="O2288" s="53"/>
      <c r="P2288" s="53"/>
      <c r="Q2288" s="57">
        <f t="shared" si="628"/>
        <v>0</v>
      </c>
      <c r="R2288" s="53"/>
      <c r="S2288" s="53">
        <f t="shared" si="630"/>
        <v>0</v>
      </c>
      <c r="T2288" s="58"/>
      <c r="U2288" s="58"/>
      <c r="V2288" s="53">
        <f t="shared" si="629"/>
        <v>0</v>
      </c>
      <c r="W2288" s="59"/>
      <c r="X2288" s="6"/>
    </row>
    <row r="2289" spans="1:24" s="77" customFormat="1" ht="15.75" x14ac:dyDescent="0.25">
      <c r="A2289" s="33" t="s">
        <v>296</v>
      </c>
      <c r="B2289" s="33" t="s">
        <v>336</v>
      </c>
      <c r="C2289" s="23" t="s">
        <v>94</v>
      </c>
      <c r="D2289" s="43" t="s">
        <v>97</v>
      </c>
      <c r="E2289" s="53"/>
      <c r="F2289" s="53">
        <f>E2289/12*1</f>
        <v>0</v>
      </c>
      <c r="G2289" s="53"/>
      <c r="H2289" s="53"/>
      <c r="I2289" s="54"/>
      <c r="J2289" s="50"/>
      <c r="K2289" s="54"/>
      <c r="L2289" s="55"/>
      <c r="M2289" s="59"/>
      <c r="N2289" s="59"/>
      <c r="O2289" s="53"/>
      <c r="P2289" s="53"/>
      <c r="Q2289" s="57">
        <f t="shared" si="628"/>
        <v>0</v>
      </c>
      <c r="R2289" s="53"/>
      <c r="S2289" s="53">
        <f t="shared" si="630"/>
        <v>0</v>
      </c>
      <c r="T2289" s="58"/>
      <c r="U2289" s="58"/>
      <c r="V2289" s="53">
        <f t="shared" si="629"/>
        <v>0</v>
      </c>
      <c r="W2289" s="59"/>
      <c r="X2289" s="6"/>
    </row>
    <row r="2290" spans="1:24" s="77" customFormat="1" ht="15.75" x14ac:dyDescent="0.25">
      <c r="A2290" s="33" t="s">
        <v>296</v>
      </c>
      <c r="B2290" s="33" t="s">
        <v>336</v>
      </c>
      <c r="C2290" s="23" t="s">
        <v>93</v>
      </c>
      <c r="D2290" s="43" t="s">
        <v>92</v>
      </c>
      <c r="E2290" s="53"/>
      <c r="F2290" s="53"/>
      <c r="G2290" s="53"/>
      <c r="H2290" s="53"/>
      <c r="I2290" s="54"/>
      <c r="J2290" s="50"/>
      <c r="K2290" s="54"/>
      <c r="L2290" s="55"/>
      <c r="M2290" s="59"/>
      <c r="N2290" s="59"/>
      <c r="O2290" s="53"/>
      <c r="P2290" s="53"/>
      <c r="Q2290" s="57">
        <f t="shared" si="628"/>
        <v>0</v>
      </c>
      <c r="R2290" s="53"/>
      <c r="S2290" s="53">
        <f t="shared" si="630"/>
        <v>0</v>
      </c>
      <c r="T2290" s="58"/>
      <c r="U2290" s="58"/>
      <c r="V2290" s="53">
        <f t="shared" si="629"/>
        <v>0</v>
      </c>
      <c r="W2290" s="59"/>
      <c r="X2290" s="6"/>
    </row>
    <row r="2291" spans="1:24" s="77" customFormat="1" ht="31.5" x14ac:dyDescent="0.25">
      <c r="A2291" s="33" t="s">
        <v>296</v>
      </c>
      <c r="B2291" s="33" t="s">
        <v>336</v>
      </c>
      <c r="C2291" s="23" t="s">
        <v>98</v>
      </c>
      <c r="D2291" s="34" t="s">
        <v>99</v>
      </c>
      <c r="E2291" s="53"/>
      <c r="F2291" s="53"/>
      <c r="G2291" s="53"/>
      <c r="H2291" s="53"/>
      <c r="I2291" s="54"/>
      <c r="J2291" s="50"/>
      <c r="K2291" s="54"/>
      <c r="L2291" s="55"/>
      <c r="M2291" s="59"/>
      <c r="N2291" s="59"/>
      <c r="O2291" s="53"/>
      <c r="P2291" s="53"/>
      <c r="Q2291" s="57">
        <f t="shared" si="628"/>
        <v>0</v>
      </c>
      <c r="R2291" s="53"/>
      <c r="S2291" s="53">
        <f t="shared" si="630"/>
        <v>0</v>
      </c>
      <c r="T2291" s="58"/>
      <c r="U2291" s="58"/>
      <c r="V2291" s="53">
        <f t="shared" si="629"/>
        <v>0</v>
      </c>
      <c r="W2291" s="59"/>
      <c r="X2291" s="6"/>
    </row>
    <row r="2292" spans="1:24" s="77" customFormat="1" ht="15.75" x14ac:dyDescent="0.25">
      <c r="A2292" s="33" t="s">
        <v>296</v>
      </c>
      <c r="B2292" s="33" t="s">
        <v>336</v>
      </c>
      <c r="C2292" s="23" t="s">
        <v>100</v>
      </c>
      <c r="D2292" s="34" t="s">
        <v>101</v>
      </c>
      <c r="E2292" s="53"/>
      <c r="F2292" s="53"/>
      <c r="G2292" s="53"/>
      <c r="H2292" s="53"/>
      <c r="I2292" s="54"/>
      <c r="J2292" s="50"/>
      <c r="K2292" s="54"/>
      <c r="L2292" s="55"/>
      <c r="M2292" s="59"/>
      <c r="N2292" s="59"/>
      <c r="O2292" s="53"/>
      <c r="P2292" s="53"/>
      <c r="Q2292" s="57">
        <f t="shared" si="628"/>
        <v>0</v>
      </c>
      <c r="R2292" s="53"/>
      <c r="S2292" s="53">
        <f t="shared" si="630"/>
        <v>0</v>
      </c>
      <c r="T2292" s="58"/>
      <c r="U2292" s="58"/>
      <c r="V2292" s="53">
        <f t="shared" si="629"/>
        <v>0</v>
      </c>
      <c r="W2292" s="59"/>
      <c r="X2292" s="6"/>
    </row>
    <row r="2293" spans="1:24" s="77" customFormat="1" ht="47.25" x14ac:dyDescent="0.25">
      <c r="A2293" s="33" t="s">
        <v>296</v>
      </c>
      <c r="B2293" s="33" t="s">
        <v>336</v>
      </c>
      <c r="C2293" s="23" t="s">
        <v>102</v>
      </c>
      <c r="D2293" s="39" t="s">
        <v>87</v>
      </c>
      <c r="E2293" s="53"/>
      <c r="F2293" s="53"/>
      <c r="G2293" s="53"/>
      <c r="H2293" s="53"/>
      <c r="I2293" s="54"/>
      <c r="J2293" s="50"/>
      <c r="K2293" s="54"/>
      <c r="L2293" s="55"/>
      <c r="M2293" s="59"/>
      <c r="N2293" s="59"/>
      <c r="O2293" s="53"/>
      <c r="P2293" s="53"/>
      <c r="Q2293" s="57">
        <f t="shared" si="628"/>
        <v>0</v>
      </c>
      <c r="R2293" s="53"/>
      <c r="S2293" s="53">
        <f t="shared" si="630"/>
        <v>0</v>
      </c>
      <c r="T2293" s="58"/>
      <c r="U2293" s="58"/>
      <c r="V2293" s="53">
        <f t="shared" si="629"/>
        <v>0</v>
      </c>
      <c r="W2293" s="59"/>
      <c r="X2293" s="6"/>
    </row>
    <row r="2294" spans="1:24" s="77" customFormat="1" ht="63" x14ac:dyDescent="0.25">
      <c r="A2294" s="33" t="s">
        <v>296</v>
      </c>
      <c r="B2294" s="33" t="s">
        <v>336</v>
      </c>
      <c r="C2294" s="23" t="s">
        <v>102</v>
      </c>
      <c r="D2294" s="39" t="s">
        <v>103</v>
      </c>
      <c r="E2294" s="53"/>
      <c r="F2294" s="53"/>
      <c r="G2294" s="53"/>
      <c r="H2294" s="53"/>
      <c r="I2294" s="54"/>
      <c r="J2294" s="50"/>
      <c r="K2294" s="54"/>
      <c r="L2294" s="55"/>
      <c r="M2294" s="59"/>
      <c r="N2294" s="59"/>
      <c r="O2294" s="53"/>
      <c r="P2294" s="53"/>
      <c r="Q2294" s="57">
        <f t="shared" si="628"/>
        <v>0</v>
      </c>
      <c r="R2294" s="53"/>
      <c r="S2294" s="53">
        <f t="shared" si="630"/>
        <v>0</v>
      </c>
      <c r="T2294" s="58"/>
      <c r="U2294" s="58"/>
      <c r="V2294" s="53">
        <f t="shared" si="629"/>
        <v>0</v>
      </c>
      <c r="W2294" s="59"/>
      <c r="X2294" s="6"/>
    </row>
    <row r="2295" spans="1:24" s="77" customFormat="1" ht="23.25" customHeight="1" x14ac:dyDescent="0.25">
      <c r="A2295" s="33" t="s">
        <v>296</v>
      </c>
      <c r="B2295" s="33" t="s">
        <v>336</v>
      </c>
      <c r="C2295" s="23" t="s">
        <v>374</v>
      </c>
      <c r="D2295" s="39" t="s">
        <v>375</v>
      </c>
      <c r="E2295" s="53"/>
      <c r="F2295" s="53">
        <f>E2295/12*1</f>
        <v>0</v>
      </c>
      <c r="G2295" s="53"/>
      <c r="H2295" s="53"/>
      <c r="I2295" s="127"/>
      <c r="J2295" s="50"/>
      <c r="K2295" s="127"/>
      <c r="L2295" s="55"/>
      <c r="M2295" s="59"/>
      <c r="N2295" s="59"/>
      <c r="O2295" s="53"/>
      <c r="P2295" s="53"/>
      <c r="Q2295" s="59"/>
      <c r="R2295" s="53"/>
      <c r="S2295" s="53"/>
      <c r="T2295" s="53"/>
      <c r="U2295" s="53"/>
      <c r="V2295" s="53"/>
      <c r="W2295" s="59"/>
      <c r="X2295" s="6"/>
    </row>
    <row r="2296" spans="1:24" s="77" customFormat="1" ht="15.75" x14ac:dyDescent="0.25">
      <c r="A2296" s="33" t="s">
        <v>296</v>
      </c>
      <c r="B2296" s="33" t="s">
        <v>336</v>
      </c>
      <c r="C2296" s="23" t="s">
        <v>377</v>
      </c>
      <c r="D2296" s="39" t="s">
        <v>376</v>
      </c>
      <c r="E2296" s="53"/>
      <c r="F2296" s="53"/>
      <c r="G2296" s="53"/>
      <c r="H2296" s="53"/>
      <c r="I2296" s="127"/>
      <c r="J2296" s="50"/>
      <c r="K2296" s="127"/>
      <c r="L2296" s="55"/>
      <c r="M2296" s="59"/>
      <c r="N2296" s="59"/>
      <c r="O2296" s="53"/>
      <c r="P2296" s="53"/>
      <c r="Q2296" s="59"/>
      <c r="R2296" s="53"/>
      <c r="S2296" s="53"/>
      <c r="T2296" s="53"/>
      <c r="U2296" s="53"/>
      <c r="V2296" s="53"/>
      <c r="W2296" s="59"/>
      <c r="X2296" s="6"/>
    </row>
    <row r="2297" spans="1:24" s="77" customFormat="1" ht="15.75" x14ac:dyDescent="0.25">
      <c r="A2297" s="33" t="s">
        <v>296</v>
      </c>
      <c r="B2297" s="21">
        <v>2</v>
      </c>
      <c r="C2297" s="23" t="s">
        <v>102</v>
      </c>
      <c r="D2297" s="40" t="s">
        <v>31</v>
      </c>
      <c r="E2297" s="64">
        <f>E2298+E2304+E2358</f>
        <v>2326972</v>
      </c>
      <c r="F2297" s="64">
        <f>F2298+F2304+F2358</f>
        <v>578580.41666666663</v>
      </c>
      <c r="G2297" s="64">
        <f>G2298+G2304+G2358</f>
        <v>1019028</v>
      </c>
      <c r="H2297" s="64">
        <f>H2298+H2304+H2358</f>
        <v>721155</v>
      </c>
      <c r="I2297" s="134">
        <f>I2298+I2304+I2358</f>
        <v>290514</v>
      </c>
      <c r="J2297" s="70">
        <f>ROUND(I2297/F2297*100,2)</f>
        <v>50.21</v>
      </c>
      <c r="K2297" s="134">
        <f>K2298+K2304+K2358</f>
        <v>-118475.75</v>
      </c>
      <c r="L2297" s="71">
        <f>ROUND(K2297*100/-F2297,2)</f>
        <v>20.48</v>
      </c>
      <c r="M2297" s="64">
        <v>14208</v>
      </c>
      <c r="N2297" s="49">
        <f>ROUND(M2297/12*3,0)</f>
        <v>3552</v>
      </c>
      <c r="O2297" s="64">
        <f t="shared" ref="O2297:V2297" si="631">O2298+O2304+O2358</f>
        <v>3378</v>
      </c>
      <c r="P2297" s="64">
        <f t="shared" si="631"/>
        <v>2305</v>
      </c>
      <c r="Q2297" s="134">
        <f t="shared" si="631"/>
        <v>1073</v>
      </c>
      <c r="R2297" s="64">
        <f t="shared" si="631"/>
        <v>929</v>
      </c>
      <c r="S2297" s="64">
        <f t="shared" si="631"/>
        <v>220</v>
      </c>
      <c r="T2297" s="144">
        <f t="shared" si="631"/>
        <v>352</v>
      </c>
      <c r="U2297" s="144">
        <f t="shared" si="631"/>
        <v>271</v>
      </c>
      <c r="V2297" s="64">
        <f t="shared" si="631"/>
        <v>81</v>
      </c>
      <c r="W2297" s="64"/>
      <c r="X2297" s="6"/>
    </row>
    <row r="2298" spans="1:24" s="77" customFormat="1" ht="15.75" x14ac:dyDescent="0.25">
      <c r="A2298" s="33" t="s">
        <v>296</v>
      </c>
      <c r="B2298" s="22" t="s">
        <v>337</v>
      </c>
      <c r="C2298" s="23" t="s">
        <v>102</v>
      </c>
      <c r="D2298" s="32" t="s">
        <v>32</v>
      </c>
      <c r="E2298" s="64">
        <f t="shared" ref="E2298:L2298" si="632">SUM(E2299:E2303)</f>
        <v>262203</v>
      </c>
      <c r="F2298" s="64">
        <f t="shared" si="632"/>
        <v>65551</v>
      </c>
      <c r="G2298" s="64">
        <f t="shared" si="632"/>
        <v>65551</v>
      </c>
      <c r="H2298" s="64">
        <f t="shared" si="632"/>
        <v>65551</v>
      </c>
      <c r="I2298" s="134">
        <f t="shared" si="632"/>
        <v>0</v>
      </c>
      <c r="J2298" s="134">
        <f t="shared" si="632"/>
        <v>0</v>
      </c>
      <c r="K2298" s="134">
        <f t="shared" si="632"/>
        <v>0</v>
      </c>
      <c r="L2298" s="64">
        <f t="shared" si="632"/>
        <v>0</v>
      </c>
      <c r="M2298" s="64"/>
      <c r="N2298" s="64"/>
      <c r="O2298" s="64">
        <f t="shared" ref="O2298:V2298" si="633">SUM(O2299:O2303)</f>
        <v>587</v>
      </c>
      <c r="P2298" s="64">
        <f t="shared" si="633"/>
        <v>587</v>
      </c>
      <c r="Q2298" s="134">
        <f t="shared" si="633"/>
        <v>0</v>
      </c>
      <c r="R2298" s="64">
        <f t="shared" si="633"/>
        <v>287</v>
      </c>
      <c r="S2298" s="64">
        <f t="shared" si="633"/>
        <v>72</v>
      </c>
      <c r="T2298" s="144">
        <f t="shared" si="633"/>
        <v>81</v>
      </c>
      <c r="U2298" s="144">
        <f t="shared" si="633"/>
        <v>81</v>
      </c>
      <c r="V2298" s="64">
        <f t="shared" si="633"/>
        <v>0</v>
      </c>
      <c r="W2298" s="64"/>
      <c r="X2298" s="6"/>
    </row>
    <row r="2299" spans="1:24" s="77" customFormat="1" ht="15.75" x14ac:dyDescent="0.25">
      <c r="A2299" s="33" t="s">
        <v>296</v>
      </c>
      <c r="B2299" s="33" t="s">
        <v>337</v>
      </c>
      <c r="C2299" s="23" t="s">
        <v>109</v>
      </c>
      <c r="D2299" s="34" t="s">
        <v>106</v>
      </c>
      <c r="E2299" s="53">
        <v>262203</v>
      </c>
      <c r="F2299" s="53">
        <f>ROUND(E2299/12*3,0)</f>
        <v>65551</v>
      </c>
      <c r="G2299" s="53">
        <v>65551</v>
      </c>
      <c r="H2299" s="53">
        <v>65551</v>
      </c>
      <c r="I2299" s="54"/>
      <c r="J2299" s="50"/>
      <c r="K2299" s="54"/>
      <c r="L2299" s="55"/>
      <c r="M2299" s="59"/>
      <c r="N2299" s="59"/>
      <c r="O2299" s="53">
        <v>587</v>
      </c>
      <c r="P2299" s="53">
        <v>587</v>
      </c>
      <c r="Q2299" s="57">
        <f>O2299-P2299</f>
        <v>0</v>
      </c>
      <c r="R2299" s="74">
        <v>287</v>
      </c>
      <c r="S2299" s="53">
        <f>ROUND(R2299/12*3,0)</f>
        <v>72</v>
      </c>
      <c r="T2299" s="58">
        <v>81</v>
      </c>
      <c r="U2299" s="58">
        <v>81</v>
      </c>
      <c r="V2299" s="53">
        <f>T2299-U2299</f>
        <v>0</v>
      </c>
      <c r="W2299" s="59"/>
      <c r="X2299" s="6"/>
    </row>
    <row r="2300" spans="1:24" s="77" customFormat="1" ht="31.5" x14ac:dyDescent="0.25">
      <c r="A2300" s="33" t="s">
        <v>296</v>
      </c>
      <c r="B2300" s="33" t="s">
        <v>337</v>
      </c>
      <c r="C2300" s="23" t="s">
        <v>110</v>
      </c>
      <c r="D2300" s="34" t="s">
        <v>114</v>
      </c>
      <c r="E2300" s="53"/>
      <c r="F2300" s="53"/>
      <c r="G2300" s="53"/>
      <c r="H2300" s="53"/>
      <c r="I2300" s="54"/>
      <c r="J2300" s="50"/>
      <c r="K2300" s="54"/>
      <c r="L2300" s="55"/>
      <c r="M2300" s="59"/>
      <c r="N2300" s="59"/>
      <c r="O2300" s="53"/>
      <c r="P2300" s="53"/>
      <c r="Q2300" s="57">
        <f>O2300-P2300</f>
        <v>0</v>
      </c>
      <c r="R2300" s="53"/>
      <c r="S2300" s="53">
        <f>ROUND(R2300/12*3,0)</f>
        <v>0</v>
      </c>
      <c r="T2300" s="58"/>
      <c r="U2300" s="58"/>
      <c r="V2300" s="53">
        <f>T2300-U2300</f>
        <v>0</v>
      </c>
      <c r="W2300" s="59"/>
      <c r="X2300" s="6"/>
    </row>
    <row r="2301" spans="1:24" s="77" customFormat="1" ht="15.75" x14ac:dyDescent="0.25">
      <c r="A2301" s="33" t="s">
        <v>296</v>
      </c>
      <c r="B2301" s="33" t="s">
        <v>337</v>
      </c>
      <c r="C2301" s="23" t="s">
        <v>111</v>
      </c>
      <c r="D2301" s="34" t="s">
        <v>115</v>
      </c>
      <c r="E2301" s="53"/>
      <c r="F2301" s="53"/>
      <c r="G2301" s="53"/>
      <c r="H2301" s="53"/>
      <c r="I2301" s="54"/>
      <c r="J2301" s="50"/>
      <c r="K2301" s="54"/>
      <c r="L2301" s="55"/>
      <c r="M2301" s="59"/>
      <c r="N2301" s="59"/>
      <c r="O2301" s="53"/>
      <c r="P2301" s="53"/>
      <c r="Q2301" s="57">
        <f>O2301-P2301</f>
        <v>0</v>
      </c>
      <c r="R2301" s="53"/>
      <c r="S2301" s="53">
        <f>ROUND(R2301/12*3,0)</f>
        <v>0</v>
      </c>
      <c r="T2301" s="58"/>
      <c r="U2301" s="58"/>
      <c r="V2301" s="53">
        <f>T2301-U2301</f>
        <v>0</v>
      </c>
      <c r="W2301" s="59"/>
      <c r="X2301" s="6"/>
    </row>
    <row r="2302" spans="1:24" s="77" customFormat="1" ht="31.5" x14ac:dyDescent="0.25">
      <c r="A2302" s="33" t="s">
        <v>296</v>
      </c>
      <c r="B2302" s="33" t="s">
        <v>337</v>
      </c>
      <c r="C2302" s="23" t="s">
        <v>113</v>
      </c>
      <c r="D2302" s="34" t="s">
        <v>116</v>
      </c>
      <c r="E2302" s="53"/>
      <c r="F2302" s="53"/>
      <c r="G2302" s="53"/>
      <c r="H2302" s="53"/>
      <c r="I2302" s="127"/>
      <c r="J2302" s="50"/>
      <c r="K2302" s="127"/>
      <c r="L2302" s="55"/>
      <c r="M2302" s="59"/>
      <c r="N2302" s="59"/>
      <c r="O2302" s="53"/>
      <c r="P2302" s="53"/>
      <c r="Q2302" s="59">
        <f>O2302-P2302</f>
        <v>0</v>
      </c>
      <c r="R2302" s="53"/>
      <c r="S2302" s="53">
        <f>ROUND(R2302/12*3,0)</f>
        <v>0</v>
      </c>
      <c r="T2302" s="53"/>
      <c r="U2302" s="53"/>
      <c r="V2302" s="53">
        <f>T2302-U2302</f>
        <v>0</v>
      </c>
      <c r="W2302" s="59"/>
      <c r="X2302" s="6"/>
    </row>
    <row r="2303" spans="1:24" s="77" customFormat="1" ht="15.75" x14ac:dyDescent="0.25">
      <c r="A2303" s="33" t="s">
        <v>296</v>
      </c>
      <c r="B2303" s="33" t="s">
        <v>337</v>
      </c>
      <c r="C2303" s="23" t="s">
        <v>112</v>
      </c>
      <c r="D2303" s="34" t="s">
        <v>117</v>
      </c>
      <c r="E2303" s="53"/>
      <c r="F2303" s="53"/>
      <c r="G2303" s="53"/>
      <c r="H2303" s="53"/>
      <c r="I2303" s="54"/>
      <c r="J2303" s="50"/>
      <c r="K2303" s="54"/>
      <c r="L2303" s="55"/>
      <c r="M2303" s="59"/>
      <c r="N2303" s="59"/>
      <c r="O2303" s="53"/>
      <c r="P2303" s="53"/>
      <c r="Q2303" s="57">
        <f>O2303-P2303</f>
        <v>0</v>
      </c>
      <c r="R2303" s="53"/>
      <c r="S2303" s="53">
        <f>ROUND(R2303/12*3,0)</f>
        <v>0</v>
      </c>
      <c r="T2303" s="58"/>
      <c r="U2303" s="58"/>
      <c r="V2303" s="53">
        <f>T2303-U2303</f>
        <v>0</v>
      </c>
      <c r="W2303" s="59"/>
      <c r="X2303" s="6"/>
    </row>
    <row r="2304" spans="1:24" s="77" customFormat="1" ht="15.75" x14ac:dyDescent="0.25">
      <c r="A2304" s="33" t="s">
        <v>296</v>
      </c>
      <c r="B2304" s="22" t="s">
        <v>338</v>
      </c>
      <c r="C2304" s="23" t="s">
        <v>102</v>
      </c>
      <c r="D2304" s="41" t="s">
        <v>33</v>
      </c>
      <c r="E2304" s="64">
        <f>SUM(E2305:E2357)</f>
        <v>1608095</v>
      </c>
      <c r="F2304" s="64">
        <f>SUM(F2305:F2357)</f>
        <v>402023.75</v>
      </c>
      <c r="G2304" s="64">
        <f>SUM(G2305:G2357)</f>
        <v>574062</v>
      </c>
      <c r="H2304" s="64">
        <f>SUM(H2305:H2357)</f>
        <v>276189</v>
      </c>
      <c r="I2304" s="134">
        <f>SUM(I2305:I2357)</f>
        <v>290514</v>
      </c>
      <c r="J2304" s="50">
        <f>ROUND(I2304/F2304*100,2)</f>
        <v>72.260000000000005</v>
      </c>
      <c r="K2304" s="134">
        <f>SUM(K2305:K2357)</f>
        <v>-118475.75</v>
      </c>
      <c r="L2304" s="55">
        <f>ROUND(K2304*100/-F2304,2)</f>
        <v>29.47</v>
      </c>
      <c r="M2304" s="64"/>
      <c r="N2304" s="64"/>
      <c r="O2304" s="64">
        <f t="shared" ref="O2304:V2304" si="634">SUM(O2305:O2357)</f>
        <v>1968</v>
      </c>
      <c r="P2304" s="64">
        <f t="shared" si="634"/>
        <v>895</v>
      </c>
      <c r="Q2304" s="134">
        <f t="shared" si="634"/>
        <v>1073</v>
      </c>
      <c r="R2304" s="64">
        <f t="shared" si="634"/>
        <v>519</v>
      </c>
      <c r="S2304" s="64">
        <f t="shared" si="634"/>
        <v>117</v>
      </c>
      <c r="T2304" s="144">
        <f t="shared" si="634"/>
        <v>165</v>
      </c>
      <c r="U2304" s="144">
        <f t="shared" si="634"/>
        <v>84</v>
      </c>
      <c r="V2304" s="64">
        <f t="shared" si="634"/>
        <v>81</v>
      </c>
      <c r="W2304" s="64"/>
      <c r="X2304" s="6"/>
    </row>
    <row r="2305" spans="1:24" s="77" customFormat="1" ht="31.5" x14ac:dyDescent="0.25">
      <c r="A2305" s="33" t="s">
        <v>296</v>
      </c>
      <c r="B2305" s="33" t="s">
        <v>338</v>
      </c>
      <c r="C2305" s="42" t="s">
        <v>139</v>
      </c>
      <c r="D2305" s="43" t="s">
        <v>119</v>
      </c>
      <c r="E2305" s="59">
        <v>43457</v>
      </c>
      <c r="F2305" s="53">
        <f t="shared" ref="F2305:F2306" si="635">E2305/12*3</f>
        <v>10864.25</v>
      </c>
      <c r="G2305" s="53">
        <v>8242</v>
      </c>
      <c r="H2305" s="53">
        <v>8242</v>
      </c>
      <c r="I2305" s="127"/>
      <c r="J2305" s="55"/>
      <c r="K2305" s="54">
        <f t="shared" ref="K2305:K2306" si="636">G2305-F2305</f>
        <v>-2622.25</v>
      </c>
      <c r="L2305" s="55">
        <f t="shared" ref="L2305:L2306" si="637">ROUND(K2305*100/-F2305,2)</f>
        <v>24.14</v>
      </c>
      <c r="M2305" s="59"/>
      <c r="N2305" s="59"/>
      <c r="O2305" s="53">
        <v>224</v>
      </c>
      <c r="P2305" s="53">
        <v>224</v>
      </c>
      <c r="Q2305" s="57">
        <f t="shared" ref="Q2305:Q2357" si="638">O2305-P2305</f>
        <v>0</v>
      </c>
      <c r="R2305" s="59">
        <v>58</v>
      </c>
      <c r="S2305" s="53">
        <f>ROUND(R2305/12*3,0)</f>
        <v>15</v>
      </c>
      <c r="T2305" s="58">
        <v>11</v>
      </c>
      <c r="U2305" s="58">
        <v>11</v>
      </c>
      <c r="V2305" s="53">
        <f t="shared" ref="V2305:V2357" si="639">T2305-U2305</f>
        <v>0</v>
      </c>
      <c r="W2305" s="59"/>
      <c r="X2305" s="6"/>
    </row>
    <row r="2306" spans="1:24" s="77" customFormat="1" ht="47.25" x14ac:dyDescent="0.25">
      <c r="A2306" s="33" t="s">
        <v>296</v>
      </c>
      <c r="B2306" s="33" t="s">
        <v>338</v>
      </c>
      <c r="C2306" s="42" t="s">
        <v>140</v>
      </c>
      <c r="D2306" s="43" t="s">
        <v>120</v>
      </c>
      <c r="E2306" s="59">
        <v>5947</v>
      </c>
      <c r="F2306" s="53">
        <f t="shared" si="635"/>
        <v>1486.75</v>
      </c>
      <c r="G2306" s="53">
        <v>0</v>
      </c>
      <c r="H2306" s="53">
        <v>0</v>
      </c>
      <c r="I2306" s="127"/>
      <c r="J2306" s="55"/>
      <c r="K2306" s="54">
        <f t="shared" si="636"/>
        <v>-1486.75</v>
      </c>
      <c r="L2306" s="55">
        <f t="shared" si="637"/>
        <v>100</v>
      </c>
      <c r="M2306" s="59"/>
      <c r="N2306" s="59"/>
      <c r="O2306" s="53"/>
      <c r="P2306" s="53"/>
      <c r="Q2306" s="57">
        <f t="shared" si="638"/>
        <v>0</v>
      </c>
      <c r="R2306" s="59">
        <v>4</v>
      </c>
      <c r="S2306" s="53">
        <f>ROUND(R2306/12*2,0)</f>
        <v>1</v>
      </c>
      <c r="T2306" s="58"/>
      <c r="U2306" s="58"/>
      <c r="V2306" s="53">
        <f t="shared" si="639"/>
        <v>0</v>
      </c>
      <c r="W2306" s="59"/>
      <c r="X2306" s="6"/>
    </row>
    <row r="2307" spans="1:24" s="77" customFormat="1" ht="31.5" x14ac:dyDescent="0.25">
      <c r="A2307" s="33" t="s">
        <v>296</v>
      </c>
      <c r="B2307" s="33" t="s">
        <v>338</v>
      </c>
      <c r="C2307" s="42" t="s">
        <v>141</v>
      </c>
      <c r="D2307" s="43" t="s">
        <v>142</v>
      </c>
      <c r="E2307" s="53"/>
      <c r="F2307" s="53"/>
      <c r="G2307" s="53"/>
      <c r="H2307" s="53"/>
      <c r="I2307" s="54"/>
      <c r="J2307" s="50"/>
      <c r="K2307" s="54"/>
      <c r="L2307" s="55"/>
      <c r="M2307" s="59"/>
      <c r="N2307" s="59"/>
      <c r="O2307" s="53"/>
      <c r="P2307" s="53"/>
      <c r="Q2307" s="57">
        <f t="shared" si="638"/>
        <v>0</v>
      </c>
      <c r="R2307" s="53"/>
      <c r="S2307" s="53">
        <f t="shared" ref="S2307:S2313" si="640">ROUND(R2307/12*3,0)</f>
        <v>0</v>
      </c>
      <c r="T2307" s="58"/>
      <c r="U2307" s="58"/>
      <c r="V2307" s="53">
        <f t="shared" si="639"/>
        <v>0</v>
      </c>
      <c r="W2307" s="59"/>
      <c r="X2307" s="6"/>
    </row>
    <row r="2308" spans="1:24" s="77" customFormat="1" ht="31.5" x14ac:dyDescent="0.25">
      <c r="A2308" s="33" t="s">
        <v>296</v>
      </c>
      <c r="B2308" s="33" t="s">
        <v>338</v>
      </c>
      <c r="C2308" s="42" t="s">
        <v>143</v>
      </c>
      <c r="D2308" s="43" t="s">
        <v>144</v>
      </c>
      <c r="E2308" s="53"/>
      <c r="F2308" s="53"/>
      <c r="G2308" s="53"/>
      <c r="H2308" s="53"/>
      <c r="I2308" s="54"/>
      <c r="J2308" s="50"/>
      <c r="K2308" s="54"/>
      <c r="L2308" s="55"/>
      <c r="M2308" s="59"/>
      <c r="N2308" s="59"/>
      <c r="O2308" s="53"/>
      <c r="P2308" s="53"/>
      <c r="Q2308" s="57">
        <f t="shared" si="638"/>
        <v>0</v>
      </c>
      <c r="R2308" s="53"/>
      <c r="S2308" s="53">
        <f t="shared" si="640"/>
        <v>0</v>
      </c>
      <c r="T2308" s="58"/>
      <c r="U2308" s="58"/>
      <c r="V2308" s="53">
        <f t="shared" si="639"/>
        <v>0</v>
      </c>
      <c r="W2308" s="59"/>
      <c r="X2308" s="6"/>
    </row>
    <row r="2309" spans="1:24" s="77" customFormat="1" ht="15.75" x14ac:dyDescent="0.25">
      <c r="A2309" s="33" t="s">
        <v>296</v>
      </c>
      <c r="B2309" s="33" t="s">
        <v>338</v>
      </c>
      <c r="C2309" s="42" t="s">
        <v>145</v>
      </c>
      <c r="D2309" s="43" t="s">
        <v>146</v>
      </c>
      <c r="E2309" s="53"/>
      <c r="F2309" s="53"/>
      <c r="G2309" s="53"/>
      <c r="H2309" s="53"/>
      <c r="I2309" s="54"/>
      <c r="J2309" s="50"/>
      <c r="K2309" s="54"/>
      <c r="L2309" s="55"/>
      <c r="M2309" s="59"/>
      <c r="N2309" s="59"/>
      <c r="O2309" s="53"/>
      <c r="P2309" s="53"/>
      <c r="Q2309" s="57">
        <f t="shared" si="638"/>
        <v>0</v>
      </c>
      <c r="R2309" s="53"/>
      <c r="S2309" s="53">
        <f t="shared" si="640"/>
        <v>0</v>
      </c>
      <c r="T2309" s="58"/>
      <c r="U2309" s="58"/>
      <c r="V2309" s="53">
        <f t="shared" si="639"/>
        <v>0</v>
      </c>
      <c r="W2309" s="59"/>
      <c r="X2309" s="6"/>
    </row>
    <row r="2310" spans="1:24" s="77" customFormat="1" ht="15.75" x14ac:dyDescent="0.25">
      <c r="A2310" s="33" t="s">
        <v>296</v>
      </c>
      <c r="B2310" s="33" t="s">
        <v>338</v>
      </c>
      <c r="C2310" s="42" t="s">
        <v>147</v>
      </c>
      <c r="D2310" s="43" t="s">
        <v>148</v>
      </c>
      <c r="E2310" s="53"/>
      <c r="F2310" s="53"/>
      <c r="G2310" s="53"/>
      <c r="H2310" s="53"/>
      <c r="I2310" s="54"/>
      <c r="J2310" s="50"/>
      <c r="K2310" s="54"/>
      <c r="L2310" s="55"/>
      <c r="M2310" s="59"/>
      <c r="N2310" s="59"/>
      <c r="O2310" s="53"/>
      <c r="P2310" s="53"/>
      <c r="Q2310" s="57">
        <f t="shared" si="638"/>
        <v>0</v>
      </c>
      <c r="R2310" s="53"/>
      <c r="S2310" s="53">
        <f t="shared" si="640"/>
        <v>0</v>
      </c>
      <c r="T2310" s="58"/>
      <c r="U2310" s="58"/>
      <c r="V2310" s="53">
        <f t="shared" si="639"/>
        <v>0</v>
      </c>
      <c r="W2310" s="59"/>
      <c r="X2310" s="6"/>
    </row>
    <row r="2311" spans="1:24" s="77" customFormat="1" ht="78.75" x14ac:dyDescent="0.25">
      <c r="A2311" s="33" t="s">
        <v>296</v>
      </c>
      <c r="B2311" s="33" t="s">
        <v>338</v>
      </c>
      <c r="C2311" s="42" t="s">
        <v>149</v>
      </c>
      <c r="D2311" s="43" t="s">
        <v>150</v>
      </c>
      <c r="E2311" s="53"/>
      <c r="F2311" s="53"/>
      <c r="G2311" s="53"/>
      <c r="H2311" s="53"/>
      <c r="I2311" s="54"/>
      <c r="J2311" s="50"/>
      <c r="K2311" s="54"/>
      <c r="L2311" s="55"/>
      <c r="M2311" s="59"/>
      <c r="N2311" s="59"/>
      <c r="O2311" s="53"/>
      <c r="P2311" s="53"/>
      <c r="Q2311" s="57">
        <f t="shared" si="638"/>
        <v>0</v>
      </c>
      <c r="R2311" s="53"/>
      <c r="S2311" s="53">
        <f t="shared" si="640"/>
        <v>0</v>
      </c>
      <c r="T2311" s="58"/>
      <c r="U2311" s="58"/>
      <c r="V2311" s="53">
        <f t="shared" si="639"/>
        <v>0</v>
      </c>
      <c r="W2311" s="59"/>
      <c r="X2311" s="6"/>
    </row>
    <row r="2312" spans="1:24" s="77" customFormat="1" ht="31.5" x14ac:dyDescent="0.25">
      <c r="A2312" s="33" t="s">
        <v>296</v>
      </c>
      <c r="B2312" s="33" t="s">
        <v>338</v>
      </c>
      <c r="C2312" s="42" t="s">
        <v>130</v>
      </c>
      <c r="D2312" s="43" t="s">
        <v>151</v>
      </c>
      <c r="E2312" s="59">
        <v>524174</v>
      </c>
      <c r="F2312" s="53">
        <f>E2312/12*3</f>
        <v>131043.5</v>
      </c>
      <c r="G2312" s="53">
        <v>283928</v>
      </c>
      <c r="H2312" s="53">
        <v>127404</v>
      </c>
      <c r="I2312" s="127">
        <f>G2312-F2312</f>
        <v>152884.5</v>
      </c>
      <c r="J2312" s="55">
        <f>ROUND(I2312/F2312*100,2)</f>
        <v>116.67</v>
      </c>
      <c r="K2312" s="54"/>
      <c r="L2312" s="55"/>
      <c r="M2312" s="59"/>
      <c r="N2312" s="59"/>
      <c r="O2312" s="53">
        <v>811</v>
      </c>
      <c r="P2312" s="53">
        <v>261</v>
      </c>
      <c r="Q2312" s="57">
        <f t="shared" si="638"/>
        <v>550</v>
      </c>
      <c r="R2312" s="59">
        <v>144</v>
      </c>
      <c r="S2312" s="53">
        <f t="shared" si="640"/>
        <v>36</v>
      </c>
      <c r="T2312" s="58">
        <v>78</v>
      </c>
      <c r="U2312" s="58">
        <v>35</v>
      </c>
      <c r="V2312" s="53">
        <f t="shared" si="639"/>
        <v>43</v>
      </c>
      <c r="W2312" s="59"/>
      <c r="X2312" s="6"/>
    </row>
    <row r="2313" spans="1:24" s="77" customFormat="1" ht="47.25" x14ac:dyDescent="0.25">
      <c r="A2313" s="33" t="s">
        <v>296</v>
      </c>
      <c r="B2313" s="33" t="s">
        <v>338</v>
      </c>
      <c r="C2313" s="42" t="s">
        <v>174</v>
      </c>
      <c r="D2313" s="43" t="s">
        <v>175</v>
      </c>
      <c r="E2313" s="53"/>
      <c r="F2313" s="53"/>
      <c r="G2313" s="53"/>
      <c r="H2313" s="53"/>
      <c r="I2313" s="54"/>
      <c r="J2313" s="50"/>
      <c r="K2313" s="54"/>
      <c r="L2313" s="55"/>
      <c r="M2313" s="59"/>
      <c r="N2313" s="59"/>
      <c r="O2313" s="53"/>
      <c r="P2313" s="53"/>
      <c r="Q2313" s="57">
        <f t="shared" si="638"/>
        <v>0</v>
      </c>
      <c r="R2313" s="53"/>
      <c r="S2313" s="53">
        <f t="shared" si="640"/>
        <v>0</v>
      </c>
      <c r="T2313" s="58"/>
      <c r="U2313" s="58"/>
      <c r="V2313" s="53">
        <f t="shared" si="639"/>
        <v>0</v>
      </c>
      <c r="W2313" s="59"/>
      <c r="X2313" s="6"/>
    </row>
    <row r="2314" spans="1:24" s="77" customFormat="1" ht="31.5" x14ac:dyDescent="0.25">
      <c r="A2314" s="33" t="s">
        <v>296</v>
      </c>
      <c r="B2314" s="33" t="s">
        <v>338</v>
      </c>
      <c r="C2314" s="42" t="s">
        <v>129</v>
      </c>
      <c r="D2314" s="43" t="s">
        <v>152</v>
      </c>
      <c r="E2314" s="59">
        <v>469123</v>
      </c>
      <c r="F2314" s="53">
        <f>E2314/12*3</f>
        <v>117280.75</v>
      </c>
      <c r="G2314" s="53">
        <v>2914</v>
      </c>
      <c r="H2314" s="53">
        <v>2914</v>
      </c>
      <c r="I2314" s="127"/>
      <c r="J2314" s="55"/>
      <c r="K2314" s="54">
        <f>G2314-F2314</f>
        <v>-114366.75</v>
      </c>
      <c r="L2314" s="55">
        <f>ROUND(K2314*100/-F2314,2)</f>
        <v>97.52</v>
      </c>
      <c r="M2314" s="59"/>
      <c r="N2314" s="59"/>
      <c r="O2314" s="53"/>
      <c r="P2314" s="53"/>
      <c r="Q2314" s="57">
        <f t="shared" si="638"/>
        <v>0</v>
      </c>
      <c r="R2314" s="59">
        <v>161</v>
      </c>
      <c r="S2314" s="53">
        <f>ROUND(R2314/12*2,0)</f>
        <v>27</v>
      </c>
      <c r="T2314" s="58">
        <v>1</v>
      </c>
      <c r="U2314" s="58">
        <v>1</v>
      </c>
      <c r="V2314" s="53">
        <f t="shared" si="639"/>
        <v>0</v>
      </c>
      <c r="W2314" s="59"/>
      <c r="X2314" s="6"/>
    </row>
    <row r="2315" spans="1:24" s="77" customFormat="1" ht="31.5" x14ac:dyDescent="0.25">
      <c r="A2315" s="33" t="s">
        <v>296</v>
      </c>
      <c r="B2315" s="33" t="s">
        <v>338</v>
      </c>
      <c r="C2315" s="42" t="s">
        <v>176</v>
      </c>
      <c r="D2315" s="43" t="s">
        <v>177</v>
      </c>
      <c r="E2315" s="53"/>
      <c r="F2315" s="53"/>
      <c r="G2315" s="53"/>
      <c r="H2315" s="53"/>
      <c r="I2315" s="54"/>
      <c r="J2315" s="50"/>
      <c r="K2315" s="54"/>
      <c r="L2315" s="55"/>
      <c r="M2315" s="59"/>
      <c r="N2315" s="59"/>
      <c r="O2315" s="53"/>
      <c r="P2315" s="53"/>
      <c r="Q2315" s="57">
        <f t="shared" si="638"/>
        <v>0</v>
      </c>
      <c r="R2315" s="53"/>
      <c r="S2315" s="53">
        <f>ROUND(R2315/12*3,0)</f>
        <v>0</v>
      </c>
      <c r="T2315" s="58"/>
      <c r="U2315" s="58"/>
      <c r="V2315" s="53">
        <f t="shared" si="639"/>
        <v>0</v>
      </c>
      <c r="W2315" s="59"/>
      <c r="X2315" s="6"/>
    </row>
    <row r="2316" spans="1:24" s="77" customFormat="1" ht="15.75" x14ac:dyDescent="0.25">
      <c r="A2316" s="33" t="s">
        <v>296</v>
      </c>
      <c r="B2316" s="33" t="s">
        <v>338</v>
      </c>
      <c r="C2316" s="42" t="s">
        <v>131</v>
      </c>
      <c r="D2316" s="43" t="s">
        <v>153</v>
      </c>
      <c r="E2316" s="59">
        <v>565394</v>
      </c>
      <c r="F2316" s="53">
        <f>E2316/12*3</f>
        <v>141348.5</v>
      </c>
      <c r="G2316" s="53">
        <v>278978</v>
      </c>
      <c r="H2316" s="53">
        <v>137629</v>
      </c>
      <c r="I2316" s="127">
        <f>G2316-F2316</f>
        <v>137629.5</v>
      </c>
      <c r="J2316" s="55">
        <f>ROUND(I2316/F2316*100,2)</f>
        <v>97.37</v>
      </c>
      <c r="K2316" s="54"/>
      <c r="L2316" s="55"/>
      <c r="M2316" s="59"/>
      <c r="N2316" s="59"/>
      <c r="O2316" s="53">
        <v>933</v>
      </c>
      <c r="P2316" s="53">
        <v>410</v>
      </c>
      <c r="Q2316" s="57">
        <f t="shared" si="638"/>
        <v>523</v>
      </c>
      <c r="R2316" s="59">
        <v>152</v>
      </c>
      <c r="S2316" s="53">
        <f>ROUND(R2316/12*3,0)</f>
        <v>38</v>
      </c>
      <c r="T2316" s="58">
        <v>75</v>
      </c>
      <c r="U2316" s="58">
        <v>37</v>
      </c>
      <c r="V2316" s="53">
        <f t="shared" si="639"/>
        <v>38</v>
      </c>
      <c r="W2316" s="59"/>
      <c r="X2316" s="6"/>
    </row>
    <row r="2317" spans="1:24" s="77" customFormat="1" ht="31.5" x14ac:dyDescent="0.25">
      <c r="A2317" s="33" t="s">
        <v>296</v>
      </c>
      <c r="B2317" s="33" t="s">
        <v>338</v>
      </c>
      <c r="C2317" s="42" t="s">
        <v>178</v>
      </c>
      <c r="D2317" s="43" t="s">
        <v>179</v>
      </c>
      <c r="E2317" s="53"/>
      <c r="F2317" s="53"/>
      <c r="G2317" s="53"/>
      <c r="H2317" s="53"/>
      <c r="I2317" s="54"/>
      <c r="J2317" s="50"/>
      <c r="K2317" s="54"/>
      <c r="L2317" s="55"/>
      <c r="M2317" s="59"/>
      <c r="N2317" s="59"/>
      <c r="O2317" s="53"/>
      <c r="P2317" s="53"/>
      <c r="Q2317" s="57">
        <f t="shared" si="638"/>
        <v>0</v>
      </c>
      <c r="R2317" s="53"/>
      <c r="S2317" s="53">
        <f t="shared" ref="S2317:S2357" si="641">ROUND(R2317/12*3,0)</f>
        <v>0</v>
      </c>
      <c r="T2317" s="58"/>
      <c r="U2317" s="58"/>
      <c r="V2317" s="53">
        <f t="shared" si="639"/>
        <v>0</v>
      </c>
      <c r="W2317" s="59"/>
      <c r="X2317" s="6"/>
    </row>
    <row r="2318" spans="1:24" s="77" customFormat="1" ht="31.5" x14ac:dyDescent="0.25">
      <c r="A2318" s="33" t="s">
        <v>296</v>
      </c>
      <c r="B2318" s="33" t="s">
        <v>338</v>
      </c>
      <c r="C2318" s="42" t="s">
        <v>132</v>
      </c>
      <c r="D2318" s="43" t="s">
        <v>154</v>
      </c>
      <c r="E2318" s="53"/>
      <c r="F2318" s="53"/>
      <c r="G2318" s="53"/>
      <c r="H2318" s="53"/>
      <c r="I2318" s="54"/>
      <c r="J2318" s="50"/>
      <c r="K2318" s="54"/>
      <c r="L2318" s="55"/>
      <c r="M2318" s="59"/>
      <c r="N2318" s="59"/>
      <c r="O2318" s="53"/>
      <c r="P2318" s="53"/>
      <c r="Q2318" s="57">
        <f t="shared" si="638"/>
        <v>0</v>
      </c>
      <c r="R2318" s="53"/>
      <c r="S2318" s="53">
        <f t="shared" si="641"/>
        <v>0</v>
      </c>
      <c r="T2318" s="58"/>
      <c r="U2318" s="58"/>
      <c r="V2318" s="53">
        <f t="shared" si="639"/>
        <v>0</v>
      </c>
      <c r="W2318" s="59"/>
      <c r="X2318" s="6"/>
    </row>
    <row r="2319" spans="1:24" s="77" customFormat="1" ht="15.75" x14ac:dyDescent="0.25">
      <c r="A2319" s="33" t="s">
        <v>296</v>
      </c>
      <c r="B2319" s="33" t="s">
        <v>338</v>
      </c>
      <c r="C2319" s="42" t="s">
        <v>133</v>
      </c>
      <c r="D2319" s="43" t="s">
        <v>155</v>
      </c>
      <c r="E2319" s="53"/>
      <c r="F2319" s="53"/>
      <c r="G2319" s="53"/>
      <c r="H2319" s="53"/>
      <c r="I2319" s="54"/>
      <c r="J2319" s="50"/>
      <c r="K2319" s="54"/>
      <c r="L2319" s="55"/>
      <c r="M2319" s="59"/>
      <c r="N2319" s="59"/>
      <c r="O2319" s="53"/>
      <c r="P2319" s="53"/>
      <c r="Q2319" s="57">
        <f t="shared" si="638"/>
        <v>0</v>
      </c>
      <c r="R2319" s="53"/>
      <c r="S2319" s="53">
        <f t="shared" si="641"/>
        <v>0</v>
      </c>
      <c r="T2319" s="58"/>
      <c r="U2319" s="58"/>
      <c r="V2319" s="53">
        <f t="shared" si="639"/>
        <v>0</v>
      </c>
      <c r="W2319" s="59"/>
      <c r="X2319" s="6"/>
    </row>
    <row r="2320" spans="1:24" s="77" customFormat="1" ht="15.75" x14ac:dyDescent="0.25">
      <c r="A2320" s="33" t="s">
        <v>296</v>
      </c>
      <c r="B2320" s="33" t="s">
        <v>338</v>
      </c>
      <c r="C2320" s="42" t="s">
        <v>135</v>
      </c>
      <c r="D2320" s="43" t="s">
        <v>156</v>
      </c>
      <c r="E2320" s="53"/>
      <c r="F2320" s="53"/>
      <c r="G2320" s="53"/>
      <c r="H2320" s="53"/>
      <c r="I2320" s="54"/>
      <c r="J2320" s="50"/>
      <c r="K2320" s="54"/>
      <c r="L2320" s="55"/>
      <c r="M2320" s="59"/>
      <c r="N2320" s="59"/>
      <c r="O2320" s="53"/>
      <c r="P2320" s="53"/>
      <c r="Q2320" s="57">
        <f t="shared" si="638"/>
        <v>0</v>
      </c>
      <c r="R2320" s="53"/>
      <c r="S2320" s="53">
        <f t="shared" si="641"/>
        <v>0</v>
      </c>
      <c r="T2320" s="58"/>
      <c r="U2320" s="58"/>
      <c r="V2320" s="53">
        <f t="shared" si="639"/>
        <v>0</v>
      </c>
      <c r="W2320" s="59"/>
      <c r="X2320" s="6"/>
    </row>
    <row r="2321" spans="1:24" s="77" customFormat="1" ht="31.5" x14ac:dyDescent="0.25">
      <c r="A2321" s="33" t="s">
        <v>296</v>
      </c>
      <c r="B2321" s="33" t="s">
        <v>338</v>
      </c>
      <c r="C2321" s="42" t="s">
        <v>136</v>
      </c>
      <c r="D2321" s="43" t="s">
        <v>157</v>
      </c>
      <c r="E2321" s="53"/>
      <c r="F2321" s="53"/>
      <c r="G2321" s="53"/>
      <c r="H2321" s="53"/>
      <c r="I2321" s="54"/>
      <c r="J2321" s="50"/>
      <c r="K2321" s="54"/>
      <c r="L2321" s="55"/>
      <c r="M2321" s="59"/>
      <c r="N2321" s="59"/>
      <c r="O2321" s="53"/>
      <c r="P2321" s="53"/>
      <c r="Q2321" s="57">
        <f t="shared" si="638"/>
        <v>0</v>
      </c>
      <c r="R2321" s="53"/>
      <c r="S2321" s="53">
        <f t="shared" si="641"/>
        <v>0</v>
      </c>
      <c r="T2321" s="58"/>
      <c r="U2321" s="58"/>
      <c r="V2321" s="53">
        <f t="shared" si="639"/>
        <v>0</v>
      </c>
      <c r="W2321" s="59"/>
      <c r="X2321" s="6"/>
    </row>
    <row r="2322" spans="1:24" s="77" customFormat="1" ht="47.25" x14ac:dyDescent="0.25">
      <c r="A2322" s="33" t="s">
        <v>296</v>
      </c>
      <c r="B2322" s="33" t="s">
        <v>338</v>
      </c>
      <c r="C2322" s="42" t="s">
        <v>134</v>
      </c>
      <c r="D2322" s="43" t="s">
        <v>158</v>
      </c>
      <c r="E2322" s="53"/>
      <c r="F2322" s="53"/>
      <c r="G2322" s="53"/>
      <c r="H2322" s="53"/>
      <c r="I2322" s="54"/>
      <c r="J2322" s="50"/>
      <c r="K2322" s="54"/>
      <c r="L2322" s="55"/>
      <c r="M2322" s="59"/>
      <c r="N2322" s="59"/>
      <c r="O2322" s="53"/>
      <c r="P2322" s="53"/>
      <c r="Q2322" s="57">
        <f t="shared" si="638"/>
        <v>0</v>
      </c>
      <c r="R2322" s="53"/>
      <c r="S2322" s="53">
        <f t="shared" si="641"/>
        <v>0</v>
      </c>
      <c r="T2322" s="58"/>
      <c r="U2322" s="58"/>
      <c r="V2322" s="53">
        <f t="shared" si="639"/>
        <v>0</v>
      </c>
      <c r="W2322" s="59"/>
      <c r="X2322" s="6"/>
    </row>
    <row r="2323" spans="1:24" s="77" customFormat="1" ht="15.75" x14ac:dyDescent="0.25">
      <c r="A2323" s="33" t="s">
        <v>296</v>
      </c>
      <c r="B2323" s="33" t="s">
        <v>338</v>
      </c>
      <c r="C2323" s="42" t="s">
        <v>138</v>
      </c>
      <c r="D2323" s="43" t="s">
        <v>159</v>
      </c>
      <c r="E2323" s="53"/>
      <c r="F2323" s="53"/>
      <c r="G2323" s="53"/>
      <c r="H2323" s="53"/>
      <c r="I2323" s="54"/>
      <c r="J2323" s="50"/>
      <c r="K2323" s="54"/>
      <c r="L2323" s="55"/>
      <c r="M2323" s="59"/>
      <c r="N2323" s="59"/>
      <c r="O2323" s="53"/>
      <c r="P2323" s="53"/>
      <c r="Q2323" s="57">
        <f t="shared" si="638"/>
        <v>0</v>
      </c>
      <c r="R2323" s="53"/>
      <c r="S2323" s="53">
        <f t="shared" si="641"/>
        <v>0</v>
      </c>
      <c r="T2323" s="58"/>
      <c r="U2323" s="58"/>
      <c r="V2323" s="53">
        <f t="shared" si="639"/>
        <v>0</v>
      </c>
      <c r="W2323" s="59"/>
      <c r="X2323" s="6"/>
    </row>
    <row r="2324" spans="1:24" s="77" customFormat="1" ht="15.75" x14ac:dyDescent="0.25">
      <c r="A2324" s="33" t="s">
        <v>296</v>
      </c>
      <c r="B2324" s="33" t="s">
        <v>338</v>
      </c>
      <c r="C2324" s="42" t="s">
        <v>180</v>
      </c>
      <c r="D2324" s="43" t="s">
        <v>181</v>
      </c>
      <c r="E2324" s="53"/>
      <c r="F2324" s="53"/>
      <c r="G2324" s="53"/>
      <c r="H2324" s="53"/>
      <c r="I2324" s="54"/>
      <c r="J2324" s="50"/>
      <c r="K2324" s="54"/>
      <c r="L2324" s="55"/>
      <c r="M2324" s="59"/>
      <c r="N2324" s="59"/>
      <c r="O2324" s="53"/>
      <c r="P2324" s="53"/>
      <c r="Q2324" s="57">
        <f t="shared" si="638"/>
        <v>0</v>
      </c>
      <c r="R2324" s="53"/>
      <c r="S2324" s="53">
        <f t="shared" si="641"/>
        <v>0</v>
      </c>
      <c r="T2324" s="58"/>
      <c r="U2324" s="58"/>
      <c r="V2324" s="53">
        <f t="shared" si="639"/>
        <v>0</v>
      </c>
      <c r="W2324" s="59"/>
      <c r="X2324" s="6"/>
    </row>
    <row r="2325" spans="1:24" s="77" customFormat="1" ht="31.5" x14ac:dyDescent="0.25">
      <c r="A2325" s="33" t="s">
        <v>296</v>
      </c>
      <c r="B2325" s="33" t="s">
        <v>338</v>
      </c>
      <c r="C2325" s="42" t="s">
        <v>137</v>
      </c>
      <c r="D2325" s="43" t="s">
        <v>160</v>
      </c>
      <c r="E2325" s="53"/>
      <c r="F2325" s="53"/>
      <c r="G2325" s="53"/>
      <c r="H2325" s="53"/>
      <c r="I2325" s="54"/>
      <c r="J2325" s="50"/>
      <c r="K2325" s="54"/>
      <c r="L2325" s="55"/>
      <c r="M2325" s="59"/>
      <c r="N2325" s="59"/>
      <c r="O2325" s="53"/>
      <c r="P2325" s="53"/>
      <c r="Q2325" s="57">
        <f t="shared" si="638"/>
        <v>0</v>
      </c>
      <c r="R2325" s="53"/>
      <c r="S2325" s="53">
        <f t="shared" si="641"/>
        <v>0</v>
      </c>
      <c r="T2325" s="58"/>
      <c r="U2325" s="58"/>
      <c r="V2325" s="53">
        <f t="shared" si="639"/>
        <v>0</v>
      </c>
      <c r="W2325" s="59"/>
      <c r="X2325" s="6"/>
    </row>
    <row r="2326" spans="1:24" s="77" customFormat="1" ht="15.75" x14ac:dyDescent="0.25">
      <c r="A2326" s="33" t="s">
        <v>296</v>
      </c>
      <c r="B2326" s="33" t="s">
        <v>338</v>
      </c>
      <c r="C2326" s="42" t="s">
        <v>127</v>
      </c>
      <c r="D2326" s="43" t="s">
        <v>161</v>
      </c>
      <c r="E2326" s="53"/>
      <c r="F2326" s="53"/>
      <c r="G2326" s="53"/>
      <c r="H2326" s="53"/>
      <c r="I2326" s="54"/>
      <c r="J2326" s="50"/>
      <c r="K2326" s="54"/>
      <c r="L2326" s="55"/>
      <c r="M2326" s="59"/>
      <c r="N2326" s="59"/>
      <c r="O2326" s="53"/>
      <c r="P2326" s="53"/>
      <c r="Q2326" s="57">
        <f t="shared" si="638"/>
        <v>0</v>
      </c>
      <c r="R2326" s="53"/>
      <c r="S2326" s="53">
        <f t="shared" si="641"/>
        <v>0</v>
      </c>
      <c r="T2326" s="58"/>
      <c r="U2326" s="58"/>
      <c r="V2326" s="53">
        <f t="shared" si="639"/>
        <v>0</v>
      </c>
      <c r="W2326" s="59"/>
      <c r="X2326" s="6"/>
    </row>
    <row r="2327" spans="1:24" s="77" customFormat="1" ht="31.5" x14ac:dyDescent="0.25">
      <c r="A2327" s="33" t="s">
        <v>296</v>
      </c>
      <c r="B2327" s="33" t="s">
        <v>338</v>
      </c>
      <c r="C2327" s="42" t="s">
        <v>126</v>
      </c>
      <c r="D2327" s="43" t="s">
        <v>162</v>
      </c>
      <c r="E2327" s="53"/>
      <c r="F2327" s="53"/>
      <c r="G2327" s="53"/>
      <c r="H2327" s="53"/>
      <c r="I2327" s="54"/>
      <c r="J2327" s="50"/>
      <c r="K2327" s="54"/>
      <c r="L2327" s="55"/>
      <c r="M2327" s="59"/>
      <c r="N2327" s="59"/>
      <c r="O2327" s="53"/>
      <c r="P2327" s="53"/>
      <c r="Q2327" s="57">
        <f t="shared" si="638"/>
        <v>0</v>
      </c>
      <c r="R2327" s="53"/>
      <c r="S2327" s="53">
        <f t="shared" si="641"/>
        <v>0</v>
      </c>
      <c r="T2327" s="58"/>
      <c r="U2327" s="58"/>
      <c r="V2327" s="53">
        <f t="shared" si="639"/>
        <v>0</v>
      </c>
      <c r="W2327" s="59"/>
      <c r="X2327" s="6"/>
    </row>
    <row r="2328" spans="1:24" s="77" customFormat="1" ht="15.75" x14ac:dyDescent="0.25">
      <c r="A2328" s="33" t="s">
        <v>296</v>
      </c>
      <c r="B2328" s="33" t="s">
        <v>338</v>
      </c>
      <c r="C2328" s="42" t="s">
        <v>122</v>
      </c>
      <c r="D2328" s="43" t="s">
        <v>163</v>
      </c>
      <c r="E2328" s="53"/>
      <c r="F2328" s="53"/>
      <c r="G2328" s="53"/>
      <c r="H2328" s="53"/>
      <c r="I2328" s="54"/>
      <c r="J2328" s="50"/>
      <c r="K2328" s="54"/>
      <c r="L2328" s="55"/>
      <c r="M2328" s="59"/>
      <c r="N2328" s="59"/>
      <c r="O2328" s="53"/>
      <c r="P2328" s="53"/>
      <c r="Q2328" s="57">
        <f t="shared" si="638"/>
        <v>0</v>
      </c>
      <c r="R2328" s="53"/>
      <c r="S2328" s="53">
        <f t="shared" si="641"/>
        <v>0</v>
      </c>
      <c r="T2328" s="58"/>
      <c r="U2328" s="58"/>
      <c r="V2328" s="53">
        <f t="shared" si="639"/>
        <v>0</v>
      </c>
      <c r="W2328" s="59"/>
      <c r="X2328" s="6"/>
    </row>
    <row r="2329" spans="1:24" s="77" customFormat="1" ht="15.75" x14ac:dyDescent="0.25">
      <c r="A2329" s="33" t="s">
        <v>296</v>
      </c>
      <c r="B2329" s="33" t="s">
        <v>338</v>
      </c>
      <c r="C2329" s="42" t="s">
        <v>123</v>
      </c>
      <c r="D2329" s="43" t="s">
        <v>164</v>
      </c>
      <c r="E2329" s="53"/>
      <c r="F2329" s="53"/>
      <c r="G2329" s="53"/>
      <c r="H2329" s="53"/>
      <c r="I2329" s="54"/>
      <c r="J2329" s="50"/>
      <c r="K2329" s="54"/>
      <c r="L2329" s="55"/>
      <c r="M2329" s="59"/>
      <c r="N2329" s="59"/>
      <c r="O2329" s="53"/>
      <c r="P2329" s="53"/>
      <c r="Q2329" s="57">
        <f t="shared" si="638"/>
        <v>0</v>
      </c>
      <c r="R2329" s="53"/>
      <c r="S2329" s="53">
        <f t="shared" si="641"/>
        <v>0</v>
      </c>
      <c r="T2329" s="58"/>
      <c r="U2329" s="58"/>
      <c r="V2329" s="53">
        <f t="shared" si="639"/>
        <v>0</v>
      </c>
      <c r="W2329" s="59"/>
      <c r="X2329" s="6"/>
    </row>
    <row r="2330" spans="1:24" s="77" customFormat="1" ht="15.75" x14ac:dyDescent="0.25">
      <c r="A2330" s="33" t="s">
        <v>296</v>
      </c>
      <c r="B2330" s="33" t="s">
        <v>338</v>
      </c>
      <c r="C2330" s="42" t="s">
        <v>182</v>
      </c>
      <c r="D2330" s="43" t="s">
        <v>183</v>
      </c>
      <c r="E2330" s="53"/>
      <c r="F2330" s="53"/>
      <c r="G2330" s="53"/>
      <c r="H2330" s="53"/>
      <c r="I2330" s="54"/>
      <c r="J2330" s="50"/>
      <c r="K2330" s="54"/>
      <c r="L2330" s="55"/>
      <c r="M2330" s="59"/>
      <c r="N2330" s="59"/>
      <c r="O2330" s="53"/>
      <c r="P2330" s="53"/>
      <c r="Q2330" s="57">
        <f t="shared" si="638"/>
        <v>0</v>
      </c>
      <c r="R2330" s="53"/>
      <c r="S2330" s="53">
        <f t="shared" si="641"/>
        <v>0</v>
      </c>
      <c r="T2330" s="58"/>
      <c r="U2330" s="58"/>
      <c r="V2330" s="53">
        <f t="shared" si="639"/>
        <v>0</v>
      </c>
      <c r="W2330" s="59"/>
      <c r="X2330" s="6"/>
    </row>
    <row r="2331" spans="1:24" s="77" customFormat="1" ht="15.75" x14ac:dyDescent="0.25">
      <c r="A2331" s="33" t="s">
        <v>296</v>
      </c>
      <c r="B2331" s="33" t="s">
        <v>338</v>
      </c>
      <c r="C2331" s="42" t="s">
        <v>184</v>
      </c>
      <c r="D2331" s="43" t="s">
        <v>185</v>
      </c>
      <c r="E2331" s="53"/>
      <c r="F2331" s="53"/>
      <c r="G2331" s="53"/>
      <c r="H2331" s="53"/>
      <c r="I2331" s="54"/>
      <c r="J2331" s="50"/>
      <c r="K2331" s="54"/>
      <c r="L2331" s="55"/>
      <c r="M2331" s="59"/>
      <c r="N2331" s="59"/>
      <c r="O2331" s="53"/>
      <c r="P2331" s="53"/>
      <c r="Q2331" s="57">
        <f t="shared" si="638"/>
        <v>0</v>
      </c>
      <c r="R2331" s="53"/>
      <c r="S2331" s="53">
        <f t="shared" si="641"/>
        <v>0</v>
      </c>
      <c r="T2331" s="58"/>
      <c r="U2331" s="58"/>
      <c r="V2331" s="53">
        <f t="shared" si="639"/>
        <v>0</v>
      </c>
      <c r="W2331" s="59"/>
      <c r="X2331" s="6"/>
    </row>
    <row r="2332" spans="1:24" s="77" customFormat="1" ht="15.75" x14ac:dyDescent="0.25">
      <c r="A2332" s="33" t="s">
        <v>296</v>
      </c>
      <c r="B2332" s="33" t="s">
        <v>338</v>
      </c>
      <c r="C2332" s="42" t="s">
        <v>186</v>
      </c>
      <c r="D2332" s="43" t="s">
        <v>187</v>
      </c>
      <c r="E2332" s="53"/>
      <c r="F2332" s="53"/>
      <c r="G2332" s="53"/>
      <c r="H2332" s="53"/>
      <c r="I2332" s="54"/>
      <c r="J2332" s="50"/>
      <c r="K2332" s="54"/>
      <c r="L2332" s="55"/>
      <c r="M2332" s="59"/>
      <c r="N2332" s="59"/>
      <c r="O2332" s="53"/>
      <c r="P2332" s="53"/>
      <c r="Q2332" s="57">
        <f t="shared" si="638"/>
        <v>0</v>
      </c>
      <c r="R2332" s="53"/>
      <c r="S2332" s="53">
        <f t="shared" si="641"/>
        <v>0</v>
      </c>
      <c r="T2332" s="58"/>
      <c r="U2332" s="58"/>
      <c r="V2332" s="53">
        <f t="shared" si="639"/>
        <v>0</v>
      </c>
      <c r="W2332" s="59"/>
      <c r="X2332" s="6"/>
    </row>
    <row r="2333" spans="1:24" s="77" customFormat="1" ht="31.5" x14ac:dyDescent="0.25">
      <c r="A2333" s="33" t="s">
        <v>296</v>
      </c>
      <c r="B2333" s="33" t="s">
        <v>338</v>
      </c>
      <c r="C2333" s="42" t="s">
        <v>188</v>
      </c>
      <c r="D2333" s="43" t="s">
        <v>189</v>
      </c>
      <c r="E2333" s="53"/>
      <c r="F2333" s="53"/>
      <c r="G2333" s="53"/>
      <c r="H2333" s="53"/>
      <c r="I2333" s="54"/>
      <c r="J2333" s="50"/>
      <c r="K2333" s="54"/>
      <c r="L2333" s="55"/>
      <c r="M2333" s="59"/>
      <c r="N2333" s="59"/>
      <c r="O2333" s="53"/>
      <c r="P2333" s="53"/>
      <c r="Q2333" s="57">
        <f t="shared" si="638"/>
        <v>0</v>
      </c>
      <c r="R2333" s="53"/>
      <c r="S2333" s="53">
        <f t="shared" si="641"/>
        <v>0</v>
      </c>
      <c r="T2333" s="58"/>
      <c r="U2333" s="58"/>
      <c r="V2333" s="53">
        <f t="shared" si="639"/>
        <v>0</v>
      </c>
      <c r="W2333" s="59"/>
      <c r="X2333" s="6"/>
    </row>
    <row r="2334" spans="1:24" s="77" customFormat="1" ht="15.75" x14ac:dyDescent="0.25">
      <c r="A2334" s="33" t="s">
        <v>296</v>
      </c>
      <c r="B2334" s="33" t="s">
        <v>338</v>
      </c>
      <c r="C2334" s="42" t="s">
        <v>124</v>
      </c>
      <c r="D2334" s="43" t="s">
        <v>165</v>
      </c>
      <c r="E2334" s="53"/>
      <c r="F2334" s="53"/>
      <c r="G2334" s="53"/>
      <c r="H2334" s="53"/>
      <c r="I2334" s="54"/>
      <c r="J2334" s="50"/>
      <c r="K2334" s="54"/>
      <c r="L2334" s="55"/>
      <c r="M2334" s="59"/>
      <c r="N2334" s="59"/>
      <c r="O2334" s="53"/>
      <c r="P2334" s="53"/>
      <c r="Q2334" s="57">
        <f t="shared" si="638"/>
        <v>0</v>
      </c>
      <c r="R2334" s="53"/>
      <c r="S2334" s="53">
        <f t="shared" si="641"/>
        <v>0</v>
      </c>
      <c r="T2334" s="58"/>
      <c r="U2334" s="58"/>
      <c r="V2334" s="53">
        <f t="shared" si="639"/>
        <v>0</v>
      </c>
      <c r="W2334" s="59"/>
      <c r="X2334" s="6"/>
    </row>
    <row r="2335" spans="1:24" s="77" customFormat="1" ht="15.75" x14ac:dyDescent="0.25">
      <c r="A2335" s="33" t="s">
        <v>296</v>
      </c>
      <c r="B2335" s="33" t="s">
        <v>338</v>
      </c>
      <c r="C2335" s="42" t="s">
        <v>125</v>
      </c>
      <c r="D2335" s="43" t="s">
        <v>166</v>
      </c>
      <c r="E2335" s="53"/>
      <c r="F2335" s="53"/>
      <c r="G2335" s="53"/>
      <c r="H2335" s="53"/>
      <c r="I2335" s="54"/>
      <c r="J2335" s="50"/>
      <c r="K2335" s="54"/>
      <c r="L2335" s="55"/>
      <c r="M2335" s="59"/>
      <c r="N2335" s="59"/>
      <c r="O2335" s="53"/>
      <c r="P2335" s="53"/>
      <c r="Q2335" s="57">
        <f t="shared" si="638"/>
        <v>0</v>
      </c>
      <c r="R2335" s="53"/>
      <c r="S2335" s="53">
        <f t="shared" si="641"/>
        <v>0</v>
      </c>
      <c r="T2335" s="58"/>
      <c r="U2335" s="58"/>
      <c r="V2335" s="53">
        <f t="shared" si="639"/>
        <v>0</v>
      </c>
      <c r="W2335" s="59"/>
      <c r="X2335" s="6"/>
    </row>
    <row r="2336" spans="1:24" s="77" customFormat="1" ht="47.25" x14ac:dyDescent="0.25">
      <c r="A2336" s="33" t="s">
        <v>296</v>
      </c>
      <c r="B2336" s="33" t="s">
        <v>338</v>
      </c>
      <c r="C2336" s="42" t="s">
        <v>34</v>
      </c>
      <c r="D2336" s="43" t="s">
        <v>167</v>
      </c>
      <c r="E2336" s="53"/>
      <c r="F2336" s="53"/>
      <c r="G2336" s="53"/>
      <c r="H2336" s="53"/>
      <c r="I2336" s="54"/>
      <c r="J2336" s="50"/>
      <c r="K2336" s="54"/>
      <c r="L2336" s="55"/>
      <c r="M2336" s="59"/>
      <c r="N2336" s="59"/>
      <c r="O2336" s="53"/>
      <c r="P2336" s="53"/>
      <c r="Q2336" s="57">
        <f t="shared" si="638"/>
        <v>0</v>
      </c>
      <c r="R2336" s="53"/>
      <c r="S2336" s="53">
        <f t="shared" si="641"/>
        <v>0</v>
      </c>
      <c r="T2336" s="58"/>
      <c r="U2336" s="58"/>
      <c r="V2336" s="53">
        <f t="shared" si="639"/>
        <v>0</v>
      </c>
      <c r="W2336" s="59"/>
      <c r="X2336" s="6"/>
    </row>
    <row r="2337" spans="1:24" s="77" customFormat="1" ht="15.75" x14ac:dyDescent="0.25">
      <c r="A2337" s="33" t="s">
        <v>296</v>
      </c>
      <c r="B2337" s="33" t="s">
        <v>338</v>
      </c>
      <c r="C2337" s="42" t="s">
        <v>35</v>
      </c>
      <c r="D2337" s="43" t="s">
        <v>168</v>
      </c>
      <c r="E2337" s="53"/>
      <c r="F2337" s="53"/>
      <c r="G2337" s="53"/>
      <c r="H2337" s="53"/>
      <c r="I2337" s="54"/>
      <c r="J2337" s="50"/>
      <c r="K2337" s="54"/>
      <c r="L2337" s="55"/>
      <c r="M2337" s="59"/>
      <c r="N2337" s="59"/>
      <c r="O2337" s="53"/>
      <c r="P2337" s="53"/>
      <c r="Q2337" s="57">
        <f t="shared" si="638"/>
        <v>0</v>
      </c>
      <c r="R2337" s="53"/>
      <c r="S2337" s="53">
        <f t="shared" si="641"/>
        <v>0</v>
      </c>
      <c r="T2337" s="58"/>
      <c r="U2337" s="58"/>
      <c r="V2337" s="53">
        <f t="shared" si="639"/>
        <v>0</v>
      </c>
      <c r="W2337" s="59"/>
      <c r="X2337" s="6"/>
    </row>
    <row r="2338" spans="1:24" s="77" customFormat="1" ht="31.5" x14ac:dyDescent="0.25">
      <c r="A2338" s="33" t="s">
        <v>296</v>
      </c>
      <c r="B2338" s="33" t="s">
        <v>338</v>
      </c>
      <c r="C2338" s="42" t="s">
        <v>36</v>
      </c>
      <c r="D2338" s="43" t="s">
        <v>190</v>
      </c>
      <c r="E2338" s="53"/>
      <c r="F2338" s="53"/>
      <c r="G2338" s="53"/>
      <c r="H2338" s="53"/>
      <c r="I2338" s="54"/>
      <c r="J2338" s="50"/>
      <c r="K2338" s="54"/>
      <c r="L2338" s="55"/>
      <c r="M2338" s="59"/>
      <c r="N2338" s="59"/>
      <c r="O2338" s="53"/>
      <c r="P2338" s="53"/>
      <c r="Q2338" s="57">
        <f t="shared" si="638"/>
        <v>0</v>
      </c>
      <c r="R2338" s="53"/>
      <c r="S2338" s="53">
        <f t="shared" si="641"/>
        <v>0</v>
      </c>
      <c r="T2338" s="58"/>
      <c r="U2338" s="58"/>
      <c r="V2338" s="53">
        <f t="shared" si="639"/>
        <v>0</v>
      </c>
      <c r="W2338" s="59"/>
      <c r="X2338" s="6"/>
    </row>
    <row r="2339" spans="1:24" s="77" customFormat="1" ht="31.5" x14ac:dyDescent="0.25">
      <c r="A2339" s="33" t="s">
        <v>296</v>
      </c>
      <c r="B2339" s="33" t="s">
        <v>338</v>
      </c>
      <c r="C2339" s="42" t="s">
        <v>37</v>
      </c>
      <c r="D2339" s="43" t="s">
        <v>191</v>
      </c>
      <c r="E2339" s="53"/>
      <c r="F2339" s="53"/>
      <c r="G2339" s="53"/>
      <c r="H2339" s="53"/>
      <c r="I2339" s="54"/>
      <c r="J2339" s="50"/>
      <c r="K2339" s="54"/>
      <c r="L2339" s="55"/>
      <c r="M2339" s="59"/>
      <c r="N2339" s="59"/>
      <c r="O2339" s="53"/>
      <c r="P2339" s="53"/>
      <c r="Q2339" s="57">
        <f t="shared" si="638"/>
        <v>0</v>
      </c>
      <c r="R2339" s="53"/>
      <c r="S2339" s="53">
        <f t="shared" si="641"/>
        <v>0</v>
      </c>
      <c r="T2339" s="58"/>
      <c r="U2339" s="58"/>
      <c r="V2339" s="53">
        <f t="shared" si="639"/>
        <v>0</v>
      </c>
      <c r="W2339" s="59"/>
      <c r="X2339" s="6"/>
    </row>
    <row r="2340" spans="1:24" s="77" customFormat="1" ht="31.5" x14ac:dyDescent="0.25">
      <c r="A2340" s="33" t="s">
        <v>296</v>
      </c>
      <c r="B2340" s="33" t="s">
        <v>338</v>
      </c>
      <c r="C2340" s="42" t="s">
        <v>38</v>
      </c>
      <c r="D2340" s="43" t="s">
        <v>169</v>
      </c>
      <c r="E2340" s="53"/>
      <c r="F2340" s="53"/>
      <c r="G2340" s="53"/>
      <c r="H2340" s="53"/>
      <c r="I2340" s="54"/>
      <c r="J2340" s="50"/>
      <c r="K2340" s="54"/>
      <c r="L2340" s="55"/>
      <c r="M2340" s="59"/>
      <c r="N2340" s="59"/>
      <c r="O2340" s="53"/>
      <c r="P2340" s="53"/>
      <c r="Q2340" s="57">
        <f t="shared" si="638"/>
        <v>0</v>
      </c>
      <c r="R2340" s="53"/>
      <c r="S2340" s="53">
        <f t="shared" si="641"/>
        <v>0</v>
      </c>
      <c r="T2340" s="58"/>
      <c r="U2340" s="58"/>
      <c r="V2340" s="53">
        <f t="shared" si="639"/>
        <v>0</v>
      </c>
      <c r="W2340" s="59"/>
      <c r="X2340" s="6"/>
    </row>
    <row r="2341" spans="1:24" s="77" customFormat="1" ht="15.75" x14ac:dyDescent="0.25">
      <c r="A2341" s="33" t="s">
        <v>296</v>
      </c>
      <c r="B2341" s="33" t="s">
        <v>338</v>
      </c>
      <c r="C2341" s="42" t="s">
        <v>39</v>
      </c>
      <c r="D2341" s="43" t="s">
        <v>170</v>
      </c>
      <c r="E2341" s="53"/>
      <c r="F2341" s="53"/>
      <c r="G2341" s="53"/>
      <c r="H2341" s="53"/>
      <c r="I2341" s="54"/>
      <c r="J2341" s="50"/>
      <c r="K2341" s="54"/>
      <c r="L2341" s="55"/>
      <c r="M2341" s="59"/>
      <c r="N2341" s="59"/>
      <c r="O2341" s="53"/>
      <c r="P2341" s="53"/>
      <c r="Q2341" s="57">
        <f t="shared" si="638"/>
        <v>0</v>
      </c>
      <c r="R2341" s="53"/>
      <c r="S2341" s="53">
        <f t="shared" si="641"/>
        <v>0</v>
      </c>
      <c r="T2341" s="58"/>
      <c r="U2341" s="58"/>
      <c r="V2341" s="53">
        <f t="shared" si="639"/>
        <v>0</v>
      </c>
      <c r="W2341" s="59"/>
      <c r="X2341" s="6"/>
    </row>
    <row r="2342" spans="1:24" s="77" customFormat="1" ht="47.25" x14ac:dyDescent="0.25">
      <c r="A2342" s="33" t="s">
        <v>296</v>
      </c>
      <c r="B2342" s="33" t="s">
        <v>338</v>
      </c>
      <c r="C2342" s="42" t="s">
        <v>40</v>
      </c>
      <c r="D2342" s="43" t="s">
        <v>172</v>
      </c>
      <c r="E2342" s="53"/>
      <c r="F2342" s="53"/>
      <c r="G2342" s="53"/>
      <c r="H2342" s="53"/>
      <c r="I2342" s="54"/>
      <c r="J2342" s="50"/>
      <c r="K2342" s="54"/>
      <c r="L2342" s="55"/>
      <c r="M2342" s="59"/>
      <c r="N2342" s="59"/>
      <c r="O2342" s="53"/>
      <c r="P2342" s="53"/>
      <c r="Q2342" s="57">
        <f t="shared" si="638"/>
        <v>0</v>
      </c>
      <c r="R2342" s="53"/>
      <c r="S2342" s="53">
        <f t="shared" si="641"/>
        <v>0</v>
      </c>
      <c r="T2342" s="58"/>
      <c r="U2342" s="58"/>
      <c r="V2342" s="53">
        <f t="shared" si="639"/>
        <v>0</v>
      </c>
      <c r="W2342" s="59"/>
      <c r="X2342" s="6"/>
    </row>
    <row r="2343" spans="1:24" s="77" customFormat="1" ht="15.75" x14ac:dyDescent="0.25">
      <c r="A2343" s="33" t="s">
        <v>296</v>
      </c>
      <c r="B2343" s="33" t="s">
        <v>338</v>
      </c>
      <c r="C2343" s="42" t="s">
        <v>41</v>
      </c>
      <c r="D2343" s="43" t="s">
        <v>171</v>
      </c>
      <c r="E2343" s="53"/>
      <c r="F2343" s="53"/>
      <c r="G2343" s="53"/>
      <c r="H2343" s="53"/>
      <c r="I2343" s="54"/>
      <c r="J2343" s="50"/>
      <c r="K2343" s="54"/>
      <c r="L2343" s="55"/>
      <c r="M2343" s="59"/>
      <c r="N2343" s="59"/>
      <c r="O2343" s="53"/>
      <c r="P2343" s="53"/>
      <c r="Q2343" s="57">
        <f t="shared" si="638"/>
        <v>0</v>
      </c>
      <c r="R2343" s="53"/>
      <c r="S2343" s="53">
        <f t="shared" si="641"/>
        <v>0</v>
      </c>
      <c r="T2343" s="58"/>
      <c r="U2343" s="58"/>
      <c r="V2343" s="53">
        <f t="shared" si="639"/>
        <v>0</v>
      </c>
      <c r="W2343" s="59"/>
      <c r="X2343" s="6"/>
    </row>
    <row r="2344" spans="1:24" s="77" customFormat="1" ht="15.75" x14ac:dyDescent="0.25">
      <c r="A2344" s="33" t="s">
        <v>296</v>
      </c>
      <c r="B2344" s="33" t="s">
        <v>338</v>
      </c>
      <c r="C2344" s="42" t="s">
        <v>42</v>
      </c>
      <c r="D2344" s="43" t="s">
        <v>192</v>
      </c>
      <c r="E2344" s="53"/>
      <c r="F2344" s="53"/>
      <c r="G2344" s="53"/>
      <c r="H2344" s="53"/>
      <c r="I2344" s="54"/>
      <c r="J2344" s="50"/>
      <c r="K2344" s="54"/>
      <c r="L2344" s="55"/>
      <c r="M2344" s="59"/>
      <c r="N2344" s="59"/>
      <c r="O2344" s="53"/>
      <c r="P2344" s="53"/>
      <c r="Q2344" s="57">
        <f t="shared" si="638"/>
        <v>0</v>
      </c>
      <c r="R2344" s="53"/>
      <c r="S2344" s="53">
        <f t="shared" si="641"/>
        <v>0</v>
      </c>
      <c r="T2344" s="58"/>
      <c r="U2344" s="58"/>
      <c r="V2344" s="53">
        <f t="shared" si="639"/>
        <v>0</v>
      </c>
      <c r="W2344" s="59"/>
      <c r="X2344" s="6"/>
    </row>
    <row r="2345" spans="1:24" s="77" customFormat="1" ht="15.75" x14ac:dyDescent="0.25">
      <c r="A2345" s="33" t="s">
        <v>296</v>
      </c>
      <c r="B2345" s="33" t="s">
        <v>338</v>
      </c>
      <c r="C2345" s="42" t="s">
        <v>43</v>
      </c>
      <c r="D2345" s="43" t="s">
        <v>193</v>
      </c>
      <c r="E2345" s="53"/>
      <c r="F2345" s="53"/>
      <c r="G2345" s="53"/>
      <c r="H2345" s="53"/>
      <c r="I2345" s="54"/>
      <c r="J2345" s="50"/>
      <c r="K2345" s="54"/>
      <c r="L2345" s="55"/>
      <c r="M2345" s="59"/>
      <c r="N2345" s="59"/>
      <c r="O2345" s="53"/>
      <c r="P2345" s="53"/>
      <c r="Q2345" s="57">
        <f t="shared" si="638"/>
        <v>0</v>
      </c>
      <c r="R2345" s="53"/>
      <c r="S2345" s="53">
        <f t="shared" si="641"/>
        <v>0</v>
      </c>
      <c r="T2345" s="58"/>
      <c r="U2345" s="58"/>
      <c r="V2345" s="53">
        <f t="shared" si="639"/>
        <v>0</v>
      </c>
      <c r="W2345" s="59"/>
      <c r="X2345" s="6"/>
    </row>
    <row r="2346" spans="1:24" s="77" customFormat="1" ht="15.75" x14ac:dyDescent="0.25">
      <c r="A2346" s="33" t="s">
        <v>296</v>
      </c>
      <c r="B2346" s="33" t="s">
        <v>338</v>
      </c>
      <c r="C2346" s="42" t="s">
        <v>44</v>
      </c>
      <c r="D2346" s="43" t="s">
        <v>173</v>
      </c>
      <c r="E2346" s="53"/>
      <c r="F2346" s="53"/>
      <c r="G2346" s="53"/>
      <c r="H2346" s="53"/>
      <c r="I2346" s="54"/>
      <c r="J2346" s="50"/>
      <c r="K2346" s="54"/>
      <c r="L2346" s="55"/>
      <c r="M2346" s="59"/>
      <c r="N2346" s="59"/>
      <c r="O2346" s="53"/>
      <c r="P2346" s="53"/>
      <c r="Q2346" s="57">
        <f t="shared" si="638"/>
        <v>0</v>
      </c>
      <c r="R2346" s="53"/>
      <c r="S2346" s="53">
        <f t="shared" si="641"/>
        <v>0</v>
      </c>
      <c r="T2346" s="58"/>
      <c r="U2346" s="58"/>
      <c r="V2346" s="53">
        <f t="shared" si="639"/>
        <v>0</v>
      </c>
      <c r="W2346" s="59"/>
      <c r="X2346" s="6"/>
    </row>
    <row r="2347" spans="1:24" s="77" customFormat="1" ht="15.75" x14ac:dyDescent="0.25">
      <c r="A2347" s="33" t="s">
        <v>296</v>
      </c>
      <c r="B2347" s="33" t="s">
        <v>338</v>
      </c>
      <c r="C2347" s="42" t="s">
        <v>45</v>
      </c>
      <c r="D2347" s="43" t="s">
        <v>187</v>
      </c>
      <c r="E2347" s="53"/>
      <c r="F2347" s="53"/>
      <c r="G2347" s="53"/>
      <c r="H2347" s="53"/>
      <c r="I2347" s="54"/>
      <c r="J2347" s="50"/>
      <c r="K2347" s="54"/>
      <c r="L2347" s="55"/>
      <c r="M2347" s="59"/>
      <c r="N2347" s="59"/>
      <c r="O2347" s="53"/>
      <c r="P2347" s="53"/>
      <c r="Q2347" s="57">
        <f t="shared" si="638"/>
        <v>0</v>
      </c>
      <c r="R2347" s="53"/>
      <c r="S2347" s="53">
        <f t="shared" si="641"/>
        <v>0</v>
      </c>
      <c r="T2347" s="58"/>
      <c r="U2347" s="58"/>
      <c r="V2347" s="53">
        <f t="shared" si="639"/>
        <v>0</v>
      </c>
      <c r="W2347" s="59"/>
      <c r="X2347" s="6"/>
    </row>
    <row r="2348" spans="1:24" s="77" customFormat="1" ht="15.75" x14ac:dyDescent="0.25">
      <c r="A2348" s="33" t="s">
        <v>296</v>
      </c>
      <c r="B2348" s="33" t="s">
        <v>338</v>
      </c>
      <c r="C2348" s="42" t="s">
        <v>46</v>
      </c>
      <c r="D2348" s="43" t="s">
        <v>194</v>
      </c>
      <c r="E2348" s="53"/>
      <c r="F2348" s="53"/>
      <c r="G2348" s="53"/>
      <c r="H2348" s="53"/>
      <c r="I2348" s="54"/>
      <c r="J2348" s="50"/>
      <c r="K2348" s="54"/>
      <c r="L2348" s="55"/>
      <c r="M2348" s="59"/>
      <c r="N2348" s="59"/>
      <c r="O2348" s="53"/>
      <c r="P2348" s="53"/>
      <c r="Q2348" s="57">
        <f t="shared" si="638"/>
        <v>0</v>
      </c>
      <c r="R2348" s="53"/>
      <c r="S2348" s="53">
        <f t="shared" si="641"/>
        <v>0</v>
      </c>
      <c r="T2348" s="58"/>
      <c r="U2348" s="58"/>
      <c r="V2348" s="53">
        <f t="shared" si="639"/>
        <v>0</v>
      </c>
      <c r="W2348" s="59"/>
      <c r="X2348" s="6"/>
    </row>
    <row r="2349" spans="1:24" s="77" customFormat="1" ht="15.75" x14ac:dyDescent="0.25">
      <c r="A2349" s="33" t="s">
        <v>296</v>
      </c>
      <c r="B2349" s="33" t="s">
        <v>338</v>
      </c>
      <c r="C2349" s="42" t="s">
        <v>47</v>
      </c>
      <c r="D2349" s="43" t="s">
        <v>121</v>
      </c>
      <c r="E2349" s="53"/>
      <c r="F2349" s="53"/>
      <c r="G2349" s="53"/>
      <c r="H2349" s="53"/>
      <c r="I2349" s="54"/>
      <c r="J2349" s="50"/>
      <c r="K2349" s="54"/>
      <c r="L2349" s="55"/>
      <c r="M2349" s="59"/>
      <c r="N2349" s="59"/>
      <c r="O2349" s="53"/>
      <c r="P2349" s="53"/>
      <c r="Q2349" s="57">
        <f t="shared" si="638"/>
        <v>0</v>
      </c>
      <c r="R2349" s="53"/>
      <c r="S2349" s="53">
        <f t="shared" si="641"/>
        <v>0</v>
      </c>
      <c r="T2349" s="58"/>
      <c r="U2349" s="58"/>
      <c r="V2349" s="53">
        <f t="shared" si="639"/>
        <v>0</v>
      </c>
      <c r="W2349" s="59"/>
      <c r="X2349" s="6"/>
    </row>
    <row r="2350" spans="1:24" s="77" customFormat="1" ht="15.75" x14ac:dyDescent="0.25">
      <c r="A2350" s="33" t="s">
        <v>296</v>
      </c>
      <c r="B2350" s="33" t="s">
        <v>338</v>
      </c>
      <c r="C2350" s="42" t="s">
        <v>48</v>
      </c>
      <c r="D2350" s="43" t="s">
        <v>195</v>
      </c>
      <c r="E2350" s="53"/>
      <c r="F2350" s="53"/>
      <c r="G2350" s="53"/>
      <c r="H2350" s="53"/>
      <c r="I2350" s="54"/>
      <c r="J2350" s="50"/>
      <c r="K2350" s="54"/>
      <c r="L2350" s="55"/>
      <c r="M2350" s="59"/>
      <c r="N2350" s="59"/>
      <c r="O2350" s="53"/>
      <c r="P2350" s="53"/>
      <c r="Q2350" s="57">
        <f t="shared" si="638"/>
        <v>0</v>
      </c>
      <c r="R2350" s="53"/>
      <c r="S2350" s="53">
        <f t="shared" si="641"/>
        <v>0</v>
      </c>
      <c r="T2350" s="58"/>
      <c r="U2350" s="58"/>
      <c r="V2350" s="53">
        <f t="shared" si="639"/>
        <v>0</v>
      </c>
      <c r="W2350" s="59"/>
      <c r="X2350" s="6"/>
    </row>
    <row r="2351" spans="1:24" s="77" customFormat="1" ht="31.5" x14ac:dyDescent="0.25">
      <c r="A2351" s="33" t="s">
        <v>296</v>
      </c>
      <c r="B2351" s="33" t="s">
        <v>338</v>
      </c>
      <c r="C2351" s="42" t="s">
        <v>128</v>
      </c>
      <c r="D2351" s="43" t="s">
        <v>118</v>
      </c>
      <c r="E2351" s="53"/>
      <c r="F2351" s="53"/>
      <c r="G2351" s="53"/>
      <c r="H2351" s="53"/>
      <c r="I2351" s="54"/>
      <c r="J2351" s="50"/>
      <c r="K2351" s="54"/>
      <c r="L2351" s="55"/>
      <c r="M2351" s="59"/>
      <c r="N2351" s="59"/>
      <c r="O2351" s="53"/>
      <c r="P2351" s="53"/>
      <c r="Q2351" s="57">
        <f t="shared" si="638"/>
        <v>0</v>
      </c>
      <c r="R2351" s="53"/>
      <c r="S2351" s="53">
        <f t="shared" si="641"/>
        <v>0</v>
      </c>
      <c r="T2351" s="58"/>
      <c r="U2351" s="58"/>
      <c r="V2351" s="53">
        <f t="shared" si="639"/>
        <v>0</v>
      </c>
      <c r="W2351" s="59"/>
      <c r="X2351" s="6"/>
    </row>
    <row r="2352" spans="1:24" s="77" customFormat="1" ht="15.75" x14ac:dyDescent="0.25">
      <c r="A2352" s="33" t="s">
        <v>296</v>
      </c>
      <c r="B2352" s="33" t="s">
        <v>338</v>
      </c>
      <c r="C2352" s="42" t="s">
        <v>47</v>
      </c>
      <c r="D2352" s="43" t="s">
        <v>121</v>
      </c>
      <c r="E2352" s="53"/>
      <c r="F2352" s="53"/>
      <c r="G2352" s="53"/>
      <c r="H2352" s="53"/>
      <c r="I2352" s="54"/>
      <c r="J2352" s="50"/>
      <c r="K2352" s="54"/>
      <c r="L2352" s="55"/>
      <c r="M2352" s="59"/>
      <c r="N2352" s="59"/>
      <c r="O2352" s="53"/>
      <c r="P2352" s="53"/>
      <c r="Q2352" s="57">
        <f t="shared" si="638"/>
        <v>0</v>
      </c>
      <c r="R2352" s="53"/>
      <c r="S2352" s="53">
        <f t="shared" si="641"/>
        <v>0</v>
      </c>
      <c r="T2352" s="58"/>
      <c r="U2352" s="58"/>
      <c r="V2352" s="53">
        <f t="shared" si="639"/>
        <v>0</v>
      </c>
      <c r="W2352" s="59"/>
      <c r="X2352" s="6"/>
    </row>
    <row r="2353" spans="1:24" s="77" customFormat="1" ht="31.5" x14ac:dyDescent="0.25">
      <c r="A2353" s="33" t="s">
        <v>296</v>
      </c>
      <c r="B2353" s="33" t="s">
        <v>338</v>
      </c>
      <c r="C2353" s="42" t="s">
        <v>49</v>
      </c>
      <c r="D2353" s="43" t="s">
        <v>196</v>
      </c>
      <c r="E2353" s="53"/>
      <c r="F2353" s="53"/>
      <c r="G2353" s="53"/>
      <c r="H2353" s="53"/>
      <c r="I2353" s="54"/>
      <c r="J2353" s="50"/>
      <c r="K2353" s="54"/>
      <c r="L2353" s="55"/>
      <c r="M2353" s="59"/>
      <c r="N2353" s="59"/>
      <c r="O2353" s="53"/>
      <c r="P2353" s="53"/>
      <c r="Q2353" s="57">
        <f t="shared" si="638"/>
        <v>0</v>
      </c>
      <c r="R2353" s="53"/>
      <c r="S2353" s="53">
        <f t="shared" si="641"/>
        <v>0</v>
      </c>
      <c r="T2353" s="58"/>
      <c r="U2353" s="58"/>
      <c r="V2353" s="53">
        <f t="shared" si="639"/>
        <v>0</v>
      </c>
      <c r="W2353" s="59"/>
      <c r="X2353" s="6"/>
    </row>
    <row r="2354" spans="1:24" s="77" customFormat="1" ht="31.5" x14ac:dyDescent="0.25">
      <c r="A2354" s="33" t="s">
        <v>296</v>
      </c>
      <c r="B2354" s="33" t="s">
        <v>338</v>
      </c>
      <c r="C2354" s="42" t="s">
        <v>197</v>
      </c>
      <c r="D2354" s="43" t="s">
        <v>198</v>
      </c>
      <c r="E2354" s="53"/>
      <c r="F2354" s="53"/>
      <c r="G2354" s="53"/>
      <c r="H2354" s="53"/>
      <c r="I2354" s="54"/>
      <c r="J2354" s="50"/>
      <c r="K2354" s="54"/>
      <c r="L2354" s="55"/>
      <c r="M2354" s="59"/>
      <c r="N2354" s="59"/>
      <c r="O2354" s="53"/>
      <c r="P2354" s="53"/>
      <c r="Q2354" s="57">
        <f t="shared" si="638"/>
        <v>0</v>
      </c>
      <c r="R2354" s="53"/>
      <c r="S2354" s="53">
        <f t="shared" si="641"/>
        <v>0</v>
      </c>
      <c r="T2354" s="58"/>
      <c r="U2354" s="58"/>
      <c r="V2354" s="53">
        <f t="shared" si="639"/>
        <v>0</v>
      </c>
      <c r="W2354" s="59"/>
      <c r="X2354" s="6"/>
    </row>
    <row r="2355" spans="1:24" s="77" customFormat="1" ht="47.25" x14ac:dyDescent="0.25">
      <c r="A2355" s="33" t="s">
        <v>296</v>
      </c>
      <c r="B2355" s="33" t="s">
        <v>338</v>
      </c>
      <c r="C2355" s="42" t="s">
        <v>199</v>
      </c>
      <c r="D2355" s="43" t="s">
        <v>200</v>
      </c>
      <c r="E2355" s="53"/>
      <c r="F2355" s="53"/>
      <c r="G2355" s="53"/>
      <c r="H2355" s="53"/>
      <c r="I2355" s="54"/>
      <c r="J2355" s="50"/>
      <c r="K2355" s="54"/>
      <c r="L2355" s="55"/>
      <c r="M2355" s="59"/>
      <c r="N2355" s="59"/>
      <c r="O2355" s="53"/>
      <c r="P2355" s="53"/>
      <c r="Q2355" s="57">
        <f t="shared" si="638"/>
        <v>0</v>
      </c>
      <c r="R2355" s="53"/>
      <c r="S2355" s="53">
        <f t="shared" si="641"/>
        <v>0</v>
      </c>
      <c r="T2355" s="58"/>
      <c r="U2355" s="58"/>
      <c r="V2355" s="53">
        <f t="shared" si="639"/>
        <v>0</v>
      </c>
      <c r="W2355" s="59"/>
      <c r="X2355" s="6"/>
    </row>
    <row r="2356" spans="1:24" s="77" customFormat="1" ht="31.5" x14ac:dyDescent="0.25">
      <c r="A2356" s="33" t="s">
        <v>296</v>
      </c>
      <c r="B2356" s="33" t="s">
        <v>338</v>
      </c>
      <c r="C2356" s="42" t="s">
        <v>201</v>
      </c>
      <c r="D2356" s="43" t="s">
        <v>202</v>
      </c>
      <c r="E2356" s="53"/>
      <c r="F2356" s="53"/>
      <c r="G2356" s="53"/>
      <c r="H2356" s="53"/>
      <c r="I2356" s="127"/>
      <c r="J2356" s="55"/>
      <c r="K2356" s="127"/>
      <c r="L2356" s="55"/>
      <c r="M2356" s="59"/>
      <c r="N2356" s="59"/>
      <c r="O2356" s="53"/>
      <c r="P2356" s="53"/>
      <c r="Q2356" s="59">
        <f t="shared" si="638"/>
        <v>0</v>
      </c>
      <c r="R2356" s="53"/>
      <c r="S2356" s="53">
        <f t="shared" si="641"/>
        <v>0</v>
      </c>
      <c r="T2356" s="53"/>
      <c r="U2356" s="53"/>
      <c r="V2356" s="53">
        <f t="shared" si="639"/>
        <v>0</v>
      </c>
      <c r="W2356" s="59"/>
      <c r="X2356" s="6"/>
    </row>
    <row r="2357" spans="1:24" s="77" customFormat="1" ht="47.25" x14ac:dyDescent="0.25">
      <c r="A2357" s="33" t="s">
        <v>296</v>
      </c>
      <c r="B2357" s="33" t="s">
        <v>338</v>
      </c>
      <c r="C2357" s="42" t="s">
        <v>203</v>
      </c>
      <c r="D2357" s="43" t="s">
        <v>204</v>
      </c>
      <c r="E2357" s="53"/>
      <c r="F2357" s="53"/>
      <c r="G2357" s="53"/>
      <c r="H2357" s="53"/>
      <c r="I2357" s="54"/>
      <c r="J2357" s="50"/>
      <c r="K2357" s="54"/>
      <c r="L2357" s="55"/>
      <c r="M2357" s="59"/>
      <c r="N2357" s="59"/>
      <c r="O2357" s="53"/>
      <c r="P2357" s="53"/>
      <c r="Q2357" s="57">
        <f t="shared" si="638"/>
        <v>0</v>
      </c>
      <c r="R2357" s="53"/>
      <c r="S2357" s="53">
        <f t="shared" si="641"/>
        <v>0</v>
      </c>
      <c r="T2357" s="58"/>
      <c r="U2357" s="58"/>
      <c r="V2357" s="53">
        <f t="shared" si="639"/>
        <v>0</v>
      </c>
      <c r="W2357" s="59"/>
      <c r="X2357" s="6"/>
    </row>
    <row r="2358" spans="1:24" s="77" customFormat="1" ht="31.5" x14ac:dyDescent="0.25">
      <c r="A2358" s="33" t="s">
        <v>296</v>
      </c>
      <c r="B2358" s="22" t="s">
        <v>339</v>
      </c>
      <c r="C2358" s="23" t="s">
        <v>102</v>
      </c>
      <c r="D2358" s="32" t="s">
        <v>50</v>
      </c>
      <c r="E2358" s="64">
        <f t="shared" ref="E2358:L2358" si="642">SUM(E2359:E2405)</f>
        <v>456674</v>
      </c>
      <c r="F2358" s="64">
        <f t="shared" si="642"/>
        <v>111005.66666666666</v>
      </c>
      <c r="G2358" s="64">
        <f t="shared" si="642"/>
        <v>379415</v>
      </c>
      <c r="H2358" s="64">
        <f t="shared" si="642"/>
        <v>379415</v>
      </c>
      <c r="I2358" s="134">
        <f t="shared" si="642"/>
        <v>0</v>
      </c>
      <c r="J2358" s="134">
        <f t="shared" si="642"/>
        <v>0</v>
      </c>
      <c r="K2358" s="134">
        <f t="shared" si="642"/>
        <v>0</v>
      </c>
      <c r="L2358" s="64">
        <f t="shared" si="642"/>
        <v>0</v>
      </c>
      <c r="M2358" s="64"/>
      <c r="N2358" s="64"/>
      <c r="O2358" s="64">
        <f t="shared" ref="O2358:V2358" si="643">SUM(O2359:O2403)</f>
        <v>823</v>
      </c>
      <c r="P2358" s="64">
        <f t="shared" si="643"/>
        <v>823</v>
      </c>
      <c r="Q2358" s="134">
        <f t="shared" si="643"/>
        <v>0</v>
      </c>
      <c r="R2358" s="64">
        <f t="shared" si="643"/>
        <v>123</v>
      </c>
      <c r="S2358" s="64">
        <f t="shared" si="643"/>
        <v>31</v>
      </c>
      <c r="T2358" s="144">
        <f t="shared" si="643"/>
        <v>106</v>
      </c>
      <c r="U2358" s="144">
        <f t="shared" si="643"/>
        <v>106</v>
      </c>
      <c r="V2358" s="64">
        <f t="shared" si="643"/>
        <v>0</v>
      </c>
      <c r="W2358" s="64"/>
      <c r="X2358" s="6"/>
    </row>
    <row r="2359" spans="1:24" s="77" customFormat="1" ht="63" x14ac:dyDescent="0.25">
      <c r="A2359" s="33" t="s">
        <v>296</v>
      </c>
      <c r="B2359" s="44" t="s">
        <v>339</v>
      </c>
      <c r="C2359" s="23" t="s">
        <v>102</v>
      </c>
      <c r="D2359" s="43" t="s">
        <v>205</v>
      </c>
      <c r="E2359" s="53"/>
      <c r="F2359" s="53"/>
      <c r="G2359" s="53"/>
      <c r="H2359" s="53"/>
      <c r="I2359" s="54"/>
      <c r="J2359" s="50"/>
      <c r="K2359" s="54"/>
      <c r="L2359" s="55"/>
      <c r="M2359" s="59"/>
      <c r="N2359" s="59"/>
      <c r="O2359" s="53"/>
      <c r="P2359" s="53"/>
      <c r="Q2359" s="57">
        <f>O2359-P2359</f>
        <v>0</v>
      </c>
      <c r="R2359" s="53"/>
      <c r="S2359" s="53">
        <f>ROUND(R2359/12*3,0)</f>
        <v>0</v>
      </c>
      <c r="T2359" s="58"/>
      <c r="U2359" s="58"/>
      <c r="V2359" s="53">
        <f>T2359-U2359</f>
        <v>0</v>
      </c>
      <c r="W2359" s="59"/>
      <c r="X2359" s="6"/>
    </row>
    <row r="2360" spans="1:24" s="77" customFormat="1" ht="15.75" x14ac:dyDescent="0.25">
      <c r="A2360" s="33" t="s">
        <v>296</v>
      </c>
      <c r="B2360" s="44" t="s">
        <v>339</v>
      </c>
      <c r="C2360" s="23" t="s">
        <v>384</v>
      </c>
      <c r="D2360" s="43" t="s">
        <v>387</v>
      </c>
      <c r="E2360" s="53"/>
      <c r="F2360" s="53"/>
      <c r="G2360" s="53"/>
      <c r="H2360" s="53"/>
      <c r="I2360" s="54"/>
      <c r="J2360" s="50"/>
      <c r="K2360" s="54"/>
      <c r="L2360" s="55"/>
      <c r="M2360" s="59"/>
      <c r="N2360" s="59"/>
      <c r="O2360" s="53"/>
      <c r="P2360" s="53"/>
      <c r="Q2360" s="57"/>
      <c r="R2360" s="53"/>
      <c r="S2360" s="53"/>
      <c r="T2360" s="58"/>
      <c r="U2360" s="58"/>
      <c r="V2360" s="53"/>
      <c r="W2360" s="59"/>
      <c r="X2360" s="6"/>
    </row>
    <row r="2361" spans="1:24" s="77" customFormat="1" ht="15.75" x14ac:dyDescent="0.25">
      <c r="A2361" s="33" t="s">
        <v>296</v>
      </c>
      <c r="B2361" s="44" t="s">
        <v>339</v>
      </c>
      <c r="C2361" s="23" t="s">
        <v>385</v>
      </c>
      <c r="D2361" s="43" t="s">
        <v>388</v>
      </c>
      <c r="E2361" s="53"/>
      <c r="F2361" s="53"/>
      <c r="G2361" s="53"/>
      <c r="H2361" s="53"/>
      <c r="I2361" s="54"/>
      <c r="J2361" s="50"/>
      <c r="K2361" s="54"/>
      <c r="L2361" s="55"/>
      <c r="M2361" s="59"/>
      <c r="N2361" s="59"/>
      <c r="O2361" s="53"/>
      <c r="P2361" s="53"/>
      <c r="Q2361" s="57"/>
      <c r="R2361" s="53"/>
      <c r="S2361" s="53"/>
      <c r="T2361" s="58"/>
      <c r="U2361" s="58"/>
      <c r="V2361" s="53"/>
      <c r="W2361" s="59"/>
      <c r="X2361" s="6"/>
    </row>
    <row r="2362" spans="1:24" s="77" customFormat="1" ht="31.5" x14ac:dyDescent="0.25">
      <c r="A2362" s="33" t="s">
        <v>296</v>
      </c>
      <c r="B2362" s="44" t="s">
        <v>339</v>
      </c>
      <c r="C2362" s="23" t="s">
        <v>386</v>
      </c>
      <c r="D2362" s="43" t="s">
        <v>389</v>
      </c>
      <c r="E2362" s="53"/>
      <c r="F2362" s="53"/>
      <c r="G2362" s="53"/>
      <c r="H2362" s="53"/>
      <c r="I2362" s="54"/>
      <c r="J2362" s="50"/>
      <c r="K2362" s="54"/>
      <c r="L2362" s="55"/>
      <c r="M2362" s="59"/>
      <c r="N2362" s="59"/>
      <c r="O2362" s="53"/>
      <c r="P2362" s="53"/>
      <c r="Q2362" s="57"/>
      <c r="R2362" s="53"/>
      <c r="S2362" s="53"/>
      <c r="T2362" s="58"/>
      <c r="U2362" s="58"/>
      <c r="V2362" s="53"/>
      <c r="W2362" s="59"/>
      <c r="X2362" s="6"/>
    </row>
    <row r="2363" spans="1:24" s="77" customFormat="1" ht="31.5" x14ac:dyDescent="0.25">
      <c r="A2363" s="33" t="s">
        <v>296</v>
      </c>
      <c r="B2363" s="44" t="s">
        <v>339</v>
      </c>
      <c r="C2363" s="37" t="s">
        <v>206</v>
      </c>
      <c r="D2363" s="43" t="s">
        <v>207</v>
      </c>
      <c r="E2363" s="53"/>
      <c r="F2363" s="53"/>
      <c r="G2363" s="53"/>
      <c r="H2363" s="53"/>
      <c r="I2363" s="54"/>
      <c r="J2363" s="50"/>
      <c r="K2363" s="54"/>
      <c r="L2363" s="55"/>
      <c r="M2363" s="59"/>
      <c r="N2363" s="59"/>
      <c r="O2363" s="53"/>
      <c r="P2363" s="53"/>
      <c r="Q2363" s="57">
        <f t="shared" ref="Q2363:Q2401" si="644">O2363-P2363</f>
        <v>0</v>
      </c>
      <c r="R2363" s="53"/>
      <c r="S2363" s="53">
        <f>ROUND(R2363/12*3,0)</f>
        <v>0</v>
      </c>
      <c r="T2363" s="58"/>
      <c r="U2363" s="58"/>
      <c r="V2363" s="53">
        <f t="shared" ref="V2363:V2401" si="645">T2363-U2363</f>
        <v>0</v>
      </c>
      <c r="W2363" s="59"/>
      <c r="X2363" s="6"/>
    </row>
    <row r="2364" spans="1:24" s="77" customFormat="1" ht="31.5" x14ac:dyDescent="0.25">
      <c r="A2364" s="33" t="s">
        <v>296</v>
      </c>
      <c r="B2364" s="44" t="s">
        <v>339</v>
      </c>
      <c r="C2364" s="37" t="s">
        <v>208</v>
      </c>
      <c r="D2364" s="43" t="s">
        <v>209</v>
      </c>
      <c r="E2364" s="53">
        <v>17675</v>
      </c>
      <c r="F2364" s="53">
        <f>E2364/12*2</f>
        <v>2945.8333333333335</v>
      </c>
      <c r="G2364" s="53">
        <v>5005</v>
      </c>
      <c r="H2364" s="53">
        <v>5005</v>
      </c>
      <c r="I2364" s="54"/>
      <c r="J2364" s="50"/>
      <c r="K2364" s="54"/>
      <c r="L2364" s="55"/>
      <c r="M2364" s="59"/>
      <c r="N2364" s="59"/>
      <c r="O2364" s="53"/>
      <c r="P2364" s="53"/>
      <c r="Q2364" s="57">
        <f t="shared" si="644"/>
        <v>0</v>
      </c>
      <c r="R2364" s="53"/>
      <c r="S2364" s="53">
        <f>ROUND(R2364/12*3,0)</f>
        <v>0</v>
      </c>
      <c r="T2364" s="58"/>
      <c r="U2364" s="58"/>
      <c r="V2364" s="53">
        <f t="shared" si="645"/>
        <v>0</v>
      </c>
      <c r="W2364" s="59"/>
      <c r="X2364" s="6"/>
    </row>
    <row r="2365" spans="1:24" s="77" customFormat="1" ht="15.75" x14ac:dyDescent="0.25">
      <c r="A2365" s="33" t="s">
        <v>296</v>
      </c>
      <c r="B2365" s="44" t="s">
        <v>339</v>
      </c>
      <c r="C2365" s="37" t="s">
        <v>210</v>
      </c>
      <c r="D2365" s="43" t="s">
        <v>224</v>
      </c>
      <c r="E2365" s="53"/>
      <c r="F2365" s="53"/>
      <c r="G2365" s="53"/>
      <c r="H2365" s="53"/>
      <c r="I2365" s="54"/>
      <c r="J2365" s="50"/>
      <c r="K2365" s="54"/>
      <c r="L2365" s="55"/>
      <c r="M2365" s="59"/>
      <c r="N2365" s="59"/>
      <c r="O2365" s="53"/>
      <c r="P2365" s="53"/>
      <c r="Q2365" s="57">
        <f t="shared" si="644"/>
        <v>0</v>
      </c>
      <c r="R2365" s="53"/>
      <c r="S2365" s="53">
        <f t="shared" ref="S2365" si="646">ROUND(R2365/12*3,0)</f>
        <v>0</v>
      </c>
      <c r="T2365" s="58"/>
      <c r="U2365" s="58"/>
      <c r="V2365" s="53">
        <f t="shared" si="645"/>
        <v>0</v>
      </c>
      <c r="W2365" s="59"/>
      <c r="X2365" s="6"/>
    </row>
    <row r="2366" spans="1:24" s="77" customFormat="1" ht="31.5" x14ac:dyDescent="0.25">
      <c r="A2366" s="33" t="s">
        <v>296</v>
      </c>
      <c r="B2366" s="44" t="s">
        <v>339</v>
      </c>
      <c r="C2366" s="37" t="s">
        <v>211</v>
      </c>
      <c r="D2366" s="43" t="s">
        <v>225</v>
      </c>
      <c r="E2366" s="53">
        <v>418720</v>
      </c>
      <c r="F2366" s="53">
        <f>E2366/12*3</f>
        <v>104680</v>
      </c>
      <c r="G2366" s="53">
        <v>369591</v>
      </c>
      <c r="H2366" s="53">
        <v>369591</v>
      </c>
      <c r="I2366" s="54"/>
      <c r="J2366" s="50"/>
      <c r="K2366" s="54"/>
      <c r="L2366" s="55"/>
      <c r="M2366" s="59"/>
      <c r="N2366" s="59"/>
      <c r="O2366" s="53">
        <v>823</v>
      </c>
      <c r="P2366" s="53">
        <v>823</v>
      </c>
      <c r="Q2366" s="57">
        <f t="shared" si="644"/>
        <v>0</v>
      </c>
      <c r="R2366" s="74">
        <v>123</v>
      </c>
      <c r="S2366" s="53">
        <f>ROUND(R2366/12*3,0)</f>
        <v>31</v>
      </c>
      <c r="T2366" s="58">
        <v>106</v>
      </c>
      <c r="U2366" s="58">
        <v>106</v>
      </c>
      <c r="V2366" s="53">
        <f t="shared" si="645"/>
        <v>0</v>
      </c>
      <c r="W2366" s="59"/>
      <c r="X2366" s="6"/>
    </row>
    <row r="2367" spans="1:24" s="77" customFormat="1" ht="31.5" x14ac:dyDescent="0.25">
      <c r="A2367" s="33" t="s">
        <v>296</v>
      </c>
      <c r="B2367" s="44" t="s">
        <v>339</v>
      </c>
      <c r="C2367" s="37" t="s">
        <v>212</v>
      </c>
      <c r="D2367" s="43" t="s">
        <v>213</v>
      </c>
      <c r="E2367" s="53"/>
      <c r="F2367" s="53">
        <f>E2367/12*1</f>
        <v>0</v>
      </c>
      <c r="G2367" s="53"/>
      <c r="H2367" s="53"/>
      <c r="I2367" s="54"/>
      <c r="J2367" s="50"/>
      <c r="K2367" s="54"/>
      <c r="L2367" s="55"/>
      <c r="M2367" s="59"/>
      <c r="N2367" s="59"/>
      <c r="O2367" s="53"/>
      <c r="P2367" s="53"/>
      <c r="Q2367" s="57">
        <f t="shared" si="644"/>
        <v>0</v>
      </c>
      <c r="R2367" s="53"/>
      <c r="S2367" s="53">
        <f t="shared" ref="S2367:S2401" si="647">ROUND(R2367/12*3,0)</f>
        <v>0</v>
      </c>
      <c r="T2367" s="58"/>
      <c r="U2367" s="58"/>
      <c r="V2367" s="53">
        <f t="shared" si="645"/>
        <v>0</v>
      </c>
      <c r="W2367" s="59"/>
      <c r="X2367" s="6"/>
    </row>
    <row r="2368" spans="1:24" s="77" customFormat="1" ht="15.75" x14ac:dyDescent="0.25">
      <c r="A2368" s="33" t="s">
        <v>296</v>
      </c>
      <c r="B2368" s="44" t="s">
        <v>339</v>
      </c>
      <c r="C2368" s="37" t="s">
        <v>214</v>
      </c>
      <c r="D2368" s="43" t="s">
        <v>215</v>
      </c>
      <c r="E2368" s="53"/>
      <c r="F2368" s="53"/>
      <c r="G2368" s="53"/>
      <c r="H2368" s="53"/>
      <c r="I2368" s="54"/>
      <c r="J2368" s="50"/>
      <c r="K2368" s="54"/>
      <c r="L2368" s="55"/>
      <c r="M2368" s="59"/>
      <c r="N2368" s="59"/>
      <c r="O2368" s="53"/>
      <c r="P2368" s="53"/>
      <c r="Q2368" s="57">
        <f t="shared" si="644"/>
        <v>0</v>
      </c>
      <c r="R2368" s="53"/>
      <c r="S2368" s="53">
        <f t="shared" si="647"/>
        <v>0</v>
      </c>
      <c r="T2368" s="58"/>
      <c r="U2368" s="58"/>
      <c r="V2368" s="53">
        <f t="shared" si="645"/>
        <v>0</v>
      </c>
      <c r="W2368" s="59"/>
      <c r="X2368" s="6"/>
    </row>
    <row r="2369" spans="1:24" s="77" customFormat="1" ht="31.5" x14ac:dyDescent="0.25">
      <c r="A2369" s="33" t="s">
        <v>296</v>
      </c>
      <c r="B2369" s="44" t="s">
        <v>339</v>
      </c>
      <c r="C2369" s="37" t="s">
        <v>216</v>
      </c>
      <c r="D2369" s="43" t="s">
        <v>217</v>
      </c>
      <c r="E2369" s="53">
        <v>20279</v>
      </c>
      <c r="F2369" s="53">
        <f>E2369/12*2</f>
        <v>3379.8333333333335</v>
      </c>
      <c r="G2369" s="53">
        <v>4145</v>
      </c>
      <c r="H2369" s="53">
        <v>4145</v>
      </c>
      <c r="I2369" s="54"/>
      <c r="J2369" s="50"/>
      <c r="K2369" s="54"/>
      <c r="L2369" s="55"/>
      <c r="M2369" s="59"/>
      <c r="N2369" s="59"/>
      <c r="O2369" s="53"/>
      <c r="P2369" s="53"/>
      <c r="Q2369" s="57">
        <f t="shared" si="644"/>
        <v>0</v>
      </c>
      <c r="R2369" s="53"/>
      <c r="S2369" s="53">
        <f t="shared" si="647"/>
        <v>0</v>
      </c>
      <c r="T2369" s="58"/>
      <c r="U2369" s="58"/>
      <c r="V2369" s="53">
        <f t="shared" si="645"/>
        <v>0</v>
      </c>
      <c r="W2369" s="59"/>
      <c r="X2369" s="6"/>
    </row>
    <row r="2370" spans="1:24" s="77" customFormat="1" ht="31.5" x14ac:dyDescent="0.25">
      <c r="A2370" s="33" t="s">
        <v>296</v>
      </c>
      <c r="B2370" s="44" t="s">
        <v>339</v>
      </c>
      <c r="C2370" s="37" t="s">
        <v>218</v>
      </c>
      <c r="D2370" s="43" t="s">
        <v>219</v>
      </c>
      <c r="E2370" s="53"/>
      <c r="F2370" s="53">
        <f t="shared" ref="F2370:F2400" si="648">E2370/12*1</f>
        <v>0</v>
      </c>
      <c r="G2370" s="53"/>
      <c r="H2370" s="53"/>
      <c r="I2370" s="54"/>
      <c r="J2370" s="50"/>
      <c r="K2370" s="54"/>
      <c r="L2370" s="55"/>
      <c r="M2370" s="59"/>
      <c r="N2370" s="59"/>
      <c r="O2370" s="53"/>
      <c r="P2370" s="53"/>
      <c r="Q2370" s="57">
        <f t="shared" si="644"/>
        <v>0</v>
      </c>
      <c r="R2370" s="53"/>
      <c r="S2370" s="53">
        <f t="shared" si="647"/>
        <v>0</v>
      </c>
      <c r="T2370" s="58"/>
      <c r="U2370" s="58"/>
      <c r="V2370" s="53">
        <f t="shared" si="645"/>
        <v>0</v>
      </c>
      <c r="W2370" s="59"/>
      <c r="X2370" s="6"/>
    </row>
    <row r="2371" spans="1:24" s="77" customFormat="1" ht="31.5" x14ac:dyDescent="0.25">
      <c r="A2371" s="33" t="s">
        <v>296</v>
      </c>
      <c r="B2371" s="44" t="s">
        <v>339</v>
      </c>
      <c r="C2371" s="37" t="s">
        <v>220</v>
      </c>
      <c r="D2371" s="43" t="s">
        <v>221</v>
      </c>
      <c r="E2371" s="53"/>
      <c r="F2371" s="53">
        <f t="shared" si="648"/>
        <v>0</v>
      </c>
      <c r="G2371" s="53"/>
      <c r="H2371" s="53"/>
      <c r="I2371" s="54"/>
      <c r="J2371" s="50"/>
      <c r="K2371" s="54"/>
      <c r="L2371" s="55"/>
      <c r="M2371" s="59"/>
      <c r="N2371" s="59"/>
      <c r="O2371" s="53"/>
      <c r="P2371" s="53"/>
      <c r="Q2371" s="57">
        <f t="shared" si="644"/>
        <v>0</v>
      </c>
      <c r="R2371" s="53"/>
      <c r="S2371" s="53">
        <f t="shared" si="647"/>
        <v>0</v>
      </c>
      <c r="T2371" s="58"/>
      <c r="U2371" s="58"/>
      <c r="V2371" s="53">
        <f t="shared" si="645"/>
        <v>0</v>
      </c>
      <c r="W2371" s="59"/>
      <c r="X2371" s="6"/>
    </row>
    <row r="2372" spans="1:24" s="77" customFormat="1" ht="31.5" x14ac:dyDescent="0.25">
      <c r="A2372" s="33" t="s">
        <v>296</v>
      </c>
      <c r="B2372" s="44" t="s">
        <v>339</v>
      </c>
      <c r="C2372" s="37" t="s">
        <v>222</v>
      </c>
      <c r="D2372" s="43" t="s">
        <v>226</v>
      </c>
      <c r="E2372" s="53"/>
      <c r="F2372" s="53">
        <f t="shared" si="648"/>
        <v>0</v>
      </c>
      <c r="G2372" s="53"/>
      <c r="H2372" s="53"/>
      <c r="I2372" s="54"/>
      <c r="J2372" s="50"/>
      <c r="K2372" s="54"/>
      <c r="L2372" s="55"/>
      <c r="M2372" s="59"/>
      <c r="N2372" s="59"/>
      <c r="O2372" s="53"/>
      <c r="P2372" s="53"/>
      <c r="Q2372" s="57">
        <f t="shared" si="644"/>
        <v>0</v>
      </c>
      <c r="R2372" s="53"/>
      <c r="S2372" s="53">
        <f t="shared" si="647"/>
        <v>0</v>
      </c>
      <c r="T2372" s="58"/>
      <c r="U2372" s="58"/>
      <c r="V2372" s="53">
        <f t="shared" si="645"/>
        <v>0</v>
      </c>
      <c r="W2372" s="59"/>
      <c r="X2372" s="6"/>
    </row>
    <row r="2373" spans="1:24" s="77" customFormat="1" ht="31.5" x14ac:dyDescent="0.25">
      <c r="A2373" s="33" t="s">
        <v>296</v>
      </c>
      <c r="B2373" s="44" t="s">
        <v>339</v>
      </c>
      <c r="C2373" s="37" t="s">
        <v>223</v>
      </c>
      <c r="D2373" s="43" t="s">
        <v>227</v>
      </c>
      <c r="E2373" s="53"/>
      <c r="F2373" s="53">
        <f t="shared" si="648"/>
        <v>0</v>
      </c>
      <c r="G2373" s="53"/>
      <c r="H2373" s="53"/>
      <c r="I2373" s="54"/>
      <c r="J2373" s="50"/>
      <c r="K2373" s="54"/>
      <c r="L2373" s="55"/>
      <c r="M2373" s="59"/>
      <c r="N2373" s="59"/>
      <c r="O2373" s="53"/>
      <c r="P2373" s="53"/>
      <c r="Q2373" s="57">
        <f t="shared" si="644"/>
        <v>0</v>
      </c>
      <c r="R2373" s="53"/>
      <c r="S2373" s="53">
        <f t="shared" si="647"/>
        <v>0</v>
      </c>
      <c r="T2373" s="58"/>
      <c r="U2373" s="58"/>
      <c r="V2373" s="53">
        <f t="shared" si="645"/>
        <v>0</v>
      </c>
      <c r="W2373" s="59"/>
      <c r="X2373" s="6"/>
    </row>
    <row r="2374" spans="1:24" s="77" customFormat="1" ht="31.5" x14ac:dyDescent="0.25">
      <c r="A2374" s="33" t="s">
        <v>296</v>
      </c>
      <c r="B2374" s="44" t="s">
        <v>339</v>
      </c>
      <c r="C2374" s="37" t="s">
        <v>280</v>
      </c>
      <c r="D2374" s="43" t="s">
        <v>281</v>
      </c>
      <c r="E2374" s="53"/>
      <c r="F2374" s="53">
        <f t="shared" si="648"/>
        <v>0</v>
      </c>
      <c r="G2374" s="53"/>
      <c r="H2374" s="53"/>
      <c r="I2374" s="54"/>
      <c r="J2374" s="50"/>
      <c r="K2374" s="54"/>
      <c r="L2374" s="55"/>
      <c r="M2374" s="59"/>
      <c r="N2374" s="59"/>
      <c r="O2374" s="53"/>
      <c r="P2374" s="53"/>
      <c r="Q2374" s="57">
        <f t="shared" si="644"/>
        <v>0</v>
      </c>
      <c r="R2374" s="53"/>
      <c r="S2374" s="53">
        <f t="shared" si="647"/>
        <v>0</v>
      </c>
      <c r="T2374" s="58"/>
      <c r="U2374" s="58"/>
      <c r="V2374" s="53">
        <f t="shared" si="645"/>
        <v>0</v>
      </c>
      <c r="W2374" s="59"/>
      <c r="X2374" s="6"/>
    </row>
    <row r="2375" spans="1:24" s="77" customFormat="1" ht="15.75" x14ac:dyDescent="0.25">
      <c r="A2375" s="33" t="s">
        <v>296</v>
      </c>
      <c r="B2375" s="44" t="s">
        <v>339</v>
      </c>
      <c r="C2375" s="37" t="s">
        <v>228</v>
      </c>
      <c r="D2375" s="43" t="s">
        <v>229</v>
      </c>
      <c r="E2375" s="53"/>
      <c r="F2375" s="53">
        <f t="shared" si="648"/>
        <v>0</v>
      </c>
      <c r="G2375" s="53">
        <v>393</v>
      </c>
      <c r="H2375" s="53">
        <v>393</v>
      </c>
      <c r="I2375" s="54"/>
      <c r="J2375" s="50"/>
      <c r="K2375" s="54"/>
      <c r="L2375" s="55"/>
      <c r="M2375" s="59"/>
      <c r="N2375" s="59"/>
      <c r="O2375" s="53"/>
      <c r="P2375" s="53"/>
      <c r="Q2375" s="57">
        <f t="shared" si="644"/>
        <v>0</v>
      </c>
      <c r="R2375" s="53"/>
      <c r="S2375" s="53">
        <f t="shared" si="647"/>
        <v>0</v>
      </c>
      <c r="T2375" s="58"/>
      <c r="U2375" s="58"/>
      <c r="V2375" s="53">
        <f t="shared" si="645"/>
        <v>0</v>
      </c>
      <c r="W2375" s="59"/>
      <c r="X2375" s="6"/>
    </row>
    <row r="2376" spans="1:24" s="77" customFormat="1" ht="31.5" x14ac:dyDescent="0.25">
      <c r="A2376" s="33" t="s">
        <v>296</v>
      </c>
      <c r="B2376" s="44" t="s">
        <v>339</v>
      </c>
      <c r="C2376" s="37" t="s">
        <v>230</v>
      </c>
      <c r="D2376" s="43" t="s">
        <v>231</v>
      </c>
      <c r="E2376" s="53"/>
      <c r="F2376" s="53">
        <f t="shared" si="648"/>
        <v>0</v>
      </c>
      <c r="G2376" s="53"/>
      <c r="H2376" s="53"/>
      <c r="I2376" s="54"/>
      <c r="J2376" s="50"/>
      <c r="K2376" s="54"/>
      <c r="L2376" s="55"/>
      <c r="M2376" s="59"/>
      <c r="N2376" s="59"/>
      <c r="O2376" s="53"/>
      <c r="P2376" s="53"/>
      <c r="Q2376" s="57">
        <f t="shared" si="644"/>
        <v>0</v>
      </c>
      <c r="R2376" s="53"/>
      <c r="S2376" s="53">
        <f t="shared" si="647"/>
        <v>0</v>
      </c>
      <c r="T2376" s="58"/>
      <c r="U2376" s="58"/>
      <c r="V2376" s="53">
        <f t="shared" si="645"/>
        <v>0</v>
      </c>
      <c r="W2376" s="59"/>
      <c r="X2376" s="6"/>
    </row>
    <row r="2377" spans="1:24" s="77" customFormat="1" ht="15.75" x14ac:dyDescent="0.25">
      <c r="A2377" s="33" t="s">
        <v>296</v>
      </c>
      <c r="B2377" s="44" t="s">
        <v>339</v>
      </c>
      <c r="C2377" s="37" t="s">
        <v>232</v>
      </c>
      <c r="D2377" s="43" t="s">
        <v>233</v>
      </c>
      <c r="E2377" s="53"/>
      <c r="F2377" s="53">
        <f t="shared" si="648"/>
        <v>0</v>
      </c>
      <c r="G2377" s="53"/>
      <c r="H2377" s="53"/>
      <c r="I2377" s="54"/>
      <c r="J2377" s="50"/>
      <c r="K2377" s="54"/>
      <c r="L2377" s="55"/>
      <c r="M2377" s="59"/>
      <c r="N2377" s="59"/>
      <c r="O2377" s="53"/>
      <c r="P2377" s="53"/>
      <c r="Q2377" s="57">
        <f t="shared" si="644"/>
        <v>0</v>
      </c>
      <c r="R2377" s="53"/>
      <c r="S2377" s="53">
        <f t="shared" si="647"/>
        <v>0</v>
      </c>
      <c r="T2377" s="58"/>
      <c r="U2377" s="58"/>
      <c r="V2377" s="53">
        <f t="shared" si="645"/>
        <v>0</v>
      </c>
      <c r="W2377" s="59"/>
      <c r="X2377" s="6"/>
    </row>
    <row r="2378" spans="1:24" s="77" customFormat="1" ht="15.75" x14ac:dyDescent="0.25">
      <c r="A2378" s="33" t="s">
        <v>296</v>
      </c>
      <c r="B2378" s="44" t="s">
        <v>339</v>
      </c>
      <c r="C2378" s="37" t="s">
        <v>394</v>
      </c>
      <c r="D2378" s="43" t="s">
        <v>369</v>
      </c>
      <c r="E2378" s="53"/>
      <c r="F2378" s="53">
        <f t="shared" si="648"/>
        <v>0</v>
      </c>
      <c r="G2378" s="53"/>
      <c r="H2378" s="53"/>
      <c r="I2378" s="54"/>
      <c r="J2378" s="50"/>
      <c r="K2378" s="54"/>
      <c r="L2378" s="55"/>
      <c r="M2378" s="59"/>
      <c r="N2378" s="59"/>
      <c r="O2378" s="53"/>
      <c r="P2378" s="53"/>
      <c r="Q2378" s="57">
        <f t="shared" si="644"/>
        <v>0</v>
      </c>
      <c r="R2378" s="53"/>
      <c r="S2378" s="53">
        <f t="shared" si="647"/>
        <v>0</v>
      </c>
      <c r="T2378" s="58"/>
      <c r="U2378" s="58"/>
      <c r="V2378" s="53">
        <f t="shared" si="645"/>
        <v>0</v>
      </c>
      <c r="W2378" s="59"/>
      <c r="X2378" s="6"/>
    </row>
    <row r="2379" spans="1:24" s="77" customFormat="1" ht="15.75" x14ac:dyDescent="0.25">
      <c r="A2379" s="33" t="s">
        <v>296</v>
      </c>
      <c r="B2379" s="44" t="s">
        <v>339</v>
      </c>
      <c r="C2379" s="37" t="s">
        <v>234</v>
      </c>
      <c r="D2379" s="43" t="s">
        <v>235</v>
      </c>
      <c r="E2379" s="53"/>
      <c r="F2379" s="53">
        <f t="shared" si="648"/>
        <v>0</v>
      </c>
      <c r="G2379" s="53"/>
      <c r="H2379" s="53"/>
      <c r="I2379" s="54"/>
      <c r="J2379" s="50"/>
      <c r="K2379" s="54"/>
      <c r="L2379" s="55"/>
      <c r="M2379" s="59"/>
      <c r="N2379" s="59"/>
      <c r="O2379" s="53"/>
      <c r="P2379" s="53"/>
      <c r="Q2379" s="57">
        <f t="shared" si="644"/>
        <v>0</v>
      </c>
      <c r="R2379" s="53"/>
      <c r="S2379" s="53">
        <f t="shared" si="647"/>
        <v>0</v>
      </c>
      <c r="T2379" s="58"/>
      <c r="U2379" s="58"/>
      <c r="V2379" s="53">
        <f t="shared" si="645"/>
        <v>0</v>
      </c>
      <c r="W2379" s="59"/>
      <c r="X2379" s="6"/>
    </row>
    <row r="2380" spans="1:24" s="77" customFormat="1" ht="15.75" x14ac:dyDescent="0.25">
      <c r="A2380" s="33" t="s">
        <v>296</v>
      </c>
      <c r="B2380" s="44" t="s">
        <v>339</v>
      </c>
      <c r="C2380" s="37" t="s">
        <v>236</v>
      </c>
      <c r="D2380" s="43" t="s">
        <v>237</v>
      </c>
      <c r="E2380" s="53"/>
      <c r="F2380" s="53">
        <f t="shared" si="648"/>
        <v>0</v>
      </c>
      <c r="G2380" s="53"/>
      <c r="H2380" s="53"/>
      <c r="I2380" s="54"/>
      <c r="J2380" s="50"/>
      <c r="K2380" s="54"/>
      <c r="L2380" s="55"/>
      <c r="M2380" s="59"/>
      <c r="N2380" s="59"/>
      <c r="O2380" s="53"/>
      <c r="P2380" s="53"/>
      <c r="Q2380" s="57">
        <f t="shared" si="644"/>
        <v>0</v>
      </c>
      <c r="R2380" s="53"/>
      <c r="S2380" s="53">
        <f t="shared" si="647"/>
        <v>0</v>
      </c>
      <c r="T2380" s="58"/>
      <c r="U2380" s="58"/>
      <c r="V2380" s="53">
        <f t="shared" si="645"/>
        <v>0</v>
      </c>
      <c r="W2380" s="59"/>
      <c r="X2380" s="6"/>
    </row>
    <row r="2381" spans="1:24" s="77" customFormat="1" ht="31.5" x14ac:dyDescent="0.25">
      <c r="A2381" s="33" t="s">
        <v>296</v>
      </c>
      <c r="B2381" s="44" t="s">
        <v>339</v>
      </c>
      <c r="C2381" s="37" t="s">
        <v>238</v>
      </c>
      <c r="D2381" s="43" t="s">
        <v>239</v>
      </c>
      <c r="E2381" s="53"/>
      <c r="F2381" s="53">
        <f t="shared" si="648"/>
        <v>0</v>
      </c>
      <c r="G2381" s="53"/>
      <c r="H2381" s="53"/>
      <c r="I2381" s="54"/>
      <c r="J2381" s="50"/>
      <c r="K2381" s="54"/>
      <c r="L2381" s="55"/>
      <c r="M2381" s="59"/>
      <c r="N2381" s="59"/>
      <c r="O2381" s="53"/>
      <c r="P2381" s="53"/>
      <c r="Q2381" s="57">
        <f t="shared" si="644"/>
        <v>0</v>
      </c>
      <c r="R2381" s="53"/>
      <c r="S2381" s="53">
        <f t="shared" si="647"/>
        <v>0</v>
      </c>
      <c r="T2381" s="58"/>
      <c r="U2381" s="58"/>
      <c r="V2381" s="53">
        <f t="shared" si="645"/>
        <v>0</v>
      </c>
      <c r="W2381" s="59"/>
      <c r="X2381" s="6"/>
    </row>
    <row r="2382" spans="1:24" s="77" customFormat="1" ht="31.5" x14ac:dyDescent="0.25">
      <c r="A2382" s="33" t="s">
        <v>296</v>
      </c>
      <c r="B2382" s="44" t="s">
        <v>339</v>
      </c>
      <c r="C2382" s="37" t="s">
        <v>240</v>
      </c>
      <c r="D2382" s="43" t="s">
        <v>241</v>
      </c>
      <c r="E2382" s="53"/>
      <c r="F2382" s="53">
        <f t="shared" si="648"/>
        <v>0</v>
      </c>
      <c r="G2382" s="53"/>
      <c r="H2382" s="53"/>
      <c r="I2382" s="54"/>
      <c r="J2382" s="50"/>
      <c r="K2382" s="54"/>
      <c r="L2382" s="55"/>
      <c r="M2382" s="59"/>
      <c r="N2382" s="59"/>
      <c r="O2382" s="53"/>
      <c r="P2382" s="53"/>
      <c r="Q2382" s="57">
        <f t="shared" si="644"/>
        <v>0</v>
      </c>
      <c r="R2382" s="53"/>
      <c r="S2382" s="53">
        <f t="shared" si="647"/>
        <v>0</v>
      </c>
      <c r="T2382" s="58"/>
      <c r="U2382" s="58"/>
      <c r="V2382" s="53">
        <f t="shared" si="645"/>
        <v>0</v>
      </c>
      <c r="W2382" s="59"/>
      <c r="X2382" s="6"/>
    </row>
    <row r="2383" spans="1:24" s="77" customFormat="1" ht="15.75" x14ac:dyDescent="0.25">
      <c r="A2383" s="33" t="s">
        <v>296</v>
      </c>
      <c r="B2383" s="44" t="s">
        <v>339</v>
      </c>
      <c r="C2383" s="37" t="s">
        <v>242</v>
      </c>
      <c r="D2383" s="43" t="s">
        <v>246</v>
      </c>
      <c r="E2383" s="53"/>
      <c r="F2383" s="53">
        <f t="shared" si="648"/>
        <v>0</v>
      </c>
      <c r="G2383" s="53"/>
      <c r="H2383" s="53"/>
      <c r="I2383" s="54"/>
      <c r="J2383" s="50"/>
      <c r="K2383" s="54"/>
      <c r="L2383" s="55"/>
      <c r="M2383" s="59"/>
      <c r="N2383" s="59"/>
      <c r="O2383" s="53"/>
      <c r="P2383" s="53"/>
      <c r="Q2383" s="57">
        <f t="shared" si="644"/>
        <v>0</v>
      </c>
      <c r="R2383" s="53"/>
      <c r="S2383" s="53">
        <f t="shared" si="647"/>
        <v>0</v>
      </c>
      <c r="T2383" s="58"/>
      <c r="U2383" s="58"/>
      <c r="V2383" s="53">
        <f t="shared" si="645"/>
        <v>0</v>
      </c>
      <c r="W2383" s="59"/>
      <c r="X2383" s="6"/>
    </row>
    <row r="2384" spans="1:24" s="77" customFormat="1" ht="15.75" x14ac:dyDescent="0.25">
      <c r="A2384" s="33" t="s">
        <v>296</v>
      </c>
      <c r="B2384" s="44" t="s">
        <v>339</v>
      </c>
      <c r="C2384" s="37" t="s">
        <v>243</v>
      </c>
      <c r="D2384" s="43" t="s">
        <v>247</v>
      </c>
      <c r="E2384" s="53"/>
      <c r="F2384" s="53">
        <f t="shared" si="648"/>
        <v>0</v>
      </c>
      <c r="G2384" s="53">
        <v>281</v>
      </c>
      <c r="H2384" s="53">
        <v>281</v>
      </c>
      <c r="I2384" s="54"/>
      <c r="J2384" s="50"/>
      <c r="K2384" s="54"/>
      <c r="L2384" s="55"/>
      <c r="M2384" s="59"/>
      <c r="N2384" s="59"/>
      <c r="O2384" s="53"/>
      <c r="P2384" s="53"/>
      <c r="Q2384" s="57">
        <f t="shared" si="644"/>
        <v>0</v>
      </c>
      <c r="R2384" s="53"/>
      <c r="S2384" s="53">
        <f t="shared" si="647"/>
        <v>0</v>
      </c>
      <c r="T2384" s="58"/>
      <c r="U2384" s="58"/>
      <c r="V2384" s="53">
        <f t="shared" si="645"/>
        <v>0</v>
      </c>
      <c r="W2384" s="59"/>
      <c r="X2384" s="6"/>
    </row>
    <row r="2385" spans="1:24" s="77" customFormat="1" ht="15.75" x14ac:dyDescent="0.25">
      <c r="A2385" s="33" t="s">
        <v>296</v>
      </c>
      <c r="B2385" s="44" t="s">
        <v>339</v>
      </c>
      <c r="C2385" s="37" t="s">
        <v>244</v>
      </c>
      <c r="D2385" s="43" t="s">
        <v>245</v>
      </c>
      <c r="E2385" s="53"/>
      <c r="F2385" s="53">
        <f t="shared" si="648"/>
        <v>0</v>
      </c>
      <c r="G2385" s="53"/>
      <c r="H2385" s="53"/>
      <c r="I2385" s="54"/>
      <c r="J2385" s="50"/>
      <c r="K2385" s="54"/>
      <c r="L2385" s="55"/>
      <c r="M2385" s="59"/>
      <c r="N2385" s="59"/>
      <c r="O2385" s="53"/>
      <c r="P2385" s="53"/>
      <c r="Q2385" s="57">
        <f t="shared" si="644"/>
        <v>0</v>
      </c>
      <c r="R2385" s="53"/>
      <c r="S2385" s="53">
        <f t="shared" si="647"/>
        <v>0</v>
      </c>
      <c r="T2385" s="58"/>
      <c r="U2385" s="58"/>
      <c r="V2385" s="53">
        <f t="shared" si="645"/>
        <v>0</v>
      </c>
      <c r="W2385" s="59"/>
      <c r="X2385" s="6"/>
    </row>
    <row r="2386" spans="1:24" s="77" customFormat="1" ht="31.5" x14ac:dyDescent="0.25">
      <c r="A2386" s="33" t="s">
        <v>296</v>
      </c>
      <c r="B2386" s="44" t="s">
        <v>339</v>
      </c>
      <c r="C2386" s="37" t="s">
        <v>248</v>
      </c>
      <c r="D2386" s="43" t="s">
        <v>249</v>
      </c>
      <c r="E2386" s="53"/>
      <c r="F2386" s="53">
        <f t="shared" si="648"/>
        <v>0</v>
      </c>
      <c r="G2386" s="53"/>
      <c r="H2386" s="53"/>
      <c r="I2386" s="54"/>
      <c r="J2386" s="50"/>
      <c r="K2386" s="54"/>
      <c r="L2386" s="55"/>
      <c r="M2386" s="59"/>
      <c r="N2386" s="59"/>
      <c r="O2386" s="53"/>
      <c r="P2386" s="53"/>
      <c r="Q2386" s="57">
        <f t="shared" si="644"/>
        <v>0</v>
      </c>
      <c r="R2386" s="53"/>
      <c r="S2386" s="53">
        <f t="shared" si="647"/>
        <v>0</v>
      </c>
      <c r="T2386" s="58"/>
      <c r="U2386" s="58"/>
      <c r="V2386" s="53">
        <f t="shared" si="645"/>
        <v>0</v>
      </c>
      <c r="W2386" s="59"/>
      <c r="X2386" s="6"/>
    </row>
    <row r="2387" spans="1:24" s="77" customFormat="1" ht="15.75" x14ac:dyDescent="0.25">
      <c r="A2387" s="33" t="s">
        <v>296</v>
      </c>
      <c r="B2387" s="44" t="s">
        <v>339</v>
      </c>
      <c r="C2387" s="37" t="s">
        <v>250</v>
      </c>
      <c r="D2387" s="43" t="s">
        <v>251</v>
      </c>
      <c r="E2387" s="53"/>
      <c r="F2387" s="53">
        <f t="shared" si="648"/>
        <v>0</v>
      </c>
      <c r="G2387" s="53"/>
      <c r="H2387" s="53"/>
      <c r="I2387" s="54"/>
      <c r="J2387" s="50"/>
      <c r="K2387" s="54"/>
      <c r="L2387" s="55"/>
      <c r="M2387" s="59"/>
      <c r="N2387" s="59"/>
      <c r="O2387" s="53"/>
      <c r="P2387" s="53"/>
      <c r="Q2387" s="57">
        <f t="shared" si="644"/>
        <v>0</v>
      </c>
      <c r="R2387" s="53"/>
      <c r="S2387" s="53">
        <f t="shared" si="647"/>
        <v>0</v>
      </c>
      <c r="T2387" s="58"/>
      <c r="U2387" s="58"/>
      <c r="V2387" s="53">
        <f t="shared" si="645"/>
        <v>0</v>
      </c>
      <c r="W2387" s="59"/>
      <c r="X2387" s="6"/>
    </row>
    <row r="2388" spans="1:24" s="77" customFormat="1" ht="31.5" x14ac:dyDescent="0.25">
      <c r="A2388" s="33" t="s">
        <v>296</v>
      </c>
      <c r="B2388" s="44" t="s">
        <v>339</v>
      </c>
      <c r="C2388" s="37" t="s">
        <v>252</v>
      </c>
      <c r="D2388" s="43" t="s">
        <v>253</v>
      </c>
      <c r="E2388" s="53"/>
      <c r="F2388" s="53">
        <f t="shared" si="648"/>
        <v>0</v>
      </c>
      <c r="G2388" s="53"/>
      <c r="H2388" s="53"/>
      <c r="I2388" s="54"/>
      <c r="J2388" s="50"/>
      <c r="K2388" s="54"/>
      <c r="L2388" s="55"/>
      <c r="M2388" s="59"/>
      <c r="N2388" s="59"/>
      <c r="O2388" s="53"/>
      <c r="P2388" s="53"/>
      <c r="Q2388" s="57">
        <f t="shared" si="644"/>
        <v>0</v>
      </c>
      <c r="R2388" s="53"/>
      <c r="S2388" s="53">
        <f t="shared" si="647"/>
        <v>0</v>
      </c>
      <c r="T2388" s="58"/>
      <c r="U2388" s="58"/>
      <c r="V2388" s="53">
        <f t="shared" si="645"/>
        <v>0</v>
      </c>
      <c r="W2388" s="59"/>
      <c r="X2388" s="6"/>
    </row>
    <row r="2389" spans="1:24" s="77" customFormat="1" ht="15.75" x14ac:dyDescent="0.25">
      <c r="A2389" s="33" t="s">
        <v>296</v>
      </c>
      <c r="B2389" s="44" t="s">
        <v>339</v>
      </c>
      <c r="C2389" s="37" t="s">
        <v>254</v>
      </c>
      <c r="D2389" s="43" t="s">
        <v>263</v>
      </c>
      <c r="E2389" s="53"/>
      <c r="F2389" s="53">
        <f t="shared" si="648"/>
        <v>0</v>
      </c>
      <c r="G2389" s="53"/>
      <c r="H2389" s="53"/>
      <c r="I2389" s="54"/>
      <c r="J2389" s="50"/>
      <c r="K2389" s="54"/>
      <c r="L2389" s="55"/>
      <c r="M2389" s="59"/>
      <c r="N2389" s="59"/>
      <c r="O2389" s="53"/>
      <c r="P2389" s="53"/>
      <c r="Q2389" s="57">
        <f t="shared" si="644"/>
        <v>0</v>
      </c>
      <c r="R2389" s="53"/>
      <c r="S2389" s="53">
        <f t="shared" si="647"/>
        <v>0</v>
      </c>
      <c r="T2389" s="58"/>
      <c r="U2389" s="58"/>
      <c r="V2389" s="53">
        <f t="shared" si="645"/>
        <v>0</v>
      </c>
      <c r="W2389" s="59"/>
      <c r="X2389" s="6"/>
    </row>
    <row r="2390" spans="1:24" s="77" customFormat="1" ht="15.75" x14ac:dyDescent="0.25">
      <c r="A2390" s="33" t="s">
        <v>296</v>
      </c>
      <c r="B2390" s="44" t="s">
        <v>339</v>
      </c>
      <c r="C2390" s="37" t="s">
        <v>255</v>
      </c>
      <c r="D2390" s="43" t="s">
        <v>256</v>
      </c>
      <c r="E2390" s="53"/>
      <c r="F2390" s="53">
        <f t="shared" si="648"/>
        <v>0</v>
      </c>
      <c r="G2390" s="53"/>
      <c r="H2390" s="53"/>
      <c r="I2390" s="54"/>
      <c r="J2390" s="50"/>
      <c r="K2390" s="54"/>
      <c r="L2390" s="55"/>
      <c r="M2390" s="59"/>
      <c r="N2390" s="59"/>
      <c r="O2390" s="53"/>
      <c r="P2390" s="53"/>
      <c r="Q2390" s="57">
        <f t="shared" si="644"/>
        <v>0</v>
      </c>
      <c r="R2390" s="53"/>
      <c r="S2390" s="53">
        <f t="shared" si="647"/>
        <v>0</v>
      </c>
      <c r="T2390" s="58"/>
      <c r="U2390" s="58"/>
      <c r="V2390" s="53">
        <f t="shared" si="645"/>
        <v>0</v>
      </c>
      <c r="W2390" s="59"/>
      <c r="X2390" s="6"/>
    </row>
    <row r="2391" spans="1:24" s="77" customFormat="1" ht="15.75" x14ac:dyDescent="0.25">
      <c r="A2391" s="33" t="s">
        <v>296</v>
      </c>
      <c r="B2391" s="44" t="s">
        <v>339</v>
      </c>
      <c r="C2391" s="37" t="s">
        <v>257</v>
      </c>
      <c r="D2391" s="43" t="s">
        <v>258</v>
      </c>
      <c r="E2391" s="53"/>
      <c r="F2391" s="53">
        <f t="shared" si="648"/>
        <v>0</v>
      </c>
      <c r="G2391" s="53"/>
      <c r="H2391" s="53"/>
      <c r="I2391" s="54"/>
      <c r="J2391" s="50"/>
      <c r="K2391" s="54"/>
      <c r="L2391" s="55"/>
      <c r="M2391" s="59"/>
      <c r="N2391" s="59"/>
      <c r="O2391" s="53"/>
      <c r="P2391" s="53"/>
      <c r="Q2391" s="57">
        <f t="shared" si="644"/>
        <v>0</v>
      </c>
      <c r="R2391" s="53"/>
      <c r="S2391" s="53">
        <f t="shared" si="647"/>
        <v>0</v>
      </c>
      <c r="T2391" s="58"/>
      <c r="U2391" s="58"/>
      <c r="V2391" s="53">
        <f t="shared" si="645"/>
        <v>0</v>
      </c>
      <c r="W2391" s="59"/>
      <c r="X2391" s="6"/>
    </row>
    <row r="2392" spans="1:24" s="77" customFormat="1" ht="15.75" x14ac:dyDescent="0.25">
      <c r="A2392" s="33" t="s">
        <v>296</v>
      </c>
      <c r="B2392" s="44" t="s">
        <v>339</v>
      </c>
      <c r="C2392" s="37" t="s">
        <v>259</v>
      </c>
      <c r="D2392" s="43" t="s">
        <v>260</v>
      </c>
      <c r="E2392" s="53"/>
      <c r="F2392" s="53">
        <f t="shared" si="648"/>
        <v>0</v>
      </c>
      <c r="G2392" s="53"/>
      <c r="H2392" s="53"/>
      <c r="I2392" s="54"/>
      <c r="J2392" s="50"/>
      <c r="K2392" s="54"/>
      <c r="L2392" s="55"/>
      <c r="M2392" s="59"/>
      <c r="N2392" s="59"/>
      <c r="O2392" s="53"/>
      <c r="P2392" s="53"/>
      <c r="Q2392" s="57">
        <f t="shared" si="644"/>
        <v>0</v>
      </c>
      <c r="R2392" s="53"/>
      <c r="S2392" s="53">
        <f t="shared" si="647"/>
        <v>0</v>
      </c>
      <c r="T2392" s="58"/>
      <c r="U2392" s="58"/>
      <c r="V2392" s="53">
        <f t="shared" si="645"/>
        <v>0</v>
      </c>
      <c r="W2392" s="59"/>
      <c r="X2392" s="6"/>
    </row>
    <row r="2393" spans="1:24" s="77" customFormat="1" ht="31.5" x14ac:dyDescent="0.25">
      <c r="A2393" s="33" t="s">
        <v>296</v>
      </c>
      <c r="B2393" s="44" t="s">
        <v>339</v>
      </c>
      <c r="C2393" s="37" t="s">
        <v>261</v>
      </c>
      <c r="D2393" s="43" t="s">
        <v>262</v>
      </c>
      <c r="E2393" s="53"/>
      <c r="F2393" s="53">
        <f t="shared" si="648"/>
        <v>0</v>
      </c>
      <c r="G2393" s="53"/>
      <c r="H2393" s="53"/>
      <c r="I2393" s="54"/>
      <c r="J2393" s="50"/>
      <c r="K2393" s="54"/>
      <c r="L2393" s="55"/>
      <c r="M2393" s="59"/>
      <c r="N2393" s="59"/>
      <c r="O2393" s="53"/>
      <c r="P2393" s="53"/>
      <c r="Q2393" s="57">
        <f t="shared" si="644"/>
        <v>0</v>
      </c>
      <c r="R2393" s="53"/>
      <c r="S2393" s="53">
        <f t="shared" si="647"/>
        <v>0</v>
      </c>
      <c r="T2393" s="58"/>
      <c r="U2393" s="58"/>
      <c r="V2393" s="53">
        <f t="shared" si="645"/>
        <v>0</v>
      </c>
      <c r="W2393" s="59"/>
      <c r="X2393" s="6"/>
    </row>
    <row r="2394" spans="1:24" s="77" customFormat="1" ht="15.75" x14ac:dyDescent="0.25">
      <c r="A2394" s="33" t="s">
        <v>296</v>
      </c>
      <c r="B2394" s="44" t="s">
        <v>339</v>
      </c>
      <c r="C2394" s="37" t="s">
        <v>264</v>
      </c>
      <c r="D2394" s="43" t="s">
        <v>265</v>
      </c>
      <c r="E2394" s="53"/>
      <c r="F2394" s="53">
        <f t="shared" si="648"/>
        <v>0</v>
      </c>
      <c r="G2394" s="53"/>
      <c r="H2394" s="53"/>
      <c r="I2394" s="54"/>
      <c r="J2394" s="50"/>
      <c r="K2394" s="54"/>
      <c r="L2394" s="55"/>
      <c r="M2394" s="59"/>
      <c r="N2394" s="59"/>
      <c r="O2394" s="53"/>
      <c r="P2394" s="53"/>
      <c r="Q2394" s="57">
        <f t="shared" si="644"/>
        <v>0</v>
      </c>
      <c r="R2394" s="53"/>
      <c r="S2394" s="53">
        <f t="shared" si="647"/>
        <v>0</v>
      </c>
      <c r="T2394" s="58"/>
      <c r="U2394" s="58"/>
      <c r="V2394" s="53">
        <f t="shared" si="645"/>
        <v>0</v>
      </c>
      <c r="W2394" s="59"/>
      <c r="X2394" s="6"/>
    </row>
    <row r="2395" spans="1:24" s="77" customFormat="1" ht="47.25" x14ac:dyDescent="0.25">
      <c r="A2395" s="33" t="s">
        <v>296</v>
      </c>
      <c r="B2395" s="44" t="s">
        <v>339</v>
      </c>
      <c r="C2395" s="37" t="s">
        <v>266</v>
      </c>
      <c r="D2395" s="43" t="s">
        <v>267</v>
      </c>
      <c r="E2395" s="53"/>
      <c r="F2395" s="53">
        <f t="shared" si="648"/>
        <v>0</v>
      </c>
      <c r="G2395" s="53"/>
      <c r="H2395" s="53"/>
      <c r="I2395" s="54"/>
      <c r="J2395" s="50"/>
      <c r="K2395" s="54"/>
      <c r="L2395" s="55"/>
      <c r="M2395" s="59"/>
      <c r="N2395" s="59"/>
      <c r="O2395" s="53"/>
      <c r="P2395" s="53"/>
      <c r="Q2395" s="57">
        <f t="shared" si="644"/>
        <v>0</v>
      </c>
      <c r="R2395" s="53"/>
      <c r="S2395" s="53">
        <f t="shared" si="647"/>
        <v>0</v>
      </c>
      <c r="T2395" s="58"/>
      <c r="U2395" s="58"/>
      <c r="V2395" s="53">
        <f t="shared" si="645"/>
        <v>0</v>
      </c>
      <c r="W2395" s="59"/>
      <c r="X2395" s="6"/>
    </row>
    <row r="2396" spans="1:24" s="77" customFormat="1" ht="15.75" x14ac:dyDescent="0.25">
      <c r="A2396" s="33" t="s">
        <v>296</v>
      </c>
      <c r="B2396" s="44" t="s">
        <v>339</v>
      </c>
      <c r="C2396" s="37" t="s">
        <v>268</v>
      </c>
      <c r="D2396" s="43" t="s">
        <v>269</v>
      </c>
      <c r="E2396" s="53"/>
      <c r="F2396" s="53">
        <f t="shared" si="648"/>
        <v>0</v>
      </c>
      <c r="G2396" s="53"/>
      <c r="H2396" s="53"/>
      <c r="I2396" s="54"/>
      <c r="J2396" s="50"/>
      <c r="K2396" s="54"/>
      <c r="L2396" s="55"/>
      <c r="M2396" s="59"/>
      <c r="N2396" s="59"/>
      <c r="O2396" s="53"/>
      <c r="P2396" s="53"/>
      <c r="Q2396" s="57">
        <f t="shared" si="644"/>
        <v>0</v>
      </c>
      <c r="R2396" s="53"/>
      <c r="S2396" s="53">
        <f t="shared" si="647"/>
        <v>0</v>
      </c>
      <c r="T2396" s="58"/>
      <c r="U2396" s="58"/>
      <c r="V2396" s="53">
        <f t="shared" si="645"/>
        <v>0</v>
      </c>
      <c r="W2396" s="59"/>
      <c r="X2396" s="6"/>
    </row>
    <row r="2397" spans="1:24" s="77" customFormat="1" ht="31.5" x14ac:dyDescent="0.25">
      <c r="A2397" s="33" t="s">
        <v>296</v>
      </c>
      <c r="B2397" s="44" t="s">
        <v>339</v>
      </c>
      <c r="C2397" s="37" t="s">
        <v>270</v>
      </c>
      <c r="D2397" s="43" t="s">
        <v>271</v>
      </c>
      <c r="E2397" s="53"/>
      <c r="F2397" s="53">
        <f t="shared" si="648"/>
        <v>0</v>
      </c>
      <c r="G2397" s="53"/>
      <c r="H2397" s="53"/>
      <c r="I2397" s="54"/>
      <c r="J2397" s="50"/>
      <c r="K2397" s="54"/>
      <c r="L2397" s="55"/>
      <c r="M2397" s="59"/>
      <c r="N2397" s="59"/>
      <c r="O2397" s="53"/>
      <c r="P2397" s="53"/>
      <c r="Q2397" s="57">
        <f t="shared" si="644"/>
        <v>0</v>
      </c>
      <c r="R2397" s="53"/>
      <c r="S2397" s="53">
        <f t="shared" si="647"/>
        <v>0</v>
      </c>
      <c r="T2397" s="58"/>
      <c r="U2397" s="58"/>
      <c r="V2397" s="53">
        <f t="shared" si="645"/>
        <v>0</v>
      </c>
      <c r="W2397" s="59"/>
      <c r="X2397" s="6"/>
    </row>
    <row r="2398" spans="1:24" s="77" customFormat="1" ht="15.75" x14ac:dyDescent="0.25">
      <c r="A2398" s="33" t="s">
        <v>296</v>
      </c>
      <c r="B2398" s="44" t="s">
        <v>339</v>
      </c>
      <c r="C2398" s="37" t="s">
        <v>272</v>
      </c>
      <c r="D2398" s="43" t="s">
        <v>273</v>
      </c>
      <c r="E2398" s="53"/>
      <c r="F2398" s="53">
        <f t="shared" si="648"/>
        <v>0</v>
      </c>
      <c r="G2398" s="53"/>
      <c r="H2398" s="53"/>
      <c r="I2398" s="54"/>
      <c r="J2398" s="50"/>
      <c r="K2398" s="54"/>
      <c r="L2398" s="55"/>
      <c r="M2398" s="59"/>
      <c r="N2398" s="59"/>
      <c r="O2398" s="53"/>
      <c r="P2398" s="53"/>
      <c r="Q2398" s="57">
        <f t="shared" si="644"/>
        <v>0</v>
      </c>
      <c r="R2398" s="53"/>
      <c r="S2398" s="53">
        <f t="shared" si="647"/>
        <v>0</v>
      </c>
      <c r="T2398" s="58"/>
      <c r="U2398" s="58"/>
      <c r="V2398" s="53">
        <f t="shared" si="645"/>
        <v>0</v>
      </c>
      <c r="W2398" s="59"/>
      <c r="X2398" s="6"/>
    </row>
    <row r="2399" spans="1:24" s="77" customFormat="1" ht="31.5" x14ac:dyDescent="0.25">
      <c r="A2399" s="33" t="s">
        <v>296</v>
      </c>
      <c r="B2399" s="44" t="s">
        <v>339</v>
      </c>
      <c r="C2399" s="37" t="s">
        <v>274</v>
      </c>
      <c r="D2399" s="43" t="s">
        <v>275</v>
      </c>
      <c r="E2399" s="53"/>
      <c r="F2399" s="53">
        <f t="shared" si="648"/>
        <v>0</v>
      </c>
      <c r="G2399" s="53"/>
      <c r="H2399" s="53"/>
      <c r="I2399" s="54"/>
      <c r="J2399" s="50"/>
      <c r="K2399" s="54"/>
      <c r="L2399" s="55"/>
      <c r="M2399" s="59"/>
      <c r="N2399" s="59"/>
      <c r="O2399" s="53"/>
      <c r="P2399" s="53"/>
      <c r="Q2399" s="57">
        <f t="shared" si="644"/>
        <v>0</v>
      </c>
      <c r="R2399" s="53"/>
      <c r="S2399" s="53">
        <f t="shared" si="647"/>
        <v>0</v>
      </c>
      <c r="T2399" s="58"/>
      <c r="U2399" s="58"/>
      <c r="V2399" s="53">
        <f t="shared" si="645"/>
        <v>0</v>
      </c>
      <c r="W2399" s="59"/>
      <c r="X2399" s="6"/>
    </row>
    <row r="2400" spans="1:24" s="77" customFormat="1" ht="15.75" x14ac:dyDescent="0.25">
      <c r="A2400" s="33" t="s">
        <v>296</v>
      </c>
      <c r="B2400" s="44" t="s">
        <v>339</v>
      </c>
      <c r="C2400" s="37" t="s">
        <v>276</v>
      </c>
      <c r="D2400" s="43" t="s">
        <v>277</v>
      </c>
      <c r="E2400" s="53"/>
      <c r="F2400" s="53">
        <f t="shared" si="648"/>
        <v>0</v>
      </c>
      <c r="G2400" s="53"/>
      <c r="H2400" s="53"/>
      <c r="I2400" s="54"/>
      <c r="J2400" s="50"/>
      <c r="K2400" s="54"/>
      <c r="L2400" s="55"/>
      <c r="M2400" s="59"/>
      <c r="N2400" s="59"/>
      <c r="O2400" s="53"/>
      <c r="P2400" s="53"/>
      <c r="Q2400" s="57">
        <f t="shared" si="644"/>
        <v>0</v>
      </c>
      <c r="R2400" s="53"/>
      <c r="S2400" s="53">
        <f t="shared" si="647"/>
        <v>0</v>
      </c>
      <c r="T2400" s="58"/>
      <c r="U2400" s="58"/>
      <c r="V2400" s="53">
        <f t="shared" si="645"/>
        <v>0</v>
      </c>
      <c r="W2400" s="59"/>
      <c r="X2400" s="6"/>
    </row>
    <row r="2401" spans="1:24" s="77" customFormat="1" ht="31.5" x14ac:dyDescent="0.25">
      <c r="A2401" s="33" t="s">
        <v>296</v>
      </c>
      <c r="B2401" s="44" t="s">
        <v>339</v>
      </c>
      <c r="C2401" s="37" t="s">
        <v>278</v>
      </c>
      <c r="D2401" s="43" t="s">
        <v>279</v>
      </c>
      <c r="E2401" s="53"/>
      <c r="F2401" s="53"/>
      <c r="G2401" s="53"/>
      <c r="H2401" s="53"/>
      <c r="I2401" s="54"/>
      <c r="J2401" s="50"/>
      <c r="K2401" s="54"/>
      <c r="L2401" s="55"/>
      <c r="M2401" s="59"/>
      <c r="N2401" s="59"/>
      <c r="O2401" s="53"/>
      <c r="P2401" s="53"/>
      <c r="Q2401" s="57">
        <f t="shared" si="644"/>
        <v>0</v>
      </c>
      <c r="R2401" s="53"/>
      <c r="S2401" s="53">
        <f t="shared" si="647"/>
        <v>0</v>
      </c>
      <c r="T2401" s="53"/>
      <c r="U2401" s="53"/>
      <c r="V2401" s="53">
        <f t="shared" si="645"/>
        <v>0</v>
      </c>
      <c r="W2401" s="59"/>
      <c r="X2401" s="6"/>
    </row>
    <row r="2402" spans="1:24" s="77" customFormat="1" ht="15.75" x14ac:dyDescent="0.25">
      <c r="A2402" s="33" t="s">
        <v>296</v>
      </c>
      <c r="B2402" s="44" t="s">
        <v>339</v>
      </c>
      <c r="C2402" s="37" t="s">
        <v>363</v>
      </c>
      <c r="D2402" s="43" t="s">
        <v>360</v>
      </c>
      <c r="E2402" s="53"/>
      <c r="F2402" s="53">
        <f>E2402/12*1</f>
        <v>0</v>
      </c>
      <c r="G2402" s="53"/>
      <c r="H2402" s="53"/>
      <c r="I2402" s="54"/>
      <c r="J2402" s="50"/>
      <c r="K2402" s="54"/>
      <c r="L2402" s="55"/>
      <c r="M2402" s="59"/>
      <c r="N2402" s="59"/>
      <c r="O2402" s="53"/>
      <c r="P2402" s="53"/>
      <c r="Q2402" s="57"/>
      <c r="R2402" s="53"/>
      <c r="S2402" s="53"/>
      <c r="T2402" s="53"/>
      <c r="U2402" s="53"/>
      <c r="V2402" s="53"/>
      <c r="W2402" s="59"/>
      <c r="X2402" s="6"/>
    </row>
    <row r="2403" spans="1:24" s="77" customFormat="1" ht="15.75" x14ac:dyDescent="0.25">
      <c r="A2403" s="33" t="s">
        <v>296</v>
      </c>
      <c r="B2403" s="44" t="s">
        <v>339</v>
      </c>
      <c r="C2403" s="37" t="s">
        <v>364</v>
      </c>
      <c r="D2403" s="38" t="s">
        <v>365</v>
      </c>
      <c r="E2403" s="53"/>
      <c r="F2403" s="100">
        <f>E2403/12*1</f>
        <v>0</v>
      </c>
      <c r="G2403" s="53"/>
      <c r="H2403" s="53"/>
      <c r="I2403" s="54"/>
      <c r="J2403" s="50"/>
      <c r="K2403" s="54"/>
      <c r="L2403" s="55"/>
      <c r="M2403" s="59"/>
      <c r="N2403" s="59"/>
      <c r="O2403" s="53"/>
      <c r="P2403" s="53"/>
      <c r="Q2403" s="57">
        <f>O2403-P2403</f>
        <v>0</v>
      </c>
      <c r="R2403" s="53"/>
      <c r="S2403" s="53">
        <f>ROUND(R2403/12*3,0)</f>
        <v>0</v>
      </c>
      <c r="T2403" s="53"/>
      <c r="U2403" s="53"/>
      <c r="V2403" s="53">
        <f>T2403-U2403</f>
        <v>0</v>
      </c>
      <c r="W2403" s="59"/>
      <c r="X2403" s="6"/>
    </row>
    <row r="2404" spans="1:24" s="81" customFormat="1" ht="29.25" customHeight="1" x14ac:dyDescent="0.25">
      <c r="A2404" s="33" t="s">
        <v>296</v>
      </c>
      <c r="B2404" s="44" t="s">
        <v>339</v>
      </c>
      <c r="C2404" s="37" t="s">
        <v>370</v>
      </c>
      <c r="D2404" s="43" t="s">
        <v>323</v>
      </c>
      <c r="E2404" s="53"/>
      <c r="F2404" s="100">
        <f>E2404/12*1</f>
        <v>0</v>
      </c>
      <c r="G2404" s="53"/>
      <c r="H2404" s="53"/>
      <c r="I2404" s="127"/>
      <c r="J2404" s="55"/>
      <c r="K2404" s="127"/>
      <c r="L2404" s="55"/>
      <c r="M2404" s="59"/>
      <c r="N2404" s="59"/>
      <c r="O2404" s="53"/>
      <c r="P2404" s="53"/>
      <c r="Q2404" s="59"/>
      <c r="R2404" s="53"/>
      <c r="S2404" s="53"/>
      <c r="T2404" s="53"/>
      <c r="U2404" s="53"/>
      <c r="V2404" s="53"/>
      <c r="W2404" s="59"/>
      <c r="X2404" s="6"/>
    </row>
    <row r="2405" spans="1:24" s="81" customFormat="1" ht="26.25" customHeight="1" x14ac:dyDescent="0.25">
      <c r="A2405" s="33" t="s">
        <v>296</v>
      </c>
      <c r="B2405" s="44" t="s">
        <v>339</v>
      </c>
      <c r="C2405" s="37" t="s">
        <v>399</v>
      </c>
      <c r="D2405" s="39" t="s">
        <v>371</v>
      </c>
      <c r="E2405" s="53"/>
      <c r="F2405" s="100">
        <f>E2405/12*1</f>
        <v>0</v>
      </c>
      <c r="G2405" s="53"/>
      <c r="H2405" s="53"/>
      <c r="I2405" s="127"/>
      <c r="J2405" s="55"/>
      <c r="K2405" s="127"/>
      <c r="L2405" s="55"/>
      <c r="M2405" s="59"/>
      <c r="N2405" s="59"/>
      <c r="O2405" s="53"/>
      <c r="P2405" s="53"/>
      <c r="Q2405" s="59"/>
      <c r="R2405" s="53"/>
      <c r="S2405" s="53"/>
      <c r="T2405" s="53"/>
      <c r="U2405" s="53"/>
      <c r="V2405" s="53"/>
      <c r="W2405" s="59"/>
      <c r="X2405" s="6"/>
    </row>
    <row r="2406" spans="1:24" s="35" customFormat="1" ht="15.75" x14ac:dyDescent="0.25">
      <c r="A2406" s="102" t="s">
        <v>297</v>
      </c>
      <c r="B2406" s="102" t="s">
        <v>340</v>
      </c>
      <c r="C2406" s="103" t="s">
        <v>102</v>
      </c>
      <c r="D2406" s="104" t="s">
        <v>21</v>
      </c>
      <c r="E2406" s="105">
        <f>E2407+E2446</f>
        <v>5406299</v>
      </c>
      <c r="F2406" s="105">
        <f>F2407+F2446</f>
        <v>1288149.9166666665</v>
      </c>
      <c r="G2406" s="105">
        <f>G2407+G2446</f>
        <v>1294097</v>
      </c>
      <c r="H2406" s="105">
        <f>H2407+H2446</f>
        <v>1279305</v>
      </c>
      <c r="I2406" s="135">
        <f>I2407+I2446</f>
        <v>13664.75</v>
      </c>
      <c r="J2406" s="106">
        <f>ROUND(I2406/F2406*100,2)</f>
        <v>1.06</v>
      </c>
      <c r="K2406" s="135">
        <f>K2407+K2446</f>
        <v>0</v>
      </c>
      <c r="L2406" s="108">
        <f>ROUND(K2406*100/-F2406,2)</f>
        <v>0</v>
      </c>
      <c r="M2406" s="105">
        <f t="shared" ref="M2406:V2406" si="649">M2407+M2446</f>
        <v>124705</v>
      </c>
      <c r="N2406" s="105">
        <f t="shared" si="649"/>
        <v>31177</v>
      </c>
      <c r="O2406" s="105">
        <f t="shared" si="649"/>
        <v>40013</v>
      </c>
      <c r="P2406" s="105">
        <f t="shared" si="649"/>
        <v>39460</v>
      </c>
      <c r="Q2406" s="135">
        <f t="shared" si="649"/>
        <v>553</v>
      </c>
      <c r="R2406" s="105">
        <f t="shared" si="649"/>
        <v>2837</v>
      </c>
      <c r="S2406" s="105">
        <f t="shared" si="649"/>
        <v>710</v>
      </c>
      <c r="T2406" s="146">
        <f t="shared" si="649"/>
        <v>766</v>
      </c>
      <c r="U2406" s="146">
        <f t="shared" si="649"/>
        <v>747</v>
      </c>
      <c r="V2406" s="105">
        <f t="shared" si="649"/>
        <v>19</v>
      </c>
      <c r="W2406" s="107">
        <v>19956</v>
      </c>
      <c r="X2406" s="47"/>
    </row>
    <row r="2407" spans="1:24" s="35" customFormat="1" ht="15.75" x14ac:dyDescent="0.25">
      <c r="A2407" s="33" t="s">
        <v>297</v>
      </c>
      <c r="B2407" s="21">
        <v>1</v>
      </c>
      <c r="C2407" s="23" t="s">
        <v>102</v>
      </c>
      <c r="D2407" s="27" t="s">
        <v>22</v>
      </c>
      <c r="E2407" s="52">
        <f t="shared" ref="E2407:L2407" si="650">E2408+E2414+E2428</f>
        <v>5175125</v>
      </c>
      <c r="F2407" s="52">
        <f t="shared" si="650"/>
        <v>1231818.8333333333</v>
      </c>
      <c r="G2407" s="52">
        <f t="shared" si="650"/>
        <v>1209669</v>
      </c>
      <c r="H2407" s="52">
        <f t="shared" si="650"/>
        <v>1209669</v>
      </c>
      <c r="I2407" s="132">
        <f t="shared" si="650"/>
        <v>0</v>
      </c>
      <c r="J2407" s="132">
        <f t="shared" si="650"/>
        <v>0</v>
      </c>
      <c r="K2407" s="132">
        <f t="shared" si="650"/>
        <v>0</v>
      </c>
      <c r="L2407" s="52">
        <f t="shared" si="650"/>
        <v>0</v>
      </c>
      <c r="M2407" s="49">
        <v>112991</v>
      </c>
      <c r="N2407" s="49">
        <f>ROUND(M2407/12*3,0)</f>
        <v>28248</v>
      </c>
      <c r="O2407" s="52">
        <f t="shared" ref="O2407:V2407" si="651">O2408+O2414+O2428</f>
        <v>37704</v>
      </c>
      <c r="P2407" s="52">
        <f t="shared" si="651"/>
        <v>37704</v>
      </c>
      <c r="Q2407" s="132">
        <f t="shared" si="651"/>
        <v>0</v>
      </c>
      <c r="R2407" s="52">
        <f t="shared" si="651"/>
        <v>2561</v>
      </c>
      <c r="S2407" s="52">
        <f t="shared" si="651"/>
        <v>640</v>
      </c>
      <c r="T2407" s="142">
        <f t="shared" si="651"/>
        <v>700</v>
      </c>
      <c r="U2407" s="142">
        <f t="shared" si="651"/>
        <v>700</v>
      </c>
      <c r="V2407" s="59">
        <f t="shared" si="651"/>
        <v>0</v>
      </c>
      <c r="W2407" s="60"/>
      <c r="X2407" s="25"/>
    </row>
    <row r="2408" spans="1:24" s="35" customFormat="1" ht="15.75" x14ac:dyDescent="0.25">
      <c r="A2408" s="33" t="s">
        <v>297</v>
      </c>
      <c r="B2408" s="33" t="s">
        <v>334</v>
      </c>
      <c r="C2408" s="23" t="s">
        <v>102</v>
      </c>
      <c r="D2408" s="32" t="s">
        <v>23</v>
      </c>
      <c r="E2408" s="49">
        <f t="shared" ref="E2408:L2408" si="652">SUM(E2409:E2413)</f>
        <v>4431570</v>
      </c>
      <c r="F2408" s="49">
        <f t="shared" si="652"/>
        <v>1107893</v>
      </c>
      <c r="G2408" s="49">
        <f t="shared" si="652"/>
        <v>1107893</v>
      </c>
      <c r="H2408" s="49">
        <f t="shared" si="652"/>
        <v>1107893</v>
      </c>
      <c r="I2408" s="136">
        <f t="shared" si="652"/>
        <v>0</v>
      </c>
      <c r="J2408" s="136">
        <f t="shared" si="652"/>
        <v>0</v>
      </c>
      <c r="K2408" s="136">
        <f t="shared" si="652"/>
        <v>0</v>
      </c>
      <c r="L2408" s="49">
        <f t="shared" si="652"/>
        <v>0</v>
      </c>
      <c r="M2408" s="49"/>
      <c r="N2408" s="49"/>
      <c r="O2408" s="52">
        <f t="shared" ref="O2408:V2408" si="653">SUM(O2409:O2413)</f>
        <v>37704</v>
      </c>
      <c r="P2408" s="52">
        <f t="shared" si="653"/>
        <v>37704</v>
      </c>
      <c r="Q2408" s="132">
        <f t="shared" si="653"/>
        <v>0</v>
      </c>
      <c r="R2408" s="52">
        <f t="shared" si="653"/>
        <v>2561</v>
      </c>
      <c r="S2408" s="52">
        <f t="shared" si="653"/>
        <v>640</v>
      </c>
      <c r="T2408" s="52">
        <f t="shared" si="653"/>
        <v>700</v>
      </c>
      <c r="U2408" s="49">
        <f t="shared" si="653"/>
        <v>700</v>
      </c>
      <c r="V2408" s="49">
        <f t="shared" si="653"/>
        <v>0</v>
      </c>
      <c r="W2408" s="51"/>
      <c r="X2408" s="25"/>
    </row>
    <row r="2409" spans="1:24" s="35" customFormat="1" ht="15.75" x14ac:dyDescent="0.25">
      <c r="A2409" s="33" t="s">
        <v>297</v>
      </c>
      <c r="B2409" s="33" t="s">
        <v>334</v>
      </c>
      <c r="C2409" s="23" t="s">
        <v>73</v>
      </c>
      <c r="D2409" s="34" t="s">
        <v>106</v>
      </c>
      <c r="E2409" s="53">
        <v>2243823</v>
      </c>
      <c r="F2409" s="53">
        <f t="shared" ref="F2409:F2413" si="654">ROUND(E2409/12*3,0)</f>
        <v>560956</v>
      </c>
      <c r="G2409" s="53">
        <v>560956</v>
      </c>
      <c r="H2409" s="53">
        <v>560956</v>
      </c>
      <c r="I2409" s="54"/>
      <c r="J2409" s="50"/>
      <c r="K2409" s="54"/>
      <c r="L2409" s="55"/>
      <c r="M2409" s="53"/>
      <c r="N2409" s="53"/>
      <c r="O2409" s="53">
        <v>37704</v>
      </c>
      <c r="P2409" s="53">
        <v>37704</v>
      </c>
      <c r="Q2409" s="57">
        <f>O2409-P2409</f>
        <v>0</v>
      </c>
      <c r="R2409" s="74">
        <v>2561</v>
      </c>
      <c r="S2409" s="53">
        <f>ROUND(R2409/12*3,0)</f>
        <v>640</v>
      </c>
      <c r="T2409" s="58">
        <v>700</v>
      </c>
      <c r="U2409" s="58">
        <v>700</v>
      </c>
      <c r="V2409" s="53">
        <f>T2409-U2409</f>
        <v>0</v>
      </c>
      <c r="W2409" s="56"/>
      <c r="X2409" s="6"/>
    </row>
    <row r="2410" spans="1:24" s="26" customFormat="1" ht="29.25" customHeight="1" x14ac:dyDescent="0.25">
      <c r="A2410" s="33" t="s">
        <v>297</v>
      </c>
      <c r="B2410" s="33" t="s">
        <v>334</v>
      </c>
      <c r="C2410" s="23" t="s">
        <v>74</v>
      </c>
      <c r="D2410" s="34" t="s">
        <v>104</v>
      </c>
      <c r="E2410" s="53">
        <v>2106196</v>
      </c>
      <c r="F2410" s="53">
        <f t="shared" si="654"/>
        <v>526549</v>
      </c>
      <c r="G2410" s="53">
        <v>526549</v>
      </c>
      <c r="H2410" s="53">
        <v>526549</v>
      </c>
      <c r="I2410" s="127"/>
      <c r="J2410" s="50"/>
      <c r="K2410" s="127"/>
      <c r="L2410" s="55"/>
      <c r="M2410" s="59"/>
      <c r="N2410" s="59"/>
      <c r="O2410" s="53"/>
      <c r="P2410" s="53"/>
      <c r="Q2410" s="59">
        <f>O2410-P2410</f>
        <v>0</v>
      </c>
      <c r="R2410" s="53"/>
      <c r="S2410" s="53">
        <f>ROUND(R2410/12*3,0)</f>
        <v>0</v>
      </c>
      <c r="T2410" s="53"/>
      <c r="U2410" s="53"/>
      <c r="V2410" s="53">
        <f>T2410-U2410</f>
        <v>0</v>
      </c>
      <c r="W2410" s="59"/>
      <c r="X2410" s="6"/>
    </row>
    <row r="2411" spans="1:24" s="26" customFormat="1" ht="26.25" customHeight="1" x14ac:dyDescent="0.25">
      <c r="A2411" s="33" t="s">
        <v>297</v>
      </c>
      <c r="B2411" s="33" t="s">
        <v>334</v>
      </c>
      <c r="C2411" s="23" t="s">
        <v>74</v>
      </c>
      <c r="D2411" s="34" t="s">
        <v>105</v>
      </c>
      <c r="E2411" s="53">
        <v>81551</v>
      </c>
      <c r="F2411" s="53">
        <f t="shared" si="654"/>
        <v>20388</v>
      </c>
      <c r="G2411" s="53">
        <v>20388</v>
      </c>
      <c r="H2411" s="53">
        <v>20388</v>
      </c>
      <c r="I2411" s="127"/>
      <c r="J2411" s="50"/>
      <c r="K2411" s="127"/>
      <c r="L2411" s="55"/>
      <c r="M2411" s="59"/>
      <c r="N2411" s="59"/>
      <c r="O2411" s="53"/>
      <c r="P2411" s="53"/>
      <c r="Q2411" s="59">
        <f>O2411-P2411</f>
        <v>0</v>
      </c>
      <c r="R2411" s="53"/>
      <c r="S2411" s="53">
        <f>ROUND(R2411/12*3,0)</f>
        <v>0</v>
      </c>
      <c r="T2411" s="53"/>
      <c r="U2411" s="53"/>
      <c r="V2411" s="53">
        <f>T2411-U2411</f>
        <v>0</v>
      </c>
      <c r="W2411" s="59"/>
      <c r="X2411" s="6"/>
    </row>
    <row r="2412" spans="1:24" s="26" customFormat="1" ht="22.5" customHeight="1" x14ac:dyDescent="0.25">
      <c r="A2412" s="33" t="s">
        <v>297</v>
      </c>
      <c r="B2412" s="33" t="s">
        <v>334</v>
      </c>
      <c r="C2412" s="23" t="s">
        <v>75</v>
      </c>
      <c r="D2412" s="34" t="s">
        <v>107</v>
      </c>
      <c r="E2412" s="53"/>
      <c r="F2412" s="53">
        <f t="shared" si="654"/>
        <v>0</v>
      </c>
      <c r="G2412" s="53"/>
      <c r="H2412" s="53"/>
      <c r="I2412" s="127"/>
      <c r="J2412" s="55"/>
      <c r="K2412" s="127"/>
      <c r="L2412" s="55"/>
      <c r="M2412" s="59"/>
      <c r="N2412" s="59"/>
      <c r="O2412" s="53"/>
      <c r="P2412" s="53"/>
      <c r="Q2412" s="59">
        <f>O2412-P2412</f>
        <v>0</v>
      </c>
      <c r="R2412" s="53"/>
      <c r="S2412" s="53">
        <f>ROUND(R2412/12*3,0)</f>
        <v>0</v>
      </c>
      <c r="T2412" s="53"/>
      <c r="U2412" s="53"/>
      <c r="V2412" s="53">
        <f>T2412-U2412</f>
        <v>0</v>
      </c>
      <c r="W2412" s="59"/>
      <c r="X2412" s="6"/>
    </row>
    <row r="2413" spans="1:24" s="35" customFormat="1" ht="31.5" x14ac:dyDescent="0.25">
      <c r="A2413" s="33" t="s">
        <v>297</v>
      </c>
      <c r="B2413" s="33" t="s">
        <v>334</v>
      </c>
      <c r="C2413" s="23" t="s">
        <v>76</v>
      </c>
      <c r="D2413" s="34" t="s">
        <v>108</v>
      </c>
      <c r="E2413" s="53"/>
      <c r="F2413" s="53">
        <f t="shared" si="654"/>
        <v>0</v>
      </c>
      <c r="G2413" s="53"/>
      <c r="H2413" s="53"/>
      <c r="I2413" s="54"/>
      <c r="J2413" s="50"/>
      <c r="K2413" s="54"/>
      <c r="L2413" s="55"/>
      <c r="M2413" s="59"/>
      <c r="N2413" s="59"/>
      <c r="O2413" s="53"/>
      <c r="P2413" s="53"/>
      <c r="Q2413" s="57">
        <f>O2413-P2413</f>
        <v>0</v>
      </c>
      <c r="R2413" s="53"/>
      <c r="S2413" s="53">
        <f>ROUND(R2413/12*3,0)</f>
        <v>0</v>
      </c>
      <c r="T2413" s="58"/>
      <c r="U2413" s="58"/>
      <c r="V2413" s="53">
        <f>T2413-U2413</f>
        <v>0</v>
      </c>
      <c r="W2413" s="59"/>
      <c r="X2413" s="6"/>
    </row>
    <row r="2414" spans="1:24" s="35" customFormat="1" ht="15.75" x14ac:dyDescent="0.25">
      <c r="A2414" s="33" t="s">
        <v>297</v>
      </c>
      <c r="B2414" s="22" t="s">
        <v>335</v>
      </c>
      <c r="C2414" s="36"/>
      <c r="D2414" s="32" t="s">
        <v>24</v>
      </c>
      <c r="E2414" s="61">
        <f t="shared" ref="E2414:L2414" si="655">SUM(E2415:E2427)</f>
        <v>0</v>
      </c>
      <c r="F2414" s="61">
        <f t="shared" si="655"/>
        <v>0</v>
      </c>
      <c r="G2414" s="61">
        <f t="shared" si="655"/>
        <v>0</v>
      </c>
      <c r="H2414" s="61">
        <f t="shared" si="655"/>
        <v>0</v>
      </c>
      <c r="I2414" s="128">
        <f t="shared" si="655"/>
        <v>0</v>
      </c>
      <c r="J2414" s="128">
        <f t="shared" si="655"/>
        <v>0</v>
      </c>
      <c r="K2414" s="128">
        <f t="shared" si="655"/>
        <v>0</v>
      </c>
      <c r="L2414" s="61">
        <f t="shared" si="655"/>
        <v>0</v>
      </c>
      <c r="M2414" s="61"/>
      <c r="N2414" s="61"/>
      <c r="O2414" s="61">
        <f t="shared" ref="O2414:V2414" si="656">SUM(O2415:O2427)</f>
        <v>0</v>
      </c>
      <c r="P2414" s="61">
        <f t="shared" si="656"/>
        <v>0</v>
      </c>
      <c r="Q2414" s="128">
        <f t="shared" si="656"/>
        <v>0</v>
      </c>
      <c r="R2414" s="61">
        <f t="shared" si="656"/>
        <v>0</v>
      </c>
      <c r="S2414" s="61">
        <f t="shared" si="656"/>
        <v>0</v>
      </c>
      <c r="T2414" s="145">
        <f t="shared" si="656"/>
        <v>0</v>
      </c>
      <c r="U2414" s="145">
        <f t="shared" si="656"/>
        <v>0</v>
      </c>
      <c r="V2414" s="61">
        <f t="shared" si="656"/>
        <v>0</v>
      </c>
      <c r="W2414" s="68"/>
      <c r="X2414" s="6"/>
    </row>
    <row r="2415" spans="1:24" s="35" customFormat="1" ht="15.75" x14ac:dyDescent="0.25">
      <c r="A2415" s="33" t="s">
        <v>297</v>
      </c>
      <c r="B2415" s="33" t="s">
        <v>335</v>
      </c>
      <c r="C2415" s="37" t="s">
        <v>25</v>
      </c>
      <c r="D2415" s="34" t="s">
        <v>54</v>
      </c>
      <c r="E2415" s="53"/>
      <c r="F2415" s="53"/>
      <c r="G2415" s="53"/>
      <c r="H2415" s="53"/>
      <c r="I2415" s="54"/>
      <c r="J2415" s="50"/>
      <c r="K2415" s="54"/>
      <c r="L2415" s="55"/>
      <c r="M2415" s="59"/>
      <c r="N2415" s="59"/>
      <c r="O2415" s="53"/>
      <c r="P2415" s="53"/>
      <c r="Q2415" s="57">
        <f t="shared" ref="Q2415:Q2427" si="657">O2415-P2415</f>
        <v>0</v>
      </c>
      <c r="R2415" s="53"/>
      <c r="S2415" s="53">
        <f t="shared" ref="S2415:S2427" si="658">ROUND(R2415/12*3,0)</f>
        <v>0</v>
      </c>
      <c r="T2415" s="58"/>
      <c r="U2415" s="58"/>
      <c r="V2415" s="53">
        <f t="shared" ref="V2415:V2427" si="659">T2415-U2415</f>
        <v>0</v>
      </c>
      <c r="W2415" s="59"/>
      <c r="X2415" s="6"/>
    </row>
    <row r="2416" spans="1:24" s="35" customFormat="1" ht="15.75" x14ac:dyDescent="0.25">
      <c r="A2416" s="33" t="s">
        <v>297</v>
      </c>
      <c r="B2416" s="33" t="s">
        <v>335</v>
      </c>
      <c r="C2416" s="37" t="s">
        <v>26</v>
      </c>
      <c r="D2416" s="34" t="s">
        <v>27</v>
      </c>
      <c r="E2416" s="53"/>
      <c r="F2416" s="53"/>
      <c r="G2416" s="53"/>
      <c r="H2416" s="53"/>
      <c r="I2416" s="54"/>
      <c r="J2416" s="50"/>
      <c r="K2416" s="54"/>
      <c r="L2416" s="55"/>
      <c r="M2416" s="59"/>
      <c r="N2416" s="59"/>
      <c r="O2416" s="53"/>
      <c r="P2416" s="53"/>
      <c r="Q2416" s="57">
        <f t="shared" si="657"/>
        <v>0</v>
      </c>
      <c r="R2416" s="53"/>
      <c r="S2416" s="53">
        <f t="shared" si="658"/>
        <v>0</v>
      </c>
      <c r="T2416" s="58"/>
      <c r="U2416" s="58"/>
      <c r="V2416" s="53">
        <f t="shared" si="659"/>
        <v>0</v>
      </c>
      <c r="W2416" s="59"/>
      <c r="X2416" s="6"/>
    </row>
    <row r="2417" spans="1:24" s="35" customFormat="1" ht="31.5" x14ac:dyDescent="0.25">
      <c r="A2417" s="33" t="s">
        <v>297</v>
      </c>
      <c r="B2417" s="33" t="s">
        <v>335</v>
      </c>
      <c r="C2417" s="37" t="s">
        <v>28</v>
      </c>
      <c r="D2417" s="34" t="s">
        <v>29</v>
      </c>
      <c r="E2417" s="53"/>
      <c r="F2417" s="53"/>
      <c r="G2417" s="53"/>
      <c r="H2417" s="53"/>
      <c r="I2417" s="54"/>
      <c r="J2417" s="50"/>
      <c r="K2417" s="54"/>
      <c r="L2417" s="55"/>
      <c r="M2417" s="59"/>
      <c r="N2417" s="59"/>
      <c r="O2417" s="53"/>
      <c r="P2417" s="53"/>
      <c r="Q2417" s="57">
        <f t="shared" si="657"/>
        <v>0</v>
      </c>
      <c r="R2417" s="53"/>
      <c r="S2417" s="53">
        <f t="shared" si="658"/>
        <v>0</v>
      </c>
      <c r="T2417" s="58"/>
      <c r="U2417" s="58"/>
      <c r="V2417" s="53">
        <f t="shared" si="659"/>
        <v>0</v>
      </c>
      <c r="W2417" s="59"/>
      <c r="X2417" s="6"/>
    </row>
    <row r="2418" spans="1:24" s="35" customFormat="1" ht="15.75" x14ac:dyDescent="0.25">
      <c r="A2418" s="33" t="s">
        <v>297</v>
      </c>
      <c r="B2418" s="33" t="s">
        <v>335</v>
      </c>
      <c r="C2418" s="37" t="s">
        <v>56</v>
      </c>
      <c r="D2418" s="34" t="s">
        <v>53</v>
      </c>
      <c r="E2418" s="53"/>
      <c r="F2418" s="53"/>
      <c r="G2418" s="53"/>
      <c r="H2418" s="53"/>
      <c r="I2418" s="127"/>
      <c r="J2418" s="50"/>
      <c r="K2418" s="127"/>
      <c r="L2418" s="55"/>
      <c r="M2418" s="59"/>
      <c r="N2418" s="59"/>
      <c r="O2418" s="53"/>
      <c r="P2418" s="53"/>
      <c r="Q2418" s="59">
        <f t="shared" si="657"/>
        <v>0</v>
      </c>
      <c r="R2418" s="53"/>
      <c r="S2418" s="53">
        <f t="shared" si="658"/>
        <v>0</v>
      </c>
      <c r="T2418" s="53"/>
      <c r="U2418" s="53"/>
      <c r="V2418" s="53">
        <f t="shared" si="659"/>
        <v>0</v>
      </c>
      <c r="W2418" s="59"/>
      <c r="X2418" s="6"/>
    </row>
    <row r="2419" spans="1:24" s="35" customFormat="1" ht="15.75" x14ac:dyDescent="0.25">
      <c r="A2419" s="33" t="s">
        <v>297</v>
      </c>
      <c r="B2419" s="33" t="s">
        <v>335</v>
      </c>
      <c r="C2419" s="37" t="s">
        <v>57</v>
      </c>
      <c r="D2419" s="34" t="s">
        <v>68</v>
      </c>
      <c r="E2419" s="53"/>
      <c r="F2419" s="53"/>
      <c r="G2419" s="53"/>
      <c r="H2419" s="53"/>
      <c r="I2419" s="54"/>
      <c r="J2419" s="50"/>
      <c r="K2419" s="54"/>
      <c r="L2419" s="55"/>
      <c r="M2419" s="59"/>
      <c r="N2419" s="59"/>
      <c r="O2419" s="53"/>
      <c r="P2419" s="53"/>
      <c r="Q2419" s="57">
        <f t="shared" si="657"/>
        <v>0</v>
      </c>
      <c r="R2419" s="53"/>
      <c r="S2419" s="53">
        <f t="shared" si="658"/>
        <v>0</v>
      </c>
      <c r="T2419" s="58"/>
      <c r="U2419" s="58"/>
      <c r="V2419" s="53">
        <f t="shared" si="659"/>
        <v>0</v>
      </c>
      <c r="W2419" s="59"/>
      <c r="X2419" s="6"/>
    </row>
    <row r="2420" spans="1:24" s="35" customFormat="1" ht="15.75" x14ac:dyDescent="0.25">
      <c r="A2420" s="33" t="s">
        <v>297</v>
      </c>
      <c r="B2420" s="33" t="s">
        <v>335</v>
      </c>
      <c r="C2420" s="37" t="s">
        <v>58</v>
      </c>
      <c r="D2420" s="34" t="s">
        <v>70</v>
      </c>
      <c r="E2420" s="53"/>
      <c r="F2420" s="53"/>
      <c r="G2420" s="53"/>
      <c r="H2420" s="53"/>
      <c r="I2420" s="54"/>
      <c r="J2420" s="50"/>
      <c r="K2420" s="54"/>
      <c r="L2420" s="55"/>
      <c r="M2420" s="59"/>
      <c r="N2420" s="59"/>
      <c r="O2420" s="53"/>
      <c r="P2420" s="53"/>
      <c r="Q2420" s="57">
        <f t="shared" si="657"/>
        <v>0</v>
      </c>
      <c r="R2420" s="53"/>
      <c r="S2420" s="53">
        <f t="shared" si="658"/>
        <v>0</v>
      </c>
      <c r="T2420" s="58"/>
      <c r="U2420" s="58"/>
      <c r="V2420" s="53">
        <f t="shared" si="659"/>
        <v>0</v>
      </c>
      <c r="W2420" s="59"/>
      <c r="X2420" s="6"/>
    </row>
    <row r="2421" spans="1:24" s="35" customFormat="1" ht="31.5" x14ac:dyDescent="0.25">
      <c r="A2421" s="33" t="s">
        <v>297</v>
      </c>
      <c r="B2421" s="33" t="s">
        <v>335</v>
      </c>
      <c r="C2421" s="37" t="s">
        <v>59</v>
      </c>
      <c r="D2421" s="34" t="s">
        <v>69</v>
      </c>
      <c r="E2421" s="53"/>
      <c r="F2421" s="53"/>
      <c r="G2421" s="53"/>
      <c r="H2421" s="53"/>
      <c r="I2421" s="54"/>
      <c r="J2421" s="50"/>
      <c r="K2421" s="54"/>
      <c r="L2421" s="55"/>
      <c r="M2421" s="59"/>
      <c r="N2421" s="59"/>
      <c r="O2421" s="53"/>
      <c r="P2421" s="53"/>
      <c r="Q2421" s="57">
        <f t="shared" si="657"/>
        <v>0</v>
      </c>
      <c r="R2421" s="53"/>
      <c r="S2421" s="53">
        <f t="shared" si="658"/>
        <v>0</v>
      </c>
      <c r="T2421" s="58"/>
      <c r="U2421" s="58"/>
      <c r="V2421" s="53">
        <f t="shared" si="659"/>
        <v>0</v>
      </c>
      <c r="W2421" s="59"/>
      <c r="X2421" s="6"/>
    </row>
    <row r="2422" spans="1:24" s="35" customFormat="1" ht="15.75" x14ac:dyDescent="0.25">
      <c r="A2422" s="33" t="s">
        <v>297</v>
      </c>
      <c r="B2422" s="33" t="s">
        <v>335</v>
      </c>
      <c r="C2422" s="37" t="s">
        <v>60</v>
      </c>
      <c r="D2422" s="34" t="s">
        <v>72</v>
      </c>
      <c r="E2422" s="53"/>
      <c r="F2422" s="53"/>
      <c r="G2422" s="53"/>
      <c r="H2422" s="53"/>
      <c r="I2422" s="54"/>
      <c r="J2422" s="50"/>
      <c r="K2422" s="54"/>
      <c r="L2422" s="55"/>
      <c r="M2422" s="59"/>
      <c r="N2422" s="59"/>
      <c r="O2422" s="53"/>
      <c r="P2422" s="53"/>
      <c r="Q2422" s="57">
        <f t="shared" si="657"/>
        <v>0</v>
      </c>
      <c r="R2422" s="53"/>
      <c r="S2422" s="53">
        <f t="shared" si="658"/>
        <v>0</v>
      </c>
      <c r="T2422" s="58"/>
      <c r="U2422" s="58"/>
      <c r="V2422" s="53">
        <f t="shared" si="659"/>
        <v>0</v>
      </c>
      <c r="W2422" s="59"/>
      <c r="X2422" s="6"/>
    </row>
    <row r="2423" spans="1:24" s="35" customFormat="1" ht="15.75" x14ac:dyDescent="0.25">
      <c r="A2423" s="33" t="s">
        <v>297</v>
      </c>
      <c r="B2423" s="33" t="s">
        <v>335</v>
      </c>
      <c r="C2423" s="37" t="s">
        <v>61</v>
      </c>
      <c r="D2423" s="34" t="s">
        <v>67</v>
      </c>
      <c r="E2423" s="53"/>
      <c r="F2423" s="53"/>
      <c r="G2423" s="53"/>
      <c r="H2423" s="53"/>
      <c r="I2423" s="54"/>
      <c r="J2423" s="50"/>
      <c r="K2423" s="54"/>
      <c r="L2423" s="55"/>
      <c r="M2423" s="59"/>
      <c r="N2423" s="59"/>
      <c r="O2423" s="53"/>
      <c r="P2423" s="53"/>
      <c r="Q2423" s="57">
        <f t="shared" si="657"/>
        <v>0</v>
      </c>
      <c r="R2423" s="53"/>
      <c r="S2423" s="53">
        <f t="shared" si="658"/>
        <v>0</v>
      </c>
      <c r="T2423" s="58"/>
      <c r="U2423" s="58"/>
      <c r="V2423" s="53">
        <f t="shared" si="659"/>
        <v>0</v>
      </c>
      <c r="W2423" s="59"/>
      <c r="X2423" s="6"/>
    </row>
    <row r="2424" spans="1:24" s="35" customFormat="1" ht="15.75" x14ac:dyDescent="0.25">
      <c r="A2424" s="33" t="s">
        <v>297</v>
      </c>
      <c r="B2424" s="33" t="s">
        <v>335</v>
      </c>
      <c r="C2424" s="37" t="s">
        <v>62</v>
      </c>
      <c r="D2424" s="34" t="s">
        <v>66</v>
      </c>
      <c r="E2424" s="53"/>
      <c r="F2424" s="53"/>
      <c r="G2424" s="53"/>
      <c r="H2424" s="53"/>
      <c r="I2424" s="54"/>
      <c r="J2424" s="50"/>
      <c r="K2424" s="54"/>
      <c r="L2424" s="55"/>
      <c r="M2424" s="59"/>
      <c r="N2424" s="59"/>
      <c r="O2424" s="53"/>
      <c r="P2424" s="53"/>
      <c r="Q2424" s="57">
        <f t="shared" si="657"/>
        <v>0</v>
      </c>
      <c r="R2424" s="53"/>
      <c r="S2424" s="53">
        <f t="shared" si="658"/>
        <v>0</v>
      </c>
      <c r="T2424" s="58"/>
      <c r="U2424" s="58"/>
      <c r="V2424" s="53">
        <f t="shared" si="659"/>
        <v>0</v>
      </c>
      <c r="W2424" s="59"/>
      <c r="X2424" s="6"/>
    </row>
    <row r="2425" spans="1:24" s="35" customFormat="1" ht="15.75" x14ac:dyDescent="0.25">
      <c r="A2425" s="33" t="s">
        <v>297</v>
      </c>
      <c r="B2425" s="33" t="s">
        <v>335</v>
      </c>
      <c r="C2425" s="37" t="s">
        <v>63</v>
      </c>
      <c r="D2425" s="34" t="s">
        <v>52</v>
      </c>
      <c r="E2425" s="53"/>
      <c r="F2425" s="53"/>
      <c r="G2425" s="53"/>
      <c r="H2425" s="53"/>
      <c r="I2425" s="54"/>
      <c r="J2425" s="50"/>
      <c r="K2425" s="54"/>
      <c r="L2425" s="55"/>
      <c r="M2425" s="59"/>
      <c r="N2425" s="59"/>
      <c r="O2425" s="53"/>
      <c r="P2425" s="53"/>
      <c r="Q2425" s="57">
        <f t="shared" si="657"/>
        <v>0</v>
      </c>
      <c r="R2425" s="53"/>
      <c r="S2425" s="53">
        <f t="shared" si="658"/>
        <v>0</v>
      </c>
      <c r="T2425" s="58"/>
      <c r="U2425" s="58"/>
      <c r="V2425" s="53">
        <f t="shared" si="659"/>
        <v>0</v>
      </c>
      <c r="W2425" s="59"/>
      <c r="X2425" s="6"/>
    </row>
    <row r="2426" spans="1:24" s="35" customFormat="1" ht="15.75" x14ac:dyDescent="0.25">
      <c r="A2426" s="33" t="s">
        <v>297</v>
      </c>
      <c r="B2426" s="33" t="s">
        <v>335</v>
      </c>
      <c r="C2426" s="37" t="s">
        <v>64</v>
      </c>
      <c r="D2426" s="34" t="s">
        <v>55</v>
      </c>
      <c r="E2426" s="53"/>
      <c r="F2426" s="53"/>
      <c r="G2426" s="53"/>
      <c r="H2426" s="53"/>
      <c r="I2426" s="54"/>
      <c r="J2426" s="50"/>
      <c r="K2426" s="54"/>
      <c r="L2426" s="55"/>
      <c r="M2426" s="59"/>
      <c r="N2426" s="59"/>
      <c r="O2426" s="53"/>
      <c r="P2426" s="53"/>
      <c r="Q2426" s="57">
        <f t="shared" si="657"/>
        <v>0</v>
      </c>
      <c r="R2426" s="53"/>
      <c r="S2426" s="53">
        <f t="shared" si="658"/>
        <v>0</v>
      </c>
      <c r="T2426" s="58"/>
      <c r="U2426" s="58"/>
      <c r="V2426" s="53">
        <f t="shared" si="659"/>
        <v>0</v>
      </c>
      <c r="W2426" s="59"/>
      <c r="X2426" s="6"/>
    </row>
    <row r="2427" spans="1:24" s="35" customFormat="1" ht="15.75" x14ac:dyDescent="0.25">
      <c r="A2427" s="33" t="s">
        <v>297</v>
      </c>
      <c r="B2427" s="33" t="s">
        <v>335</v>
      </c>
      <c r="C2427" s="37" t="s">
        <v>65</v>
      </c>
      <c r="D2427" s="34" t="s">
        <v>71</v>
      </c>
      <c r="E2427" s="53"/>
      <c r="F2427" s="53"/>
      <c r="G2427" s="53"/>
      <c r="H2427" s="53"/>
      <c r="I2427" s="54"/>
      <c r="J2427" s="50"/>
      <c r="K2427" s="54"/>
      <c r="L2427" s="55"/>
      <c r="M2427" s="59"/>
      <c r="N2427" s="59"/>
      <c r="O2427" s="53"/>
      <c r="P2427" s="53"/>
      <c r="Q2427" s="57">
        <f t="shared" si="657"/>
        <v>0</v>
      </c>
      <c r="R2427" s="53"/>
      <c r="S2427" s="53">
        <f t="shared" si="658"/>
        <v>0</v>
      </c>
      <c r="T2427" s="58"/>
      <c r="U2427" s="58"/>
      <c r="V2427" s="53">
        <f t="shared" si="659"/>
        <v>0</v>
      </c>
      <c r="W2427" s="59"/>
      <c r="X2427" s="6"/>
    </row>
    <row r="2428" spans="1:24" s="35" customFormat="1" ht="31.5" x14ac:dyDescent="0.25">
      <c r="A2428" s="33" t="s">
        <v>297</v>
      </c>
      <c r="B2428" s="22" t="s">
        <v>336</v>
      </c>
      <c r="C2428" s="23" t="s">
        <v>102</v>
      </c>
      <c r="D2428" s="32" t="s">
        <v>30</v>
      </c>
      <c r="E2428" s="61">
        <f t="shared" ref="E2428:L2428" si="660">SUM(E2429:E2445)</f>
        <v>743555</v>
      </c>
      <c r="F2428" s="61">
        <f t="shared" si="660"/>
        <v>123925.83333333334</v>
      </c>
      <c r="G2428" s="61">
        <f t="shared" si="660"/>
        <v>101776</v>
      </c>
      <c r="H2428" s="61">
        <f t="shared" si="660"/>
        <v>101776</v>
      </c>
      <c r="I2428" s="128">
        <f t="shared" si="660"/>
        <v>0</v>
      </c>
      <c r="J2428" s="128">
        <f t="shared" si="660"/>
        <v>0</v>
      </c>
      <c r="K2428" s="128">
        <f t="shared" si="660"/>
        <v>0</v>
      </c>
      <c r="L2428" s="61">
        <f t="shared" si="660"/>
        <v>0</v>
      </c>
      <c r="M2428" s="61"/>
      <c r="N2428" s="61"/>
      <c r="O2428" s="61">
        <f t="shared" ref="O2428:V2428" si="661">SUM(O2429:O2443)</f>
        <v>0</v>
      </c>
      <c r="P2428" s="61">
        <f t="shared" si="661"/>
        <v>0</v>
      </c>
      <c r="Q2428" s="128">
        <f t="shared" si="661"/>
        <v>0</v>
      </c>
      <c r="R2428" s="61">
        <f t="shared" si="661"/>
        <v>0</v>
      </c>
      <c r="S2428" s="61">
        <f t="shared" si="661"/>
        <v>0</v>
      </c>
      <c r="T2428" s="145">
        <f t="shared" si="661"/>
        <v>0</v>
      </c>
      <c r="U2428" s="145">
        <f t="shared" si="661"/>
        <v>0</v>
      </c>
      <c r="V2428" s="61">
        <f t="shared" si="661"/>
        <v>0</v>
      </c>
      <c r="W2428" s="61"/>
      <c r="X2428" s="6"/>
    </row>
    <row r="2429" spans="1:24" s="35" customFormat="1" ht="15.75" x14ac:dyDescent="0.25">
      <c r="A2429" s="33" t="s">
        <v>297</v>
      </c>
      <c r="B2429" s="33" t="s">
        <v>336</v>
      </c>
      <c r="C2429" s="23" t="s">
        <v>79</v>
      </c>
      <c r="D2429" s="43" t="s">
        <v>77</v>
      </c>
      <c r="E2429" s="53">
        <v>169326</v>
      </c>
      <c r="F2429" s="53">
        <f>E2429/12*2</f>
        <v>28221</v>
      </c>
      <c r="G2429" s="53">
        <v>11971</v>
      </c>
      <c r="H2429" s="53">
        <v>11971</v>
      </c>
      <c r="I2429" s="54"/>
      <c r="J2429" s="50"/>
      <c r="K2429" s="54"/>
      <c r="L2429" s="55"/>
      <c r="M2429" s="59"/>
      <c r="N2429" s="59"/>
      <c r="O2429" s="53"/>
      <c r="P2429" s="53"/>
      <c r="Q2429" s="57">
        <f t="shared" ref="Q2429:Q2443" si="662">O2429-P2429</f>
        <v>0</v>
      </c>
      <c r="R2429" s="53"/>
      <c r="S2429" s="53">
        <f>ROUND(R2429/12*3,0)</f>
        <v>0</v>
      </c>
      <c r="T2429" s="58"/>
      <c r="U2429" s="58"/>
      <c r="V2429" s="53">
        <f t="shared" ref="V2429:V2443" si="663">T2429-U2429</f>
        <v>0</v>
      </c>
      <c r="W2429" s="59"/>
      <c r="X2429" s="6"/>
    </row>
    <row r="2430" spans="1:24" s="35" customFormat="1" ht="15.75" x14ac:dyDescent="0.25">
      <c r="A2430" s="33" t="s">
        <v>297</v>
      </c>
      <c r="B2430" s="33" t="s">
        <v>336</v>
      </c>
      <c r="C2430" s="23" t="s">
        <v>80</v>
      </c>
      <c r="D2430" s="43" t="s">
        <v>78</v>
      </c>
      <c r="E2430" s="53">
        <v>13156</v>
      </c>
      <c r="F2430" s="53">
        <f>E2430/12*2</f>
        <v>2192.6666666666665</v>
      </c>
      <c r="G2430" s="53">
        <v>2458</v>
      </c>
      <c r="H2430" s="53">
        <v>2458</v>
      </c>
      <c r="I2430" s="54"/>
      <c r="J2430" s="50"/>
      <c r="K2430" s="54"/>
      <c r="L2430" s="55"/>
      <c r="M2430" s="59"/>
      <c r="N2430" s="59"/>
      <c r="O2430" s="53"/>
      <c r="P2430" s="53"/>
      <c r="Q2430" s="57">
        <f t="shared" si="662"/>
        <v>0</v>
      </c>
      <c r="R2430" s="53"/>
      <c r="S2430" s="53">
        <f>ROUND(R2430/12*3,0)</f>
        <v>0</v>
      </c>
      <c r="T2430" s="58"/>
      <c r="U2430" s="58"/>
      <c r="V2430" s="53">
        <f t="shared" si="663"/>
        <v>0</v>
      </c>
      <c r="W2430" s="59"/>
      <c r="X2430" s="6"/>
    </row>
    <row r="2431" spans="1:24" s="35" customFormat="1" ht="15.75" x14ac:dyDescent="0.25">
      <c r="A2431" s="33" t="s">
        <v>297</v>
      </c>
      <c r="B2431" s="33" t="s">
        <v>336</v>
      </c>
      <c r="C2431" s="23" t="s">
        <v>82</v>
      </c>
      <c r="D2431" s="34" t="s">
        <v>81</v>
      </c>
      <c r="E2431" s="53"/>
      <c r="F2431" s="53"/>
      <c r="G2431" s="53"/>
      <c r="H2431" s="53"/>
      <c r="I2431" s="54"/>
      <c r="J2431" s="50"/>
      <c r="K2431" s="54"/>
      <c r="L2431" s="55"/>
      <c r="M2431" s="59"/>
      <c r="N2431" s="59"/>
      <c r="O2431" s="53"/>
      <c r="P2431" s="53"/>
      <c r="Q2431" s="57">
        <f t="shared" si="662"/>
        <v>0</v>
      </c>
      <c r="R2431" s="53"/>
      <c r="S2431" s="53">
        <f>ROUND(R2431/12*4,0)</f>
        <v>0</v>
      </c>
      <c r="T2431" s="58"/>
      <c r="U2431" s="58"/>
      <c r="V2431" s="53">
        <f t="shared" si="663"/>
        <v>0</v>
      </c>
      <c r="W2431" s="59"/>
      <c r="X2431" s="6"/>
    </row>
    <row r="2432" spans="1:24" s="35" customFormat="1" ht="31.5" x14ac:dyDescent="0.25">
      <c r="A2432" s="33" t="s">
        <v>297</v>
      </c>
      <c r="B2432" s="33" t="s">
        <v>336</v>
      </c>
      <c r="C2432" s="23" t="s">
        <v>84</v>
      </c>
      <c r="D2432" s="43" t="s">
        <v>83</v>
      </c>
      <c r="E2432" s="53"/>
      <c r="F2432" s="53"/>
      <c r="G2432" s="53"/>
      <c r="H2432" s="53"/>
      <c r="I2432" s="127"/>
      <c r="J2432" s="55"/>
      <c r="K2432" s="127"/>
      <c r="L2432" s="55"/>
      <c r="M2432" s="59"/>
      <c r="N2432" s="59"/>
      <c r="O2432" s="53"/>
      <c r="P2432" s="53"/>
      <c r="Q2432" s="59">
        <f t="shared" si="662"/>
        <v>0</v>
      </c>
      <c r="R2432" s="53"/>
      <c r="S2432" s="53">
        <f>ROUND(R2432/12*3,0)</f>
        <v>0</v>
      </c>
      <c r="T2432" s="53"/>
      <c r="U2432" s="53"/>
      <c r="V2432" s="53">
        <f t="shared" si="663"/>
        <v>0</v>
      </c>
      <c r="W2432" s="59"/>
      <c r="X2432" s="6"/>
    </row>
    <row r="2433" spans="1:24" s="35" customFormat="1" ht="15.75" x14ac:dyDescent="0.25">
      <c r="A2433" s="33" t="s">
        <v>297</v>
      </c>
      <c r="B2433" s="33" t="s">
        <v>336</v>
      </c>
      <c r="C2433" s="23" t="s">
        <v>95</v>
      </c>
      <c r="D2433" s="43" t="s">
        <v>96</v>
      </c>
      <c r="E2433" s="53"/>
      <c r="F2433" s="53"/>
      <c r="G2433" s="53"/>
      <c r="H2433" s="53"/>
      <c r="I2433" s="54"/>
      <c r="J2433" s="50"/>
      <c r="K2433" s="54"/>
      <c r="L2433" s="55"/>
      <c r="M2433" s="59"/>
      <c r="N2433" s="59"/>
      <c r="O2433" s="53"/>
      <c r="P2433" s="53"/>
      <c r="Q2433" s="57">
        <f t="shared" si="662"/>
        <v>0</v>
      </c>
      <c r="R2433" s="53"/>
      <c r="S2433" s="53">
        <f>ROUND(R2433/12*3,0)</f>
        <v>0</v>
      </c>
      <c r="T2433" s="58"/>
      <c r="U2433" s="58"/>
      <c r="V2433" s="53">
        <f t="shared" si="663"/>
        <v>0</v>
      </c>
      <c r="W2433" s="59"/>
      <c r="X2433" s="6"/>
    </row>
    <row r="2434" spans="1:24" s="35" customFormat="1" ht="31.5" x14ac:dyDescent="0.25">
      <c r="A2434" s="33" t="s">
        <v>297</v>
      </c>
      <c r="B2434" s="33" t="s">
        <v>336</v>
      </c>
      <c r="C2434" s="23" t="s">
        <v>86</v>
      </c>
      <c r="D2434" s="43" t="s">
        <v>85</v>
      </c>
      <c r="E2434" s="53"/>
      <c r="F2434" s="53">
        <f>E2434/12*2</f>
        <v>0</v>
      </c>
      <c r="G2434" s="53"/>
      <c r="H2434" s="53"/>
      <c r="I2434" s="54"/>
      <c r="J2434" s="50"/>
      <c r="K2434" s="54"/>
      <c r="L2434" s="55"/>
      <c r="M2434" s="59"/>
      <c r="N2434" s="59"/>
      <c r="O2434" s="53"/>
      <c r="P2434" s="53"/>
      <c r="Q2434" s="57">
        <f t="shared" si="662"/>
        <v>0</v>
      </c>
      <c r="R2434" s="74"/>
      <c r="S2434" s="53">
        <f>ROUND(R2434/12*2,0)</f>
        <v>0</v>
      </c>
      <c r="T2434" s="58"/>
      <c r="U2434" s="58"/>
      <c r="V2434" s="53">
        <f t="shared" si="663"/>
        <v>0</v>
      </c>
      <c r="W2434" s="59"/>
      <c r="X2434" s="6"/>
    </row>
    <row r="2435" spans="1:24" s="35" customFormat="1" ht="31.5" x14ac:dyDescent="0.25">
      <c r="A2435" s="33" t="s">
        <v>297</v>
      </c>
      <c r="B2435" s="33" t="s">
        <v>336</v>
      </c>
      <c r="C2435" s="23" t="s">
        <v>102</v>
      </c>
      <c r="D2435" s="39" t="s">
        <v>362</v>
      </c>
      <c r="E2435" s="53"/>
      <c r="F2435" s="53"/>
      <c r="G2435" s="53"/>
      <c r="H2435" s="53"/>
      <c r="I2435" s="54"/>
      <c r="J2435" s="50"/>
      <c r="K2435" s="54"/>
      <c r="L2435" s="55"/>
      <c r="M2435" s="59"/>
      <c r="N2435" s="59"/>
      <c r="O2435" s="53"/>
      <c r="P2435" s="53"/>
      <c r="Q2435" s="57">
        <f t="shared" si="662"/>
        <v>0</v>
      </c>
      <c r="R2435" s="53"/>
      <c r="S2435" s="53">
        <f t="shared" ref="S2435:S2443" si="664">ROUND(R2435/12*3,0)</f>
        <v>0</v>
      </c>
      <c r="T2435" s="58"/>
      <c r="U2435" s="58"/>
      <c r="V2435" s="53">
        <f t="shared" si="663"/>
        <v>0</v>
      </c>
      <c r="W2435" s="59"/>
      <c r="X2435" s="6"/>
    </row>
    <row r="2436" spans="1:24" s="35" customFormat="1" ht="15.75" x14ac:dyDescent="0.25">
      <c r="A2436" s="33" t="s">
        <v>297</v>
      </c>
      <c r="B2436" s="33" t="s">
        <v>336</v>
      </c>
      <c r="C2436" s="23" t="s">
        <v>89</v>
      </c>
      <c r="D2436" s="43" t="s">
        <v>88</v>
      </c>
      <c r="E2436" s="53"/>
      <c r="F2436" s="53">
        <f>E2436/12*1</f>
        <v>0</v>
      </c>
      <c r="G2436" s="53"/>
      <c r="H2436" s="53"/>
      <c r="I2436" s="54"/>
      <c r="J2436" s="50"/>
      <c r="K2436" s="54"/>
      <c r="L2436" s="55"/>
      <c r="M2436" s="59"/>
      <c r="N2436" s="59"/>
      <c r="O2436" s="53"/>
      <c r="P2436" s="53"/>
      <c r="Q2436" s="57">
        <f t="shared" si="662"/>
        <v>0</v>
      </c>
      <c r="R2436" s="53"/>
      <c r="S2436" s="53">
        <f t="shared" si="664"/>
        <v>0</v>
      </c>
      <c r="T2436" s="58"/>
      <c r="U2436" s="58"/>
      <c r="V2436" s="53">
        <f t="shared" si="663"/>
        <v>0</v>
      </c>
      <c r="W2436" s="59"/>
      <c r="X2436" s="6"/>
    </row>
    <row r="2437" spans="1:24" s="35" customFormat="1" ht="15.75" x14ac:dyDescent="0.25">
      <c r="A2437" s="33" t="s">
        <v>297</v>
      </c>
      <c r="B2437" s="33" t="s">
        <v>336</v>
      </c>
      <c r="C2437" s="23" t="s">
        <v>91</v>
      </c>
      <c r="D2437" s="43" t="s">
        <v>90</v>
      </c>
      <c r="E2437" s="53">
        <v>561073</v>
      </c>
      <c r="F2437" s="53">
        <f>E2437/12*2</f>
        <v>93512.166666666672</v>
      </c>
      <c r="G2437" s="53">
        <v>87347</v>
      </c>
      <c r="H2437" s="53">
        <v>87347</v>
      </c>
      <c r="I2437" s="54"/>
      <c r="J2437" s="50"/>
      <c r="K2437" s="54"/>
      <c r="L2437" s="55"/>
      <c r="M2437" s="59"/>
      <c r="N2437" s="59"/>
      <c r="O2437" s="53"/>
      <c r="P2437" s="53"/>
      <c r="Q2437" s="57">
        <f t="shared" si="662"/>
        <v>0</v>
      </c>
      <c r="R2437" s="53"/>
      <c r="S2437" s="53">
        <f t="shared" si="664"/>
        <v>0</v>
      </c>
      <c r="T2437" s="58"/>
      <c r="U2437" s="58"/>
      <c r="V2437" s="53">
        <f t="shared" si="663"/>
        <v>0</v>
      </c>
      <c r="W2437" s="59"/>
      <c r="X2437" s="6"/>
    </row>
    <row r="2438" spans="1:24" s="35" customFormat="1" ht="15.75" x14ac:dyDescent="0.25">
      <c r="A2438" s="33" t="s">
        <v>297</v>
      </c>
      <c r="B2438" s="33" t="s">
        <v>336</v>
      </c>
      <c r="C2438" s="23" t="s">
        <v>94</v>
      </c>
      <c r="D2438" s="43" t="s">
        <v>97</v>
      </c>
      <c r="E2438" s="53"/>
      <c r="F2438" s="53"/>
      <c r="G2438" s="53"/>
      <c r="H2438" s="53"/>
      <c r="I2438" s="54"/>
      <c r="J2438" s="50"/>
      <c r="K2438" s="54"/>
      <c r="L2438" s="55"/>
      <c r="M2438" s="59"/>
      <c r="N2438" s="59"/>
      <c r="O2438" s="53"/>
      <c r="P2438" s="53"/>
      <c r="Q2438" s="57">
        <f t="shared" si="662"/>
        <v>0</v>
      </c>
      <c r="R2438" s="53"/>
      <c r="S2438" s="53">
        <f t="shared" si="664"/>
        <v>0</v>
      </c>
      <c r="T2438" s="58"/>
      <c r="U2438" s="58"/>
      <c r="V2438" s="53">
        <f t="shared" si="663"/>
        <v>0</v>
      </c>
      <c r="W2438" s="59"/>
      <c r="X2438" s="6"/>
    </row>
    <row r="2439" spans="1:24" s="35" customFormat="1" ht="15.75" x14ac:dyDescent="0.25">
      <c r="A2439" s="33" t="s">
        <v>297</v>
      </c>
      <c r="B2439" s="33" t="s">
        <v>336</v>
      </c>
      <c r="C2439" s="23" t="s">
        <v>93</v>
      </c>
      <c r="D2439" s="43" t="s">
        <v>92</v>
      </c>
      <c r="E2439" s="53"/>
      <c r="F2439" s="53"/>
      <c r="G2439" s="53"/>
      <c r="H2439" s="53"/>
      <c r="I2439" s="54"/>
      <c r="J2439" s="50"/>
      <c r="K2439" s="54"/>
      <c r="L2439" s="55"/>
      <c r="M2439" s="59"/>
      <c r="N2439" s="59"/>
      <c r="O2439" s="53"/>
      <c r="P2439" s="53"/>
      <c r="Q2439" s="57">
        <f t="shared" si="662"/>
        <v>0</v>
      </c>
      <c r="R2439" s="53"/>
      <c r="S2439" s="53">
        <f t="shared" si="664"/>
        <v>0</v>
      </c>
      <c r="T2439" s="58"/>
      <c r="U2439" s="58"/>
      <c r="V2439" s="53">
        <f t="shared" si="663"/>
        <v>0</v>
      </c>
      <c r="W2439" s="59"/>
      <c r="X2439" s="6"/>
    </row>
    <row r="2440" spans="1:24" s="35" customFormat="1" ht="31.5" x14ac:dyDescent="0.25">
      <c r="A2440" s="33" t="s">
        <v>297</v>
      </c>
      <c r="B2440" s="33" t="s">
        <v>336</v>
      </c>
      <c r="C2440" s="23" t="s">
        <v>98</v>
      </c>
      <c r="D2440" s="34" t="s">
        <v>99</v>
      </c>
      <c r="E2440" s="53"/>
      <c r="F2440" s="53"/>
      <c r="G2440" s="53"/>
      <c r="H2440" s="53"/>
      <c r="I2440" s="54"/>
      <c r="J2440" s="50"/>
      <c r="K2440" s="54"/>
      <c r="L2440" s="55"/>
      <c r="M2440" s="59"/>
      <c r="N2440" s="59"/>
      <c r="O2440" s="53"/>
      <c r="P2440" s="53"/>
      <c r="Q2440" s="57">
        <f t="shared" si="662"/>
        <v>0</v>
      </c>
      <c r="R2440" s="53"/>
      <c r="S2440" s="53">
        <f t="shared" si="664"/>
        <v>0</v>
      </c>
      <c r="T2440" s="58"/>
      <c r="U2440" s="58"/>
      <c r="V2440" s="53">
        <f t="shared" si="663"/>
        <v>0</v>
      </c>
      <c r="W2440" s="59"/>
      <c r="X2440" s="6"/>
    </row>
    <row r="2441" spans="1:24" s="35" customFormat="1" ht="15.75" x14ac:dyDescent="0.25">
      <c r="A2441" s="33" t="s">
        <v>297</v>
      </c>
      <c r="B2441" s="33" t="s">
        <v>336</v>
      </c>
      <c r="C2441" s="23" t="s">
        <v>100</v>
      </c>
      <c r="D2441" s="34" t="s">
        <v>101</v>
      </c>
      <c r="E2441" s="53"/>
      <c r="F2441" s="53"/>
      <c r="G2441" s="53"/>
      <c r="H2441" s="53"/>
      <c r="I2441" s="54"/>
      <c r="J2441" s="50"/>
      <c r="K2441" s="54"/>
      <c r="L2441" s="55"/>
      <c r="M2441" s="59"/>
      <c r="N2441" s="59"/>
      <c r="O2441" s="53"/>
      <c r="P2441" s="53"/>
      <c r="Q2441" s="57">
        <f t="shared" si="662"/>
        <v>0</v>
      </c>
      <c r="R2441" s="53"/>
      <c r="S2441" s="53">
        <f t="shared" si="664"/>
        <v>0</v>
      </c>
      <c r="T2441" s="58"/>
      <c r="U2441" s="58"/>
      <c r="V2441" s="53">
        <f t="shared" si="663"/>
        <v>0</v>
      </c>
      <c r="W2441" s="59"/>
      <c r="X2441" s="6"/>
    </row>
    <row r="2442" spans="1:24" s="35" customFormat="1" ht="47.25" x14ac:dyDescent="0.25">
      <c r="A2442" s="33" t="s">
        <v>297</v>
      </c>
      <c r="B2442" s="33" t="s">
        <v>336</v>
      </c>
      <c r="C2442" s="23" t="s">
        <v>102</v>
      </c>
      <c r="D2442" s="39" t="s">
        <v>87</v>
      </c>
      <c r="E2442" s="53"/>
      <c r="F2442" s="53"/>
      <c r="G2442" s="53"/>
      <c r="H2442" s="53"/>
      <c r="I2442" s="54"/>
      <c r="J2442" s="50"/>
      <c r="K2442" s="54"/>
      <c r="L2442" s="55"/>
      <c r="M2442" s="59"/>
      <c r="N2442" s="59"/>
      <c r="O2442" s="53"/>
      <c r="P2442" s="53"/>
      <c r="Q2442" s="57">
        <f t="shared" si="662"/>
        <v>0</v>
      </c>
      <c r="R2442" s="53"/>
      <c r="S2442" s="53">
        <f t="shared" si="664"/>
        <v>0</v>
      </c>
      <c r="T2442" s="58"/>
      <c r="U2442" s="58"/>
      <c r="V2442" s="53">
        <f t="shared" si="663"/>
        <v>0</v>
      </c>
      <c r="W2442" s="59"/>
      <c r="X2442" s="6"/>
    </row>
    <row r="2443" spans="1:24" s="35" customFormat="1" ht="63" x14ac:dyDescent="0.25">
      <c r="A2443" s="33" t="s">
        <v>297</v>
      </c>
      <c r="B2443" s="33" t="s">
        <v>336</v>
      </c>
      <c r="C2443" s="23" t="s">
        <v>102</v>
      </c>
      <c r="D2443" s="39" t="s">
        <v>103</v>
      </c>
      <c r="E2443" s="53"/>
      <c r="F2443" s="53"/>
      <c r="G2443" s="53"/>
      <c r="H2443" s="53"/>
      <c r="I2443" s="54"/>
      <c r="J2443" s="50"/>
      <c r="K2443" s="54"/>
      <c r="L2443" s="55"/>
      <c r="M2443" s="59"/>
      <c r="N2443" s="59"/>
      <c r="O2443" s="53"/>
      <c r="P2443" s="53"/>
      <c r="Q2443" s="57">
        <f t="shared" si="662"/>
        <v>0</v>
      </c>
      <c r="R2443" s="53"/>
      <c r="S2443" s="53">
        <f t="shared" si="664"/>
        <v>0</v>
      </c>
      <c r="T2443" s="58"/>
      <c r="U2443" s="58"/>
      <c r="V2443" s="53">
        <f t="shared" si="663"/>
        <v>0</v>
      </c>
      <c r="W2443" s="59"/>
      <c r="X2443" s="6"/>
    </row>
    <row r="2444" spans="1:24" s="35" customFormat="1" ht="31.5" x14ac:dyDescent="0.25">
      <c r="A2444" s="33" t="s">
        <v>297</v>
      </c>
      <c r="B2444" s="33" t="s">
        <v>336</v>
      </c>
      <c r="C2444" s="23" t="s">
        <v>374</v>
      </c>
      <c r="D2444" s="39" t="s">
        <v>375</v>
      </c>
      <c r="E2444" s="53"/>
      <c r="F2444" s="53">
        <f>E2444/12*1</f>
        <v>0</v>
      </c>
      <c r="G2444" s="53"/>
      <c r="H2444" s="53"/>
      <c r="I2444" s="54"/>
      <c r="J2444" s="50"/>
      <c r="K2444" s="54"/>
      <c r="L2444" s="55"/>
      <c r="M2444" s="59"/>
      <c r="N2444" s="59"/>
      <c r="O2444" s="53"/>
      <c r="P2444" s="53"/>
      <c r="Q2444" s="57"/>
      <c r="R2444" s="53"/>
      <c r="S2444" s="53"/>
      <c r="T2444" s="58"/>
      <c r="U2444" s="58"/>
      <c r="V2444" s="53"/>
      <c r="W2444" s="59"/>
      <c r="X2444" s="6"/>
    </row>
    <row r="2445" spans="1:24" s="35" customFormat="1" ht="15.75" x14ac:dyDescent="0.25">
      <c r="A2445" s="33" t="s">
        <v>297</v>
      </c>
      <c r="B2445" s="33" t="s">
        <v>336</v>
      </c>
      <c r="C2445" s="23" t="s">
        <v>377</v>
      </c>
      <c r="D2445" s="39" t="s">
        <v>376</v>
      </c>
      <c r="E2445" s="53"/>
      <c r="F2445" s="53"/>
      <c r="G2445" s="53"/>
      <c r="H2445" s="53"/>
      <c r="I2445" s="54"/>
      <c r="J2445" s="50"/>
      <c r="K2445" s="54"/>
      <c r="L2445" s="55"/>
      <c r="M2445" s="59"/>
      <c r="N2445" s="59"/>
      <c r="O2445" s="53"/>
      <c r="P2445" s="53"/>
      <c r="Q2445" s="57"/>
      <c r="R2445" s="53"/>
      <c r="S2445" s="53"/>
      <c r="T2445" s="58"/>
      <c r="U2445" s="58"/>
      <c r="V2445" s="53"/>
      <c r="W2445" s="59"/>
      <c r="X2445" s="6"/>
    </row>
    <row r="2446" spans="1:24" s="35" customFormat="1" ht="15.75" x14ac:dyDescent="0.25">
      <c r="A2446" s="33" t="s">
        <v>297</v>
      </c>
      <c r="B2446" s="21">
        <v>2</v>
      </c>
      <c r="C2446" s="23" t="s">
        <v>102</v>
      </c>
      <c r="D2446" s="40" t="s">
        <v>31</v>
      </c>
      <c r="E2446" s="64">
        <f t="shared" ref="E2446:L2446" si="665">E2447+E2453+E2507</f>
        <v>231174</v>
      </c>
      <c r="F2446" s="64">
        <f t="shared" si="665"/>
        <v>56331.083333333336</v>
      </c>
      <c r="G2446" s="64">
        <f t="shared" si="665"/>
        <v>84428</v>
      </c>
      <c r="H2446" s="64">
        <f t="shared" si="665"/>
        <v>69636</v>
      </c>
      <c r="I2446" s="134">
        <f t="shared" si="665"/>
        <v>13664.75</v>
      </c>
      <c r="J2446" s="134">
        <f t="shared" si="665"/>
        <v>48.81</v>
      </c>
      <c r="K2446" s="134">
        <f t="shared" si="665"/>
        <v>0</v>
      </c>
      <c r="L2446" s="64">
        <f t="shared" si="665"/>
        <v>0</v>
      </c>
      <c r="M2446" s="64">
        <v>11714</v>
      </c>
      <c r="N2446" s="49">
        <f>ROUND(M2446/12*3,0)</f>
        <v>2929</v>
      </c>
      <c r="O2446" s="64">
        <f t="shared" ref="O2446:V2446" si="666">O2447+O2453+O2507</f>
        <v>2309</v>
      </c>
      <c r="P2446" s="64">
        <f t="shared" si="666"/>
        <v>1756</v>
      </c>
      <c r="Q2446" s="134">
        <f t="shared" si="666"/>
        <v>553</v>
      </c>
      <c r="R2446" s="64">
        <f t="shared" si="666"/>
        <v>276</v>
      </c>
      <c r="S2446" s="64">
        <f t="shared" si="666"/>
        <v>70</v>
      </c>
      <c r="T2446" s="144">
        <f t="shared" si="666"/>
        <v>66</v>
      </c>
      <c r="U2446" s="144">
        <f t="shared" si="666"/>
        <v>47</v>
      </c>
      <c r="V2446" s="53">
        <f t="shared" si="666"/>
        <v>19</v>
      </c>
      <c r="W2446" s="53"/>
      <c r="X2446" s="6"/>
    </row>
    <row r="2447" spans="1:24" s="35" customFormat="1" ht="15.75" x14ac:dyDescent="0.25">
      <c r="A2447" s="33" t="s">
        <v>297</v>
      </c>
      <c r="B2447" s="22" t="s">
        <v>337</v>
      </c>
      <c r="C2447" s="23" t="s">
        <v>102</v>
      </c>
      <c r="D2447" s="32" t="s">
        <v>32</v>
      </c>
      <c r="E2447" s="64">
        <f t="shared" ref="E2447:L2447" si="667">SUM(E2448:E2452)</f>
        <v>101634</v>
      </c>
      <c r="F2447" s="64">
        <f t="shared" si="667"/>
        <v>25409</v>
      </c>
      <c r="G2447" s="64">
        <f t="shared" si="667"/>
        <v>25409</v>
      </c>
      <c r="H2447" s="64">
        <f t="shared" si="667"/>
        <v>25409</v>
      </c>
      <c r="I2447" s="134">
        <f t="shared" si="667"/>
        <v>0</v>
      </c>
      <c r="J2447" s="134">
        <f t="shared" si="667"/>
        <v>0</v>
      </c>
      <c r="K2447" s="134">
        <f t="shared" si="667"/>
        <v>0</v>
      </c>
      <c r="L2447" s="64">
        <f t="shared" si="667"/>
        <v>0</v>
      </c>
      <c r="M2447" s="64"/>
      <c r="N2447" s="64"/>
      <c r="O2447" s="64">
        <f t="shared" ref="O2447:V2447" si="668">SUM(O2448:O2452)</f>
        <v>20</v>
      </c>
      <c r="P2447" s="64">
        <f t="shared" si="668"/>
        <v>20</v>
      </c>
      <c r="Q2447" s="134">
        <f t="shared" si="668"/>
        <v>0</v>
      </c>
      <c r="R2447" s="64">
        <f t="shared" si="668"/>
        <v>116</v>
      </c>
      <c r="S2447" s="64">
        <f t="shared" si="668"/>
        <v>29</v>
      </c>
      <c r="T2447" s="144">
        <f t="shared" si="668"/>
        <v>7</v>
      </c>
      <c r="U2447" s="144">
        <f t="shared" si="668"/>
        <v>7</v>
      </c>
      <c r="V2447" s="64">
        <f t="shared" si="668"/>
        <v>0</v>
      </c>
      <c r="W2447" s="64"/>
      <c r="X2447" s="6"/>
    </row>
    <row r="2448" spans="1:24" s="35" customFormat="1" ht="15.75" x14ac:dyDescent="0.25">
      <c r="A2448" s="33" t="s">
        <v>297</v>
      </c>
      <c r="B2448" s="33" t="s">
        <v>337</v>
      </c>
      <c r="C2448" s="23" t="s">
        <v>109</v>
      </c>
      <c r="D2448" s="34" t="s">
        <v>106</v>
      </c>
      <c r="E2448" s="53">
        <v>101634</v>
      </c>
      <c r="F2448" s="53">
        <f>ROUND(E2448/12*3,0)</f>
        <v>25409</v>
      </c>
      <c r="G2448" s="53">
        <v>25409</v>
      </c>
      <c r="H2448" s="53">
        <v>25409</v>
      </c>
      <c r="I2448" s="54"/>
      <c r="J2448" s="50"/>
      <c r="K2448" s="54"/>
      <c r="L2448" s="55"/>
      <c r="M2448" s="59"/>
      <c r="N2448" s="59"/>
      <c r="O2448" s="53">
        <v>20</v>
      </c>
      <c r="P2448" s="53">
        <v>20</v>
      </c>
      <c r="Q2448" s="57">
        <f>O2448-P2448</f>
        <v>0</v>
      </c>
      <c r="R2448" s="74">
        <v>116</v>
      </c>
      <c r="S2448" s="53">
        <f>ROUND(R2448/12*3,0)</f>
        <v>29</v>
      </c>
      <c r="T2448" s="58">
        <v>7</v>
      </c>
      <c r="U2448" s="58">
        <v>7</v>
      </c>
      <c r="V2448" s="53">
        <f>T2448-U2448</f>
        <v>0</v>
      </c>
      <c r="W2448" s="59"/>
      <c r="X2448" s="6"/>
    </row>
    <row r="2449" spans="1:24" s="35" customFormat="1" ht="31.5" x14ac:dyDescent="0.25">
      <c r="A2449" s="33" t="s">
        <v>297</v>
      </c>
      <c r="B2449" s="33" t="s">
        <v>337</v>
      </c>
      <c r="C2449" s="23" t="s">
        <v>110</v>
      </c>
      <c r="D2449" s="34" t="s">
        <v>114</v>
      </c>
      <c r="E2449" s="53"/>
      <c r="F2449" s="53"/>
      <c r="G2449" s="53"/>
      <c r="H2449" s="53"/>
      <c r="I2449" s="54"/>
      <c r="J2449" s="50"/>
      <c r="K2449" s="54"/>
      <c r="L2449" s="55"/>
      <c r="M2449" s="59"/>
      <c r="N2449" s="59"/>
      <c r="O2449" s="53"/>
      <c r="P2449" s="53"/>
      <c r="Q2449" s="57">
        <f>O2449-P2449</f>
        <v>0</v>
      </c>
      <c r="R2449" s="53"/>
      <c r="S2449" s="53">
        <f>ROUND(R2449/12*3,0)</f>
        <v>0</v>
      </c>
      <c r="T2449" s="58"/>
      <c r="U2449" s="58"/>
      <c r="V2449" s="53">
        <f>T2449-U2449</f>
        <v>0</v>
      </c>
      <c r="W2449" s="59"/>
      <c r="X2449" s="6"/>
    </row>
    <row r="2450" spans="1:24" s="35" customFormat="1" ht="23.25" customHeight="1" x14ac:dyDescent="0.25">
      <c r="A2450" s="33" t="s">
        <v>297</v>
      </c>
      <c r="B2450" s="33" t="s">
        <v>337</v>
      </c>
      <c r="C2450" s="23" t="s">
        <v>111</v>
      </c>
      <c r="D2450" s="34" t="s">
        <v>115</v>
      </c>
      <c r="E2450" s="53"/>
      <c r="F2450" s="53"/>
      <c r="G2450" s="53"/>
      <c r="H2450" s="53"/>
      <c r="I2450" s="127"/>
      <c r="J2450" s="50"/>
      <c r="K2450" s="127"/>
      <c r="L2450" s="55"/>
      <c r="M2450" s="59"/>
      <c r="N2450" s="59"/>
      <c r="O2450" s="53"/>
      <c r="P2450" s="53"/>
      <c r="Q2450" s="59">
        <f>O2450-P2450</f>
        <v>0</v>
      </c>
      <c r="R2450" s="53"/>
      <c r="S2450" s="53">
        <f>ROUND(R2450/12*3,0)</f>
        <v>0</v>
      </c>
      <c r="T2450" s="53"/>
      <c r="U2450" s="53"/>
      <c r="V2450" s="53">
        <f>T2450-U2450</f>
        <v>0</v>
      </c>
      <c r="W2450" s="59"/>
      <c r="X2450" s="6"/>
    </row>
    <row r="2451" spans="1:24" s="35" customFormat="1" ht="31.5" x14ac:dyDescent="0.25">
      <c r="A2451" s="33" t="s">
        <v>297</v>
      </c>
      <c r="B2451" s="33" t="s">
        <v>337</v>
      </c>
      <c r="C2451" s="23" t="s">
        <v>113</v>
      </c>
      <c r="D2451" s="34" t="s">
        <v>116</v>
      </c>
      <c r="E2451" s="53"/>
      <c r="F2451" s="53"/>
      <c r="G2451" s="53"/>
      <c r="H2451" s="53"/>
      <c r="I2451" s="127"/>
      <c r="J2451" s="55"/>
      <c r="K2451" s="127"/>
      <c r="L2451" s="55"/>
      <c r="M2451" s="59"/>
      <c r="N2451" s="59"/>
      <c r="O2451" s="53"/>
      <c r="P2451" s="53"/>
      <c r="Q2451" s="59">
        <f>O2451-P2451</f>
        <v>0</v>
      </c>
      <c r="R2451" s="53"/>
      <c r="S2451" s="53">
        <f>ROUND(R2451/12*3,0)</f>
        <v>0</v>
      </c>
      <c r="T2451" s="53"/>
      <c r="U2451" s="53"/>
      <c r="V2451" s="53">
        <f>T2451-U2451</f>
        <v>0</v>
      </c>
      <c r="W2451" s="59"/>
      <c r="X2451" s="6"/>
    </row>
    <row r="2452" spans="1:24" s="35" customFormat="1" ht="15.75" x14ac:dyDescent="0.25">
      <c r="A2452" s="33" t="s">
        <v>297</v>
      </c>
      <c r="B2452" s="33" t="s">
        <v>337</v>
      </c>
      <c r="C2452" s="23" t="s">
        <v>112</v>
      </c>
      <c r="D2452" s="34" t="s">
        <v>117</v>
      </c>
      <c r="E2452" s="53"/>
      <c r="F2452" s="53"/>
      <c r="G2452" s="53"/>
      <c r="H2452" s="53"/>
      <c r="I2452" s="54"/>
      <c r="J2452" s="50"/>
      <c r="K2452" s="54"/>
      <c r="L2452" s="55"/>
      <c r="M2452" s="59"/>
      <c r="N2452" s="59"/>
      <c r="O2452" s="53"/>
      <c r="P2452" s="53"/>
      <c r="Q2452" s="57">
        <f>O2452-P2452</f>
        <v>0</v>
      </c>
      <c r="R2452" s="53"/>
      <c r="S2452" s="53">
        <f>ROUND(R2452/12*3,0)</f>
        <v>0</v>
      </c>
      <c r="T2452" s="58"/>
      <c r="U2452" s="58"/>
      <c r="V2452" s="53">
        <f>T2452-U2452</f>
        <v>0</v>
      </c>
      <c r="W2452" s="59"/>
      <c r="X2452" s="6"/>
    </row>
    <row r="2453" spans="1:24" s="35" customFormat="1" ht="15.75" x14ac:dyDescent="0.25">
      <c r="A2453" s="33" t="s">
        <v>297</v>
      </c>
      <c r="B2453" s="22" t="s">
        <v>338</v>
      </c>
      <c r="C2453" s="23" t="s">
        <v>102</v>
      </c>
      <c r="D2453" s="41" t="s">
        <v>33</v>
      </c>
      <c r="E2453" s="64">
        <f>SUM(E2454:E2506)</f>
        <v>111985</v>
      </c>
      <c r="F2453" s="64">
        <f>SUM(F2454:F2506)</f>
        <v>27996.25</v>
      </c>
      <c r="G2453" s="64">
        <f>SUM(G2454:G2506)</f>
        <v>41661</v>
      </c>
      <c r="H2453" s="64">
        <f>SUM(H2454:H2506)</f>
        <v>26869</v>
      </c>
      <c r="I2453" s="134">
        <f>SUM(I2454:I2506)</f>
        <v>13664.75</v>
      </c>
      <c r="J2453" s="50">
        <f>ROUND(I2453/F2453*100,2)</f>
        <v>48.81</v>
      </c>
      <c r="K2453" s="134">
        <f>SUM(K2454:K2506)</f>
        <v>0</v>
      </c>
      <c r="L2453" s="55">
        <f>ROUND(K2453*100/-F2453,2)</f>
        <v>0</v>
      </c>
      <c r="M2453" s="64"/>
      <c r="N2453" s="64"/>
      <c r="O2453" s="64">
        <f t="shared" ref="O2453:V2453" si="669">SUM(O2454:O2506)</f>
        <v>2289</v>
      </c>
      <c r="P2453" s="64">
        <f t="shared" si="669"/>
        <v>1736</v>
      </c>
      <c r="Q2453" s="134">
        <f t="shared" si="669"/>
        <v>553</v>
      </c>
      <c r="R2453" s="64">
        <f t="shared" si="669"/>
        <v>160</v>
      </c>
      <c r="S2453" s="64">
        <f t="shared" si="669"/>
        <v>41</v>
      </c>
      <c r="T2453" s="144">
        <f t="shared" si="669"/>
        <v>59</v>
      </c>
      <c r="U2453" s="144">
        <f t="shared" si="669"/>
        <v>40</v>
      </c>
      <c r="V2453" s="64">
        <f t="shared" si="669"/>
        <v>19</v>
      </c>
      <c r="W2453" s="64"/>
      <c r="X2453" s="6"/>
    </row>
    <row r="2454" spans="1:24" s="35" customFormat="1" ht="31.5" x14ac:dyDescent="0.25">
      <c r="A2454" s="33" t="s">
        <v>297</v>
      </c>
      <c r="B2454" s="33" t="s">
        <v>338</v>
      </c>
      <c r="C2454" s="42" t="s">
        <v>139</v>
      </c>
      <c r="D2454" s="43" t="s">
        <v>119</v>
      </c>
      <c r="E2454" s="53">
        <v>34466</v>
      </c>
      <c r="F2454" s="53">
        <f t="shared" ref="F2454:F2455" si="670">E2454/12*3</f>
        <v>8616.5</v>
      </c>
      <c r="G2454" s="53">
        <v>10490</v>
      </c>
      <c r="H2454" s="53">
        <v>8242</v>
      </c>
      <c r="I2454" s="127">
        <f t="shared" ref="I2454:I2455" si="671">G2454-F2454</f>
        <v>1873.5</v>
      </c>
      <c r="J2454" s="55">
        <f t="shared" ref="J2454:J2455" si="672">ROUND(I2454/F2454*100,2)</f>
        <v>21.74</v>
      </c>
      <c r="K2454" s="54"/>
      <c r="L2454" s="55"/>
      <c r="M2454" s="59"/>
      <c r="N2454" s="59"/>
      <c r="O2454" s="53">
        <v>819</v>
      </c>
      <c r="P2454" s="53">
        <v>658</v>
      </c>
      <c r="Q2454" s="57">
        <f t="shared" ref="Q2454:Q2506" si="673">O2454-P2454</f>
        <v>161</v>
      </c>
      <c r="R2454" s="74">
        <v>46</v>
      </c>
      <c r="S2454" s="53">
        <f>ROUND(R2454/12*3,0)</f>
        <v>12</v>
      </c>
      <c r="T2454" s="58">
        <v>14</v>
      </c>
      <c r="U2454" s="58">
        <v>11</v>
      </c>
      <c r="V2454" s="53">
        <f t="shared" ref="V2454:V2506" si="674">T2454-U2454</f>
        <v>3</v>
      </c>
      <c r="W2454" s="59"/>
      <c r="X2454" s="6"/>
    </row>
    <row r="2455" spans="1:24" s="35" customFormat="1" ht="47.25" x14ac:dyDescent="0.25">
      <c r="A2455" s="33" t="s">
        <v>297</v>
      </c>
      <c r="B2455" s="33" t="s">
        <v>338</v>
      </c>
      <c r="C2455" s="42" t="s">
        <v>140</v>
      </c>
      <c r="D2455" s="43" t="s">
        <v>120</v>
      </c>
      <c r="E2455" s="53">
        <v>29023</v>
      </c>
      <c r="F2455" s="53">
        <f t="shared" si="670"/>
        <v>7255.75</v>
      </c>
      <c r="G2455" s="53">
        <v>18317</v>
      </c>
      <c r="H2455" s="53">
        <v>6941</v>
      </c>
      <c r="I2455" s="127">
        <f t="shared" si="671"/>
        <v>11061.25</v>
      </c>
      <c r="J2455" s="55">
        <f t="shared" si="672"/>
        <v>152.44999999999999</v>
      </c>
      <c r="K2455" s="54"/>
      <c r="L2455" s="55"/>
      <c r="M2455" s="59"/>
      <c r="N2455" s="59"/>
      <c r="O2455" s="53">
        <v>868</v>
      </c>
      <c r="P2455" s="53">
        <v>476</v>
      </c>
      <c r="Q2455" s="57">
        <f t="shared" si="673"/>
        <v>392</v>
      </c>
      <c r="R2455" s="74">
        <v>31</v>
      </c>
      <c r="S2455" s="53">
        <f>ROUND(R2455/12*3,0)</f>
        <v>8</v>
      </c>
      <c r="T2455" s="58">
        <v>23</v>
      </c>
      <c r="U2455" s="58">
        <v>9</v>
      </c>
      <c r="V2455" s="53">
        <f t="shared" si="674"/>
        <v>14</v>
      </c>
      <c r="W2455" s="59"/>
      <c r="X2455" s="6"/>
    </row>
    <row r="2456" spans="1:24" s="35" customFormat="1" ht="31.5" x14ac:dyDescent="0.25">
      <c r="A2456" s="33" t="s">
        <v>297</v>
      </c>
      <c r="B2456" s="33" t="s">
        <v>338</v>
      </c>
      <c r="C2456" s="42" t="s">
        <v>141</v>
      </c>
      <c r="D2456" s="43" t="s">
        <v>142</v>
      </c>
      <c r="E2456" s="53"/>
      <c r="F2456" s="53"/>
      <c r="G2456" s="53"/>
      <c r="H2456" s="53"/>
      <c r="I2456" s="54"/>
      <c r="J2456" s="50"/>
      <c r="K2456" s="54"/>
      <c r="L2456" s="55"/>
      <c r="M2456" s="59"/>
      <c r="N2456" s="59"/>
      <c r="O2456" s="53"/>
      <c r="P2456" s="53"/>
      <c r="Q2456" s="57">
        <f t="shared" si="673"/>
        <v>0</v>
      </c>
      <c r="R2456" s="53"/>
      <c r="S2456" s="53">
        <f t="shared" ref="S2456:S2494" si="675">ROUND(R2456/12*3,0)</f>
        <v>0</v>
      </c>
      <c r="T2456" s="58"/>
      <c r="U2456" s="58"/>
      <c r="V2456" s="53">
        <f t="shared" si="674"/>
        <v>0</v>
      </c>
      <c r="W2456" s="59"/>
      <c r="X2456" s="6"/>
    </row>
    <row r="2457" spans="1:24" s="35" customFormat="1" ht="31.5" x14ac:dyDescent="0.25">
      <c r="A2457" s="33" t="s">
        <v>297</v>
      </c>
      <c r="B2457" s="33" t="s">
        <v>338</v>
      </c>
      <c r="C2457" s="42" t="s">
        <v>143</v>
      </c>
      <c r="D2457" s="43" t="s">
        <v>144</v>
      </c>
      <c r="E2457" s="53"/>
      <c r="F2457" s="53"/>
      <c r="G2457" s="53"/>
      <c r="H2457" s="53"/>
      <c r="I2457" s="127"/>
      <c r="J2457" s="50"/>
      <c r="K2457" s="127"/>
      <c r="L2457" s="55"/>
      <c r="M2457" s="59"/>
      <c r="N2457" s="59"/>
      <c r="O2457" s="53"/>
      <c r="P2457" s="53"/>
      <c r="Q2457" s="59">
        <f t="shared" si="673"/>
        <v>0</v>
      </c>
      <c r="R2457" s="53"/>
      <c r="S2457" s="53">
        <f t="shared" si="675"/>
        <v>0</v>
      </c>
      <c r="T2457" s="53"/>
      <c r="U2457" s="53"/>
      <c r="V2457" s="53">
        <f t="shared" si="674"/>
        <v>0</v>
      </c>
      <c r="W2457" s="59"/>
      <c r="X2457" s="6"/>
    </row>
    <row r="2458" spans="1:24" s="35" customFormat="1" ht="15.75" x14ac:dyDescent="0.25">
      <c r="A2458" s="33" t="s">
        <v>297</v>
      </c>
      <c r="B2458" s="33" t="s">
        <v>338</v>
      </c>
      <c r="C2458" s="42" t="s">
        <v>145</v>
      </c>
      <c r="D2458" s="43" t="s">
        <v>146</v>
      </c>
      <c r="E2458" s="53"/>
      <c r="F2458" s="53"/>
      <c r="G2458" s="53"/>
      <c r="H2458" s="53"/>
      <c r="I2458" s="54"/>
      <c r="J2458" s="50"/>
      <c r="K2458" s="54"/>
      <c r="L2458" s="55"/>
      <c r="M2458" s="59"/>
      <c r="N2458" s="59"/>
      <c r="O2458" s="53"/>
      <c r="P2458" s="53"/>
      <c r="Q2458" s="57">
        <f t="shared" si="673"/>
        <v>0</v>
      </c>
      <c r="R2458" s="53"/>
      <c r="S2458" s="53">
        <f t="shared" si="675"/>
        <v>0</v>
      </c>
      <c r="T2458" s="58"/>
      <c r="U2458" s="58"/>
      <c r="V2458" s="53">
        <f t="shared" si="674"/>
        <v>0</v>
      </c>
      <c r="W2458" s="59"/>
      <c r="X2458" s="6"/>
    </row>
    <row r="2459" spans="1:24" s="35" customFormat="1" ht="15.75" x14ac:dyDescent="0.25">
      <c r="A2459" s="33" t="s">
        <v>297</v>
      </c>
      <c r="B2459" s="33" t="s">
        <v>338</v>
      </c>
      <c r="C2459" s="42" t="s">
        <v>147</v>
      </c>
      <c r="D2459" s="43" t="s">
        <v>148</v>
      </c>
      <c r="E2459" s="53"/>
      <c r="F2459" s="53"/>
      <c r="G2459" s="53"/>
      <c r="H2459" s="53"/>
      <c r="I2459" s="54"/>
      <c r="J2459" s="50"/>
      <c r="K2459" s="54"/>
      <c r="L2459" s="55"/>
      <c r="M2459" s="59"/>
      <c r="N2459" s="59"/>
      <c r="O2459" s="53"/>
      <c r="P2459" s="53"/>
      <c r="Q2459" s="57">
        <f t="shared" si="673"/>
        <v>0</v>
      </c>
      <c r="R2459" s="53"/>
      <c r="S2459" s="53">
        <f t="shared" si="675"/>
        <v>0</v>
      </c>
      <c r="T2459" s="58"/>
      <c r="U2459" s="58"/>
      <c r="V2459" s="53">
        <f t="shared" si="674"/>
        <v>0</v>
      </c>
      <c r="W2459" s="59"/>
      <c r="X2459" s="6"/>
    </row>
    <row r="2460" spans="1:24" s="35" customFormat="1" ht="78.75" x14ac:dyDescent="0.25">
      <c r="A2460" s="33" t="s">
        <v>297</v>
      </c>
      <c r="B2460" s="33" t="s">
        <v>338</v>
      </c>
      <c r="C2460" s="42" t="s">
        <v>149</v>
      </c>
      <c r="D2460" s="43" t="s">
        <v>150</v>
      </c>
      <c r="E2460" s="53"/>
      <c r="F2460" s="53"/>
      <c r="G2460" s="53"/>
      <c r="H2460" s="53"/>
      <c r="I2460" s="54"/>
      <c r="J2460" s="50"/>
      <c r="K2460" s="54"/>
      <c r="L2460" s="55"/>
      <c r="M2460" s="59"/>
      <c r="N2460" s="59"/>
      <c r="O2460" s="53"/>
      <c r="P2460" s="53"/>
      <c r="Q2460" s="57">
        <f t="shared" si="673"/>
        <v>0</v>
      </c>
      <c r="R2460" s="53"/>
      <c r="S2460" s="53">
        <f t="shared" si="675"/>
        <v>0</v>
      </c>
      <c r="T2460" s="58"/>
      <c r="U2460" s="58"/>
      <c r="V2460" s="53">
        <f t="shared" si="674"/>
        <v>0</v>
      </c>
      <c r="W2460" s="59"/>
      <c r="X2460" s="6"/>
    </row>
    <row r="2461" spans="1:24" s="35" customFormat="1" ht="31.5" x14ac:dyDescent="0.25">
      <c r="A2461" s="33" t="s">
        <v>297</v>
      </c>
      <c r="B2461" s="33" t="s">
        <v>338</v>
      </c>
      <c r="C2461" s="42" t="s">
        <v>130</v>
      </c>
      <c r="D2461" s="43" t="s">
        <v>151</v>
      </c>
      <c r="E2461" s="53"/>
      <c r="F2461" s="53"/>
      <c r="G2461" s="53"/>
      <c r="H2461" s="53"/>
      <c r="I2461" s="54"/>
      <c r="J2461" s="50"/>
      <c r="K2461" s="54"/>
      <c r="L2461" s="55"/>
      <c r="M2461" s="59"/>
      <c r="N2461" s="59"/>
      <c r="O2461" s="53"/>
      <c r="P2461" s="53"/>
      <c r="Q2461" s="57">
        <f t="shared" si="673"/>
        <v>0</v>
      </c>
      <c r="R2461" s="53"/>
      <c r="S2461" s="53">
        <f t="shared" si="675"/>
        <v>0</v>
      </c>
      <c r="T2461" s="58"/>
      <c r="U2461" s="58"/>
      <c r="V2461" s="53">
        <f t="shared" si="674"/>
        <v>0</v>
      </c>
      <c r="W2461" s="59"/>
      <c r="X2461" s="6"/>
    </row>
    <row r="2462" spans="1:24" s="35" customFormat="1" ht="47.25" x14ac:dyDescent="0.25">
      <c r="A2462" s="33" t="s">
        <v>297</v>
      </c>
      <c r="B2462" s="33" t="s">
        <v>338</v>
      </c>
      <c r="C2462" s="42" t="s">
        <v>174</v>
      </c>
      <c r="D2462" s="43" t="s">
        <v>175</v>
      </c>
      <c r="E2462" s="53"/>
      <c r="F2462" s="53"/>
      <c r="G2462" s="53"/>
      <c r="H2462" s="53"/>
      <c r="I2462" s="54"/>
      <c r="J2462" s="50"/>
      <c r="K2462" s="54"/>
      <c r="L2462" s="55"/>
      <c r="M2462" s="59"/>
      <c r="N2462" s="59"/>
      <c r="O2462" s="53"/>
      <c r="P2462" s="53"/>
      <c r="Q2462" s="57">
        <f t="shared" si="673"/>
        <v>0</v>
      </c>
      <c r="R2462" s="53"/>
      <c r="S2462" s="53">
        <f t="shared" si="675"/>
        <v>0</v>
      </c>
      <c r="T2462" s="58"/>
      <c r="U2462" s="58"/>
      <c r="V2462" s="53">
        <f t="shared" si="674"/>
        <v>0</v>
      </c>
      <c r="W2462" s="59"/>
      <c r="X2462" s="6"/>
    </row>
    <row r="2463" spans="1:24" s="35" customFormat="1" ht="31.5" x14ac:dyDescent="0.25">
      <c r="A2463" s="33" t="s">
        <v>297</v>
      </c>
      <c r="B2463" s="33" t="s">
        <v>338</v>
      </c>
      <c r="C2463" s="42" t="s">
        <v>129</v>
      </c>
      <c r="D2463" s="43" t="s">
        <v>152</v>
      </c>
      <c r="E2463" s="53"/>
      <c r="F2463" s="53"/>
      <c r="G2463" s="53"/>
      <c r="H2463" s="53"/>
      <c r="I2463" s="54"/>
      <c r="J2463" s="50"/>
      <c r="K2463" s="54"/>
      <c r="L2463" s="55"/>
      <c r="M2463" s="59"/>
      <c r="N2463" s="59"/>
      <c r="O2463" s="53"/>
      <c r="P2463" s="53"/>
      <c r="Q2463" s="57">
        <f t="shared" si="673"/>
        <v>0</v>
      </c>
      <c r="R2463" s="53"/>
      <c r="S2463" s="53">
        <f t="shared" si="675"/>
        <v>0</v>
      </c>
      <c r="T2463" s="58"/>
      <c r="U2463" s="58"/>
      <c r="V2463" s="53">
        <f t="shared" si="674"/>
        <v>0</v>
      </c>
      <c r="W2463" s="59"/>
      <c r="X2463" s="6"/>
    </row>
    <row r="2464" spans="1:24" s="35" customFormat="1" ht="31.5" x14ac:dyDescent="0.25">
      <c r="A2464" s="33" t="s">
        <v>297</v>
      </c>
      <c r="B2464" s="33" t="s">
        <v>338</v>
      </c>
      <c r="C2464" s="42" t="s">
        <v>176</v>
      </c>
      <c r="D2464" s="43" t="s">
        <v>177</v>
      </c>
      <c r="E2464" s="53"/>
      <c r="F2464" s="53"/>
      <c r="G2464" s="53"/>
      <c r="H2464" s="53"/>
      <c r="I2464" s="54"/>
      <c r="J2464" s="50"/>
      <c r="K2464" s="54"/>
      <c r="L2464" s="55"/>
      <c r="M2464" s="59"/>
      <c r="N2464" s="59"/>
      <c r="O2464" s="53"/>
      <c r="P2464" s="53"/>
      <c r="Q2464" s="57">
        <f t="shared" si="673"/>
        <v>0</v>
      </c>
      <c r="R2464" s="53"/>
      <c r="S2464" s="53">
        <f t="shared" si="675"/>
        <v>0</v>
      </c>
      <c r="T2464" s="58"/>
      <c r="U2464" s="58"/>
      <c r="V2464" s="53">
        <f t="shared" si="674"/>
        <v>0</v>
      </c>
      <c r="W2464" s="59"/>
      <c r="X2464" s="6"/>
    </row>
    <row r="2465" spans="1:24" s="35" customFormat="1" ht="15.75" x14ac:dyDescent="0.25">
      <c r="A2465" s="33" t="s">
        <v>297</v>
      </c>
      <c r="B2465" s="33" t="s">
        <v>338</v>
      </c>
      <c r="C2465" s="42" t="s">
        <v>131</v>
      </c>
      <c r="D2465" s="43" t="s">
        <v>153</v>
      </c>
      <c r="E2465" s="53"/>
      <c r="F2465" s="53"/>
      <c r="G2465" s="53"/>
      <c r="H2465" s="53"/>
      <c r="I2465" s="54"/>
      <c r="J2465" s="50"/>
      <c r="K2465" s="54"/>
      <c r="L2465" s="55"/>
      <c r="M2465" s="59"/>
      <c r="N2465" s="59"/>
      <c r="O2465" s="53"/>
      <c r="P2465" s="53"/>
      <c r="Q2465" s="57">
        <f t="shared" si="673"/>
        <v>0</v>
      </c>
      <c r="R2465" s="53"/>
      <c r="S2465" s="53">
        <f t="shared" si="675"/>
        <v>0</v>
      </c>
      <c r="T2465" s="58"/>
      <c r="U2465" s="58"/>
      <c r="V2465" s="53">
        <f t="shared" si="674"/>
        <v>0</v>
      </c>
      <c r="W2465" s="59"/>
      <c r="X2465" s="6"/>
    </row>
    <row r="2466" spans="1:24" s="35" customFormat="1" ht="31.5" x14ac:dyDescent="0.25">
      <c r="A2466" s="33" t="s">
        <v>297</v>
      </c>
      <c r="B2466" s="33" t="s">
        <v>338</v>
      </c>
      <c r="C2466" s="42" t="s">
        <v>178</v>
      </c>
      <c r="D2466" s="43" t="s">
        <v>179</v>
      </c>
      <c r="E2466" s="53"/>
      <c r="F2466" s="53"/>
      <c r="G2466" s="53"/>
      <c r="H2466" s="53"/>
      <c r="I2466" s="54"/>
      <c r="J2466" s="50"/>
      <c r="K2466" s="54"/>
      <c r="L2466" s="55"/>
      <c r="M2466" s="59"/>
      <c r="N2466" s="59"/>
      <c r="O2466" s="53"/>
      <c r="P2466" s="53"/>
      <c r="Q2466" s="57">
        <f t="shared" si="673"/>
        <v>0</v>
      </c>
      <c r="R2466" s="53"/>
      <c r="S2466" s="53">
        <f t="shared" si="675"/>
        <v>0</v>
      </c>
      <c r="T2466" s="58"/>
      <c r="U2466" s="58"/>
      <c r="V2466" s="53">
        <f t="shared" si="674"/>
        <v>0</v>
      </c>
      <c r="W2466" s="59"/>
      <c r="X2466" s="6"/>
    </row>
    <row r="2467" spans="1:24" s="35" customFormat="1" ht="31.5" x14ac:dyDescent="0.25">
      <c r="A2467" s="33" t="s">
        <v>297</v>
      </c>
      <c r="B2467" s="33" t="s">
        <v>338</v>
      </c>
      <c r="C2467" s="42" t="s">
        <v>132</v>
      </c>
      <c r="D2467" s="43" t="s">
        <v>154</v>
      </c>
      <c r="E2467" s="53"/>
      <c r="F2467" s="53"/>
      <c r="G2467" s="53"/>
      <c r="H2467" s="53"/>
      <c r="I2467" s="54"/>
      <c r="J2467" s="50"/>
      <c r="K2467" s="54"/>
      <c r="L2467" s="55"/>
      <c r="M2467" s="59"/>
      <c r="N2467" s="59"/>
      <c r="O2467" s="53"/>
      <c r="P2467" s="53"/>
      <c r="Q2467" s="57">
        <f t="shared" si="673"/>
        <v>0</v>
      </c>
      <c r="R2467" s="53"/>
      <c r="S2467" s="53">
        <f t="shared" si="675"/>
        <v>0</v>
      </c>
      <c r="T2467" s="58"/>
      <c r="U2467" s="58"/>
      <c r="V2467" s="53">
        <f t="shared" si="674"/>
        <v>0</v>
      </c>
      <c r="W2467" s="59"/>
      <c r="X2467" s="6"/>
    </row>
    <row r="2468" spans="1:24" s="35" customFormat="1" ht="15.75" x14ac:dyDescent="0.25">
      <c r="A2468" s="33" t="s">
        <v>297</v>
      </c>
      <c r="B2468" s="33" t="s">
        <v>338</v>
      </c>
      <c r="C2468" s="42" t="s">
        <v>133</v>
      </c>
      <c r="D2468" s="43" t="s">
        <v>155</v>
      </c>
      <c r="E2468" s="53"/>
      <c r="F2468" s="53"/>
      <c r="G2468" s="53"/>
      <c r="H2468" s="53"/>
      <c r="I2468" s="54"/>
      <c r="J2468" s="50"/>
      <c r="K2468" s="54"/>
      <c r="L2468" s="55"/>
      <c r="M2468" s="59"/>
      <c r="N2468" s="59"/>
      <c r="O2468" s="53"/>
      <c r="P2468" s="53"/>
      <c r="Q2468" s="57">
        <f t="shared" si="673"/>
        <v>0</v>
      </c>
      <c r="R2468" s="53"/>
      <c r="S2468" s="53">
        <f t="shared" si="675"/>
        <v>0</v>
      </c>
      <c r="T2468" s="58"/>
      <c r="U2468" s="58"/>
      <c r="V2468" s="53">
        <f t="shared" si="674"/>
        <v>0</v>
      </c>
      <c r="W2468" s="59"/>
      <c r="X2468" s="6"/>
    </row>
    <row r="2469" spans="1:24" s="35" customFormat="1" ht="15.75" x14ac:dyDescent="0.25">
      <c r="A2469" s="33" t="s">
        <v>297</v>
      </c>
      <c r="B2469" s="33" t="s">
        <v>338</v>
      </c>
      <c r="C2469" s="42" t="s">
        <v>135</v>
      </c>
      <c r="D2469" s="43" t="s">
        <v>156</v>
      </c>
      <c r="E2469" s="53"/>
      <c r="F2469" s="53"/>
      <c r="G2469" s="53"/>
      <c r="H2469" s="53"/>
      <c r="I2469" s="54"/>
      <c r="J2469" s="50"/>
      <c r="K2469" s="54"/>
      <c r="L2469" s="55"/>
      <c r="M2469" s="59"/>
      <c r="N2469" s="59"/>
      <c r="O2469" s="53"/>
      <c r="P2469" s="53"/>
      <c r="Q2469" s="57">
        <f t="shared" si="673"/>
        <v>0</v>
      </c>
      <c r="R2469" s="53"/>
      <c r="S2469" s="53">
        <f t="shared" si="675"/>
        <v>0</v>
      </c>
      <c r="T2469" s="58"/>
      <c r="U2469" s="58"/>
      <c r="V2469" s="53">
        <f t="shared" si="674"/>
        <v>0</v>
      </c>
      <c r="W2469" s="59"/>
      <c r="X2469" s="6"/>
    </row>
    <row r="2470" spans="1:24" s="35" customFormat="1" ht="31.5" x14ac:dyDescent="0.25">
      <c r="A2470" s="33" t="s">
        <v>297</v>
      </c>
      <c r="B2470" s="33" t="s">
        <v>338</v>
      </c>
      <c r="C2470" s="42" t="s">
        <v>136</v>
      </c>
      <c r="D2470" s="43" t="s">
        <v>157</v>
      </c>
      <c r="E2470" s="53"/>
      <c r="F2470" s="53"/>
      <c r="G2470" s="53"/>
      <c r="H2470" s="53"/>
      <c r="I2470" s="54"/>
      <c r="J2470" s="50"/>
      <c r="K2470" s="54"/>
      <c r="L2470" s="55"/>
      <c r="M2470" s="59"/>
      <c r="N2470" s="59"/>
      <c r="O2470" s="53"/>
      <c r="P2470" s="53"/>
      <c r="Q2470" s="57">
        <f t="shared" si="673"/>
        <v>0</v>
      </c>
      <c r="R2470" s="53"/>
      <c r="S2470" s="53">
        <f t="shared" si="675"/>
        <v>0</v>
      </c>
      <c r="T2470" s="58"/>
      <c r="U2470" s="58"/>
      <c r="V2470" s="53">
        <f t="shared" si="674"/>
        <v>0</v>
      </c>
      <c r="W2470" s="59"/>
      <c r="X2470" s="6"/>
    </row>
    <row r="2471" spans="1:24" s="35" customFormat="1" ht="47.25" x14ac:dyDescent="0.25">
      <c r="A2471" s="33" t="s">
        <v>297</v>
      </c>
      <c r="B2471" s="33" t="s">
        <v>338</v>
      </c>
      <c r="C2471" s="42" t="s">
        <v>134</v>
      </c>
      <c r="D2471" s="43" t="s">
        <v>158</v>
      </c>
      <c r="E2471" s="53"/>
      <c r="F2471" s="53"/>
      <c r="G2471" s="53"/>
      <c r="H2471" s="53"/>
      <c r="I2471" s="54"/>
      <c r="J2471" s="50"/>
      <c r="K2471" s="54"/>
      <c r="L2471" s="55"/>
      <c r="M2471" s="59"/>
      <c r="N2471" s="59"/>
      <c r="O2471" s="53"/>
      <c r="P2471" s="53"/>
      <c r="Q2471" s="57">
        <f t="shared" si="673"/>
        <v>0</v>
      </c>
      <c r="R2471" s="53"/>
      <c r="S2471" s="53">
        <f t="shared" si="675"/>
        <v>0</v>
      </c>
      <c r="T2471" s="58"/>
      <c r="U2471" s="58"/>
      <c r="V2471" s="53">
        <f t="shared" si="674"/>
        <v>0</v>
      </c>
      <c r="W2471" s="59"/>
      <c r="X2471" s="6"/>
    </row>
    <row r="2472" spans="1:24" s="35" customFormat="1" ht="15.75" x14ac:dyDescent="0.25">
      <c r="A2472" s="33" t="s">
        <v>297</v>
      </c>
      <c r="B2472" s="33" t="s">
        <v>338</v>
      </c>
      <c r="C2472" s="42" t="s">
        <v>138</v>
      </c>
      <c r="D2472" s="43" t="s">
        <v>159</v>
      </c>
      <c r="E2472" s="53"/>
      <c r="F2472" s="53"/>
      <c r="G2472" s="53"/>
      <c r="H2472" s="53"/>
      <c r="I2472" s="54"/>
      <c r="J2472" s="50"/>
      <c r="K2472" s="54"/>
      <c r="L2472" s="55"/>
      <c r="M2472" s="59"/>
      <c r="N2472" s="59"/>
      <c r="O2472" s="53"/>
      <c r="P2472" s="53"/>
      <c r="Q2472" s="57">
        <f t="shared" si="673"/>
        <v>0</v>
      </c>
      <c r="R2472" s="53"/>
      <c r="S2472" s="53">
        <f t="shared" si="675"/>
        <v>0</v>
      </c>
      <c r="T2472" s="58"/>
      <c r="U2472" s="58"/>
      <c r="V2472" s="53">
        <f t="shared" si="674"/>
        <v>0</v>
      </c>
      <c r="W2472" s="59"/>
      <c r="X2472" s="6"/>
    </row>
    <row r="2473" spans="1:24" s="35" customFormat="1" ht="15.75" x14ac:dyDescent="0.25">
      <c r="A2473" s="33" t="s">
        <v>297</v>
      </c>
      <c r="B2473" s="33" t="s">
        <v>338</v>
      </c>
      <c r="C2473" s="42" t="s">
        <v>180</v>
      </c>
      <c r="D2473" s="43" t="s">
        <v>181</v>
      </c>
      <c r="E2473" s="53"/>
      <c r="F2473" s="53"/>
      <c r="G2473" s="53"/>
      <c r="H2473" s="53"/>
      <c r="I2473" s="54"/>
      <c r="J2473" s="50"/>
      <c r="K2473" s="54"/>
      <c r="L2473" s="55"/>
      <c r="M2473" s="59"/>
      <c r="N2473" s="59"/>
      <c r="O2473" s="53"/>
      <c r="P2473" s="53"/>
      <c r="Q2473" s="57">
        <f t="shared" si="673"/>
        <v>0</v>
      </c>
      <c r="R2473" s="53"/>
      <c r="S2473" s="53">
        <f t="shared" si="675"/>
        <v>0</v>
      </c>
      <c r="T2473" s="58"/>
      <c r="U2473" s="58"/>
      <c r="V2473" s="53">
        <f t="shared" si="674"/>
        <v>0</v>
      </c>
      <c r="W2473" s="59"/>
      <c r="X2473" s="6"/>
    </row>
    <row r="2474" spans="1:24" s="35" customFormat="1" ht="31.5" x14ac:dyDescent="0.25">
      <c r="A2474" s="33" t="s">
        <v>297</v>
      </c>
      <c r="B2474" s="33" t="s">
        <v>338</v>
      </c>
      <c r="C2474" s="42" t="s">
        <v>137</v>
      </c>
      <c r="D2474" s="43" t="s">
        <v>160</v>
      </c>
      <c r="E2474" s="53"/>
      <c r="F2474" s="53"/>
      <c r="G2474" s="53"/>
      <c r="H2474" s="53"/>
      <c r="I2474" s="54"/>
      <c r="J2474" s="50"/>
      <c r="K2474" s="54"/>
      <c r="L2474" s="55"/>
      <c r="M2474" s="59"/>
      <c r="N2474" s="59"/>
      <c r="O2474" s="53"/>
      <c r="P2474" s="53"/>
      <c r="Q2474" s="57">
        <f t="shared" si="673"/>
        <v>0</v>
      </c>
      <c r="R2474" s="53"/>
      <c r="S2474" s="53">
        <f t="shared" si="675"/>
        <v>0</v>
      </c>
      <c r="T2474" s="58"/>
      <c r="U2474" s="58"/>
      <c r="V2474" s="53">
        <f t="shared" si="674"/>
        <v>0</v>
      </c>
      <c r="W2474" s="59"/>
      <c r="X2474" s="6"/>
    </row>
    <row r="2475" spans="1:24" s="35" customFormat="1" ht="15.75" x14ac:dyDescent="0.25">
      <c r="A2475" s="33" t="s">
        <v>297</v>
      </c>
      <c r="B2475" s="33" t="s">
        <v>338</v>
      </c>
      <c r="C2475" s="42" t="s">
        <v>127</v>
      </c>
      <c r="D2475" s="43" t="s">
        <v>161</v>
      </c>
      <c r="E2475" s="53"/>
      <c r="F2475" s="53"/>
      <c r="G2475" s="53"/>
      <c r="H2475" s="53"/>
      <c r="I2475" s="54"/>
      <c r="J2475" s="50"/>
      <c r="K2475" s="54"/>
      <c r="L2475" s="55"/>
      <c r="M2475" s="59"/>
      <c r="N2475" s="59"/>
      <c r="O2475" s="53"/>
      <c r="P2475" s="53"/>
      <c r="Q2475" s="57">
        <f t="shared" si="673"/>
        <v>0</v>
      </c>
      <c r="R2475" s="53"/>
      <c r="S2475" s="53">
        <f t="shared" si="675"/>
        <v>0</v>
      </c>
      <c r="T2475" s="58"/>
      <c r="U2475" s="58"/>
      <c r="V2475" s="53">
        <f t="shared" si="674"/>
        <v>0</v>
      </c>
      <c r="W2475" s="59"/>
      <c r="X2475" s="6"/>
    </row>
    <row r="2476" spans="1:24" s="35" customFormat="1" ht="31.5" x14ac:dyDescent="0.25">
      <c r="A2476" s="33" t="s">
        <v>297</v>
      </c>
      <c r="B2476" s="33" t="s">
        <v>338</v>
      </c>
      <c r="C2476" s="42" t="s">
        <v>126</v>
      </c>
      <c r="D2476" s="43" t="s">
        <v>162</v>
      </c>
      <c r="E2476" s="53"/>
      <c r="F2476" s="53"/>
      <c r="G2476" s="53"/>
      <c r="H2476" s="53"/>
      <c r="I2476" s="54"/>
      <c r="J2476" s="50"/>
      <c r="K2476" s="54"/>
      <c r="L2476" s="55"/>
      <c r="M2476" s="59"/>
      <c r="N2476" s="59"/>
      <c r="O2476" s="53"/>
      <c r="P2476" s="53"/>
      <c r="Q2476" s="57">
        <f t="shared" si="673"/>
        <v>0</v>
      </c>
      <c r="R2476" s="53"/>
      <c r="S2476" s="53">
        <f t="shared" si="675"/>
        <v>0</v>
      </c>
      <c r="T2476" s="58"/>
      <c r="U2476" s="58"/>
      <c r="V2476" s="53">
        <f t="shared" si="674"/>
        <v>0</v>
      </c>
      <c r="W2476" s="59"/>
      <c r="X2476" s="6"/>
    </row>
    <row r="2477" spans="1:24" s="35" customFormat="1" ht="15.75" x14ac:dyDescent="0.25">
      <c r="A2477" s="33" t="s">
        <v>297</v>
      </c>
      <c r="B2477" s="33" t="s">
        <v>338</v>
      </c>
      <c r="C2477" s="42" t="s">
        <v>122</v>
      </c>
      <c r="D2477" s="43" t="s">
        <v>163</v>
      </c>
      <c r="E2477" s="53"/>
      <c r="F2477" s="53"/>
      <c r="G2477" s="53"/>
      <c r="H2477" s="53"/>
      <c r="I2477" s="54"/>
      <c r="J2477" s="50"/>
      <c r="K2477" s="54"/>
      <c r="L2477" s="55"/>
      <c r="M2477" s="59"/>
      <c r="N2477" s="59"/>
      <c r="O2477" s="53"/>
      <c r="P2477" s="53"/>
      <c r="Q2477" s="57">
        <f t="shared" si="673"/>
        <v>0</v>
      </c>
      <c r="R2477" s="53"/>
      <c r="S2477" s="53">
        <f t="shared" si="675"/>
        <v>0</v>
      </c>
      <c r="T2477" s="58"/>
      <c r="U2477" s="58"/>
      <c r="V2477" s="53">
        <f t="shared" si="674"/>
        <v>0</v>
      </c>
      <c r="W2477" s="59"/>
      <c r="X2477" s="6"/>
    </row>
    <row r="2478" spans="1:24" s="35" customFormat="1" ht="15.75" x14ac:dyDescent="0.25">
      <c r="A2478" s="33" t="s">
        <v>297</v>
      </c>
      <c r="B2478" s="33" t="s">
        <v>338</v>
      </c>
      <c r="C2478" s="42" t="s">
        <v>123</v>
      </c>
      <c r="D2478" s="43" t="s">
        <v>164</v>
      </c>
      <c r="E2478" s="53"/>
      <c r="F2478" s="53"/>
      <c r="G2478" s="53"/>
      <c r="H2478" s="53"/>
      <c r="I2478" s="54"/>
      <c r="J2478" s="50"/>
      <c r="K2478" s="54"/>
      <c r="L2478" s="55"/>
      <c r="M2478" s="59"/>
      <c r="N2478" s="59"/>
      <c r="O2478" s="53"/>
      <c r="P2478" s="53"/>
      <c r="Q2478" s="57">
        <f t="shared" si="673"/>
        <v>0</v>
      </c>
      <c r="R2478" s="53"/>
      <c r="S2478" s="53">
        <f t="shared" si="675"/>
        <v>0</v>
      </c>
      <c r="T2478" s="58"/>
      <c r="U2478" s="58"/>
      <c r="V2478" s="53">
        <f t="shared" si="674"/>
        <v>0</v>
      </c>
      <c r="W2478" s="59"/>
      <c r="X2478" s="6"/>
    </row>
    <row r="2479" spans="1:24" s="35" customFormat="1" ht="15.75" x14ac:dyDescent="0.25">
      <c r="A2479" s="33" t="s">
        <v>297</v>
      </c>
      <c r="B2479" s="33" t="s">
        <v>338</v>
      </c>
      <c r="C2479" s="42" t="s">
        <v>182</v>
      </c>
      <c r="D2479" s="43" t="s">
        <v>183</v>
      </c>
      <c r="E2479" s="53"/>
      <c r="F2479" s="53"/>
      <c r="G2479" s="53"/>
      <c r="H2479" s="53"/>
      <c r="I2479" s="54"/>
      <c r="J2479" s="50"/>
      <c r="K2479" s="54"/>
      <c r="L2479" s="55"/>
      <c r="M2479" s="59"/>
      <c r="N2479" s="59"/>
      <c r="O2479" s="53"/>
      <c r="P2479" s="53"/>
      <c r="Q2479" s="57">
        <f t="shared" si="673"/>
        <v>0</v>
      </c>
      <c r="R2479" s="53"/>
      <c r="S2479" s="53">
        <f t="shared" si="675"/>
        <v>0</v>
      </c>
      <c r="T2479" s="58"/>
      <c r="U2479" s="58"/>
      <c r="V2479" s="53">
        <f t="shared" si="674"/>
        <v>0</v>
      </c>
      <c r="W2479" s="59"/>
      <c r="X2479" s="6"/>
    </row>
    <row r="2480" spans="1:24" s="35" customFormat="1" ht="15.75" x14ac:dyDescent="0.25">
      <c r="A2480" s="33" t="s">
        <v>297</v>
      </c>
      <c r="B2480" s="33" t="s">
        <v>338</v>
      </c>
      <c r="C2480" s="42" t="s">
        <v>184</v>
      </c>
      <c r="D2480" s="43" t="s">
        <v>185</v>
      </c>
      <c r="E2480" s="53"/>
      <c r="F2480" s="53"/>
      <c r="G2480" s="53"/>
      <c r="H2480" s="53"/>
      <c r="I2480" s="54"/>
      <c r="J2480" s="50"/>
      <c r="K2480" s="54"/>
      <c r="L2480" s="55"/>
      <c r="M2480" s="59"/>
      <c r="N2480" s="59"/>
      <c r="O2480" s="53"/>
      <c r="P2480" s="53"/>
      <c r="Q2480" s="57">
        <f t="shared" si="673"/>
        <v>0</v>
      </c>
      <c r="R2480" s="53"/>
      <c r="S2480" s="53">
        <f t="shared" si="675"/>
        <v>0</v>
      </c>
      <c r="T2480" s="58"/>
      <c r="U2480" s="58"/>
      <c r="V2480" s="53">
        <f t="shared" si="674"/>
        <v>0</v>
      </c>
      <c r="W2480" s="59"/>
      <c r="X2480" s="6"/>
    </row>
    <row r="2481" spans="1:24" s="35" customFormat="1" ht="15.75" x14ac:dyDescent="0.25">
      <c r="A2481" s="33" t="s">
        <v>297</v>
      </c>
      <c r="B2481" s="33" t="s">
        <v>338</v>
      </c>
      <c r="C2481" s="42" t="s">
        <v>186</v>
      </c>
      <c r="D2481" s="43" t="s">
        <v>187</v>
      </c>
      <c r="E2481" s="53"/>
      <c r="F2481" s="53"/>
      <c r="G2481" s="53"/>
      <c r="H2481" s="53"/>
      <c r="I2481" s="54"/>
      <c r="J2481" s="50"/>
      <c r="K2481" s="54"/>
      <c r="L2481" s="55"/>
      <c r="M2481" s="59"/>
      <c r="N2481" s="59"/>
      <c r="O2481" s="53"/>
      <c r="P2481" s="53"/>
      <c r="Q2481" s="57">
        <f t="shared" si="673"/>
        <v>0</v>
      </c>
      <c r="R2481" s="53"/>
      <c r="S2481" s="53">
        <f t="shared" si="675"/>
        <v>0</v>
      </c>
      <c r="T2481" s="58"/>
      <c r="U2481" s="58"/>
      <c r="V2481" s="53">
        <f t="shared" si="674"/>
        <v>0</v>
      </c>
      <c r="W2481" s="59"/>
      <c r="X2481" s="6"/>
    </row>
    <row r="2482" spans="1:24" s="35" customFormat="1" ht="31.5" x14ac:dyDescent="0.25">
      <c r="A2482" s="33" t="s">
        <v>297</v>
      </c>
      <c r="B2482" s="33" t="s">
        <v>338</v>
      </c>
      <c r="C2482" s="42" t="s">
        <v>188</v>
      </c>
      <c r="D2482" s="43" t="s">
        <v>189</v>
      </c>
      <c r="E2482" s="53"/>
      <c r="F2482" s="53"/>
      <c r="G2482" s="53"/>
      <c r="H2482" s="53"/>
      <c r="I2482" s="54"/>
      <c r="J2482" s="50"/>
      <c r="K2482" s="54"/>
      <c r="L2482" s="55"/>
      <c r="M2482" s="59"/>
      <c r="N2482" s="59"/>
      <c r="O2482" s="53"/>
      <c r="P2482" s="53"/>
      <c r="Q2482" s="57">
        <f t="shared" si="673"/>
        <v>0</v>
      </c>
      <c r="R2482" s="53"/>
      <c r="S2482" s="53">
        <f t="shared" si="675"/>
        <v>0</v>
      </c>
      <c r="T2482" s="58"/>
      <c r="U2482" s="58"/>
      <c r="V2482" s="53">
        <f t="shared" si="674"/>
        <v>0</v>
      </c>
      <c r="W2482" s="59"/>
      <c r="X2482" s="6"/>
    </row>
    <row r="2483" spans="1:24" s="35" customFormat="1" ht="15.75" x14ac:dyDescent="0.25">
      <c r="A2483" s="33" t="s">
        <v>297</v>
      </c>
      <c r="B2483" s="33" t="s">
        <v>338</v>
      </c>
      <c r="C2483" s="42" t="s">
        <v>124</v>
      </c>
      <c r="D2483" s="43" t="s">
        <v>165</v>
      </c>
      <c r="E2483" s="53"/>
      <c r="F2483" s="53"/>
      <c r="G2483" s="53"/>
      <c r="H2483" s="53"/>
      <c r="I2483" s="54"/>
      <c r="J2483" s="50"/>
      <c r="K2483" s="54"/>
      <c r="L2483" s="55"/>
      <c r="M2483" s="59"/>
      <c r="N2483" s="59"/>
      <c r="O2483" s="53"/>
      <c r="P2483" s="53"/>
      <c r="Q2483" s="57">
        <f t="shared" si="673"/>
        <v>0</v>
      </c>
      <c r="R2483" s="53"/>
      <c r="S2483" s="53">
        <f t="shared" si="675"/>
        <v>0</v>
      </c>
      <c r="T2483" s="58"/>
      <c r="U2483" s="58"/>
      <c r="V2483" s="53">
        <f t="shared" si="674"/>
        <v>0</v>
      </c>
      <c r="W2483" s="59"/>
      <c r="X2483" s="6"/>
    </row>
    <row r="2484" spans="1:24" s="35" customFormat="1" ht="15.75" x14ac:dyDescent="0.25">
      <c r="A2484" s="33" t="s">
        <v>297</v>
      </c>
      <c r="B2484" s="33" t="s">
        <v>338</v>
      </c>
      <c r="C2484" s="42" t="s">
        <v>125</v>
      </c>
      <c r="D2484" s="43" t="s">
        <v>166</v>
      </c>
      <c r="E2484" s="53"/>
      <c r="F2484" s="53"/>
      <c r="G2484" s="53"/>
      <c r="H2484" s="53"/>
      <c r="I2484" s="54"/>
      <c r="J2484" s="50"/>
      <c r="K2484" s="54"/>
      <c r="L2484" s="55"/>
      <c r="M2484" s="59"/>
      <c r="N2484" s="59"/>
      <c r="O2484" s="53"/>
      <c r="P2484" s="53"/>
      <c r="Q2484" s="57">
        <f t="shared" si="673"/>
        <v>0</v>
      </c>
      <c r="R2484" s="53"/>
      <c r="S2484" s="53">
        <f t="shared" si="675"/>
        <v>0</v>
      </c>
      <c r="T2484" s="58"/>
      <c r="U2484" s="58"/>
      <c r="V2484" s="53">
        <f t="shared" si="674"/>
        <v>0</v>
      </c>
      <c r="W2484" s="59"/>
      <c r="X2484" s="6"/>
    </row>
    <row r="2485" spans="1:24" s="35" customFormat="1" ht="47.25" x14ac:dyDescent="0.25">
      <c r="A2485" s="33" t="s">
        <v>297</v>
      </c>
      <c r="B2485" s="33" t="s">
        <v>338</v>
      </c>
      <c r="C2485" s="42" t="s">
        <v>34</v>
      </c>
      <c r="D2485" s="43" t="s">
        <v>167</v>
      </c>
      <c r="E2485" s="53"/>
      <c r="F2485" s="53"/>
      <c r="G2485" s="53"/>
      <c r="H2485" s="53"/>
      <c r="I2485" s="54"/>
      <c r="J2485" s="50"/>
      <c r="K2485" s="54"/>
      <c r="L2485" s="55"/>
      <c r="M2485" s="59"/>
      <c r="N2485" s="59"/>
      <c r="O2485" s="53"/>
      <c r="P2485" s="53"/>
      <c r="Q2485" s="57">
        <f t="shared" si="673"/>
        <v>0</v>
      </c>
      <c r="R2485" s="53"/>
      <c r="S2485" s="53">
        <f t="shared" si="675"/>
        <v>0</v>
      </c>
      <c r="T2485" s="58"/>
      <c r="U2485" s="58"/>
      <c r="V2485" s="53">
        <f t="shared" si="674"/>
        <v>0</v>
      </c>
      <c r="W2485" s="59"/>
      <c r="X2485" s="6"/>
    </row>
    <row r="2486" spans="1:24" s="35" customFormat="1" ht="15.75" x14ac:dyDescent="0.25">
      <c r="A2486" s="33" t="s">
        <v>297</v>
      </c>
      <c r="B2486" s="33" t="s">
        <v>338</v>
      </c>
      <c r="C2486" s="42" t="s">
        <v>35</v>
      </c>
      <c r="D2486" s="43" t="s">
        <v>168</v>
      </c>
      <c r="E2486" s="53"/>
      <c r="F2486" s="53"/>
      <c r="G2486" s="53"/>
      <c r="H2486" s="53"/>
      <c r="I2486" s="54"/>
      <c r="J2486" s="50"/>
      <c r="K2486" s="54"/>
      <c r="L2486" s="55"/>
      <c r="M2486" s="59"/>
      <c r="N2486" s="59"/>
      <c r="O2486" s="53"/>
      <c r="P2486" s="53"/>
      <c r="Q2486" s="57">
        <f t="shared" si="673"/>
        <v>0</v>
      </c>
      <c r="R2486" s="53"/>
      <c r="S2486" s="53">
        <f t="shared" si="675"/>
        <v>0</v>
      </c>
      <c r="T2486" s="58"/>
      <c r="U2486" s="58"/>
      <c r="V2486" s="53">
        <f t="shared" si="674"/>
        <v>0</v>
      </c>
      <c r="W2486" s="59"/>
      <c r="X2486" s="6"/>
    </row>
    <row r="2487" spans="1:24" s="35" customFormat="1" ht="31.5" x14ac:dyDescent="0.25">
      <c r="A2487" s="33" t="s">
        <v>297</v>
      </c>
      <c r="B2487" s="33" t="s">
        <v>338</v>
      </c>
      <c r="C2487" s="42" t="s">
        <v>36</v>
      </c>
      <c r="D2487" s="43" t="s">
        <v>190</v>
      </c>
      <c r="E2487" s="53"/>
      <c r="F2487" s="53"/>
      <c r="G2487" s="53"/>
      <c r="H2487" s="53"/>
      <c r="I2487" s="54"/>
      <c r="J2487" s="50"/>
      <c r="K2487" s="54"/>
      <c r="L2487" s="55"/>
      <c r="M2487" s="59"/>
      <c r="N2487" s="59"/>
      <c r="O2487" s="53"/>
      <c r="P2487" s="53"/>
      <c r="Q2487" s="57">
        <f t="shared" si="673"/>
        <v>0</v>
      </c>
      <c r="R2487" s="53"/>
      <c r="S2487" s="53">
        <f t="shared" si="675"/>
        <v>0</v>
      </c>
      <c r="T2487" s="58"/>
      <c r="U2487" s="58"/>
      <c r="V2487" s="53">
        <f t="shared" si="674"/>
        <v>0</v>
      </c>
      <c r="W2487" s="59"/>
      <c r="X2487" s="6"/>
    </row>
    <row r="2488" spans="1:24" s="35" customFormat="1" ht="31.5" x14ac:dyDescent="0.25">
      <c r="A2488" s="33" t="s">
        <v>297</v>
      </c>
      <c r="B2488" s="33" t="s">
        <v>338</v>
      </c>
      <c r="C2488" s="42" t="s">
        <v>37</v>
      </c>
      <c r="D2488" s="43" t="s">
        <v>191</v>
      </c>
      <c r="E2488" s="53"/>
      <c r="F2488" s="53"/>
      <c r="G2488" s="53"/>
      <c r="H2488" s="53"/>
      <c r="I2488" s="54"/>
      <c r="J2488" s="50"/>
      <c r="K2488" s="54"/>
      <c r="L2488" s="55"/>
      <c r="M2488" s="59"/>
      <c r="N2488" s="59"/>
      <c r="O2488" s="53"/>
      <c r="P2488" s="53"/>
      <c r="Q2488" s="57">
        <f t="shared" si="673"/>
        <v>0</v>
      </c>
      <c r="R2488" s="53"/>
      <c r="S2488" s="53">
        <f t="shared" si="675"/>
        <v>0</v>
      </c>
      <c r="T2488" s="58"/>
      <c r="U2488" s="58"/>
      <c r="V2488" s="53">
        <f t="shared" si="674"/>
        <v>0</v>
      </c>
      <c r="W2488" s="59"/>
      <c r="X2488" s="6"/>
    </row>
    <row r="2489" spans="1:24" s="35" customFormat="1" ht="31.5" x14ac:dyDescent="0.25">
      <c r="A2489" s="33" t="s">
        <v>297</v>
      </c>
      <c r="B2489" s="33" t="s">
        <v>338</v>
      </c>
      <c r="C2489" s="42" t="s">
        <v>38</v>
      </c>
      <c r="D2489" s="43" t="s">
        <v>169</v>
      </c>
      <c r="E2489" s="53"/>
      <c r="F2489" s="53"/>
      <c r="G2489" s="53"/>
      <c r="H2489" s="53"/>
      <c r="I2489" s="54"/>
      <c r="J2489" s="50"/>
      <c r="K2489" s="54"/>
      <c r="L2489" s="55"/>
      <c r="M2489" s="59"/>
      <c r="N2489" s="59"/>
      <c r="O2489" s="53"/>
      <c r="P2489" s="53"/>
      <c r="Q2489" s="57">
        <f t="shared" si="673"/>
        <v>0</v>
      </c>
      <c r="R2489" s="53"/>
      <c r="S2489" s="53">
        <f t="shared" si="675"/>
        <v>0</v>
      </c>
      <c r="T2489" s="58"/>
      <c r="U2489" s="58"/>
      <c r="V2489" s="53">
        <f t="shared" si="674"/>
        <v>0</v>
      </c>
      <c r="W2489" s="59"/>
      <c r="X2489" s="6"/>
    </row>
    <row r="2490" spans="1:24" s="35" customFormat="1" ht="15.75" x14ac:dyDescent="0.25">
      <c r="A2490" s="33" t="s">
        <v>297</v>
      </c>
      <c r="B2490" s="33" t="s">
        <v>338</v>
      </c>
      <c r="C2490" s="42" t="s">
        <v>39</v>
      </c>
      <c r="D2490" s="43" t="s">
        <v>170</v>
      </c>
      <c r="E2490" s="53"/>
      <c r="F2490" s="53"/>
      <c r="G2490" s="53"/>
      <c r="H2490" s="53"/>
      <c r="I2490" s="54"/>
      <c r="J2490" s="50"/>
      <c r="K2490" s="54"/>
      <c r="L2490" s="55"/>
      <c r="M2490" s="59"/>
      <c r="N2490" s="59"/>
      <c r="O2490" s="53"/>
      <c r="P2490" s="53"/>
      <c r="Q2490" s="57">
        <f t="shared" si="673"/>
        <v>0</v>
      </c>
      <c r="R2490" s="53"/>
      <c r="S2490" s="53">
        <f t="shared" si="675"/>
        <v>0</v>
      </c>
      <c r="T2490" s="58"/>
      <c r="U2490" s="58"/>
      <c r="V2490" s="53">
        <f t="shared" si="674"/>
        <v>0</v>
      </c>
      <c r="W2490" s="59"/>
      <c r="X2490" s="6"/>
    </row>
    <row r="2491" spans="1:24" s="35" customFormat="1" ht="47.25" x14ac:dyDescent="0.25">
      <c r="A2491" s="33" t="s">
        <v>297</v>
      </c>
      <c r="B2491" s="33" t="s">
        <v>338</v>
      </c>
      <c r="C2491" s="42" t="s">
        <v>40</v>
      </c>
      <c r="D2491" s="43" t="s">
        <v>172</v>
      </c>
      <c r="E2491" s="53"/>
      <c r="F2491" s="53"/>
      <c r="G2491" s="53"/>
      <c r="H2491" s="53"/>
      <c r="I2491" s="54"/>
      <c r="J2491" s="50"/>
      <c r="K2491" s="54"/>
      <c r="L2491" s="55"/>
      <c r="M2491" s="59"/>
      <c r="N2491" s="59"/>
      <c r="O2491" s="53"/>
      <c r="P2491" s="53"/>
      <c r="Q2491" s="57">
        <f t="shared" si="673"/>
        <v>0</v>
      </c>
      <c r="R2491" s="53"/>
      <c r="S2491" s="53">
        <f t="shared" si="675"/>
        <v>0</v>
      </c>
      <c r="T2491" s="58"/>
      <c r="U2491" s="58"/>
      <c r="V2491" s="53">
        <f t="shared" si="674"/>
        <v>0</v>
      </c>
      <c r="W2491" s="59"/>
      <c r="X2491" s="6"/>
    </row>
    <row r="2492" spans="1:24" s="35" customFormat="1" ht="15.75" x14ac:dyDescent="0.25">
      <c r="A2492" s="33" t="s">
        <v>297</v>
      </c>
      <c r="B2492" s="33" t="s">
        <v>338</v>
      </c>
      <c r="C2492" s="42" t="s">
        <v>41</v>
      </c>
      <c r="D2492" s="43" t="s">
        <v>171</v>
      </c>
      <c r="E2492" s="53"/>
      <c r="F2492" s="53"/>
      <c r="G2492" s="53"/>
      <c r="H2492" s="53"/>
      <c r="I2492" s="54"/>
      <c r="J2492" s="50"/>
      <c r="K2492" s="54"/>
      <c r="L2492" s="55"/>
      <c r="M2492" s="59"/>
      <c r="N2492" s="59"/>
      <c r="O2492" s="53"/>
      <c r="P2492" s="53"/>
      <c r="Q2492" s="57">
        <f t="shared" si="673"/>
        <v>0</v>
      </c>
      <c r="R2492" s="53"/>
      <c r="S2492" s="53">
        <f t="shared" si="675"/>
        <v>0</v>
      </c>
      <c r="T2492" s="58"/>
      <c r="U2492" s="58"/>
      <c r="V2492" s="53">
        <f t="shared" si="674"/>
        <v>0</v>
      </c>
      <c r="W2492" s="59"/>
      <c r="X2492" s="6"/>
    </row>
    <row r="2493" spans="1:24" s="35" customFormat="1" ht="15.75" x14ac:dyDescent="0.25">
      <c r="A2493" s="33" t="s">
        <v>297</v>
      </c>
      <c r="B2493" s="33" t="s">
        <v>338</v>
      </c>
      <c r="C2493" s="42" t="s">
        <v>42</v>
      </c>
      <c r="D2493" s="43" t="s">
        <v>192</v>
      </c>
      <c r="E2493" s="53"/>
      <c r="F2493" s="53"/>
      <c r="G2493" s="53"/>
      <c r="H2493" s="53"/>
      <c r="I2493" s="54"/>
      <c r="J2493" s="50"/>
      <c r="K2493" s="54"/>
      <c r="L2493" s="55"/>
      <c r="M2493" s="59"/>
      <c r="N2493" s="59"/>
      <c r="O2493" s="53"/>
      <c r="P2493" s="53"/>
      <c r="Q2493" s="57">
        <f t="shared" si="673"/>
        <v>0</v>
      </c>
      <c r="R2493" s="53"/>
      <c r="S2493" s="53">
        <f t="shared" si="675"/>
        <v>0</v>
      </c>
      <c r="T2493" s="58"/>
      <c r="U2493" s="58"/>
      <c r="V2493" s="53">
        <f t="shared" si="674"/>
        <v>0</v>
      </c>
      <c r="W2493" s="59"/>
      <c r="X2493" s="6"/>
    </row>
    <row r="2494" spans="1:24" s="35" customFormat="1" ht="15.75" x14ac:dyDescent="0.25">
      <c r="A2494" s="33" t="s">
        <v>297</v>
      </c>
      <c r="B2494" s="33" t="s">
        <v>338</v>
      </c>
      <c r="C2494" s="42" t="s">
        <v>43</v>
      </c>
      <c r="D2494" s="43" t="s">
        <v>193</v>
      </c>
      <c r="E2494" s="53"/>
      <c r="F2494" s="53"/>
      <c r="G2494" s="53"/>
      <c r="H2494" s="53"/>
      <c r="I2494" s="54"/>
      <c r="J2494" s="50"/>
      <c r="K2494" s="54"/>
      <c r="L2494" s="55"/>
      <c r="M2494" s="59"/>
      <c r="N2494" s="59"/>
      <c r="O2494" s="53"/>
      <c r="P2494" s="53"/>
      <c r="Q2494" s="57">
        <f t="shared" si="673"/>
        <v>0</v>
      </c>
      <c r="R2494" s="53"/>
      <c r="S2494" s="53">
        <f t="shared" si="675"/>
        <v>0</v>
      </c>
      <c r="T2494" s="58"/>
      <c r="U2494" s="58"/>
      <c r="V2494" s="53">
        <f t="shared" si="674"/>
        <v>0</v>
      </c>
      <c r="W2494" s="59"/>
      <c r="X2494" s="6"/>
    </row>
    <row r="2495" spans="1:24" s="35" customFormat="1" ht="15.75" x14ac:dyDescent="0.25">
      <c r="A2495" s="33" t="s">
        <v>297</v>
      </c>
      <c r="B2495" s="33" t="s">
        <v>338</v>
      </c>
      <c r="C2495" s="42" t="s">
        <v>44</v>
      </c>
      <c r="D2495" s="43" t="s">
        <v>173</v>
      </c>
      <c r="E2495" s="53">
        <v>48496</v>
      </c>
      <c r="F2495" s="53">
        <f>E2495/12*3</f>
        <v>12124</v>
      </c>
      <c r="G2495" s="53">
        <v>12854</v>
      </c>
      <c r="H2495" s="53">
        <v>11686</v>
      </c>
      <c r="I2495" s="127">
        <f>G2495-F2495</f>
        <v>730</v>
      </c>
      <c r="J2495" s="55">
        <f>ROUND(I2495/F2495*100,2)</f>
        <v>6.02</v>
      </c>
      <c r="K2495" s="54"/>
      <c r="L2495" s="55"/>
      <c r="M2495" s="59"/>
      <c r="N2495" s="59"/>
      <c r="O2495" s="53">
        <v>602</v>
      </c>
      <c r="P2495" s="53">
        <v>602</v>
      </c>
      <c r="Q2495" s="57">
        <f t="shared" si="673"/>
        <v>0</v>
      </c>
      <c r="R2495" s="74">
        <v>83</v>
      </c>
      <c r="S2495" s="53">
        <f>ROUND(R2495/12*3,0)</f>
        <v>21</v>
      </c>
      <c r="T2495" s="58">
        <v>22</v>
      </c>
      <c r="U2495" s="58">
        <v>20</v>
      </c>
      <c r="V2495" s="53">
        <f t="shared" si="674"/>
        <v>2</v>
      </c>
      <c r="W2495" s="59"/>
      <c r="X2495" s="6"/>
    </row>
    <row r="2496" spans="1:24" s="35" customFormat="1" ht="15.75" x14ac:dyDescent="0.25">
      <c r="A2496" s="33" t="s">
        <v>297</v>
      </c>
      <c r="B2496" s="33" t="s">
        <v>338</v>
      </c>
      <c r="C2496" s="42" t="s">
        <v>45</v>
      </c>
      <c r="D2496" s="43" t="s">
        <v>187</v>
      </c>
      <c r="E2496" s="53"/>
      <c r="F2496" s="53"/>
      <c r="G2496" s="53"/>
      <c r="H2496" s="53"/>
      <c r="I2496" s="54"/>
      <c r="J2496" s="50"/>
      <c r="K2496" s="54"/>
      <c r="L2496" s="55"/>
      <c r="M2496" s="59"/>
      <c r="N2496" s="59"/>
      <c r="O2496" s="53"/>
      <c r="P2496" s="53"/>
      <c r="Q2496" s="57">
        <f t="shared" si="673"/>
        <v>0</v>
      </c>
      <c r="R2496" s="53"/>
      <c r="S2496" s="53">
        <f t="shared" ref="S2496:S2506" si="676">ROUND(R2496/12*3,0)</f>
        <v>0</v>
      </c>
      <c r="T2496" s="58"/>
      <c r="U2496" s="58"/>
      <c r="V2496" s="53">
        <f t="shared" si="674"/>
        <v>0</v>
      </c>
      <c r="W2496" s="59"/>
      <c r="X2496" s="6"/>
    </row>
    <row r="2497" spans="1:24" s="35" customFormat="1" ht="15.75" x14ac:dyDescent="0.25">
      <c r="A2497" s="33" t="s">
        <v>297</v>
      </c>
      <c r="B2497" s="33" t="s">
        <v>338</v>
      </c>
      <c r="C2497" s="42" t="s">
        <v>46</v>
      </c>
      <c r="D2497" s="43" t="s">
        <v>194</v>
      </c>
      <c r="E2497" s="53"/>
      <c r="F2497" s="53"/>
      <c r="G2497" s="53"/>
      <c r="H2497" s="53"/>
      <c r="I2497" s="54"/>
      <c r="J2497" s="50"/>
      <c r="K2497" s="54"/>
      <c r="L2497" s="55"/>
      <c r="M2497" s="59"/>
      <c r="N2497" s="59"/>
      <c r="O2497" s="53"/>
      <c r="P2497" s="53"/>
      <c r="Q2497" s="57">
        <f t="shared" si="673"/>
        <v>0</v>
      </c>
      <c r="R2497" s="53"/>
      <c r="S2497" s="53">
        <f t="shared" si="676"/>
        <v>0</v>
      </c>
      <c r="T2497" s="58"/>
      <c r="U2497" s="58"/>
      <c r="V2497" s="53">
        <f t="shared" si="674"/>
        <v>0</v>
      </c>
      <c r="W2497" s="59"/>
      <c r="X2497" s="6"/>
    </row>
    <row r="2498" spans="1:24" s="35" customFormat="1" ht="15.75" x14ac:dyDescent="0.25">
      <c r="A2498" s="33" t="s">
        <v>297</v>
      </c>
      <c r="B2498" s="33" t="s">
        <v>338</v>
      </c>
      <c r="C2498" s="42" t="s">
        <v>47</v>
      </c>
      <c r="D2498" s="43" t="s">
        <v>121</v>
      </c>
      <c r="E2498" s="53"/>
      <c r="F2498" s="53"/>
      <c r="G2498" s="53"/>
      <c r="H2498" s="53"/>
      <c r="I2498" s="54"/>
      <c r="J2498" s="50"/>
      <c r="K2498" s="54"/>
      <c r="L2498" s="55"/>
      <c r="M2498" s="59"/>
      <c r="N2498" s="59"/>
      <c r="O2498" s="53"/>
      <c r="P2498" s="53"/>
      <c r="Q2498" s="57">
        <f t="shared" si="673"/>
        <v>0</v>
      </c>
      <c r="R2498" s="53"/>
      <c r="S2498" s="53">
        <f t="shared" si="676"/>
        <v>0</v>
      </c>
      <c r="T2498" s="58"/>
      <c r="U2498" s="58"/>
      <c r="V2498" s="53">
        <f t="shared" si="674"/>
        <v>0</v>
      </c>
      <c r="W2498" s="59"/>
      <c r="X2498" s="6"/>
    </row>
    <row r="2499" spans="1:24" s="35" customFormat="1" ht="15.75" x14ac:dyDescent="0.25">
      <c r="A2499" s="33" t="s">
        <v>297</v>
      </c>
      <c r="B2499" s="33" t="s">
        <v>338</v>
      </c>
      <c r="C2499" s="42" t="s">
        <v>48</v>
      </c>
      <c r="D2499" s="43" t="s">
        <v>195</v>
      </c>
      <c r="E2499" s="53"/>
      <c r="F2499" s="53"/>
      <c r="G2499" s="53"/>
      <c r="H2499" s="53"/>
      <c r="I2499" s="54"/>
      <c r="J2499" s="50"/>
      <c r="K2499" s="54"/>
      <c r="L2499" s="55"/>
      <c r="M2499" s="59"/>
      <c r="N2499" s="59"/>
      <c r="O2499" s="53"/>
      <c r="P2499" s="53"/>
      <c r="Q2499" s="57">
        <f t="shared" si="673"/>
        <v>0</v>
      </c>
      <c r="R2499" s="53"/>
      <c r="S2499" s="53">
        <f t="shared" si="676"/>
        <v>0</v>
      </c>
      <c r="T2499" s="58"/>
      <c r="U2499" s="58"/>
      <c r="V2499" s="53">
        <f t="shared" si="674"/>
        <v>0</v>
      </c>
      <c r="W2499" s="59"/>
      <c r="X2499" s="6"/>
    </row>
    <row r="2500" spans="1:24" s="35" customFormat="1" ht="31.5" x14ac:dyDescent="0.25">
      <c r="A2500" s="33" t="s">
        <v>297</v>
      </c>
      <c r="B2500" s="33" t="s">
        <v>338</v>
      </c>
      <c r="C2500" s="42" t="s">
        <v>128</v>
      </c>
      <c r="D2500" s="43" t="s">
        <v>118</v>
      </c>
      <c r="E2500" s="53"/>
      <c r="F2500" s="53"/>
      <c r="G2500" s="53"/>
      <c r="H2500" s="53"/>
      <c r="I2500" s="54"/>
      <c r="J2500" s="50"/>
      <c r="K2500" s="54"/>
      <c r="L2500" s="55"/>
      <c r="M2500" s="59"/>
      <c r="N2500" s="59"/>
      <c r="O2500" s="53"/>
      <c r="P2500" s="53"/>
      <c r="Q2500" s="57">
        <f t="shared" si="673"/>
        <v>0</v>
      </c>
      <c r="R2500" s="53"/>
      <c r="S2500" s="53">
        <f t="shared" si="676"/>
        <v>0</v>
      </c>
      <c r="T2500" s="58"/>
      <c r="U2500" s="58"/>
      <c r="V2500" s="53">
        <f t="shared" si="674"/>
        <v>0</v>
      </c>
      <c r="W2500" s="59"/>
      <c r="X2500" s="6"/>
    </row>
    <row r="2501" spans="1:24" s="35" customFormat="1" ht="15.75" x14ac:dyDescent="0.25">
      <c r="A2501" s="33" t="s">
        <v>297</v>
      </c>
      <c r="B2501" s="33" t="s">
        <v>338</v>
      </c>
      <c r="C2501" s="42" t="s">
        <v>47</v>
      </c>
      <c r="D2501" s="43" t="s">
        <v>121</v>
      </c>
      <c r="E2501" s="53"/>
      <c r="F2501" s="53"/>
      <c r="G2501" s="53"/>
      <c r="H2501" s="53"/>
      <c r="I2501" s="54"/>
      <c r="J2501" s="50"/>
      <c r="K2501" s="54"/>
      <c r="L2501" s="55"/>
      <c r="M2501" s="59"/>
      <c r="N2501" s="59"/>
      <c r="O2501" s="53"/>
      <c r="P2501" s="53"/>
      <c r="Q2501" s="57">
        <f t="shared" si="673"/>
        <v>0</v>
      </c>
      <c r="R2501" s="53"/>
      <c r="S2501" s="53">
        <f t="shared" si="676"/>
        <v>0</v>
      </c>
      <c r="T2501" s="58"/>
      <c r="U2501" s="58"/>
      <c r="V2501" s="53">
        <f t="shared" si="674"/>
        <v>0</v>
      </c>
      <c r="W2501" s="59"/>
      <c r="X2501" s="6"/>
    </row>
    <row r="2502" spans="1:24" s="35" customFormat="1" ht="31.5" x14ac:dyDescent="0.25">
      <c r="A2502" s="33" t="s">
        <v>297</v>
      </c>
      <c r="B2502" s="33" t="s">
        <v>338</v>
      </c>
      <c r="C2502" s="42" t="s">
        <v>49</v>
      </c>
      <c r="D2502" s="43" t="s">
        <v>196</v>
      </c>
      <c r="E2502" s="53"/>
      <c r="F2502" s="53"/>
      <c r="G2502" s="53"/>
      <c r="H2502" s="53"/>
      <c r="I2502" s="54"/>
      <c r="J2502" s="50"/>
      <c r="K2502" s="54"/>
      <c r="L2502" s="55"/>
      <c r="M2502" s="59"/>
      <c r="N2502" s="59"/>
      <c r="O2502" s="53"/>
      <c r="P2502" s="53"/>
      <c r="Q2502" s="57">
        <f t="shared" si="673"/>
        <v>0</v>
      </c>
      <c r="R2502" s="53"/>
      <c r="S2502" s="53">
        <f t="shared" si="676"/>
        <v>0</v>
      </c>
      <c r="T2502" s="58"/>
      <c r="U2502" s="58"/>
      <c r="V2502" s="53">
        <f t="shared" si="674"/>
        <v>0</v>
      </c>
      <c r="W2502" s="59"/>
      <c r="X2502" s="6"/>
    </row>
    <row r="2503" spans="1:24" s="35" customFormat="1" ht="31.5" x14ac:dyDescent="0.25">
      <c r="A2503" s="33" t="s">
        <v>297</v>
      </c>
      <c r="B2503" s="33" t="s">
        <v>338</v>
      </c>
      <c r="C2503" s="42" t="s">
        <v>197</v>
      </c>
      <c r="D2503" s="43" t="s">
        <v>198</v>
      </c>
      <c r="E2503" s="53"/>
      <c r="F2503" s="53"/>
      <c r="G2503" s="53"/>
      <c r="H2503" s="53"/>
      <c r="I2503" s="54"/>
      <c r="J2503" s="50"/>
      <c r="K2503" s="54"/>
      <c r="L2503" s="55"/>
      <c r="M2503" s="59"/>
      <c r="N2503" s="59"/>
      <c r="O2503" s="53"/>
      <c r="P2503" s="53"/>
      <c r="Q2503" s="57">
        <f t="shared" si="673"/>
        <v>0</v>
      </c>
      <c r="R2503" s="53"/>
      <c r="S2503" s="53">
        <f t="shared" si="676"/>
        <v>0</v>
      </c>
      <c r="T2503" s="58"/>
      <c r="U2503" s="58"/>
      <c r="V2503" s="53">
        <f t="shared" si="674"/>
        <v>0</v>
      </c>
      <c r="W2503" s="59"/>
      <c r="X2503" s="6"/>
    </row>
    <row r="2504" spans="1:24" s="35" customFormat="1" ht="47.25" x14ac:dyDescent="0.25">
      <c r="A2504" s="33" t="s">
        <v>297</v>
      </c>
      <c r="B2504" s="33" t="s">
        <v>338</v>
      </c>
      <c r="C2504" s="42" t="s">
        <v>199</v>
      </c>
      <c r="D2504" s="43" t="s">
        <v>200</v>
      </c>
      <c r="E2504" s="53"/>
      <c r="F2504" s="53"/>
      <c r="G2504" s="53"/>
      <c r="H2504" s="53"/>
      <c r="I2504" s="54"/>
      <c r="J2504" s="50"/>
      <c r="K2504" s="54"/>
      <c r="L2504" s="55"/>
      <c r="M2504" s="59"/>
      <c r="N2504" s="59"/>
      <c r="O2504" s="53"/>
      <c r="P2504" s="53"/>
      <c r="Q2504" s="57">
        <f t="shared" si="673"/>
        <v>0</v>
      </c>
      <c r="R2504" s="53"/>
      <c r="S2504" s="53">
        <f t="shared" si="676"/>
        <v>0</v>
      </c>
      <c r="T2504" s="58"/>
      <c r="U2504" s="58"/>
      <c r="V2504" s="53">
        <f t="shared" si="674"/>
        <v>0</v>
      </c>
      <c r="W2504" s="59"/>
      <c r="X2504" s="6"/>
    </row>
    <row r="2505" spans="1:24" s="35" customFormat="1" ht="31.5" x14ac:dyDescent="0.25">
      <c r="A2505" s="33" t="s">
        <v>297</v>
      </c>
      <c r="B2505" s="33" t="s">
        <v>338</v>
      </c>
      <c r="C2505" s="42" t="s">
        <v>201</v>
      </c>
      <c r="D2505" s="43" t="s">
        <v>202</v>
      </c>
      <c r="E2505" s="53"/>
      <c r="F2505" s="53"/>
      <c r="G2505" s="53"/>
      <c r="H2505" s="53"/>
      <c r="I2505" s="54"/>
      <c r="J2505" s="50"/>
      <c r="K2505" s="54"/>
      <c r="L2505" s="55"/>
      <c r="M2505" s="59"/>
      <c r="N2505" s="59"/>
      <c r="O2505" s="53"/>
      <c r="P2505" s="53"/>
      <c r="Q2505" s="57">
        <f t="shared" si="673"/>
        <v>0</v>
      </c>
      <c r="R2505" s="53"/>
      <c r="S2505" s="53">
        <f t="shared" si="676"/>
        <v>0</v>
      </c>
      <c r="T2505" s="58"/>
      <c r="U2505" s="58"/>
      <c r="V2505" s="53">
        <f t="shared" si="674"/>
        <v>0</v>
      </c>
      <c r="W2505" s="59"/>
      <c r="X2505" s="6"/>
    </row>
    <row r="2506" spans="1:24" s="35" customFormat="1" ht="47.25" x14ac:dyDescent="0.25">
      <c r="A2506" s="33" t="s">
        <v>297</v>
      </c>
      <c r="B2506" s="33" t="s">
        <v>338</v>
      </c>
      <c r="C2506" s="42" t="s">
        <v>203</v>
      </c>
      <c r="D2506" s="43" t="s">
        <v>204</v>
      </c>
      <c r="E2506" s="53"/>
      <c r="F2506" s="53"/>
      <c r="G2506" s="53"/>
      <c r="H2506" s="53"/>
      <c r="I2506" s="54"/>
      <c r="J2506" s="50"/>
      <c r="K2506" s="54"/>
      <c r="L2506" s="55"/>
      <c r="M2506" s="59"/>
      <c r="N2506" s="59"/>
      <c r="O2506" s="53"/>
      <c r="P2506" s="53"/>
      <c r="Q2506" s="57">
        <f t="shared" si="673"/>
        <v>0</v>
      </c>
      <c r="R2506" s="53"/>
      <c r="S2506" s="53">
        <f t="shared" si="676"/>
        <v>0</v>
      </c>
      <c r="T2506" s="58"/>
      <c r="U2506" s="58"/>
      <c r="V2506" s="53">
        <f t="shared" si="674"/>
        <v>0</v>
      </c>
      <c r="W2506" s="59"/>
      <c r="X2506" s="6"/>
    </row>
    <row r="2507" spans="1:24" s="35" customFormat="1" ht="31.5" x14ac:dyDescent="0.25">
      <c r="A2507" s="33" t="s">
        <v>297</v>
      </c>
      <c r="B2507" s="22" t="s">
        <v>339</v>
      </c>
      <c r="C2507" s="23" t="s">
        <v>102</v>
      </c>
      <c r="D2507" s="32" t="s">
        <v>50</v>
      </c>
      <c r="E2507" s="64">
        <f t="shared" ref="E2507:L2507" si="677">SUM(E2508:E2554)</f>
        <v>17555</v>
      </c>
      <c r="F2507" s="64">
        <f t="shared" si="677"/>
        <v>2925.8333333333335</v>
      </c>
      <c r="G2507" s="64">
        <f t="shared" si="677"/>
        <v>17358</v>
      </c>
      <c r="H2507" s="64">
        <f t="shared" si="677"/>
        <v>17358</v>
      </c>
      <c r="I2507" s="134">
        <f t="shared" si="677"/>
        <v>0</v>
      </c>
      <c r="J2507" s="134">
        <f t="shared" si="677"/>
        <v>0</v>
      </c>
      <c r="K2507" s="134">
        <f t="shared" si="677"/>
        <v>0</v>
      </c>
      <c r="L2507" s="64">
        <f t="shared" si="677"/>
        <v>0</v>
      </c>
      <c r="M2507" s="64"/>
      <c r="N2507" s="64"/>
      <c r="O2507" s="64">
        <f t="shared" ref="O2507:V2507" si="678">SUM(O2508:O2552)</f>
        <v>0</v>
      </c>
      <c r="P2507" s="64">
        <f t="shared" si="678"/>
        <v>0</v>
      </c>
      <c r="Q2507" s="134">
        <f t="shared" si="678"/>
        <v>0</v>
      </c>
      <c r="R2507" s="64">
        <f t="shared" si="678"/>
        <v>0</v>
      </c>
      <c r="S2507" s="64">
        <f t="shared" si="678"/>
        <v>0</v>
      </c>
      <c r="T2507" s="144">
        <f t="shared" si="678"/>
        <v>0</v>
      </c>
      <c r="U2507" s="144">
        <f t="shared" si="678"/>
        <v>0</v>
      </c>
      <c r="V2507" s="64">
        <f t="shared" si="678"/>
        <v>0</v>
      </c>
      <c r="W2507" s="64"/>
      <c r="X2507" s="6"/>
    </row>
    <row r="2508" spans="1:24" s="35" customFormat="1" ht="63" x14ac:dyDescent="0.25">
      <c r="A2508" s="33" t="s">
        <v>297</v>
      </c>
      <c r="B2508" s="44" t="s">
        <v>339</v>
      </c>
      <c r="C2508" s="23" t="s">
        <v>102</v>
      </c>
      <c r="D2508" s="43" t="s">
        <v>205</v>
      </c>
      <c r="E2508" s="53"/>
      <c r="F2508" s="53"/>
      <c r="G2508" s="53"/>
      <c r="H2508" s="53"/>
      <c r="I2508" s="54"/>
      <c r="J2508" s="50"/>
      <c r="K2508" s="54"/>
      <c r="L2508" s="55"/>
      <c r="M2508" s="59"/>
      <c r="N2508" s="59"/>
      <c r="O2508" s="53"/>
      <c r="P2508" s="53"/>
      <c r="Q2508" s="57">
        <f>O2508-P2508</f>
        <v>0</v>
      </c>
      <c r="R2508" s="53"/>
      <c r="S2508" s="53">
        <f>ROUND(R2508/12*3,0)</f>
        <v>0</v>
      </c>
      <c r="T2508" s="58"/>
      <c r="U2508" s="58"/>
      <c r="V2508" s="53">
        <f>T2508-U2508</f>
        <v>0</v>
      </c>
      <c r="W2508" s="59"/>
      <c r="X2508" s="6"/>
    </row>
    <row r="2509" spans="1:24" s="35" customFormat="1" ht="15.75" x14ac:dyDescent="0.25">
      <c r="A2509" s="33" t="s">
        <v>297</v>
      </c>
      <c r="B2509" s="44" t="s">
        <v>339</v>
      </c>
      <c r="C2509" s="23" t="s">
        <v>384</v>
      </c>
      <c r="D2509" s="43" t="s">
        <v>387</v>
      </c>
      <c r="E2509" s="53"/>
      <c r="F2509" s="53"/>
      <c r="G2509" s="53"/>
      <c r="H2509" s="53"/>
      <c r="I2509" s="54"/>
      <c r="J2509" s="50"/>
      <c r="K2509" s="54"/>
      <c r="L2509" s="55"/>
      <c r="M2509" s="59"/>
      <c r="N2509" s="59"/>
      <c r="O2509" s="53"/>
      <c r="P2509" s="53"/>
      <c r="Q2509" s="57"/>
      <c r="R2509" s="53"/>
      <c r="S2509" s="53"/>
      <c r="T2509" s="58"/>
      <c r="U2509" s="58"/>
      <c r="V2509" s="53"/>
      <c r="W2509" s="59"/>
      <c r="X2509" s="6"/>
    </row>
    <row r="2510" spans="1:24" s="35" customFormat="1" ht="15.75" x14ac:dyDescent="0.25">
      <c r="A2510" s="33" t="s">
        <v>297</v>
      </c>
      <c r="B2510" s="44" t="s">
        <v>339</v>
      </c>
      <c r="C2510" s="23" t="s">
        <v>385</v>
      </c>
      <c r="D2510" s="43" t="s">
        <v>388</v>
      </c>
      <c r="E2510" s="53"/>
      <c r="F2510" s="53"/>
      <c r="G2510" s="53"/>
      <c r="H2510" s="53"/>
      <c r="I2510" s="54"/>
      <c r="J2510" s="50"/>
      <c r="K2510" s="54"/>
      <c r="L2510" s="55"/>
      <c r="M2510" s="59"/>
      <c r="N2510" s="59"/>
      <c r="O2510" s="53"/>
      <c r="P2510" s="53"/>
      <c r="Q2510" s="57"/>
      <c r="R2510" s="53"/>
      <c r="S2510" s="53"/>
      <c r="T2510" s="58"/>
      <c r="U2510" s="58"/>
      <c r="V2510" s="53"/>
      <c r="W2510" s="59"/>
      <c r="X2510" s="6"/>
    </row>
    <row r="2511" spans="1:24" s="35" customFormat="1" ht="31.5" x14ac:dyDescent="0.25">
      <c r="A2511" s="33" t="s">
        <v>297</v>
      </c>
      <c r="B2511" s="44" t="s">
        <v>339</v>
      </c>
      <c r="C2511" s="23" t="s">
        <v>386</v>
      </c>
      <c r="D2511" s="43" t="s">
        <v>389</v>
      </c>
      <c r="E2511" s="53"/>
      <c r="F2511" s="53"/>
      <c r="G2511" s="53"/>
      <c r="H2511" s="53"/>
      <c r="I2511" s="127"/>
      <c r="J2511" s="55"/>
      <c r="K2511" s="127"/>
      <c r="L2511" s="55"/>
      <c r="M2511" s="59"/>
      <c r="N2511" s="59"/>
      <c r="O2511" s="53"/>
      <c r="P2511" s="53"/>
      <c r="Q2511" s="59"/>
      <c r="R2511" s="53"/>
      <c r="S2511" s="53"/>
      <c r="T2511" s="53"/>
      <c r="U2511" s="53"/>
      <c r="V2511" s="53"/>
      <c r="W2511" s="59"/>
      <c r="X2511" s="6"/>
    </row>
    <row r="2512" spans="1:24" s="35" customFormat="1" ht="31.5" x14ac:dyDescent="0.25">
      <c r="A2512" s="33" t="s">
        <v>297</v>
      </c>
      <c r="B2512" s="44" t="s">
        <v>339</v>
      </c>
      <c r="C2512" s="37" t="s">
        <v>206</v>
      </c>
      <c r="D2512" s="43" t="s">
        <v>207</v>
      </c>
      <c r="E2512" s="53"/>
      <c r="F2512" s="53"/>
      <c r="G2512" s="53"/>
      <c r="H2512" s="53"/>
      <c r="I2512" s="54"/>
      <c r="J2512" s="50"/>
      <c r="K2512" s="54"/>
      <c r="L2512" s="55"/>
      <c r="M2512" s="59"/>
      <c r="N2512" s="59"/>
      <c r="O2512" s="53"/>
      <c r="P2512" s="53"/>
      <c r="Q2512" s="57">
        <f t="shared" ref="Q2512:Q2550" si="679">O2512-P2512</f>
        <v>0</v>
      </c>
      <c r="R2512" s="53"/>
      <c r="S2512" s="53">
        <f t="shared" ref="S2512:S2550" si="680">ROUND(R2512/12*3,0)</f>
        <v>0</v>
      </c>
      <c r="T2512" s="58"/>
      <c r="U2512" s="58"/>
      <c r="V2512" s="53">
        <f t="shared" ref="V2512:V2550" si="681">T2512-U2512</f>
        <v>0</v>
      </c>
      <c r="W2512" s="59"/>
      <c r="X2512" s="6"/>
    </row>
    <row r="2513" spans="1:24" s="35" customFormat="1" ht="31.5" x14ac:dyDescent="0.25">
      <c r="A2513" s="33" t="s">
        <v>297</v>
      </c>
      <c r="B2513" s="44" t="s">
        <v>339</v>
      </c>
      <c r="C2513" s="37" t="s">
        <v>208</v>
      </c>
      <c r="D2513" s="43" t="s">
        <v>209</v>
      </c>
      <c r="E2513" s="53">
        <v>7531</v>
      </c>
      <c r="F2513" s="53">
        <f>E2513/12*2</f>
        <v>1255.1666666666667</v>
      </c>
      <c r="G2513" s="53">
        <v>2443</v>
      </c>
      <c r="H2513" s="53">
        <v>2443</v>
      </c>
      <c r="I2513" s="54"/>
      <c r="J2513" s="50"/>
      <c r="K2513" s="54"/>
      <c r="L2513" s="55"/>
      <c r="M2513" s="59"/>
      <c r="N2513" s="59"/>
      <c r="O2513" s="53"/>
      <c r="P2513" s="53"/>
      <c r="Q2513" s="57">
        <f t="shared" si="679"/>
        <v>0</v>
      </c>
      <c r="R2513" s="53"/>
      <c r="S2513" s="53">
        <f t="shared" si="680"/>
        <v>0</v>
      </c>
      <c r="T2513" s="58"/>
      <c r="U2513" s="58"/>
      <c r="V2513" s="53">
        <f t="shared" si="681"/>
        <v>0</v>
      </c>
      <c r="W2513" s="59"/>
      <c r="X2513" s="6"/>
    </row>
    <row r="2514" spans="1:24" s="35" customFormat="1" ht="15.75" x14ac:dyDescent="0.25">
      <c r="A2514" s="33" t="s">
        <v>297</v>
      </c>
      <c r="B2514" s="44" t="s">
        <v>339</v>
      </c>
      <c r="C2514" s="37" t="s">
        <v>210</v>
      </c>
      <c r="D2514" s="43" t="s">
        <v>224</v>
      </c>
      <c r="E2514" s="53"/>
      <c r="F2514" s="53"/>
      <c r="G2514" s="53"/>
      <c r="H2514" s="53"/>
      <c r="I2514" s="54"/>
      <c r="J2514" s="50"/>
      <c r="K2514" s="54"/>
      <c r="L2514" s="55"/>
      <c r="M2514" s="59"/>
      <c r="N2514" s="59"/>
      <c r="O2514" s="53"/>
      <c r="P2514" s="53"/>
      <c r="Q2514" s="57">
        <f t="shared" si="679"/>
        <v>0</v>
      </c>
      <c r="R2514" s="53"/>
      <c r="S2514" s="53">
        <f t="shared" si="680"/>
        <v>0</v>
      </c>
      <c r="T2514" s="58"/>
      <c r="U2514" s="58"/>
      <c r="V2514" s="53">
        <f t="shared" si="681"/>
        <v>0</v>
      </c>
      <c r="W2514" s="59"/>
      <c r="X2514" s="6"/>
    </row>
    <row r="2515" spans="1:24" s="35" customFormat="1" ht="31.5" x14ac:dyDescent="0.25">
      <c r="A2515" s="33" t="s">
        <v>297</v>
      </c>
      <c r="B2515" s="44" t="s">
        <v>339</v>
      </c>
      <c r="C2515" s="37" t="s">
        <v>211</v>
      </c>
      <c r="D2515" s="43" t="s">
        <v>225</v>
      </c>
      <c r="E2515" s="53"/>
      <c r="F2515" s="53"/>
      <c r="G2515" s="53"/>
      <c r="H2515" s="53"/>
      <c r="I2515" s="54"/>
      <c r="J2515" s="50"/>
      <c r="K2515" s="54"/>
      <c r="L2515" s="55"/>
      <c r="M2515" s="59"/>
      <c r="N2515" s="59"/>
      <c r="O2515" s="53"/>
      <c r="P2515" s="53"/>
      <c r="Q2515" s="57">
        <f t="shared" si="679"/>
        <v>0</v>
      </c>
      <c r="R2515" s="53"/>
      <c r="S2515" s="53">
        <f>ROUND(R2515/12*3,0)</f>
        <v>0</v>
      </c>
      <c r="T2515" s="58"/>
      <c r="U2515" s="58"/>
      <c r="V2515" s="53">
        <f t="shared" si="681"/>
        <v>0</v>
      </c>
      <c r="W2515" s="59"/>
      <c r="X2515" s="6"/>
    </row>
    <row r="2516" spans="1:24" s="35" customFormat="1" ht="31.5" x14ac:dyDescent="0.25">
      <c r="A2516" s="33" t="s">
        <v>297</v>
      </c>
      <c r="B2516" s="44" t="s">
        <v>339</v>
      </c>
      <c r="C2516" s="37" t="s">
        <v>212</v>
      </c>
      <c r="D2516" s="43" t="s">
        <v>213</v>
      </c>
      <c r="E2516" s="53"/>
      <c r="F2516" s="53">
        <f>E2516/12*1</f>
        <v>0</v>
      </c>
      <c r="G2516" s="53"/>
      <c r="H2516" s="53"/>
      <c r="I2516" s="54"/>
      <c r="J2516" s="50"/>
      <c r="K2516" s="54"/>
      <c r="L2516" s="55"/>
      <c r="M2516" s="59"/>
      <c r="N2516" s="59"/>
      <c r="O2516" s="53"/>
      <c r="P2516" s="53"/>
      <c r="Q2516" s="57">
        <f t="shared" si="679"/>
        <v>0</v>
      </c>
      <c r="R2516" s="53"/>
      <c r="S2516" s="53">
        <f t="shared" si="680"/>
        <v>0</v>
      </c>
      <c r="T2516" s="58"/>
      <c r="U2516" s="58"/>
      <c r="V2516" s="53">
        <f t="shared" si="681"/>
        <v>0</v>
      </c>
      <c r="W2516" s="59"/>
      <c r="X2516" s="6"/>
    </row>
    <row r="2517" spans="1:24" s="35" customFormat="1" ht="15.75" x14ac:dyDescent="0.25">
      <c r="A2517" s="33" t="s">
        <v>297</v>
      </c>
      <c r="B2517" s="44" t="s">
        <v>339</v>
      </c>
      <c r="C2517" s="37" t="s">
        <v>214</v>
      </c>
      <c r="D2517" s="43" t="s">
        <v>215</v>
      </c>
      <c r="E2517" s="53"/>
      <c r="F2517" s="53"/>
      <c r="G2517" s="53"/>
      <c r="H2517" s="53"/>
      <c r="I2517" s="54"/>
      <c r="J2517" s="50"/>
      <c r="K2517" s="54"/>
      <c r="L2517" s="55"/>
      <c r="M2517" s="59"/>
      <c r="N2517" s="59"/>
      <c r="O2517" s="53"/>
      <c r="P2517" s="53"/>
      <c r="Q2517" s="57">
        <f t="shared" si="679"/>
        <v>0</v>
      </c>
      <c r="R2517" s="53"/>
      <c r="S2517" s="53">
        <f t="shared" si="680"/>
        <v>0</v>
      </c>
      <c r="T2517" s="58"/>
      <c r="U2517" s="58"/>
      <c r="V2517" s="53">
        <f t="shared" si="681"/>
        <v>0</v>
      </c>
      <c r="W2517" s="59"/>
      <c r="X2517" s="6"/>
    </row>
    <row r="2518" spans="1:24" s="35" customFormat="1" ht="31.5" x14ac:dyDescent="0.25">
      <c r="A2518" s="33" t="s">
        <v>297</v>
      </c>
      <c r="B2518" s="44" t="s">
        <v>339</v>
      </c>
      <c r="C2518" s="37" t="s">
        <v>216</v>
      </c>
      <c r="D2518" s="43" t="s">
        <v>217</v>
      </c>
      <c r="E2518" s="53">
        <v>9892</v>
      </c>
      <c r="F2518" s="53">
        <f>E2518/12*2</f>
        <v>1648.6666666666667</v>
      </c>
      <c r="G2518" s="53">
        <v>10347</v>
      </c>
      <c r="H2518" s="53">
        <v>10347</v>
      </c>
      <c r="I2518" s="54"/>
      <c r="J2518" s="50"/>
      <c r="K2518" s="54"/>
      <c r="L2518" s="55"/>
      <c r="M2518" s="59"/>
      <c r="N2518" s="59"/>
      <c r="O2518" s="53"/>
      <c r="P2518" s="53"/>
      <c r="Q2518" s="57">
        <f t="shared" si="679"/>
        <v>0</v>
      </c>
      <c r="R2518" s="53"/>
      <c r="S2518" s="53">
        <f t="shared" si="680"/>
        <v>0</v>
      </c>
      <c r="T2518" s="58"/>
      <c r="U2518" s="58"/>
      <c r="V2518" s="53">
        <f t="shared" si="681"/>
        <v>0</v>
      </c>
      <c r="W2518" s="59"/>
      <c r="X2518" s="6"/>
    </row>
    <row r="2519" spans="1:24" s="35" customFormat="1" ht="31.5" x14ac:dyDescent="0.25">
      <c r="A2519" s="33" t="s">
        <v>297</v>
      </c>
      <c r="B2519" s="44" t="s">
        <v>339</v>
      </c>
      <c r="C2519" s="37" t="s">
        <v>218</v>
      </c>
      <c r="D2519" s="43" t="s">
        <v>219</v>
      </c>
      <c r="E2519" s="53"/>
      <c r="F2519" s="53">
        <f t="shared" ref="F2519:F2549" si="682">E2519/12*1</f>
        <v>0</v>
      </c>
      <c r="G2519" s="53"/>
      <c r="H2519" s="53"/>
      <c r="I2519" s="54"/>
      <c r="J2519" s="50"/>
      <c r="K2519" s="54"/>
      <c r="L2519" s="55"/>
      <c r="M2519" s="59"/>
      <c r="N2519" s="59"/>
      <c r="O2519" s="53"/>
      <c r="P2519" s="53"/>
      <c r="Q2519" s="57">
        <f t="shared" si="679"/>
        <v>0</v>
      </c>
      <c r="R2519" s="53"/>
      <c r="S2519" s="53">
        <f t="shared" si="680"/>
        <v>0</v>
      </c>
      <c r="T2519" s="58"/>
      <c r="U2519" s="58"/>
      <c r="V2519" s="53">
        <f t="shared" si="681"/>
        <v>0</v>
      </c>
      <c r="W2519" s="59"/>
      <c r="X2519" s="6"/>
    </row>
    <row r="2520" spans="1:24" s="35" customFormat="1" ht="31.5" x14ac:dyDescent="0.25">
      <c r="A2520" s="33" t="s">
        <v>297</v>
      </c>
      <c r="B2520" s="44" t="s">
        <v>339</v>
      </c>
      <c r="C2520" s="37" t="s">
        <v>220</v>
      </c>
      <c r="D2520" s="43" t="s">
        <v>221</v>
      </c>
      <c r="E2520" s="53"/>
      <c r="F2520" s="53">
        <f t="shared" si="682"/>
        <v>0</v>
      </c>
      <c r="G2520" s="53"/>
      <c r="H2520" s="53"/>
      <c r="I2520" s="54"/>
      <c r="J2520" s="50"/>
      <c r="K2520" s="54"/>
      <c r="L2520" s="55"/>
      <c r="M2520" s="59"/>
      <c r="N2520" s="59"/>
      <c r="O2520" s="53"/>
      <c r="P2520" s="53"/>
      <c r="Q2520" s="57">
        <f t="shared" si="679"/>
        <v>0</v>
      </c>
      <c r="R2520" s="53"/>
      <c r="S2520" s="53">
        <f t="shared" si="680"/>
        <v>0</v>
      </c>
      <c r="T2520" s="58"/>
      <c r="U2520" s="58"/>
      <c r="V2520" s="53">
        <f t="shared" si="681"/>
        <v>0</v>
      </c>
      <c r="W2520" s="59"/>
      <c r="X2520" s="6"/>
    </row>
    <row r="2521" spans="1:24" s="35" customFormat="1" ht="31.5" x14ac:dyDescent="0.25">
      <c r="A2521" s="33" t="s">
        <v>297</v>
      </c>
      <c r="B2521" s="44" t="s">
        <v>339</v>
      </c>
      <c r="C2521" s="37" t="s">
        <v>222</v>
      </c>
      <c r="D2521" s="43" t="s">
        <v>226</v>
      </c>
      <c r="E2521" s="53"/>
      <c r="F2521" s="53">
        <f t="shared" si="682"/>
        <v>0</v>
      </c>
      <c r="G2521" s="53"/>
      <c r="H2521" s="53"/>
      <c r="I2521" s="54"/>
      <c r="J2521" s="50"/>
      <c r="K2521" s="54"/>
      <c r="L2521" s="55"/>
      <c r="M2521" s="59"/>
      <c r="N2521" s="59"/>
      <c r="O2521" s="53"/>
      <c r="P2521" s="53"/>
      <c r="Q2521" s="57">
        <f t="shared" si="679"/>
        <v>0</v>
      </c>
      <c r="R2521" s="53"/>
      <c r="S2521" s="53">
        <f t="shared" si="680"/>
        <v>0</v>
      </c>
      <c r="T2521" s="58"/>
      <c r="U2521" s="58"/>
      <c r="V2521" s="53">
        <f t="shared" si="681"/>
        <v>0</v>
      </c>
      <c r="W2521" s="59"/>
      <c r="X2521" s="6"/>
    </row>
    <row r="2522" spans="1:24" s="35" customFormat="1" ht="31.5" x14ac:dyDescent="0.25">
      <c r="A2522" s="33" t="s">
        <v>297</v>
      </c>
      <c r="B2522" s="44" t="s">
        <v>339</v>
      </c>
      <c r="C2522" s="37" t="s">
        <v>223</v>
      </c>
      <c r="D2522" s="43" t="s">
        <v>227</v>
      </c>
      <c r="E2522" s="53"/>
      <c r="F2522" s="53">
        <f t="shared" si="682"/>
        <v>0</v>
      </c>
      <c r="G2522" s="53"/>
      <c r="H2522" s="53"/>
      <c r="I2522" s="54"/>
      <c r="J2522" s="50"/>
      <c r="K2522" s="54"/>
      <c r="L2522" s="55"/>
      <c r="M2522" s="59"/>
      <c r="N2522" s="59"/>
      <c r="O2522" s="53"/>
      <c r="P2522" s="53"/>
      <c r="Q2522" s="57">
        <f t="shared" si="679"/>
        <v>0</v>
      </c>
      <c r="R2522" s="53"/>
      <c r="S2522" s="53">
        <f t="shared" si="680"/>
        <v>0</v>
      </c>
      <c r="T2522" s="58"/>
      <c r="U2522" s="58"/>
      <c r="V2522" s="53">
        <f t="shared" si="681"/>
        <v>0</v>
      </c>
      <c r="W2522" s="59"/>
      <c r="X2522" s="6"/>
    </row>
    <row r="2523" spans="1:24" s="35" customFormat="1" ht="31.5" x14ac:dyDescent="0.25">
      <c r="A2523" s="33" t="s">
        <v>297</v>
      </c>
      <c r="B2523" s="44" t="s">
        <v>339</v>
      </c>
      <c r="C2523" s="37" t="s">
        <v>280</v>
      </c>
      <c r="D2523" s="43" t="s">
        <v>281</v>
      </c>
      <c r="E2523" s="53"/>
      <c r="F2523" s="53">
        <f t="shared" si="682"/>
        <v>0</v>
      </c>
      <c r="G2523" s="53"/>
      <c r="H2523" s="53"/>
      <c r="I2523" s="54"/>
      <c r="J2523" s="50"/>
      <c r="K2523" s="54"/>
      <c r="L2523" s="55"/>
      <c r="M2523" s="59"/>
      <c r="N2523" s="59"/>
      <c r="O2523" s="53"/>
      <c r="P2523" s="53"/>
      <c r="Q2523" s="57">
        <f t="shared" si="679"/>
        <v>0</v>
      </c>
      <c r="R2523" s="53"/>
      <c r="S2523" s="53">
        <f t="shared" si="680"/>
        <v>0</v>
      </c>
      <c r="T2523" s="58"/>
      <c r="U2523" s="58"/>
      <c r="V2523" s="53">
        <f t="shared" si="681"/>
        <v>0</v>
      </c>
      <c r="W2523" s="59"/>
      <c r="X2523" s="6"/>
    </row>
    <row r="2524" spans="1:24" s="35" customFormat="1" ht="15.75" x14ac:dyDescent="0.25">
      <c r="A2524" s="33" t="s">
        <v>297</v>
      </c>
      <c r="B2524" s="44" t="s">
        <v>339</v>
      </c>
      <c r="C2524" s="37" t="s">
        <v>228</v>
      </c>
      <c r="D2524" s="43" t="s">
        <v>229</v>
      </c>
      <c r="E2524" s="53"/>
      <c r="F2524" s="53">
        <f t="shared" si="682"/>
        <v>0</v>
      </c>
      <c r="G2524" s="53">
        <v>1879</v>
      </c>
      <c r="H2524" s="53">
        <v>1879</v>
      </c>
      <c r="I2524" s="54"/>
      <c r="J2524" s="50"/>
      <c r="K2524" s="54"/>
      <c r="L2524" s="55"/>
      <c r="M2524" s="59"/>
      <c r="N2524" s="59"/>
      <c r="O2524" s="53"/>
      <c r="P2524" s="53"/>
      <c r="Q2524" s="57">
        <f t="shared" si="679"/>
        <v>0</v>
      </c>
      <c r="R2524" s="53"/>
      <c r="S2524" s="53">
        <f t="shared" si="680"/>
        <v>0</v>
      </c>
      <c r="T2524" s="58"/>
      <c r="U2524" s="58"/>
      <c r="V2524" s="53">
        <f t="shared" si="681"/>
        <v>0</v>
      </c>
      <c r="W2524" s="59"/>
      <c r="X2524" s="6"/>
    </row>
    <row r="2525" spans="1:24" s="35" customFormat="1" ht="31.5" x14ac:dyDescent="0.25">
      <c r="A2525" s="33" t="s">
        <v>297</v>
      </c>
      <c r="B2525" s="44" t="s">
        <v>339</v>
      </c>
      <c r="C2525" s="37" t="s">
        <v>230</v>
      </c>
      <c r="D2525" s="43" t="s">
        <v>231</v>
      </c>
      <c r="E2525" s="53"/>
      <c r="F2525" s="53">
        <f t="shared" si="682"/>
        <v>0</v>
      </c>
      <c r="G2525" s="53"/>
      <c r="H2525" s="53"/>
      <c r="I2525" s="54"/>
      <c r="J2525" s="50"/>
      <c r="K2525" s="54"/>
      <c r="L2525" s="55"/>
      <c r="M2525" s="59"/>
      <c r="N2525" s="59"/>
      <c r="O2525" s="53"/>
      <c r="P2525" s="53"/>
      <c r="Q2525" s="57">
        <f t="shared" si="679"/>
        <v>0</v>
      </c>
      <c r="R2525" s="53"/>
      <c r="S2525" s="53">
        <f t="shared" si="680"/>
        <v>0</v>
      </c>
      <c r="T2525" s="58"/>
      <c r="U2525" s="58"/>
      <c r="V2525" s="53">
        <f t="shared" si="681"/>
        <v>0</v>
      </c>
      <c r="W2525" s="59"/>
      <c r="X2525" s="6"/>
    </row>
    <row r="2526" spans="1:24" s="35" customFormat="1" ht="15.75" x14ac:dyDescent="0.25">
      <c r="A2526" s="33" t="s">
        <v>297</v>
      </c>
      <c r="B2526" s="44" t="s">
        <v>339</v>
      </c>
      <c r="C2526" s="37" t="s">
        <v>232</v>
      </c>
      <c r="D2526" s="43" t="s">
        <v>233</v>
      </c>
      <c r="E2526" s="53"/>
      <c r="F2526" s="53">
        <f t="shared" si="682"/>
        <v>0</v>
      </c>
      <c r="G2526" s="53"/>
      <c r="H2526" s="53"/>
      <c r="I2526" s="54"/>
      <c r="J2526" s="50"/>
      <c r="K2526" s="54"/>
      <c r="L2526" s="55"/>
      <c r="M2526" s="59"/>
      <c r="N2526" s="59"/>
      <c r="O2526" s="53"/>
      <c r="P2526" s="53"/>
      <c r="Q2526" s="57">
        <f t="shared" si="679"/>
        <v>0</v>
      </c>
      <c r="R2526" s="53"/>
      <c r="S2526" s="53">
        <f t="shared" si="680"/>
        <v>0</v>
      </c>
      <c r="T2526" s="58"/>
      <c r="U2526" s="58"/>
      <c r="V2526" s="53">
        <f t="shared" si="681"/>
        <v>0</v>
      </c>
      <c r="W2526" s="59"/>
      <c r="X2526" s="6"/>
    </row>
    <row r="2527" spans="1:24" s="35" customFormat="1" ht="15.75" x14ac:dyDescent="0.25">
      <c r="A2527" s="33" t="s">
        <v>297</v>
      </c>
      <c r="B2527" s="44" t="s">
        <v>339</v>
      </c>
      <c r="C2527" s="37" t="s">
        <v>394</v>
      </c>
      <c r="D2527" s="43" t="s">
        <v>369</v>
      </c>
      <c r="E2527" s="53">
        <v>132</v>
      </c>
      <c r="F2527" s="53">
        <f>E2527/12*2</f>
        <v>22</v>
      </c>
      <c r="G2527" s="53"/>
      <c r="H2527" s="53"/>
      <c r="I2527" s="54"/>
      <c r="J2527" s="50"/>
      <c r="K2527" s="54"/>
      <c r="L2527" s="55"/>
      <c r="M2527" s="59"/>
      <c r="N2527" s="59"/>
      <c r="O2527" s="53"/>
      <c r="P2527" s="53"/>
      <c r="Q2527" s="57">
        <f t="shared" si="679"/>
        <v>0</v>
      </c>
      <c r="R2527" s="53"/>
      <c r="S2527" s="53">
        <f t="shared" si="680"/>
        <v>0</v>
      </c>
      <c r="T2527" s="58"/>
      <c r="U2527" s="58"/>
      <c r="V2527" s="53">
        <f t="shared" si="681"/>
        <v>0</v>
      </c>
      <c r="W2527" s="59"/>
      <c r="X2527" s="6"/>
    </row>
    <row r="2528" spans="1:24" s="35" customFormat="1" ht="15.75" x14ac:dyDescent="0.25">
      <c r="A2528" s="33" t="s">
        <v>297</v>
      </c>
      <c r="B2528" s="44" t="s">
        <v>339</v>
      </c>
      <c r="C2528" s="37" t="s">
        <v>234</v>
      </c>
      <c r="D2528" s="43" t="s">
        <v>235</v>
      </c>
      <c r="E2528" s="53"/>
      <c r="F2528" s="53">
        <f t="shared" si="682"/>
        <v>0</v>
      </c>
      <c r="G2528" s="53"/>
      <c r="H2528" s="53"/>
      <c r="I2528" s="54"/>
      <c r="J2528" s="50"/>
      <c r="K2528" s="54"/>
      <c r="L2528" s="55"/>
      <c r="M2528" s="59"/>
      <c r="N2528" s="59"/>
      <c r="O2528" s="53"/>
      <c r="P2528" s="53"/>
      <c r="Q2528" s="57">
        <f t="shared" si="679"/>
        <v>0</v>
      </c>
      <c r="R2528" s="53"/>
      <c r="S2528" s="53">
        <f t="shared" si="680"/>
        <v>0</v>
      </c>
      <c r="T2528" s="58"/>
      <c r="U2528" s="58"/>
      <c r="V2528" s="53">
        <f t="shared" si="681"/>
        <v>0</v>
      </c>
      <c r="W2528" s="59"/>
      <c r="X2528" s="6"/>
    </row>
    <row r="2529" spans="1:24" s="35" customFormat="1" ht="15.75" x14ac:dyDescent="0.25">
      <c r="A2529" s="33" t="s">
        <v>297</v>
      </c>
      <c r="B2529" s="44" t="s">
        <v>339</v>
      </c>
      <c r="C2529" s="37" t="s">
        <v>236</v>
      </c>
      <c r="D2529" s="43" t="s">
        <v>237</v>
      </c>
      <c r="E2529" s="53"/>
      <c r="F2529" s="53">
        <f t="shared" si="682"/>
        <v>0</v>
      </c>
      <c r="G2529" s="53">
        <v>2391</v>
      </c>
      <c r="H2529" s="53">
        <v>2391</v>
      </c>
      <c r="I2529" s="54"/>
      <c r="J2529" s="50"/>
      <c r="K2529" s="54"/>
      <c r="L2529" s="55"/>
      <c r="M2529" s="59"/>
      <c r="N2529" s="59"/>
      <c r="O2529" s="53"/>
      <c r="P2529" s="53"/>
      <c r="Q2529" s="57">
        <f t="shared" si="679"/>
        <v>0</v>
      </c>
      <c r="R2529" s="53"/>
      <c r="S2529" s="53">
        <f t="shared" si="680"/>
        <v>0</v>
      </c>
      <c r="T2529" s="58"/>
      <c r="U2529" s="58"/>
      <c r="V2529" s="53">
        <f t="shared" si="681"/>
        <v>0</v>
      </c>
      <c r="W2529" s="59"/>
      <c r="X2529" s="6"/>
    </row>
    <row r="2530" spans="1:24" s="35" customFormat="1" ht="31.5" x14ac:dyDescent="0.25">
      <c r="A2530" s="33" t="s">
        <v>297</v>
      </c>
      <c r="B2530" s="44" t="s">
        <v>339</v>
      </c>
      <c r="C2530" s="37" t="s">
        <v>238</v>
      </c>
      <c r="D2530" s="43" t="s">
        <v>239</v>
      </c>
      <c r="E2530" s="53"/>
      <c r="F2530" s="53">
        <f t="shared" si="682"/>
        <v>0</v>
      </c>
      <c r="G2530" s="53"/>
      <c r="H2530" s="53"/>
      <c r="I2530" s="54"/>
      <c r="J2530" s="50"/>
      <c r="K2530" s="54"/>
      <c r="L2530" s="55"/>
      <c r="M2530" s="59"/>
      <c r="N2530" s="59"/>
      <c r="O2530" s="53"/>
      <c r="P2530" s="53"/>
      <c r="Q2530" s="57">
        <f t="shared" si="679"/>
        <v>0</v>
      </c>
      <c r="R2530" s="53"/>
      <c r="S2530" s="53">
        <f t="shared" si="680"/>
        <v>0</v>
      </c>
      <c r="T2530" s="58"/>
      <c r="U2530" s="58"/>
      <c r="V2530" s="53">
        <f t="shared" si="681"/>
        <v>0</v>
      </c>
      <c r="W2530" s="59"/>
      <c r="X2530" s="6"/>
    </row>
    <row r="2531" spans="1:24" s="35" customFormat="1" ht="31.5" x14ac:dyDescent="0.25">
      <c r="A2531" s="33" t="s">
        <v>297</v>
      </c>
      <c r="B2531" s="44" t="s">
        <v>339</v>
      </c>
      <c r="C2531" s="37" t="s">
        <v>240</v>
      </c>
      <c r="D2531" s="43" t="s">
        <v>241</v>
      </c>
      <c r="E2531" s="53"/>
      <c r="F2531" s="53">
        <f t="shared" si="682"/>
        <v>0</v>
      </c>
      <c r="G2531" s="53"/>
      <c r="H2531" s="53"/>
      <c r="I2531" s="54"/>
      <c r="J2531" s="50"/>
      <c r="K2531" s="54"/>
      <c r="L2531" s="55"/>
      <c r="M2531" s="59"/>
      <c r="N2531" s="59"/>
      <c r="O2531" s="53"/>
      <c r="P2531" s="53"/>
      <c r="Q2531" s="57">
        <f t="shared" si="679"/>
        <v>0</v>
      </c>
      <c r="R2531" s="53"/>
      <c r="S2531" s="53">
        <f t="shared" si="680"/>
        <v>0</v>
      </c>
      <c r="T2531" s="58"/>
      <c r="U2531" s="58"/>
      <c r="V2531" s="53">
        <f t="shared" si="681"/>
        <v>0</v>
      </c>
      <c r="W2531" s="59"/>
      <c r="X2531" s="6"/>
    </row>
    <row r="2532" spans="1:24" s="35" customFormat="1" ht="15.75" x14ac:dyDescent="0.25">
      <c r="A2532" s="33" t="s">
        <v>297</v>
      </c>
      <c r="B2532" s="44" t="s">
        <v>339</v>
      </c>
      <c r="C2532" s="37" t="s">
        <v>242</v>
      </c>
      <c r="D2532" s="43" t="s">
        <v>246</v>
      </c>
      <c r="E2532" s="53"/>
      <c r="F2532" s="53">
        <f t="shared" si="682"/>
        <v>0</v>
      </c>
      <c r="G2532" s="53"/>
      <c r="H2532" s="53"/>
      <c r="I2532" s="54"/>
      <c r="J2532" s="50"/>
      <c r="K2532" s="54"/>
      <c r="L2532" s="55"/>
      <c r="M2532" s="59"/>
      <c r="N2532" s="59"/>
      <c r="O2532" s="53"/>
      <c r="P2532" s="53"/>
      <c r="Q2532" s="57">
        <f t="shared" si="679"/>
        <v>0</v>
      </c>
      <c r="R2532" s="53"/>
      <c r="S2532" s="53">
        <f t="shared" si="680"/>
        <v>0</v>
      </c>
      <c r="T2532" s="58"/>
      <c r="U2532" s="58"/>
      <c r="V2532" s="53">
        <f t="shared" si="681"/>
        <v>0</v>
      </c>
      <c r="W2532" s="59"/>
      <c r="X2532" s="6"/>
    </row>
    <row r="2533" spans="1:24" s="35" customFormat="1" ht="15.75" x14ac:dyDescent="0.25">
      <c r="A2533" s="33" t="s">
        <v>297</v>
      </c>
      <c r="B2533" s="44" t="s">
        <v>339</v>
      </c>
      <c r="C2533" s="37" t="s">
        <v>243</v>
      </c>
      <c r="D2533" s="43" t="s">
        <v>247</v>
      </c>
      <c r="E2533" s="53"/>
      <c r="F2533" s="53">
        <f t="shared" si="682"/>
        <v>0</v>
      </c>
      <c r="G2533" s="53">
        <v>298</v>
      </c>
      <c r="H2533" s="53">
        <v>298</v>
      </c>
      <c r="I2533" s="54"/>
      <c r="J2533" s="50"/>
      <c r="K2533" s="54"/>
      <c r="L2533" s="55"/>
      <c r="M2533" s="59"/>
      <c r="N2533" s="59"/>
      <c r="O2533" s="53"/>
      <c r="P2533" s="53"/>
      <c r="Q2533" s="57">
        <f t="shared" si="679"/>
        <v>0</v>
      </c>
      <c r="R2533" s="53"/>
      <c r="S2533" s="53">
        <f t="shared" si="680"/>
        <v>0</v>
      </c>
      <c r="T2533" s="58"/>
      <c r="U2533" s="58"/>
      <c r="V2533" s="53">
        <f t="shared" si="681"/>
        <v>0</v>
      </c>
      <c r="W2533" s="59"/>
      <c r="X2533" s="6"/>
    </row>
    <row r="2534" spans="1:24" s="35" customFormat="1" ht="15.75" x14ac:dyDescent="0.25">
      <c r="A2534" s="33" t="s">
        <v>297</v>
      </c>
      <c r="B2534" s="44" t="s">
        <v>339</v>
      </c>
      <c r="C2534" s="37" t="s">
        <v>244</v>
      </c>
      <c r="D2534" s="43" t="s">
        <v>245</v>
      </c>
      <c r="E2534" s="53"/>
      <c r="F2534" s="53">
        <f t="shared" si="682"/>
        <v>0</v>
      </c>
      <c r="G2534" s="53"/>
      <c r="H2534" s="53"/>
      <c r="I2534" s="54"/>
      <c r="J2534" s="50"/>
      <c r="K2534" s="54"/>
      <c r="L2534" s="55"/>
      <c r="M2534" s="59"/>
      <c r="N2534" s="59"/>
      <c r="O2534" s="53"/>
      <c r="P2534" s="53"/>
      <c r="Q2534" s="57">
        <f t="shared" si="679"/>
        <v>0</v>
      </c>
      <c r="R2534" s="53"/>
      <c r="S2534" s="53">
        <f t="shared" si="680"/>
        <v>0</v>
      </c>
      <c r="T2534" s="58"/>
      <c r="U2534" s="58"/>
      <c r="V2534" s="53">
        <f t="shared" si="681"/>
        <v>0</v>
      </c>
      <c r="W2534" s="59"/>
      <c r="X2534" s="6"/>
    </row>
    <row r="2535" spans="1:24" s="35" customFormat="1" ht="31.5" x14ac:dyDescent="0.25">
      <c r="A2535" s="33" t="s">
        <v>297</v>
      </c>
      <c r="B2535" s="44" t="s">
        <v>339</v>
      </c>
      <c r="C2535" s="37" t="s">
        <v>248</v>
      </c>
      <c r="D2535" s="43" t="s">
        <v>249</v>
      </c>
      <c r="E2535" s="53"/>
      <c r="F2535" s="53">
        <f t="shared" si="682"/>
        <v>0</v>
      </c>
      <c r="G2535" s="53"/>
      <c r="H2535" s="53"/>
      <c r="I2535" s="54"/>
      <c r="J2535" s="50"/>
      <c r="K2535" s="54"/>
      <c r="L2535" s="55"/>
      <c r="M2535" s="59"/>
      <c r="N2535" s="59"/>
      <c r="O2535" s="53"/>
      <c r="P2535" s="53"/>
      <c r="Q2535" s="57">
        <f t="shared" si="679"/>
        <v>0</v>
      </c>
      <c r="R2535" s="53"/>
      <c r="S2535" s="53">
        <f t="shared" si="680"/>
        <v>0</v>
      </c>
      <c r="T2535" s="58"/>
      <c r="U2535" s="58"/>
      <c r="V2535" s="53">
        <f t="shared" si="681"/>
        <v>0</v>
      </c>
      <c r="W2535" s="59"/>
      <c r="X2535" s="6"/>
    </row>
    <row r="2536" spans="1:24" s="35" customFormat="1" ht="15.75" x14ac:dyDescent="0.25">
      <c r="A2536" s="33" t="s">
        <v>297</v>
      </c>
      <c r="B2536" s="44" t="s">
        <v>339</v>
      </c>
      <c r="C2536" s="37" t="s">
        <v>250</v>
      </c>
      <c r="D2536" s="43" t="s">
        <v>251</v>
      </c>
      <c r="E2536" s="53"/>
      <c r="F2536" s="53">
        <f t="shared" si="682"/>
        <v>0</v>
      </c>
      <c r="G2536" s="53"/>
      <c r="H2536" s="53"/>
      <c r="I2536" s="54"/>
      <c r="J2536" s="50"/>
      <c r="K2536" s="54"/>
      <c r="L2536" s="55"/>
      <c r="M2536" s="59"/>
      <c r="N2536" s="59"/>
      <c r="O2536" s="53"/>
      <c r="P2536" s="53"/>
      <c r="Q2536" s="57">
        <f t="shared" si="679"/>
        <v>0</v>
      </c>
      <c r="R2536" s="53"/>
      <c r="S2536" s="53">
        <f t="shared" si="680"/>
        <v>0</v>
      </c>
      <c r="T2536" s="58"/>
      <c r="U2536" s="58"/>
      <c r="V2536" s="53">
        <f t="shared" si="681"/>
        <v>0</v>
      </c>
      <c r="W2536" s="59"/>
      <c r="X2536" s="6"/>
    </row>
    <row r="2537" spans="1:24" s="35" customFormat="1" ht="31.5" x14ac:dyDescent="0.25">
      <c r="A2537" s="33" t="s">
        <v>297</v>
      </c>
      <c r="B2537" s="44" t="s">
        <v>339</v>
      </c>
      <c r="C2537" s="37" t="s">
        <v>252</v>
      </c>
      <c r="D2537" s="43" t="s">
        <v>253</v>
      </c>
      <c r="E2537" s="53"/>
      <c r="F2537" s="53">
        <f t="shared" si="682"/>
        <v>0</v>
      </c>
      <c r="G2537" s="53"/>
      <c r="H2537" s="53"/>
      <c r="I2537" s="54"/>
      <c r="J2537" s="50"/>
      <c r="K2537" s="54"/>
      <c r="L2537" s="55"/>
      <c r="M2537" s="59"/>
      <c r="N2537" s="59"/>
      <c r="O2537" s="53"/>
      <c r="P2537" s="53"/>
      <c r="Q2537" s="57">
        <f t="shared" si="679"/>
        <v>0</v>
      </c>
      <c r="R2537" s="53"/>
      <c r="S2537" s="53">
        <f t="shared" si="680"/>
        <v>0</v>
      </c>
      <c r="T2537" s="58"/>
      <c r="U2537" s="58"/>
      <c r="V2537" s="53">
        <f t="shared" si="681"/>
        <v>0</v>
      </c>
      <c r="W2537" s="59"/>
      <c r="X2537" s="6"/>
    </row>
    <row r="2538" spans="1:24" s="35" customFormat="1" ht="15.75" x14ac:dyDescent="0.25">
      <c r="A2538" s="33" t="s">
        <v>297</v>
      </c>
      <c r="B2538" s="44" t="s">
        <v>339</v>
      </c>
      <c r="C2538" s="37" t="s">
        <v>254</v>
      </c>
      <c r="D2538" s="43" t="s">
        <v>263</v>
      </c>
      <c r="E2538" s="53"/>
      <c r="F2538" s="53">
        <f t="shared" si="682"/>
        <v>0</v>
      </c>
      <c r="G2538" s="53"/>
      <c r="H2538" s="53"/>
      <c r="I2538" s="54"/>
      <c r="J2538" s="50"/>
      <c r="K2538" s="54"/>
      <c r="L2538" s="55"/>
      <c r="M2538" s="59"/>
      <c r="N2538" s="59"/>
      <c r="O2538" s="53"/>
      <c r="P2538" s="53"/>
      <c r="Q2538" s="57">
        <f t="shared" si="679"/>
        <v>0</v>
      </c>
      <c r="R2538" s="53"/>
      <c r="S2538" s="53">
        <f t="shared" si="680"/>
        <v>0</v>
      </c>
      <c r="T2538" s="58"/>
      <c r="U2538" s="58"/>
      <c r="V2538" s="53">
        <f t="shared" si="681"/>
        <v>0</v>
      </c>
      <c r="W2538" s="59"/>
      <c r="X2538" s="6"/>
    </row>
    <row r="2539" spans="1:24" s="35" customFormat="1" ht="15.75" x14ac:dyDescent="0.25">
      <c r="A2539" s="33" t="s">
        <v>297</v>
      </c>
      <c r="B2539" s="44" t="s">
        <v>339</v>
      </c>
      <c r="C2539" s="37" t="s">
        <v>255</v>
      </c>
      <c r="D2539" s="43" t="s">
        <v>256</v>
      </c>
      <c r="E2539" s="53"/>
      <c r="F2539" s="53">
        <f t="shared" si="682"/>
        <v>0</v>
      </c>
      <c r="G2539" s="53"/>
      <c r="H2539" s="53"/>
      <c r="I2539" s="54"/>
      <c r="J2539" s="50"/>
      <c r="K2539" s="54"/>
      <c r="L2539" s="55"/>
      <c r="M2539" s="59"/>
      <c r="N2539" s="59"/>
      <c r="O2539" s="53"/>
      <c r="P2539" s="53"/>
      <c r="Q2539" s="57">
        <f t="shared" si="679"/>
        <v>0</v>
      </c>
      <c r="R2539" s="53"/>
      <c r="S2539" s="53">
        <f t="shared" si="680"/>
        <v>0</v>
      </c>
      <c r="T2539" s="58"/>
      <c r="U2539" s="58"/>
      <c r="V2539" s="53">
        <f t="shared" si="681"/>
        <v>0</v>
      </c>
      <c r="W2539" s="59"/>
      <c r="X2539" s="6"/>
    </row>
    <row r="2540" spans="1:24" s="35" customFormat="1" ht="15.75" x14ac:dyDescent="0.25">
      <c r="A2540" s="33" t="s">
        <v>297</v>
      </c>
      <c r="B2540" s="44" t="s">
        <v>339</v>
      </c>
      <c r="C2540" s="37" t="s">
        <v>257</v>
      </c>
      <c r="D2540" s="43" t="s">
        <v>258</v>
      </c>
      <c r="E2540" s="53"/>
      <c r="F2540" s="53">
        <f t="shared" si="682"/>
        <v>0</v>
      </c>
      <c r="G2540" s="53"/>
      <c r="H2540" s="53"/>
      <c r="I2540" s="54"/>
      <c r="J2540" s="50"/>
      <c r="K2540" s="54"/>
      <c r="L2540" s="55"/>
      <c r="M2540" s="59"/>
      <c r="N2540" s="59"/>
      <c r="O2540" s="53"/>
      <c r="P2540" s="53"/>
      <c r="Q2540" s="57">
        <f t="shared" si="679"/>
        <v>0</v>
      </c>
      <c r="R2540" s="53"/>
      <c r="S2540" s="53">
        <f t="shared" si="680"/>
        <v>0</v>
      </c>
      <c r="T2540" s="58"/>
      <c r="U2540" s="58"/>
      <c r="V2540" s="53">
        <f t="shared" si="681"/>
        <v>0</v>
      </c>
      <c r="W2540" s="59"/>
      <c r="X2540" s="6"/>
    </row>
    <row r="2541" spans="1:24" s="35" customFormat="1" ht="15.75" x14ac:dyDescent="0.25">
      <c r="A2541" s="33" t="s">
        <v>297</v>
      </c>
      <c r="B2541" s="44" t="s">
        <v>339</v>
      </c>
      <c r="C2541" s="37" t="s">
        <v>259</v>
      </c>
      <c r="D2541" s="43" t="s">
        <v>260</v>
      </c>
      <c r="E2541" s="53"/>
      <c r="F2541" s="53">
        <f t="shared" si="682"/>
        <v>0</v>
      </c>
      <c r="G2541" s="53"/>
      <c r="H2541" s="53"/>
      <c r="I2541" s="54"/>
      <c r="J2541" s="50"/>
      <c r="K2541" s="54"/>
      <c r="L2541" s="55"/>
      <c r="M2541" s="59"/>
      <c r="N2541" s="59"/>
      <c r="O2541" s="53"/>
      <c r="P2541" s="53"/>
      <c r="Q2541" s="57">
        <f t="shared" si="679"/>
        <v>0</v>
      </c>
      <c r="R2541" s="53"/>
      <c r="S2541" s="53">
        <f t="shared" si="680"/>
        <v>0</v>
      </c>
      <c r="T2541" s="58"/>
      <c r="U2541" s="58"/>
      <c r="V2541" s="53">
        <f t="shared" si="681"/>
        <v>0</v>
      </c>
      <c r="W2541" s="59"/>
      <c r="X2541" s="6"/>
    </row>
    <row r="2542" spans="1:24" s="35" customFormat="1" ht="31.5" x14ac:dyDescent="0.25">
      <c r="A2542" s="33" t="s">
        <v>297</v>
      </c>
      <c r="B2542" s="44" t="s">
        <v>339</v>
      </c>
      <c r="C2542" s="37" t="s">
        <v>261</v>
      </c>
      <c r="D2542" s="43" t="s">
        <v>262</v>
      </c>
      <c r="E2542" s="53"/>
      <c r="F2542" s="53">
        <f t="shared" si="682"/>
        <v>0</v>
      </c>
      <c r="G2542" s="53"/>
      <c r="H2542" s="53"/>
      <c r="I2542" s="54"/>
      <c r="J2542" s="50"/>
      <c r="K2542" s="54"/>
      <c r="L2542" s="55"/>
      <c r="M2542" s="59"/>
      <c r="N2542" s="59"/>
      <c r="O2542" s="53"/>
      <c r="P2542" s="53"/>
      <c r="Q2542" s="57">
        <f t="shared" si="679"/>
        <v>0</v>
      </c>
      <c r="R2542" s="53"/>
      <c r="S2542" s="53">
        <f t="shared" si="680"/>
        <v>0</v>
      </c>
      <c r="T2542" s="58"/>
      <c r="U2542" s="58"/>
      <c r="V2542" s="53">
        <f t="shared" si="681"/>
        <v>0</v>
      </c>
      <c r="W2542" s="59"/>
      <c r="X2542" s="6"/>
    </row>
    <row r="2543" spans="1:24" s="35" customFormat="1" ht="15.75" x14ac:dyDescent="0.25">
      <c r="A2543" s="33" t="s">
        <v>297</v>
      </c>
      <c r="B2543" s="44" t="s">
        <v>339</v>
      </c>
      <c r="C2543" s="37" t="s">
        <v>264</v>
      </c>
      <c r="D2543" s="43" t="s">
        <v>265</v>
      </c>
      <c r="E2543" s="53"/>
      <c r="F2543" s="53">
        <f t="shared" si="682"/>
        <v>0</v>
      </c>
      <c r="G2543" s="53"/>
      <c r="H2543" s="53"/>
      <c r="I2543" s="54"/>
      <c r="J2543" s="50"/>
      <c r="K2543" s="54"/>
      <c r="L2543" s="55"/>
      <c r="M2543" s="59"/>
      <c r="N2543" s="59"/>
      <c r="O2543" s="53"/>
      <c r="P2543" s="53"/>
      <c r="Q2543" s="57">
        <f t="shared" si="679"/>
        <v>0</v>
      </c>
      <c r="R2543" s="53"/>
      <c r="S2543" s="53">
        <f t="shared" si="680"/>
        <v>0</v>
      </c>
      <c r="T2543" s="58"/>
      <c r="U2543" s="58"/>
      <c r="V2543" s="53">
        <f t="shared" si="681"/>
        <v>0</v>
      </c>
      <c r="W2543" s="59"/>
      <c r="X2543" s="6"/>
    </row>
    <row r="2544" spans="1:24" s="35" customFormat="1" ht="47.25" x14ac:dyDescent="0.25">
      <c r="A2544" s="33" t="s">
        <v>297</v>
      </c>
      <c r="B2544" s="44" t="s">
        <v>339</v>
      </c>
      <c r="C2544" s="37" t="s">
        <v>266</v>
      </c>
      <c r="D2544" s="43" t="s">
        <v>267</v>
      </c>
      <c r="E2544" s="53"/>
      <c r="F2544" s="53">
        <f t="shared" si="682"/>
        <v>0</v>
      </c>
      <c r="G2544" s="53"/>
      <c r="H2544" s="53"/>
      <c r="I2544" s="54"/>
      <c r="J2544" s="50"/>
      <c r="K2544" s="54"/>
      <c r="L2544" s="55"/>
      <c r="M2544" s="59"/>
      <c r="N2544" s="59"/>
      <c r="O2544" s="53"/>
      <c r="P2544" s="53"/>
      <c r="Q2544" s="57">
        <f t="shared" si="679"/>
        <v>0</v>
      </c>
      <c r="R2544" s="53"/>
      <c r="S2544" s="53">
        <f t="shared" si="680"/>
        <v>0</v>
      </c>
      <c r="T2544" s="58"/>
      <c r="U2544" s="58"/>
      <c r="V2544" s="53">
        <f t="shared" si="681"/>
        <v>0</v>
      </c>
      <c r="W2544" s="59"/>
      <c r="X2544" s="6"/>
    </row>
    <row r="2545" spans="1:24" s="35" customFormat="1" ht="15.75" x14ac:dyDescent="0.25">
      <c r="A2545" s="33" t="s">
        <v>297</v>
      </c>
      <c r="B2545" s="44" t="s">
        <v>339</v>
      </c>
      <c r="C2545" s="37" t="s">
        <v>268</v>
      </c>
      <c r="D2545" s="43" t="s">
        <v>269</v>
      </c>
      <c r="E2545" s="53"/>
      <c r="F2545" s="53">
        <f t="shared" si="682"/>
        <v>0</v>
      </c>
      <c r="G2545" s="53"/>
      <c r="H2545" s="53"/>
      <c r="I2545" s="54"/>
      <c r="J2545" s="50"/>
      <c r="K2545" s="54"/>
      <c r="L2545" s="55"/>
      <c r="M2545" s="59"/>
      <c r="N2545" s="59"/>
      <c r="O2545" s="53"/>
      <c r="P2545" s="53"/>
      <c r="Q2545" s="57">
        <f t="shared" si="679"/>
        <v>0</v>
      </c>
      <c r="R2545" s="53"/>
      <c r="S2545" s="53">
        <f t="shared" si="680"/>
        <v>0</v>
      </c>
      <c r="T2545" s="58"/>
      <c r="U2545" s="58"/>
      <c r="V2545" s="53">
        <f t="shared" si="681"/>
        <v>0</v>
      </c>
      <c r="W2545" s="59"/>
      <c r="X2545" s="6"/>
    </row>
    <row r="2546" spans="1:24" s="35" customFormat="1" ht="31.5" x14ac:dyDescent="0.25">
      <c r="A2546" s="33" t="s">
        <v>297</v>
      </c>
      <c r="B2546" s="44" t="s">
        <v>339</v>
      </c>
      <c r="C2546" s="37" t="s">
        <v>270</v>
      </c>
      <c r="D2546" s="43" t="s">
        <v>271</v>
      </c>
      <c r="E2546" s="53"/>
      <c r="F2546" s="53">
        <f t="shared" si="682"/>
        <v>0</v>
      </c>
      <c r="G2546" s="53"/>
      <c r="H2546" s="53"/>
      <c r="I2546" s="54"/>
      <c r="J2546" s="50"/>
      <c r="K2546" s="54"/>
      <c r="L2546" s="55"/>
      <c r="M2546" s="59"/>
      <c r="N2546" s="59"/>
      <c r="O2546" s="53"/>
      <c r="P2546" s="53"/>
      <c r="Q2546" s="57">
        <f t="shared" si="679"/>
        <v>0</v>
      </c>
      <c r="R2546" s="53"/>
      <c r="S2546" s="53">
        <f t="shared" si="680"/>
        <v>0</v>
      </c>
      <c r="T2546" s="58"/>
      <c r="U2546" s="58"/>
      <c r="V2546" s="53">
        <f t="shared" si="681"/>
        <v>0</v>
      </c>
      <c r="W2546" s="59"/>
      <c r="X2546" s="6"/>
    </row>
    <row r="2547" spans="1:24" s="35" customFormat="1" ht="15.75" x14ac:dyDescent="0.25">
      <c r="A2547" s="33" t="s">
        <v>297</v>
      </c>
      <c r="B2547" s="44" t="s">
        <v>339</v>
      </c>
      <c r="C2547" s="37" t="s">
        <v>272</v>
      </c>
      <c r="D2547" s="43" t="s">
        <v>273</v>
      </c>
      <c r="E2547" s="53"/>
      <c r="F2547" s="53">
        <f t="shared" si="682"/>
        <v>0</v>
      </c>
      <c r="G2547" s="53"/>
      <c r="H2547" s="53"/>
      <c r="I2547" s="54"/>
      <c r="J2547" s="50"/>
      <c r="K2547" s="54"/>
      <c r="L2547" s="55"/>
      <c r="M2547" s="59"/>
      <c r="N2547" s="59"/>
      <c r="O2547" s="53"/>
      <c r="P2547" s="53"/>
      <c r="Q2547" s="57">
        <f t="shared" si="679"/>
        <v>0</v>
      </c>
      <c r="R2547" s="53"/>
      <c r="S2547" s="53">
        <f t="shared" si="680"/>
        <v>0</v>
      </c>
      <c r="T2547" s="58"/>
      <c r="U2547" s="58"/>
      <c r="V2547" s="53">
        <f t="shared" si="681"/>
        <v>0</v>
      </c>
      <c r="W2547" s="59"/>
      <c r="X2547" s="6"/>
    </row>
    <row r="2548" spans="1:24" s="35" customFormat="1" ht="31.5" x14ac:dyDescent="0.25">
      <c r="A2548" s="33" t="s">
        <v>297</v>
      </c>
      <c r="B2548" s="44" t="s">
        <v>339</v>
      </c>
      <c r="C2548" s="37" t="s">
        <v>274</v>
      </c>
      <c r="D2548" s="43" t="s">
        <v>275</v>
      </c>
      <c r="E2548" s="53"/>
      <c r="F2548" s="53">
        <f t="shared" si="682"/>
        <v>0</v>
      </c>
      <c r="G2548" s="53"/>
      <c r="H2548" s="53"/>
      <c r="I2548" s="54"/>
      <c r="J2548" s="50"/>
      <c r="K2548" s="54"/>
      <c r="L2548" s="55"/>
      <c r="M2548" s="59"/>
      <c r="N2548" s="59"/>
      <c r="O2548" s="53"/>
      <c r="P2548" s="53"/>
      <c r="Q2548" s="57">
        <f t="shared" si="679"/>
        <v>0</v>
      </c>
      <c r="R2548" s="53"/>
      <c r="S2548" s="53">
        <f t="shared" si="680"/>
        <v>0</v>
      </c>
      <c r="T2548" s="58"/>
      <c r="U2548" s="58"/>
      <c r="V2548" s="53">
        <f t="shared" si="681"/>
        <v>0</v>
      </c>
      <c r="W2548" s="59"/>
      <c r="X2548" s="6"/>
    </row>
    <row r="2549" spans="1:24" s="35" customFormat="1" ht="15.75" x14ac:dyDescent="0.25">
      <c r="A2549" s="33" t="s">
        <v>297</v>
      </c>
      <c r="B2549" s="44" t="s">
        <v>339</v>
      </c>
      <c r="C2549" s="37" t="s">
        <v>276</v>
      </c>
      <c r="D2549" s="43" t="s">
        <v>277</v>
      </c>
      <c r="E2549" s="53"/>
      <c r="F2549" s="53">
        <f t="shared" si="682"/>
        <v>0</v>
      </c>
      <c r="G2549" s="53"/>
      <c r="H2549" s="53"/>
      <c r="I2549" s="54"/>
      <c r="J2549" s="50"/>
      <c r="K2549" s="54"/>
      <c r="L2549" s="55"/>
      <c r="M2549" s="59"/>
      <c r="N2549" s="59"/>
      <c r="O2549" s="53"/>
      <c r="P2549" s="53"/>
      <c r="Q2549" s="57">
        <f t="shared" si="679"/>
        <v>0</v>
      </c>
      <c r="R2549" s="53"/>
      <c r="S2549" s="53">
        <f t="shared" si="680"/>
        <v>0</v>
      </c>
      <c r="T2549" s="58"/>
      <c r="U2549" s="58"/>
      <c r="V2549" s="53">
        <f t="shared" si="681"/>
        <v>0</v>
      </c>
      <c r="W2549" s="59"/>
      <c r="X2549" s="6"/>
    </row>
    <row r="2550" spans="1:24" s="35" customFormat="1" ht="31.5" x14ac:dyDescent="0.25">
      <c r="A2550" s="33" t="s">
        <v>297</v>
      </c>
      <c r="B2550" s="44" t="s">
        <v>339</v>
      </c>
      <c r="C2550" s="37" t="s">
        <v>278</v>
      </c>
      <c r="D2550" s="43" t="s">
        <v>279</v>
      </c>
      <c r="E2550" s="53"/>
      <c r="F2550" s="53"/>
      <c r="G2550" s="53"/>
      <c r="H2550" s="53"/>
      <c r="I2550" s="54"/>
      <c r="J2550" s="50"/>
      <c r="K2550" s="54"/>
      <c r="L2550" s="55"/>
      <c r="M2550" s="59"/>
      <c r="N2550" s="59"/>
      <c r="O2550" s="53"/>
      <c r="P2550" s="53"/>
      <c r="Q2550" s="57">
        <f t="shared" si="679"/>
        <v>0</v>
      </c>
      <c r="R2550" s="53"/>
      <c r="S2550" s="53">
        <f t="shared" si="680"/>
        <v>0</v>
      </c>
      <c r="T2550" s="58"/>
      <c r="U2550" s="58"/>
      <c r="V2550" s="53">
        <f t="shared" si="681"/>
        <v>0</v>
      </c>
      <c r="W2550" s="59"/>
      <c r="X2550" s="6"/>
    </row>
    <row r="2551" spans="1:24" s="35" customFormat="1" ht="15.75" x14ac:dyDescent="0.25">
      <c r="A2551" s="33" t="s">
        <v>297</v>
      </c>
      <c r="B2551" s="44" t="s">
        <v>339</v>
      </c>
      <c r="C2551" s="37" t="s">
        <v>363</v>
      </c>
      <c r="D2551" s="43" t="s">
        <v>360</v>
      </c>
      <c r="E2551" s="53"/>
      <c r="F2551" s="53">
        <f>E2551/12*1</f>
        <v>0</v>
      </c>
      <c r="G2551" s="53"/>
      <c r="H2551" s="53"/>
      <c r="I2551" s="54"/>
      <c r="J2551" s="50"/>
      <c r="K2551" s="54"/>
      <c r="L2551" s="55"/>
      <c r="M2551" s="59"/>
      <c r="N2551" s="59"/>
      <c r="O2551" s="53"/>
      <c r="P2551" s="53"/>
      <c r="Q2551" s="57"/>
      <c r="R2551" s="53"/>
      <c r="S2551" s="53"/>
      <c r="T2551" s="58"/>
      <c r="U2551" s="58"/>
      <c r="V2551" s="53"/>
      <c r="W2551" s="59"/>
      <c r="X2551" s="6"/>
    </row>
    <row r="2552" spans="1:24" s="35" customFormat="1" ht="15.75" x14ac:dyDescent="0.25">
      <c r="A2552" s="33" t="s">
        <v>297</v>
      </c>
      <c r="B2552" s="44" t="s">
        <v>339</v>
      </c>
      <c r="C2552" s="37" t="s">
        <v>364</v>
      </c>
      <c r="D2552" s="38" t="s">
        <v>365</v>
      </c>
      <c r="E2552" s="53"/>
      <c r="F2552" s="100">
        <f>E2552/12*1</f>
        <v>0</v>
      </c>
      <c r="G2552" s="53"/>
      <c r="H2552" s="53"/>
      <c r="I2552" s="54"/>
      <c r="J2552" s="50"/>
      <c r="K2552" s="54"/>
      <c r="L2552" s="55"/>
      <c r="M2552" s="59"/>
      <c r="N2552" s="59"/>
      <c r="O2552" s="53"/>
      <c r="P2552" s="53"/>
      <c r="Q2552" s="57">
        <f>O2552-P2552</f>
        <v>0</v>
      </c>
      <c r="R2552" s="53"/>
      <c r="S2552" s="53">
        <f>ROUND(R2552/12*3,0)</f>
        <v>0</v>
      </c>
      <c r="T2552" s="58"/>
      <c r="U2552" s="58"/>
      <c r="V2552" s="53">
        <f>T2552-U2552</f>
        <v>0</v>
      </c>
      <c r="W2552" s="59"/>
      <c r="X2552" s="6"/>
    </row>
    <row r="2553" spans="1:24" s="35" customFormat="1" ht="15.75" x14ac:dyDescent="0.25">
      <c r="A2553" s="33" t="s">
        <v>297</v>
      </c>
      <c r="B2553" s="44" t="s">
        <v>339</v>
      </c>
      <c r="C2553" s="37" t="s">
        <v>370</v>
      </c>
      <c r="D2553" s="43" t="s">
        <v>323</v>
      </c>
      <c r="E2553" s="53"/>
      <c r="F2553" s="100">
        <f>E2553/12*1</f>
        <v>0</v>
      </c>
      <c r="G2553" s="53"/>
      <c r="H2553" s="53"/>
      <c r="I2553" s="54"/>
      <c r="J2553" s="50"/>
      <c r="K2553" s="54"/>
      <c r="L2553" s="55"/>
      <c r="M2553" s="59"/>
      <c r="N2553" s="59"/>
      <c r="O2553" s="53"/>
      <c r="P2553" s="53"/>
      <c r="Q2553" s="57"/>
      <c r="R2553" s="53"/>
      <c r="S2553" s="53"/>
      <c r="T2553" s="58"/>
      <c r="U2553" s="58"/>
      <c r="V2553" s="53"/>
      <c r="W2553" s="59"/>
      <c r="X2553" s="6"/>
    </row>
    <row r="2554" spans="1:24" s="35" customFormat="1" ht="15.75" x14ac:dyDescent="0.25">
      <c r="A2554" s="33" t="s">
        <v>297</v>
      </c>
      <c r="B2554" s="44" t="s">
        <v>339</v>
      </c>
      <c r="C2554" s="37" t="s">
        <v>399</v>
      </c>
      <c r="D2554" s="39" t="s">
        <v>371</v>
      </c>
      <c r="E2554" s="53"/>
      <c r="F2554" s="100">
        <f>E2554/12*1</f>
        <v>0</v>
      </c>
      <c r="G2554" s="53"/>
      <c r="H2554" s="53"/>
      <c r="I2554" s="54"/>
      <c r="J2554" s="50"/>
      <c r="K2554" s="54"/>
      <c r="L2554" s="55"/>
      <c r="M2554" s="59"/>
      <c r="N2554" s="59"/>
      <c r="O2554" s="53"/>
      <c r="P2554" s="53"/>
      <c r="Q2554" s="57"/>
      <c r="R2554" s="53"/>
      <c r="S2554" s="53"/>
      <c r="T2554" s="58"/>
      <c r="U2554" s="58"/>
      <c r="V2554" s="53"/>
      <c r="W2554" s="59"/>
      <c r="X2554" s="6"/>
    </row>
    <row r="2555" spans="1:24" s="35" customFormat="1" ht="15.75" x14ac:dyDescent="0.25">
      <c r="A2555" s="102" t="s">
        <v>298</v>
      </c>
      <c r="B2555" s="102" t="s">
        <v>340</v>
      </c>
      <c r="C2555" s="103" t="s">
        <v>102</v>
      </c>
      <c r="D2555" s="104" t="s">
        <v>21</v>
      </c>
      <c r="E2555" s="105">
        <f>E2556+E2595</f>
        <v>5126879</v>
      </c>
      <c r="F2555" s="105">
        <f>F2556+F2595</f>
        <v>1245460.1666666667</v>
      </c>
      <c r="G2555" s="105">
        <f>G2556+G2595</f>
        <v>1336174</v>
      </c>
      <c r="H2555" s="105">
        <f>H2556+H2595</f>
        <v>1267265</v>
      </c>
      <c r="I2555" s="135">
        <f>I2556+I2595</f>
        <v>66503.75</v>
      </c>
      <c r="J2555" s="106">
        <f>ROUND(I2555/F2555*100,2)</f>
        <v>5.34</v>
      </c>
      <c r="K2555" s="135">
        <f>K2556+K2595</f>
        <v>-1498.5</v>
      </c>
      <c r="L2555" s="108">
        <f>ROUND(K2555*100/-F2555,2)</f>
        <v>0.12</v>
      </c>
      <c r="M2555" s="105">
        <f t="shared" ref="M2555:V2555" si="683">M2556+M2595</f>
        <v>115212</v>
      </c>
      <c r="N2555" s="105">
        <f t="shared" si="683"/>
        <v>28803</v>
      </c>
      <c r="O2555" s="105">
        <f t="shared" si="683"/>
        <v>36493</v>
      </c>
      <c r="P2555" s="105">
        <f t="shared" si="683"/>
        <v>32573</v>
      </c>
      <c r="Q2555" s="135">
        <f t="shared" si="683"/>
        <v>3920</v>
      </c>
      <c r="R2555" s="105">
        <f t="shared" si="683"/>
        <v>3580</v>
      </c>
      <c r="S2555" s="105">
        <f t="shared" si="683"/>
        <v>895</v>
      </c>
      <c r="T2555" s="105">
        <f t="shared" si="683"/>
        <v>1154</v>
      </c>
      <c r="U2555" s="105">
        <f t="shared" si="683"/>
        <v>1105</v>
      </c>
      <c r="V2555" s="105">
        <f t="shared" si="683"/>
        <v>49</v>
      </c>
      <c r="W2555" s="109">
        <v>29875</v>
      </c>
      <c r="X2555" s="47"/>
    </row>
    <row r="2556" spans="1:24" s="35" customFormat="1" ht="15.75" x14ac:dyDescent="0.25">
      <c r="A2556" s="33" t="s">
        <v>298</v>
      </c>
      <c r="B2556" s="21">
        <v>1</v>
      </c>
      <c r="C2556" s="23" t="s">
        <v>102</v>
      </c>
      <c r="D2556" s="27" t="s">
        <v>22</v>
      </c>
      <c r="E2556" s="52">
        <f t="shared" ref="E2556:L2556" si="684">E2557+E2563+E2577</f>
        <v>4394299</v>
      </c>
      <c r="F2556" s="52">
        <f t="shared" si="684"/>
        <v>1097311.6666666667</v>
      </c>
      <c r="G2556" s="52">
        <f t="shared" si="684"/>
        <v>1105251</v>
      </c>
      <c r="H2556" s="52">
        <f t="shared" si="684"/>
        <v>1103404</v>
      </c>
      <c r="I2556" s="132">
        <f t="shared" si="684"/>
        <v>0</v>
      </c>
      <c r="J2556" s="132">
        <f t="shared" si="684"/>
        <v>0</v>
      </c>
      <c r="K2556" s="132">
        <f t="shared" si="684"/>
        <v>0</v>
      </c>
      <c r="L2556" s="52">
        <f t="shared" si="684"/>
        <v>0</v>
      </c>
      <c r="M2556" s="49">
        <v>98423</v>
      </c>
      <c r="N2556" s="49">
        <f>ROUND(M2556/12*3,0)</f>
        <v>24606</v>
      </c>
      <c r="O2556" s="52">
        <f t="shared" ref="O2556:V2556" si="685">O2557+O2563+O2577</f>
        <v>30241</v>
      </c>
      <c r="P2556" s="52">
        <f t="shared" si="685"/>
        <v>30150</v>
      </c>
      <c r="Q2556" s="132">
        <f t="shared" si="685"/>
        <v>91</v>
      </c>
      <c r="R2556" s="52">
        <f t="shared" si="685"/>
        <v>3221</v>
      </c>
      <c r="S2556" s="52">
        <f t="shared" si="685"/>
        <v>805</v>
      </c>
      <c r="T2556" s="59">
        <f t="shared" si="685"/>
        <v>980</v>
      </c>
      <c r="U2556" s="59">
        <f t="shared" si="685"/>
        <v>980</v>
      </c>
      <c r="V2556" s="59">
        <f t="shared" si="685"/>
        <v>0</v>
      </c>
      <c r="W2556" s="59"/>
      <c r="X2556" s="25"/>
    </row>
    <row r="2557" spans="1:24" s="35" customFormat="1" ht="15.75" x14ac:dyDescent="0.25">
      <c r="A2557" s="33" t="s">
        <v>298</v>
      </c>
      <c r="B2557" s="33" t="s">
        <v>334</v>
      </c>
      <c r="C2557" s="23" t="s">
        <v>102</v>
      </c>
      <c r="D2557" s="32" t="s">
        <v>23</v>
      </c>
      <c r="E2557" s="49">
        <f t="shared" ref="E2557:L2557" si="686">SUM(E2558:E2562)</f>
        <v>4379139</v>
      </c>
      <c r="F2557" s="49">
        <f t="shared" si="686"/>
        <v>1094785</v>
      </c>
      <c r="G2557" s="49">
        <f t="shared" si="686"/>
        <v>1094785</v>
      </c>
      <c r="H2557" s="49">
        <f t="shared" si="686"/>
        <v>1094785</v>
      </c>
      <c r="I2557" s="136">
        <f t="shared" si="686"/>
        <v>0</v>
      </c>
      <c r="J2557" s="136">
        <f t="shared" si="686"/>
        <v>0</v>
      </c>
      <c r="K2557" s="136">
        <f t="shared" si="686"/>
        <v>0</v>
      </c>
      <c r="L2557" s="49">
        <f t="shared" si="686"/>
        <v>0</v>
      </c>
      <c r="M2557" s="49"/>
      <c r="N2557" s="49"/>
      <c r="O2557" s="52">
        <f t="shared" ref="O2557:V2557" si="687">SUM(O2558:O2562)</f>
        <v>29816</v>
      </c>
      <c r="P2557" s="52">
        <f t="shared" si="687"/>
        <v>29816</v>
      </c>
      <c r="Q2557" s="132">
        <f t="shared" si="687"/>
        <v>0</v>
      </c>
      <c r="R2557" s="52">
        <f t="shared" si="687"/>
        <v>3221</v>
      </c>
      <c r="S2557" s="52">
        <f t="shared" si="687"/>
        <v>805</v>
      </c>
      <c r="T2557" s="52">
        <f t="shared" si="687"/>
        <v>975</v>
      </c>
      <c r="U2557" s="49">
        <f t="shared" si="687"/>
        <v>975</v>
      </c>
      <c r="V2557" s="49">
        <f t="shared" si="687"/>
        <v>0</v>
      </c>
      <c r="W2557" s="49"/>
      <c r="X2557" s="25"/>
    </row>
    <row r="2558" spans="1:24" s="26" customFormat="1" ht="29.25" customHeight="1" x14ac:dyDescent="0.25">
      <c r="A2558" s="33" t="s">
        <v>298</v>
      </c>
      <c r="B2558" s="33" t="s">
        <v>334</v>
      </c>
      <c r="C2558" s="23" t="s">
        <v>73</v>
      </c>
      <c r="D2558" s="34" t="s">
        <v>106</v>
      </c>
      <c r="E2558" s="53">
        <v>2541300</v>
      </c>
      <c r="F2558" s="53">
        <f t="shared" ref="F2558:F2562" si="688">ROUND(E2558/12*3,0)</f>
        <v>635325</v>
      </c>
      <c r="G2558" s="53">
        <v>635325</v>
      </c>
      <c r="H2558" s="53">
        <v>635325</v>
      </c>
      <c r="I2558" s="127"/>
      <c r="J2558" s="50"/>
      <c r="K2558" s="127"/>
      <c r="L2558" s="55"/>
      <c r="M2558" s="53"/>
      <c r="N2558" s="53"/>
      <c r="O2558" s="53">
        <v>29816</v>
      </c>
      <c r="P2558" s="53">
        <v>29816</v>
      </c>
      <c r="Q2558" s="59">
        <f>O2558-P2558</f>
        <v>0</v>
      </c>
      <c r="R2558" s="74">
        <v>3221</v>
      </c>
      <c r="S2558" s="53">
        <f>ROUND(R2558/12*3,0)</f>
        <v>805</v>
      </c>
      <c r="T2558" s="58">
        <v>975</v>
      </c>
      <c r="U2558" s="58">
        <v>975</v>
      </c>
      <c r="V2558" s="53">
        <f>T2558-U2558</f>
        <v>0</v>
      </c>
      <c r="W2558" s="53"/>
      <c r="X2558" s="6"/>
    </row>
    <row r="2559" spans="1:24" s="26" customFormat="1" ht="26.25" customHeight="1" x14ac:dyDescent="0.25">
      <c r="A2559" s="33" t="s">
        <v>298</v>
      </c>
      <c r="B2559" s="33" t="s">
        <v>334</v>
      </c>
      <c r="C2559" s="23" t="s">
        <v>74</v>
      </c>
      <c r="D2559" s="34" t="s">
        <v>104</v>
      </c>
      <c r="E2559" s="53">
        <v>1759424</v>
      </c>
      <c r="F2559" s="53">
        <f t="shared" si="688"/>
        <v>439856</v>
      </c>
      <c r="G2559" s="53">
        <v>439856</v>
      </c>
      <c r="H2559" s="53">
        <v>439856</v>
      </c>
      <c r="I2559" s="127"/>
      <c r="J2559" s="50"/>
      <c r="K2559" s="127"/>
      <c r="L2559" s="55"/>
      <c r="M2559" s="59"/>
      <c r="N2559" s="59"/>
      <c r="O2559" s="53"/>
      <c r="P2559" s="53"/>
      <c r="Q2559" s="59">
        <f>O2559-P2559</f>
        <v>0</v>
      </c>
      <c r="R2559" s="53"/>
      <c r="S2559" s="53">
        <f>ROUND(R2559/12*3,0)</f>
        <v>0</v>
      </c>
      <c r="T2559" s="53"/>
      <c r="U2559" s="53"/>
      <c r="V2559" s="53">
        <f>T2559-U2559</f>
        <v>0</v>
      </c>
      <c r="W2559" s="59"/>
      <c r="X2559" s="6"/>
    </row>
    <row r="2560" spans="1:24" s="26" customFormat="1" ht="22.5" customHeight="1" x14ac:dyDescent="0.25">
      <c r="A2560" s="33" t="s">
        <v>298</v>
      </c>
      <c r="B2560" s="33" t="s">
        <v>334</v>
      </c>
      <c r="C2560" s="23" t="s">
        <v>74</v>
      </c>
      <c r="D2560" s="34" t="s">
        <v>105</v>
      </c>
      <c r="E2560" s="53">
        <v>78415</v>
      </c>
      <c r="F2560" s="53">
        <f t="shared" si="688"/>
        <v>19604</v>
      </c>
      <c r="G2560" s="53">
        <v>19604</v>
      </c>
      <c r="H2560" s="53">
        <v>19604</v>
      </c>
      <c r="I2560" s="127"/>
      <c r="J2560" s="55"/>
      <c r="K2560" s="127"/>
      <c r="L2560" s="55"/>
      <c r="M2560" s="59"/>
      <c r="N2560" s="59"/>
      <c r="O2560" s="53"/>
      <c r="P2560" s="53"/>
      <c r="Q2560" s="59">
        <f>O2560-P2560</f>
        <v>0</v>
      </c>
      <c r="R2560" s="53"/>
      <c r="S2560" s="53">
        <f>ROUND(R2560/12*3,0)</f>
        <v>0</v>
      </c>
      <c r="T2560" s="53"/>
      <c r="U2560" s="53"/>
      <c r="V2560" s="53">
        <f>T2560-U2560</f>
        <v>0</v>
      </c>
      <c r="W2560" s="59"/>
      <c r="X2560" s="6"/>
    </row>
    <row r="2561" spans="1:24" s="35" customFormat="1" ht="15.75" x14ac:dyDescent="0.25">
      <c r="A2561" s="33" t="s">
        <v>298</v>
      </c>
      <c r="B2561" s="33" t="s">
        <v>334</v>
      </c>
      <c r="C2561" s="23" t="s">
        <v>75</v>
      </c>
      <c r="D2561" s="34" t="s">
        <v>107</v>
      </c>
      <c r="E2561" s="53"/>
      <c r="F2561" s="53">
        <f t="shared" si="688"/>
        <v>0</v>
      </c>
      <c r="G2561" s="53"/>
      <c r="H2561" s="53"/>
      <c r="I2561" s="54"/>
      <c r="J2561" s="50"/>
      <c r="K2561" s="54"/>
      <c r="L2561" s="55"/>
      <c r="M2561" s="59"/>
      <c r="N2561" s="59"/>
      <c r="O2561" s="53"/>
      <c r="P2561" s="53"/>
      <c r="Q2561" s="57">
        <f>O2561-P2561</f>
        <v>0</v>
      </c>
      <c r="R2561" s="53"/>
      <c r="S2561" s="53">
        <f>ROUND(R2561/12*3,0)</f>
        <v>0</v>
      </c>
      <c r="T2561" s="58"/>
      <c r="U2561" s="58"/>
      <c r="V2561" s="53">
        <f>T2561-U2561</f>
        <v>0</v>
      </c>
      <c r="W2561" s="59"/>
      <c r="X2561" s="6"/>
    </row>
    <row r="2562" spans="1:24" s="35" customFormat="1" ht="31.5" x14ac:dyDescent="0.25">
      <c r="A2562" s="33" t="s">
        <v>298</v>
      </c>
      <c r="B2562" s="33" t="s">
        <v>334</v>
      </c>
      <c r="C2562" s="23" t="s">
        <v>76</v>
      </c>
      <c r="D2562" s="34" t="s">
        <v>108</v>
      </c>
      <c r="E2562" s="53"/>
      <c r="F2562" s="53">
        <f t="shared" si="688"/>
        <v>0</v>
      </c>
      <c r="G2562" s="53"/>
      <c r="H2562" s="53"/>
      <c r="I2562" s="54"/>
      <c r="J2562" s="50"/>
      <c r="K2562" s="54"/>
      <c r="L2562" s="55"/>
      <c r="M2562" s="59"/>
      <c r="N2562" s="59"/>
      <c r="O2562" s="53"/>
      <c r="P2562" s="53"/>
      <c r="Q2562" s="57">
        <f>O2562-P2562</f>
        <v>0</v>
      </c>
      <c r="R2562" s="53"/>
      <c r="S2562" s="53">
        <f>ROUND(R2562/12*3,0)</f>
        <v>0</v>
      </c>
      <c r="T2562" s="58"/>
      <c r="U2562" s="58"/>
      <c r="V2562" s="53">
        <f>T2562-U2562</f>
        <v>0</v>
      </c>
      <c r="W2562" s="59"/>
      <c r="X2562" s="6"/>
    </row>
    <row r="2563" spans="1:24" s="35" customFormat="1" ht="15.75" x14ac:dyDescent="0.25">
      <c r="A2563" s="33" t="s">
        <v>298</v>
      </c>
      <c r="B2563" s="22" t="s">
        <v>335</v>
      </c>
      <c r="C2563" s="36"/>
      <c r="D2563" s="32" t="s">
        <v>24</v>
      </c>
      <c r="E2563" s="61">
        <f t="shared" ref="E2563:L2563" si="689">SUM(E2564:E2576)</f>
        <v>0</v>
      </c>
      <c r="F2563" s="61">
        <f t="shared" si="689"/>
        <v>0</v>
      </c>
      <c r="G2563" s="61">
        <f t="shared" si="689"/>
        <v>0</v>
      </c>
      <c r="H2563" s="61">
        <f t="shared" si="689"/>
        <v>0</v>
      </c>
      <c r="I2563" s="128">
        <f t="shared" si="689"/>
        <v>0</v>
      </c>
      <c r="J2563" s="128">
        <f t="shared" si="689"/>
        <v>0</v>
      </c>
      <c r="K2563" s="128">
        <f t="shared" si="689"/>
        <v>0</v>
      </c>
      <c r="L2563" s="61">
        <f t="shared" si="689"/>
        <v>0</v>
      </c>
      <c r="M2563" s="61"/>
      <c r="N2563" s="61"/>
      <c r="O2563" s="61">
        <f t="shared" ref="O2563:V2563" si="690">SUM(O2564:O2576)</f>
        <v>0</v>
      </c>
      <c r="P2563" s="61">
        <f t="shared" si="690"/>
        <v>0</v>
      </c>
      <c r="Q2563" s="128">
        <f t="shared" si="690"/>
        <v>0</v>
      </c>
      <c r="R2563" s="61">
        <f t="shared" si="690"/>
        <v>0</v>
      </c>
      <c r="S2563" s="61">
        <f t="shared" si="690"/>
        <v>0</v>
      </c>
      <c r="T2563" s="145">
        <f t="shared" si="690"/>
        <v>0</v>
      </c>
      <c r="U2563" s="145">
        <f t="shared" si="690"/>
        <v>0</v>
      </c>
      <c r="V2563" s="61">
        <f t="shared" si="690"/>
        <v>0</v>
      </c>
      <c r="W2563" s="68"/>
      <c r="X2563" s="6"/>
    </row>
    <row r="2564" spans="1:24" s="35" customFormat="1" ht="15.75" x14ac:dyDescent="0.25">
      <c r="A2564" s="33" t="s">
        <v>298</v>
      </c>
      <c r="B2564" s="33" t="s">
        <v>335</v>
      </c>
      <c r="C2564" s="37" t="s">
        <v>25</v>
      </c>
      <c r="D2564" s="34" t="s">
        <v>54</v>
      </c>
      <c r="E2564" s="53"/>
      <c r="F2564" s="53"/>
      <c r="G2564" s="53"/>
      <c r="H2564" s="53"/>
      <c r="I2564" s="54"/>
      <c r="J2564" s="50"/>
      <c r="K2564" s="54"/>
      <c r="L2564" s="55"/>
      <c r="M2564" s="59"/>
      <c r="N2564" s="59"/>
      <c r="O2564" s="53"/>
      <c r="P2564" s="53"/>
      <c r="Q2564" s="57">
        <f t="shared" ref="Q2564:Q2576" si="691">O2564-P2564</f>
        <v>0</v>
      </c>
      <c r="R2564" s="53"/>
      <c r="S2564" s="53">
        <f t="shared" ref="S2564:S2576" si="692">ROUND(R2564/12*3,0)</f>
        <v>0</v>
      </c>
      <c r="T2564" s="58"/>
      <c r="U2564" s="58"/>
      <c r="V2564" s="53">
        <f t="shared" ref="V2564:V2576" si="693">T2564-U2564</f>
        <v>0</v>
      </c>
      <c r="W2564" s="59"/>
      <c r="X2564" s="6"/>
    </row>
    <row r="2565" spans="1:24" s="35" customFormat="1" ht="15.75" x14ac:dyDescent="0.25">
      <c r="A2565" s="33" t="s">
        <v>298</v>
      </c>
      <c r="B2565" s="33" t="s">
        <v>335</v>
      </c>
      <c r="C2565" s="37" t="s">
        <v>26</v>
      </c>
      <c r="D2565" s="34" t="s">
        <v>27</v>
      </c>
      <c r="E2565" s="53"/>
      <c r="F2565" s="53"/>
      <c r="G2565" s="53"/>
      <c r="H2565" s="53"/>
      <c r="I2565" s="54"/>
      <c r="J2565" s="50"/>
      <c r="K2565" s="54"/>
      <c r="L2565" s="55"/>
      <c r="M2565" s="59"/>
      <c r="N2565" s="59"/>
      <c r="O2565" s="53"/>
      <c r="P2565" s="53"/>
      <c r="Q2565" s="57">
        <f t="shared" si="691"/>
        <v>0</v>
      </c>
      <c r="R2565" s="53"/>
      <c r="S2565" s="53">
        <f t="shared" si="692"/>
        <v>0</v>
      </c>
      <c r="T2565" s="58"/>
      <c r="U2565" s="58"/>
      <c r="V2565" s="53">
        <f t="shared" si="693"/>
        <v>0</v>
      </c>
      <c r="W2565" s="59"/>
      <c r="X2565" s="6"/>
    </row>
    <row r="2566" spans="1:24" s="35" customFormat="1" ht="31.5" x14ac:dyDescent="0.25">
      <c r="A2566" s="33" t="s">
        <v>298</v>
      </c>
      <c r="B2566" s="33" t="s">
        <v>335</v>
      </c>
      <c r="C2566" s="37" t="s">
        <v>28</v>
      </c>
      <c r="D2566" s="34" t="s">
        <v>29</v>
      </c>
      <c r="E2566" s="53"/>
      <c r="F2566" s="53"/>
      <c r="G2566" s="53"/>
      <c r="H2566" s="53"/>
      <c r="I2566" s="127"/>
      <c r="J2566" s="55"/>
      <c r="K2566" s="127"/>
      <c r="L2566" s="55"/>
      <c r="M2566" s="59"/>
      <c r="N2566" s="59"/>
      <c r="O2566" s="53"/>
      <c r="P2566" s="53"/>
      <c r="Q2566" s="59">
        <f t="shared" si="691"/>
        <v>0</v>
      </c>
      <c r="R2566" s="53"/>
      <c r="S2566" s="53">
        <f t="shared" si="692"/>
        <v>0</v>
      </c>
      <c r="T2566" s="53"/>
      <c r="U2566" s="53"/>
      <c r="V2566" s="53">
        <f t="shared" si="693"/>
        <v>0</v>
      </c>
      <c r="W2566" s="59"/>
      <c r="X2566" s="6"/>
    </row>
    <row r="2567" spans="1:24" s="35" customFormat="1" ht="15.75" x14ac:dyDescent="0.25">
      <c r="A2567" s="33" t="s">
        <v>298</v>
      </c>
      <c r="B2567" s="33" t="s">
        <v>335</v>
      </c>
      <c r="C2567" s="37" t="s">
        <v>56</v>
      </c>
      <c r="D2567" s="34" t="s">
        <v>53</v>
      </c>
      <c r="E2567" s="53"/>
      <c r="F2567" s="53"/>
      <c r="G2567" s="53"/>
      <c r="H2567" s="53"/>
      <c r="I2567" s="54"/>
      <c r="J2567" s="50"/>
      <c r="K2567" s="54"/>
      <c r="L2567" s="55"/>
      <c r="M2567" s="59"/>
      <c r="N2567" s="59"/>
      <c r="O2567" s="53"/>
      <c r="P2567" s="53"/>
      <c r="Q2567" s="57">
        <f t="shared" si="691"/>
        <v>0</v>
      </c>
      <c r="R2567" s="53"/>
      <c r="S2567" s="53">
        <f t="shared" si="692"/>
        <v>0</v>
      </c>
      <c r="T2567" s="58"/>
      <c r="U2567" s="58"/>
      <c r="V2567" s="53">
        <f t="shared" si="693"/>
        <v>0</v>
      </c>
      <c r="W2567" s="59"/>
      <c r="X2567" s="6"/>
    </row>
    <row r="2568" spans="1:24" s="35" customFormat="1" ht="15.75" x14ac:dyDescent="0.25">
      <c r="A2568" s="33" t="s">
        <v>298</v>
      </c>
      <c r="B2568" s="33" t="s">
        <v>335</v>
      </c>
      <c r="C2568" s="37" t="s">
        <v>57</v>
      </c>
      <c r="D2568" s="34" t="s">
        <v>68</v>
      </c>
      <c r="E2568" s="53"/>
      <c r="F2568" s="53"/>
      <c r="G2568" s="53"/>
      <c r="H2568" s="53"/>
      <c r="I2568" s="54"/>
      <c r="J2568" s="50"/>
      <c r="K2568" s="54"/>
      <c r="L2568" s="55"/>
      <c r="M2568" s="59"/>
      <c r="N2568" s="59"/>
      <c r="O2568" s="53"/>
      <c r="P2568" s="53"/>
      <c r="Q2568" s="57">
        <f t="shared" si="691"/>
        <v>0</v>
      </c>
      <c r="R2568" s="53"/>
      <c r="S2568" s="53">
        <f t="shared" si="692"/>
        <v>0</v>
      </c>
      <c r="T2568" s="58"/>
      <c r="U2568" s="58"/>
      <c r="V2568" s="53">
        <f t="shared" si="693"/>
        <v>0</v>
      </c>
      <c r="W2568" s="59"/>
      <c r="X2568" s="6"/>
    </row>
    <row r="2569" spans="1:24" s="35" customFormat="1" ht="15.75" x14ac:dyDescent="0.25">
      <c r="A2569" s="33" t="s">
        <v>298</v>
      </c>
      <c r="B2569" s="33" t="s">
        <v>335</v>
      </c>
      <c r="C2569" s="37" t="s">
        <v>58</v>
      </c>
      <c r="D2569" s="34" t="s">
        <v>70</v>
      </c>
      <c r="E2569" s="53"/>
      <c r="F2569" s="53"/>
      <c r="G2569" s="53"/>
      <c r="H2569" s="53"/>
      <c r="I2569" s="54"/>
      <c r="J2569" s="50"/>
      <c r="K2569" s="54"/>
      <c r="L2569" s="55"/>
      <c r="M2569" s="59"/>
      <c r="N2569" s="59"/>
      <c r="O2569" s="53"/>
      <c r="P2569" s="53"/>
      <c r="Q2569" s="57">
        <f t="shared" si="691"/>
        <v>0</v>
      </c>
      <c r="R2569" s="53"/>
      <c r="S2569" s="53">
        <f t="shared" si="692"/>
        <v>0</v>
      </c>
      <c r="T2569" s="58"/>
      <c r="U2569" s="58"/>
      <c r="V2569" s="53">
        <f t="shared" si="693"/>
        <v>0</v>
      </c>
      <c r="W2569" s="59"/>
      <c r="X2569" s="6"/>
    </row>
    <row r="2570" spans="1:24" s="35" customFormat="1" ht="31.5" x14ac:dyDescent="0.25">
      <c r="A2570" s="33" t="s">
        <v>298</v>
      </c>
      <c r="B2570" s="33" t="s">
        <v>335</v>
      </c>
      <c r="C2570" s="37" t="s">
        <v>59</v>
      </c>
      <c r="D2570" s="34" t="s">
        <v>69</v>
      </c>
      <c r="E2570" s="53"/>
      <c r="F2570" s="53"/>
      <c r="G2570" s="53"/>
      <c r="H2570" s="53"/>
      <c r="I2570" s="54"/>
      <c r="J2570" s="50"/>
      <c r="K2570" s="54"/>
      <c r="L2570" s="55"/>
      <c r="M2570" s="59"/>
      <c r="N2570" s="59"/>
      <c r="O2570" s="53"/>
      <c r="P2570" s="53"/>
      <c r="Q2570" s="57">
        <f t="shared" si="691"/>
        <v>0</v>
      </c>
      <c r="R2570" s="53"/>
      <c r="S2570" s="53">
        <f t="shared" si="692"/>
        <v>0</v>
      </c>
      <c r="T2570" s="58"/>
      <c r="U2570" s="58"/>
      <c r="V2570" s="53">
        <f t="shared" si="693"/>
        <v>0</v>
      </c>
      <c r="W2570" s="59"/>
      <c r="X2570" s="6"/>
    </row>
    <row r="2571" spans="1:24" s="35" customFormat="1" ht="15.75" x14ac:dyDescent="0.25">
      <c r="A2571" s="33" t="s">
        <v>298</v>
      </c>
      <c r="B2571" s="33" t="s">
        <v>335</v>
      </c>
      <c r="C2571" s="37" t="s">
        <v>60</v>
      </c>
      <c r="D2571" s="34" t="s">
        <v>72</v>
      </c>
      <c r="E2571" s="53"/>
      <c r="F2571" s="53"/>
      <c r="G2571" s="53"/>
      <c r="H2571" s="53"/>
      <c r="I2571" s="54"/>
      <c r="J2571" s="50"/>
      <c r="K2571" s="54"/>
      <c r="L2571" s="55"/>
      <c r="M2571" s="59"/>
      <c r="N2571" s="59"/>
      <c r="O2571" s="53"/>
      <c r="P2571" s="53"/>
      <c r="Q2571" s="57">
        <f t="shared" si="691"/>
        <v>0</v>
      </c>
      <c r="R2571" s="53"/>
      <c r="S2571" s="53">
        <f t="shared" si="692"/>
        <v>0</v>
      </c>
      <c r="T2571" s="58"/>
      <c r="U2571" s="58"/>
      <c r="V2571" s="53">
        <f t="shared" si="693"/>
        <v>0</v>
      </c>
      <c r="W2571" s="59"/>
      <c r="X2571" s="6"/>
    </row>
    <row r="2572" spans="1:24" s="35" customFormat="1" ht="15.75" x14ac:dyDescent="0.25">
      <c r="A2572" s="33" t="s">
        <v>298</v>
      </c>
      <c r="B2572" s="33" t="s">
        <v>335</v>
      </c>
      <c r="C2572" s="37" t="s">
        <v>61</v>
      </c>
      <c r="D2572" s="34" t="s">
        <v>67</v>
      </c>
      <c r="E2572" s="53"/>
      <c r="F2572" s="53"/>
      <c r="G2572" s="53"/>
      <c r="H2572" s="53"/>
      <c r="I2572" s="54"/>
      <c r="J2572" s="50"/>
      <c r="K2572" s="54"/>
      <c r="L2572" s="55"/>
      <c r="M2572" s="59"/>
      <c r="N2572" s="59"/>
      <c r="O2572" s="53"/>
      <c r="P2572" s="53"/>
      <c r="Q2572" s="57">
        <f t="shared" si="691"/>
        <v>0</v>
      </c>
      <c r="R2572" s="53"/>
      <c r="S2572" s="53">
        <f t="shared" si="692"/>
        <v>0</v>
      </c>
      <c r="T2572" s="58"/>
      <c r="U2572" s="58"/>
      <c r="V2572" s="53">
        <f t="shared" si="693"/>
        <v>0</v>
      </c>
      <c r="W2572" s="59"/>
      <c r="X2572" s="6"/>
    </row>
    <row r="2573" spans="1:24" s="35" customFormat="1" ht="15.75" x14ac:dyDescent="0.25">
      <c r="A2573" s="33" t="s">
        <v>298</v>
      </c>
      <c r="B2573" s="33" t="s">
        <v>335</v>
      </c>
      <c r="C2573" s="37" t="s">
        <v>62</v>
      </c>
      <c r="D2573" s="34" t="s">
        <v>66</v>
      </c>
      <c r="E2573" s="53"/>
      <c r="F2573" s="53"/>
      <c r="G2573" s="53"/>
      <c r="H2573" s="53"/>
      <c r="I2573" s="54"/>
      <c r="J2573" s="50"/>
      <c r="K2573" s="54"/>
      <c r="L2573" s="55"/>
      <c r="M2573" s="59"/>
      <c r="N2573" s="59"/>
      <c r="O2573" s="53"/>
      <c r="P2573" s="53"/>
      <c r="Q2573" s="57">
        <f t="shared" si="691"/>
        <v>0</v>
      </c>
      <c r="R2573" s="53"/>
      <c r="S2573" s="53">
        <f t="shared" si="692"/>
        <v>0</v>
      </c>
      <c r="T2573" s="58"/>
      <c r="U2573" s="58"/>
      <c r="V2573" s="53">
        <f t="shared" si="693"/>
        <v>0</v>
      </c>
      <c r="W2573" s="59"/>
      <c r="X2573" s="6"/>
    </row>
    <row r="2574" spans="1:24" s="35" customFormat="1" ht="15.75" x14ac:dyDescent="0.25">
      <c r="A2574" s="33" t="s">
        <v>298</v>
      </c>
      <c r="B2574" s="33" t="s">
        <v>335</v>
      </c>
      <c r="C2574" s="37" t="s">
        <v>63</v>
      </c>
      <c r="D2574" s="34" t="s">
        <v>52</v>
      </c>
      <c r="E2574" s="53"/>
      <c r="F2574" s="53"/>
      <c r="G2574" s="53"/>
      <c r="H2574" s="53"/>
      <c r="I2574" s="54"/>
      <c r="J2574" s="50"/>
      <c r="K2574" s="54"/>
      <c r="L2574" s="55"/>
      <c r="M2574" s="59"/>
      <c r="N2574" s="59"/>
      <c r="O2574" s="53"/>
      <c r="P2574" s="53"/>
      <c r="Q2574" s="57">
        <f t="shared" si="691"/>
        <v>0</v>
      </c>
      <c r="R2574" s="53"/>
      <c r="S2574" s="53">
        <f t="shared" si="692"/>
        <v>0</v>
      </c>
      <c r="T2574" s="58"/>
      <c r="U2574" s="58"/>
      <c r="V2574" s="53">
        <f t="shared" si="693"/>
        <v>0</v>
      </c>
      <c r="W2574" s="59"/>
      <c r="X2574" s="6"/>
    </row>
    <row r="2575" spans="1:24" s="35" customFormat="1" ht="15.75" x14ac:dyDescent="0.25">
      <c r="A2575" s="33" t="s">
        <v>298</v>
      </c>
      <c r="B2575" s="33" t="s">
        <v>335</v>
      </c>
      <c r="C2575" s="37" t="s">
        <v>64</v>
      </c>
      <c r="D2575" s="34" t="s">
        <v>55</v>
      </c>
      <c r="E2575" s="53"/>
      <c r="F2575" s="53"/>
      <c r="G2575" s="53"/>
      <c r="H2575" s="53"/>
      <c r="I2575" s="54"/>
      <c r="J2575" s="50"/>
      <c r="K2575" s="54"/>
      <c r="L2575" s="55"/>
      <c r="M2575" s="59"/>
      <c r="N2575" s="59"/>
      <c r="O2575" s="53"/>
      <c r="P2575" s="53"/>
      <c r="Q2575" s="57">
        <f t="shared" si="691"/>
        <v>0</v>
      </c>
      <c r="R2575" s="53"/>
      <c r="S2575" s="53">
        <f t="shared" si="692"/>
        <v>0</v>
      </c>
      <c r="T2575" s="58"/>
      <c r="U2575" s="58"/>
      <c r="V2575" s="53">
        <f t="shared" si="693"/>
        <v>0</v>
      </c>
      <c r="W2575" s="59"/>
      <c r="X2575" s="6"/>
    </row>
    <row r="2576" spans="1:24" s="35" customFormat="1" ht="15.75" x14ac:dyDescent="0.25">
      <c r="A2576" s="33" t="s">
        <v>298</v>
      </c>
      <c r="B2576" s="33" t="s">
        <v>335</v>
      </c>
      <c r="C2576" s="37" t="s">
        <v>65</v>
      </c>
      <c r="D2576" s="34" t="s">
        <v>71</v>
      </c>
      <c r="E2576" s="53"/>
      <c r="F2576" s="53"/>
      <c r="G2576" s="53"/>
      <c r="H2576" s="53"/>
      <c r="I2576" s="54"/>
      <c r="J2576" s="50"/>
      <c r="K2576" s="54"/>
      <c r="L2576" s="55"/>
      <c r="M2576" s="59"/>
      <c r="N2576" s="59"/>
      <c r="O2576" s="53"/>
      <c r="P2576" s="53"/>
      <c r="Q2576" s="57">
        <f t="shared" si="691"/>
        <v>0</v>
      </c>
      <c r="R2576" s="53"/>
      <c r="S2576" s="53">
        <f t="shared" si="692"/>
        <v>0</v>
      </c>
      <c r="T2576" s="58"/>
      <c r="U2576" s="58"/>
      <c r="V2576" s="53">
        <f t="shared" si="693"/>
        <v>0</v>
      </c>
      <c r="W2576" s="59"/>
      <c r="X2576" s="6"/>
    </row>
    <row r="2577" spans="1:24" s="35" customFormat="1" ht="31.5" x14ac:dyDescent="0.25">
      <c r="A2577" s="33" t="s">
        <v>298</v>
      </c>
      <c r="B2577" s="22" t="s">
        <v>336</v>
      </c>
      <c r="C2577" s="23" t="s">
        <v>102</v>
      </c>
      <c r="D2577" s="32" t="s">
        <v>30</v>
      </c>
      <c r="E2577" s="61">
        <f t="shared" ref="E2577:L2577" si="694">SUM(E2578:E2594)</f>
        <v>15160</v>
      </c>
      <c r="F2577" s="61">
        <f t="shared" si="694"/>
        <v>2526.666666666667</v>
      </c>
      <c r="G2577" s="61">
        <f t="shared" si="694"/>
        <v>10466</v>
      </c>
      <c r="H2577" s="61">
        <f t="shared" si="694"/>
        <v>8619</v>
      </c>
      <c r="I2577" s="128">
        <f t="shared" si="694"/>
        <v>0</v>
      </c>
      <c r="J2577" s="128">
        <f t="shared" si="694"/>
        <v>0</v>
      </c>
      <c r="K2577" s="128">
        <f t="shared" si="694"/>
        <v>0</v>
      </c>
      <c r="L2577" s="61">
        <f t="shared" si="694"/>
        <v>0</v>
      </c>
      <c r="M2577" s="61"/>
      <c r="N2577" s="61"/>
      <c r="O2577" s="61">
        <f t="shared" ref="O2577:V2577" si="695">SUM(O2578:O2592)</f>
        <v>425</v>
      </c>
      <c r="P2577" s="61">
        <f t="shared" si="695"/>
        <v>334</v>
      </c>
      <c r="Q2577" s="128">
        <f t="shared" si="695"/>
        <v>91</v>
      </c>
      <c r="R2577" s="61">
        <f t="shared" si="695"/>
        <v>0</v>
      </c>
      <c r="S2577" s="61">
        <f t="shared" si="695"/>
        <v>0</v>
      </c>
      <c r="T2577" s="145">
        <f t="shared" si="695"/>
        <v>5</v>
      </c>
      <c r="U2577" s="145">
        <f t="shared" si="695"/>
        <v>5</v>
      </c>
      <c r="V2577" s="61">
        <f t="shared" si="695"/>
        <v>0</v>
      </c>
      <c r="W2577" s="61"/>
      <c r="X2577" s="6"/>
    </row>
    <row r="2578" spans="1:24" s="35" customFormat="1" ht="15.75" x14ac:dyDescent="0.25">
      <c r="A2578" s="33" t="s">
        <v>298</v>
      </c>
      <c r="B2578" s="33" t="s">
        <v>336</v>
      </c>
      <c r="C2578" s="23" t="s">
        <v>79</v>
      </c>
      <c r="D2578" s="43" t="s">
        <v>77</v>
      </c>
      <c r="E2578" s="53">
        <v>14699</v>
      </c>
      <c r="F2578" s="53">
        <f>E2578/12*2</f>
        <v>2449.8333333333335</v>
      </c>
      <c r="G2578" s="53">
        <v>4939</v>
      </c>
      <c r="H2578" s="53">
        <v>4939</v>
      </c>
      <c r="I2578" s="54"/>
      <c r="J2578" s="50"/>
      <c r="K2578" s="54"/>
      <c r="L2578" s="55"/>
      <c r="M2578" s="59"/>
      <c r="N2578" s="59"/>
      <c r="O2578" s="53"/>
      <c r="P2578" s="53"/>
      <c r="Q2578" s="57">
        <f t="shared" ref="Q2578:Q2592" si="696">O2578-P2578</f>
        <v>0</v>
      </c>
      <c r="R2578" s="53"/>
      <c r="S2578" s="53">
        <f>ROUND(R2578/12*3,0)</f>
        <v>0</v>
      </c>
      <c r="T2578" s="58"/>
      <c r="U2578" s="58"/>
      <c r="V2578" s="53">
        <f t="shared" ref="V2578:V2592" si="697">T2578-U2578</f>
        <v>0</v>
      </c>
      <c r="W2578" s="59"/>
      <c r="X2578" s="6"/>
    </row>
    <row r="2579" spans="1:24" s="35" customFormat="1" ht="15.75" x14ac:dyDescent="0.25">
      <c r="A2579" s="33" t="s">
        <v>298</v>
      </c>
      <c r="B2579" s="33" t="s">
        <v>336</v>
      </c>
      <c r="C2579" s="23" t="s">
        <v>80</v>
      </c>
      <c r="D2579" s="43" t="s">
        <v>78</v>
      </c>
      <c r="E2579" s="53">
        <v>461</v>
      </c>
      <c r="F2579" s="53">
        <f>E2579/12*2</f>
        <v>76.833333333333329</v>
      </c>
      <c r="G2579" s="53"/>
      <c r="H2579" s="53"/>
      <c r="I2579" s="54"/>
      <c r="J2579" s="50"/>
      <c r="K2579" s="54"/>
      <c r="L2579" s="55"/>
      <c r="M2579" s="59"/>
      <c r="N2579" s="59"/>
      <c r="O2579" s="53"/>
      <c r="P2579" s="53"/>
      <c r="Q2579" s="57">
        <f t="shared" si="696"/>
        <v>0</v>
      </c>
      <c r="R2579" s="53"/>
      <c r="S2579" s="53">
        <f>ROUND(R2579/12*3,0)</f>
        <v>0</v>
      </c>
      <c r="T2579" s="58"/>
      <c r="U2579" s="58"/>
      <c r="V2579" s="53">
        <f t="shared" si="697"/>
        <v>0</v>
      </c>
      <c r="W2579" s="59"/>
      <c r="X2579" s="6"/>
    </row>
    <row r="2580" spans="1:24" s="35" customFormat="1" ht="15.75" x14ac:dyDescent="0.25">
      <c r="A2580" s="33" t="s">
        <v>298</v>
      </c>
      <c r="B2580" s="33" t="s">
        <v>336</v>
      </c>
      <c r="C2580" s="23" t="s">
        <v>82</v>
      </c>
      <c r="D2580" s="34" t="s">
        <v>81</v>
      </c>
      <c r="E2580" s="53"/>
      <c r="F2580" s="53"/>
      <c r="G2580" s="53"/>
      <c r="H2580" s="53"/>
      <c r="I2580" s="127"/>
      <c r="J2580" s="55"/>
      <c r="K2580" s="127"/>
      <c r="L2580" s="55"/>
      <c r="M2580" s="59"/>
      <c r="N2580" s="59"/>
      <c r="O2580" s="53"/>
      <c r="P2580" s="53"/>
      <c r="Q2580" s="59">
        <f t="shared" si="696"/>
        <v>0</v>
      </c>
      <c r="R2580" s="53"/>
      <c r="S2580" s="53">
        <f>ROUND(R2580/12*4,0)</f>
        <v>0</v>
      </c>
      <c r="T2580" s="53"/>
      <c r="U2580" s="53"/>
      <c r="V2580" s="53">
        <f t="shared" si="697"/>
        <v>0</v>
      </c>
      <c r="W2580" s="59"/>
      <c r="X2580" s="6"/>
    </row>
    <row r="2581" spans="1:24" s="35" customFormat="1" ht="31.5" x14ac:dyDescent="0.25">
      <c r="A2581" s="33" t="s">
        <v>298</v>
      </c>
      <c r="B2581" s="33" t="s">
        <v>336</v>
      </c>
      <c r="C2581" s="23" t="s">
        <v>84</v>
      </c>
      <c r="D2581" s="43" t="s">
        <v>83</v>
      </c>
      <c r="E2581" s="53"/>
      <c r="F2581" s="53"/>
      <c r="G2581" s="53"/>
      <c r="H2581" s="53"/>
      <c r="I2581" s="54"/>
      <c r="J2581" s="50"/>
      <c r="K2581" s="54"/>
      <c r="L2581" s="55"/>
      <c r="M2581" s="59"/>
      <c r="N2581" s="59"/>
      <c r="O2581" s="53"/>
      <c r="P2581" s="53"/>
      <c r="Q2581" s="57">
        <f t="shared" si="696"/>
        <v>0</v>
      </c>
      <c r="R2581" s="53"/>
      <c r="S2581" s="53">
        <f>ROUND(R2581/12*3,0)</f>
        <v>0</v>
      </c>
      <c r="T2581" s="58"/>
      <c r="U2581" s="58"/>
      <c r="V2581" s="53">
        <f t="shared" si="697"/>
        <v>0</v>
      </c>
      <c r="W2581" s="59"/>
      <c r="X2581" s="6"/>
    </row>
    <row r="2582" spans="1:24" s="35" customFormat="1" ht="15.75" x14ac:dyDescent="0.25">
      <c r="A2582" s="33" t="s">
        <v>298</v>
      </c>
      <c r="B2582" s="33" t="s">
        <v>336</v>
      </c>
      <c r="C2582" s="23" t="s">
        <v>95</v>
      </c>
      <c r="D2582" s="43" t="s">
        <v>96</v>
      </c>
      <c r="E2582" s="53"/>
      <c r="F2582" s="53"/>
      <c r="G2582" s="53"/>
      <c r="H2582" s="53"/>
      <c r="I2582" s="54"/>
      <c r="J2582" s="50"/>
      <c r="K2582" s="54"/>
      <c r="L2582" s="55"/>
      <c r="M2582" s="59"/>
      <c r="N2582" s="59"/>
      <c r="O2582" s="53"/>
      <c r="P2582" s="53"/>
      <c r="Q2582" s="57">
        <f t="shared" si="696"/>
        <v>0</v>
      </c>
      <c r="R2582" s="53"/>
      <c r="S2582" s="53">
        <f>ROUND(R2582/12*3,0)</f>
        <v>0</v>
      </c>
      <c r="T2582" s="58"/>
      <c r="U2582" s="58"/>
      <c r="V2582" s="53">
        <f t="shared" si="697"/>
        <v>0</v>
      </c>
      <c r="W2582" s="59"/>
      <c r="X2582" s="6"/>
    </row>
    <row r="2583" spans="1:24" s="35" customFormat="1" ht="31.5" x14ac:dyDescent="0.25">
      <c r="A2583" s="33" t="s">
        <v>298</v>
      </c>
      <c r="B2583" s="33" t="s">
        <v>336</v>
      </c>
      <c r="C2583" s="23" t="s">
        <v>86</v>
      </c>
      <c r="D2583" s="43" t="s">
        <v>85</v>
      </c>
      <c r="E2583" s="53"/>
      <c r="F2583" s="53">
        <f>E2583/12*2</f>
        <v>0</v>
      </c>
      <c r="G2583" s="53">
        <v>3435</v>
      </c>
      <c r="H2583" s="53">
        <v>3435</v>
      </c>
      <c r="I2583" s="54"/>
      <c r="J2583" s="50"/>
      <c r="K2583" s="54"/>
      <c r="L2583" s="55"/>
      <c r="M2583" s="59"/>
      <c r="N2583" s="59"/>
      <c r="O2583" s="53">
        <v>334</v>
      </c>
      <c r="P2583" s="53">
        <v>334</v>
      </c>
      <c r="Q2583" s="57">
        <f t="shared" si="696"/>
        <v>0</v>
      </c>
      <c r="R2583" s="74"/>
      <c r="S2583" s="53">
        <f>ROUND(R2583/12*3,0)</f>
        <v>0</v>
      </c>
      <c r="T2583" s="58">
        <v>5</v>
      </c>
      <c r="U2583" s="58">
        <v>5</v>
      </c>
      <c r="V2583" s="53">
        <f t="shared" si="697"/>
        <v>0</v>
      </c>
      <c r="W2583" s="59"/>
      <c r="X2583" s="6"/>
    </row>
    <row r="2584" spans="1:24" s="35" customFormat="1" ht="31.5" x14ac:dyDescent="0.25">
      <c r="A2584" s="33" t="s">
        <v>298</v>
      </c>
      <c r="B2584" s="33" t="s">
        <v>336</v>
      </c>
      <c r="C2584" s="23" t="s">
        <v>102</v>
      </c>
      <c r="D2584" s="39" t="s">
        <v>362</v>
      </c>
      <c r="E2584" s="53"/>
      <c r="F2584" s="53"/>
      <c r="G2584" s="53">
        <v>1847</v>
      </c>
      <c r="H2584" s="53"/>
      <c r="I2584" s="54"/>
      <c r="J2584" s="50"/>
      <c r="K2584" s="54"/>
      <c r="L2584" s="55"/>
      <c r="M2584" s="59"/>
      <c r="N2584" s="59"/>
      <c r="O2584" s="53">
        <v>91</v>
      </c>
      <c r="P2584" s="53"/>
      <c r="Q2584" s="57">
        <f t="shared" si="696"/>
        <v>91</v>
      </c>
      <c r="R2584" s="53"/>
      <c r="S2584" s="53">
        <f t="shared" ref="S2584:S2592" si="698">ROUND(R2584/12*3,0)</f>
        <v>0</v>
      </c>
      <c r="T2584" s="58"/>
      <c r="U2584" s="58"/>
      <c r="V2584" s="53">
        <f t="shared" si="697"/>
        <v>0</v>
      </c>
      <c r="W2584" s="59"/>
      <c r="X2584" s="6"/>
    </row>
    <row r="2585" spans="1:24" s="35" customFormat="1" ht="15.75" x14ac:dyDescent="0.25">
      <c r="A2585" s="33" t="s">
        <v>298</v>
      </c>
      <c r="B2585" s="33" t="s">
        <v>336</v>
      </c>
      <c r="C2585" s="23" t="s">
        <v>89</v>
      </c>
      <c r="D2585" s="43" t="s">
        <v>88</v>
      </c>
      <c r="E2585" s="53"/>
      <c r="F2585" s="53">
        <f>E2585/12*1</f>
        <v>0</v>
      </c>
      <c r="G2585" s="53">
        <v>12</v>
      </c>
      <c r="H2585" s="53">
        <v>12</v>
      </c>
      <c r="I2585" s="54"/>
      <c r="J2585" s="50"/>
      <c r="K2585" s="54"/>
      <c r="L2585" s="55"/>
      <c r="M2585" s="59"/>
      <c r="N2585" s="59"/>
      <c r="O2585" s="53"/>
      <c r="P2585" s="53"/>
      <c r="Q2585" s="57">
        <f t="shared" si="696"/>
        <v>0</v>
      </c>
      <c r="R2585" s="53"/>
      <c r="S2585" s="53">
        <f t="shared" si="698"/>
        <v>0</v>
      </c>
      <c r="T2585" s="58"/>
      <c r="U2585" s="58"/>
      <c r="V2585" s="53">
        <f t="shared" si="697"/>
        <v>0</v>
      </c>
      <c r="W2585" s="59"/>
      <c r="X2585" s="6"/>
    </row>
    <row r="2586" spans="1:24" s="35" customFormat="1" ht="15.75" x14ac:dyDescent="0.25">
      <c r="A2586" s="33" t="s">
        <v>298</v>
      </c>
      <c r="B2586" s="33" t="s">
        <v>336</v>
      </c>
      <c r="C2586" s="23" t="s">
        <v>91</v>
      </c>
      <c r="D2586" s="43" t="s">
        <v>90</v>
      </c>
      <c r="E2586" s="53"/>
      <c r="F2586" s="53">
        <f>E2586/12*1</f>
        <v>0</v>
      </c>
      <c r="G2586" s="53"/>
      <c r="H2586" s="53"/>
      <c r="I2586" s="54"/>
      <c r="J2586" s="50"/>
      <c r="K2586" s="54"/>
      <c r="L2586" s="55"/>
      <c r="M2586" s="59"/>
      <c r="N2586" s="59"/>
      <c r="O2586" s="53"/>
      <c r="P2586" s="53"/>
      <c r="Q2586" s="57">
        <f t="shared" si="696"/>
        <v>0</v>
      </c>
      <c r="R2586" s="53"/>
      <c r="S2586" s="53">
        <f t="shared" si="698"/>
        <v>0</v>
      </c>
      <c r="T2586" s="58"/>
      <c r="U2586" s="58"/>
      <c r="V2586" s="53">
        <f t="shared" si="697"/>
        <v>0</v>
      </c>
      <c r="W2586" s="59"/>
      <c r="X2586" s="6"/>
    </row>
    <row r="2587" spans="1:24" s="35" customFormat="1" ht="15.75" x14ac:dyDescent="0.25">
      <c r="A2587" s="33" t="s">
        <v>298</v>
      </c>
      <c r="B2587" s="33" t="s">
        <v>336</v>
      </c>
      <c r="C2587" s="23" t="s">
        <v>94</v>
      </c>
      <c r="D2587" s="43" t="s">
        <v>97</v>
      </c>
      <c r="E2587" s="53"/>
      <c r="F2587" s="53"/>
      <c r="G2587" s="53"/>
      <c r="H2587" s="53"/>
      <c r="I2587" s="54"/>
      <c r="J2587" s="50"/>
      <c r="K2587" s="54"/>
      <c r="L2587" s="55"/>
      <c r="M2587" s="59"/>
      <c r="N2587" s="59"/>
      <c r="O2587" s="53"/>
      <c r="P2587" s="53"/>
      <c r="Q2587" s="57">
        <f t="shared" si="696"/>
        <v>0</v>
      </c>
      <c r="R2587" s="53"/>
      <c r="S2587" s="53">
        <f t="shared" si="698"/>
        <v>0</v>
      </c>
      <c r="T2587" s="58"/>
      <c r="U2587" s="58"/>
      <c r="V2587" s="53">
        <f t="shared" si="697"/>
        <v>0</v>
      </c>
      <c r="W2587" s="59"/>
      <c r="X2587" s="6"/>
    </row>
    <row r="2588" spans="1:24" s="35" customFormat="1" ht="15.75" x14ac:dyDescent="0.25">
      <c r="A2588" s="33" t="s">
        <v>298</v>
      </c>
      <c r="B2588" s="33" t="s">
        <v>336</v>
      </c>
      <c r="C2588" s="23" t="s">
        <v>93</v>
      </c>
      <c r="D2588" s="43" t="s">
        <v>92</v>
      </c>
      <c r="E2588" s="53"/>
      <c r="F2588" s="53"/>
      <c r="G2588" s="53"/>
      <c r="H2588" s="53"/>
      <c r="I2588" s="54"/>
      <c r="J2588" s="50"/>
      <c r="K2588" s="54"/>
      <c r="L2588" s="55"/>
      <c r="M2588" s="59"/>
      <c r="N2588" s="59"/>
      <c r="O2588" s="53"/>
      <c r="P2588" s="53"/>
      <c r="Q2588" s="57">
        <f t="shared" si="696"/>
        <v>0</v>
      </c>
      <c r="R2588" s="53"/>
      <c r="S2588" s="53">
        <f t="shared" si="698"/>
        <v>0</v>
      </c>
      <c r="T2588" s="58"/>
      <c r="U2588" s="58"/>
      <c r="V2588" s="53">
        <f t="shared" si="697"/>
        <v>0</v>
      </c>
      <c r="W2588" s="59"/>
      <c r="X2588" s="6"/>
    </row>
    <row r="2589" spans="1:24" s="35" customFormat="1" ht="31.5" x14ac:dyDescent="0.25">
      <c r="A2589" s="33" t="s">
        <v>298</v>
      </c>
      <c r="B2589" s="33" t="s">
        <v>336</v>
      </c>
      <c r="C2589" s="23" t="s">
        <v>98</v>
      </c>
      <c r="D2589" s="34" t="s">
        <v>99</v>
      </c>
      <c r="E2589" s="53"/>
      <c r="F2589" s="53"/>
      <c r="G2589" s="53"/>
      <c r="H2589" s="53"/>
      <c r="I2589" s="54"/>
      <c r="J2589" s="50"/>
      <c r="K2589" s="54"/>
      <c r="L2589" s="55"/>
      <c r="M2589" s="59"/>
      <c r="N2589" s="59"/>
      <c r="O2589" s="53"/>
      <c r="P2589" s="53"/>
      <c r="Q2589" s="57">
        <f t="shared" si="696"/>
        <v>0</v>
      </c>
      <c r="R2589" s="53"/>
      <c r="S2589" s="53">
        <f t="shared" si="698"/>
        <v>0</v>
      </c>
      <c r="T2589" s="58"/>
      <c r="U2589" s="58"/>
      <c r="V2589" s="53">
        <f t="shared" si="697"/>
        <v>0</v>
      </c>
      <c r="W2589" s="59"/>
      <c r="X2589" s="6"/>
    </row>
    <row r="2590" spans="1:24" s="35" customFormat="1" ht="37.5" customHeight="1" x14ac:dyDescent="0.25">
      <c r="A2590" s="33" t="s">
        <v>298</v>
      </c>
      <c r="B2590" s="33" t="s">
        <v>336</v>
      </c>
      <c r="C2590" s="23" t="s">
        <v>100</v>
      </c>
      <c r="D2590" s="34" t="s">
        <v>101</v>
      </c>
      <c r="E2590" s="53"/>
      <c r="F2590" s="53"/>
      <c r="G2590" s="53"/>
      <c r="H2590" s="53"/>
      <c r="I2590" s="54"/>
      <c r="J2590" s="50"/>
      <c r="K2590" s="54"/>
      <c r="L2590" s="55"/>
      <c r="M2590" s="59"/>
      <c r="N2590" s="59"/>
      <c r="O2590" s="53"/>
      <c r="P2590" s="53"/>
      <c r="Q2590" s="57">
        <f t="shared" si="696"/>
        <v>0</v>
      </c>
      <c r="R2590" s="53"/>
      <c r="S2590" s="53">
        <f t="shared" si="698"/>
        <v>0</v>
      </c>
      <c r="T2590" s="58"/>
      <c r="U2590" s="58"/>
      <c r="V2590" s="53">
        <f t="shared" si="697"/>
        <v>0</v>
      </c>
      <c r="W2590" s="59"/>
      <c r="X2590" s="6"/>
    </row>
    <row r="2591" spans="1:24" s="35" customFormat="1" ht="47.25" x14ac:dyDescent="0.25">
      <c r="A2591" s="33" t="s">
        <v>298</v>
      </c>
      <c r="B2591" s="33" t="s">
        <v>336</v>
      </c>
      <c r="C2591" s="23" t="s">
        <v>102</v>
      </c>
      <c r="D2591" s="39" t="s">
        <v>87</v>
      </c>
      <c r="E2591" s="53"/>
      <c r="F2591" s="53"/>
      <c r="G2591" s="53"/>
      <c r="H2591" s="53"/>
      <c r="I2591" s="54"/>
      <c r="J2591" s="50"/>
      <c r="K2591" s="54"/>
      <c r="L2591" s="55"/>
      <c r="M2591" s="59"/>
      <c r="N2591" s="59"/>
      <c r="O2591" s="53"/>
      <c r="P2591" s="53"/>
      <c r="Q2591" s="57">
        <f t="shared" si="696"/>
        <v>0</v>
      </c>
      <c r="R2591" s="53"/>
      <c r="S2591" s="53">
        <f t="shared" si="698"/>
        <v>0</v>
      </c>
      <c r="T2591" s="58"/>
      <c r="U2591" s="58"/>
      <c r="V2591" s="53">
        <f t="shared" si="697"/>
        <v>0</v>
      </c>
      <c r="W2591" s="59"/>
      <c r="X2591" s="6"/>
    </row>
    <row r="2592" spans="1:24" s="35" customFormat="1" ht="63" x14ac:dyDescent="0.25">
      <c r="A2592" s="33" t="s">
        <v>298</v>
      </c>
      <c r="B2592" s="33" t="s">
        <v>336</v>
      </c>
      <c r="C2592" s="23" t="s">
        <v>102</v>
      </c>
      <c r="D2592" s="39" t="s">
        <v>103</v>
      </c>
      <c r="E2592" s="53"/>
      <c r="F2592" s="53"/>
      <c r="G2592" s="53"/>
      <c r="H2592" s="53"/>
      <c r="I2592" s="54"/>
      <c r="J2592" s="50"/>
      <c r="K2592" s="54"/>
      <c r="L2592" s="55"/>
      <c r="M2592" s="59"/>
      <c r="N2592" s="59"/>
      <c r="O2592" s="53"/>
      <c r="P2592" s="53"/>
      <c r="Q2592" s="57">
        <f t="shared" si="696"/>
        <v>0</v>
      </c>
      <c r="R2592" s="53"/>
      <c r="S2592" s="53">
        <f t="shared" si="698"/>
        <v>0</v>
      </c>
      <c r="T2592" s="58"/>
      <c r="U2592" s="58"/>
      <c r="V2592" s="53">
        <f t="shared" si="697"/>
        <v>0</v>
      </c>
      <c r="W2592" s="59"/>
      <c r="X2592" s="6"/>
    </row>
    <row r="2593" spans="1:24" s="35" customFormat="1" ht="31.5" x14ac:dyDescent="0.25">
      <c r="A2593" s="33" t="s">
        <v>298</v>
      </c>
      <c r="B2593" s="33" t="s">
        <v>336</v>
      </c>
      <c r="C2593" s="23" t="s">
        <v>374</v>
      </c>
      <c r="D2593" s="39" t="s">
        <v>375</v>
      </c>
      <c r="E2593" s="53"/>
      <c r="F2593" s="53">
        <f>E2593/12*1</f>
        <v>0</v>
      </c>
      <c r="G2593" s="53">
        <v>233</v>
      </c>
      <c r="H2593" s="53">
        <v>233</v>
      </c>
      <c r="I2593" s="54"/>
      <c r="J2593" s="50"/>
      <c r="K2593" s="54"/>
      <c r="L2593" s="55"/>
      <c r="M2593" s="59"/>
      <c r="N2593" s="59"/>
      <c r="O2593" s="53"/>
      <c r="P2593" s="53"/>
      <c r="Q2593" s="57"/>
      <c r="R2593" s="53"/>
      <c r="S2593" s="53"/>
      <c r="T2593" s="58"/>
      <c r="U2593" s="58"/>
      <c r="V2593" s="53"/>
      <c r="W2593" s="59"/>
      <c r="X2593" s="6"/>
    </row>
    <row r="2594" spans="1:24" s="35" customFormat="1" ht="15.75" x14ac:dyDescent="0.25">
      <c r="A2594" s="33" t="s">
        <v>298</v>
      </c>
      <c r="B2594" s="33" t="s">
        <v>336</v>
      </c>
      <c r="C2594" s="23" t="s">
        <v>377</v>
      </c>
      <c r="D2594" s="39" t="s">
        <v>376</v>
      </c>
      <c r="E2594" s="53"/>
      <c r="F2594" s="53"/>
      <c r="G2594" s="53"/>
      <c r="H2594" s="53"/>
      <c r="I2594" s="54"/>
      <c r="J2594" s="50"/>
      <c r="K2594" s="54"/>
      <c r="L2594" s="55"/>
      <c r="M2594" s="59"/>
      <c r="N2594" s="59"/>
      <c r="O2594" s="53"/>
      <c r="P2594" s="53"/>
      <c r="Q2594" s="57"/>
      <c r="R2594" s="53"/>
      <c r="S2594" s="53"/>
      <c r="T2594" s="58"/>
      <c r="U2594" s="58"/>
      <c r="V2594" s="53"/>
      <c r="W2594" s="59"/>
      <c r="X2594" s="6"/>
    </row>
    <row r="2595" spans="1:24" s="35" customFormat="1" ht="15.75" x14ac:dyDescent="0.25">
      <c r="A2595" s="33" t="s">
        <v>298</v>
      </c>
      <c r="B2595" s="21">
        <v>2</v>
      </c>
      <c r="C2595" s="23" t="s">
        <v>102</v>
      </c>
      <c r="D2595" s="40" t="s">
        <v>31</v>
      </c>
      <c r="E2595" s="64">
        <f t="shared" ref="E2595:L2595" si="699">E2596+E2602+E2656</f>
        <v>732580</v>
      </c>
      <c r="F2595" s="64">
        <f t="shared" si="699"/>
        <v>148148.5</v>
      </c>
      <c r="G2595" s="64">
        <f t="shared" si="699"/>
        <v>230923</v>
      </c>
      <c r="H2595" s="64">
        <f t="shared" si="699"/>
        <v>163861</v>
      </c>
      <c r="I2595" s="134">
        <f t="shared" si="699"/>
        <v>66503.75</v>
      </c>
      <c r="J2595" s="134">
        <f t="shared" si="699"/>
        <v>127.46</v>
      </c>
      <c r="K2595" s="134">
        <f t="shared" si="699"/>
        <v>-1498.5</v>
      </c>
      <c r="L2595" s="64">
        <f t="shared" si="699"/>
        <v>2.87</v>
      </c>
      <c r="M2595" s="64">
        <v>16789</v>
      </c>
      <c r="N2595" s="49">
        <f>ROUND(M2595/12*3,0)</f>
        <v>4197</v>
      </c>
      <c r="O2595" s="64">
        <f t="shared" ref="O2595:V2595" si="700">O2596+O2602+O2656</f>
        <v>6252</v>
      </c>
      <c r="P2595" s="64">
        <f t="shared" si="700"/>
        <v>2423</v>
      </c>
      <c r="Q2595" s="134">
        <f t="shared" si="700"/>
        <v>3829</v>
      </c>
      <c r="R2595" s="64">
        <f t="shared" si="700"/>
        <v>359</v>
      </c>
      <c r="S2595" s="64">
        <f t="shared" si="700"/>
        <v>90</v>
      </c>
      <c r="T2595" s="144">
        <f t="shared" si="700"/>
        <v>174</v>
      </c>
      <c r="U2595" s="144">
        <f t="shared" si="700"/>
        <v>125</v>
      </c>
      <c r="V2595" s="53">
        <f t="shared" si="700"/>
        <v>49</v>
      </c>
      <c r="W2595" s="53"/>
      <c r="X2595" s="6"/>
    </row>
    <row r="2596" spans="1:24" s="35" customFormat="1" ht="15.75" x14ac:dyDescent="0.25">
      <c r="A2596" s="33" t="s">
        <v>298</v>
      </c>
      <c r="B2596" s="22" t="s">
        <v>337</v>
      </c>
      <c r="C2596" s="23" t="s">
        <v>102</v>
      </c>
      <c r="D2596" s="32" t="s">
        <v>32</v>
      </c>
      <c r="E2596" s="64">
        <f t="shared" ref="E2596:L2596" si="701">SUM(E2597:E2601)</f>
        <v>101778</v>
      </c>
      <c r="F2596" s="64">
        <f t="shared" si="701"/>
        <v>25445</v>
      </c>
      <c r="G2596" s="64">
        <f t="shared" si="701"/>
        <v>25445</v>
      </c>
      <c r="H2596" s="64">
        <f t="shared" si="701"/>
        <v>25445</v>
      </c>
      <c r="I2596" s="134">
        <f t="shared" si="701"/>
        <v>0</v>
      </c>
      <c r="J2596" s="134">
        <f t="shared" si="701"/>
        <v>0</v>
      </c>
      <c r="K2596" s="134">
        <f t="shared" si="701"/>
        <v>0</v>
      </c>
      <c r="L2596" s="64">
        <f t="shared" si="701"/>
        <v>0</v>
      </c>
      <c r="M2596" s="64"/>
      <c r="N2596" s="64"/>
      <c r="O2596" s="64">
        <f t="shared" ref="O2596:V2596" si="702">SUM(O2597:O2601)</f>
        <v>218</v>
      </c>
      <c r="P2596" s="64">
        <f t="shared" si="702"/>
        <v>218</v>
      </c>
      <c r="Q2596" s="134">
        <f t="shared" si="702"/>
        <v>0</v>
      </c>
      <c r="R2596" s="64">
        <f t="shared" si="702"/>
        <v>129</v>
      </c>
      <c r="S2596" s="64">
        <f t="shared" si="702"/>
        <v>32</v>
      </c>
      <c r="T2596" s="144">
        <f t="shared" si="702"/>
        <v>48</v>
      </c>
      <c r="U2596" s="144">
        <f t="shared" si="702"/>
        <v>48</v>
      </c>
      <c r="V2596" s="64">
        <f t="shared" si="702"/>
        <v>0</v>
      </c>
      <c r="W2596" s="64"/>
      <c r="X2596" s="6"/>
    </row>
    <row r="2597" spans="1:24" s="35" customFormat="1" ht="15.75" x14ac:dyDescent="0.25">
      <c r="A2597" s="33" t="s">
        <v>298</v>
      </c>
      <c r="B2597" s="33" t="s">
        <v>337</v>
      </c>
      <c r="C2597" s="23" t="s">
        <v>109</v>
      </c>
      <c r="D2597" s="34" t="s">
        <v>106</v>
      </c>
      <c r="E2597" s="53">
        <v>101778</v>
      </c>
      <c r="F2597" s="53">
        <f>ROUND(E2597/12*3,0)</f>
        <v>25445</v>
      </c>
      <c r="G2597" s="53">
        <v>25445</v>
      </c>
      <c r="H2597" s="53">
        <v>25445</v>
      </c>
      <c r="I2597" s="54"/>
      <c r="J2597" s="50"/>
      <c r="K2597" s="54"/>
      <c r="L2597" s="55"/>
      <c r="M2597" s="59"/>
      <c r="N2597" s="59"/>
      <c r="O2597" s="53">
        <v>218</v>
      </c>
      <c r="P2597" s="53">
        <v>218</v>
      </c>
      <c r="Q2597" s="57">
        <f>O2597-P2597</f>
        <v>0</v>
      </c>
      <c r="R2597" s="74">
        <v>129</v>
      </c>
      <c r="S2597" s="53">
        <f>ROUND(R2597/12*3,0)</f>
        <v>32</v>
      </c>
      <c r="T2597" s="58">
        <v>48</v>
      </c>
      <c r="U2597" s="58">
        <v>48</v>
      </c>
      <c r="V2597" s="53">
        <f>T2597-U2597</f>
        <v>0</v>
      </c>
      <c r="W2597" s="59"/>
      <c r="X2597" s="6"/>
    </row>
    <row r="2598" spans="1:24" s="35" customFormat="1" ht="23.25" customHeight="1" x14ac:dyDescent="0.25">
      <c r="A2598" s="33" t="s">
        <v>298</v>
      </c>
      <c r="B2598" s="33" t="s">
        <v>337</v>
      </c>
      <c r="C2598" s="23" t="s">
        <v>110</v>
      </c>
      <c r="D2598" s="34" t="s">
        <v>114</v>
      </c>
      <c r="E2598" s="53"/>
      <c r="F2598" s="53"/>
      <c r="G2598" s="53"/>
      <c r="H2598" s="53"/>
      <c r="I2598" s="127"/>
      <c r="J2598" s="50"/>
      <c r="K2598" s="127"/>
      <c r="L2598" s="55"/>
      <c r="M2598" s="59"/>
      <c r="N2598" s="59"/>
      <c r="O2598" s="53"/>
      <c r="P2598" s="53"/>
      <c r="Q2598" s="59">
        <f>O2598-P2598</f>
        <v>0</v>
      </c>
      <c r="R2598" s="53"/>
      <c r="S2598" s="53">
        <f>ROUND(R2598/12*3,0)</f>
        <v>0</v>
      </c>
      <c r="T2598" s="53"/>
      <c r="U2598" s="53"/>
      <c r="V2598" s="53">
        <f>T2598-U2598</f>
        <v>0</v>
      </c>
      <c r="W2598" s="59"/>
      <c r="X2598" s="6"/>
    </row>
    <row r="2599" spans="1:24" s="35" customFormat="1" ht="15.75" x14ac:dyDescent="0.25">
      <c r="A2599" s="33" t="s">
        <v>298</v>
      </c>
      <c r="B2599" s="33" t="s">
        <v>337</v>
      </c>
      <c r="C2599" s="23" t="s">
        <v>111</v>
      </c>
      <c r="D2599" s="34" t="s">
        <v>115</v>
      </c>
      <c r="E2599" s="53"/>
      <c r="F2599" s="53"/>
      <c r="G2599" s="53"/>
      <c r="H2599" s="53"/>
      <c r="I2599" s="127"/>
      <c r="J2599" s="55"/>
      <c r="K2599" s="127"/>
      <c r="L2599" s="55"/>
      <c r="M2599" s="59"/>
      <c r="N2599" s="59"/>
      <c r="O2599" s="53"/>
      <c r="P2599" s="53"/>
      <c r="Q2599" s="59">
        <f>O2599-P2599</f>
        <v>0</v>
      </c>
      <c r="R2599" s="53"/>
      <c r="S2599" s="53">
        <f>ROUND(R2599/12*3,0)</f>
        <v>0</v>
      </c>
      <c r="T2599" s="53"/>
      <c r="U2599" s="53"/>
      <c r="V2599" s="53">
        <f>T2599-U2599</f>
        <v>0</v>
      </c>
      <c r="W2599" s="59"/>
      <c r="X2599" s="6"/>
    </row>
    <row r="2600" spans="1:24" s="35" customFormat="1" ht="31.5" x14ac:dyDescent="0.25">
      <c r="A2600" s="33" t="s">
        <v>298</v>
      </c>
      <c r="B2600" s="33" t="s">
        <v>337</v>
      </c>
      <c r="C2600" s="23" t="s">
        <v>113</v>
      </c>
      <c r="D2600" s="34" t="s">
        <v>116</v>
      </c>
      <c r="E2600" s="53"/>
      <c r="F2600" s="53"/>
      <c r="G2600" s="53"/>
      <c r="H2600" s="53"/>
      <c r="I2600" s="54"/>
      <c r="J2600" s="50"/>
      <c r="K2600" s="54"/>
      <c r="L2600" s="55"/>
      <c r="M2600" s="59"/>
      <c r="N2600" s="59"/>
      <c r="O2600" s="53"/>
      <c r="P2600" s="53"/>
      <c r="Q2600" s="57">
        <f>O2600-P2600</f>
        <v>0</v>
      </c>
      <c r="R2600" s="53"/>
      <c r="S2600" s="53">
        <f>ROUND(R2600/12*3,0)</f>
        <v>0</v>
      </c>
      <c r="T2600" s="58"/>
      <c r="U2600" s="58"/>
      <c r="V2600" s="53">
        <f>T2600-U2600</f>
        <v>0</v>
      </c>
      <c r="W2600" s="59"/>
      <c r="X2600" s="6"/>
    </row>
    <row r="2601" spans="1:24" s="35" customFormat="1" ht="15.75" x14ac:dyDescent="0.25">
      <c r="A2601" s="33" t="s">
        <v>298</v>
      </c>
      <c r="B2601" s="33" t="s">
        <v>337</v>
      </c>
      <c r="C2601" s="23" t="s">
        <v>112</v>
      </c>
      <c r="D2601" s="34" t="s">
        <v>117</v>
      </c>
      <c r="E2601" s="53"/>
      <c r="F2601" s="53"/>
      <c r="G2601" s="53"/>
      <c r="H2601" s="53"/>
      <c r="I2601" s="54"/>
      <c r="J2601" s="50"/>
      <c r="K2601" s="54"/>
      <c r="L2601" s="55"/>
      <c r="M2601" s="59"/>
      <c r="N2601" s="59"/>
      <c r="O2601" s="53"/>
      <c r="P2601" s="53"/>
      <c r="Q2601" s="57">
        <f>O2601-P2601</f>
        <v>0</v>
      </c>
      <c r="R2601" s="53"/>
      <c r="S2601" s="53">
        <f>ROUND(R2601/12*3,0)</f>
        <v>0</v>
      </c>
      <c r="T2601" s="58"/>
      <c r="U2601" s="58"/>
      <c r="V2601" s="53">
        <f>T2601-U2601</f>
        <v>0</v>
      </c>
      <c r="W2601" s="59"/>
      <c r="X2601" s="6"/>
    </row>
    <row r="2602" spans="1:24" s="35" customFormat="1" ht="15.75" x14ac:dyDescent="0.25">
      <c r="A2602" s="33" t="s">
        <v>298</v>
      </c>
      <c r="B2602" s="22" t="s">
        <v>338</v>
      </c>
      <c r="C2602" s="23" t="s">
        <v>102</v>
      </c>
      <c r="D2602" s="41" t="s">
        <v>33</v>
      </c>
      <c r="E2602" s="64">
        <f>SUM(E2603:E2655)</f>
        <v>208711</v>
      </c>
      <c r="F2602" s="64">
        <f>SUM(F2603:F2655)</f>
        <v>52177.75</v>
      </c>
      <c r="G2602" s="64">
        <f>SUM(G2603:G2655)</f>
        <v>117183</v>
      </c>
      <c r="H2602" s="64">
        <f>SUM(H2603:H2655)</f>
        <v>50121</v>
      </c>
      <c r="I2602" s="134">
        <f>SUM(I2603:I2655)</f>
        <v>66503.75</v>
      </c>
      <c r="J2602" s="50">
        <f>ROUND(I2602/F2602*100,2)</f>
        <v>127.46</v>
      </c>
      <c r="K2602" s="134">
        <f>SUM(K2603:K2655)</f>
        <v>-1498.5</v>
      </c>
      <c r="L2602" s="55">
        <f>ROUND(K2602*100/-F2602,2)</f>
        <v>2.87</v>
      </c>
      <c r="M2602" s="64"/>
      <c r="N2602" s="64"/>
      <c r="O2602" s="64">
        <f t="shared" ref="O2602:V2602" si="703">SUM(O2603:O2655)</f>
        <v>6034</v>
      </c>
      <c r="P2602" s="64">
        <f t="shared" si="703"/>
        <v>2205</v>
      </c>
      <c r="Q2602" s="134">
        <f t="shared" si="703"/>
        <v>3829</v>
      </c>
      <c r="R2602" s="64">
        <f t="shared" si="703"/>
        <v>227</v>
      </c>
      <c r="S2602" s="64">
        <f t="shared" si="703"/>
        <v>57</v>
      </c>
      <c r="T2602" s="144">
        <f t="shared" si="703"/>
        <v>126</v>
      </c>
      <c r="U2602" s="144">
        <f t="shared" si="703"/>
        <v>77</v>
      </c>
      <c r="V2602" s="64">
        <f t="shared" si="703"/>
        <v>49</v>
      </c>
      <c r="W2602" s="64"/>
      <c r="X2602" s="6"/>
    </row>
    <row r="2603" spans="1:24" s="35" customFormat="1" ht="31.5" x14ac:dyDescent="0.25">
      <c r="A2603" s="33" t="s">
        <v>298</v>
      </c>
      <c r="B2603" s="33" t="s">
        <v>338</v>
      </c>
      <c r="C2603" s="42" t="s">
        <v>139</v>
      </c>
      <c r="D2603" s="43" t="s">
        <v>119</v>
      </c>
      <c r="E2603" s="53">
        <v>65934</v>
      </c>
      <c r="F2603" s="53">
        <f t="shared" ref="F2603:F2604" si="704">E2603/12*3</f>
        <v>16483.5</v>
      </c>
      <c r="G2603" s="53">
        <v>14985</v>
      </c>
      <c r="H2603" s="53">
        <v>14985</v>
      </c>
      <c r="I2603" s="127"/>
      <c r="J2603" s="55"/>
      <c r="K2603" s="54">
        <f t="shared" ref="K2603" si="705">G2603-F2603</f>
        <v>-1498.5</v>
      </c>
      <c r="L2603" s="55">
        <f t="shared" ref="L2603" si="706">ROUND(K2603*100/-F2603,2)</f>
        <v>9.09</v>
      </c>
      <c r="M2603" s="59"/>
      <c r="N2603" s="59"/>
      <c r="O2603" s="53">
        <v>826</v>
      </c>
      <c r="P2603" s="53">
        <v>826</v>
      </c>
      <c r="Q2603" s="57">
        <f t="shared" ref="Q2603:Q2655" si="707">O2603-P2603</f>
        <v>0</v>
      </c>
      <c r="R2603" s="74">
        <v>88</v>
      </c>
      <c r="S2603" s="53">
        <f>ROUND(R2603/12*3,0)</f>
        <v>22</v>
      </c>
      <c r="T2603" s="58">
        <v>20</v>
      </c>
      <c r="U2603" s="58">
        <v>20</v>
      </c>
      <c r="V2603" s="53">
        <f t="shared" ref="V2603:V2655" si="708">T2603-U2603</f>
        <v>0</v>
      </c>
      <c r="W2603" s="59"/>
      <c r="X2603" s="6"/>
    </row>
    <row r="2604" spans="1:24" s="35" customFormat="1" ht="47.25" x14ac:dyDescent="0.25">
      <c r="A2604" s="33" t="s">
        <v>298</v>
      </c>
      <c r="B2604" s="33" t="s">
        <v>338</v>
      </c>
      <c r="C2604" s="42" t="s">
        <v>140</v>
      </c>
      <c r="D2604" s="43" t="s">
        <v>120</v>
      </c>
      <c r="E2604" s="53">
        <v>142777</v>
      </c>
      <c r="F2604" s="53">
        <f t="shared" si="704"/>
        <v>35694.25</v>
      </c>
      <c r="G2604" s="53">
        <v>102198</v>
      </c>
      <c r="H2604" s="53">
        <v>35136</v>
      </c>
      <c r="I2604" s="127">
        <f t="shared" ref="I2604" si="709">G2604-F2604</f>
        <v>66503.75</v>
      </c>
      <c r="J2604" s="55">
        <f t="shared" ref="J2604" si="710">ROUND(I2604/F2604*100,2)</f>
        <v>186.32</v>
      </c>
      <c r="K2604" s="54"/>
      <c r="L2604" s="55"/>
      <c r="M2604" s="59"/>
      <c r="N2604" s="59"/>
      <c r="O2604" s="53">
        <v>5208</v>
      </c>
      <c r="P2604" s="53">
        <v>1379</v>
      </c>
      <c r="Q2604" s="57">
        <f t="shared" si="707"/>
        <v>3829</v>
      </c>
      <c r="R2604" s="74">
        <v>139</v>
      </c>
      <c r="S2604" s="53">
        <f>ROUND(R2604/12*3,0)</f>
        <v>35</v>
      </c>
      <c r="T2604" s="58">
        <v>106</v>
      </c>
      <c r="U2604" s="58">
        <v>57</v>
      </c>
      <c r="V2604" s="53">
        <f t="shared" si="708"/>
        <v>49</v>
      </c>
      <c r="W2604" s="59"/>
      <c r="X2604" s="6"/>
    </row>
    <row r="2605" spans="1:24" s="35" customFormat="1" ht="31.5" x14ac:dyDescent="0.25">
      <c r="A2605" s="33" t="s">
        <v>298</v>
      </c>
      <c r="B2605" s="33" t="s">
        <v>338</v>
      </c>
      <c r="C2605" s="42" t="s">
        <v>141</v>
      </c>
      <c r="D2605" s="43" t="s">
        <v>142</v>
      </c>
      <c r="E2605" s="53"/>
      <c r="F2605" s="53"/>
      <c r="G2605" s="53"/>
      <c r="H2605" s="53"/>
      <c r="I2605" s="127"/>
      <c r="J2605" s="50"/>
      <c r="K2605" s="127"/>
      <c r="L2605" s="55"/>
      <c r="M2605" s="59"/>
      <c r="N2605" s="59"/>
      <c r="O2605" s="53"/>
      <c r="P2605" s="53"/>
      <c r="Q2605" s="59">
        <f t="shared" si="707"/>
        <v>0</v>
      </c>
      <c r="R2605" s="53"/>
      <c r="S2605" s="53">
        <f t="shared" ref="S2605:S2655" si="711">ROUND(R2605/12*3,0)</f>
        <v>0</v>
      </c>
      <c r="T2605" s="53"/>
      <c r="U2605" s="53"/>
      <c r="V2605" s="53">
        <f t="shared" si="708"/>
        <v>0</v>
      </c>
      <c r="W2605" s="59"/>
      <c r="X2605" s="6"/>
    </row>
    <row r="2606" spans="1:24" s="35" customFormat="1" ht="31.5" x14ac:dyDescent="0.25">
      <c r="A2606" s="33" t="s">
        <v>298</v>
      </c>
      <c r="B2606" s="33" t="s">
        <v>338</v>
      </c>
      <c r="C2606" s="42" t="s">
        <v>143</v>
      </c>
      <c r="D2606" s="43" t="s">
        <v>144</v>
      </c>
      <c r="E2606" s="53"/>
      <c r="F2606" s="53"/>
      <c r="G2606" s="53"/>
      <c r="H2606" s="53"/>
      <c r="I2606" s="54"/>
      <c r="J2606" s="50"/>
      <c r="K2606" s="54"/>
      <c r="L2606" s="55"/>
      <c r="M2606" s="59"/>
      <c r="N2606" s="59"/>
      <c r="O2606" s="53"/>
      <c r="P2606" s="53"/>
      <c r="Q2606" s="57">
        <f t="shared" si="707"/>
        <v>0</v>
      </c>
      <c r="R2606" s="53"/>
      <c r="S2606" s="53">
        <f t="shared" si="711"/>
        <v>0</v>
      </c>
      <c r="T2606" s="58"/>
      <c r="U2606" s="58"/>
      <c r="V2606" s="53">
        <f t="shared" si="708"/>
        <v>0</v>
      </c>
      <c r="W2606" s="59"/>
      <c r="X2606" s="6"/>
    </row>
    <row r="2607" spans="1:24" s="35" customFormat="1" ht="15.75" x14ac:dyDescent="0.25">
      <c r="A2607" s="33" t="s">
        <v>298</v>
      </c>
      <c r="B2607" s="33" t="s">
        <v>338</v>
      </c>
      <c r="C2607" s="42" t="s">
        <v>145</v>
      </c>
      <c r="D2607" s="43" t="s">
        <v>146</v>
      </c>
      <c r="E2607" s="53"/>
      <c r="F2607" s="53"/>
      <c r="G2607" s="53"/>
      <c r="H2607" s="53"/>
      <c r="I2607" s="54"/>
      <c r="J2607" s="50"/>
      <c r="K2607" s="54"/>
      <c r="L2607" s="55"/>
      <c r="M2607" s="59"/>
      <c r="N2607" s="59"/>
      <c r="O2607" s="53"/>
      <c r="P2607" s="53"/>
      <c r="Q2607" s="57">
        <f t="shared" si="707"/>
        <v>0</v>
      </c>
      <c r="R2607" s="53"/>
      <c r="S2607" s="53">
        <f t="shared" si="711"/>
        <v>0</v>
      </c>
      <c r="T2607" s="58"/>
      <c r="U2607" s="58"/>
      <c r="V2607" s="53">
        <f t="shared" si="708"/>
        <v>0</v>
      </c>
      <c r="W2607" s="59"/>
      <c r="X2607" s="6"/>
    </row>
    <row r="2608" spans="1:24" s="35" customFormat="1" ht="15.75" x14ac:dyDescent="0.25">
      <c r="A2608" s="33" t="s">
        <v>298</v>
      </c>
      <c r="B2608" s="33" t="s">
        <v>338</v>
      </c>
      <c r="C2608" s="42" t="s">
        <v>147</v>
      </c>
      <c r="D2608" s="43" t="s">
        <v>148</v>
      </c>
      <c r="E2608" s="53"/>
      <c r="F2608" s="53"/>
      <c r="G2608" s="53"/>
      <c r="H2608" s="53"/>
      <c r="I2608" s="54"/>
      <c r="J2608" s="50"/>
      <c r="K2608" s="54"/>
      <c r="L2608" s="55"/>
      <c r="M2608" s="59"/>
      <c r="N2608" s="59"/>
      <c r="O2608" s="53"/>
      <c r="P2608" s="53"/>
      <c r="Q2608" s="57">
        <f t="shared" si="707"/>
        <v>0</v>
      </c>
      <c r="R2608" s="53"/>
      <c r="S2608" s="53">
        <f t="shared" si="711"/>
        <v>0</v>
      </c>
      <c r="T2608" s="58"/>
      <c r="U2608" s="58"/>
      <c r="V2608" s="53">
        <f t="shared" si="708"/>
        <v>0</v>
      </c>
      <c r="W2608" s="59"/>
      <c r="X2608" s="6"/>
    </row>
    <row r="2609" spans="1:24" s="35" customFormat="1" ht="78.75" x14ac:dyDescent="0.25">
      <c r="A2609" s="33" t="s">
        <v>298</v>
      </c>
      <c r="B2609" s="33" t="s">
        <v>338</v>
      </c>
      <c r="C2609" s="42" t="s">
        <v>149</v>
      </c>
      <c r="D2609" s="43" t="s">
        <v>150</v>
      </c>
      <c r="E2609" s="53"/>
      <c r="F2609" s="53"/>
      <c r="G2609" s="53"/>
      <c r="H2609" s="53"/>
      <c r="I2609" s="54"/>
      <c r="J2609" s="50"/>
      <c r="K2609" s="54"/>
      <c r="L2609" s="55"/>
      <c r="M2609" s="59"/>
      <c r="N2609" s="59"/>
      <c r="O2609" s="53"/>
      <c r="P2609" s="53"/>
      <c r="Q2609" s="57">
        <f t="shared" si="707"/>
        <v>0</v>
      </c>
      <c r="R2609" s="53"/>
      <c r="S2609" s="53">
        <f t="shared" si="711"/>
        <v>0</v>
      </c>
      <c r="T2609" s="58"/>
      <c r="U2609" s="58"/>
      <c r="V2609" s="53">
        <f t="shared" si="708"/>
        <v>0</v>
      </c>
      <c r="W2609" s="59"/>
      <c r="X2609" s="6"/>
    </row>
    <row r="2610" spans="1:24" s="35" customFormat="1" ht="31.5" x14ac:dyDescent="0.25">
      <c r="A2610" s="33" t="s">
        <v>298</v>
      </c>
      <c r="B2610" s="33" t="s">
        <v>338</v>
      </c>
      <c r="C2610" s="42" t="s">
        <v>130</v>
      </c>
      <c r="D2610" s="43" t="s">
        <v>151</v>
      </c>
      <c r="E2610" s="53"/>
      <c r="F2610" s="53"/>
      <c r="G2610" s="53"/>
      <c r="H2610" s="53"/>
      <c r="I2610" s="54"/>
      <c r="J2610" s="50"/>
      <c r="K2610" s="54"/>
      <c r="L2610" s="55"/>
      <c r="M2610" s="59"/>
      <c r="N2610" s="59"/>
      <c r="O2610" s="53"/>
      <c r="P2610" s="53"/>
      <c r="Q2610" s="57">
        <f t="shared" si="707"/>
        <v>0</v>
      </c>
      <c r="R2610" s="53"/>
      <c r="S2610" s="53">
        <f t="shared" si="711"/>
        <v>0</v>
      </c>
      <c r="T2610" s="58"/>
      <c r="U2610" s="58"/>
      <c r="V2610" s="53">
        <f t="shared" si="708"/>
        <v>0</v>
      </c>
      <c r="W2610" s="59"/>
      <c r="X2610" s="6"/>
    </row>
    <row r="2611" spans="1:24" s="35" customFormat="1" ht="47.25" x14ac:dyDescent="0.25">
      <c r="A2611" s="33" t="s">
        <v>298</v>
      </c>
      <c r="B2611" s="33" t="s">
        <v>338</v>
      </c>
      <c r="C2611" s="42" t="s">
        <v>174</v>
      </c>
      <c r="D2611" s="43" t="s">
        <v>175</v>
      </c>
      <c r="E2611" s="53"/>
      <c r="F2611" s="53"/>
      <c r="G2611" s="53"/>
      <c r="H2611" s="53"/>
      <c r="I2611" s="54"/>
      <c r="J2611" s="50"/>
      <c r="K2611" s="54"/>
      <c r="L2611" s="55"/>
      <c r="M2611" s="59"/>
      <c r="N2611" s="59"/>
      <c r="O2611" s="53"/>
      <c r="P2611" s="53"/>
      <c r="Q2611" s="57">
        <f t="shared" si="707"/>
        <v>0</v>
      </c>
      <c r="R2611" s="53"/>
      <c r="S2611" s="53">
        <f t="shared" si="711"/>
        <v>0</v>
      </c>
      <c r="T2611" s="58"/>
      <c r="U2611" s="58"/>
      <c r="V2611" s="53">
        <f t="shared" si="708"/>
        <v>0</v>
      </c>
      <c r="W2611" s="59"/>
      <c r="X2611" s="6"/>
    </row>
    <row r="2612" spans="1:24" s="35" customFormat="1" ht="31.5" x14ac:dyDescent="0.25">
      <c r="A2612" s="33" t="s">
        <v>298</v>
      </c>
      <c r="B2612" s="33" t="s">
        <v>338</v>
      </c>
      <c r="C2612" s="42" t="s">
        <v>129</v>
      </c>
      <c r="D2612" s="43" t="s">
        <v>152</v>
      </c>
      <c r="E2612" s="53"/>
      <c r="F2612" s="53"/>
      <c r="G2612" s="53"/>
      <c r="H2612" s="53"/>
      <c r="I2612" s="54"/>
      <c r="J2612" s="50"/>
      <c r="K2612" s="54"/>
      <c r="L2612" s="55"/>
      <c r="M2612" s="59"/>
      <c r="N2612" s="59"/>
      <c r="O2612" s="53"/>
      <c r="P2612" s="53"/>
      <c r="Q2612" s="57">
        <f t="shared" si="707"/>
        <v>0</v>
      </c>
      <c r="R2612" s="53"/>
      <c r="S2612" s="53">
        <f t="shared" si="711"/>
        <v>0</v>
      </c>
      <c r="T2612" s="58"/>
      <c r="U2612" s="58"/>
      <c r="V2612" s="53">
        <f t="shared" si="708"/>
        <v>0</v>
      </c>
      <c r="W2612" s="59"/>
      <c r="X2612" s="6"/>
    </row>
    <row r="2613" spans="1:24" s="35" customFormat="1" ht="31.5" x14ac:dyDescent="0.25">
      <c r="A2613" s="33" t="s">
        <v>298</v>
      </c>
      <c r="B2613" s="33" t="s">
        <v>338</v>
      </c>
      <c r="C2613" s="42" t="s">
        <v>176</v>
      </c>
      <c r="D2613" s="43" t="s">
        <v>177</v>
      </c>
      <c r="E2613" s="53"/>
      <c r="F2613" s="53"/>
      <c r="G2613" s="53"/>
      <c r="H2613" s="53"/>
      <c r="I2613" s="54"/>
      <c r="J2613" s="50"/>
      <c r="K2613" s="54"/>
      <c r="L2613" s="55"/>
      <c r="M2613" s="59"/>
      <c r="N2613" s="59"/>
      <c r="O2613" s="53"/>
      <c r="P2613" s="53"/>
      <c r="Q2613" s="57">
        <f t="shared" si="707"/>
        <v>0</v>
      </c>
      <c r="R2613" s="53"/>
      <c r="S2613" s="53">
        <f t="shared" si="711"/>
        <v>0</v>
      </c>
      <c r="T2613" s="58"/>
      <c r="U2613" s="58"/>
      <c r="V2613" s="53">
        <f t="shared" si="708"/>
        <v>0</v>
      </c>
      <c r="W2613" s="59"/>
      <c r="X2613" s="6"/>
    </row>
    <row r="2614" spans="1:24" s="35" customFormat="1" ht="15.75" x14ac:dyDescent="0.25">
      <c r="A2614" s="33" t="s">
        <v>298</v>
      </c>
      <c r="B2614" s="33" t="s">
        <v>338</v>
      </c>
      <c r="C2614" s="42" t="s">
        <v>131</v>
      </c>
      <c r="D2614" s="43" t="s">
        <v>153</v>
      </c>
      <c r="E2614" s="53"/>
      <c r="F2614" s="53"/>
      <c r="G2614" s="53"/>
      <c r="H2614" s="53"/>
      <c r="I2614" s="54"/>
      <c r="J2614" s="50"/>
      <c r="K2614" s="54"/>
      <c r="L2614" s="55"/>
      <c r="M2614" s="59"/>
      <c r="N2614" s="59"/>
      <c r="O2614" s="53"/>
      <c r="P2614" s="53"/>
      <c r="Q2614" s="57">
        <f t="shared" si="707"/>
        <v>0</v>
      </c>
      <c r="R2614" s="53"/>
      <c r="S2614" s="53">
        <f t="shared" si="711"/>
        <v>0</v>
      </c>
      <c r="T2614" s="58"/>
      <c r="U2614" s="58"/>
      <c r="V2614" s="53">
        <f t="shared" si="708"/>
        <v>0</v>
      </c>
      <c r="W2614" s="59"/>
      <c r="X2614" s="6"/>
    </row>
    <row r="2615" spans="1:24" s="35" customFormat="1" ht="31.5" x14ac:dyDescent="0.25">
      <c r="A2615" s="33" t="s">
        <v>298</v>
      </c>
      <c r="B2615" s="33" t="s">
        <v>338</v>
      </c>
      <c r="C2615" s="42" t="s">
        <v>178</v>
      </c>
      <c r="D2615" s="43" t="s">
        <v>179</v>
      </c>
      <c r="E2615" s="53"/>
      <c r="F2615" s="53"/>
      <c r="G2615" s="53"/>
      <c r="H2615" s="53"/>
      <c r="I2615" s="54"/>
      <c r="J2615" s="50"/>
      <c r="K2615" s="54"/>
      <c r="L2615" s="55"/>
      <c r="M2615" s="59"/>
      <c r="N2615" s="59"/>
      <c r="O2615" s="53"/>
      <c r="P2615" s="53"/>
      <c r="Q2615" s="57">
        <f t="shared" si="707"/>
        <v>0</v>
      </c>
      <c r="R2615" s="53"/>
      <c r="S2615" s="53">
        <f t="shared" si="711"/>
        <v>0</v>
      </c>
      <c r="T2615" s="58"/>
      <c r="U2615" s="58"/>
      <c r="V2615" s="53">
        <f t="shared" si="708"/>
        <v>0</v>
      </c>
      <c r="W2615" s="59"/>
      <c r="X2615" s="6"/>
    </row>
    <row r="2616" spans="1:24" s="35" customFormat="1" ht="31.5" x14ac:dyDescent="0.25">
      <c r="A2616" s="33" t="s">
        <v>298</v>
      </c>
      <c r="B2616" s="33" t="s">
        <v>338</v>
      </c>
      <c r="C2616" s="42" t="s">
        <v>132</v>
      </c>
      <c r="D2616" s="43" t="s">
        <v>154</v>
      </c>
      <c r="E2616" s="53"/>
      <c r="F2616" s="53"/>
      <c r="G2616" s="53"/>
      <c r="H2616" s="53"/>
      <c r="I2616" s="54"/>
      <c r="J2616" s="50"/>
      <c r="K2616" s="54"/>
      <c r="L2616" s="55"/>
      <c r="M2616" s="59"/>
      <c r="N2616" s="59"/>
      <c r="O2616" s="53"/>
      <c r="P2616" s="53"/>
      <c r="Q2616" s="57">
        <f t="shared" si="707"/>
        <v>0</v>
      </c>
      <c r="R2616" s="53"/>
      <c r="S2616" s="53">
        <f t="shared" si="711"/>
        <v>0</v>
      </c>
      <c r="T2616" s="58"/>
      <c r="U2616" s="58"/>
      <c r="V2616" s="53">
        <f t="shared" si="708"/>
        <v>0</v>
      </c>
      <c r="W2616" s="59"/>
      <c r="X2616" s="6"/>
    </row>
    <row r="2617" spans="1:24" s="35" customFormat="1" ht="15.75" x14ac:dyDescent="0.25">
      <c r="A2617" s="33" t="s">
        <v>298</v>
      </c>
      <c r="B2617" s="33" t="s">
        <v>338</v>
      </c>
      <c r="C2617" s="42" t="s">
        <v>133</v>
      </c>
      <c r="D2617" s="43" t="s">
        <v>155</v>
      </c>
      <c r="E2617" s="53"/>
      <c r="F2617" s="53"/>
      <c r="G2617" s="53"/>
      <c r="H2617" s="53"/>
      <c r="I2617" s="54"/>
      <c r="J2617" s="50"/>
      <c r="K2617" s="54"/>
      <c r="L2617" s="55"/>
      <c r="M2617" s="59"/>
      <c r="N2617" s="59"/>
      <c r="O2617" s="53"/>
      <c r="P2617" s="53"/>
      <c r="Q2617" s="57">
        <f t="shared" si="707"/>
        <v>0</v>
      </c>
      <c r="R2617" s="53"/>
      <c r="S2617" s="53">
        <f t="shared" si="711"/>
        <v>0</v>
      </c>
      <c r="T2617" s="58"/>
      <c r="U2617" s="58"/>
      <c r="V2617" s="53">
        <f t="shared" si="708"/>
        <v>0</v>
      </c>
      <c r="W2617" s="59"/>
      <c r="X2617" s="6"/>
    </row>
    <row r="2618" spans="1:24" s="35" customFormat="1" ht="15.75" x14ac:dyDescent="0.25">
      <c r="A2618" s="33" t="s">
        <v>298</v>
      </c>
      <c r="B2618" s="33" t="s">
        <v>338</v>
      </c>
      <c r="C2618" s="42" t="s">
        <v>135</v>
      </c>
      <c r="D2618" s="43" t="s">
        <v>156</v>
      </c>
      <c r="E2618" s="53"/>
      <c r="F2618" s="53"/>
      <c r="G2618" s="53"/>
      <c r="H2618" s="53"/>
      <c r="I2618" s="54"/>
      <c r="J2618" s="50"/>
      <c r="K2618" s="54"/>
      <c r="L2618" s="55"/>
      <c r="M2618" s="59"/>
      <c r="N2618" s="59"/>
      <c r="O2618" s="53"/>
      <c r="P2618" s="53"/>
      <c r="Q2618" s="57">
        <f t="shared" si="707"/>
        <v>0</v>
      </c>
      <c r="R2618" s="53"/>
      <c r="S2618" s="53">
        <f t="shared" si="711"/>
        <v>0</v>
      </c>
      <c r="T2618" s="58"/>
      <c r="U2618" s="58"/>
      <c r="V2618" s="53">
        <f t="shared" si="708"/>
        <v>0</v>
      </c>
      <c r="W2618" s="59"/>
      <c r="X2618" s="6"/>
    </row>
    <row r="2619" spans="1:24" s="35" customFormat="1" ht="31.5" x14ac:dyDescent="0.25">
      <c r="A2619" s="33" t="s">
        <v>298</v>
      </c>
      <c r="B2619" s="33" t="s">
        <v>338</v>
      </c>
      <c r="C2619" s="42" t="s">
        <v>136</v>
      </c>
      <c r="D2619" s="43" t="s">
        <v>157</v>
      </c>
      <c r="E2619" s="53"/>
      <c r="F2619" s="53"/>
      <c r="G2619" s="53"/>
      <c r="H2619" s="53"/>
      <c r="I2619" s="54"/>
      <c r="J2619" s="50"/>
      <c r="K2619" s="54"/>
      <c r="L2619" s="55"/>
      <c r="M2619" s="59"/>
      <c r="N2619" s="59"/>
      <c r="O2619" s="53"/>
      <c r="P2619" s="53"/>
      <c r="Q2619" s="57">
        <f t="shared" si="707"/>
        <v>0</v>
      </c>
      <c r="R2619" s="53"/>
      <c r="S2619" s="53">
        <f t="shared" si="711"/>
        <v>0</v>
      </c>
      <c r="T2619" s="58"/>
      <c r="U2619" s="58"/>
      <c r="V2619" s="53">
        <f t="shared" si="708"/>
        <v>0</v>
      </c>
      <c r="W2619" s="59"/>
      <c r="X2619" s="6"/>
    </row>
    <row r="2620" spans="1:24" s="35" customFormat="1" ht="47.25" x14ac:dyDescent="0.25">
      <c r="A2620" s="33" t="s">
        <v>298</v>
      </c>
      <c r="B2620" s="33" t="s">
        <v>338</v>
      </c>
      <c r="C2620" s="42" t="s">
        <v>134</v>
      </c>
      <c r="D2620" s="43" t="s">
        <v>158</v>
      </c>
      <c r="E2620" s="53"/>
      <c r="F2620" s="53"/>
      <c r="G2620" s="53"/>
      <c r="H2620" s="53"/>
      <c r="I2620" s="54"/>
      <c r="J2620" s="50"/>
      <c r="K2620" s="54"/>
      <c r="L2620" s="55"/>
      <c r="M2620" s="59"/>
      <c r="N2620" s="59"/>
      <c r="O2620" s="53"/>
      <c r="P2620" s="53"/>
      <c r="Q2620" s="57">
        <f t="shared" si="707"/>
        <v>0</v>
      </c>
      <c r="R2620" s="53"/>
      <c r="S2620" s="53">
        <f t="shared" si="711"/>
        <v>0</v>
      </c>
      <c r="T2620" s="58"/>
      <c r="U2620" s="58"/>
      <c r="V2620" s="53">
        <f t="shared" si="708"/>
        <v>0</v>
      </c>
      <c r="W2620" s="59"/>
      <c r="X2620" s="6"/>
    </row>
    <row r="2621" spans="1:24" s="35" customFormat="1" ht="15.75" x14ac:dyDescent="0.25">
      <c r="A2621" s="33" t="s">
        <v>298</v>
      </c>
      <c r="B2621" s="33" t="s">
        <v>338</v>
      </c>
      <c r="C2621" s="42" t="s">
        <v>138</v>
      </c>
      <c r="D2621" s="43" t="s">
        <v>159</v>
      </c>
      <c r="E2621" s="53"/>
      <c r="F2621" s="53"/>
      <c r="G2621" s="53"/>
      <c r="H2621" s="53"/>
      <c r="I2621" s="54"/>
      <c r="J2621" s="50"/>
      <c r="K2621" s="54"/>
      <c r="L2621" s="55"/>
      <c r="M2621" s="59"/>
      <c r="N2621" s="59"/>
      <c r="O2621" s="53"/>
      <c r="P2621" s="53"/>
      <c r="Q2621" s="57">
        <f t="shared" si="707"/>
        <v>0</v>
      </c>
      <c r="R2621" s="53"/>
      <c r="S2621" s="53">
        <f t="shared" si="711"/>
        <v>0</v>
      </c>
      <c r="T2621" s="58"/>
      <c r="U2621" s="58"/>
      <c r="V2621" s="53">
        <f t="shared" si="708"/>
        <v>0</v>
      </c>
      <c r="W2621" s="59"/>
      <c r="X2621" s="6"/>
    </row>
    <row r="2622" spans="1:24" s="35" customFormat="1" ht="15.75" x14ac:dyDescent="0.25">
      <c r="A2622" s="33" t="s">
        <v>298</v>
      </c>
      <c r="B2622" s="33" t="s">
        <v>338</v>
      </c>
      <c r="C2622" s="42" t="s">
        <v>180</v>
      </c>
      <c r="D2622" s="43" t="s">
        <v>181</v>
      </c>
      <c r="E2622" s="53"/>
      <c r="F2622" s="53"/>
      <c r="G2622" s="53"/>
      <c r="H2622" s="53"/>
      <c r="I2622" s="54"/>
      <c r="J2622" s="50"/>
      <c r="K2622" s="54"/>
      <c r="L2622" s="55"/>
      <c r="M2622" s="59"/>
      <c r="N2622" s="59"/>
      <c r="O2622" s="53"/>
      <c r="P2622" s="53"/>
      <c r="Q2622" s="57">
        <f t="shared" si="707"/>
        <v>0</v>
      </c>
      <c r="R2622" s="53"/>
      <c r="S2622" s="53">
        <f t="shared" si="711"/>
        <v>0</v>
      </c>
      <c r="T2622" s="58"/>
      <c r="U2622" s="58"/>
      <c r="V2622" s="53">
        <f t="shared" si="708"/>
        <v>0</v>
      </c>
      <c r="W2622" s="59"/>
      <c r="X2622" s="6"/>
    </row>
    <row r="2623" spans="1:24" s="35" customFormat="1" ht="31.5" x14ac:dyDescent="0.25">
      <c r="A2623" s="33" t="s">
        <v>298</v>
      </c>
      <c r="B2623" s="33" t="s">
        <v>338</v>
      </c>
      <c r="C2623" s="42" t="s">
        <v>137</v>
      </c>
      <c r="D2623" s="43" t="s">
        <v>160</v>
      </c>
      <c r="E2623" s="53"/>
      <c r="F2623" s="53"/>
      <c r="G2623" s="53"/>
      <c r="H2623" s="53"/>
      <c r="I2623" s="54"/>
      <c r="J2623" s="50"/>
      <c r="K2623" s="54"/>
      <c r="L2623" s="55"/>
      <c r="M2623" s="59"/>
      <c r="N2623" s="59"/>
      <c r="O2623" s="53"/>
      <c r="P2623" s="53"/>
      <c r="Q2623" s="57">
        <f t="shared" si="707"/>
        <v>0</v>
      </c>
      <c r="R2623" s="53"/>
      <c r="S2623" s="53">
        <f t="shared" si="711"/>
        <v>0</v>
      </c>
      <c r="T2623" s="58"/>
      <c r="U2623" s="58"/>
      <c r="V2623" s="53">
        <f t="shared" si="708"/>
        <v>0</v>
      </c>
      <c r="W2623" s="59"/>
      <c r="X2623" s="6"/>
    </row>
    <row r="2624" spans="1:24" s="35" customFormat="1" ht="15.75" x14ac:dyDescent="0.25">
      <c r="A2624" s="33" t="s">
        <v>298</v>
      </c>
      <c r="B2624" s="33" t="s">
        <v>338</v>
      </c>
      <c r="C2624" s="42" t="s">
        <v>127</v>
      </c>
      <c r="D2624" s="43" t="s">
        <v>161</v>
      </c>
      <c r="E2624" s="53"/>
      <c r="F2624" s="53"/>
      <c r="G2624" s="53"/>
      <c r="H2624" s="53"/>
      <c r="I2624" s="54"/>
      <c r="J2624" s="50"/>
      <c r="K2624" s="54"/>
      <c r="L2624" s="55"/>
      <c r="M2624" s="59"/>
      <c r="N2624" s="59"/>
      <c r="O2624" s="53"/>
      <c r="P2624" s="53"/>
      <c r="Q2624" s="57">
        <f t="shared" si="707"/>
        <v>0</v>
      </c>
      <c r="R2624" s="53"/>
      <c r="S2624" s="53">
        <f t="shared" si="711"/>
        <v>0</v>
      </c>
      <c r="T2624" s="58"/>
      <c r="U2624" s="58"/>
      <c r="V2624" s="53">
        <f t="shared" si="708"/>
        <v>0</v>
      </c>
      <c r="W2624" s="59"/>
      <c r="X2624" s="6"/>
    </row>
    <row r="2625" spans="1:24" s="35" customFormat="1" ht="31.5" x14ac:dyDescent="0.25">
      <c r="A2625" s="33" t="s">
        <v>298</v>
      </c>
      <c r="B2625" s="33" t="s">
        <v>338</v>
      </c>
      <c r="C2625" s="42" t="s">
        <v>126</v>
      </c>
      <c r="D2625" s="43" t="s">
        <v>162</v>
      </c>
      <c r="E2625" s="53"/>
      <c r="F2625" s="53"/>
      <c r="G2625" s="53"/>
      <c r="H2625" s="53"/>
      <c r="I2625" s="54"/>
      <c r="J2625" s="50"/>
      <c r="K2625" s="54"/>
      <c r="L2625" s="55"/>
      <c r="M2625" s="59"/>
      <c r="N2625" s="59"/>
      <c r="O2625" s="53"/>
      <c r="P2625" s="53"/>
      <c r="Q2625" s="57">
        <f t="shared" si="707"/>
        <v>0</v>
      </c>
      <c r="R2625" s="53"/>
      <c r="S2625" s="53">
        <f t="shared" si="711"/>
        <v>0</v>
      </c>
      <c r="T2625" s="58"/>
      <c r="U2625" s="58"/>
      <c r="V2625" s="53">
        <f t="shared" si="708"/>
        <v>0</v>
      </c>
      <c r="W2625" s="59"/>
      <c r="X2625" s="6"/>
    </row>
    <row r="2626" spans="1:24" s="35" customFormat="1" ht="15.75" x14ac:dyDescent="0.25">
      <c r="A2626" s="33" t="s">
        <v>298</v>
      </c>
      <c r="B2626" s="33" t="s">
        <v>338</v>
      </c>
      <c r="C2626" s="42" t="s">
        <v>122</v>
      </c>
      <c r="D2626" s="43" t="s">
        <v>163</v>
      </c>
      <c r="E2626" s="53"/>
      <c r="F2626" s="53"/>
      <c r="G2626" s="53"/>
      <c r="H2626" s="53"/>
      <c r="I2626" s="54"/>
      <c r="J2626" s="50"/>
      <c r="K2626" s="54"/>
      <c r="L2626" s="55"/>
      <c r="M2626" s="59"/>
      <c r="N2626" s="59"/>
      <c r="O2626" s="53"/>
      <c r="P2626" s="53"/>
      <c r="Q2626" s="57">
        <f t="shared" si="707"/>
        <v>0</v>
      </c>
      <c r="R2626" s="53"/>
      <c r="S2626" s="53">
        <f t="shared" si="711"/>
        <v>0</v>
      </c>
      <c r="T2626" s="58"/>
      <c r="U2626" s="58"/>
      <c r="V2626" s="53">
        <f t="shared" si="708"/>
        <v>0</v>
      </c>
      <c r="W2626" s="59"/>
      <c r="X2626" s="6"/>
    </row>
    <row r="2627" spans="1:24" s="35" customFormat="1" ht="15.75" x14ac:dyDescent="0.25">
      <c r="A2627" s="33" t="s">
        <v>298</v>
      </c>
      <c r="B2627" s="33" t="s">
        <v>338</v>
      </c>
      <c r="C2627" s="42" t="s">
        <v>123</v>
      </c>
      <c r="D2627" s="43" t="s">
        <v>164</v>
      </c>
      <c r="E2627" s="53"/>
      <c r="F2627" s="53"/>
      <c r="G2627" s="53"/>
      <c r="H2627" s="53"/>
      <c r="I2627" s="54"/>
      <c r="J2627" s="50"/>
      <c r="K2627" s="54"/>
      <c r="L2627" s="55"/>
      <c r="M2627" s="59"/>
      <c r="N2627" s="59"/>
      <c r="O2627" s="53"/>
      <c r="P2627" s="53"/>
      <c r="Q2627" s="57">
        <f t="shared" si="707"/>
        <v>0</v>
      </c>
      <c r="R2627" s="53"/>
      <c r="S2627" s="53">
        <f t="shared" si="711"/>
        <v>0</v>
      </c>
      <c r="T2627" s="58"/>
      <c r="U2627" s="58"/>
      <c r="V2627" s="53">
        <f t="shared" si="708"/>
        <v>0</v>
      </c>
      <c r="W2627" s="59"/>
      <c r="X2627" s="6"/>
    </row>
    <row r="2628" spans="1:24" s="35" customFormat="1" ht="15.75" x14ac:dyDescent="0.25">
      <c r="A2628" s="33" t="s">
        <v>298</v>
      </c>
      <c r="B2628" s="33" t="s">
        <v>338</v>
      </c>
      <c r="C2628" s="42" t="s">
        <v>182</v>
      </c>
      <c r="D2628" s="43" t="s">
        <v>183</v>
      </c>
      <c r="E2628" s="53"/>
      <c r="F2628" s="53"/>
      <c r="G2628" s="53"/>
      <c r="H2628" s="53"/>
      <c r="I2628" s="54"/>
      <c r="J2628" s="50"/>
      <c r="K2628" s="54"/>
      <c r="L2628" s="55"/>
      <c r="M2628" s="59"/>
      <c r="N2628" s="59"/>
      <c r="O2628" s="53"/>
      <c r="P2628" s="53"/>
      <c r="Q2628" s="57">
        <f t="shared" si="707"/>
        <v>0</v>
      </c>
      <c r="R2628" s="53"/>
      <c r="S2628" s="53">
        <f t="shared" si="711"/>
        <v>0</v>
      </c>
      <c r="T2628" s="58"/>
      <c r="U2628" s="58"/>
      <c r="V2628" s="53">
        <f t="shared" si="708"/>
        <v>0</v>
      </c>
      <c r="W2628" s="59"/>
      <c r="X2628" s="6"/>
    </row>
    <row r="2629" spans="1:24" s="35" customFormat="1" ht="15.75" x14ac:dyDescent="0.25">
      <c r="A2629" s="33" t="s">
        <v>298</v>
      </c>
      <c r="B2629" s="33" t="s">
        <v>338</v>
      </c>
      <c r="C2629" s="42" t="s">
        <v>184</v>
      </c>
      <c r="D2629" s="43" t="s">
        <v>185</v>
      </c>
      <c r="E2629" s="53"/>
      <c r="F2629" s="53"/>
      <c r="G2629" s="53"/>
      <c r="H2629" s="53"/>
      <c r="I2629" s="54"/>
      <c r="J2629" s="50"/>
      <c r="K2629" s="54"/>
      <c r="L2629" s="55"/>
      <c r="M2629" s="59"/>
      <c r="N2629" s="59"/>
      <c r="O2629" s="53"/>
      <c r="P2629" s="53"/>
      <c r="Q2629" s="57">
        <f t="shared" si="707"/>
        <v>0</v>
      </c>
      <c r="R2629" s="53"/>
      <c r="S2629" s="53">
        <f t="shared" si="711"/>
        <v>0</v>
      </c>
      <c r="T2629" s="58"/>
      <c r="U2629" s="58"/>
      <c r="V2629" s="53">
        <f t="shared" si="708"/>
        <v>0</v>
      </c>
      <c r="W2629" s="59"/>
      <c r="X2629" s="6"/>
    </row>
    <row r="2630" spans="1:24" s="35" customFormat="1" ht="15.75" x14ac:dyDescent="0.25">
      <c r="A2630" s="33" t="s">
        <v>298</v>
      </c>
      <c r="B2630" s="33" t="s">
        <v>338</v>
      </c>
      <c r="C2630" s="42" t="s">
        <v>186</v>
      </c>
      <c r="D2630" s="43" t="s">
        <v>187</v>
      </c>
      <c r="E2630" s="53"/>
      <c r="F2630" s="53"/>
      <c r="G2630" s="53"/>
      <c r="H2630" s="53"/>
      <c r="I2630" s="54"/>
      <c r="J2630" s="50"/>
      <c r="K2630" s="54"/>
      <c r="L2630" s="55"/>
      <c r="M2630" s="59"/>
      <c r="N2630" s="59"/>
      <c r="O2630" s="53"/>
      <c r="P2630" s="53"/>
      <c r="Q2630" s="57">
        <f t="shared" si="707"/>
        <v>0</v>
      </c>
      <c r="R2630" s="53"/>
      <c r="S2630" s="53">
        <f t="shared" si="711"/>
        <v>0</v>
      </c>
      <c r="T2630" s="58"/>
      <c r="U2630" s="58"/>
      <c r="V2630" s="53">
        <f t="shared" si="708"/>
        <v>0</v>
      </c>
      <c r="W2630" s="59"/>
      <c r="X2630" s="6"/>
    </row>
    <row r="2631" spans="1:24" s="35" customFormat="1" ht="31.5" x14ac:dyDescent="0.25">
      <c r="A2631" s="33" t="s">
        <v>298</v>
      </c>
      <c r="B2631" s="33" t="s">
        <v>338</v>
      </c>
      <c r="C2631" s="42" t="s">
        <v>188</v>
      </c>
      <c r="D2631" s="43" t="s">
        <v>189</v>
      </c>
      <c r="E2631" s="53"/>
      <c r="F2631" s="53"/>
      <c r="G2631" s="53"/>
      <c r="H2631" s="53"/>
      <c r="I2631" s="54"/>
      <c r="J2631" s="50"/>
      <c r="K2631" s="54"/>
      <c r="L2631" s="55"/>
      <c r="M2631" s="59"/>
      <c r="N2631" s="59"/>
      <c r="O2631" s="53"/>
      <c r="P2631" s="53"/>
      <c r="Q2631" s="57">
        <f t="shared" si="707"/>
        <v>0</v>
      </c>
      <c r="R2631" s="53"/>
      <c r="S2631" s="53">
        <f t="shared" si="711"/>
        <v>0</v>
      </c>
      <c r="T2631" s="58"/>
      <c r="U2631" s="58"/>
      <c r="V2631" s="53">
        <f t="shared" si="708"/>
        <v>0</v>
      </c>
      <c r="W2631" s="59"/>
      <c r="X2631" s="6"/>
    </row>
    <row r="2632" spans="1:24" s="35" customFormat="1" ht="15.75" x14ac:dyDescent="0.25">
      <c r="A2632" s="33" t="s">
        <v>298</v>
      </c>
      <c r="B2632" s="33" t="s">
        <v>338</v>
      </c>
      <c r="C2632" s="42" t="s">
        <v>124</v>
      </c>
      <c r="D2632" s="43" t="s">
        <v>165</v>
      </c>
      <c r="E2632" s="53"/>
      <c r="F2632" s="53"/>
      <c r="G2632" s="53"/>
      <c r="H2632" s="53"/>
      <c r="I2632" s="54"/>
      <c r="J2632" s="50"/>
      <c r="K2632" s="54"/>
      <c r="L2632" s="55"/>
      <c r="M2632" s="59"/>
      <c r="N2632" s="59"/>
      <c r="O2632" s="53"/>
      <c r="P2632" s="53"/>
      <c r="Q2632" s="57">
        <f t="shared" si="707"/>
        <v>0</v>
      </c>
      <c r="R2632" s="53"/>
      <c r="S2632" s="53">
        <f t="shared" si="711"/>
        <v>0</v>
      </c>
      <c r="T2632" s="58"/>
      <c r="U2632" s="58"/>
      <c r="V2632" s="53">
        <f t="shared" si="708"/>
        <v>0</v>
      </c>
      <c r="W2632" s="59"/>
      <c r="X2632" s="6"/>
    </row>
    <row r="2633" spans="1:24" s="35" customFormat="1" ht="15.75" x14ac:dyDescent="0.25">
      <c r="A2633" s="33" t="s">
        <v>298</v>
      </c>
      <c r="B2633" s="33" t="s">
        <v>338</v>
      </c>
      <c r="C2633" s="42" t="s">
        <v>125</v>
      </c>
      <c r="D2633" s="43" t="s">
        <v>166</v>
      </c>
      <c r="E2633" s="53"/>
      <c r="F2633" s="53"/>
      <c r="G2633" s="53"/>
      <c r="H2633" s="53"/>
      <c r="I2633" s="54"/>
      <c r="J2633" s="50"/>
      <c r="K2633" s="54"/>
      <c r="L2633" s="55"/>
      <c r="M2633" s="59"/>
      <c r="N2633" s="59"/>
      <c r="O2633" s="53"/>
      <c r="P2633" s="53"/>
      <c r="Q2633" s="57">
        <f t="shared" si="707"/>
        <v>0</v>
      </c>
      <c r="R2633" s="53"/>
      <c r="S2633" s="53">
        <f t="shared" si="711"/>
        <v>0</v>
      </c>
      <c r="T2633" s="58"/>
      <c r="U2633" s="58"/>
      <c r="V2633" s="53">
        <f t="shared" si="708"/>
        <v>0</v>
      </c>
      <c r="W2633" s="59"/>
      <c r="X2633" s="6"/>
    </row>
    <row r="2634" spans="1:24" s="35" customFormat="1" ht="47.25" x14ac:dyDescent="0.25">
      <c r="A2634" s="33" t="s">
        <v>298</v>
      </c>
      <c r="B2634" s="33" t="s">
        <v>338</v>
      </c>
      <c r="C2634" s="42" t="s">
        <v>34</v>
      </c>
      <c r="D2634" s="43" t="s">
        <v>167</v>
      </c>
      <c r="E2634" s="53"/>
      <c r="F2634" s="53"/>
      <c r="G2634" s="53"/>
      <c r="H2634" s="53"/>
      <c r="I2634" s="54"/>
      <c r="J2634" s="50"/>
      <c r="K2634" s="54"/>
      <c r="L2634" s="55"/>
      <c r="M2634" s="59"/>
      <c r="N2634" s="59"/>
      <c r="O2634" s="53"/>
      <c r="P2634" s="53"/>
      <c r="Q2634" s="57">
        <f t="shared" si="707"/>
        <v>0</v>
      </c>
      <c r="R2634" s="53"/>
      <c r="S2634" s="53">
        <f t="shared" si="711"/>
        <v>0</v>
      </c>
      <c r="T2634" s="58"/>
      <c r="U2634" s="58"/>
      <c r="V2634" s="53">
        <f t="shared" si="708"/>
        <v>0</v>
      </c>
      <c r="W2634" s="59"/>
      <c r="X2634" s="6"/>
    </row>
    <row r="2635" spans="1:24" s="35" customFormat="1" ht="15.75" x14ac:dyDescent="0.25">
      <c r="A2635" s="33" t="s">
        <v>298</v>
      </c>
      <c r="B2635" s="33" t="s">
        <v>338</v>
      </c>
      <c r="C2635" s="42" t="s">
        <v>35</v>
      </c>
      <c r="D2635" s="43" t="s">
        <v>168</v>
      </c>
      <c r="E2635" s="53"/>
      <c r="F2635" s="53"/>
      <c r="G2635" s="53"/>
      <c r="H2635" s="53"/>
      <c r="I2635" s="54"/>
      <c r="J2635" s="50"/>
      <c r="K2635" s="54"/>
      <c r="L2635" s="55"/>
      <c r="M2635" s="59"/>
      <c r="N2635" s="59"/>
      <c r="O2635" s="53"/>
      <c r="P2635" s="53"/>
      <c r="Q2635" s="57">
        <f t="shared" si="707"/>
        <v>0</v>
      </c>
      <c r="R2635" s="53"/>
      <c r="S2635" s="53">
        <f t="shared" si="711"/>
        <v>0</v>
      </c>
      <c r="T2635" s="58"/>
      <c r="U2635" s="58"/>
      <c r="V2635" s="53">
        <f t="shared" si="708"/>
        <v>0</v>
      </c>
      <c r="W2635" s="59"/>
      <c r="X2635" s="6"/>
    </row>
    <row r="2636" spans="1:24" s="35" customFormat="1" ht="31.5" x14ac:dyDescent="0.25">
      <c r="A2636" s="33" t="s">
        <v>298</v>
      </c>
      <c r="B2636" s="33" t="s">
        <v>338</v>
      </c>
      <c r="C2636" s="42" t="s">
        <v>36</v>
      </c>
      <c r="D2636" s="43" t="s">
        <v>190</v>
      </c>
      <c r="E2636" s="53"/>
      <c r="F2636" s="53"/>
      <c r="G2636" s="53"/>
      <c r="H2636" s="53"/>
      <c r="I2636" s="54"/>
      <c r="J2636" s="50"/>
      <c r="K2636" s="54"/>
      <c r="L2636" s="55"/>
      <c r="M2636" s="59"/>
      <c r="N2636" s="59"/>
      <c r="O2636" s="53"/>
      <c r="P2636" s="53"/>
      <c r="Q2636" s="57">
        <f t="shared" si="707"/>
        <v>0</v>
      </c>
      <c r="R2636" s="53"/>
      <c r="S2636" s="53">
        <f t="shared" si="711"/>
        <v>0</v>
      </c>
      <c r="T2636" s="58"/>
      <c r="U2636" s="58"/>
      <c r="V2636" s="53">
        <f t="shared" si="708"/>
        <v>0</v>
      </c>
      <c r="W2636" s="59"/>
      <c r="X2636" s="6"/>
    </row>
    <row r="2637" spans="1:24" s="35" customFormat="1" ht="31.5" x14ac:dyDescent="0.25">
      <c r="A2637" s="33" t="s">
        <v>298</v>
      </c>
      <c r="B2637" s="33" t="s">
        <v>338</v>
      </c>
      <c r="C2637" s="42" t="s">
        <v>37</v>
      </c>
      <c r="D2637" s="43" t="s">
        <v>191</v>
      </c>
      <c r="E2637" s="53"/>
      <c r="F2637" s="53"/>
      <c r="G2637" s="53"/>
      <c r="H2637" s="53"/>
      <c r="I2637" s="54"/>
      <c r="J2637" s="50"/>
      <c r="K2637" s="54"/>
      <c r="L2637" s="55"/>
      <c r="M2637" s="59"/>
      <c r="N2637" s="59"/>
      <c r="O2637" s="53"/>
      <c r="P2637" s="53"/>
      <c r="Q2637" s="57">
        <f t="shared" si="707"/>
        <v>0</v>
      </c>
      <c r="R2637" s="53"/>
      <c r="S2637" s="53">
        <f t="shared" si="711"/>
        <v>0</v>
      </c>
      <c r="T2637" s="58"/>
      <c r="U2637" s="58"/>
      <c r="V2637" s="53">
        <f t="shared" si="708"/>
        <v>0</v>
      </c>
      <c r="W2637" s="59"/>
      <c r="X2637" s="6"/>
    </row>
    <row r="2638" spans="1:24" s="35" customFormat="1" ht="31.5" x14ac:dyDescent="0.25">
      <c r="A2638" s="33" t="s">
        <v>298</v>
      </c>
      <c r="B2638" s="33" t="s">
        <v>338</v>
      </c>
      <c r="C2638" s="42" t="s">
        <v>38</v>
      </c>
      <c r="D2638" s="43" t="s">
        <v>169</v>
      </c>
      <c r="E2638" s="53"/>
      <c r="F2638" s="53"/>
      <c r="G2638" s="53"/>
      <c r="H2638" s="53"/>
      <c r="I2638" s="54"/>
      <c r="J2638" s="50"/>
      <c r="K2638" s="54"/>
      <c r="L2638" s="55"/>
      <c r="M2638" s="59"/>
      <c r="N2638" s="59"/>
      <c r="O2638" s="53"/>
      <c r="P2638" s="53"/>
      <c r="Q2638" s="57">
        <f t="shared" si="707"/>
        <v>0</v>
      </c>
      <c r="R2638" s="53"/>
      <c r="S2638" s="53">
        <f t="shared" si="711"/>
        <v>0</v>
      </c>
      <c r="T2638" s="58"/>
      <c r="U2638" s="58"/>
      <c r="V2638" s="53">
        <f t="shared" si="708"/>
        <v>0</v>
      </c>
      <c r="W2638" s="59"/>
      <c r="X2638" s="6"/>
    </row>
    <row r="2639" spans="1:24" s="35" customFormat="1" ht="15.75" x14ac:dyDescent="0.25">
      <c r="A2639" s="33" t="s">
        <v>298</v>
      </c>
      <c r="B2639" s="33" t="s">
        <v>338</v>
      </c>
      <c r="C2639" s="42" t="s">
        <v>39</v>
      </c>
      <c r="D2639" s="43" t="s">
        <v>170</v>
      </c>
      <c r="E2639" s="53"/>
      <c r="F2639" s="53"/>
      <c r="G2639" s="53"/>
      <c r="H2639" s="53"/>
      <c r="I2639" s="54"/>
      <c r="J2639" s="50"/>
      <c r="K2639" s="54"/>
      <c r="L2639" s="55"/>
      <c r="M2639" s="59"/>
      <c r="N2639" s="59"/>
      <c r="O2639" s="53"/>
      <c r="P2639" s="53"/>
      <c r="Q2639" s="57">
        <f t="shared" si="707"/>
        <v>0</v>
      </c>
      <c r="R2639" s="53"/>
      <c r="S2639" s="53">
        <f t="shared" si="711"/>
        <v>0</v>
      </c>
      <c r="T2639" s="58"/>
      <c r="U2639" s="58"/>
      <c r="V2639" s="53">
        <f t="shared" si="708"/>
        <v>0</v>
      </c>
      <c r="W2639" s="59"/>
      <c r="X2639" s="6"/>
    </row>
    <row r="2640" spans="1:24" s="35" customFormat="1" ht="47.25" x14ac:dyDescent="0.25">
      <c r="A2640" s="33" t="s">
        <v>298</v>
      </c>
      <c r="B2640" s="33" t="s">
        <v>338</v>
      </c>
      <c r="C2640" s="42" t="s">
        <v>40</v>
      </c>
      <c r="D2640" s="43" t="s">
        <v>172</v>
      </c>
      <c r="E2640" s="53"/>
      <c r="F2640" s="53"/>
      <c r="G2640" s="53"/>
      <c r="H2640" s="53"/>
      <c r="I2640" s="54"/>
      <c r="J2640" s="50"/>
      <c r="K2640" s="54"/>
      <c r="L2640" s="55"/>
      <c r="M2640" s="59"/>
      <c r="N2640" s="59"/>
      <c r="O2640" s="53"/>
      <c r="P2640" s="53"/>
      <c r="Q2640" s="57">
        <f t="shared" si="707"/>
        <v>0</v>
      </c>
      <c r="R2640" s="53"/>
      <c r="S2640" s="53">
        <f t="shared" si="711"/>
        <v>0</v>
      </c>
      <c r="T2640" s="58"/>
      <c r="U2640" s="58"/>
      <c r="V2640" s="53">
        <f t="shared" si="708"/>
        <v>0</v>
      </c>
      <c r="W2640" s="59"/>
      <c r="X2640" s="6"/>
    </row>
    <row r="2641" spans="1:24" s="35" customFormat="1" ht="15.75" x14ac:dyDescent="0.25">
      <c r="A2641" s="33" t="s">
        <v>298</v>
      </c>
      <c r="B2641" s="33" t="s">
        <v>338</v>
      </c>
      <c r="C2641" s="42" t="s">
        <v>41</v>
      </c>
      <c r="D2641" s="43" t="s">
        <v>171</v>
      </c>
      <c r="E2641" s="53"/>
      <c r="F2641" s="53"/>
      <c r="G2641" s="53"/>
      <c r="H2641" s="53"/>
      <c r="I2641" s="54"/>
      <c r="J2641" s="50"/>
      <c r="K2641" s="54"/>
      <c r="L2641" s="55"/>
      <c r="M2641" s="59"/>
      <c r="N2641" s="59"/>
      <c r="O2641" s="53"/>
      <c r="P2641" s="53"/>
      <c r="Q2641" s="57">
        <f t="shared" si="707"/>
        <v>0</v>
      </c>
      <c r="R2641" s="53"/>
      <c r="S2641" s="53">
        <f t="shared" si="711"/>
        <v>0</v>
      </c>
      <c r="T2641" s="58"/>
      <c r="U2641" s="58"/>
      <c r="V2641" s="53">
        <f t="shared" si="708"/>
        <v>0</v>
      </c>
      <c r="W2641" s="59"/>
      <c r="X2641" s="6"/>
    </row>
    <row r="2642" spans="1:24" s="35" customFormat="1" ht="15.75" x14ac:dyDescent="0.25">
      <c r="A2642" s="33" t="s">
        <v>298</v>
      </c>
      <c r="B2642" s="33" t="s">
        <v>338</v>
      </c>
      <c r="C2642" s="42" t="s">
        <v>42</v>
      </c>
      <c r="D2642" s="43" t="s">
        <v>192</v>
      </c>
      <c r="E2642" s="53"/>
      <c r="F2642" s="53"/>
      <c r="G2642" s="53"/>
      <c r="H2642" s="53"/>
      <c r="I2642" s="54"/>
      <c r="J2642" s="50"/>
      <c r="K2642" s="54"/>
      <c r="L2642" s="55"/>
      <c r="M2642" s="59"/>
      <c r="N2642" s="59"/>
      <c r="O2642" s="53"/>
      <c r="P2642" s="53"/>
      <c r="Q2642" s="57">
        <f t="shared" si="707"/>
        <v>0</v>
      </c>
      <c r="R2642" s="53"/>
      <c r="S2642" s="53">
        <f t="shared" si="711"/>
        <v>0</v>
      </c>
      <c r="T2642" s="58"/>
      <c r="U2642" s="58"/>
      <c r="V2642" s="53">
        <f t="shared" si="708"/>
        <v>0</v>
      </c>
      <c r="W2642" s="59"/>
      <c r="X2642" s="6"/>
    </row>
    <row r="2643" spans="1:24" s="35" customFormat="1" ht="15.75" x14ac:dyDescent="0.25">
      <c r="A2643" s="33" t="s">
        <v>298</v>
      </c>
      <c r="B2643" s="33" t="s">
        <v>338</v>
      </c>
      <c r="C2643" s="42" t="s">
        <v>43</v>
      </c>
      <c r="D2643" s="43" t="s">
        <v>193</v>
      </c>
      <c r="E2643" s="53"/>
      <c r="F2643" s="53"/>
      <c r="G2643" s="53"/>
      <c r="H2643" s="53"/>
      <c r="I2643" s="54"/>
      <c r="J2643" s="50"/>
      <c r="K2643" s="54"/>
      <c r="L2643" s="55"/>
      <c r="M2643" s="59"/>
      <c r="N2643" s="59"/>
      <c r="O2643" s="53"/>
      <c r="P2643" s="53"/>
      <c r="Q2643" s="57">
        <f t="shared" si="707"/>
        <v>0</v>
      </c>
      <c r="R2643" s="53"/>
      <c r="S2643" s="53">
        <f t="shared" si="711"/>
        <v>0</v>
      </c>
      <c r="T2643" s="58"/>
      <c r="U2643" s="58"/>
      <c r="V2643" s="53">
        <f t="shared" si="708"/>
        <v>0</v>
      </c>
      <c r="W2643" s="59"/>
      <c r="X2643" s="6"/>
    </row>
    <row r="2644" spans="1:24" s="35" customFormat="1" ht="15.75" x14ac:dyDescent="0.25">
      <c r="A2644" s="33" t="s">
        <v>298</v>
      </c>
      <c r="B2644" s="33" t="s">
        <v>338</v>
      </c>
      <c r="C2644" s="42" t="s">
        <v>44</v>
      </c>
      <c r="D2644" s="43" t="s">
        <v>173</v>
      </c>
      <c r="E2644" s="53"/>
      <c r="F2644" s="53"/>
      <c r="G2644" s="53"/>
      <c r="H2644" s="53"/>
      <c r="I2644" s="54"/>
      <c r="J2644" s="50"/>
      <c r="K2644" s="54"/>
      <c r="L2644" s="55"/>
      <c r="M2644" s="59"/>
      <c r="N2644" s="59"/>
      <c r="O2644" s="53"/>
      <c r="P2644" s="53"/>
      <c r="Q2644" s="57">
        <f t="shared" si="707"/>
        <v>0</v>
      </c>
      <c r="R2644" s="53"/>
      <c r="S2644" s="53">
        <f t="shared" si="711"/>
        <v>0</v>
      </c>
      <c r="T2644" s="58"/>
      <c r="U2644" s="58"/>
      <c r="V2644" s="53">
        <f t="shared" si="708"/>
        <v>0</v>
      </c>
      <c r="W2644" s="59"/>
      <c r="X2644" s="6"/>
    </row>
    <row r="2645" spans="1:24" s="35" customFormat="1" ht="15.75" x14ac:dyDescent="0.25">
      <c r="A2645" s="33" t="s">
        <v>298</v>
      </c>
      <c r="B2645" s="33" t="s">
        <v>338</v>
      </c>
      <c r="C2645" s="42" t="s">
        <v>45</v>
      </c>
      <c r="D2645" s="43" t="s">
        <v>187</v>
      </c>
      <c r="E2645" s="53"/>
      <c r="F2645" s="53"/>
      <c r="G2645" s="53"/>
      <c r="H2645" s="53"/>
      <c r="I2645" s="54"/>
      <c r="J2645" s="50"/>
      <c r="K2645" s="54"/>
      <c r="L2645" s="55"/>
      <c r="M2645" s="59"/>
      <c r="N2645" s="59"/>
      <c r="O2645" s="53"/>
      <c r="P2645" s="53"/>
      <c r="Q2645" s="57">
        <f t="shared" si="707"/>
        <v>0</v>
      </c>
      <c r="R2645" s="53"/>
      <c r="S2645" s="53">
        <f t="shared" si="711"/>
        <v>0</v>
      </c>
      <c r="T2645" s="58"/>
      <c r="U2645" s="58"/>
      <c r="V2645" s="53">
        <f t="shared" si="708"/>
        <v>0</v>
      </c>
      <c r="W2645" s="59"/>
      <c r="X2645" s="6"/>
    </row>
    <row r="2646" spans="1:24" s="35" customFormat="1" ht="15.75" x14ac:dyDescent="0.25">
      <c r="A2646" s="33" t="s">
        <v>298</v>
      </c>
      <c r="B2646" s="33" t="s">
        <v>338</v>
      </c>
      <c r="C2646" s="42" t="s">
        <v>46</v>
      </c>
      <c r="D2646" s="43" t="s">
        <v>194</v>
      </c>
      <c r="E2646" s="53"/>
      <c r="F2646" s="53"/>
      <c r="G2646" s="53"/>
      <c r="H2646" s="53"/>
      <c r="I2646" s="54"/>
      <c r="J2646" s="50"/>
      <c r="K2646" s="54"/>
      <c r="L2646" s="55"/>
      <c r="M2646" s="59"/>
      <c r="N2646" s="59"/>
      <c r="O2646" s="53"/>
      <c r="P2646" s="53"/>
      <c r="Q2646" s="57">
        <f t="shared" si="707"/>
        <v>0</v>
      </c>
      <c r="R2646" s="53"/>
      <c r="S2646" s="53">
        <f t="shared" si="711"/>
        <v>0</v>
      </c>
      <c r="T2646" s="58"/>
      <c r="U2646" s="58"/>
      <c r="V2646" s="53">
        <f t="shared" si="708"/>
        <v>0</v>
      </c>
      <c r="W2646" s="59"/>
      <c r="X2646" s="6"/>
    </row>
    <row r="2647" spans="1:24" s="35" customFormat="1" ht="15.75" x14ac:dyDescent="0.25">
      <c r="A2647" s="33" t="s">
        <v>298</v>
      </c>
      <c r="B2647" s="33" t="s">
        <v>338</v>
      </c>
      <c r="C2647" s="42" t="s">
        <v>47</v>
      </c>
      <c r="D2647" s="43" t="s">
        <v>121</v>
      </c>
      <c r="E2647" s="53"/>
      <c r="F2647" s="53"/>
      <c r="G2647" s="53"/>
      <c r="H2647" s="53"/>
      <c r="I2647" s="54"/>
      <c r="J2647" s="50"/>
      <c r="K2647" s="54"/>
      <c r="L2647" s="55"/>
      <c r="M2647" s="59"/>
      <c r="N2647" s="59"/>
      <c r="O2647" s="53"/>
      <c r="P2647" s="53"/>
      <c r="Q2647" s="57">
        <f t="shared" si="707"/>
        <v>0</v>
      </c>
      <c r="R2647" s="53"/>
      <c r="S2647" s="53">
        <f t="shared" si="711"/>
        <v>0</v>
      </c>
      <c r="T2647" s="58"/>
      <c r="U2647" s="58"/>
      <c r="V2647" s="53">
        <f t="shared" si="708"/>
        <v>0</v>
      </c>
      <c r="W2647" s="59"/>
      <c r="X2647" s="6"/>
    </row>
    <row r="2648" spans="1:24" s="35" customFormat="1" ht="15.75" x14ac:dyDescent="0.25">
      <c r="A2648" s="33" t="s">
        <v>298</v>
      </c>
      <c r="B2648" s="33" t="s">
        <v>338</v>
      </c>
      <c r="C2648" s="42" t="s">
        <v>48</v>
      </c>
      <c r="D2648" s="43" t="s">
        <v>195</v>
      </c>
      <c r="E2648" s="53"/>
      <c r="F2648" s="53"/>
      <c r="G2648" s="53"/>
      <c r="H2648" s="53"/>
      <c r="I2648" s="54"/>
      <c r="J2648" s="50"/>
      <c r="K2648" s="54"/>
      <c r="L2648" s="55"/>
      <c r="M2648" s="59"/>
      <c r="N2648" s="59"/>
      <c r="O2648" s="53"/>
      <c r="P2648" s="53"/>
      <c r="Q2648" s="57">
        <f t="shared" si="707"/>
        <v>0</v>
      </c>
      <c r="R2648" s="53"/>
      <c r="S2648" s="53">
        <f t="shared" si="711"/>
        <v>0</v>
      </c>
      <c r="T2648" s="58"/>
      <c r="U2648" s="58"/>
      <c r="V2648" s="53">
        <f t="shared" si="708"/>
        <v>0</v>
      </c>
      <c r="W2648" s="59"/>
      <c r="X2648" s="6"/>
    </row>
    <row r="2649" spans="1:24" s="35" customFormat="1" ht="31.5" x14ac:dyDescent="0.25">
      <c r="A2649" s="33" t="s">
        <v>298</v>
      </c>
      <c r="B2649" s="33" t="s">
        <v>338</v>
      </c>
      <c r="C2649" s="42" t="s">
        <v>128</v>
      </c>
      <c r="D2649" s="43" t="s">
        <v>118</v>
      </c>
      <c r="E2649" s="53"/>
      <c r="F2649" s="53"/>
      <c r="G2649" s="53"/>
      <c r="H2649" s="53"/>
      <c r="I2649" s="54"/>
      <c r="J2649" s="50"/>
      <c r="K2649" s="54"/>
      <c r="L2649" s="55"/>
      <c r="M2649" s="59"/>
      <c r="N2649" s="59"/>
      <c r="O2649" s="53"/>
      <c r="P2649" s="53"/>
      <c r="Q2649" s="57">
        <f t="shared" si="707"/>
        <v>0</v>
      </c>
      <c r="R2649" s="53"/>
      <c r="S2649" s="53">
        <f t="shared" si="711"/>
        <v>0</v>
      </c>
      <c r="T2649" s="58"/>
      <c r="U2649" s="58"/>
      <c r="V2649" s="53">
        <f t="shared" si="708"/>
        <v>0</v>
      </c>
      <c r="W2649" s="59"/>
      <c r="X2649" s="6"/>
    </row>
    <row r="2650" spans="1:24" s="35" customFormat="1" ht="15.75" x14ac:dyDescent="0.25">
      <c r="A2650" s="33" t="s">
        <v>298</v>
      </c>
      <c r="B2650" s="33" t="s">
        <v>338</v>
      </c>
      <c r="C2650" s="42" t="s">
        <v>47</v>
      </c>
      <c r="D2650" s="43" t="s">
        <v>121</v>
      </c>
      <c r="E2650" s="53"/>
      <c r="F2650" s="53"/>
      <c r="G2650" s="53"/>
      <c r="H2650" s="53"/>
      <c r="I2650" s="54"/>
      <c r="J2650" s="50"/>
      <c r="K2650" s="54"/>
      <c r="L2650" s="55"/>
      <c r="M2650" s="59"/>
      <c r="N2650" s="59"/>
      <c r="O2650" s="53"/>
      <c r="P2650" s="53"/>
      <c r="Q2650" s="57">
        <f t="shared" si="707"/>
        <v>0</v>
      </c>
      <c r="R2650" s="53"/>
      <c r="S2650" s="53">
        <f t="shared" si="711"/>
        <v>0</v>
      </c>
      <c r="T2650" s="58"/>
      <c r="U2650" s="58"/>
      <c r="V2650" s="53">
        <f t="shared" si="708"/>
        <v>0</v>
      </c>
      <c r="W2650" s="59"/>
      <c r="X2650" s="6"/>
    </row>
    <row r="2651" spans="1:24" s="35" customFormat="1" ht="31.5" x14ac:dyDescent="0.25">
      <c r="A2651" s="33" t="s">
        <v>298</v>
      </c>
      <c r="B2651" s="33" t="s">
        <v>338</v>
      </c>
      <c r="C2651" s="42" t="s">
        <v>49</v>
      </c>
      <c r="D2651" s="43" t="s">
        <v>196</v>
      </c>
      <c r="E2651" s="53"/>
      <c r="F2651" s="53"/>
      <c r="G2651" s="53"/>
      <c r="H2651" s="53"/>
      <c r="I2651" s="54"/>
      <c r="J2651" s="50"/>
      <c r="K2651" s="54"/>
      <c r="L2651" s="55"/>
      <c r="M2651" s="59"/>
      <c r="N2651" s="59"/>
      <c r="O2651" s="53"/>
      <c r="P2651" s="53"/>
      <c r="Q2651" s="57">
        <f t="shared" si="707"/>
        <v>0</v>
      </c>
      <c r="R2651" s="53"/>
      <c r="S2651" s="53">
        <f t="shared" si="711"/>
        <v>0</v>
      </c>
      <c r="T2651" s="58"/>
      <c r="U2651" s="58"/>
      <c r="V2651" s="53">
        <f t="shared" si="708"/>
        <v>0</v>
      </c>
      <c r="W2651" s="59"/>
      <c r="X2651" s="6"/>
    </row>
    <row r="2652" spans="1:24" s="35" customFormat="1" ht="31.5" x14ac:dyDescent="0.25">
      <c r="A2652" s="33" t="s">
        <v>298</v>
      </c>
      <c r="B2652" s="33" t="s">
        <v>338</v>
      </c>
      <c r="C2652" s="42" t="s">
        <v>197</v>
      </c>
      <c r="D2652" s="43" t="s">
        <v>198</v>
      </c>
      <c r="E2652" s="53"/>
      <c r="F2652" s="53"/>
      <c r="G2652" s="53"/>
      <c r="H2652" s="53"/>
      <c r="I2652" s="54"/>
      <c r="J2652" s="50"/>
      <c r="K2652" s="54"/>
      <c r="L2652" s="55"/>
      <c r="M2652" s="59"/>
      <c r="N2652" s="59"/>
      <c r="O2652" s="53"/>
      <c r="P2652" s="53"/>
      <c r="Q2652" s="57">
        <f t="shared" si="707"/>
        <v>0</v>
      </c>
      <c r="R2652" s="53"/>
      <c r="S2652" s="53">
        <f t="shared" si="711"/>
        <v>0</v>
      </c>
      <c r="T2652" s="58"/>
      <c r="U2652" s="58"/>
      <c r="V2652" s="53">
        <f t="shared" si="708"/>
        <v>0</v>
      </c>
      <c r="W2652" s="59"/>
      <c r="X2652" s="6"/>
    </row>
    <row r="2653" spans="1:24" s="35" customFormat="1" ht="47.25" x14ac:dyDescent="0.25">
      <c r="A2653" s="33" t="s">
        <v>298</v>
      </c>
      <c r="B2653" s="33" t="s">
        <v>338</v>
      </c>
      <c r="C2653" s="42" t="s">
        <v>199</v>
      </c>
      <c r="D2653" s="43" t="s">
        <v>200</v>
      </c>
      <c r="E2653" s="53"/>
      <c r="F2653" s="53"/>
      <c r="G2653" s="53"/>
      <c r="H2653" s="53"/>
      <c r="I2653" s="54"/>
      <c r="J2653" s="50"/>
      <c r="K2653" s="54"/>
      <c r="L2653" s="55"/>
      <c r="M2653" s="59"/>
      <c r="N2653" s="59"/>
      <c r="O2653" s="53"/>
      <c r="P2653" s="53"/>
      <c r="Q2653" s="57">
        <f t="shared" si="707"/>
        <v>0</v>
      </c>
      <c r="R2653" s="53"/>
      <c r="S2653" s="53">
        <f t="shared" si="711"/>
        <v>0</v>
      </c>
      <c r="T2653" s="58"/>
      <c r="U2653" s="58"/>
      <c r="V2653" s="53">
        <f t="shared" si="708"/>
        <v>0</v>
      </c>
      <c r="W2653" s="59"/>
      <c r="X2653" s="6"/>
    </row>
    <row r="2654" spans="1:24" s="35" customFormat="1" ht="31.5" x14ac:dyDescent="0.25">
      <c r="A2654" s="33" t="s">
        <v>298</v>
      </c>
      <c r="B2654" s="33" t="s">
        <v>338</v>
      </c>
      <c r="C2654" s="42" t="s">
        <v>201</v>
      </c>
      <c r="D2654" s="43" t="s">
        <v>202</v>
      </c>
      <c r="E2654" s="53"/>
      <c r="F2654" s="53"/>
      <c r="G2654" s="53"/>
      <c r="H2654" s="53"/>
      <c r="I2654" s="54"/>
      <c r="J2654" s="50"/>
      <c r="K2654" s="54"/>
      <c r="L2654" s="55"/>
      <c r="M2654" s="59"/>
      <c r="N2654" s="59"/>
      <c r="O2654" s="53"/>
      <c r="P2654" s="53"/>
      <c r="Q2654" s="57">
        <f t="shared" si="707"/>
        <v>0</v>
      </c>
      <c r="R2654" s="53"/>
      <c r="S2654" s="53">
        <f t="shared" si="711"/>
        <v>0</v>
      </c>
      <c r="T2654" s="58"/>
      <c r="U2654" s="58"/>
      <c r="V2654" s="53">
        <f t="shared" si="708"/>
        <v>0</v>
      </c>
      <c r="W2654" s="59"/>
      <c r="X2654" s="6"/>
    </row>
    <row r="2655" spans="1:24" s="35" customFormat="1" ht="47.25" x14ac:dyDescent="0.25">
      <c r="A2655" s="33" t="s">
        <v>298</v>
      </c>
      <c r="B2655" s="33" t="s">
        <v>338</v>
      </c>
      <c r="C2655" s="42" t="s">
        <v>203</v>
      </c>
      <c r="D2655" s="43" t="s">
        <v>204</v>
      </c>
      <c r="E2655" s="53"/>
      <c r="F2655" s="53"/>
      <c r="G2655" s="53"/>
      <c r="H2655" s="53"/>
      <c r="I2655" s="54"/>
      <c r="J2655" s="50"/>
      <c r="K2655" s="54"/>
      <c r="L2655" s="55"/>
      <c r="M2655" s="59"/>
      <c r="N2655" s="59"/>
      <c r="O2655" s="53"/>
      <c r="P2655" s="53"/>
      <c r="Q2655" s="57">
        <f t="shared" si="707"/>
        <v>0</v>
      </c>
      <c r="R2655" s="53"/>
      <c r="S2655" s="53">
        <f t="shared" si="711"/>
        <v>0</v>
      </c>
      <c r="T2655" s="58"/>
      <c r="U2655" s="58"/>
      <c r="V2655" s="53">
        <f t="shared" si="708"/>
        <v>0</v>
      </c>
      <c r="W2655" s="59"/>
      <c r="X2655" s="6"/>
    </row>
    <row r="2656" spans="1:24" s="35" customFormat="1" ht="31.5" x14ac:dyDescent="0.25">
      <c r="A2656" s="33" t="s">
        <v>298</v>
      </c>
      <c r="B2656" s="22" t="s">
        <v>339</v>
      </c>
      <c r="C2656" s="23" t="s">
        <v>102</v>
      </c>
      <c r="D2656" s="32" t="s">
        <v>50</v>
      </c>
      <c r="E2656" s="64">
        <f t="shared" ref="E2656:L2656" si="712">SUM(E2657:E2703)</f>
        <v>422091</v>
      </c>
      <c r="F2656" s="64">
        <f t="shared" si="712"/>
        <v>70525.75</v>
      </c>
      <c r="G2656" s="64">
        <f t="shared" si="712"/>
        <v>88295</v>
      </c>
      <c r="H2656" s="64">
        <f t="shared" si="712"/>
        <v>88295</v>
      </c>
      <c r="I2656" s="134">
        <f t="shared" si="712"/>
        <v>0</v>
      </c>
      <c r="J2656" s="134">
        <f t="shared" si="712"/>
        <v>0</v>
      </c>
      <c r="K2656" s="134">
        <f t="shared" si="712"/>
        <v>0</v>
      </c>
      <c r="L2656" s="64">
        <f t="shared" si="712"/>
        <v>0</v>
      </c>
      <c r="M2656" s="64"/>
      <c r="N2656" s="64"/>
      <c r="O2656" s="64">
        <f t="shared" ref="O2656:V2656" si="713">SUM(O2657:O2701)</f>
        <v>0</v>
      </c>
      <c r="P2656" s="64">
        <f t="shared" si="713"/>
        <v>0</v>
      </c>
      <c r="Q2656" s="134">
        <f t="shared" si="713"/>
        <v>0</v>
      </c>
      <c r="R2656" s="64">
        <f t="shared" si="713"/>
        <v>3</v>
      </c>
      <c r="S2656" s="64">
        <f t="shared" si="713"/>
        <v>1</v>
      </c>
      <c r="T2656" s="144">
        <f t="shared" si="713"/>
        <v>0</v>
      </c>
      <c r="U2656" s="144">
        <f t="shared" si="713"/>
        <v>0</v>
      </c>
      <c r="V2656" s="64">
        <f t="shared" si="713"/>
        <v>0</v>
      </c>
      <c r="W2656" s="64"/>
      <c r="X2656" s="6"/>
    </row>
    <row r="2657" spans="1:24" s="35" customFormat="1" ht="63" x14ac:dyDescent="0.25">
      <c r="A2657" s="33" t="s">
        <v>298</v>
      </c>
      <c r="B2657" s="44" t="s">
        <v>339</v>
      </c>
      <c r="C2657" s="23" t="s">
        <v>102</v>
      </c>
      <c r="D2657" s="43" t="s">
        <v>205</v>
      </c>
      <c r="E2657" s="53"/>
      <c r="F2657" s="53"/>
      <c r="G2657" s="53"/>
      <c r="H2657" s="53"/>
      <c r="I2657" s="54"/>
      <c r="J2657" s="50"/>
      <c r="K2657" s="54"/>
      <c r="L2657" s="55"/>
      <c r="M2657" s="59"/>
      <c r="N2657" s="59"/>
      <c r="O2657" s="53"/>
      <c r="P2657" s="53"/>
      <c r="Q2657" s="57">
        <f>O2657-P2657</f>
        <v>0</v>
      </c>
      <c r="R2657" s="53"/>
      <c r="S2657" s="53">
        <f>ROUND(R2657/12*3,0)</f>
        <v>0</v>
      </c>
      <c r="T2657" s="58"/>
      <c r="U2657" s="58"/>
      <c r="V2657" s="53">
        <f>T2657-U2657</f>
        <v>0</v>
      </c>
      <c r="W2657" s="59"/>
      <c r="X2657" s="6"/>
    </row>
    <row r="2658" spans="1:24" s="35" customFormat="1" ht="15.75" x14ac:dyDescent="0.25">
      <c r="A2658" s="33" t="s">
        <v>298</v>
      </c>
      <c r="B2658" s="44" t="s">
        <v>339</v>
      </c>
      <c r="C2658" s="23" t="s">
        <v>384</v>
      </c>
      <c r="D2658" s="43" t="s">
        <v>387</v>
      </c>
      <c r="E2658" s="53"/>
      <c r="F2658" s="53"/>
      <c r="G2658" s="53"/>
      <c r="H2658" s="53"/>
      <c r="I2658" s="54"/>
      <c r="J2658" s="50"/>
      <c r="K2658" s="54"/>
      <c r="L2658" s="55"/>
      <c r="M2658" s="59"/>
      <c r="N2658" s="59"/>
      <c r="O2658" s="53"/>
      <c r="P2658" s="53"/>
      <c r="Q2658" s="57"/>
      <c r="R2658" s="53"/>
      <c r="S2658" s="53"/>
      <c r="T2658" s="58"/>
      <c r="U2658" s="58"/>
      <c r="V2658" s="53"/>
      <c r="W2658" s="59"/>
      <c r="X2658" s="6"/>
    </row>
    <row r="2659" spans="1:24" s="35" customFormat="1" ht="15.75" x14ac:dyDescent="0.25">
      <c r="A2659" s="33" t="s">
        <v>298</v>
      </c>
      <c r="B2659" s="44" t="s">
        <v>339</v>
      </c>
      <c r="C2659" s="23" t="s">
        <v>385</v>
      </c>
      <c r="D2659" s="43" t="s">
        <v>388</v>
      </c>
      <c r="E2659" s="53"/>
      <c r="F2659" s="53"/>
      <c r="G2659" s="53"/>
      <c r="H2659" s="53"/>
      <c r="I2659" s="127"/>
      <c r="J2659" s="55"/>
      <c r="K2659" s="127"/>
      <c r="L2659" s="55"/>
      <c r="M2659" s="59"/>
      <c r="N2659" s="59"/>
      <c r="O2659" s="53"/>
      <c r="P2659" s="53"/>
      <c r="Q2659" s="59"/>
      <c r="R2659" s="53"/>
      <c r="S2659" s="53"/>
      <c r="T2659" s="53"/>
      <c r="U2659" s="53"/>
      <c r="V2659" s="53"/>
      <c r="W2659" s="59"/>
      <c r="X2659" s="6"/>
    </row>
    <row r="2660" spans="1:24" s="35" customFormat="1" ht="31.5" x14ac:dyDescent="0.25">
      <c r="A2660" s="33" t="s">
        <v>298</v>
      </c>
      <c r="B2660" s="44" t="s">
        <v>339</v>
      </c>
      <c r="C2660" s="23" t="s">
        <v>386</v>
      </c>
      <c r="D2660" s="43" t="s">
        <v>389</v>
      </c>
      <c r="E2660" s="53"/>
      <c r="F2660" s="53"/>
      <c r="G2660" s="53"/>
      <c r="H2660" s="53"/>
      <c r="I2660" s="54"/>
      <c r="J2660" s="50"/>
      <c r="K2660" s="54"/>
      <c r="L2660" s="55"/>
      <c r="M2660" s="59"/>
      <c r="N2660" s="59"/>
      <c r="O2660" s="53"/>
      <c r="P2660" s="53"/>
      <c r="Q2660" s="57"/>
      <c r="R2660" s="53"/>
      <c r="S2660" s="53"/>
      <c r="T2660" s="58"/>
      <c r="U2660" s="58"/>
      <c r="V2660" s="53"/>
      <c r="W2660" s="59"/>
      <c r="X2660" s="6"/>
    </row>
    <row r="2661" spans="1:24" s="35" customFormat="1" ht="31.5" x14ac:dyDescent="0.25">
      <c r="A2661" s="33" t="s">
        <v>298</v>
      </c>
      <c r="B2661" s="44" t="s">
        <v>339</v>
      </c>
      <c r="C2661" s="37" t="s">
        <v>206</v>
      </c>
      <c r="D2661" s="43" t="s">
        <v>207</v>
      </c>
      <c r="E2661" s="53"/>
      <c r="F2661" s="53"/>
      <c r="G2661" s="53"/>
      <c r="H2661" s="53"/>
      <c r="I2661" s="54"/>
      <c r="J2661" s="50"/>
      <c r="K2661" s="54"/>
      <c r="L2661" s="55"/>
      <c r="M2661" s="59"/>
      <c r="N2661" s="59"/>
      <c r="O2661" s="53"/>
      <c r="P2661" s="53"/>
      <c r="Q2661" s="57">
        <f t="shared" ref="Q2661:Q2699" si="714">O2661-P2661</f>
        <v>0</v>
      </c>
      <c r="R2661" s="53"/>
      <c r="S2661" s="53">
        <f>ROUND(R2661/12*3,0)</f>
        <v>0</v>
      </c>
      <c r="T2661" s="58"/>
      <c r="U2661" s="58"/>
      <c r="V2661" s="53">
        <f t="shared" ref="V2661:V2699" si="715">T2661-U2661</f>
        <v>0</v>
      </c>
      <c r="W2661" s="59"/>
      <c r="X2661" s="6"/>
    </row>
    <row r="2662" spans="1:24" s="35" customFormat="1" ht="31.5" x14ac:dyDescent="0.25">
      <c r="A2662" s="33" t="s">
        <v>298</v>
      </c>
      <c r="B2662" s="44" t="s">
        <v>339</v>
      </c>
      <c r="C2662" s="37" t="s">
        <v>208</v>
      </c>
      <c r="D2662" s="43" t="s">
        <v>209</v>
      </c>
      <c r="E2662" s="53">
        <v>18761</v>
      </c>
      <c r="F2662" s="53">
        <f>E2662/12*2</f>
        <v>3126.8333333333335</v>
      </c>
      <c r="G2662" s="53">
        <v>6324</v>
      </c>
      <c r="H2662" s="53">
        <v>6324</v>
      </c>
      <c r="I2662" s="54"/>
      <c r="J2662" s="50"/>
      <c r="K2662" s="54"/>
      <c r="L2662" s="55"/>
      <c r="M2662" s="59"/>
      <c r="N2662" s="59"/>
      <c r="O2662" s="53"/>
      <c r="P2662" s="53"/>
      <c r="Q2662" s="57">
        <f t="shared" si="714"/>
        <v>0</v>
      </c>
      <c r="R2662" s="53"/>
      <c r="S2662" s="53">
        <f>ROUND(R2662/12*3,0)</f>
        <v>0</v>
      </c>
      <c r="T2662" s="58"/>
      <c r="U2662" s="58"/>
      <c r="V2662" s="53">
        <f t="shared" si="715"/>
        <v>0</v>
      </c>
      <c r="W2662" s="59"/>
      <c r="X2662" s="6"/>
    </row>
    <row r="2663" spans="1:24" s="35" customFormat="1" ht="15.75" x14ac:dyDescent="0.25">
      <c r="A2663" s="33" t="s">
        <v>298</v>
      </c>
      <c r="B2663" s="44" t="s">
        <v>339</v>
      </c>
      <c r="C2663" s="37" t="s">
        <v>210</v>
      </c>
      <c r="D2663" s="43" t="s">
        <v>224</v>
      </c>
      <c r="E2663" s="53"/>
      <c r="F2663" s="53"/>
      <c r="G2663" s="53"/>
      <c r="H2663" s="53"/>
      <c r="I2663" s="54"/>
      <c r="J2663" s="50"/>
      <c r="K2663" s="54"/>
      <c r="L2663" s="55"/>
      <c r="M2663" s="59"/>
      <c r="N2663" s="59"/>
      <c r="O2663" s="53"/>
      <c r="P2663" s="53"/>
      <c r="Q2663" s="57">
        <f t="shared" si="714"/>
        <v>0</v>
      </c>
      <c r="R2663" s="53"/>
      <c r="S2663" s="53">
        <f t="shared" ref="S2663" si="716">ROUND(R2663/12*3,0)</f>
        <v>0</v>
      </c>
      <c r="T2663" s="58"/>
      <c r="U2663" s="58"/>
      <c r="V2663" s="53">
        <f t="shared" si="715"/>
        <v>0</v>
      </c>
      <c r="W2663" s="59"/>
      <c r="X2663" s="6"/>
    </row>
    <row r="2664" spans="1:24" s="35" customFormat="1" ht="31.5" x14ac:dyDescent="0.25">
      <c r="A2664" s="33" t="s">
        <v>298</v>
      </c>
      <c r="B2664" s="44" t="s">
        <v>339</v>
      </c>
      <c r="C2664" s="37" t="s">
        <v>211</v>
      </c>
      <c r="D2664" s="43" t="s">
        <v>225</v>
      </c>
      <c r="E2664" s="53">
        <v>2127</v>
      </c>
      <c r="F2664" s="53">
        <f>E2664/12*3</f>
        <v>531.75</v>
      </c>
      <c r="G2664" s="53"/>
      <c r="H2664" s="53"/>
      <c r="I2664" s="54"/>
      <c r="J2664" s="50"/>
      <c r="K2664" s="54"/>
      <c r="L2664" s="55"/>
      <c r="M2664" s="59"/>
      <c r="N2664" s="59"/>
      <c r="O2664" s="53"/>
      <c r="P2664" s="53"/>
      <c r="Q2664" s="57">
        <f t="shared" si="714"/>
        <v>0</v>
      </c>
      <c r="R2664" s="74">
        <v>3</v>
      </c>
      <c r="S2664" s="53">
        <f>ROUND(R2664/12*3,0)</f>
        <v>1</v>
      </c>
      <c r="T2664" s="58"/>
      <c r="U2664" s="58"/>
      <c r="V2664" s="53">
        <f t="shared" si="715"/>
        <v>0</v>
      </c>
      <c r="W2664" s="59"/>
      <c r="X2664" s="6"/>
    </row>
    <row r="2665" spans="1:24" s="35" customFormat="1" ht="31.5" x14ac:dyDescent="0.25">
      <c r="A2665" s="33" t="s">
        <v>298</v>
      </c>
      <c r="B2665" s="44" t="s">
        <v>339</v>
      </c>
      <c r="C2665" s="37" t="s">
        <v>212</v>
      </c>
      <c r="D2665" s="43" t="s">
        <v>213</v>
      </c>
      <c r="E2665" s="53"/>
      <c r="F2665" s="53">
        <f>E2665/12*1</f>
        <v>0</v>
      </c>
      <c r="G2665" s="53"/>
      <c r="H2665" s="53"/>
      <c r="I2665" s="54"/>
      <c r="J2665" s="50"/>
      <c r="K2665" s="54"/>
      <c r="L2665" s="55"/>
      <c r="M2665" s="59"/>
      <c r="N2665" s="59"/>
      <c r="O2665" s="53"/>
      <c r="P2665" s="53"/>
      <c r="Q2665" s="57">
        <f t="shared" si="714"/>
        <v>0</v>
      </c>
      <c r="R2665" s="53"/>
      <c r="S2665" s="53">
        <f t="shared" ref="S2665:S2699" si="717">ROUND(R2665/12*3,0)</f>
        <v>0</v>
      </c>
      <c r="T2665" s="58"/>
      <c r="U2665" s="58"/>
      <c r="V2665" s="53">
        <f t="shared" si="715"/>
        <v>0</v>
      </c>
      <c r="W2665" s="59"/>
      <c r="X2665" s="6"/>
    </row>
    <row r="2666" spans="1:24" s="35" customFormat="1" ht="15.75" x14ac:dyDescent="0.25">
      <c r="A2666" s="33" t="s">
        <v>298</v>
      </c>
      <c r="B2666" s="44" t="s">
        <v>339</v>
      </c>
      <c r="C2666" s="37" t="s">
        <v>214</v>
      </c>
      <c r="D2666" s="43" t="s">
        <v>215</v>
      </c>
      <c r="E2666" s="53"/>
      <c r="F2666" s="53"/>
      <c r="G2666" s="53"/>
      <c r="H2666" s="53"/>
      <c r="I2666" s="54"/>
      <c r="J2666" s="50"/>
      <c r="K2666" s="54"/>
      <c r="L2666" s="55"/>
      <c r="M2666" s="59"/>
      <c r="N2666" s="59"/>
      <c r="O2666" s="53"/>
      <c r="P2666" s="53"/>
      <c r="Q2666" s="57">
        <f t="shared" si="714"/>
        <v>0</v>
      </c>
      <c r="R2666" s="53"/>
      <c r="S2666" s="53">
        <f t="shared" si="717"/>
        <v>0</v>
      </c>
      <c r="T2666" s="58"/>
      <c r="U2666" s="58"/>
      <c r="V2666" s="53">
        <f t="shared" si="715"/>
        <v>0</v>
      </c>
      <c r="W2666" s="59"/>
      <c r="X2666" s="6"/>
    </row>
    <row r="2667" spans="1:24" s="35" customFormat="1" ht="31.5" x14ac:dyDescent="0.25">
      <c r="A2667" s="33" t="s">
        <v>298</v>
      </c>
      <c r="B2667" s="44" t="s">
        <v>339</v>
      </c>
      <c r="C2667" s="37" t="s">
        <v>216</v>
      </c>
      <c r="D2667" s="43" t="s">
        <v>217</v>
      </c>
      <c r="E2667" s="53">
        <v>25613</v>
      </c>
      <c r="F2667" s="53">
        <f>E2667/12*2</f>
        <v>4268.833333333333</v>
      </c>
      <c r="G2667" s="53">
        <v>5530</v>
      </c>
      <c r="H2667" s="53">
        <v>5530</v>
      </c>
      <c r="I2667" s="54"/>
      <c r="J2667" s="50"/>
      <c r="K2667" s="54"/>
      <c r="L2667" s="55"/>
      <c r="M2667" s="59"/>
      <c r="N2667" s="59"/>
      <c r="O2667" s="53"/>
      <c r="P2667" s="53"/>
      <c r="Q2667" s="57">
        <f t="shared" si="714"/>
        <v>0</v>
      </c>
      <c r="R2667" s="53"/>
      <c r="S2667" s="53">
        <f t="shared" si="717"/>
        <v>0</v>
      </c>
      <c r="T2667" s="58"/>
      <c r="U2667" s="58"/>
      <c r="V2667" s="53">
        <f t="shared" si="715"/>
        <v>0</v>
      </c>
      <c r="W2667" s="59"/>
      <c r="X2667" s="6"/>
    </row>
    <row r="2668" spans="1:24" s="35" customFormat="1" ht="31.5" x14ac:dyDescent="0.25">
      <c r="A2668" s="33" t="s">
        <v>298</v>
      </c>
      <c r="B2668" s="44" t="s">
        <v>339</v>
      </c>
      <c r="C2668" s="37" t="s">
        <v>218</v>
      </c>
      <c r="D2668" s="43" t="s">
        <v>219</v>
      </c>
      <c r="E2668" s="53"/>
      <c r="F2668" s="53">
        <f t="shared" ref="F2668:F2698" si="718">E2668/12*1</f>
        <v>0</v>
      </c>
      <c r="G2668" s="53"/>
      <c r="H2668" s="53"/>
      <c r="I2668" s="54"/>
      <c r="J2668" s="50"/>
      <c r="K2668" s="54"/>
      <c r="L2668" s="55"/>
      <c r="M2668" s="59"/>
      <c r="N2668" s="59"/>
      <c r="O2668" s="53"/>
      <c r="P2668" s="53"/>
      <c r="Q2668" s="57">
        <f t="shared" si="714"/>
        <v>0</v>
      </c>
      <c r="R2668" s="53"/>
      <c r="S2668" s="53">
        <f t="shared" si="717"/>
        <v>0</v>
      </c>
      <c r="T2668" s="58"/>
      <c r="U2668" s="58"/>
      <c r="V2668" s="53">
        <f t="shared" si="715"/>
        <v>0</v>
      </c>
      <c r="W2668" s="59"/>
      <c r="X2668" s="6"/>
    </row>
    <row r="2669" spans="1:24" s="35" customFormat="1" ht="31.5" x14ac:dyDescent="0.25">
      <c r="A2669" s="33" t="s">
        <v>298</v>
      </c>
      <c r="B2669" s="44" t="s">
        <v>339</v>
      </c>
      <c r="C2669" s="37" t="s">
        <v>220</v>
      </c>
      <c r="D2669" s="43" t="s">
        <v>221</v>
      </c>
      <c r="E2669" s="53"/>
      <c r="F2669" s="53">
        <f t="shared" si="718"/>
        <v>0</v>
      </c>
      <c r="G2669" s="53"/>
      <c r="H2669" s="53"/>
      <c r="I2669" s="54"/>
      <c r="J2669" s="50"/>
      <c r="K2669" s="54"/>
      <c r="L2669" s="55"/>
      <c r="M2669" s="59"/>
      <c r="N2669" s="59"/>
      <c r="O2669" s="53"/>
      <c r="P2669" s="53"/>
      <c r="Q2669" s="57">
        <f t="shared" si="714"/>
        <v>0</v>
      </c>
      <c r="R2669" s="53"/>
      <c r="S2669" s="53">
        <f t="shared" si="717"/>
        <v>0</v>
      </c>
      <c r="T2669" s="58"/>
      <c r="U2669" s="58"/>
      <c r="V2669" s="53">
        <f t="shared" si="715"/>
        <v>0</v>
      </c>
      <c r="W2669" s="59"/>
      <c r="X2669" s="6"/>
    </row>
    <row r="2670" spans="1:24" s="35" customFormat="1" ht="31.5" x14ac:dyDescent="0.25">
      <c r="A2670" s="33" t="s">
        <v>298</v>
      </c>
      <c r="B2670" s="44" t="s">
        <v>339</v>
      </c>
      <c r="C2670" s="37" t="s">
        <v>222</v>
      </c>
      <c r="D2670" s="43" t="s">
        <v>226</v>
      </c>
      <c r="E2670" s="53"/>
      <c r="F2670" s="53">
        <f t="shared" si="718"/>
        <v>0</v>
      </c>
      <c r="G2670" s="53"/>
      <c r="H2670" s="53"/>
      <c r="I2670" s="54"/>
      <c r="J2670" s="50"/>
      <c r="K2670" s="54"/>
      <c r="L2670" s="55"/>
      <c r="M2670" s="59"/>
      <c r="N2670" s="59"/>
      <c r="O2670" s="53"/>
      <c r="P2670" s="53"/>
      <c r="Q2670" s="57">
        <f t="shared" si="714"/>
        <v>0</v>
      </c>
      <c r="R2670" s="53"/>
      <c r="S2670" s="53">
        <f t="shared" si="717"/>
        <v>0</v>
      </c>
      <c r="T2670" s="58"/>
      <c r="U2670" s="58"/>
      <c r="V2670" s="53">
        <f t="shared" si="715"/>
        <v>0</v>
      </c>
      <c r="W2670" s="59"/>
      <c r="X2670" s="6"/>
    </row>
    <row r="2671" spans="1:24" s="35" customFormat="1" ht="31.5" x14ac:dyDescent="0.25">
      <c r="A2671" s="33" t="s">
        <v>298</v>
      </c>
      <c r="B2671" s="44" t="s">
        <v>339</v>
      </c>
      <c r="C2671" s="37" t="s">
        <v>223</v>
      </c>
      <c r="D2671" s="43" t="s">
        <v>227</v>
      </c>
      <c r="E2671" s="53"/>
      <c r="F2671" s="53">
        <f t="shared" si="718"/>
        <v>0</v>
      </c>
      <c r="G2671" s="53"/>
      <c r="H2671" s="53"/>
      <c r="I2671" s="54"/>
      <c r="J2671" s="50"/>
      <c r="K2671" s="54"/>
      <c r="L2671" s="55"/>
      <c r="M2671" s="59"/>
      <c r="N2671" s="59"/>
      <c r="O2671" s="53"/>
      <c r="P2671" s="53"/>
      <c r="Q2671" s="57">
        <f t="shared" si="714"/>
        <v>0</v>
      </c>
      <c r="R2671" s="53"/>
      <c r="S2671" s="53">
        <f t="shared" si="717"/>
        <v>0</v>
      </c>
      <c r="T2671" s="58"/>
      <c r="U2671" s="58"/>
      <c r="V2671" s="53">
        <f t="shared" si="715"/>
        <v>0</v>
      </c>
      <c r="W2671" s="59"/>
      <c r="X2671" s="6"/>
    </row>
    <row r="2672" spans="1:24" s="35" customFormat="1" ht="31.5" x14ac:dyDescent="0.25">
      <c r="A2672" s="33" t="s">
        <v>298</v>
      </c>
      <c r="B2672" s="44" t="s">
        <v>339</v>
      </c>
      <c r="C2672" s="37" t="s">
        <v>280</v>
      </c>
      <c r="D2672" s="43" t="s">
        <v>281</v>
      </c>
      <c r="E2672" s="53"/>
      <c r="F2672" s="53">
        <f t="shared" si="718"/>
        <v>0</v>
      </c>
      <c r="G2672" s="53"/>
      <c r="H2672" s="53"/>
      <c r="I2672" s="54"/>
      <c r="J2672" s="50"/>
      <c r="K2672" s="54"/>
      <c r="L2672" s="55"/>
      <c r="M2672" s="59"/>
      <c r="N2672" s="59"/>
      <c r="O2672" s="53"/>
      <c r="P2672" s="53"/>
      <c r="Q2672" s="57">
        <f t="shared" si="714"/>
        <v>0</v>
      </c>
      <c r="R2672" s="53"/>
      <c r="S2672" s="53">
        <f t="shared" si="717"/>
        <v>0</v>
      </c>
      <c r="T2672" s="58"/>
      <c r="U2672" s="58"/>
      <c r="V2672" s="53">
        <f t="shared" si="715"/>
        <v>0</v>
      </c>
      <c r="W2672" s="59"/>
      <c r="X2672" s="6"/>
    </row>
    <row r="2673" spans="1:24" s="35" customFormat="1" ht="15.75" x14ac:dyDescent="0.25">
      <c r="A2673" s="33" t="s">
        <v>298</v>
      </c>
      <c r="B2673" s="44" t="s">
        <v>339</v>
      </c>
      <c r="C2673" s="37" t="s">
        <v>228</v>
      </c>
      <c r="D2673" s="43" t="s">
        <v>229</v>
      </c>
      <c r="E2673" s="53"/>
      <c r="F2673" s="53">
        <f t="shared" si="718"/>
        <v>0</v>
      </c>
      <c r="G2673" s="53">
        <v>3119</v>
      </c>
      <c r="H2673" s="53">
        <v>3119</v>
      </c>
      <c r="I2673" s="54"/>
      <c r="J2673" s="50"/>
      <c r="K2673" s="54"/>
      <c r="L2673" s="55"/>
      <c r="M2673" s="59"/>
      <c r="N2673" s="59"/>
      <c r="O2673" s="53"/>
      <c r="P2673" s="53"/>
      <c r="Q2673" s="57">
        <f t="shared" si="714"/>
        <v>0</v>
      </c>
      <c r="R2673" s="53"/>
      <c r="S2673" s="53">
        <f t="shared" si="717"/>
        <v>0</v>
      </c>
      <c r="T2673" s="58"/>
      <c r="U2673" s="58"/>
      <c r="V2673" s="53">
        <f t="shared" si="715"/>
        <v>0</v>
      </c>
      <c r="W2673" s="59"/>
      <c r="X2673" s="6"/>
    </row>
    <row r="2674" spans="1:24" s="35" customFormat="1" ht="31.5" x14ac:dyDescent="0.25">
      <c r="A2674" s="33" t="s">
        <v>298</v>
      </c>
      <c r="B2674" s="44" t="s">
        <v>339</v>
      </c>
      <c r="C2674" s="37" t="s">
        <v>230</v>
      </c>
      <c r="D2674" s="43" t="s">
        <v>231</v>
      </c>
      <c r="E2674" s="53"/>
      <c r="F2674" s="53">
        <f t="shared" si="718"/>
        <v>0</v>
      </c>
      <c r="G2674" s="53"/>
      <c r="H2674" s="53"/>
      <c r="I2674" s="54"/>
      <c r="J2674" s="50"/>
      <c r="K2674" s="54"/>
      <c r="L2674" s="55"/>
      <c r="M2674" s="59"/>
      <c r="N2674" s="59"/>
      <c r="O2674" s="53"/>
      <c r="P2674" s="53"/>
      <c r="Q2674" s="57">
        <f t="shared" si="714"/>
        <v>0</v>
      </c>
      <c r="R2674" s="53"/>
      <c r="S2674" s="53">
        <f t="shared" si="717"/>
        <v>0</v>
      </c>
      <c r="T2674" s="58"/>
      <c r="U2674" s="58"/>
      <c r="V2674" s="53">
        <f t="shared" si="715"/>
        <v>0</v>
      </c>
      <c r="W2674" s="59"/>
      <c r="X2674" s="6"/>
    </row>
    <row r="2675" spans="1:24" s="35" customFormat="1" ht="15.75" x14ac:dyDescent="0.25">
      <c r="A2675" s="33" t="s">
        <v>298</v>
      </c>
      <c r="B2675" s="44" t="s">
        <v>339</v>
      </c>
      <c r="C2675" s="37" t="s">
        <v>232</v>
      </c>
      <c r="D2675" s="43" t="s">
        <v>233</v>
      </c>
      <c r="E2675" s="53"/>
      <c r="F2675" s="53">
        <f t="shared" si="718"/>
        <v>0</v>
      </c>
      <c r="G2675" s="53"/>
      <c r="H2675" s="53"/>
      <c r="I2675" s="54"/>
      <c r="J2675" s="50"/>
      <c r="K2675" s="54"/>
      <c r="L2675" s="55"/>
      <c r="M2675" s="59"/>
      <c r="N2675" s="59"/>
      <c r="O2675" s="53"/>
      <c r="P2675" s="53"/>
      <c r="Q2675" s="57">
        <f t="shared" si="714"/>
        <v>0</v>
      </c>
      <c r="R2675" s="53"/>
      <c r="S2675" s="53">
        <f t="shared" si="717"/>
        <v>0</v>
      </c>
      <c r="T2675" s="58"/>
      <c r="U2675" s="58"/>
      <c r="V2675" s="53">
        <f t="shared" si="715"/>
        <v>0</v>
      </c>
      <c r="W2675" s="59"/>
      <c r="X2675" s="6"/>
    </row>
    <row r="2676" spans="1:24" s="35" customFormat="1" ht="15.75" x14ac:dyDescent="0.25">
      <c r="A2676" s="33" t="s">
        <v>298</v>
      </c>
      <c r="B2676" s="44" t="s">
        <v>339</v>
      </c>
      <c r="C2676" s="37" t="s">
        <v>394</v>
      </c>
      <c r="D2676" s="43" t="s">
        <v>369</v>
      </c>
      <c r="E2676" s="53"/>
      <c r="F2676" s="53">
        <f t="shared" si="718"/>
        <v>0</v>
      </c>
      <c r="G2676" s="53">
        <v>147</v>
      </c>
      <c r="H2676" s="53">
        <v>147</v>
      </c>
      <c r="I2676" s="54"/>
      <c r="J2676" s="50"/>
      <c r="K2676" s="54"/>
      <c r="L2676" s="55"/>
      <c r="M2676" s="59"/>
      <c r="N2676" s="59"/>
      <c r="O2676" s="53"/>
      <c r="P2676" s="53"/>
      <c r="Q2676" s="57">
        <f t="shared" si="714"/>
        <v>0</v>
      </c>
      <c r="R2676" s="53"/>
      <c r="S2676" s="53">
        <f t="shared" si="717"/>
        <v>0</v>
      </c>
      <c r="T2676" s="58"/>
      <c r="U2676" s="58"/>
      <c r="V2676" s="53">
        <f t="shared" si="715"/>
        <v>0</v>
      </c>
      <c r="W2676" s="59"/>
      <c r="X2676" s="6"/>
    </row>
    <row r="2677" spans="1:24" s="35" customFormat="1" ht="15.75" x14ac:dyDescent="0.25">
      <c r="A2677" s="33" t="s">
        <v>298</v>
      </c>
      <c r="B2677" s="44" t="s">
        <v>339</v>
      </c>
      <c r="C2677" s="37" t="s">
        <v>234</v>
      </c>
      <c r="D2677" s="43" t="s">
        <v>235</v>
      </c>
      <c r="E2677" s="53"/>
      <c r="F2677" s="53">
        <f t="shared" si="718"/>
        <v>0</v>
      </c>
      <c r="G2677" s="53"/>
      <c r="H2677" s="53"/>
      <c r="I2677" s="54"/>
      <c r="J2677" s="50"/>
      <c r="K2677" s="54"/>
      <c r="L2677" s="55"/>
      <c r="M2677" s="59"/>
      <c r="N2677" s="59"/>
      <c r="O2677" s="53"/>
      <c r="P2677" s="53"/>
      <c r="Q2677" s="57">
        <f t="shared" si="714"/>
        <v>0</v>
      </c>
      <c r="R2677" s="53"/>
      <c r="S2677" s="53">
        <f t="shared" si="717"/>
        <v>0</v>
      </c>
      <c r="T2677" s="58"/>
      <c r="U2677" s="58"/>
      <c r="V2677" s="53">
        <f t="shared" si="715"/>
        <v>0</v>
      </c>
      <c r="W2677" s="59"/>
      <c r="X2677" s="6"/>
    </row>
    <row r="2678" spans="1:24" s="35" customFormat="1" ht="15.75" x14ac:dyDescent="0.25">
      <c r="A2678" s="33" t="s">
        <v>298</v>
      </c>
      <c r="B2678" s="44" t="s">
        <v>339</v>
      </c>
      <c r="C2678" s="37" t="s">
        <v>236</v>
      </c>
      <c r="D2678" s="43" t="s">
        <v>237</v>
      </c>
      <c r="E2678" s="53"/>
      <c r="F2678" s="53">
        <f t="shared" si="718"/>
        <v>0</v>
      </c>
      <c r="G2678" s="53"/>
      <c r="H2678" s="53"/>
      <c r="I2678" s="54"/>
      <c r="J2678" s="50"/>
      <c r="K2678" s="54"/>
      <c r="L2678" s="55"/>
      <c r="M2678" s="59"/>
      <c r="N2678" s="59"/>
      <c r="O2678" s="53"/>
      <c r="P2678" s="53"/>
      <c r="Q2678" s="57">
        <f t="shared" si="714"/>
        <v>0</v>
      </c>
      <c r="R2678" s="53"/>
      <c r="S2678" s="53">
        <f t="shared" si="717"/>
        <v>0</v>
      </c>
      <c r="T2678" s="58"/>
      <c r="U2678" s="58"/>
      <c r="V2678" s="53">
        <f t="shared" si="715"/>
        <v>0</v>
      </c>
      <c r="W2678" s="59"/>
      <c r="X2678" s="6"/>
    </row>
    <row r="2679" spans="1:24" s="35" customFormat="1" ht="31.5" x14ac:dyDescent="0.25">
      <c r="A2679" s="33" t="s">
        <v>298</v>
      </c>
      <c r="B2679" s="44" t="s">
        <v>339</v>
      </c>
      <c r="C2679" s="37" t="s">
        <v>238</v>
      </c>
      <c r="D2679" s="43" t="s">
        <v>239</v>
      </c>
      <c r="E2679" s="53"/>
      <c r="F2679" s="53">
        <f t="shared" si="718"/>
        <v>0</v>
      </c>
      <c r="G2679" s="53"/>
      <c r="H2679" s="53"/>
      <c r="I2679" s="54"/>
      <c r="J2679" s="50"/>
      <c r="K2679" s="54"/>
      <c r="L2679" s="55"/>
      <c r="M2679" s="59"/>
      <c r="N2679" s="59"/>
      <c r="O2679" s="53"/>
      <c r="P2679" s="53"/>
      <c r="Q2679" s="57">
        <f t="shared" si="714"/>
        <v>0</v>
      </c>
      <c r="R2679" s="53"/>
      <c r="S2679" s="53">
        <f t="shared" si="717"/>
        <v>0</v>
      </c>
      <c r="T2679" s="58"/>
      <c r="U2679" s="58"/>
      <c r="V2679" s="53">
        <f t="shared" si="715"/>
        <v>0</v>
      </c>
      <c r="W2679" s="59"/>
      <c r="X2679" s="6"/>
    </row>
    <row r="2680" spans="1:24" s="35" customFormat="1" ht="31.5" x14ac:dyDescent="0.25">
      <c r="A2680" s="33" t="s">
        <v>298</v>
      </c>
      <c r="B2680" s="44" t="s">
        <v>339</v>
      </c>
      <c r="C2680" s="37" t="s">
        <v>240</v>
      </c>
      <c r="D2680" s="43" t="s">
        <v>241</v>
      </c>
      <c r="E2680" s="53"/>
      <c r="F2680" s="53">
        <f t="shared" si="718"/>
        <v>0</v>
      </c>
      <c r="G2680" s="53"/>
      <c r="H2680" s="53"/>
      <c r="I2680" s="54"/>
      <c r="J2680" s="50"/>
      <c r="K2680" s="54"/>
      <c r="L2680" s="55"/>
      <c r="M2680" s="59"/>
      <c r="N2680" s="59"/>
      <c r="O2680" s="53"/>
      <c r="P2680" s="53"/>
      <c r="Q2680" s="57">
        <f t="shared" si="714"/>
        <v>0</v>
      </c>
      <c r="R2680" s="53"/>
      <c r="S2680" s="53">
        <f t="shared" si="717"/>
        <v>0</v>
      </c>
      <c r="T2680" s="58"/>
      <c r="U2680" s="58"/>
      <c r="V2680" s="53">
        <f t="shared" si="715"/>
        <v>0</v>
      </c>
      <c r="W2680" s="59"/>
      <c r="X2680" s="6"/>
    </row>
    <row r="2681" spans="1:24" s="35" customFormat="1" ht="15.75" x14ac:dyDescent="0.25">
      <c r="A2681" s="33" t="s">
        <v>298</v>
      </c>
      <c r="B2681" s="44" t="s">
        <v>339</v>
      </c>
      <c r="C2681" s="37" t="s">
        <v>242</v>
      </c>
      <c r="D2681" s="43" t="s">
        <v>246</v>
      </c>
      <c r="E2681" s="53"/>
      <c r="F2681" s="53">
        <f t="shared" si="718"/>
        <v>0</v>
      </c>
      <c r="G2681" s="53"/>
      <c r="H2681" s="53"/>
      <c r="I2681" s="54"/>
      <c r="J2681" s="50"/>
      <c r="K2681" s="54"/>
      <c r="L2681" s="55"/>
      <c r="M2681" s="59"/>
      <c r="N2681" s="59"/>
      <c r="O2681" s="53"/>
      <c r="P2681" s="53"/>
      <c r="Q2681" s="57">
        <f t="shared" si="714"/>
        <v>0</v>
      </c>
      <c r="R2681" s="53"/>
      <c r="S2681" s="53">
        <f t="shared" si="717"/>
        <v>0</v>
      </c>
      <c r="T2681" s="58"/>
      <c r="U2681" s="58"/>
      <c r="V2681" s="53">
        <f t="shared" si="715"/>
        <v>0</v>
      </c>
      <c r="W2681" s="59"/>
      <c r="X2681" s="6"/>
    </row>
    <row r="2682" spans="1:24" s="35" customFormat="1" ht="15.75" x14ac:dyDescent="0.25">
      <c r="A2682" s="33" t="s">
        <v>298</v>
      </c>
      <c r="B2682" s="44" t="s">
        <v>339</v>
      </c>
      <c r="C2682" s="37" t="s">
        <v>243</v>
      </c>
      <c r="D2682" s="43" t="s">
        <v>247</v>
      </c>
      <c r="E2682" s="53"/>
      <c r="F2682" s="53">
        <f t="shared" si="718"/>
        <v>0</v>
      </c>
      <c r="G2682" s="53">
        <v>22</v>
      </c>
      <c r="H2682" s="53">
        <v>22</v>
      </c>
      <c r="I2682" s="54"/>
      <c r="J2682" s="50"/>
      <c r="K2682" s="54"/>
      <c r="L2682" s="55"/>
      <c r="M2682" s="59"/>
      <c r="N2682" s="59"/>
      <c r="O2682" s="53"/>
      <c r="P2682" s="53"/>
      <c r="Q2682" s="57">
        <f t="shared" si="714"/>
        <v>0</v>
      </c>
      <c r="R2682" s="53"/>
      <c r="S2682" s="53">
        <f t="shared" si="717"/>
        <v>0</v>
      </c>
      <c r="T2682" s="58"/>
      <c r="U2682" s="58"/>
      <c r="V2682" s="53">
        <f t="shared" si="715"/>
        <v>0</v>
      </c>
      <c r="W2682" s="59"/>
      <c r="X2682" s="6"/>
    </row>
    <row r="2683" spans="1:24" s="35" customFormat="1" ht="15.75" x14ac:dyDescent="0.25">
      <c r="A2683" s="33" t="s">
        <v>298</v>
      </c>
      <c r="B2683" s="44" t="s">
        <v>339</v>
      </c>
      <c r="C2683" s="37" t="s">
        <v>244</v>
      </c>
      <c r="D2683" s="43" t="s">
        <v>245</v>
      </c>
      <c r="E2683" s="53"/>
      <c r="F2683" s="53">
        <f t="shared" si="718"/>
        <v>0</v>
      </c>
      <c r="G2683" s="53"/>
      <c r="H2683" s="53"/>
      <c r="I2683" s="54"/>
      <c r="J2683" s="50"/>
      <c r="K2683" s="54"/>
      <c r="L2683" s="55"/>
      <c r="M2683" s="59"/>
      <c r="N2683" s="59"/>
      <c r="O2683" s="53"/>
      <c r="P2683" s="53"/>
      <c r="Q2683" s="57">
        <f t="shared" si="714"/>
        <v>0</v>
      </c>
      <c r="R2683" s="53"/>
      <c r="S2683" s="53">
        <f t="shared" si="717"/>
        <v>0</v>
      </c>
      <c r="T2683" s="58"/>
      <c r="U2683" s="58"/>
      <c r="V2683" s="53">
        <f t="shared" si="715"/>
        <v>0</v>
      </c>
      <c r="W2683" s="59"/>
      <c r="X2683" s="6"/>
    </row>
    <row r="2684" spans="1:24" s="35" customFormat="1" ht="31.5" x14ac:dyDescent="0.25">
      <c r="A2684" s="33" t="s">
        <v>298</v>
      </c>
      <c r="B2684" s="44" t="s">
        <v>339</v>
      </c>
      <c r="C2684" s="37" t="s">
        <v>248</v>
      </c>
      <c r="D2684" s="43" t="s">
        <v>249</v>
      </c>
      <c r="E2684" s="53"/>
      <c r="F2684" s="53">
        <f t="shared" si="718"/>
        <v>0</v>
      </c>
      <c r="G2684" s="53"/>
      <c r="H2684" s="53"/>
      <c r="I2684" s="54"/>
      <c r="J2684" s="50"/>
      <c r="K2684" s="54"/>
      <c r="L2684" s="55"/>
      <c r="M2684" s="59"/>
      <c r="N2684" s="59"/>
      <c r="O2684" s="53"/>
      <c r="P2684" s="53"/>
      <c r="Q2684" s="57">
        <f t="shared" si="714"/>
        <v>0</v>
      </c>
      <c r="R2684" s="53"/>
      <c r="S2684" s="53">
        <f t="shared" si="717"/>
        <v>0</v>
      </c>
      <c r="T2684" s="58"/>
      <c r="U2684" s="58"/>
      <c r="V2684" s="53">
        <f t="shared" si="715"/>
        <v>0</v>
      </c>
      <c r="W2684" s="59"/>
      <c r="X2684" s="6"/>
    </row>
    <row r="2685" spans="1:24" s="35" customFormat="1" ht="15.75" x14ac:dyDescent="0.25">
      <c r="A2685" s="33" t="s">
        <v>298</v>
      </c>
      <c r="B2685" s="44" t="s">
        <v>339</v>
      </c>
      <c r="C2685" s="37" t="s">
        <v>250</v>
      </c>
      <c r="D2685" s="43" t="s">
        <v>251</v>
      </c>
      <c r="E2685" s="53"/>
      <c r="F2685" s="53">
        <f t="shared" si="718"/>
        <v>0</v>
      </c>
      <c r="G2685" s="53"/>
      <c r="H2685" s="53"/>
      <c r="I2685" s="54"/>
      <c r="J2685" s="50"/>
      <c r="K2685" s="54"/>
      <c r="L2685" s="55"/>
      <c r="M2685" s="59"/>
      <c r="N2685" s="59"/>
      <c r="O2685" s="53"/>
      <c r="P2685" s="53"/>
      <c r="Q2685" s="57">
        <f t="shared" si="714"/>
        <v>0</v>
      </c>
      <c r="R2685" s="53"/>
      <c r="S2685" s="53">
        <f t="shared" si="717"/>
        <v>0</v>
      </c>
      <c r="T2685" s="58"/>
      <c r="U2685" s="58"/>
      <c r="V2685" s="53">
        <f t="shared" si="715"/>
        <v>0</v>
      </c>
      <c r="W2685" s="59"/>
      <c r="X2685" s="6"/>
    </row>
    <row r="2686" spans="1:24" s="35" customFormat="1" ht="31.5" x14ac:dyDescent="0.25">
      <c r="A2686" s="33" t="s">
        <v>298</v>
      </c>
      <c r="B2686" s="44" t="s">
        <v>339</v>
      </c>
      <c r="C2686" s="37" t="s">
        <v>252</v>
      </c>
      <c r="D2686" s="43" t="s">
        <v>253</v>
      </c>
      <c r="E2686" s="53"/>
      <c r="F2686" s="53">
        <f t="shared" si="718"/>
        <v>0</v>
      </c>
      <c r="G2686" s="53"/>
      <c r="H2686" s="53"/>
      <c r="I2686" s="54"/>
      <c r="J2686" s="50"/>
      <c r="K2686" s="54"/>
      <c r="L2686" s="55"/>
      <c r="M2686" s="59"/>
      <c r="N2686" s="59"/>
      <c r="O2686" s="53"/>
      <c r="P2686" s="53"/>
      <c r="Q2686" s="57">
        <f t="shared" si="714"/>
        <v>0</v>
      </c>
      <c r="R2686" s="53"/>
      <c r="S2686" s="53">
        <f t="shared" si="717"/>
        <v>0</v>
      </c>
      <c r="T2686" s="58"/>
      <c r="U2686" s="58"/>
      <c r="V2686" s="53">
        <f t="shared" si="715"/>
        <v>0</v>
      </c>
      <c r="W2686" s="59"/>
      <c r="X2686" s="6"/>
    </row>
    <row r="2687" spans="1:24" s="35" customFormat="1" ht="15.75" x14ac:dyDescent="0.25">
      <c r="A2687" s="33" t="s">
        <v>298</v>
      </c>
      <c r="B2687" s="44" t="s">
        <v>339</v>
      </c>
      <c r="C2687" s="37" t="s">
        <v>254</v>
      </c>
      <c r="D2687" s="43" t="s">
        <v>263</v>
      </c>
      <c r="E2687" s="53"/>
      <c r="F2687" s="53">
        <f t="shared" si="718"/>
        <v>0</v>
      </c>
      <c r="G2687" s="53"/>
      <c r="H2687" s="53"/>
      <c r="I2687" s="54"/>
      <c r="J2687" s="50"/>
      <c r="K2687" s="54"/>
      <c r="L2687" s="55"/>
      <c r="M2687" s="59"/>
      <c r="N2687" s="59"/>
      <c r="O2687" s="53"/>
      <c r="P2687" s="53"/>
      <c r="Q2687" s="57">
        <f t="shared" si="714"/>
        <v>0</v>
      </c>
      <c r="R2687" s="53"/>
      <c r="S2687" s="53">
        <f t="shared" si="717"/>
        <v>0</v>
      </c>
      <c r="T2687" s="58"/>
      <c r="U2687" s="58"/>
      <c r="V2687" s="53">
        <f t="shared" si="715"/>
        <v>0</v>
      </c>
      <c r="W2687" s="59"/>
      <c r="X2687" s="6"/>
    </row>
    <row r="2688" spans="1:24" s="35" customFormat="1" ht="15.75" x14ac:dyDescent="0.25">
      <c r="A2688" s="33" t="s">
        <v>298</v>
      </c>
      <c r="B2688" s="44" t="s">
        <v>339</v>
      </c>
      <c r="C2688" s="37" t="s">
        <v>255</v>
      </c>
      <c r="D2688" s="43" t="s">
        <v>256</v>
      </c>
      <c r="E2688" s="53"/>
      <c r="F2688" s="53">
        <f t="shared" si="718"/>
        <v>0</v>
      </c>
      <c r="G2688" s="53"/>
      <c r="H2688" s="53"/>
      <c r="I2688" s="54"/>
      <c r="J2688" s="50"/>
      <c r="K2688" s="54"/>
      <c r="L2688" s="55"/>
      <c r="M2688" s="59"/>
      <c r="N2688" s="59"/>
      <c r="O2688" s="53"/>
      <c r="P2688" s="53"/>
      <c r="Q2688" s="57">
        <f t="shared" si="714"/>
        <v>0</v>
      </c>
      <c r="R2688" s="53"/>
      <c r="S2688" s="53">
        <f t="shared" si="717"/>
        <v>0</v>
      </c>
      <c r="T2688" s="58"/>
      <c r="U2688" s="58"/>
      <c r="V2688" s="53">
        <f t="shared" si="715"/>
        <v>0</v>
      </c>
      <c r="W2688" s="59"/>
      <c r="X2688" s="6"/>
    </row>
    <row r="2689" spans="1:24" s="35" customFormat="1" ht="15.75" x14ac:dyDescent="0.25">
      <c r="A2689" s="33" t="s">
        <v>298</v>
      </c>
      <c r="B2689" s="44" t="s">
        <v>339</v>
      </c>
      <c r="C2689" s="37" t="s">
        <v>257</v>
      </c>
      <c r="D2689" s="43" t="s">
        <v>258</v>
      </c>
      <c r="E2689" s="53"/>
      <c r="F2689" s="53">
        <f t="shared" si="718"/>
        <v>0</v>
      </c>
      <c r="G2689" s="53"/>
      <c r="H2689" s="53"/>
      <c r="I2689" s="54"/>
      <c r="J2689" s="50"/>
      <c r="K2689" s="54"/>
      <c r="L2689" s="55"/>
      <c r="M2689" s="59"/>
      <c r="N2689" s="59"/>
      <c r="O2689" s="53"/>
      <c r="P2689" s="53"/>
      <c r="Q2689" s="57">
        <f t="shared" si="714"/>
        <v>0</v>
      </c>
      <c r="R2689" s="53"/>
      <c r="S2689" s="53">
        <f t="shared" si="717"/>
        <v>0</v>
      </c>
      <c r="T2689" s="58"/>
      <c r="U2689" s="58"/>
      <c r="V2689" s="53">
        <f t="shared" si="715"/>
        <v>0</v>
      </c>
      <c r="W2689" s="59"/>
      <c r="X2689" s="6"/>
    </row>
    <row r="2690" spans="1:24" s="35" customFormat="1" ht="15.75" x14ac:dyDescent="0.25">
      <c r="A2690" s="33" t="s">
        <v>298</v>
      </c>
      <c r="B2690" s="44" t="s">
        <v>339</v>
      </c>
      <c r="C2690" s="37" t="s">
        <v>259</v>
      </c>
      <c r="D2690" s="43" t="s">
        <v>260</v>
      </c>
      <c r="E2690" s="53"/>
      <c r="F2690" s="53">
        <f t="shared" si="718"/>
        <v>0</v>
      </c>
      <c r="G2690" s="53"/>
      <c r="H2690" s="53"/>
      <c r="I2690" s="54"/>
      <c r="J2690" s="50"/>
      <c r="K2690" s="54"/>
      <c r="L2690" s="55"/>
      <c r="M2690" s="59"/>
      <c r="N2690" s="59"/>
      <c r="O2690" s="53"/>
      <c r="P2690" s="53"/>
      <c r="Q2690" s="57">
        <f t="shared" si="714"/>
        <v>0</v>
      </c>
      <c r="R2690" s="53"/>
      <c r="S2690" s="53">
        <f t="shared" si="717"/>
        <v>0</v>
      </c>
      <c r="T2690" s="58"/>
      <c r="U2690" s="58"/>
      <c r="V2690" s="53">
        <f t="shared" si="715"/>
        <v>0</v>
      </c>
      <c r="W2690" s="59"/>
      <c r="X2690" s="6"/>
    </row>
    <row r="2691" spans="1:24" s="35" customFormat="1" ht="31.5" x14ac:dyDescent="0.25">
      <c r="A2691" s="33" t="s">
        <v>298</v>
      </c>
      <c r="B2691" s="44" t="s">
        <v>339</v>
      </c>
      <c r="C2691" s="37" t="s">
        <v>261</v>
      </c>
      <c r="D2691" s="43" t="s">
        <v>262</v>
      </c>
      <c r="E2691" s="53"/>
      <c r="F2691" s="53">
        <f t="shared" si="718"/>
        <v>0</v>
      </c>
      <c r="G2691" s="53"/>
      <c r="H2691" s="53"/>
      <c r="I2691" s="54"/>
      <c r="J2691" s="50"/>
      <c r="K2691" s="54"/>
      <c r="L2691" s="55"/>
      <c r="M2691" s="59"/>
      <c r="N2691" s="59"/>
      <c r="O2691" s="53"/>
      <c r="P2691" s="53"/>
      <c r="Q2691" s="57">
        <f t="shared" si="714"/>
        <v>0</v>
      </c>
      <c r="R2691" s="53"/>
      <c r="S2691" s="53">
        <f t="shared" si="717"/>
        <v>0</v>
      </c>
      <c r="T2691" s="58"/>
      <c r="U2691" s="58"/>
      <c r="V2691" s="53">
        <f t="shared" si="715"/>
        <v>0</v>
      </c>
      <c r="W2691" s="59"/>
      <c r="X2691" s="6"/>
    </row>
    <row r="2692" spans="1:24" s="35" customFormat="1" ht="15.75" x14ac:dyDescent="0.25">
      <c r="A2692" s="33" t="s">
        <v>298</v>
      </c>
      <c r="B2692" s="44" t="s">
        <v>339</v>
      </c>
      <c r="C2692" s="37" t="s">
        <v>264</v>
      </c>
      <c r="D2692" s="43" t="s">
        <v>265</v>
      </c>
      <c r="E2692" s="53"/>
      <c r="F2692" s="53">
        <f t="shared" si="718"/>
        <v>0</v>
      </c>
      <c r="G2692" s="53"/>
      <c r="H2692" s="53"/>
      <c r="I2692" s="54"/>
      <c r="J2692" s="50"/>
      <c r="K2692" s="54"/>
      <c r="L2692" s="55"/>
      <c r="M2692" s="59"/>
      <c r="N2692" s="59"/>
      <c r="O2692" s="53"/>
      <c r="P2692" s="53"/>
      <c r="Q2692" s="57">
        <f t="shared" si="714"/>
        <v>0</v>
      </c>
      <c r="R2692" s="53"/>
      <c r="S2692" s="53">
        <f t="shared" si="717"/>
        <v>0</v>
      </c>
      <c r="T2692" s="58"/>
      <c r="U2692" s="58"/>
      <c r="V2692" s="53">
        <f t="shared" si="715"/>
        <v>0</v>
      </c>
      <c r="W2692" s="59"/>
      <c r="X2692" s="6"/>
    </row>
    <row r="2693" spans="1:24" s="35" customFormat="1" ht="47.25" x14ac:dyDescent="0.25">
      <c r="A2693" s="33" t="s">
        <v>298</v>
      </c>
      <c r="B2693" s="44" t="s">
        <v>339</v>
      </c>
      <c r="C2693" s="37" t="s">
        <v>266</v>
      </c>
      <c r="D2693" s="43" t="s">
        <v>267</v>
      </c>
      <c r="E2693" s="53"/>
      <c r="F2693" s="53">
        <f t="shared" si="718"/>
        <v>0</v>
      </c>
      <c r="G2693" s="53"/>
      <c r="H2693" s="53"/>
      <c r="I2693" s="54"/>
      <c r="J2693" s="50"/>
      <c r="K2693" s="54"/>
      <c r="L2693" s="55"/>
      <c r="M2693" s="59"/>
      <c r="N2693" s="59"/>
      <c r="O2693" s="53"/>
      <c r="P2693" s="53"/>
      <c r="Q2693" s="57">
        <f t="shared" si="714"/>
        <v>0</v>
      </c>
      <c r="R2693" s="53"/>
      <c r="S2693" s="53">
        <f t="shared" si="717"/>
        <v>0</v>
      </c>
      <c r="T2693" s="58"/>
      <c r="U2693" s="58"/>
      <c r="V2693" s="53">
        <f t="shared" si="715"/>
        <v>0</v>
      </c>
      <c r="W2693" s="59"/>
      <c r="X2693" s="6"/>
    </row>
    <row r="2694" spans="1:24" s="35" customFormat="1" ht="15.75" x14ac:dyDescent="0.25">
      <c r="A2694" s="33" t="s">
        <v>298</v>
      </c>
      <c r="B2694" s="44" t="s">
        <v>339</v>
      </c>
      <c r="C2694" s="37" t="s">
        <v>268</v>
      </c>
      <c r="D2694" s="43" t="s">
        <v>269</v>
      </c>
      <c r="E2694" s="53"/>
      <c r="F2694" s="53">
        <f t="shared" si="718"/>
        <v>0</v>
      </c>
      <c r="G2694" s="53"/>
      <c r="H2694" s="53"/>
      <c r="I2694" s="54"/>
      <c r="J2694" s="50"/>
      <c r="K2694" s="54"/>
      <c r="L2694" s="55"/>
      <c r="M2694" s="59"/>
      <c r="N2694" s="59"/>
      <c r="O2694" s="53"/>
      <c r="P2694" s="53"/>
      <c r="Q2694" s="57">
        <f t="shared" si="714"/>
        <v>0</v>
      </c>
      <c r="R2694" s="53"/>
      <c r="S2694" s="53">
        <f t="shared" si="717"/>
        <v>0</v>
      </c>
      <c r="T2694" s="58"/>
      <c r="U2694" s="58"/>
      <c r="V2694" s="53">
        <f t="shared" si="715"/>
        <v>0</v>
      </c>
      <c r="W2694" s="59"/>
      <c r="X2694" s="6"/>
    </row>
    <row r="2695" spans="1:24" s="35" customFormat="1" ht="31.5" x14ac:dyDescent="0.25">
      <c r="A2695" s="33" t="s">
        <v>298</v>
      </c>
      <c r="B2695" s="44" t="s">
        <v>339</v>
      </c>
      <c r="C2695" s="37" t="s">
        <v>270</v>
      </c>
      <c r="D2695" s="43" t="s">
        <v>271</v>
      </c>
      <c r="E2695" s="53"/>
      <c r="F2695" s="53">
        <f t="shared" si="718"/>
        <v>0</v>
      </c>
      <c r="G2695" s="53"/>
      <c r="H2695" s="53"/>
      <c r="I2695" s="54"/>
      <c r="J2695" s="50"/>
      <c r="K2695" s="54"/>
      <c r="L2695" s="55"/>
      <c r="M2695" s="59"/>
      <c r="N2695" s="59"/>
      <c r="O2695" s="53"/>
      <c r="P2695" s="53"/>
      <c r="Q2695" s="57">
        <f t="shared" si="714"/>
        <v>0</v>
      </c>
      <c r="R2695" s="53"/>
      <c r="S2695" s="53">
        <f t="shared" si="717"/>
        <v>0</v>
      </c>
      <c r="T2695" s="58"/>
      <c r="U2695" s="58"/>
      <c r="V2695" s="53">
        <f t="shared" si="715"/>
        <v>0</v>
      </c>
      <c r="W2695" s="59"/>
      <c r="X2695" s="6"/>
    </row>
    <row r="2696" spans="1:24" s="35" customFormat="1" ht="15.75" x14ac:dyDescent="0.25">
      <c r="A2696" s="33" t="s">
        <v>298</v>
      </c>
      <c r="B2696" s="44" t="s">
        <v>339</v>
      </c>
      <c r="C2696" s="37" t="s">
        <v>272</v>
      </c>
      <c r="D2696" s="43" t="s">
        <v>273</v>
      </c>
      <c r="E2696" s="53"/>
      <c r="F2696" s="53">
        <f t="shared" si="718"/>
        <v>0</v>
      </c>
      <c r="G2696" s="53"/>
      <c r="H2696" s="53"/>
      <c r="I2696" s="54"/>
      <c r="J2696" s="50"/>
      <c r="K2696" s="54"/>
      <c r="L2696" s="55"/>
      <c r="M2696" s="59"/>
      <c r="N2696" s="59"/>
      <c r="O2696" s="53"/>
      <c r="P2696" s="53"/>
      <c r="Q2696" s="57">
        <f t="shared" si="714"/>
        <v>0</v>
      </c>
      <c r="R2696" s="53"/>
      <c r="S2696" s="53">
        <f t="shared" si="717"/>
        <v>0</v>
      </c>
      <c r="T2696" s="58"/>
      <c r="U2696" s="58"/>
      <c r="V2696" s="53">
        <f t="shared" si="715"/>
        <v>0</v>
      </c>
      <c r="W2696" s="59"/>
      <c r="X2696" s="6"/>
    </row>
    <row r="2697" spans="1:24" s="35" customFormat="1" ht="31.5" x14ac:dyDescent="0.25">
      <c r="A2697" s="33" t="s">
        <v>298</v>
      </c>
      <c r="B2697" s="44" t="s">
        <v>339</v>
      </c>
      <c r="C2697" s="37" t="s">
        <v>274</v>
      </c>
      <c r="D2697" s="43" t="s">
        <v>275</v>
      </c>
      <c r="E2697" s="53"/>
      <c r="F2697" s="53">
        <f t="shared" si="718"/>
        <v>0</v>
      </c>
      <c r="G2697" s="53"/>
      <c r="H2697" s="53"/>
      <c r="I2697" s="54"/>
      <c r="J2697" s="50"/>
      <c r="K2697" s="54"/>
      <c r="L2697" s="55"/>
      <c r="M2697" s="59"/>
      <c r="N2697" s="59"/>
      <c r="O2697" s="53"/>
      <c r="P2697" s="53"/>
      <c r="Q2697" s="57">
        <f t="shared" si="714"/>
        <v>0</v>
      </c>
      <c r="R2697" s="53"/>
      <c r="S2697" s="53">
        <f t="shared" si="717"/>
        <v>0</v>
      </c>
      <c r="T2697" s="58"/>
      <c r="U2697" s="58"/>
      <c r="V2697" s="53">
        <f t="shared" si="715"/>
        <v>0</v>
      </c>
      <c r="W2697" s="59"/>
      <c r="X2697" s="6"/>
    </row>
    <row r="2698" spans="1:24" s="35" customFormat="1" ht="15.75" x14ac:dyDescent="0.25">
      <c r="A2698" s="33" t="s">
        <v>298</v>
      </c>
      <c r="B2698" s="44" t="s">
        <v>339</v>
      </c>
      <c r="C2698" s="37" t="s">
        <v>276</v>
      </c>
      <c r="D2698" s="43" t="s">
        <v>277</v>
      </c>
      <c r="E2698" s="53"/>
      <c r="F2698" s="53">
        <f t="shared" si="718"/>
        <v>0</v>
      </c>
      <c r="G2698" s="53"/>
      <c r="H2698" s="53"/>
      <c r="I2698" s="54"/>
      <c r="J2698" s="50"/>
      <c r="K2698" s="54"/>
      <c r="L2698" s="55"/>
      <c r="M2698" s="59"/>
      <c r="N2698" s="59"/>
      <c r="O2698" s="53"/>
      <c r="P2698" s="53"/>
      <c r="Q2698" s="57">
        <f t="shared" si="714"/>
        <v>0</v>
      </c>
      <c r="R2698" s="53"/>
      <c r="S2698" s="53">
        <f t="shared" si="717"/>
        <v>0</v>
      </c>
      <c r="T2698" s="58"/>
      <c r="U2698" s="58"/>
      <c r="V2698" s="53">
        <f t="shared" si="715"/>
        <v>0</v>
      </c>
      <c r="W2698" s="59"/>
      <c r="X2698" s="6"/>
    </row>
    <row r="2699" spans="1:24" s="35" customFormat="1" ht="31.5" x14ac:dyDescent="0.25">
      <c r="A2699" s="33" t="s">
        <v>298</v>
      </c>
      <c r="B2699" s="44" t="s">
        <v>339</v>
      </c>
      <c r="C2699" s="37" t="s">
        <v>278</v>
      </c>
      <c r="D2699" s="43" t="s">
        <v>279</v>
      </c>
      <c r="E2699" s="53"/>
      <c r="F2699" s="53"/>
      <c r="G2699" s="53"/>
      <c r="H2699" s="53"/>
      <c r="I2699" s="54"/>
      <c r="J2699" s="50"/>
      <c r="K2699" s="54"/>
      <c r="L2699" s="55"/>
      <c r="M2699" s="59"/>
      <c r="N2699" s="59"/>
      <c r="O2699" s="53"/>
      <c r="P2699" s="53"/>
      <c r="Q2699" s="57">
        <f t="shared" si="714"/>
        <v>0</v>
      </c>
      <c r="R2699" s="53"/>
      <c r="S2699" s="53">
        <f t="shared" si="717"/>
        <v>0</v>
      </c>
      <c r="T2699" s="58"/>
      <c r="U2699" s="58"/>
      <c r="V2699" s="53">
        <f t="shared" si="715"/>
        <v>0</v>
      </c>
      <c r="W2699" s="59"/>
      <c r="X2699" s="6"/>
    </row>
    <row r="2700" spans="1:24" s="35" customFormat="1" ht="15.75" x14ac:dyDescent="0.25">
      <c r="A2700" s="33" t="s">
        <v>298</v>
      </c>
      <c r="B2700" s="44" t="s">
        <v>339</v>
      </c>
      <c r="C2700" s="37" t="s">
        <v>363</v>
      </c>
      <c r="D2700" s="43" t="s">
        <v>360</v>
      </c>
      <c r="E2700" s="53"/>
      <c r="F2700" s="53">
        <f>E2700/12*1</f>
        <v>0</v>
      </c>
      <c r="G2700" s="53"/>
      <c r="H2700" s="53"/>
      <c r="I2700" s="54"/>
      <c r="J2700" s="50"/>
      <c r="K2700" s="54"/>
      <c r="L2700" s="55"/>
      <c r="M2700" s="59"/>
      <c r="N2700" s="59"/>
      <c r="O2700" s="53"/>
      <c r="P2700" s="53"/>
      <c r="Q2700" s="57"/>
      <c r="R2700" s="53"/>
      <c r="S2700" s="53"/>
      <c r="T2700" s="58"/>
      <c r="U2700" s="58"/>
      <c r="V2700" s="53"/>
      <c r="W2700" s="59"/>
      <c r="X2700" s="6"/>
    </row>
    <row r="2701" spans="1:24" s="35" customFormat="1" ht="15.75" x14ac:dyDescent="0.25">
      <c r="A2701" s="33" t="s">
        <v>298</v>
      </c>
      <c r="B2701" s="44" t="s">
        <v>339</v>
      </c>
      <c r="C2701" s="37" t="s">
        <v>364</v>
      </c>
      <c r="D2701" s="38" t="s">
        <v>365</v>
      </c>
      <c r="E2701" s="53"/>
      <c r="F2701" s="100">
        <f>E2701/12*1</f>
        <v>0</v>
      </c>
      <c r="G2701" s="53"/>
      <c r="H2701" s="53"/>
      <c r="I2701" s="54"/>
      <c r="J2701" s="50"/>
      <c r="K2701" s="54"/>
      <c r="L2701" s="55"/>
      <c r="M2701" s="59"/>
      <c r="N2701" s="59"/>
      <c r="O2701" s="53"/>
      <c r="P2701" s="53"/>
      <c r="Q2701" s="57">
        <f>O2701-P2701</f>
        <v>0</v>
      </c>
      <c r="R2701" s="53"/>
      <c r="S2701" s="53">
        <f>ROUND(R2701/12*3,0)</f>
        <v>0</v>
      </c>
      <c r="T2701" s="58"/>
      <c r="U2701" s="58"/>
      <c r="V2701" s="53">
        <f>T2701-U2701</f>
        <v>0</v>
      </c>
      <c r="W2701" s="59"/>
      <c r="X2701" s="6"/>
    </row>
    <row r="2702" spans="1:24" s="35" customFormat="1" ht="15.75" x14ac:dyDescent="0.25">
      <c r="A2702" s="33" t="s">
        <v>298</v>
      </c>
      <c r="B2702" s="44" t="s">
        <v>339</v>
      </c>
      <c r="C2702" s="37" t="s">
        <v>370</v>
      </c>
      <c r="D2702" s="43" t="s">
        <v>323</v>
      </c>
      <c r="E2702" s="53">
        <v>375590</v>
      </c>
      <c r="F2702" s="53">
        <f>E2702/12*2</f>
        <v>62598.333333333336</v>
      </c>
      <c r="G2702" s="53">
        <v>73153</v>
      </c>
      <c r="H2702" s="53">
        <v>73153</v>
      </c>
      <c r="I2702" s="54"/>
      <c r="J2702" s="50"/>
      <c r="K2702" s="54"/>
      <c r="L2702" s="55"/>
      <c r="M2702" s="59"/>
      <c r="N2702" s="59"/>
      <c r="O2702" s="53"/>
      <c r="P2702" s="53"/>
      <c r="Q2702" s="57"/>
      <c r="R2702" s="53"/>
      <c r="S2702" s="53"/>
      <c r="T2702" s="58"/>
      <c r="U2702" s="58"/>
      <c r="V2702" s="53"/>
      <c r="W2702" s="59"/>
      <c r="X2702" s="6"/>
    </row>
    <row r="2703" spans="1:24" s="35" customFormat="1" ht="15.75" x14ac:dyDescent="0.25">
      <c r="A2703" s="33" t="s">
        <v>298</v>
      </c>
      <c r="B2703" s="44" t="s">
        <v>339</v>
      </c>
      <c r="C2703" s="37" t="s">
        <v>399</v>
      </c>
      <c r="D2703" s="39" t="s">
        <v>371</v>
      </c>
      <c r="E2703" s="53"/>
      <c r="F2703" s="100">
        <f>E2703/12*1</f>
        <v>0</v>
      </c>
      <c r="G2703" s="53"/>
      <c r="H2703" s="53"/>
      <c r="I2703" s="54"/>
      <c r="J2703" s="50"/>
      <c r="K2703" s="54"/>
      <c r="L2703" s="55"/>
      <c r="M2703" s="59"/>
      <c r="N2703" s="59"/>
      <c r="O2703" s="53"/>
      <c r="P2703" s="53"/>
      <c r="Q2703" s="57"/>
      <c r="R2703" s="53"/>
      <c r="S2703" s="53"/>
      <c r="T2703" s="58"/>
      <c r="U2703" s="58"/>
      <c r="V2703" s="53"/>
      <c r="W2703" s="59"/>
      <c r="X2703" s="6"/>
    </row>
    <row r="2704" spans="1:24" s="35" customFormat="1" ht="23.25" customHeight="1" x14ac:dyDescent="0.25">
      <c r="A2704" s="102" t="s">
        <v>299</v>
      </c>
      <c r="B2704" s="102" t="s">
        <v>340</v>
      </c>
      <c r="C2704" s="103" t="s">
        <v>102</v>
      </c>
      <c r="D2704" s="104" t="s">
        <v>21</v>
      </c>
      <c r="E2704" s="105">
        <f t="shared" ref="E2704:V2704" si="719">E2705+E2744</f>
        <v>3847058</v>
      </c>
      <c r="F2704" s="105">
        <f t="shared" si="719"/>
        <v>942432.83333333337</v>
      </c>
      <c r="G2704" s="105">
        <f t="shared" si="719"/>
        <v>960801</v>
      </c>
      <c r="H2704" s="105">
        <f t="shared" si="719"/>
        <v>954137</v>
      </c>
      <c r="I2704" s="105">
        <f t="shared" si="719"/>
        <v>5578.5</v>
      </c>
      <c r="J2704" s="135">
        <f t="shared" si="719"/>
        <v>0</v>
      </c>
      <c r="K2704" s="105">
        <f t="shared" si="719"/>
        <v>-1124</v>
      </c>
      <c r="L2704" s="105">
        <f t="shared" si="719"/>
        <v>7.32</v>
      </c>
      <c r="M2704" s="105">
        <f t="shared" si="719"/>
        <v>75808</v>
      </c>
      <c r="N2704" s="105">
        <f t="shared" si="719"/>
        <v>18952</v>
      </c>
      <c r="O2704" s="105">
        <f t="shared" si="719"/>
        <v>20209</v>
      </c>
      <c r="P2704" s="105">
        <f t="shared" si="719"/>
        <v>19959</v>
      </c>
      <c r="Q2704" s="105">
        <f t="shared" si="719"/>
        <v>250</v>
      </c>
      <c r="R2704" s="105">
        <f t="shared" si="719"/>
        <v>2589</v>
      </c>
      <c r="S2704" s="105">
        <f t="shared" si="719"/>
        <v>648</v>
      </c>
      <c r="T2704" s="105">
        <f t="shared" si="719"/>
        <v>642</v>
      </c>
      <c r="U2704" s="105">
        <f t="shared" si="719"/>
        <v>634</v>
      </c>
      <c r="V2704" s="105">
        <f t="shared" si="719"/>
        <v>8</v>
      </c>
      <c r="W2704" s="107">
        <v>22785</v>
      </c>
      <c r="X2704" s="47"/>
    </row>
    <row r="2705" spans="1:24" s="35" customFormat="1" ht="21.75" customHeight="1" x14ac:dyDescent="0.25">
      <c r="A2705" s="33" t="s">
        <v>299</v>
      </c>
      <c r="B2705" s="21">
        <v>1</v>
      </c>
      <c r="C2705" s="23" t="s">
        <v>102</v>
      </c>
      <c r="D2705" s="27" t="s">
        <v>22</v>
      </c>
      <c r="E2705" s="52">
        <f t="shared" ref="E2705:L2705" si="720">E2706+E2712+E2726</f>
        <v>3781752</v>
      </c>
      <c r="F2705" s="52">
        <f t="shared" si="720"/>
        <v>927075.5</v>
      </c>
      <c r="G2705" s="52">
        <f t="shared" si="720"/>
        <v>937924</v>
      </c>
      <c r="H2705" s="52">
        <f t="shared" si="720"/>
        <v>936948</v>
      </c>
      <c r="I2705" s="52">
        <f t="shared" si="720"/>
        <v>0</v>
      </c>
      <c r="J2705" s="132">
        <f t="shared" si="720"/>
        <v>0</v>
      </c>
      <c r="K2705" s="52">
        <f t="shared" si="720"/>
        <v>0</v>
      </c>
      <c r="L2705" s="52">
        <f t="shared" si="720"/>
        <v>0</v>
      </c>
      <c r="M2705" s="49">
        <v>73599</v>
      </c>
      <c r="N2705" s="49">
        <f>ROUND(M2705/12*3,0)</f>
        <v>18400</v>
      </c>
      <c r="O2705" s="52">
        <f t="shared" ref="O2705:V2705" si="721">O2706+O2712+O2726</f>
        <v>19664</v>
      </c>
      <c r="P2705" s="52">
        <f t="shared" si="721"/>
        <v>19574</v>
      </c>
      <c r="Q2705" s="52">
        <f t="shared" si="721"/>
        <v>90</v>
      </c>
      <c r="R2705" s="52">
        <f t="shared" si="721"/>
        <v>2519</v>
      </c>
      <c r="S2705" s="52">
        <f t="shared" si="721"/>
        <v>630</v>
      </c>
      <c r="T2705" s="59">
        <f t="shared" si="721"/>
        <v>623</v>
      </c>
      <c r="U2705" s="59">
        <f t="shared" si="721"/>
        <v>623</v>
      </c>
      <c r="V2705" s="59">
        <f t="shared" si="721"/>
        <v>0</v>
      </c>
      <c r="W2705" s="60"/>
      <c r="X2705" s="25"/>
    </row>
    <row r="2706" spans="1:24" s="35" customFormat="1" ht="21.75" customHeight="1" x14ac:dyDescent="0.25">
      <c r="A2706" s="33" t="s">
        <v>299</v>
      </c>
      <c r="B2706" s="33" t="s">
        <v>334</v>
      </c>
      <c r="C2706" s="23" t="s">
        <v>102</v>
      </c>
      <c r="D2706" s="32" t="s">
        <v>23</v>
      </c>
      <c r="E2706" s="49">
        <f t="shared" ref="E2706:L2706" si="722">SUM(E2707:E2711)</f>
        <v>3561405</v>
      </c>
      <c r="F2706" s="49">
        <f t="shared" si="722"/>
        <v>890351</v>
      </c>
      <c r="G2706" s="49">
        <f t="shared" si="722"/>
        <v>890351</v>
      </c>
      <c r="H2706" s="49">
        <f t="shared" si="722"/>
        <v>890351</v>
      </c>
      <c r="I2706" s="49">
        <f t="shared" si="722"/>
        <v>0</v>
      </c>
      <c r="J2706" s="136">
        <f t="shared" si="722"/>
        <v>0</v>
      </c>
      <c r="K2706" s="49">
        <f t="shared" si="722"/>
        <v>0</v>
      </c>
      <c r="L2706" s="49">
        <f t="shared" si="722"/>
        <v>0</v>
      </c>
      <c r="M2706" s="49"/>
      <c r="N2706" s="49"/>
      <c r="O2706" s="52">
        <f t="shared" ref="O2706:V2706" si="723">SUM(O2707:O2711)</f>
        <v>19574</v>
      </c>
      <c r="P2706" s="52">
        <f t="shared" si="723"/>
        <v>19574</v>
      </c>
      <c r="Q2706" s="52">
        <f t="shared" si="723"/>
        <v>0</v>
      </c>
      <c r="R2706" s="52">
        <f t="shared" si="723"/>
        <v>2519</v>
      </c>
      <c r="S2706" s="52">
        <f t="shared" si="723"/>
        <v>630</v>
      </c>
      <c r="T2706" s="52">
        <f t="shared" si="723"/>
        <v>623</v>
      </c>
      <c r="U2706" s="49">
        <f t="shared" si="723"/>
        <v>623</v>
      </c>
      <c r="V2706" s="49">
        <f t="shared" si="723"/>
        <v>0</v>
      </c>
      <c r="W2706" s="51"/>
      <c r="X2706" s="25"/>
    </row>
    <row r="2707" spans="1:24" s="35" customFormat="1" ht="15.75" customHeight="1" x14ac:dyDescent="0.25">
      <c r="A2707" s="33" t="s">
        <v>299</v>
      </c>
      <c r="B2707" s="33" t="s">
        <v>334</v>
      </c>
      <c r="C2707" s="23" t="s">
        <v>73</v>
      </c>
      <c r="D2707" s="34" t="s">
        <v>106</v>
      </c>
      <c r="E2707" s="53">
        <v>2108864</v>
      </c>
      <c r="F2707" s="53">
        <f t="shared" ref="F2707:F2711" si="724">ROUND(E2707/12*3,0)</f>
        <v>527216</v>
      </c>
      <c r="G2707" s="53">
        <v>527216</v>
      </c>
      <c r="H2707" s="53">
        <v>527216</v>
      </c>
      <c r="I2707" s="127"/>
      <c r="J2707" s="55"/>
      <c r="K2707" s="127"/>
      <c r="L2707" s="55"/>
      <c r="M2707" s="53"/>
      <c r="N2707" s="53"/>
      <c r="O2707" s="53">
        <v>19574</v>
      </c>
      <c r="P2707" s="53">
        <v>19574</v>
      </c>
      <c r="Q2707" s="59">
        <f>O2707-P2707</f>
        <v>0</v>
      </c>
      <c r="R2707" s="74">
        <v>2519</v>
      </c>
      <c r="S2707" s="53">
        <f>ROUND(R2707/12*3,0)</f>
        <v>630</v>
      </c>
      <c r="T2707" s="58">
        <v>623</v>
      </c>
      <c r="U2707" s="58">
        <v>623</v>
      </c>
      <c r="V2707" s="53">
        <f>T2707-U2707</f>
        <v>0</v>
      </c>
      <c r="W2707" s="56"/>
      <c r="X2707" s="6"/>
    </row>
    <row r="2708" spans="1:24" s="26" customFormat="1" ht="15.75" customHeight="1" x14ac:dyDescent="0.25">
      <c r="A2708" s="33" t="s">
        <v>299</v>
      </c>
      <c r="B2708" s="33" t="s">
        <v>334</v>
      </c>
      <c r="C2708" s="23" t="s">
        <v>74</v>
      </c>
      <c r="D2708" s="34" t="s">
        <v>104</v>
      </c>
      <c r="E2708" s="53">
        <v>1410769</v>
      </c>
      <c r="F2708" s="53">
        <f t="shared" si="724"/>
        <v>352692</v>
      </c>
      <c r="G2708" s="53">
        <v>352692</v>
      </c>
      <c r="H2708" s="53">
        <v>352692</v>
      </c>
      <c r="I2708" s="127"/>
      <c r="J2708" s="50"/>
      <c r="K2708" s="127"/>
      <c r="L2708" s="55"/>
      <c r="M2708" s="59"/>
      <c r="N2708" s="59"/>
      <c r="O2708" s="53"/>
      <c r="P2708" s="53"/>
      <c r="Q2708" s="59">
        <f>O2708-P2708</f>
        <v>0</v>
      </c>
      <c r="R2708" s="53"/>
      <c r="S2708" s="53">
        <f>ROUND(R2708/12*3,0)</f>
        <v>0</v>
      </c>
      <c r="T2708" s="53"/>
      <c r="U2708" s="53"/>
      <c r="V2708" s="53">
        <f>T2708-U2708</f>
        <v>0</v>
      </c>
      <c r="W2708" s="60"/>
      <c r="X2708" s="6"/>
    </row>
    <row r="2709" spans="1:24" s="26" customFormat="1" ht="15.75" customHeight="1" x14ac:dyDescent="0.25">
      <c r="A2709" s="33" t="s">
        <v>299</v>
      </c>
      <c r="B2709" s="33" t="s">
        <v>334</v>
      </c>
      <c r="C2709" s="23" t="s">
        <v>74</v>
      </c>
      <c r="D2709" s="34" t="s">
        <v>105</v>
      </c>
      <c r="E2709" s="53">
        <v>41772</v>
      </c>
      <c r="F2709" s="53">
        <f t="shared" si="724"/>
        <v>10443</v>
      </c>
      <c r="G2709" s="53">
        <v>10443</v>
      </c>
      <c r="H2709" s="53">
        <v>10443</v>
      </c>
      <c r="I2709" s="127"/>
      <c r="J2709" s="50"/>
      <c r="K2709" s="127"/>
      <c r="L2709" s="55"/>
      <c r="M2709" s="59"/>
      <c r="N2709" s="59"/>
      <c r="O2709" s="53"/>
      <c r="P2709" s="53"/>
      <c r="Q2709" s="59">
        <f>O2709-P2709</f>
        <v>0</v>
      </c>
      <c r="R2709" s="53"/>
      <c r="S2709" s="53">
        <f>ROUND(R2709/12*3,0)</f>
        <v>0</v>
      </c>
      <c r="T2709" s="53"/>
      <c r="U2709" s="53"/>
      <c r="V2709" s="53">
        <f>T2709-U2709</f>
        <v>0</v>
      </c>
      <c r="W2709" s="60"/>
      <c r="X2709" s="6"/>
    </row>
    <row r="2710" spans="1:24" s="26" customFormat="1" ht="15.75" customHeight="1" x14ac:dyDescent="0.25">
      <c r="A2710" s="33" t="s">
        <v>299</v>
      </c>
      <c r="B2710" s="33" t="s">
        <v>334</v>
      </c>
      <c r="C2710" s="23" t="s">
        <v>75</v>
      </c>
      <c r="D2710" s="34" t="s">
        <v>107</v>
      </c>
      <c r="E2710" s="53"/>
      <c r="F2710" s="53">
        <f t="shared" si="724"/>
        <v>0</v>
      </c>
      <c r="G2710" s="53"/>
      <c r="H2710" s="53"/>
      <c r="I2710" s="127"/>
      <c r="J2710" s="55"/>
      <c r="K2710" s="127"/>
      <c r="L2710" s="55"/>
      <c r="M2710" s="59"/>
      <c r="N2710" s="59"/>
      <c r="O2710" s="53"/>
      <c r="P2710" s="53"/>
      <c r="Q2710" s="59">
        <f>O2710-P2710</f>
        <v>0</v>
      </c>
      <c r="R2710" s="53"/>
      <c r="S2710" s="53">
        <f>ROUND(R2710/12*3,0)</f>
        <v>0</v>
      </c>
      <c r="T2710" s="53"/>
      <c r="U2710" s="53"/>
      <c r="V2710" s="53">
        <f>T2710-U2710</f>
        <v>0</v>
      </c>
      <c r="W2710" s="60"/>
      <c r="X2710" s="6"/>
    </row>
    <row r="2711" spans="1:24" s="35" customFormat="1" ht="15.75" customHeight="1" x14ac:dyDescent="0.25">
      <c r="A2711" s="33" t="s">
        <v>299</v>
      </c>
      <c r="B2711" s="33" t="s">
        <v>334</v>
      </c>
      <c r="C2711" s="23" t="s">
        <v>76</v>
      </c>
      <c r="D2711" s="34" t="s">
        <v>108</v>
      </c>
      <c r="E2711" s="53"/>
      <c r="F2711" s="53">
        <f t="shared" si="724"/>
        <v>0</v>
      </c>
      <c r="G2711" s="53"/>
      <c r="H2711" s="53"/>
      <c r="I2711" s="54"/>
      <c r="J2711" s="50"/>
      <c r="K2711" s="54"/>
      <c r="L2711" s="55"/>
      <c r="M2711" s="60"/>
      <c r="N2711" s="59"/>
      <c r="O2711" s="53"/>
      <c r="P2711" s="53"/>
      <c r="Q2711" s="57">
        <f>O2711-P2711</f>
        <v>0</v>
      </c>
      <c r="R2711" s="53"/>
      <c r="S2711" s="53">
        <f>ROUND(R2711/12*3,0)</f>
        <v>0</v>
      </c>
      <c r="T2711" s="58"/>
      <c r="U2711" s="58"/>
      <c r="V2711" s="53">
        <f>T2711-U2711</f>
        <v>0</v>
      </c>
      <c r="W2711" s="60"/>
      <c r="X2711" s="6"/>
    </row>
    <row r="2712" spans="1:24" s="35" customFormat="1" ht="23.25" customHeight="1" x14ac:dyDescent="0.25">
      <c r="A2712" s="33" t="s">
        <v>299</v>
      </c>
      <c r="B2712" s="22" t="s">
        <v>335</v>
      </c>
      <c r="C2712" s="36"/>
      <c r="D2712" s="32" t="s">
        <v>24</v>
      </c>
      <c r="E2712" s="61">
        <f t="shared" ref="E2712:L2712" si="725">SUM(E2713:E2725)</f>
        <v>0</v>
      </c>
      <c r="F2712" s="61">
        <f t="shared" si="725"/>
        <v>0</v>
      </c>
      <c r="G2712" s="61">
        <f t="shared" si="725"/>
        <v>0</v>
      </c>
      <c r="H2712" s="61">
        <f t="shared" si="725"/>
        <v>0</v>
      </c>
      <c r="I2712" s="128">
        <f t="shared" si="725"/>
        <v>0</v>
      </c>
      <c r="J2712" s="128">
        <f t="shared" si="725"/>
        <v>0</v>
      </c>
      <c r="K2712" s="128">
        <f t="shared" si="725"/>
        <v>0</v>
      </c>
      <c r="L2712" s="61">
        <f t="shared" si="725"/>
        <v>0</v>
      </c>
      <c r="M2712" s="61"/>
      <c r="N2712" s="61"/>
      <c r="O2712" s="61">
        <f t="shared" ref="O2712:V2712" si="726">SUM(O2713:O2725)</f>
        <v>0</v>
      </c>
      <c r="P2712" s="61">
        <f t="shared" si="726"/>
        <v>0</v>
      </c>
      <c r="Q2712" s="128">
        <f t="shared" si="726"/>
        <v>0</v>
      </c>
      <c r="R2712" s="61">
        <f t="shared" si="726"/>
        <v>0</v>
      </c>
      <c r="S2712" s="61">
        <f t="shared" si="726"/>
        <v>0</v>
      </c>
      <c r="T2712" s="145">
        <f t="shared" si="726"/>
        <v>0</v>
      </c>
      <c r="U2712" s="145">
        <f t="shared" si="726"/>
        <v>0</v>
      </c>
      <c r="V2712" s="61">
        <f t="shared" si="726"/>
        <v>0</v>
      </c>
      <c r="W2712" s="62"/>
      <c r="X2712" s="6"/>
    </row>
    <row r="2713" spans="1:24" s="35" customFormat="1" ht="15.75" customHeight="1" x14ac:dyDescent="0.25">
      <c r="A2713" s="33" t="s">
        <v>299</v>
      </c>
      <c r="B2713" s="33" t="s">
        <v>335</v>
      </c>
      <c r="C2713" s="37" t="s">
        <v>25</v>
      </c>
      <c r="D2713" s="34" t="s">
        <v>54</v>
      </c>
      <c r="E2713" s="53"/>
      <c r="F2713" s="53"/>
      <c r="G2713" s="53"/>
      <c r="H2713" s="53"/>
      <c r="I2713" s="54"/>
      <c r="J2713" s="50"/>
      <c r="K2713" s="54"/>
      <c r="L2713" s="55"/>
      <c r="M2713" s="59"/>
      <c r="N2713" s="59"/>
      <c r="O2713" s="53"/>
      <c r="P2713" s="53"/>
      <c r="Q2713" s="57">
        <f t="shared" ref="Q2713:Q2725" si="727">O2713-P2713</f>
        <v>0</v>
      </c>
      <c r="R2713" s="53"/>
      <c r="S2713" s="53">
        <f t="shared" ref="S2713:S2725" si="728">ROUND(R2713/12*3,0)</f>
        <v>0</v>
      </c>
      <c r="T2713" s="58"/>
      <c r="U2713" s="58"/>
      <c r="V2713" s="53">
        <f t="shared" ref="V2713:V2725" si="729">T2713-U2713</f>
        <v>0</v>
      </c>
      <c r="W2713" s="60"/>
      <c r="X2713" s="6"/>
    </row>
    <row r="2714" spans="1:24" s="35" customFormat="1" ht="15.75" customHeight="1" x14ac:dyDescent="0.25">
      <c r="A2714" s="33" t="s">
        <v>299</v>
      </c>
      <c r="B2714" s="33" t="s">
        <v>335</v>
      </c>
      <c r="C2714" s="37" t="s">
        <v>26</v>
      </c>
      <c r="D2714" s="34" t="s">
        <v>27</v>
      </c>
      <c r="E2714" s="53"/>
      <c r="F2714" s="53"/>
      <c r="G2714" s="53"/>
      <c r="H2714" s="53"/>
      <c r="I2714" s="54"/>
      <c r="J2714" s="50"/>
      <c r="K2714" s="54"/>
      <c r="L2714" s="55"/>
      <c r="M2714" s="59"/>
      <c r="N2714" s="59"/>
      <c r="O2714" s="53"/>
      <c r="P2714" s="53"/>
      <c r="Q2714" s="57">
        <f t="shared" si="727"/>
        <v>0</v>
      </c>
      <c r="R2714" s="53"/>
      <c r="S2714" s="53">
        <f t="shared" si="728"/>
        <v>0</v>
      </c>
      <c r="T2714" s="58"/>
      <c r="U2714" s="58"/>
      <c r="V2714" s="53">
        <f t="shared" si="729"/>
        <v>0</v>
      </c>
      <c r="W2714" s="60"/>
      <c r="X2714" s="6"/>
    </row>
    <row r="2715" spans="1:24" s="35" customFormat="1" ht="15.75" customHeight="1" x14ac:dyDescent="0.25">
      <c r="A2715" s="33" t="s">
        <v>299</v>
      </c>
      <c r="B2715" s="33" t="s">
        <v>335</v>
      </c>
      <c r="C2715" s="37" t="s">
        <v>28</v>
      </c>
      <c r="D2715" s="34" t="s">
        <v>29</v>
      </c>
      <c r="E2715" s="53"/>
      <c r="F2715" s="53"/>
      <c r="G2715" s="53"/>
      <c r="H2715" s="53"/>
      <c r="I2715" s="54"/>
      <c r="J2715" s="50"/>
      <c r="K2715" s="54"/>
      <c r="L2715" s="55"/>
      <c r="M2715" s="59"/>
      <c r="N2715" s="59"/>
      <c r="O2715" s="53"/>
      <c r="P2715" s="53"/>
      <c r="Q2715" s="57">
        <f t="shared" si="727"/>
        <v>0</v>
      </c>
      <c r="R2715" s="53"/>
      <c r="S2715" s="53">
        <f t="shared" si="728"/>
        <v>0</v>
      </c>
      <c r="T2715" s="58"/>
      <c r="U2715" s="58"/>
      <c r="V2715" s="53">
        <f t="shared" si="729"/>
        <v>0</v>
      </c>
      <c r="W2715" s="60"/>
      <c r="X2715" s="6"/>
    </row>
    <row r="2716" spans="1:24" s="35" customFormat="1" ht="15.75" customHeight="1" x14ac:dyDescent="0.25">
      <c r="A2716" s="33" t="s">
        <v>299</v>
      </c>
      <c r="B2716" s="33" t="s">
        <v>335</v>
      </c>
      <c r="C2716" s="37" t="s">
        <v>56</v>
      </c>
      <c r="D2716" s="34" t="s">
        <v>53</v>
      </c>
      <c r="E2716" s="53"/>
      <c r="F2716" s="53"/>
      <c r="G2716" s="53"/>
      <c r="H2716" s="53"/>
      <c r="I2716" s="127"/>
      <c r="J2716" s="50"/>
      <c r="K2716" s="127"/>
      <c r="L2716" s="55"/>
      <c r="M2716" s="59"/>
      <c r="N2716" s="59"/>
      <c r="O2716" s="53"/>
      <c r="P2716" s="53"/>
      <c r="Q2716" s="59">
        <f t="shared" si="727"/>
        <v>0</v>
      </c>
      <c r="R2716" s="53"/>
      <c r="S2716" s="53">
        <f t="shared" si="728"/>
        <v>0</v>
      </c>
      <c r="T2716" s="53"/>
      <c r="U2716" s="53"/>
      <c r="V2716" s="53">
        <f t="shared" si="729"/>
        <v>0</v>
      </c>
      <c r="W2716" s="60"/>
      <c r="X2716" s="6"/>
    </row>
    <row r="2717" spans="1:24" s="35" customFormat="1" ht="15.75" customHeight="1" x14ac:dyDescent="0.25">
      <c r="A2717" s="33" t="s">
        <v>299</v>
      </c>
      <c r="B2717" s="33" t="s">
        <v>335</v>
      </c>
      <c r="C2717" s="37" t="s">
        <v>57</v>
      </c>
      <c r="D2717" s="34" t="s">
        <v>68</v>
      </c>
      <c r="E2717" s="53"/>
      <c r="F2717" s="53"/>
      <c r="G2717" s="53"/>
      <c r="H2717" s="53"/>
      <c r="I2717" s="54"/>
      <c r="J2717" s="50"/>
      <c r="K2717" s="54"/>
      <c r="L2717" s="55"/>
      <c r="M2717" s="59"/>
      <c r="N2717" s="59"/>
      <c r="O2717" s="53"/>
      <c r="P2717" s="53"/>
      <c r="Q2717" s="57">
        <f t="shared" si="727"/>
        <v>0</v>
      </c>
      <c r="R2717" s="53"/>
      <c r="S2717" s="53">
        <f t="shared" si="728"/>
        <v>0</v>
      </c>
      <c r="T2717" s="58"/>
      <c r="U2717" s="58"/>
      <c r="V2717" s="53">
        <f t="shared" si="729"/>
        <v>0</v>
      </c>
      <c r="W2717" s="60"/>
      <c r="X2717" s="6"/>
    </row>
    <row r="2718" spans="1:24" s="35" customFormat="1" ht="15.75" customHeight="1" x14ac:dyDescent="0.25">
      <c r="A2718" s="33" t="s">
        <v>299</v>
      </c>
      <c r="B2718" s="33" t="s">
        <v>335</v>
      </c>
      <c r="C2718" s="37" t="s">
        <v>58</v>
      </c>
      <c r="D2718" s="34" t="s">
        <v>70</v>
      </c>
      <c r="E2718" s="53"/>
      <c r="F2718" s="53"/>
      <c r="G2718" s="53"/>
      <c r="H2718" s="53"/>
      <c r="I2718" s="54"/>
      <c r="J2718" s="50"/>
      <c r="K2718" s="54"/>
      <c r="L2718" s="55"/>
      <c r="M2718" s="59"/>
      <c r="N2718" s="59"/>
      <c r="O2718" s="53"/>
      <c r="P2718" s="53"/>
      <c r="Q2718" s="57">
        <f t="shared" si="727"/>
        <v>0</v>
      </c>
      <c r="R2718" s="53"/>
      <c r="S2718" s="53">
        <f t="shared" si="728"/>
        <v>0</v>
      </c>
      <c r="T2718" s="58"/>
      <c r="U2718" s="58"/>
      <c r="V2718" s="53">
        <f t="shared" si="729"/>
        <v>0</v>
      </c>
      <c r="W2718" s="60"/>
      <c r="X2718" s="6"/>
    </row>
    <row r="2719" spans="1:24" s="35" customFormat="1" ht="15.75" customHeight="1" x14ac:dyDescent="0.25">
      <c r="A2719" s="33" t="s">
        <v>299</v>
      </c>
      <c r="B2719" s="33" t="s">
        <v>335</v>
      </c>
      <c r="C2719" s="37" t="s">
        <v>59</v>
      </c>
      <c r="D2719" s="34" t="s">
        <v>69</v>
      </c>
      <c r="E2719" s="53"/>
      <c r="F2719" s="53"/>
      <c r="G2719" s="53"/>
      <c r="H2719" s="53"/>
      <c r="I2719" s="54"/>
      <c r="J2719" s="50"/>
      <c r="K2719" s="54"/>
      <c r="L2719" s="55"/>
      <c r="M2719" s="59"/>
      <c r="N2719" s="59"/>
      <c r="O2719" s="53"/>
      <c r="P2719" s="53"/>
      <c r="Q2719" s="57">
        <f t="shared" si="727"/>
        <v>0</v>
      </c>
      <c r="R2719" s="53"/>
      <c r="S2719" s="53">
        <f t="shared" si="728"/>
        <v>0</v>
      </c>
      <c r="T2719" s="58"/>
      <c r="U2719" s="58"/>
      <c r="V2719" s="53">
        <f t="shared" si="729"/>
        <v>0</v>
      </c>
      <c r="W2719" s="60"/>
      <c r="X2719" s="6"/>
    </row>
    <row r="2720" spans="1:24" s="35" customFormat="1" ht="15.75" customHeight="1" x14ac:dyDescent="0.25">
      <c r="A2720" s="33" t="s">
        <v>299</v>
      </c>
      <c r="B2720" s="33" t="s">
        <v>335</v>
      </c>
      <c r="C2720" s="37" t="s">
        <v>60</v>
      </c>
      <c r="D2720" s="34" t="s">
        <v>72</v>
      </c>
      <c r="E2720" s="53"/>
      <c r="F2720" s="53"/>
      <c r="G2720" s="53"/>
      <c r="H2720" s="53"/>
      <c r="I2720" s="54"/>
      <c r="J2720" s="50"/>
      <c r="K2720" s="54"/>
      <c r="L2720" s="55"/>
      <c r="M2720" s="59"/>
      <c r="N2720" s="59"/>
      <c r="O2720" s="53"/>
      <c r="P2720" s="53"/>
      <c r="Q2720" s="57">
        <f t="shared" si="727"/>
        <v>0</v>
      </c>
      <c r="R2720" s="53"/>
      <c r="S2720" s="53">
        <f t="shared" si="728"/>
        <v>0</v>
      </c>
      <c r="T2720" s="58"/>
      <c r="U2720" s="58"/>
      <c r="V2720" s="53">
        <f t="shared" si="729"/>
        <v>0</v>
      </c>
      <c r="W2720" s="60"/>
      <c r="X2720" s="6"/>
    </row>
    <row r="2721" spans="1:24" s="35" customFormat="1" ht="15.75" customHeight="1" x14ac:dyDescent="0.25">
      <c r="A2721" s="33" t="s">
        <v>299</v>
      </c>
      <c r="B2721" s="33" t="s">
        <v>335</v>
      </c>
      <c r="C2721" s="37" t="s">
        <v>61</v>
      </c>
      <c r="D2721" s="34" t="s">
        <v>67</v>
      </c>
      <c r="E2721" s="53"/>
      <c r="F2721" s="53"/>
      <c r="G2721" s="53"/>
      <c r="H2721" s="53"/>
      <c r="I2721" s="54"/>
      <c r="J2721" s="50"/>
      <c r="K2721" s="54"/>
      <c r="L2721" s="55"/>
      <c r="M2721" s="59"/>
      <c r="N2721" s="59"/>
      <c r="O2721" s="53"/>
      <c r="P2721" s="53"/>
      <c r="Q2721" s="57">
        <f t="shared" si="727"/>
        <v>0</v>
      </c>
      <c r="R2721" s="53"/>
      <c r="S2721" s="53">
        <f t="shared" si="728"/>
        <v>0</v>
      </c>
      <c r="T2721" s="58"/>
      <c r="U2721" s="58"/>
      <c r="V2721" s="53">
        <f t="shared" si="729"/>
        <v>0</v>
      </c>
      <c r="W2721" s="60"/>
      <c r="X2721" s="6"/>
    </row>
    <row r="2722" spans="1:24" s="35" customFormat="1" ht="15.75" customHeight="1" x14ac:dyDescent="0.25">
      <c r="A2722" s="33" t="s">
        <v>299</v>
      </c>
      <c r="B2722" s="33" t="s">
        <v>335</v>
      </c>
      <c r="C2722" s="37" t="s">
        <v>62</v>
      </c>
      <c r="D2722" s="34" t="s">
        <v>66</v>
      </c>
      <c r="E2722" s="53"/>
      <c r="F2722" s="53"/>
      <c r="G2722" s="53"/>
      <c r="H2722" s="53"/>
      <c r="I2722" s="54"/>
      <c r="J2722" s="50"/>
      <c r="K2722" s="54"/>
      <c r="L2722" s="55"/>
      <c r="M2722" s="59"/>
      <c r="N2722" s="59"/>
      <c r="O2722" s="53"/>
      <c r="P2722" s="53"/>
      <c r="Q2722" s="57">
        <f t="shared" si="727"/>
        <v>0</v>
      </c>
      <c r="R2722" s="53"/>
      <c r="S2722" s="53">
        <f t="shared" si="728"/>
        <v>0</v>
      </c>
      <c r="T2722" s="58"/>
      <c r="U2722" s="58"/>
      <c r="V2722" s="53">
        <f t="shared" si="729"/>
        <v>0</v>
      </c>
      <c r="W2722" s="60"/>
      <c r="X2722" s="6"/>
    </row>
    <row r="2723" spans="1:24" s="35" customFormat="1" ht="15.75" customHeight="1" x14ac:dyDescent="0.25">
      <c r="A2723" s="33" t="s">
        <v>299</v>
      </c>
      <c r="B2723" s="33" t="s">
        <v>335</v>
      </c>
      <c r="C2723" s="37" t="s">
        <v>63</v>
      </c>
      <c r="D2723" s="34" t="s">
        <v>52</v>
      </c>
      <c r="E2723" s="53"/>
      <c r="F2723" s="53"/>
      <c r="G2723" s="53"/>
      <c r="H2723" s="53"/>
      <c r="I2723" s="54"/>
      <c r="J2723" s="50"/>
      <c r="K2723" s="54"/>
      <c r="L2723" s="55"/>
      <c r="M2723" s="59"/>
      <c r="N2723" s="59"/>
      <c r="O2723" s="53"/>
      <c r="P2723" s="53"/>
      <c r="Q2723" s="57">
        <f t="shared" si="727"/>
        <v>0</v>
      </c>
      <c r="R2723" s="53"/>
      <c r="S2723" s="53">
        <f t="shared" si="728"/>
        <v>0</v>
      </c>
      <c r="T2723" s="58"/>
      <c r="U2723" s="58"/>
      <c r="V2723" s="53">
        <f t="shared" si="729"/>
        <v>0</v>
      </c>
      <c r="W2723" s="60"/>
      <c r="X2723" s="6"/>
    </row>
    <row r="2724" spans="1:24" s="35" customFormat="1" ht="15.75" customHeight="1" x14ac:dyDescent="0.25">
      <c r="A2724" s="33" t="s">
        <v>299</v>
      </c>
      <c r="B2724" s="33" t="s">
        <v>335</v>
      </c>
      <c r="C2724" s="37" t="s">
        <v>64</v>
      </c>
      <c r="D2724" s="34" t="s">
        <v>55</v>
      </c>
      <c r="E2724" s="53"/>
      <c r="F2724" s="53"/>
      <c r="G2724" s="53"/>
      <c r="H2724" s="53"/>
      <c r="I2724" s="54"/>
      <c r="J2724" s="50"/>
      <c r="K2724" s="54"/>
      <c r="L2724" s="55"/>
      <c r="M2724" s="59"/>
      <c r="N2724" s="59"/>
      <c r="O2724" s="53"/>
      <c r="P2724" s="53"/>
      <c r="Q2724" s="57">
        <f t="shared" si="727"/>
        <v>0</v>
      </c>
      <c r="R2724" s="53"/>
      <c r="S2724" s="53">
        <f t="shared" si="728"/>
        <v>0</v>
      </c>
      <c r="T2724" s="58"/>
      <c r="U2724" s="58"/>
      <c r="V2724" s="53">
        <f t="shared" si="729"/>
        <v>0</v>
      </c>
      <c r="W2724" s="60"/>
      <c r="X2724" s="6"/>
    </row>
    <row r="2725" spans="1:24" s="35" customFormat="1" ht="15.75" customHeight="1" x14ac:dyDescent="0.25">
      <c r="A2725" s="33" t="s">
        <v>299</v>
      </c>
      <c r="B2725" s="33" t="s">
        <v>335</v>
      </c>
      <c r="C2725" s="37" t="s">
        <v>65</v>
      </c>
      <c r="D2725" s="34" t="s">
        <v>71</v>
      </c>
      <c r="E2725" s="53"/>
      <c r="F2725" s="53"/>
      <c r="G2725" s="53"/>
      <c r="H2725" s="53"/>
      <c r="I2725" s="54"/>
      <c r="J2725" s="50"/>
      <c r="K2725" s="54"/>
      <c r="L2725" s="55"/>
      <c r="M2725" s="59"/>
      <c r="N2725" s="59"/>
      <c r="O2725" s="53"/>
      <c r="P2725" s="53"/>
      <c r="Q2725" s="57">
        <f t="shared" si="727"/>
        <v>0</v>
      </c>
      <c r="R2725" s="53"/>
      <c r="S2725" s="53">
        <f t="shared" si="728"/>
        <v>0</v>
      </c>
      <c r="T2725" s="58"/>
      <c r="U2725" s="58"/>
      <c r="V2725" s="53">
        <f t="shared" si="729"/>
        <v>0</v>
      </c>
      <c r="W2725" s="60"/>
      <c r="X2725" s="6"/>
    </row>
    <row r="2726" spans="1:24" s="35" customFormat="1" ht="29.25" customHeight="1" x14ac:dyDescent="0.25">
      <c r="A2726" s="33" t="s">
        <v>299</v>
      </c>
      <c r="B2726" s="22" t="s">
        <v>336</v>
      </c>
      <c r="C2726" s="23" t="s">
        <v>102</v>
      </c>
      <c r="D2726" s="32" t="s">
        <v>30</v>
      </c>
      <c r="E2726" s="61">
        <f t="shared" ref="E2726:L2726" si="730">SUM(E2727:E2743)</f>
        <v>220347</v>
      </c>
      <c r="F2726" s="61">
        <f t="shared" si="730"/>
        <v>36724.5</v>
      </c>
      <c r="G2726" s="61">
        <f t="shared" si="730"/>
        <v>47573</v>
      </c>
      <c r="H2726" s="61">
        <f t="shared" si="730"/>
        <v>46597</v>
      </c>
      <c r="I2726" s="128">
        <f t="shared" si="730"/>
        <v>0</v>
      </c>
      <c r="J2726" s="128">
        <f t="shared" si="730"/>
        <v>0</v>
      </c>
      <c r="K2726" s="128">
        <f t="shared" si="730"/>
        <v>0</v>
      </c>
      <c r="L2726" s="61">
        <f t="shared" si="730"/>
        <v>0</v>
      </c>
      <c r="M2726" s="61"/>
      <c r="N2726" s="61"/>
      <c r="O2726" s="61">
        <f t="shared" ref="O2726:V2726" si="731">SUM(O2727:O2741)</f>
        <v>90</v>
      </c>
      <c r="P2726" s="61">
        <f t="shared" si="731"/>
        <v>0</v>
      </c>
      <c r="Q2726" s="128">
        <f t="shared" si="731"/>
        <v>90</v>
      </c>
      <c r="R2726" s="61">
        <f t="shared" si="731"/>
        <v>0</v>
      </c>
      <c r="S2726" s="61">
        <f t="shared" si="731"/>
        <v>0</v>
      </c>
      <c r="T2726" s="145">
        <f t="shared" si="731"/>
        <v>0</v>
      </c>
      <c r="U2726" s="145">
        <f t="shared" si="731"/>
        <v>0</v>
      </c>
      <c r="V2726" s="61">
        <f t="shared" si="731"/>
        <v>0</v>
      </c>
      <c r="W2726" s="63"/>
      <c r="X2726" s="6"/>
    </row>
    <row r="2727" spans="1:24" s="35" customFormat="1" ht="15.75" customHeight="1" x14ac:dyDescent="0.25">
      <c r="A2727" s="33" t="s">
        <v>299</v>
      </c>
      <c r="B2727" s="33" t="s">
        <v>336</v>
      </c>
      <c r="C2727" s="23" t="s">
        <v>79</v>
      </c>
      <c r="D2727" s="43" t="s">
        <v>77</v>
      </c>
      <c r="E2727" s="53">
        <v>1089</v>
      </c>
      <c r="F2727" s="53">
        <f>E2727/12*2</f>
        <v>181.5</v>
      </c>
      <c r="G2727" s="53"/>
      <c r="H2727" s="53"/>
      <c r="I2727" s="54"/>
      <c r="J2727" s="50"/>
      <c r="K2727" s="54"/>
      <c r="L2727" s="55"/>
      <c r="M2727" s="59"/>
      <c r="N2727" s="59"/>
      <c r="O2727" s="53"/>
      <c r="P2727" s="53"/>
      <c r="Q2727" s="57">
        <f t="shared" ref="Q2727:Q2741" si="732">O2727-P2727</f>
        <v>0</v>
      </c>
      <c r="R2727" s="53"/>
      <c r="S2727" s="53">
        <f>ROUND(R2727/12*3,0)</f>
        <v>0</v>
      </c>
      <c r="T2727" s="58"/>
      <c r="U2727" s="58"/>
      <c r="V2727" s="53">
        <f t="shared" ref="V2727:V2741" si="733">T2727-U2727</f>
        <v>0</v>
      </c>
      <c r="W2727" s="60"/>
      <c r="X2727" s="6"/>
    </row>
    <row r="2728" spans="1:24" s="35" customFormat="1" ht="15.75" customHeight="1" x14ac:dyDescent="0.25">
      <c r="A2728" s="33" t="s">
        <v>299</v>
      </c>
      <c r="B2728" s="33" t="s">
        <v>336</v>
      </c>
      <c r="C2728" s="23" t="s">
        <v>80</v>
      </c>
      <c r="D2728" s="43" t="s">
        <v>78</v>
      </c>
      <c r="E2728" s="53">
        <v>11059</v>
      </c>
      <c r="F2728" s="53">
        <f>E2728/12*2</f>
        <v>1843.1666666666667</v>
      </c>
      <c r="G2728" s="53">
        <v>819</v>
      </c>
      <c r="H2728" s="53">
        <v>819</v>
      </c>
      <c r="I2728" s="54"/>
      <c r="J2728" s="50"/>
      <c r="K2728" s="54"/>
      <c r="L2728" s="55"/>
      <c r="M2728" s="59"/>
      <c r="N2728" s="59"/>
      <c r="O2728" s="53"/>
      <c r="P2728" s="53"/>
      <c r="Q2728" s="57">
        <f t="shared" si="732"/>
        <v>0</v>
      </c>
      <c r="R2728" s="53"/>
      <c r="S2728" s="53">
        <f>ROUND(R2728/12*3,0)</f>
        <v>0</v>
      </c>
      <c r="T2728" s="58"/>
      <c r="U2728" s="58"/>
      <c r="V2728" s="53">
        <f t="shared" si="733"/>
        <v>0</v>
      </c>
      <c r="W2728" s="60"/>
      <c r="X2728" s="6"/>
    </row>
    <row r="2729" spans="1:24" s="35" customFormat="1" ht="15.75" customHeight="1" x14ac:dyDescent="0.25">
      <c r="A2729" s="33" t="s">
        <v>299</v>
      </c>
      <c r="B2729" s="33" t="s">
        <v>336</v>
      </c>
      <c r="C2729" s="23" t="s">
        <v>82</v>
      </c>
      <c r="D2729" s="34" t="s">
        <v>81</v>
      </c>
      <c r="E2729" s="53"/>
      <c r="F2729" s="53"/>
      <c r="G2729" s="53"/>
      <c r="H2729" s="53"/>
      <c r="I2729" s="54"/>
      <c r="J2729" s="50"/>
      <c r="K2729" s="54"/>
      <c r="L2729" s="55"/>
      <c r="M2729" s="59"/>
      <c r="N2729" s="59"/>
      <c r="O2729" s="53"/>
      <c r="P2729" s="53"/>
      <c r="Q2729" s="57">
        <f t="shared" si="732"/>
        <v>0</v>
      </c>
      <c r="R2729" s="53"/>
      <c r="S2729" s="53">
        <f>ROUND(R2729/12*4,0)</f>
        <v>0</v>
      </c>
      <c r="T2729" s="58"/>
      <c r="U2729" s="58"/>
      <c r="V2729" s="53">
        <f t="shared" si="733"/>
        <v>0</v>
      </c>
      <c r="W2729" s="60"/>
      <c r="X2729" s="6"/>
    </row>
    <row r="2730" spans="1:24" s="35" customFormat="1" ht="15.75" customHeight="1" x14ac:dyDescent="0.25">
      <c r="A2730" s="33" t="s">
        <v>299</v>
      </c>
      <c r="B2730" s="33" t="s">
        <v>336</v>
      </c>
      <c r="C2730" s="23" t="s">
        <v>84</v>
      </c>
      <c r="D2730" s="43" t="s">
        <v>83</v>
      </c>
      <c r="E2730" s="53"/>
      <c r="F2730" s="53"/>
      <c r="G2730" s="53"/>
      <c r="H2730" s="53"/>
      <c r="I2730" s="127"/>
      <c r="J2730" s="55"/>
      <c r="K2730" s="127"/>
      <c r="L2730" s="55"/>
      <c r="M2730" s="59"/>
      <c r="N2730" s="59"/>
      <c r="O2730" s="53"/>
      <c r="P2730" s="53"/>
      <c r="Q2730" s="59">
        <f t="shared" si="732"/>
        <v>0</v>
      </c>
      <c r="R2730" s="53"/>
      <c r="S2730" s="53">
        <f>ROUND(R2730/12*3,0)</f>
        <v>0</v>
      </c>
      <c r="T2730" s="53"/>
      <c r="U2730" s="53"/>
      <c r="V2730" s="53">
        <f t="shared" si="733"/>
        <v>0</v>
      </c>
      <c r="W2730" s="60"/>
      <c r="X2730" s="6"/>
    </row>
    <row r="2731" spans="1:24" s="35" customFormat="1" ht="15.75" customHeight="1" x14ac:dyDescent="0.25">
      <c r="A2731" s="33" t="s">
        <v>299</v>
      </c>
      <c r="B2731" s="33" t="s">
        <v>336</v>
      </c>
      <c r="C2731" s="23" t="s">
        <v>95</v>
      </c>
      <c r="D2731" s="43" t="s">
        <v>96</v>
      </c>
      <c r="E2731" s="53"/>
      <c r="F2731" s="53"/>
      <c r="G2731" s="53"/>
      <c r="H2731" s="53"/>
      <c r="I2731" s="54"/>
      <c r="J2731" s="50"/>
      <c r="K2731" s="54"/>
      <c r="L2731" s="55"/>
      <c r="M2731" s="59"/>
      <c r="N2731" s="59"/>
      <c r="O2731" s="53"/>
      <c r="P2731" s="53"/>
      <c r="Q2731" s="57">
        <f t="shared" si="732"/>
        <v>0</v>
      </c>
      <c r="R2731" s="53"/>
      <c r="S2731" s="53">
        <f>ROUND(R2731/12*3,0)</f>
        <v>0</v>
      </c>
      <c r="T2731" s="58"/>
      <c r="U2731" s="58"/>
      <c r="V2731" s="53">
        <f t="shared" si="733"/>
        <v>0</v>
      </c>
      <c r="W2731" s="60"/>
      <c r="X2731" s="6"/>
    </row>
    <row r="2732" spans="1:24" s="35" customFormat="1" ht="15.75" customHeight="1" x14ac:dyDescent="0.25">
      <c r="A2732" s="33" t="s">
        <v>299</v>
      </c>
      <c r="B2732" s="33" t="s">
        <v>336</v>
      </c>
      <c r="C2732" s="23" t="s">
        <v>86</v>
      </c>
      <c r="D2732" s="43" t="s">
        <v>85</v>
      </c>
      <c r="E2732" s="53"/>
      <c r="F2732" s="53">
        <f>E2732/12*2</f>
        <v>0</v>
      </c>
      <c r="G2732" s="53"/>
      <c r="H2732" s="53"/>
      <c r="I2732" s="54"/>
      <c r="J2732" s="50"/>
      <c r="K2732" s="54"/>
      <c r="L2732" s="55"/>
      <c r="M2732" s="59"/>
      <c r="N2732" s="59"/>
      <c r="O2732" s="53"/>
      <c r="P2732" s="53"/>
      <c r="Q2732" s="57">
        <f t="shared" si="732"/>
        <v>0</v>
      </c>
      <c r="R2732" s="74"/>
      <c r="S2732" s="53">
        <f>ROUND(R2732/12*2,0)</f>
        <v>0</v>
      </c>
      <c r="T2732" s="58"/>
      <c r="U2732" s="58"/>
      <c r="V2732" s="53">
        <f t="shared" si="733"/>
        <v>0</v>
      </c>
      <c r="W2732" s="60"/>
      <c r="X2732" s="6"/>
    </row>
    <row r="2733" spans="1:24" s="35" customFormat="1" ht="15.75" customHeight="1" x14ac:dyDescent="0.25">
      <c r="A2733" s="33" t="s">
        <v>299</v>
      </c>
      <c r="B2733" s="33" t="s">
        <v>336</v>
      </c>
      <c r="C2733" s="23" t="s">
        <v>102</v>
      </c>
      <c r="D2733" s="39" t="s">
        <v>362</v>
      </c>
      <c r="E2733" s="53"/>
      <c r="F2733" s="53"/>
      <c r="G2733" s="53">
        <v>1844</v>
      </c>
      <c r="H2733" s="53">
        <v>868</v>
      </c>
      <c r="I2733" s="54"/>
      <c r="J2733" s="50"/>
      <c r="K2733" s="54"/>
      <c r="L2733" s="55"/>
      <c r="M2733" s="59"/>
      <c r="N2733" s="59"/>
      <c r="O2733" s="53">
        <v>90</v>
      </c>
      <c r="P2733" s="53"/>
      <c r="Q2733" s="57">
        <f t="shared" si="732"/>
        <v>90</v>
      </c>
      <c r="R2733" s="53"/>
      <c r="S2733" s="53">
        <f t="shared" ref="S2733:S2741" si="734">ROUND(R2733/12*3,0)</f>
        <v>0</v>
      </c>
      <c r="T2733" s="58">
        <v>0</v>
      </c>
      <c r="U2733" s="58"/>
      <c r="V2733" s="53">
        <f t="shared" si="733"/>
        <v>0</v>
      </c>
      <c r="W2733" s="60"/>
      <c r="X2733" s="6"/>
    </row>
    <row r="2734" spans="1:24" s="35" customFormat="1" ht="15.75" customHeight="1" x14ac:dyDescent="0.25">
      <c r="A2734" s="33" t="s">
        <v>299</v>
      </c>
      <c r="B2734" s="33" t="s">
        <v>336</v>
      </c>
      <c r="C2734" s="23" t="s">
        <v>89</v>
      </c>
      <c r="D2734" s="43" t="s">
        <v>88</v>
      </c>
      <c r="E2734" s="53"/>
      <c r="F2734" s="53">
        <f>E2734/12*1</f>
        <v>0</v>
      </c>
      <c r="G2734" s="53"/>
      <c r="H2734" s="53"/>
      <c r="I2734" s="54"/>
      <c r="J2734" s="50"/>
      <c r="K2734" s="54"/>
      <c r="L2734" s="55"/>
      <c r="M2734" s="59"/>
      <c r="N2734" s="59"/>
      <c r="O2734" s="53"/>
      <c r="P2734" s="53"/>
      <c r="Q2734" s="57">
        <f t="shared" si="732"/>
        <v>0</v>
      </c>
      <c r="R2734" s="53"/>
      <c r="S2734" s="53">
        <f t="shared" si="734"/>
        <v>0</v>
      </c>
      <c r="T2734" s="58"/>
      <c r="U2734" s="58"/>
      <c r="V2734" s="53">
        <f t="shared" si="733"/>
        <v>0</v>
      </c>
      <c r="W2734" s="60"/>
      <c r="X2734" s="6"/>
    </row>
    <row r="2735" spans="1:24" s="35" customFormat="1" ht="15.75" customHeight="1" x14ac:dyDescent="0.25">
      <c r="A2735" s="33" t="s">
        <v>299</v>
      </c>
      <c r="B2735" s="33" t="s">
        <v>336</v>
      </c>
      <c r="C2735" s="23" t="s">
        <v>91</v>
      </c>
      <c r="D2735" s="43" t="s">
        <v>90</v>
      </c>
      <c r="E2735" s="53">
        <v>208199</v>
      </c>
      <c r="F2735" s="53">
        <f>E2735/12*2</f>
        <v>34699.833333333336</v>
      </c>
      <c r="G2735" s="53">
        <v>44663</v>
      </c>
      <c r="H2735" s="53">
        <v>44663</v>
      </c>
      <c r="I2735" s="54"/>
      <c r="J2735" s="50"/>
      <c r="K2735" s="54"/>
      <c r="L2735" s="55"/>
      <c r="M2735" s="59"/>
      <c r="N2735" s="59"/>
      <c r="O2735" s="53"/>
      <c r="P2735" s="53"/>
      <c r="Q2735" s="57">
        <f t="shared" si="732"/>
        <v>0</v>
      </c>
      <c r="R2735" s="53"/>
      <c r="S2735" s="53">
        <f t="shared" si="734"/>
        <v>0</v>
      </c>
      <c r="T2735" s="58"/>
      <c r="U2735" s="58"/>
      <c r="V2735" s="53">
        <f t="shared" si="733"/>
        <v>0</v>
      </c>
      <c r="W2735" s="60"/>
      <c r="X2735" s="6"/>
    </row>
    <row r="2736" spans="1:24" s="35" customFormat="1" ht="15.75" customHeight="1" x14ac:dyDescent="0.25">
      <c r="A2736" s="33" t="s">
        <v>299</v>
      </c>
      <c r="B2736" s="33" t="s">
        <v>336</v>
      </c>
      <c r="C2736" s="23" t="s">
        <v>94</v>
      </c>
      <c r="D2736" s="43" t="s">
        <v>97</v>
      </c>
      <c r="E2736" s="53"/>
      <c r="F2736" s="53"/>
      <c r="G2736" s="53"/>
      <c r="H2736" s="53"/>
      <c r="I2736" s="54"/>
      <c r="J2736" s="50"/>
      <c r="K2736" s="54"/>
      <c r="L2736" s="55"/>
      <c r="M2736" s="59"/>
      <c r="N2736" s="59"/>
      <c r="O2736" s="53"/>
      <c r="P2736" s="53"/>
      <c r="Q2736" s="57">
        <f t="shared" si="732"/>
        <v>0</v>
      </c>
      <c r="R2736" s="53"/>
      <c r="S2736" s="53">
        <f t="shared" si="734"/>
        <v>0</v>
      </c>
      <c r="T2736" s="58"/>
      <c r="U2736" s="58"/>
      <c r="V2736" s="53">
        <f t="shared" si="733"/>
        <v>0</v>
      </c>
      <c r="W2736" s="60"/>
      <c r="X2736" s="6"/>
    </row>
    <row r="2737" spans="1:24" s="35" customFormat="1" ht="15.75" customHeight="1" x14ac:dyDescent="0.25">
      <c r="A2737" s="33" t="s">
        <v>299</v>
      </c>
      <c r="B2737" s="33" t="s">
        <v>336</v>
      </c>
      <c r="C2737" s="23" t="s">
        <v>93</v>
      </c>
      <c r="D2737" s="43" t="s">
        <v>92</v>
      </c>
      <c r="E2737" s="53"/>
      <c r="F2737" s="53"/>
      <c r="G2737" s="53"/>
      <c r="H2737" s="53"/>
      <c r="I2737" s="54"/>
      <c r="J2737" s="50"/>
      <c r="K2737" s="54"/>
      <c r="L2737" s="55"/>
      <c r="M2737" s="59"/>
      <c r="N2737" s="59"/>
      <c r="O2737" s="53"/>
      <c r="P2737" s="53"/>
      <c r="Q2737" s="57">
        <f t="shared" si="732"/>
        <v>0</v>
      </c>
      <c r="R2737" s="53"/>
      <c r="S2737" s="53">
        <f t="shared" si="734"/>
        <v>0</v>
      </c>
      <c r="T2737" s="58"/>
      <c r="U2737" s="58"/>
      <c r="V2737" s="53">
        <f t="shared" si="733"/>
        <v>0</v>
      </c>
      <c r="W2737" s="60"/>
      <c r="X2737" s="6"/>
    </row>
    <row r="2738" spans="1:24" s="35" customFormat="1" ht="15.75" customHeight="1" x14ac:dyDescent="0.25">
      <c r="A2738" s="33" t="s">
        <v>299</v>
      </c>
      <c r="B2738" s="33" t="s">
        <v>336</v>
      </c>
      <c r="C2738" s="23" t="s">
        <v>98</v>
      </c>
      <c r="D2738" s="34" t="s">
        <v>99</v>
      </c>
      <c r="E2738" s="53"/>
      <c r="F2738" s="53"/>
      <c r="G2738" s="53"/>
      <c r="H2738" s="53"/>
      <c r="I2738" s="54"/>
      <c r="J2738" s="50"/>
      <c r="K2738" s="54"/>
      <c r="L2738" s="55"/>
      <c r="M2738" s="59"/>
      <c r="N2738" s="59"/>
      <c r="O2738" s="53"/>
      <c r="P2738" s="53"/>
      <c r="Q2738" s="57">
        <f t="shared" si="732"/>
        <v>0</v>
      </c>
      <c r="R2738" s="53"/>
      <c r="S2738" s="53">
        <f t="shared" si="734"/>
        <v>0</v>
      </c>
      <c r="T2738" s="58"/>
      <c r="U2738" s="58"/>
      <c r="V2738" s="53">
        <f t="shared" si="733"/>
        <v>0</v>
      </c>
      <c r="W2738" s="60"/>
      <c r="X2738" s="6"/>
    </row>
    <row r="2739" spans="1:24" s="35" customFormat="1" ht="15.75" customHeight="1" x14ac:dyDescent="0.25">
      <c r="A2739" s="33" t="s">
        <v>299</v>
      </c>
      <c r="B2739" s="33" t="s">
        <v>336</v>
      </c>
      <c r="C2739" s="23" t="s">
        <v>100</v>
      </c>
      <c r="D2739" s="34" t="s">
        <v>101</v>
      </c>
      <c r="E2739" s="53"/>
      <c r="F2739" s="53"/>
      <c r="G2739" s="53"/>
      <c r="H2739" s="53"/>
      <c r="I2739" s="54"/>
      <c r="J2739" s="50"/>
      <c r="K2739" s="54"/>
      <c r="L2739" s="55"/>
      <c r="M2739" s="59"/>
      <c r="N2739" s="59"/>
      <c r="O2739" s="53"/>
      <c r="P2739" s="53"/>
      <c r="Q2739" s="57">
        <f t="shared" si="732"/>
        <v>0</v>
      </c>
      <c r="R2739" s="53"/>
      <c r="S2739" s="53">
        <f t="shared" si="734"/>
        <v>0</v>
      </c>
      <c r="T2739" s="58"/>
      <c r="U2739" s="58"/>
      <c r="V2739" s="53">
        <f t="shared" si="733"/>
        <v>0</v>
      </c>
      <c r="W2739" s="60"/>
      <c r="X2739" s="6"/>
    </row>
    <row r="2740" spans="1:24" s="35" customFormat="1" ht="15.75" customHeight="1" x14ac:dyDescent="0.25">
      <c r="A2740" s="72" t="s">
        <v>299</v>
      </c>
      <c r="B2740" s="33" t="s">
        <v>336</v>
      </c>
      <c r="C2740" s="73" t="s">
        <v>102</v>
      </c>
      <c r="D2740" s="39" t="s">
        <v>87</v>
      </c>
      <c r="E2740" s="74"/>
      <c r="F2740" s="74"/>
      <c r="G2740" s="74"/>
      <c r="H2740" s="74"/>
      <c r="I2740" s="54"/>
      <c r="J2740" s="50"/>
      <c r="K2740" s="54"/>
      <c r="L2740" s="55"/>
      <c r="M2740" s="75"/>
      <c r="N2740" s="75"/>
      <c r="O2740" s="74"/>
      <c r="P2740" s="74"/>
      <c r="Q2740" s="57">
        <f t="shared" si="732"/>
        <v>0</v>
      </c>
      <c r="R2740" s="74"/>
      <c r="S2740" s="53">
        <f t="shared" si="734"/>
        <v>0</v>
      </c>
      <c r="T2740" s="58"/>
      <c r="U2740" s="58"/>
      <c r="V2740" s="53">
        <f t="shared" si="733"/>
        <v>0</v>
      </c>
      <c r="W2740" s="159"/>
      <c r="X2740" s="76"/>
    </row>
    <row r="2741" spans="1:24" s="35" customFormat="1" ht="15.75" customHeight="1" x14ac:dyDescent="0.25">
      <c r="A2741" s="72" t="s">
        <v>299</v>
      </c>
      <c r="B2741" s="33" t="s">
        <v>336</v>
      </c>
      <c r="C2741" s="73" t="s">
        <v>102</v>
      </c>
      <c r="D2741" s="39" t="s">
        <v>103</v>
      </c>
      <c r="E2741" s="74"/>
      <c r="F2741" s="74"/>
      <c r="G2741" s="74"/>
      <c r="H2741" s="74"/>
      <c r="I2741" s="54"/>
      <c r="J2741" s="50"/>
      <c r="K2741" s="54"/>
      <c r="L2741" s="55"/>
      <c r="M2741" s="75"/>
      <c r="N2741" s="75"/>
      <c r="O2741" s="74"/>
      <c r="P2741" s="74"/>
      <c r="Q2741" s="57">
        <f t="shared" si="732"/>
        <v>0</v>
      </c>
      <c r="R2741" s="74"/>
      <c r="S2741" s="53">
        <f t="shared" si="734"/>
        <v>0</v>
      </c>
      <c r="T2741" s="58"/>
      <c r="U2741" s="58"/>
      <c r="V2741" s="53">
        <f t="shared" si="733"/>
        <v>0</v>
      </c>
      <c r="W2741" s="159"/>
      <c r="X2741" s="76"/>
    </row>
    <row r="2742" spans="1:24" s="35" customFormat="1" ht="15.75" customHeight="1" x14ac:dyDescent="0.25">
      <c r="A2742" s="72" t="s">
        <v>299</v>
      </c>
      <c r="B2742" s="33" t="s">
        <v>336</v>
      </c>
      <c r="C2742" s="23" t="s">
        <v>374</v>
      </c>
      <c r="D2742" s="39" t="s">
        <v>375</v>
      </c>
      <c r="E2742" s="53"/>
      <c r="F2742" s="53">
        <f>E2742/12*1</f>
        <v>0</v>
      </c>
      <c r="G2742" s="53">
        <v>247</v>
      </c>
      <c r="H2742" s="53">
        <v>247</v>
      </c>
      <c r="I2742" s="54"/>
      <c r="J2742" s="50"/>
      <c r="K2742" s="54"/>
      <c r="L2742" s="55"/>
      <c r="M2742" s="75"/>
      <c r="N2742" s="75"/>
      <c r="O2742" s="74"/>
      <c r="P2742" s="74"/>
      <c r="Q2742" s="57"/>
      <c r="R2742" s="74"/>
      <c r="S2742" s="53"/>
      <c r="T2742" s="58"/>
      <c r="U2742" s="58"/>
      <c r="V2742" s="53"/>
      <c r="W2742" s="159"/>
      <c r="X2742" s="76"/>
    </row>
    <row r="2743" spans="1:24" s="35" customFormat="1" ht="15.75" customHeight="1" x14ac:dyDescent="0.25">
      <c r="A2743" s="72" t="s">
        <v>299</v>
      </c>
      <c r="B2743" s="33" t="s">
        <v>336</v>
      </c>
      <c r="C2743" s="23" t="s">
        <v>377</v>
      </c>
      <c r="D2743" s="39" t="s">
        <v>376</v>
      </c>
      <c r="E2743" s="74"/>
      <c r="F2743" s="74"/>
      <c r="G2743" s="74"/>
      <c r="H2743" s="74"/>
      <c r="I2743" s="54"/>
      <c r="J2743" s="50"/>
      <c r="K2743" s="54"/>
      <c r="L2743" s="55"/>
      <c r="M2743" s="75"/>
      <c r="N2743" s="75"/>
      <c r="O2743" s="74"/>
      <c r="P2743" s="74"/>
      <c r="Q2743" s="57"/>
      <c r="R2743" s="74"/>
      <c r="S2743" s="53"/>
      <c r="T2743" s="58"/>
      <c r="U2743" s="58"/>
      <c r="V2743" s="53"/>
      <c r="W2743" s="159"/>
      <c r="X2743" s="76"/>
    </row>
    <row r="2744" spans="1:24" s="35" customFormat="1" ht="23.25" customHeight="1" x14ac:dyDescent="0.25">
      <c r="A2744" s="72" t="s">
        <v>299</v>
      </c>
      <c r="B2744" s="21">
        <v>2</v>
      </c>
      <c r="C2744" s="73" t="s">
        <v>102</v>
      </c>
      <c r="D2744" s="40" t="s">
        <v>31</v>
      </c>
      <c r="E2744" s="68">
        <f>E2745+E2751+E2805</f>
        <v>65306</v>
      </c>
      <c r="F2744" s="68">
        <f>F2745+F2751+F2805</f>
        <v>15357.333333333334</v>
      </c>
      <c r="G2744" s="68">
        <f>G2745+G2751+G2805</f>
        <v>22877</v>
      </c>
      <c r="H2744" s="68">
        <f>H2745+H2751+H2805</f>
        <v>17189</v>
      </c>
      <c r="I2744" s="138">
        <f>I2745+I2751+I2805</f>
        <v>5578.5</v>
      </c>
      <c r="J2744" s="134"/>
      <c r="K2744" s="138">
        <f>K2745+K2751+K2805</f>
        <v>-1124</v>
      </c>
      <c r="L2744" s="55">
        <f>ROUND(K2744*100/-F2744,2)</f>
        <v>7.32</v>
      </c>
      <c r="M2744" s="64">
        <v>2209</v>
      </c>
      <c r="N2744" s="49">
        <f>ROUND(M2744/12*3,0)</f>
        <v>552</v>
      </c>
      <c r="O2744" s="68">
        <f t="shared" ref="O2744:V2744" si="735">O2745+O2751+O2805</f>
        <v>545</v>
      </c>
      <c r="P2744" s="68">
        <f t="shared" si="735"/>
        <v>385</v>
      </c>
      <c r="Q2744" s="134">
        <f t="shared" si="735"/>
        <v>160</v>
      </c>
      <c r="R2744" s="68">
        <f t="shared" si="735"/>
        <v>70</v>
      </c>
      <c r="S2744" s="64">
        <f t="shared" si="735"/>
        <v>18</v>
      </c>
      <c r="T2744" s="144">
        <f t="shared" si="735"/>
        <v>19</v>
      </c>
      <c r="U2744" s="144">
        <f t="shared" si="735"/>
        <v>11</v>
      </c>
      <c r="V2744" s="53">
        <f t="shared" si="735"/>
        <v>8</v>
      </c>
      <c r="W2744" s="160"/>
      <c r="X2744" s="76"/>
    </row>
    <row r="2745" spans="1:24" s="35" customFormat="1" ht="23.25" customHeight="1" x14ac:dyDescent="0.25">
      <c r="A2745" s="72" t="s">
        <v>299</v>
      </c>
      <c r="B2745" s="22" t="s">
        <v>337</v>
      </c>
      <c r="C2745" s="73" t="s">
        <v>102</v>
      </c>
      <c r="D2745" s="32" t="s">
        <v>32</v>
      </c>
      <c r="E2745" s="64">
        <f t="shared" ref="E2745:L2745" si="736">SUM(E2746:E2750)</f>
        <v>25115</v>
      </c>
      <c r="F2745" s="64">
        <f t="shared" si="736"/>
        <v>6279</v>
      </c>
      <c r="G2745" s="64">
        <f t="shared" si="736"/>
        <v>6279</v>
      </c>
      <c r="H2745" s="64">
        <f t="shared" si="736"/>
        <v>6279</v>
      </c>
      <c r="I2745" s="134">
        <f t="shared" si="736"/>
        <v>0</v>
      </c>
      <c r="J2745" s="134">
        <f t="shared" si="736"/>
        <v>0</v>
      </c>
      <c r="K2745" s="134">
        <f t="shared" si="736"/>
        <v>0</v>
      </c>
      <c r="L2745" s="64">
        <f t="shared" si="736"/>
        <v>0</v>
      </c>
      <c r="M2745" s="64"/>
      <c r="N2745" s="64"/>
      <c r="O2745" s="64">
        <f t="shared" ref="O2745:V2745" si="737">SUM(O2746:O2750)</f>
        <v>0</v>
      </c>
      <c r="P2745" s="64">
        <f t="shared" si="737"/>
        <v>0</v>
      </c>
      <c r="Q2745" s="134">
        <f t="shared" si="737"/>
        <v>0</v>
      </c>
      <c r="R2745" s="64">
        <f t="shared" si="737"/>
        <v>30</v>
      </c>
      <c r="S2745" s="64">
        <f t="shared" si="737"/>
        <v>8</v>
      </c>
      <c r="T2745" s="144">
        <f t="shared" si="737"/>
        <v>0</v>
      </c>
      <c r="U2745" s="144">
        <f t="shared" si="737"/>
        <v>0</v>
      </c>
      <c r="V2745" s="64">
        <f t="shared" si="737"/>
        <v>0</v>
      </c>
      <c r="W2745" s="65"/>
      <c r="X2745" s="76"/>
    </row>
    <row r="2746" spans="1:24" s="35" customFormat="1" ht="15.75" customHeight="1" x14ac:dyDescent="0.25">
      <c r="A2746" s="72" t="s">
        <v>299</v>
      </c>
      <c r="B2746" s="33" t="s">
        <v>337</v>
      </c>
      <c r="C2746" s="73" t="s">
        <v>109</v>
      </c>
      <c r="D2746" s="34" t="s">
        <v>106</v>
      </c>
      <c r="E2746" s="53">
        <v>25115</v>
      </c>
      <c r="F2746" s="53">
        <f>ROUND(E2746/12*3,0)</f>
        <v>6279</v>
      </c>
      <c r="G2746" s="53">
        <v>6279</v>
      </c>
      <c r="H2746" s="53">
        <v>6279</v>
      </c>
      <c r="I2746" s="54"/>
      <c r="J2746" s="50"/>
      <c r="K2746" s="54"/>
      <c r="L2746" s="55"/>
      <c r="M2746" s="75"/>
      <c r="N2746" s="75"/>
      <c r="O2746" s="74">
        <v>0</v>
      </c>
      <c r="P2746" s="74"/>
      <c r="Q2746" s="57">
        <f>O2746-P2746</f>
        <v>0</v>
      </c>
      <c r="R2746" s="74">
        <v>30</v>
      </c>
      <c r="S2746" s="53">
        <f>ROUND(R2746/12*3,0)</f>
        <v>8</v>
      </c>
      <c r="T2746" s="58"/>
      <c r="U2746" s="58"/>
      <c r="V2746" s="53">
        <f>T2746-U2746</f>
        <v>0</v>
      </c>
      <c r="W2746" s="159"/>
      <c r="X2746" s="76"/>
    </row>
    <row r="2747" spans="1:24" s="35" customFormat="1" ht="15.75" customHeight="1" x14ac:dyDescent="0.25">
      <c r="A2747" s="72" t="s">
        <v>299</v>
      </c>
      <c r="B2747" s="33" t="s">
        <v>337</v>
      </c>
      <c r="C2747" s="73" t="s">
        <v>110</v>
      </c>
      <c r="D2747" s="34" t="s">
        <v>114</v>
      </c>
      <c r="E2747" s="74"/>
      <c r="F2747" s="74"/>
      <c r="G2747" s="74"/>
      <c r="H2747" s="74"/>
      <c r="I2747" s="54"/>
      <c r="J2747" s="50"/>
      <c r="K2747" s="54"/>
      <c r="L2747" s="55"/>
      <c r="M2747" s="75"/>
      <c r="N2747" s="75"/>
      <c r="O2747" s="74"/>
      <c r="P2747" s="74"/>
      <c r="Q2747" s="57">
        <f>O2747-P2747</f>
        <v>0</v>
      </c>
      <c r="R2747" s="74"/>
      <c r="S2747" s="53">
        <f>ROUND(R2747/12*3,0)</f>
        <v>0</v>
      </c>
      <c r="T2747" s="58"/>
      <c r="U2747" s="58"/>
      <c r="V2747" s="53">
        <f>T2747-U2747</f>
        <v>0</v>
      </c>
      <c r="W2747" s="159"/>
      <c r="X2747" s="76"/>
    </row>
    <row r="2748" spans="1:24" s="35" customFormat="1" ht="15.75" customHeight="1" x14ac:dyDescent="0.25">
      <c r="A2748" s="72" t="s">
        <v>299</v>
      </c>
      <c r="B2748" s="33" t="s">
        <v>337</v>
      </c>
      <c r="C2748" s="73" t="s">
        <v>111</v>
      </c>
      <c r="D2748" s="34" t="s">
        <v>115</v>
      </c>
      <c r="E2748" s="74"/>
      <c r="F2748" s="74"/>
      <c r="G2748" s="74"/>
      <c r="H2748" s="74"/>
      <c r="I2748" s="127"/>
      <c r="J2748" s="50"/>
      <c r="K2748" s="127"/>
      <c r="L2748" s="55"/>
      <c r="M2748" s="75"/>
      <c r="N2748" s="75"/>
      <c r="O2748" s="74"/>
      <c r="P2748" s="74"/>
      <c r="Q2748" s="59">
        <f>O2748-P2748</f>
        <v>0</v>
      </c>
      <c r="R2748" s="74"/>
      <c r="S2748" s="53">
        <f>ROUND(R2748/12*3,0)</f>
        <v>0</v>
      </c>
      <c r="T2748" s="53"/>
      <c r="U2748" s="53"/>
      <c r="V2748" s="53">
        <f>T2748-U2748</f>
        <v>0</v>
      </c>
      <c r="W2748" s="159"/>
      <c r="X2748" s="76"/>
    </row>
    <row r="2749" spans="1:24" s="35" customFormat="1" ht="15.75" customHeight="1" x14ac:dyDescent="0.25">
      <c r="A2749" s="72" t="s">
        <v>299</v>
      </c>
      <c r="B2749" s="33" t="s">
        <v>337</v>
      </c>
      <c r="C2749" s="73" t="s">
        <v>113</v>
      </c>
      <c r="D2749" s="34" t="s">
        <v>116</v>
      </c>
      <c r="E2749" s="74"/>
      <c r="F2749" s="74"/>
      <c r="G2749" s="74"/>
      <c r="H2749" s="74"/>
      <c r="I2749" s="127"/>
      <c r="J2749" s="55"/>
      <c r="K2749" s="127"/>
      <c r="L2749" s="55"/>
      <c r="M2749" s="75"/>
      <c r="N2749" s="75"/>
      <c r="O2749" s="74"/>
      <c r="P2749" s="74"/>
      <c r="Q2749" s="59">
        <f>O2749-P2749</f>
        <v>0</v>
      </c>
      <c r="R2749" s="74"/>
      <c r="S2749" s="53">
        <f>ROUND(R2749/12*3,0)</f>
        <v>0</v>
      </c>
      <c r="T2749" s="53"/>
      <c r="U2749" s="53"/>
      <c r="V2749" s="53">
        <f>T2749-U2749</f>
        <v>0</v>
      </c>
      <c r="W2749" s="159"/>
      <c r="X2749" s="76"/>
    </row>
    <row r="2750" spans="1:24" s="35" customFormat="1" ht="15.75" customHeight="1" x14ac:dyDescent="0.25">
      <c r="A2750" s="72" t="s">
        <v>299</v>
      </c>
      <c r="B2750" s="33" t="s">
        <v>337</v>
      </c>
      <c r="C2750" s="73" t="s">
        <v>112</v>
      </c>
      <c r="D2750" s="34" t="s">
        <v>117</v>
      </c>
      <c r="E2750" s="74"/>
      <c r="F2750" s="74"/>
      <c r="G2750" s="74"/>
      <c r="H2750" s="74"/>
      <c r="I2750" s="54"/>
      <c r="J2750" s="50"/>
      <c r="K2750" s="54"/>
      <c r="L2750" s="55"/>
      <c r="M2750" s="75"/>
      <c r="N2750" s="75"/>
      <c r="O2750" s="74"/>
      <c r="P2750" s="74"/>
      <c r="Q2750" s="57">
        <f>O2750-P2750</f>
        <v>0</v>
      </c>
      <c r="R2750" s="74"/>
      <c r="S2750" s="53">
        <f>ROUND(R2750/12*3,0)</f>
        <v>0</v>
      </c>
      <c r="T2750" s="58"/>
      <c r="U2750" s="58"/>
      <c r="V2750" s="53">
        <f>T2750-U2750</f>
        <v>0</v>
      </c>
      <c r="W2750" s="159"/>
      <c r="X2750" s="76"/>
    </row>
    <row r="2751" spans="1:24" s="35" customFormat="1" ht="24" customHeight="1" x14ac:dyDescent="0.25">
      <c r="A2751" s="72" t="s">
        <v>299</v>
      </c>
      <c r="B2751" s="22" t="s">
        <v>338</v>
      </c>
      <c r="C2751" s="73" t="s">
        <v>102</v>
      </c>
      <c r="D2751" s="41" t="s">
        <v>33</v>
      </c>
      <c r="E2751" s="64">
        <f t="shared" ref="E2751:K2751" si="738">SUM(E2752:E2804)</f>
        <v>28558</v>
      </c>
      <c r="F2751" s="64">
        <f t="shared" si="738"/>
        <v>7139.5</v>
      </c>
      <c r="G2751" s="64">
        <f t="shared" si="738"/>
        <v>11594</v>
      </c>
      <c r="H2751" s="64">
        <f t="shared" si="738"/>
        <v>5906</v>
      </c>
      <c r="I2751" s="134">
        <f t="shared" si="738"/>
        <v>5578.5</v>
      </c>
      <c r="J2751" s="134">
        <f t="shared" si="738"/>
        <v>92.74</v>
      </c>
      <c r="K2751" s="134">
        <f t="shared" si="738"/>
        <v>-1124</v>
      </c>
      <c r="L2751" s="55">
        <f>ROUND(K2751*100/-F2751,2)</f>
        <v>15.74</v>
      </c>
      <c r="M2751" s="64"/>
      <c r="N2751" s="64"/>
      <c r="O2751" s="64">
        <f t="shared" ref="O2751:V2751" si="739">SUM(O2752:O2804)</f>
        <v>545</v>
      </c>
      <c r="P2751" s="64">
        <f t="shared" si="739"/>
        <v>385</v>
      </c>
      <c r="Q2751" s="134">
        <f t="shared" si="739"/>
        <v>160</v>
      </c>
      <c r="R2751" s="64">
        <f t="shared" si="739"/>
        <v>40</v>
      </c>
      <c r="S2751" s="64">
        <f t="shared" si="739"/>
        <v>10</v>
      </c>
      <c r="T2751" s="144">
        <f t="shared" si="739"/>
        <v>19</v>
      </c>
      <c r="U2751" s="144">
        <f t="shared" si="739"/>
        <v>11</v>
      </c>
      <c r="V2751" s="64">
        <f t="shared" si="739"/>
        <v>8</v>
      </c>
      <c r="W2751" s="65"/>
      <c r="X2751" s="76"/>
    </row>
    <row r="2752" spans="1:24" s="35" customFormat="1" ht="15.75" customHeight="1" x14ac:dyDescent="0.25">
      <c r="A2752" s="72" t="s">
        <v>299</v>
      </c>
      <c r="B2752" s="33" t="s">
        <v>338</v>
      </c>
      <c r="C2752" s="78" t="s">
        <v>139</v>
      </c>
      <c r="D2752" s="43" t="s">
        <v>119</v>
      </c>
      <c r="E2752" s="53">
        <v>4496</v>
      </c>
      <c r="F2752" s="53">
        <f t="shared" ref="F2752:F2753" si="740">E2752/12*3</f>
        <v>1124</v>
      </c>
      <c r="G2752" s="53">
        <v>0</v>
      </c>
      <c r="H2752" s="53">
        <v>0</v>
      </c>
      <c r="I2752" s="127"/>
      <c r="J2752" s="55"/>
      <c r="K2752" s="54">
        <f t="shared" ref="K2752" si="741">G2752-F2752</f>
        <v>-1124</v>
      </c>
      <c r="L2752" s="55">
        <f t="shared" ref="L2752" si="742">ROUND(K2752*100/-F2752,2)</f>
        <v>100</v>
      </c>
      <c r="M2752" s="75"/>
      <c r="N2752" s="75"/>
      <c r="O2752" s="74"/>
      <c r="P2752" s="74"/>
      <c r="Q2752" s="57">
        <f t="shared" ref="Q2752:Q2804" si="743">O2752-P2752</f>
        <v>0</v>
      </c>
      <c r="R2752" s="74">
        <v>6</v>
      </c>
      <c r="S2752" s="53">
        <f>ROUND(R2752/12*2,0)</f>
        <v>1</v>
      </c>
      <c r="T2752" s="58"/>
      <c r="U2752" s="58"/>
      <c r="V2752" s="53">
        <f t="shared" ref="V2752:V2804" si="744">T2752-U2752</f>
        <v>0</v>
      </c>
      <c r="W2752" s="159"/>
      <c r="X2752" s="76"/>
    </row>
    <row r="2753" spans="1:24" s="35" customFormat="1" ht="15.75" customHeight="1" x14ac:dyDescent="0.25">
      <c r="A2753" s="72" t="s">
        <v>299</v>
      </c>
      <c r="B2753" s="33" t="s">
        <v>338</v>
      </c>
      <c r="C2753" s="78" t="s">
        <v>140</v>
      </c>
      <c r="D2753" s="43" t="s">
        <v>120</v>
      </c>
      <c r="E2753" s="53">
        <v>24062</v>
      </c>
      <c r="F2753" s="53">
        <f t="shared" si="740"/>
        <v>6015.5</v>
      </c>
      <c r="G2753" s="53">
        <v>11594</v>
      </c>
      <c r="H2753" s="53">
        <v>5906</v>
      </c>
      <c r="I2753" s="127">
        <f t="shared" ref="I2753" si="745">G2753-F2753</f>
        <v>5578.5</v>
      </c>
      <c r="J2753" s="55">
        <f t="shared" ref="J2753" si="746">ROUND(I2753/F2753*100,2)</f>
        <v>92.74</v>
      </c>
      <c r="K2753" s="54"/>
      <c r="L2753" s="55"/>
      <c r="M2753" s="75"/>
      <c r="N2753" s="75"/>
      <c r="O2753" s="74">
        <v>545</v>
      </c>
      <c r="P2753" s="74">
        <v>385</v>
      </c>
      <c r="Q2753" s="57">
        <f t="shared" si="743"/>
        <v>160</v>
      </c>
      <c r="R2753" s="74">
        <v>34</v>
      </c>
      <c r="S2753" s="53">
        <f>ROUND(R2753/12*3,0)</f>
        <v>9</v>
      </c>
      <c r="T2753" s="58">
        <v>19</v>
      </c>
      <c r="U2753" s="58">
        <v>11</v>
      </c>
      <c r="V2753" s="53">
        <f t="shared" si="744"/>
        <v>8</v>
      </c>
      <c r="W2753" s="159"/>
      <c r="X2753" s="76"/>
    </row>
    <row r="2754" spans="1:24" s="35" customFormat="1" ht="15.75" customHeight="1" x14ac:dyDescent="0.25">
      <c r="A2754" s="72" t="s">
        <v>299</v>
      </c>
      <c r="B2754" s="33" t="s">
        <v>338</v>
      </c>
      <c r="C2754" s="78" t="s">
        <v>141</v>
      </c>
      <c r="D2754" s="43" t="s">
        <v>142</v>
      </c>
      <c r="E2754" s="74"/>
      <c r="F2754" s="74"/>
      <c r="G2754" s="74"/>
      <c r="H2754" s="74"/>
      <c r="I2754" s="54"/>
      <c r="J2754" s="50"/>
      <c r="K2754" s="54"/>
      <c r="L2754" s="55"/>
      <c r="M2754" s="75"/>
      <c r="N2754" s="75"/>
      <c r="O2754" s="74"/>
      <c r="P2754" s="74"/>
      <c r="Q2754" s="57">
        <f t="shared" si="743"/>
        <v>0</v>
      </c>
      <c r="R2754" s="74"/>
      <c r="S2754" s="53">
        <f t="shared" ref="S2754:S2804" si="747">ROUND(R2754/12*3,0)</f>
        <v>0</v>
      </c>
      <c r="T2754" s="58"/>
      <c r="U2754" s="58"/>
      <c r="V2754" s="53">
        <f t="shared" si="744"/>
        <v>0</v>
      </c>
      <c r="W2754" s="159"/>
      <c r="X2754" s="76"/>
    </row>
    <row r="2755" spans="1:24" s="35" customFormat="1" ht="15.75" customHeight="1" x14ac:dyDescent="0.25">
      <c r="A2755" s="72" t="s">
        <v>299</v>
      </c>
      <c r="B2755" s="33" t="s">
        <v>338</v>
      </c>
      <c r="C2755" s="78" t="s">
        <v>143</v>
      </c>
      <c r="D2755" s="43" t="s">
        <v>144</v>
      </c>
      <c r="E2755" s="74"/>
      <c r="F2755" s="74"/>
      <c r="G2755" s="74"/>
      <c r="H2755" s="74"/>
      <c r="I2755" s="127"/>
      <c r="J2755" s="50"/>
      <c r="K2755" s="127"/>
      <c r="L2755" s="55"/>
      <c r="M2755" s="75"/>
      <c r="N2755" s="75"/>
      <c r="O2755" s="74"/>
      <c r="P2755" s="74"/>
      <c r="Q2755" s="59">
        <f t="shared" si="743"/>
        <v>0</v>
      </c>
      <c r="R2755" s="74"/>
      <c r="S2755" s="53">
        <f t="shared" si="747"/>
        <v>0</v>
      </c>
      <c r="T2755" s="53"/>
      <c r="U2755" s="53"/>
      <c r="V2755" s="53">
        <f t="shared" si="744"/>
        <v>0</v>
      </c>
      <c r="W2755" s="159"/>
      <c r="X2755" s="76"/>
    </row>
    <row r="2756" spans="1:24" s="35" customFormat="1" ht="15.75" customHeight="1" x14ac:dyDescent="0.25">
      <c r="A2756" s="72" t="s">
        <v>299</v>
      </c>
      <c r="B2756" s="33" t="s">
        <v>338</v>
      </c>
      <c r="C2756" s="78" t="s">
        <v>145</v>
      </c>
      <c r="D2756" s="43" t="s">
        <v>146</v>
      </c>
      <c r="E2756" s="74"/>
      <c r="F2756" s="74"/>
      <c r="G2756" s="74"/>
      <c r="H2756" s="74"/>
      <c r="I2756" s="155"/>
      <c r="J2756" s="156"/>
      <c r="K2756" s="155"/>
      <c r="L2756" s="156"/>
      <c r="M2756" s="75"/>
      <c r="N2756" s="75"/>
      <c r="O2756" s="74"/>
      <c r="P2756" s="74"/>
      <c r="Q2756" s="57">
        <f t="shared" si="743"/>
        <v>0</v>
      </c>
      <c r="R2756" s="74"/>
      <c r="S2756" s="53">
        <f t="shared" si="747"/>
        <v>0</v>
      </c>
      <c r="T2756" s="58"/>
      <c r="U2756" s="58"/>
      <c r="V2756" s="53">
        <f t="shared" si="744"/>
        <v>0</v>
      </c>
      <c r="W2756" s="159"/>
      <c r="X2756" s="76"/>
    </row>
    <row r="2757" spans="1:24" s="35" customFormat="1" ht="15.75" customHeight="1" x14ac:dyDescent="0.25">
      <c r="A2757" s="72" t="s">
        <v>299</v>
      </c>
      <c r="B2757" s="33" t="s">
        <v>338</v>
      </c>
      <c r="C2757" s="78" t="s">
        <v>147</v>
      </c>
      <c r="D2757" s="43" t="s">
        <v>148</v>
      </c>
      <c r="E2757" s="74"/>
      <c r="F2757" s="74"/>
      <c r="G2757" s="74"/>
      <c r="H2757" s="74"/>
      <c r="I2757" s="54"/>
      <c r="J2757" s="50"/>
      <c r="K2757" s="54"/>
      <c r="L2757" s="55"/>
      <c r="M2757" s="75"/>
      <c r="N2757" s="75"/>
      <c r="O2757" s="74"/>
      <c r="P2757" s="74"/>
      <c r="Q2757" s="57">
        <f t="shared" si="743"/>
        <v>0</v>
      </c>
      <c r="R2757" s="74"/>
      <c r="S2757" s="53">
        <f t="shared" si="747"/>
        <v>0</v>
      </c>
      <c r="T2757" s="58"/>
      <c r="U2757" s="58"/>
      <c r="V2757" s="53">
        <f t="shared" si="744"/>
        <v>0</v>
      </c>
      <c r="W2757" s="159"/>
      <c r="X2757" s="76"/>
    </row>
    <row r="2758" spans="1:24" s="35" customFormat="1" ht="15.75" customHeight="1" x14ac:dyDescent="0.25">
      <c r="A2758" s="72" t="s">
        <v>299</v>
      </c>
      <c r="B2758" s="33" t="s">
        <v>338</v>
      </c>
      <c r="C2758" s="78" t="s">
        <v>149</v>
      </c>
      <c r="D2758" s="43" t="s">
        <v>150</v>
      </c>
      <c r="E2758" s="74"/>
      <c r="F2758" s="74"/>
      <c r="G2758" s="74"/>
      <c r="H2758" s="74"/>
      <c r="I2758" s="54"/>
      <c r="J2758" s="50"/>
      <c r="K2758" s="54"/>
      <c r="L2758" s="55"/>
      <c r="M2758" s="75"/>
      <c r="N2758" s="75"/>
      <c r="O2758" s="74"/>
      <c r="P2758" s="74"/>
      <c r="Q2758" s="57">
        <f t="shared" si="743"/>
        <v>0</v>
      </c>
      <c r="R2758" s="74"/>
      <c r="S2758" s="53">
        <f t="shared" si="747"/>
        <v>0</v>
      </c>
      <c r="T2758" s="58"/>
      <c r="U2758" s="58"/>
      <c r="V2758" s="53">
        <f t="shared" si="744"/>
        <v>0</v>
      </c>
      <c r="W2758" s="159"/>
      <c r="X2758" s="76"/>
    </row>
    <row r="2759" spans="1:24" s="35" customFormat="1" ht="15.75" customHeight="1" x14ac:dyDescent="0.25">
      <c r="A2759" s="72" t="s">
        <v>299</v>
      </c>
      <c r="B2759" s="33" t="s">
        <v>338</v>
      </c>
      <c r="C2759" s="78" t="s">
        <v>130</v>
      </c>
      <c r="D2759" s="43" t="s">
        <v>151</v>
      </c>
      <c r="E2759" s="74"/>
      <c r="F2759" s="74"/>
      <c r="G2759" s="74"/>
      <c r="H2759" s="74"/>
      <c r="I2759" s="54"/>
      <c r="J2759" s="50"/>
      <c r="K2759" s="54"/>
      <c r="L2759" s="55"/>
      <c r="M2759" s="75"/>
      <c r="N2759" s="75"/>
      <c r="O2759" s="74"/>
      <c r="P2759" s="74"/>
      <c r="Q2759" s="57">
        <f t="shared" si="743"/>
        <v>0</v>
      </c>
      <c r="R2759" s="74"/>
      <c r="S2759" s="53">
        <f t="shared" si="747"/>
        <v>0</v>
      </c>
      <c r="T2759" s="58"/>
      <c r="U2759" s="58"/>
      <c r="V2759" s="53">
        <f t="shared" si="744"/>
        <v>0</v>
      </c>
      <c r="W2759" s="159"/>
      <c r="X2759" s="76"/>
    </row>
    <row r="2760" spans="1:24" s="35" customFormat="1" ht="15.75" customHeight="1" x14ac:dyDescent="0.25">
      <c r="A2760" s="72" t="s">
        <v>299</v>
      </c>
      <c r="B2760" s="33" t="s">
        <v>338</v>
      </c>
      <c r="C2760" s="78" t="s">
        <v>174</v>
      </c>
      <c r="D2760" s="43" t="s">
        <v>175</v>
      </c>
      <c r="E2760" s="74"/>
      <c r="F2760" s="74"/>
      <c r="G2760" s="74"/>
      <c r="H2760" s="74"/>
      <c r="I2760" s="54"/>
      <c r="J2760" s="50"/>
      <c r="K2760" s="54"/>
      <c r="L2760" s="55"/>
      <c r="M2760" s="75"/>
      <c r="N2760" s="75"/>
      <c r="O2760" s="74"/>
      <c r="P2760" s="74"/>
      <c r="Q2760" s="57">
        <f t="shared" si="743"/>
        <v>0</v>
      </c>
      <c r="R2760" s="74"/>
      <c r="S2760" s="53">
        <f t="shared" si="747"/>
        <v>0</v>
      </c>
      <c r="T2760" s="58"/>
      <c r="U2760" s="58"/>
      <c r="V2760" s="53">
        <f t="shared" si="744"/>
        <v>0</v>
      </c>
      <c r="W2760" s="159"/>
      <c r="X2760" s="76"/>
    </row>
    <row r="2761" spans="1:24" s="35" customFormat="1" ht="15.75" customHeight="1" x14ac:dyDescent="0.25">
      <c r="A2761" s="72" t="s">
        <v>299</v>
      </c>
      <c r="B2761" s="33" t="s">
        <v>338</v>
      </c>
      <c r="C2761" s="78" t="s">
        <v>129</v>
      </c>
      <c r="D2761" s="43" t="s">
        <v>152</v>
      </c>
      <c r="E2761" s="74"/>
      <c r="F2761" s="74"/>
      <c r="G2761" s="74"/>
      <c r="H2761" s="74"/>
      <c r="I2761" s="54"/>
      <c r="J2761" s="50"/>
      <c r="K2761" s="54"/>
      <c r="L2761" s="55"/>
      <c r="M2761" s="75"/>
      <c r="N2761" s="75"/>
      <c r="O2761" s="74"/>
      <c r="P2761" s="74"/>
      <c r="Q2761" s="57">
        <f t="shared" si="743"/>
        <v>0</v>
      </c>
      <c r="R2761" s="74"/>
      <c r="S2761" s="53">
        <f t="shared" si="747"/>
        <v>0</v>
      </c>
      <c r="T2761" s="58"/>
      <c r="U2761" s="58"/>
      <c r="V2761" s="53">
        <f t="shared" si="744"/>
        <v>0</v>
      </c>
      <c r="W2761" s="159"/>
      <c r="X2761" s="76"/>
    </row>
    <row r="2762" spans="1:24" s="35" customFormat="1" ht="15.75" customHeight="1" x14ac:dyDescent="0.25">
      <c r="A2762" s="72" t="s">
        <v>299</v>
      </c>
      <c r="B2762" s="33" t="s">
        <v>338</v>
      </c>
      <c r="C2762" s="78" t="s">
        <v>176</v>
      </c>
      <c r="D2762" s="43" t="s">
        <v>177</v>
      </c>
      <c r="E2762" s="74"/>
      <c r="F2762" s="74"/>
      <c r="G2762" s="74"/>
      <c r="H2762" s="74"/>
      <c r="I2762" s="54"/>
      <c r="J2762" s="50"/>
      <c r="K2762" s="54"/>
      <c r="L2762" s="55"/>
      <c r="M2762" s="75"/>
      <c r="N2762" s="75"/>
      <c r="O2762" s="74"/>
      <c r="P2762" s="74"/>
      <c r="Q2762" s="57">
        <f t="shared" si="743"/>
        <v>0</v>
      </c>
      <c r="R2762" s="74"/>
      <c r="S2762" s="53">
        <f t="shared" si="747"/>
        <v>0</v>
      </c>
      <c r="T2762" s="58"/>
      <c r="U2762" s="58"/>
      <c r="V2762" s="53">
        <f t="shared" si="744"/>
        <v>0</v>
      </c>
      <c r="W2762" s="159"/>
      <c r="X2762" s="76"/>
    </row>
    <row r="2763" spans="1:24" s="35" customFormat="1" ht="15.75" customHeight="1" x14ac:dyDescent="0.25">
      <c r="A2763" s="72" t="s">
        <v>299</v>
      </c>
      <c r="B2763" s="33" t="s">
        <v>338</v>
      </c>
      <c r="C2763" s="78" t="s">
        <v>131</v>
      </c>
      <c r="D2763" s="43" t="s">
        <v>153</v>
      </c>
      <c r="E2763" s="74"/>
      <c r="F2763" s="74"/>
      <c r="G2763" s="74"/>
      <c r="H2763" s="74"/>
      <c r="I2763" s="54"/>
      <c r="J2763" s="50"/>
      <c r="K2763" s="54"/>
      <c r="L2763" s="55"/>
      <c r="M2763" s="75"/>
      <c r="N2763" s="75"/>
      <c r="O2763" s="74"/>
      <c r="P2763" s="74"/>
      <c r="Q2763" s="57">
        <f t="shared" si="743"/>
        <v>0</v>
      </c>
      <c r="R2763" s="74"/>
      <c r="S2763" s="53">
        <f t="shared" si="747"/>
        <v>0</v>
      </c>
      <c r="T2763" s="58"/>
      <c r="U2763" s="58"/>
      <c r="V2763" s="53">
        <f t="shared" si="744"/>
        <v>0</v>
      </c>
      <c r="W2763" s="159"/>
      <c r="X2763" s="76"/>
    </row>
    <row r="2764" spans="1:24" s="35" customFormat="1" ht="15.75" customHeight="1" x14ac:dyDescent="0.25">
      <c r="A2764" s="72" t="s">
        <v>299</v>
      </c>
      <c r="B2764" s="33" t="s">
        <v>338</v>
      </c>
      <c r="C2764" s="78" t="s">
        <v>178</v>
      </c>
      <c r="D2764" s="43" t="s">
        <v>179</v>
      </c>
      <c r="E2764" s="74"/>
      <c r="F2764" s="74"/>
      <c r="G2764" s="74"/>
      <c r="H2764" s="74"/>
      <c r="I2764" s="54"/>
      <c r="J2764" s="50"/>
      <c r="K2764" s="54"/>
      <c r="L2764" s="55"/>
      <c r="M2764" s="75"/>
      <c r="N2764" s="75"/>
      <c r="O2764" s="74"/>
      <c r="P2764" s="74"/>
      <c r="Q2764" s="57">
        <f t="shared" si="743"/>
        <v>0</v>
      </c>
      <c r="R2764" s="74"/>
      <c r="S2764" s="53">
        <f t="shared" si="747"/>
        <v>0</v>
      </c>
      <c r="T2764" s="58"/>
      <c r="U2764" s="58"/>
      <c r="V2764" s="53">
        <f t="shared" si="744"/>
        <v>0</v>
      </c>
      <c r="W2764" s="159"/>
      <c r="X2764" s="76"/>
    </row>
    <row r="2765" spans="1:24" s="35" customFormat="1" ht="15.75" customHeight="1" x14ac:dyDescent="0.25">
      <c r="A2765" s="72" t="s">
        <v>299</v>
      </c>
      <c r="B2765" s="33" t="s">
        <v>338</v>
      </c>
      <c r="C2765" s="78" t="s">
        <v>132</v>
      </c>
      <c r="D2765" s="43" t="s">
        <v>154</v>
      </c>
      <c r="E2765" s="74"/>
      <c r="F2765" s="74"/>
      <c r="G2765" s="74"/>
      <c r="H2765" s="74"/>
      <c r="I2765" s="54"/>
      <c r="J2765" s="50"/>
      <c r="K2765" s="54"/>
      <c r="L2765" s="55"/>
      <c r="M2765" s="75"/>
      <c r="N2765" s="75"/>
      <c r="O2765" s="74"/>
      <c r="P2765" s="74"/>
      <c r="Q2765" s="57">
        <f t="shared" si="743"/>
        <v>0</v>
      </c>
      <c r="R2765" s="74"/>
      <c r="S2765" s="53">
        <f t="shared" si="747"/>
        <v>0</v>
      </c>
      <c r="T2765" s="58"/>
      <c r="U2765" s="58"/>
      <c r="V2765" s="53">
        <f t="shared" si="744"/>
        <v>0</v>
      </c>
      <c r="W2765" s="159"/>
      <c r="X2765" s="76"/>
    </row>
    <row r="2766" spans="1:24" s="35" customFormat="1" ht="15.75" customHeight="1" x14ac:dyDescent="0.25">
      <c r="A2766" s="72" t="s">
        <v>299</v>
      </c>
      <c r="B2766" s="33" t="s">
        <v>338</v>
      </c>
      <c r="C2766" s="78" t="s">
        <v>133</v>
      </c>
      <c r="D2766" s="43" t="s">
        <v>155</v>
      </c>
      <c r="E2766" s="74"/>
      <c r="F2766" s="74"/>
      <c r="G2766" s="74"/>
      <c r="H2766" s="74"/>
      <c r="I2766" s="54"/>
      <c r="J2766" s="50"/>
      <c r="K2766" s="54"/>
      <c r="L2766" s="55"/>
      <c r="M2766" s="75"/>
      <c r="N2766" s="75"/>
      <c r="O2766" s="74"/>
      <c r="P2766" s="74"/>
      <c r="Q2766" s="57">
        <f t="shared" si="743"/>
        <v>0</v>
      </c>
      <c r="R2766" s="74"/>
      <c r="S2766" s="53">
        <f t="shared" si="747"/>
        <v>0</v>
      </c>
      <c r="T2766" s="58"/>
      <c r="U2766" s="58"/>
      <c r="V2766" s="53">
        <f t="shared" si="744"/>
        <v>0</v>
      </c>
      <c r="W2766" s="159"/>
      <c r="X2766" s="76"/>
    </row>
    <row r="2767" spans="1:24" s="35" customFormat="1" ht="15.75" customHeight="1" x14ac:dyDescent="0.25">
      <c r="A2767" s="72" t="s">
        <v>299</v>
      </c>
      <c r="B2767" s="33" t="s">
        <v>338</v>
      </c>
      <c r="C2767" s="78" t="s">
        <v>135</v>
      </c>
      <c r="D2767" s="43" t="s">
        <v>156</v>
      </c>
      <c r="E2767" s="74"/>
      <c r="F2767" s="74"/>
      <c r="G2767" s="74"/>
      <c r="H2767" s="74"/>
      <c r="I2767" s="54"/>
      <c r="J2767" s="50"/>
      <c r="K2767" s="54"/>
      <c r="L2767" s="55"/>
      <c r="M2767" s="75"/>
      <c r="N2767" s="75"/>
      <c r="O2767" s="74"/>
      <c r="P2767" s="74"/>
      <c r="Q2767" s="57">
        <f t="shared" si="743"/>
        <v>0</v>
      </c>
      <c r="R2767" s="74"/>
      <c r="S2767" s="53">
        <f t="shared" si="747"/>
        <v>0</v>
      </c>
      <c r="T2767" s="58"/>
      <c r="U2767" s="58"/>
      <c r="V2767" s="53">
        <f t="shared" si="744"/>
        <v>0</v>
      </c>
      <c r="W2767" s="159"/>
      <c r="X2767" s="76"/>
    </row>
    <row r="2768" spans="1:24" s="35" customFormat="1" ht="15.75" customHeight="1" x14ac:dyDescent="0.25">
      <c r="A2768" s="72" t="s">
        <v>299</v>
      </c>
      <c r="B2768" s="33" t="s">
        <v>338</v>
      </c>
      <c r="C2768" s="78" t="s">
        <v>136</v>
      </c>
      <c r="D2768" s="43" t="s">
        <v>157</v>
      </c>
      <c r="E2768" s="74"/>
      <c r="F2768" s="74"/>
      <c r="G2768" s="74"/>
      <c r="H2768" s="74"/>
      <c r="I2768" s="54"/>
      <c r="J2768" s="50"/>
      <c r="K2768" s="54"/>
      <c r="L2768" s="55"/>
      <c r="M2768" s="75"/>
      <c r="N2768" s="75"/>
      <c r="O2768" s="74"/>
      <c r="P2768" s="74"/>
      <c r="Q2768" s="57">
        <f t="shared" si="743"/>
        <v>0</v>
      </c>
      <c r="R2768" s="74"/>
      <c r="S2768" s="53">
        <f t="shared" si="747"/>
        <v>0</v>
      </c>
      <c r="T2768" s="58"/>
      <c r="U2768" s="58"/>
      <c r="V2768" s="53">
        <f t="shared" si="744"/>
        <v>0</v>
      </c>
      <c r="W2768" s="159"/>
      <c r="X2768" s="76"/>
    </row>
    <row r="2769" spans="1:24" s="35" customFormat="1" ht="15.75" customHeight="1" x14ac:dyDescent="0.25">
      <c r="A2769" s="72" t="s">
        <v>299</v>
      </c>
      <c r="B2769" s="33" t="s">
        <v>338</v>
      </c>
      <c r="C2769" s="78" t="s">
        <v>134</v>
      </c>
      <c r="D2769" s="43" t="s">
        <v>158</v>
      </c>
      <c r="E2769" s="74"/>
      <c r="F2769" s="74"/>
      <c r="G2769" s="74"/>
      <c r="H2769" s="74"/>
      <c r="I2769" s="54"/>
      <c r="J2769" s="50"/>
      <c r="K2769" s="54"/>
      <c r="L2769" s="55"/>
      <c r="M2769" s="75"/>
      <c r="N2769" s="75"/>
      <c r="O2769" s="74"/>
      <c r="P2769" s="74"/>
      <c r="Q2769" s="57">
        <f t="shared" si="743"/>
        <v>0</v>
      </c>
      <c r="R2769" s="74"/>
      <c r="S2769" s="53">
        <f t="shared" si="747"/>
        <v>0</v>
      </c>
      <c r="T2769" s="58"/>
      <c r="U2769" s="58"/>
      <c r="V2769" s="53">
        <f t="shared" si="744"/>
        <v>0</v>
      </c>
      <c r="W2769" s="159"/>
      <c r="X2769" s="76"/>
    </row>
    <row r="2770" spans="1:24" s="35" customFormat="1" ht="15.75" customHeight="1" x14ac:dyDescent="0.25">
      <c r="A2770" s="72" t="s">
        <v>299</v>
      </c>
      <c r="B2770" s="33" t="s">
        <v>338</v>
      </c>
      <c r="C2770" s="78" t="s">
        <v>138</v>
      </c>
      <c r="D2770" s="43" t="s">
        <v>159</v>
      </c>
      <c r="E2770" s="74"/>
      <c r="F2770" s="74"/>
      <c r="G2770" s="74"/>
      <c r="H2770" s="74"/>
      <c r="I2770" s="54"/>
      <c r="J2770" s="50"/>
      <c r="K2770" s="54"/>
      <c r="L2770" s="55"/>
      <c r="M2770" s="75"/>
      <c r="N2770" s="75"/>
      <c r="O2770" s="74"/>
      <c r="P2770" s="74"/>
      <c r="Q2770" s="57">
        <f t="shared" si="743"/>
        <v>0</v>
      </c>
      <c r="R2770" s="74"/>
      <c r="S2770" s="53">
        <f t="shared" si="747"/>
        <v>0</v>
      </c>
      <c r="T2770" s="58"/>
      <c r="U2770" s="58"/>
      <c r="V2770" s="53">
        <f t="shared" si="744"/>
        <v>0</v>
      </c>
      <c r="W2770" s="159"/>
      <c r="X2770" s="76"/>
    </row>
    <row r="2771" spans="1:24" s="35" customFormat="1" ht="15.75" customHeight="1" x14ac:dyDescent="0.25">
      <c r="A2771" s="72" t="s">
        <v>299</v>
      </c>
      <c r="B2771" s="33" t="s">
        <v>338</v>
      </c>
      <c r="C2771" s="78" t="s">
        <v>180</v>
      </c>
      <c r="D2771" s="43" t="s">
        <v>181</v>
      </c>
      <c r="E2771" s="74"/>
      <c r="F2771" s="74"/>
      <c r="G2771" s="74"/>
      <c r="H2771" s="74"/>
      <c r="I2771" s="54"/>
      <c r="J2771" s="50"/>
      <c r="K2771" s="54"/>
      <c r="L2771" s="55"/>
      <c r="M2771" s="75"/>
      <c r="N2771" s="75"/>
      <c r="O2771" s="74"/>
      <c r="P2771" s="74"/>
      <c r="Q2771" s="57">
        <f t="shared" si="743"/>
        <v>0</v>
      </c>
      <c r="R2771" s="74"/>
      <c r="S2771" s="53">
        <f t="shared" si="747"/>
        <v>0</v>
      </c>
      <c r="T2771" s="58"/>
      <c r="U2771" s="58"/>
      <c r="V2771" s="53">
        <f t="shared" si="744"/>
        <v>0</v>
      </c>
      <c r="W2771" s="159"/>
      <c r="X2771" s="76"/>
    </row>
    <row r="2772" spans="1:24" s="35" customFormat="1" ht="15.75" customHeight="1" x14ac:dyDescent="0.25">
      <c r="A2772" s="72" t="s">
        <v>299</v>
      </c>
      <c r="B2772" s="33" t="s">
        <v>338</v>
      </c>
      <c r="C2772" s="78" t="s">
        <v>137</v>
      </c>
      <c r="D2772" s="43" t="s">
        <v>160</v>
      </c>
      <c r="E2772" s="74"/>
      <c r="F2772" s="74"/>
      <c r="G2772" s="74"/>
      <c r="H2772" s="74"/>
      <c r="I2772" s="54"/>
      <c r="J2772" s="50"/>
      <c r="K2772" s="54"/>
      <c r="L2772" s="55"/>
      <c r="M2772" s="75"/>
      <c r="N2772" s="75"/>
      <c r="O2772" s="74"/>
      <c r="P2772" s="74"/>
      <c r="Q2772" s="57">
        <f t="shared" si="743"/>
        <v>0</v>
      </c>
      <c r="R2772" s="74"/>
      <c r="S2772" s="53">
        <f t="shared" si="747"/>
        <v>0</v>
      </c>
      <c r="T2772" s="58"/>
      <c r="U2772" s="58"/>
      <c r="V2772" s="53">
        <f t="shared" si="744"/>
        <v>0</v>
      </c>
      <c r="W2772" s="159"/>
      <c r="X2772" s="76"/>
    </row>
    <row r="2773" spans="1:24" s="35" customFormat="1" ht="15.75" customHeight="1" x14ac:dyDescent="0.25">
      <c r="A2773" s="72" t="s">
        <v>299</v>
      </c>
      <c r="B2773" s="33" t="s">
        <v>338</v>
      </c>
      <c r="C2773" s="78" t="s">
        <v>127</v>
      </c>
      <c r="D2773" s="43" t="s">
        <v>161</v>
      </c>
      <c r="E2773" s="74"/>
      <c r="F2773" s="74"/>
      <c r="G2773" s="74"/>
      <c r="H2773" s="74"/>
      <c r="I2773" s="54"/>
      <c r="J2773" s="50"/>
      <c r="K2773" s="54"/>
      <c r="L2773" s="55"/>
      <c r="M2773" s="75"/>
      <c r="N2773" s="75"/>
      <c r="O2773" s="74"/>
      <c r="P2773" s="74"/>
      <c r="Q2773" s="57">
        <f t="shared" si="743"/>
        <v>0</v>
      </c>
      <c r="R2773" s="74"/>
      <c r="S2773" s="53">
        <f t="shared" si="747"/>
        <v>0</v>
      </c>
      <c r="T2773" s="58"/>
      <c r="U2773" s="58"/>
      <c r="V2773" s="53">
        <f t="shared" si="744"/>
        <v>0</v>
      </c>
      <c r="W2773" s="159"/>
      <c r="X2773" s="76"/>
    </row>
    <row r="2774" spans="1:24" s="35" customFormat="1" ht="15.75" customHeight="1" x14ac:dyDescent="0.25">
      <c r="A2774" s="72" t="s">
        <v>299</v>
      </c>
      <c r="B2774" s="33" t="s">
        <v>338</v>
      </c>
      <c r="C2774" s="78" t="s">
        <v>126</v>
      </c>
      <c r="D2774" s="43" t="s">
        <v>162</v>
      </c>
      <c r="E2774" s="74"/>
      <c r="F2774" s="74"/>
      <c r="G2774" s="74"/>
      <c r="H2774" s="74"/>
      <c r="I2774" s="54"/>
      <c r="J2774" s="50"/>
      <c r="K2774" s="54"/>
      <c r="L2774" s="55"/>
      <c r="M2774" s="75"/>
      <c r="N2774" s="75"/>
      <c r="O2774" s="74"/>
      <c r="P2774" s="74"/>
      <c r="Q2774" s="57">
        <f t="shared" si="743"/>
        <v>0</v>
      </c>
      <c r="R2774" s="74"/>
      <c r="S2774" s="53">
        <f t="shared" si="747"/>
        <v>0</v>
      </c>
      <c r="T2774" s="58"/>
      <c r="U2774" s="58"/>
      <c r="V2774" s="53">
        <f t="shared" si="744"/>
        <v>0</v>
      </c>
      <c r="W2774" s="159"/>
      <c r="X2774" s="76"/>
    </row>
    <row r="2775" spans="1:24" s="35" customFormat="1" ht="15.75" customHeight="1" x14ac:dyDescent="0.25">
      <c r="A2775" s="72" t="s">
        <v>299</v>
      </c>
      <c r="B2775" s="33" t="s">
        <v>338</v>
      </c>
      <c r="C2775" s="78" t="s">
        <v>122</v>
      </c>
      <c r="D2775" s="43" t="s">
        <v>163</v>
      </c>
      <c r="E2775" s="74"/>
      <c r="F2775" s="74"/>
      <c r="G2775" s="74"/>
      <c r="H2775" s="74"/>
      <c r="I2775" s="54"/>
      <c r="J2775" s="50"/>
      <c r="K2775" s="54"/>
      <c r="L2775" s="55"/>
      <c r="M2775" s="75"/>
      <c r="N2775" s="75"/>
      <c r="O2775" s="74"/>
      <c r="P2775" s="74"/>
      <c r="Q2775" s="57">
        <f t="shared" si="743"/>
        <v>0</v>
      </c>
      <c r="R2775" s="74"/>
      <c r="S2775" s="53">
        <f t="shared" si="747"/>
        <v>0</v>
      </c>
      <c r="T2775" s="58"/>
      <c r="U2775" s="58"/>
      <c r="V2775" s="53">
        <f t="shared" si="744"/>
        <v>0</v>
      </c>
      <c r="W2775" s="159"/>
      <c r="X2775" s="76"/>
    </row>
    <row r="2776" spans="1:24" s="35" customFormat="1" ht="15.75" customHeight="1" x14ac:dyDescent="0.25">
      <c r="A2776" s="72" t="s">
        <v>299</v>
      </c>
      <c r="B2776" s="33" t="s">
        <v>338</v>
      </c>
      <c r="C2776" s="78" t="s">
        <v>123</v>
      </c>
      <c r="D2776" s="43" t="s">
        <v>164</v>
      </c>
      <c r="E2776" s="74"/>
      <c r="F2776" s="74"/>
      <c r="G2776" s="74"/>
      <c r="H2776" s="74"/>
      <c r="I2776" s="54"/>
      <c r="J2776" s="50"/>
      <c r="K2776" s="54"/>
      <c r="L2776" s="55"/>
      <c r="M2776" s="75"/>
      <c r="N2776" s="75"/>
      <c r="O2776" s="74"/>
      <c r="P2776" s="74"/>
      <c r="Q2776" s="57">
        <f t="shared" si="743"/>
        <v>0</v>
      </c>
      <c r="R2776" s="74"/>
      <c r="S2776" s="53">
        <f t="shared" si="747"/>
        <v>0</v>
      </c>
      <c r="T2776" s="58"/>
      <c r="U2776" s="58"/>
      <c r="V2776" s="53">
        <f t="shared" si="744"/>
        <v>0</v>
      </c>
      <c r="W2776" s="159"/>
      <c r="X2776" s="76"/>
    </row>
    <row r="2777" spans="1:24" s="35" customFormat="1" ht="15.75" customHeight="1" x14ac:dyDescent="0.25">
      <c r="A2777" s="72" t="s">
        <v>299</v>
      </c>
      <c r="B2777" s="33" t="s">
        <v>338</v>
      </c>
      <c r="C2777" s="78" t="s">
        <v>182</v>
      </c>
      <c r="D2777" s="43" t="s">
        <v>183</v>
      </c>
      <c r="E2777" s="74"/>
      <c r="F2777" s="74"/>
      <c r="G2777" s="74"/>
      <c r="H2777" s="74"/>
      <c r="I2777" s="54"/>
      <c r="J2777" s="50"/>
      <c r="K2777" s="54"/>
      <c r="L2777" s="55"/>
      <c r="M2777" s="75"/>
      <c r="N2777" s="75"/>
      <c r="O2777" s="74"/>
      <c r="P2777" s="74"/>
      <c r="Q2777" s="57">
        <f t="shared" si="743"/>
        <v>0</v>
      </c>
      <c r="R2777" s="74"/>
      <c r="S2777" s="53">
        <f t="shared" si="747"/>
        <v>0</v>
      </c>
      <c r="T2777" s="58"/>
      <c r="U2777" s="58"/>
      <c r="V2777" s="53">
        <f t="shared" si="744"/>
        <v>0</v>
      </c>
      <c r="W2777" s="159"/>
      <c r="X2777" s="76"/>
    </row>
    <row r="2778" spans="1:24" s="35" customFormat="1" ht="15.75" customHeight="1" x14ac:dyDescent="0.25">
      <c r="A2778" s="72" t="s">
        <v>299</v>
      </c>
      <c r="B2778" s="33" t="s">
        <v>338</v>
      </c>
      <c r="C2778" s="78" t="s">
        <v>184</v>
      </c>
      <c r="D2778" s="43" t="s">
        <v>185</v>
      </c>
      <c r="E2778" s="74"/>
      <c r="F2778" s="74"/>
      <c r="G2778" s="74"/>
      <c r="H2778" s="74"/>
      <c r="I2778" s="54"/>
      <c r="J2778" s="50"/>
      <c r="K2778" s="54"/>
      <c r="L2778" s="55"/>
      <c r="M2778" s="75"/>
      <c r="N2778" s="75"/>
      <c r="O2778" s="74"/>
      <c r="P2778" s="74"/>
      <c r="Q2778" s="57">
        <f t="shared" si="743"/>
        <v>0</v>
      </c>
      <c r="R2778" s="74"/>
      <c r="S2778" s="53">
        <f t="shared" si="747"/>
        <v>0</v>
      </c>
      <c r="T2778" s="58"/>
      <c r="U2778" s="58"/>
      <c r="V2778" s="53">
        <f t="shared" si="744"/>
        <v>0</v>
      </c>
      <c r="W2778" s="159"/>
      <c r="X2778" s="76"/>
    </row>
    <row r="2779" spans="1:24" s="35" customFormat="1" ht="15.75" customHeight="1" x14ac:dyDescent="0.25">
      <c r="A2779" s="72" t="s">
        <v>299</v>
      </c>
      <c r="B2779" s="33" t="s">
        <v>338</v>
      </c>
      <c r="C2779" s="78" t="s">
        <v>186</v>
      </c>
      <c r="D2779" s="43" t="s">
        <v>187</v>
      </c>
      <c r="E2779" s="74"/>
      <c r="F2779" s="74"/>
      <c r="G2779" s="74"/>
      <c r="H2779" s="74"/>
      <c r="I2779" s="54"/>
      <c r="J2779" s="50"/>
      <c r="K2779" s="54"/>
      <c r="L2779" s="55"/>
      <c r="M2779" s="75"/>
      <c r="N2779" s="75"/>
      <c r="O2779" s="74"/>
      <c r="P2779" s="74"/>
      <c r="Q2779" s="57">
        <f t="shared" si="743"/>
        <v>0</v>
      </c>
      <c r="R2779" s="74"/>
      <c r="S2779" s="53">
        <f t="shared" si="747"/>
        <v>0</v>
      </c>
      <c r="T2779" s="58"/>
      <c r="U2779" s="58"/>
      <c r="V2779" s="53">
        <f t="shared" si="744"/>
        <v>0</v>
      </c>
      <c r="W2779" s="159"/>
      <c r="X2779" s="76"/>
    </row>
    <row r="2780" spans="1:24" s="35" customFormat="1" ht="15.75" customHeight="1" x14ac:dyDescent="0.25">
      <c r="A2780" s="72" t="s">
        <v>299</v>
      </c>
      <c r="B2780" s="33" t="s">
        <v>338</v>
      </c>
      <c r="C2780" s="78" t="s">
        <v>188</v>
      </c>
      <c r="D2780" s="43" t="s">
        <v>189</v>
      </c>
      <c r="E2780" s="74"/>
      <c r="F2780" s="74"/>
      <c r="G2780" s="74"/>
      <c r="H2780" s="74"/>
      <c r="I2780" s="54"/>
      <c r="J2780" s="50"/>
      <c r="K2780" s="54"/>
      <c r="L2780" s="55"/>
      <c r="M2780" s="75"/>
      <c r="N2780" s="75"/>
      <c r="O2780" s="74"/>
      <c r="P2780" s="74"/>
      <c r="Q2780" s="57">
        <f t="shared" si="743"/>
        <v>0</v>
      </c>
      <c r="R2780" s="74"/>
      <c r="S2780" s="53">
        <f t="shared" si="747"/>
        <v>0</v>
      </c>
      <c r="T2780" s="58"/>
      <c r="U2780" s="58"/>
      <c r="V2780" s="53">
        <f t="shared" si="744"/>
        <v>0</v>
      </c>
      <c r="W2780" s="159"/>
      <c r="X2780" s="76"/>
    </row>
    <row r="2781" spans="1:24" s="35" customFormat="1" ht="15.75" customHeight="1" x14ac:dyDescent="0.25">
      <c r="A2781" s="72" t="s">
        <v>299</v>
      </c>
      <c r="B2781" s="33" t="s">
        <v>338</v>
      </c>
      <c r="C2781" s="78" t="s">
        <v>124</v>
      </c>
      <c r="D2781" s="43" t="s">
        <v>165</v>
      </c>
      <c r="E2781" s="74"/>
      <c r="F2781" s="74"/>
      <c r="G2781" s="74"/>
      <c r="H2781" s="74"/>
      <c r="I2781" s="54"/>
      <c r="J2781" s="50"/>
      <c r="K2781" s="54"/>
      <c r="L2781" s="55"/>
      <c r="M2781" s="75"/>
      <c r="N2781" s="75"/>
      <c r="O2781" s="74"/>
      <c r="P2781" s="74"/>
      <c r="Q2781" s="57">
        <f t="shared" si="743"/>
        <v>0</v>
      </c>
      <c r="R2781" s="74"/>
      <c r="S2781" s="53">
        <f t="shared" si="747"/>
        <v>0</v>
      </c>
      <c r="T2781" s="58"/>
      <c r="U2781" s="58"/>
      <c r="V2781" s="53">
        <f t="shared" si="744"/>
        <v>0</v>
      </c>
      <c r="W2781" s="159"/>
      <c r="X2781" s="76"/>
    </row>
    <row r="2782" spans="1:24" s="35" customFormat="1" ht="15.75" customHeight="1" x14ac:dyDescent="0.25">
      <c r="A2782" s="72" t="s">
        <v>299</v>
      </c>
      <c r="B2782" s="33" t="s">
        <v>338</v>
      </c>
      <c r="C2782" s="78" t="s">
        <v>125</v>
      </c>
      <c r="D2782" s="43" t="s">
        <v>166</v>
      </c>
      <c r="E2782" s="74"/>
      <c r="F2782" s="74"/>
      <c r="G2782" s="74"/>
      <c r="H2782" s="74"/>
      <c r="I2782" s="54"/>
      <c r="J2782" s="50"/>
      <c r="K2782" s="54"/>
      <c r="L2782" s="55"/>
      <c r="M2782" s="75"/>
      <c r="N2782" s="75"/>
      <c r="O2782" s="74"/>
      <c r="P2782" s="74"/>
      <c r="Q2782" s="57">
        <f t="shared" si="743"/>
        <v>0</v>
      </c>
      <c r="R2782" s="74"/>
      <c r="S2782" s="53">
        <f t="shared" si="747"/>
        <v>0</v>
      </c>
      <c r="T2782" s="58"/>
      <c r="U2782" s="58"/>
      <c r="V2782" s="53">
        <f t="shared" si="744"/>
        <v>0</v>
      </c>
      <c r="W2782" s="159"/>
      <c r="X2782" s="76"/>
    </row>
    <row r="2783" spans="1:24" s="35" customFormat="1" ht="15.75" customHeight="1" x14ac:dyDescent="0.25">
      <c r="A2783" s="72" t="s">
        <v>299</v>
      </c>
      <c r="B2783" s="33" t="s">
        <v>338</v>
      </c>
      <c r="C2783" s="78" t="s">
        <v>34</v>
      </c>
      <c r="D2783" s="43" t="s">
        <v>167</v>
      </c>
      <c r="E2783" s="74"/>
      <c r="F2783" s="74"/>
      <c r="G2783" s="74"/>
      <c r="H2783" s="74"/>
      <c r="I2783" s="54"/>
      <c r="J2783" s="50"/>
      <c r="K2783" s="54"/>
      <c r="L2783" s="55"/>
      <c r="M2783" s="75"/>
      <c r="N2783" s="75"/>
      <c r="O2783" s="74"/>
      <c r="P2783" s="74"/>
      <c r="Q2783" s="57">
        <f t="shared" si="743"/>
        <v>0</v>
      </c>
      <c r="R2783" s="74"/>
      <c r="S2783" s="53">
        <f t="shared" si="747"/>
        <v>0</v>
      </c>
      <c r="T2783" s="58"/>
      <c r="U2783" s="58"/>
      <c r="V2783" s="53">
        <f t="shared" si="744"/>
        <v>0</v>
      </c>
      <c r="W2783" s="159"/>
      <c r="X2783" s="76"/>
    </row>
    <row r="2784" spans="1:24" s="35" customFormat="1" ht="15.75" customHeight="1" x14ac:dyDescent="0.25">
      <c r="A2784" s="72" t="s">
        <v>299</v>
      </c>
      <c r="B2784" s="33" t="s">
        <v>338</v>
      </c>
      <c r="C2784" s="78" t="s">
        <v>35</v>
      </c>
      <c r="D2784" s="43" t="s">
        <v>168</v>
      </c>
      <c r="E2784" s="74"/>
      <c r="F2784" s="74"/>
      <c r="G2784" s="74"/>
      <c r="H2784" s="74"/>
      <c r="I2784" s="54"/>
      <c r="J2784" s="50"/>
      <c r="K2784" s="54"/>
      <c r="L2784" s="55"/>
      <c r="M2784" s="75"/>
      <c r="N2784" s="75"/>
      <c r="O2784" s="74"/>
      <c r="P2784" s="74"/>
      <c r="Q2784" s="57">
        <f t="shared" si="743"/>
        <v>0</v>
      </c>
      <c r="R2784" s="74"/>
      <c r="S2784" s="53">
        <f t="shared" si="747"/>
        <v>0</v>
      </c>
      <c r="T2784" s="58"/>
      <c r="U2784" s="58"/>
      <c r="V2784" s="53">
        <f t="shared" si="744"/>
        <v>0</v>
      </c>
      <c r="W2784" s="159"/>
      <c r="X2784" s="76"/>
    </row>
    <row r="2785" spans="1:24" s="35" customFormat="1" ht="15.75" customHeight="1" x14ac:dyDescent="0.25">
      <c r="A2785" s="72" t="s">
        <v>299</v>
      </c>
      <c r="B2785" s="33" t="s">
        <v>338</v>
      </c>
      <c r="C2785" s="78" t="s">
        <v>36</v>
      </c>
      <c r="D2785" s="43" t="s">
        <v>190</v>
      </c>
      <c r="E2785" s="74"/>
      <c r="F2785" s="74"/>
      <c r="G2785" s="74"/>
      <c r="H2785" s="74"/>
      <c r="I2785" s="54"/>
      <c r="J2785" s="50"/>
      <c r="K2785" s="54"/>
      <c r="L2785" s="55"/>
      <c r="M2785" s="75"/>
      <c r="N2785" s="75"/>
      <c r="O2785" s="74"/>
      <c r="P2785" s="74"/>
      <c r="Q2785" s="57">
        <f t="shared" si="743"/>
        <v>0</v>
      </c>
      <c r="R2785" s="74"/>
      <c r="S2785" s="53">
        <f t="shared" si="747"/>
        <v>0</v>
      </c>
      <c r="T2785" s="58"/>
      <c r="U2785" s="58"/>
      <c r="V2785" s="53">
        <f t="shared" si="744"/>
        <v>0</v>
      </c>
      <c r="W2785" s="159"/>
      <c r="X2785" s="76"/>
    </row>
    <row r="2786" spans="1:24" s="35" customFormat="1" ht="15.75" customHeight="1" x14ac:dyDescent="0.25">
      <c r="A2786" s="72" t="s">
        <v>299</v>
      </c>
      <c r="B2786" s="33" t="s">
        <v>338</v>
      </c>
      <c r="C2786" s="78" t="s">
        <v>37</v>
      </c>
      <c r="D2786" s="43" t="s">
        <v>191</v>
      </c>
      <c r="E2786" s="74"/>
      <c r="F2786" s="74"/>
      <c r="G2786" s="74"/>
      <c r="H2786" s="74"/>
      <c r="I2786" s="54"/>
      <c r="J2786" s="50"/>
      <c r="K2786" s="54"/>
      <c r="L2786" s="55"/>
      <c r="M2786" s="75"/>
      <c r="N2786" s="75"/>
      <c r="O2786" s="74"/>
      <c r="P2786" s="74"/>
      <c r="Q2786" s="57">
        <f t="shared" si="743"/>
        <v>0</v>
      </c>
      <c r="R2786" s="74"/>
      <c r="S2786" s="53">
        <f t="shared" si="747"/>
        <v>0</v>
      </c>
      <c r="T2786" s="58"/>
      <c r="U2786" s="58"/>
      <c r="V2786" s="53">
        <f t="shared" si="744"/>
        <v>0</v>
      </c>
      <c r="W2786" s="159"/>
      <c r="X2786" s="76"/>
    </row>
    <row r="2787" spans="1:24" s="35" customFormat="1" ht="15.75" customHeight="1" x14ac:dyDescent="0.25">
      <c r="A2787" s="72" t="s">
        <v>299</v>
      </c>
      <c r="B2787" s="33" t="s">
        <v>338</v>
      </c>
      <c r="C2787" s="78" t="s">
        <v>38</v>
      </c>
      <c r="D2787" s="43" t="s">
        <v>169</v>
      </c>
      <c r="E2787" s="74"/>
      <c r="F2787" s="74"/>
      <c r="G2787" s="74"/>
      <c r="H2787" s="74"/>
      <c r="I2787" s="54"/>
      <c r="J2787" s="50"/>
      <c r="K2787" s="54"/>
      <c r="L2787" s="55"/>
      <c r="M2787" s="75"/>
      <c r="N2787" s="75"/>
      <c r="O2787" s="74"/>
      <c r="P2787" s="74"/>
      <c r="Q2787" s="57">
        <f t="shared" si="743"/>
        <v>0</v>
      </c>
      <c r="R2787" s="74"/>
      <c r="S2787" s="53">
        <f t="shared" si="747"/>
        <v>0</v>
      </c>
      <c r="T2787" s="58"/>
      <c r="U2787" s="58"/>
      <c r="V2787" s="53">
        <f t="shared" si="744"/>
        <v>0</v>
      </c>
      <c r="W2787" s="159"/>
      <c r="X2787" s="76"/>
    </row>
    <row r="2788" spans="1:24" s="35" customFormat="1" ht="15.75" customHeight="1" x14ac:dyDescent="0.25">
      <c r="A2788" s="72" t="s">
        <v>299</v>
      </c>
      <c r="B2788" s="33" t="s">
        <v>338</v>
      </c>
      <c r="C2788" s="78" t="s">
        <v>39</v>
      </c>
      <c r="D2788" s="43" t="s">
        <v>170</v>
      </c>
      <c r="E2788" s="74"/>
      <c r="F2788" s="74"/>
      <c r="G2788" s="74"/>
      <c r="H2788" s="74"/>
      <c r="I2788" s="54"/>
      <c r="J2788" s="50"/>
      <c r="K2788" s="54"/>
      <c r="L2788" s="55"/>
      <c r="M2788" s="75"/>
      <c r="N2788" s="75"/>
      <c r="O2788" s="74"/>
      <c r="P2788" s="74"/>
      <c r="Q2788" s="57">
        <f t="shared" si="743"/>
        <v>0</v>
      </c>
      <c r="R2788" s="74"/>
      <c r="S2788" s="53">
        <f t="shared" si="747"/>
        <v>0</v>
      </c>
      <c r="T2788" s="58"/>
      <c r="U2788" s="58"/>
      <c r="V2788" s="53">
        <f t="shared" si="744"/>
        <v>0</v>
      </c>
      <c r="W2788" s="159"/>
      <c r="X2788" s="76"/>
    </row>
    <row r="2789" spans="1:24" s="35" customFormat="1" ht="15.75" customHeight="1" x14ac:dyDescent="0.25">
      <c r="A2789" s="72" t="s">
        <v>299</v>
      </c>
      <c r="B2789" s="33" t="s">
        <v>338</v>
      </c>
      <c r="C2789" s="78" t="s">
        <v>40</v>
      </c>
      <c r="D2789" s="43" t="s">
        <v>172</v>
      </c>
      <c r="E2789" s="74"/>
      <c r="F2789" s="74"/>
      <c r="G2789" s="74"/>
      <c r="H2789" s="74"/>
      <c r="I2789" s="54"/>
      <c r="J2789" s="50"/>
      <c r="K2789" s="54"/>
      <c r="L2789" s="55"/>
      <c r="M2789" s="75"/>
      <c r="N2789" s="75"/>
      <c r="O2789" s="74"/>
      <c r="P2789" s="74"/>
      <c r="Q2789" s="57">
        <f t="shared" si="743"/>
        <v>0</v>
      </c>
      <c r="R2789" s="74"/>
      <c r="S2789" s="53">
        <f t="shared" si="747"/>
        <v>0</v>
      </c>
      <c r="T2789" s="58"/>
      <c r="U2789" s="58"/>
      <c r="V2789" s="53">
        <f t="shared" si="744"/>
        <v>0</v>
      </c>
      <c r="W2789" s="159"/>
      <c r="X2789" s="76"/>
    </row>
    <row r="2790" spans="1:24" s="35" customFormat="1" ht="15.75" customHeight="1" x14ac:dyDescent="0.25">
      <c r="A2790" s="72" t="s">
        <v>299</v>
      </c>
      <c r="B2790" s="33" t="s">
        <v>338</v>
      </c>
      <c r="C2790" s="78" t="s">
        <v>41</v>
      </c>
      <c r="D2790" s="43" t="s">
        <v>171</v>
      </c>
      <c r="E2790" s="74"/>
      <c r="F2790" s="74"/>
      <c r="G2790" s="74"/>
      <c r="H2790" s="74"/>
      <c r="I2790" s="54"/>
      <c r="J2790" s="50"/>
      <c r="K2790" s="54"/>
      <c r="L2790" s="55"/>
      <c r="M2790" s="75"/>
      <c r="N2790" s="75"/>
      <c r="O2790" s="74"/>
      <c r="P2790" s="74"/>
      <c r="Q2790" s="57">
        <f t="shared" si="743"/>
        <v>0</v>
      </c>
      <c r="R2790" s="74"/>
      <c r="S2790" s="53">
        <f t="shared" si="747"/>
        <v>0</v>
      </c>
      <c r="T2790" s="58"/>
      <c r="U2790" s="58"/>
      <c r="V2790" s="53">
        <f t="shared" si="744"/>
        <v>0</v>
      </c>
      <c r="W2790" s="159"/>
      <c r="X2790" s="76"/>
    </row>
    <row r="2791" spans="1:24" s="35" customFormat="1" ht="15.75" customHeight="1" x14ac:dyDescent="0.25">
      <c r="A2791" s="72" t="s">
        <v>299</v>
      </c>
      <c r="B2791" s="33" t="s">
        <v>338</v>
      </c>
      <c r="C2791" s="78" t="s">
        <v>42</v>
      </c>
      <c r="D2791" s="43" t="s">
        <v>192</v>
      </c>
      <c r="E2791" s="74"/>
      <c r="F2791" s="74"/>
      <c r="G2791" s="74"/>
      <c r="H2791" s="74"/>
      <c r="I2791" s="54"/>
      <c r="J2791" s="50"/>
      <c r="K2791" s="54"/>
      <c r="L2791" s="55"/>
      <c r="M2791" s="75"/>
      <c r="N2791" s="75"/>
      <c r="O2791" s="74"/>
      <c r="P2791" s="74"/>
      <c r="Q2791" s="57">
        <f t="shared" si="743"/>
        <v>0</v>
      </c>
      <c r="R2791" s="74"/>
      <c r="S2791" s="53">
        <f t="shared" si="747"/>
        <v>0</v>
      </c>
      <c r="T2791" s="58"/>
      <c r="U2791" s="58"/>
      <c r="V2791" s="53">
        <f t="shared" si="744"/>
        <v>0</v>
      </c>
      <c r="W2791" s="159"/>
      <c r="X2791" s="76"/>
    </row>
    <row r="2792" spans="1:24" s="35" customFormat="1" ht="15.75" customHeight="1" x14ac:dyDescent="0.25">
      <c r="A2792" s="72" t="s">
        <v>299</v>
      </c>
      <c r="B2792" s="33" t="s">
        <v>338</v>
      </c>
      <c r="C2792" s="78" t="s">
        <v>43</v>
      </c>
      <c r="D2792" s="43" t="s">
        <v>193</v>
      </c>
      <c r="E2792" s="74"/>
      <c r="F2792" s="74"/>
      <c r="G2792" s="74"/>
      <c r="H2792" s="74"/>
      <c r="I2792" s="54"/>
      <c r="J2792" s="50"/>
      <c r="K2792" s="54"/>
      <c r="L2792" s="55"/>
      <c r="M2792" s="75"/>
      <c r="N2792" s="75"/>
      <c r="O2792" s="74"/>
      <c r="P2792" s="74"/>
      <c r="Q2792" s="57">
        <f t="shared" si="743"/>
        <v>0</v>
      </c>
      <c r="R2792" s="74"/>
      <c r="S2792" s="53">
        <f t="shared" si="747"/>
        <v>0</v>
      </c>
      <c r="T2792" s="58"/>
      <c r="U2792" s="58"/>
      <c r="V2792" s="53">
        <f t="shared" si="744"/>
        <v>0</v>
      </c>
      <c r="W2792" s="159"/>
      <c r="X2792" s="76"/>
    </row>
    <row r="2793" spans="1:24" s="35" customFormat="1" ht="15.75" customHeight="1" x14ac:dyDescent="0.25">
      <c r="A2793" s="72" t="s">
        <v>299</v>
      </c>
      <c r="B2793" s="33" t="s">
        <v>338</v>
      </c>
      <c r="C2793" s="78" t="s">
        <v>44</v>
      </c>
      <c r="D2793" s="43" t="s">
        <v>173</v>
      </c>
      <c r="E2793" s="74"/>
      <c r="F2793" s="74"/>
      <c r="G2793" s="74"/>
      <c r="H2793" s="74"/>
      <c r="I2793" s="54"/>
      <c r="J2793" s="50"/>
      <c r="K2793" s="54"/>
      <c r="L2793" s="55"/>
      <c r="M2793" s="75"/>
      <c r="N2793" s="75"/>
      <c r="O2793" s="74"/>
      <c r="P2793" s="74"/>
      <c r="Q2793" s="57">
        <f t="shared" si="743"/>
        <v>0</v>
      </c>
      <c r="R2793" s="74"/>
      <c r="S2793" s="53">
        <f t="shared" si="747"/>
        <v>0</v>
      </c>
      <c r="T2793" s="58"/>
      <c r="U2793" s="58"/>
      <c r="V2793" s="53">
        <f t="shared" si="744"/>
        <v>0</v>
      </c>
      <c r="W2793" s="159"/>
      <c r="X2793" s="76"/>
    </row>
    <row r="2794" spans="1:24" s="35" customFormat="1" ht="15.75" customHeight="1" x14ac:dyDescent="0.25">
      <c r="A2794" s="72" t="s">
        <v>299</v>
      </c>
      <c r="B2794" s="33" t="s">
        <v>338</v>
      </c>
      <c r="C2794" s="78" t="s">
        <v>45</v>
      </c>
      <c r="D2794" s="43" t="s">
        <v>187</v>
      </c>
      <c r="E2794" s="74"/>
      <c r="F2794" s="74"/>
      <c r="G2794" s="74"/>
      <c r="H2794" s="74"/>
      <c r="I2794" s="54"/>
      <c r="J2794" s="50"/>
      <c r="K2794" s="54"/>
      <c r="L2794" s="55"/>
      <c r="M2794" s="75"/>
      <c r="N2794" s="75"/>
      <c r="O2794" s="74"/>
      <c r="P2794" s="74"/>
      <c r="Q2794" s="57">
        <f t="shared" si="743"/>
        <v>0</v>
      </c>
      <c r="R2794" s="74"/>
      <c r="S2794" s="53">
        <f t="shared" si="747"/>
        <v>0</v>
      </c>
      <c r="T2794" s="58"/>
      <c r="U2794" s="58"/>
      <c r="V2794" s="53">
        <f t="shared" si="744"/>
        <v>0</v>
      </c>
      <c r="W2794" s="159"/>
      <c r="X2794" s="76"/>
    </row>
    <row r="2795" spans="1:24" s="35" customFormat="1" ht="15.75" customHeight="1" x14ac:dyDescent="0.25">
      <c r="A2795" s="72" t="s">
        <v>299</v>
      </c>
      <c r="B2795" s="33" t="s">
        <v>338</v>
      </c>
      <c r="C2795" s="78" t="s">
        <v>46</v>
      </c>
      <c r="D2795" s="43" t="s">
        <v>194</v>
      </c>
      <c r="E2795" s="74"/>
      <c r="F2795" s="74"/>
      <c r="G2795" s="74"/>
      <c r="H2795" s="74"/>
      <c r="I2795" s="54"/>
      <c r="J2795" s="50"/>
      <c r="K2795" s="54"/>
      <c r="L2795" s="55"/>
      <c r="M2795" s="75"/>
      <c r="N2795" s="75"/>
      <c r="O2795" s="74"/>
      <c r="P2795" s="74"/>
      <c r="Q2795" s="57">
        <f t="shared" si="743"/>
        <v>0</v>
      </c>
      <c r="R2795" s="74"/>
      <c r="S2795" s="53">
        <f t="shared" si="747"/>
        <v>0</v>
      </c>
      <c r="T2795" s="58"/>
      <c r="U2795" s="58"/>
      <c r="V2795" s="53">
        <f t="shared" si="744"/>
        <v>0</v>
      </c>
      <c r="W2795" s="159"/>
      <c r="X2795" s="76"/>
    </row>
    <row r="2796" spans="1:24" s="35" customFormat="1" ht="15.75" customHeight="1" x14ac:dyDescent="0.25">
      <c r="A2796" s="72" t="s">
        <v>299</v>
      </c>
      <c r="B2796" s="33" t="s">
        <v>338</v>
      </c>
      <c r="C2796" s="78" t="s">
        <v>47</v>
      </c>
      <c r="D2796" s="43" t="s">
        <v>121</v>
      </c>
      <c r="E2796" s="74"/>
      <c r="F2796" s="74"/>
      <c r="G2796" s="74"/>
      <c r="H2796" s="74"/>
      <c r="I2796" s="54"/>
      <c r="J2796" s="50"/>
      <c r="K2796" s="54"/>
      <c r="L2796" s="55"/>
      <c r="M2796" s="75"/>
      <c r="N2796" s="75"/>
      <c r="O2796" s="74"/>
      <c r="P2796" s="74"/>
      <c r="Q2796" s="57">
        <f t="shared" si="743"/>
        <v>0</v>
      </c>
      <c r="R2796" s="74"/>
      <c r="S2796" s="53">
        <f t="shared" si="747"/>
        <v>0</v>
      </c>
      <c r="T2796" s="58"/>
      <c r="U2796" s="58"/>
      <c r="V2796" s="53">
        <f t="shared" si="744"/>
        <v>0</v>
      </c>
      <c r="W2796" s="159"/>
      <c r="X2796" s="76"/>
    </row>
    <row r="2797" spans="1:24" s="35" customFormat="1" ht="15.75" customHeight="1" x14ac:dyDescent="0.25">
      <c r="A2797" s="72" t="s">
        <v>299</v>
      </c>
      <c r="B2797" s="33" t="s">
        <v>338</v>
      </c>
      <c r="C2797" s="78" t="s">
        <v>48</v>
      </c>
      <c r="D2797" s="43" t="s">
        <v>195</v>
      </c>
      <c r="E2797" s="74"/>
      <c r="F2797" s="74"/>
      <c r="G2797" s="74"/>
      <c r="H2797" s="74"/>
      <c r="I2797" s="54"/>
      <c r="J2797" s="50"/>
      <c r="K2797" s="54"/>
      <c r="L2797" s="55"/>
      <c r="M2797" s="75"/>
      <c r="N2797" s="75"/>
      <c r="O2797" s="74"/>
      <c r="P2797" s="74"/>
      <c r="Q2797" s="57">
        <f t="shared" si="743"/>
        <v>0</v>
      </c>
      <c r="R2797" s="74"/>
      <c r="S2797" s="53">
        <f t="shared" si="747"/>
        <v>0</v>
      </c>
      <c r="T2797" s="58"/>
      <c r="U2797" s="58"/>
      <c r="V2797" s="53">
        <f t="shared" si="744"/>
        <v>0</v>
      </c>
      <c r="W2797" s="159"/>
      <c r="X2797" s="76"/>
    </row>
    <row r="2798" spans="1:24" s="35" customFormat="1" ht="15.75" customHeight="1" x14ac:dyDescent="0.25">
      <c r="A2798" s="72" t="s">
        <v>299</v>
      </c>
      <c r="B2798" s="33" t="s">
        <v>338</v>
      </c>
      <c r="C2798" s="78" t="s">
        <v>128</v>
      </c>
      <c r="D2798" s="43" t="s">
        <v>118</v>
      </c>
      <c r="E2798" s="74"/>
      <c r="F2798" s="74"/>
      <c r="G2798" s="74"/>
      <c r="H2798" s="74"/>
      <c r="I2798" s="54"/>
      <c r="J2798" s="50"/>
      <c r="K2798" s="54"/>
      <c r="L2798" s="55"/>
      <c r="M2798" s="75"/>
      <c r="N2798" s="75"/>
      <c r="O2798" s="74"/>
      <c r="P2798" s="74"/>
      <c r="Q2798" s="57">
        <f t="shared" si="743"/>
        <v>0</v>
      </c>
      <c r="R2798" s="74"/>
      <c r="S2798" s="53">
        <f t="shared" si="747"/>
        <v>0</v>
      </c>
      <c r="T2798" s="58"/>
      <c r="U2798" s="58"/>
      <c r="V2798" s="53">
        <f t="shared" si="744"/>
        <v>0</v>
      </c>
      <c r="W2798" s="159"/>
      <c r="X2798" s="76"/>
    </row>
    <row r="2799" spans="1:24" s="35" customFormat="1" ht="15.75" customHeight="1" x14ac:dyDescent="0.25">
      <c r="A2799" s="72" t="s">
        <v>299</v>
      </c>
      <c r="B2799" s="33" t="s">
        <v>338</v>
      </c>
      <c r="C2799" s="78" t="s">
        <v>47</v>
      </c>
      <c r="D2799" s="43" t="s">
        <v>121</v>
      </c>
      <c r="E2799" s="74"/>
      <c r="F2799" s="74"/>
      <c r="G2799" s="74"/>
      <c r="H2799" s="74"/>
      <c r="I2799" s="54"/>
      <c r="J2799" s="50"/>
      <c r="K2799" s="54"/>
      <c r="L2799" s="55"/>
      <c r="M2799" s="75"/>
      <c r="N2799" s="75"/>
      <c r="O2799" s="74"/>
      <c r="P2799" s="74"/>
      <c r="Q2799" s="57">
        <f t="shared" si="743"/>
        <v>0</v>
      </c>
      <c r="R2799" s="74"/>
      <c r="S2799" s="53">
        <f t="shared" si="747"/>
        <v>0</v>
      </c>
      <c r="T2799" s="58"/>
      <c r="U2799" s="58"/>
      <c r="V2799" s="53">
        <f t="shared" si="744"/>
        <v>0</v>
      </c>
      <c r="W2799" s="159"/>
      <c r="X2799" s="76"/>
    </row>
    <row r="2800" spans="1:24" s="35" customFormat="1" ht="15.75" customHeight="1" x14ac:dyDescent="0.25">
      <c r="A2800" s="72" t="s">
        <v>299</v>
      </c>
      <c r="B2800" s="33" t="s">
        <v>338</v>
      </c>
      <c r="C2800" s="78" t="s">
        <v>49</v>
      </c>
      <c r="D2800" s="43" t="s">
        <v>196</v>
      </c>
      <c r="E2800" s="74"/>
      <c r="F2800" s="74"/>
      <c r="G2800" s="74"/>
      <c r="H2800" s="74"/>
      <c r="I2800" s="54"/>
      <c r="J2800" s="50"/>
      <c r="K2800" s="54"/>
      <c r="L2800" s="55"/>
      <c r="M2800" s="75"/>
      <c r="N2800" s="75"/>
      <c r="O2800" s="74"/>
      <c r="P2800" s="74"/>
      <c r="Q2800" s="57">
        <f t="shared" si="743"/>
        <v>0</v>
      </c>
      <c r="R2800" s="74"/>
      <c r="S2800" s="53">
        <f t="shared" si="747"/>
        <v>0</v>
      </c>
      <c r="T2800" s="58"/>
      <c r="U2800" s="58"/>
      <c r="V2800" s="53">
        <f t="shared" si="744"/>
        <v>0</v>
      </c>
      <c r="W2800" s="159"/>
      <c r="X2800" s="76"/>
    </row>
    <row r="2801" spans="1:24" s="35" customFormat="1" ht="15.75" customHeight="1" x14ac:dyDescent="0.25">
      <c r="A2801" s="72" t="s">
        <v>299</v>
      </c>
      <c r="B2801" s="33" t="s">
        <v>338</v>
      </c>
      <c r="C2801" s="78" t="s">
        <v>197</v>
      </c>
      <c r="D2801" s="43" t="s">
        <v>198</v>
      </c>
      <c r="E2801" s="74"/>
      <c r="F2801" s="74"/>
      <c r="G2801" s="74"/>
      <c r="H2801" s="74"/>
      <c r="I2801" s="54"/>
      <c r="J2801" s="50"/>
      <c r="K2801" s="54"/>
      <c r="L2801" s="55"/>
      <c r="M2801" s="75"/>
      <c r="N2801" s="75"/>
      <c r="O2801" s="74"/>
      <c r="P2801" s="74"/>
      <c r="Q2801" s="57">
        <f t="shared" si="743"/>
        <v>0</v>
      </c>
      <c r="R2801" s="74"/>
      <c r="S2801" s="53">
        <f t="shared" si="747"/>
        <v>0</v>
      </c>
      <c r="T2801" s="58"/>
      <c r="U2801" s="58"/>
      <c r="V2801" s="53">
        <f t="shared" si="744"/>
        <v>0</v>
      </c>
      <c r="W2801" s="159"/>
      <c r="X2801" s="76"/>
    </row>
    <row r="2802" spans="1:24" s="35" customFormat="1" ht="15.75" customHeight="1" x14ac:dyDescent="0.25">
      <c r="A2802" s="72" t="s">
        <v>299</v>
      </c>
      <c r="B2802" s="33" t="s">
        <v>338</v>
      </c>
      <c r="C2802" s="78" t="s">
        <v>199</v>
      </c>
      <c r="D2802" s="43" t="s">
        <v>200</v>
      </c>
      <c r="E2802" s="74"/>
      <c r="F2802" s="74"/>
      <c r="G2802" s="74"/>
      <c r="H2802" s="74"/>
      <c r="I2802" s="54"/>
      <c r="J2802" s="50"/>
      <c r="K2802" s="54"/>
      <c r="L2802" s="55"/>
      <c r="M2802" s="75"/>
      <c r="N2802" s="75"/>
      <c r="O2802" s="74"/>
      <c r="P2802" s="74"/>
      <c r="Q2802" s="57">
        <f t="shared" si="743"/>
        <v>0</v>
      </c>
      <c r="R2802" s="74"/>
      <c r="S2802" s="53">
        <f t="shared" si="747"/>
        <v>0</v>
      </c>
      <c r="T2802" s="58"/>
      <c r="U2802" s="58"/>
      <c r="V2802" s="53">
        <f t="shared" si="744"/>
        <v>0</v>
      </c>
      <c r="W2802" s="159"/>
      <c r="X2802" s="76"/>
    </row>
    <row r="2803" spans="1:24" s="35" customFormat="1" ht="15.75" customHeight="1" x14ac:dyDescent="0.25">
      <c r="A2803" s="72" t="s">
        <v>299</v>
      </c>
      <c r="B2803" s="33" t="s">
        <v>338</v>
      </c>
      <c r="C2803" s="78" t="s">
        <v>201</v>
      </c>
      <c r="D2803" s="43" t="s">
        <v>202</v>
      </c>
      <c r="E2803" s="74"/>
      <c r="F2803" s="74"/>
      <c r="G2803" s="74"/>
      <c r="H2803" s="74"/>
      <c r="I2803" s="54"/>
      <c r="J2803" s="50"/>
      <c r="K2803" s="54"/>
      <c r="L2803" s="55"/>
      <c r="M2803" s="75"/>
      <c r="N2803" s="75"/>
      <c r="O2803" s="74"/>
      <c r="P2803" s="74"/>
      <c r="Q2803" s="57">
        <f t="shared" si="743"/>
        <v>0</v>
      </c>
      <c r="R2803" s="74"/>
      <c r="S2803" s="53">
        <f t="shared" si="747"/>
        <v>0</v>
      </c>
      <c r="T2803" s="58"/>
      <c r="U2803" s="58"/>
      <c r="V2803" s="53">
        <f t="shared" si="744"/>
        <v>0</v>
      </c>
      <c r="W2803" s="159"/>
      <c r="X2803" s="76"/>
    </row>
    <row r="2804" spans="1:24" s="35" customFormat="1" ht="15.75" customHeight="1" x14ac:dyDescent="0.25">
      <c r="A2804" s="72" t="s">
        <v>299</v>
      </c>
      <c r="B2804" s="33" t="s">
        <v>338</v>
      </c>
      <c r="C2804" s="78" t="s">
        <v>203</v>
      </c>
      <c r="D2804" s="43" t="s">
        <v>204</v>
      </c>
      <c r="E2804" s="74"/>
      <c r="F2804" s="74"/>
      <c r="G2804" s="74"/>
      <c r="H2804" s="74"/>
      <c r="I2804" s="54"/>
      <c r="J2804" s="50"/>
      <c r="K2804" s="54"/>
      <c r="L2804" s="55"/>
      <c r="M2804" s="75"/>
      <c r="N2804" s="75"/>
      <c r="O2804" s="74"/>
      <c r="P2804" s="74"/>
      <c r="Q2804" s="57">
        <f t="shared" si="743"/>
        <v>0</v>
      </c>
      <c r="R2804" s="74"/>
      <c r="S2804" s="53">
        <f t="shared" si="747"/>
        <v>0</v>
      </c>
      <c r="T2804" s="58"/>
      <c r="U2804" s="58"/>
      <c r="V2804" s="53">
        <f t="shared" si="744"/>
        <v>0</v>
      </c>
      <c r="W2804" s="159"/>
      <c r="X2804" s="76"/>
    </row>
    <row r="2805" spans="1:24" s="35" customFormat="1" ht="15.75" customHeight="1" x14ac:dyDescent="0.25">
      <c r="A2805" s="72" t="s">
        <v>299</v>
      </c>
      <c r="B2805" s="22" t="s">
        <v>339</v>
      </c>
      <c r="C2805" s="73" t="s">
        <v>102</v>
      </c>
      <c r="D2805" s="32" t="s">
        <v>50</v>
      </c>
      <c r="E2805" s="64">
        <f t="shared" ref="E2805:L2805" si="748">SUM(E2806:E2852)</f>
        <v>11633</v>
      </c>
      <c r="F2805" s="64">
        <f t="shared" si="748"/>
        <v>1938.8333333333333</v>
      </c>
      <c r="G2805" s="64">
        <f t="shared" si="748"/>
        <v>5004</v>
      </c>
      <c r="H2805" s="64">
        <f t="shared" si="748"/>
        <v>5004</v>
      </c>
      <c r="I2805" s="134">
        <f t="shared" si="748"/>
        <v>0</v>
      </c>
      <c r="J2805" s="134">
        <f t="shared" si="748"/>
        <v>0</v>
      </c>
      <c r="K2805" s="134">
        <f t="shared" si="748"/>
        <v>0</v>
      </c>
      <c r="L2805" s="64">
        <f t="shared" si="748"/>
        <v>0</v>
      </c>
      <c r="M2805" s="64"/>
      <c r="N2805" s="64"/>
      <c r="O2805" s="64">
        <f t="shared" ref="O2805:V2805" si="749">SUM(O2806:O2850)</f>
        <v>0</v>
      </c>
      <c r="P2805" s="64">
        <f t="shared" si="749"/>
        <v>0</v>
      </c>
      <c r="Q2805" s="134">
        <f t="shared" si="749"/>
        <v>0</v>
      </c>
      <c r="R2805" s="64">
        <f t="shared" si="749"/>
        <v>0</v>
      </c>
      <c r="S2805" s="64">
        <f t="shared" si="749"/>
        <v>0</v>
      </c>
      <c r="T2805" s="144">
        <f t="shared" si="749"/>
        <v>0</v>
      </c>
      <c r="U2805" s="144">
        <f t="shared" si="749"/>
        <v>0</v>
      </c>
      <c r="V2805" s="64">
        <f t="shared" si="749"/>
        <v>0</v>
      </c>
      <c r="W2805" s="65"/>
      <c r="X2805" s="76"/>
    </row>
    <row r="2806" spans="1:24" s="35" customFormat="1" ht="15.75" customHeight="1" x14ac:dyDescent="0.25">
      <c r="A2806" s="72" t="s">
        <v>299</v>
      </c>
      <c r="B2806" s="44" t="s">
        <v>339</v>
      </c>
      <c r="C2806" s="73" t="s">
        <v>102</v>
      </c>
      <c r="D2806" s="43" t="s">
        <v>205</v>
      </c>
      <c r="E2806" s="74"/>
      <c r="F2806" s="74"/>
      <c r="G2806" s="74"/>
      <c r="H2806" s="74"/>
      <c r="I2806" s="54"/>
      <c r="J2806" s="50"/>
      <c r="K2806" s="54"/>
      <c r="L2806" s="55"/>
      <c r="M2806" s="75"/>
      <c r="N2806" s="75"/>
      <c r="O2806" s="74"/>
      <c r="P2806" s="74"/>
      <c r="Q2806" s="57">
        <f>O2806-P2806</f>
        <v>0</v>
      </c>
      <c r="R2806" s="74"/>
      <c r="S2806" s="53">
        <f>ROUND(R2806/12*3,0)</f>
        <v>0</v>
      </c>
      <c r="T2806" s="58"/>
      <c r="U2806" s="58"/>
      <c r="V2806" s="53">
        <f>T2806-U2806</f>
        <v>0</v>
      </c>
      <c r="W2806" s="159"/>
      <c r="X2806" s="76"/>
    </row>
    <row r="2807" spans="1:24" s="35" customFormat="1" ht="15.75" customHeight="1" x14ac:dyDescent="0.25">
      <c r="A2807" s="72" t="s">
        <v>299</v>
      </c>
      <c r="B2807" s="44" t="s">
        <v>339</v>
      </c>
      <c r="C2807" s="23" t="s">
        <v>384</v>
      </c>
      <c r="D2807" s="43" t="s">
        <v>387</v>
      </c>
      <c r="E2807" s="74"/>
      <c r="F2807" s="74"/>
      <c r="G2807" s="74"/>
      <c r="H2807" s="74"/>
      <c r="I2807" s="54"/>
      <c r="J2807" s="50"/>
      <c r="K2807" s="54"/>
      <c r="L2807" s="55"/>
      <c r="M2807" s="75"/>
      <c r="N2807" s="75"/>
      <c r="O2807" s="74"/>
      <c r="P2807" s="74"/>
      <c r="Q2807" s="57"/>
      <c r="R2807" s="74"/>
      <c r="S2807" s="53"/>
      <c r="T2807" s="58"/>
      <c r="U2807" s="58"/>
      <c r="V2807" s="53"/>
      <c r="W2807" s="159"/>
      <c r="X2807" s="76"/>
    </row>
    <row r="2808" spans="1:24" s="35" customFormat="1" ht="15.75" customHeight="1" x14ac:dyDescent="0.25">
      <c r="A2808" s="72" t="s">
        <v>299</v>
      </c>
      <c r="B2808" s="44" t="s">
        <v>339</v>
      </c>
      <c r="C2808" s="23" t="s">
        <v>385</v>
      </c>
      <c r="D2808" s="43" t="s">
        <v>388</v>
      </c>
      <c r="E2808" s="74"/>
      <c r="F2808" s="74"/>
      <c r="G2808" s="74"/>
      <c r="H2808" s="74"/>
      <c r="I2808" s="54"/>
      <c r="J2808" s="50"/>
      <c r="K2808" s="54"/>
      <c r="L2808" s="55"/>
      <c r="M2808" s="75"/>
      <c r="N2808" s="75"/>
      <c r="O2808" s="74"/>
      <c r="P2808" s="74"/>
      <c r="Q2808" s="57"/>
      <c r="R2808" s="74"/>
      <c r="S2808" s="53"/>
      <c r="T2808" s="58"/>
      <c r="U2808" s="58"/>
      <c r="V2808" s="53"/>
      <c r="W2808" s="159"/>
      <c r="X2808" s="76"/>
    </row>
    <row r="2809" spans="1:24" s="35" customFormat="1" ht="15.75" customHeight="1" x14ac:dyDescent="0.25">
      <c r="A2809" s="72" t="s">
        <v>299</v>
      </c>
      <c r="B2809" s="44" t="s">
        <v>339</v>
      </c>
      <c r="C2809" s="23" t="s">
        <v>386</v>
      </c>
      <c r="D2809" s="43" t="s">
        <v>389</v>
      </c>
      <c r="E2809" s="74"/>
      <c r="F2809" s="74"/>
      <c r="G2809" s="74"/>
      <c r="H2809" s="74"/>
      <c r="I2809" s="127"/>
      <c r="J2809" s="55"/>
      <c r="K2809" s="127"/>
      <c r="L2809" s="55"/>
      <c r="M2809" s="75"/>
      <c r="N2809" s="75"/>
      <c r="O2809" s="74"/>
      <c r="P2809" s="74"/>
      <c r="Q2809" s="59"/>
      <c r="R2809" s="74"/>
      <c r="S2809" s="53"/>
      <c r="T2809" s="53"/>
      <c r="U2809" s="53"/>
      <c r="V2809" s="53"/>
      <c r="W2809" s="159"/>
      <c r="X2809" s="76"/>
    </row>
    <row r="2810" spans="1:24" s="35" customFormat="1" ht="15.75" customHeight="1" x14ac:dyDescent="0.25">
      <c r="A2810" s="72" t="s">
        <v>299</v>
      </c>
      <c r="B2810" s="44" t="s">
        <v>339</v>
      </c>
      <c r="C2810" s="79" t="s">
        <v>206</v>
      </c>
      <c r="D2810" s="43" t="s">
        <v>207</v>
      </c>
      <c r="E2810" s="74"/>
      <c r="F2810" s="74"/>
      <c r="G2810" s="74"/>
      <c r="H2810" s="74"/>
      <c r="I2810" s="54"/>
      <c r="J2810" s="50"/>
      <c r="K2810" s="54"/>
      <c r="L2810" s="55"/>
      <c r="M2810" s="75"/>
      <c r="N2810" s="75"/>
      <c r="O2810" s="74"/>
      <c r="P2810" s="74"/>
      <c r="Q2810" s="57">
        <f t="shared" ref="Q2810:Q2848" si="750">O2810-P2810</f>
        <v>0</v>
      </c>
      <c r="R2810" s="74"/>
      <c r="S2810" s="53">
        <f t="shared" ref="S2810:S2848" si="751">ROUND(R2810/12*3,0)</f>
        <v>0</v>
      </c>
      <c r="T2810" s="58"/>
      <c r="U2810" s="58"/>
      <c r="V2810" s="53">
        <f t="shared" ref="V2810:V2848" si="752">T2810-U2810</f>
        <v>0</v>
      </c>
      <c r="W2810" s="159"/>
      <c r="X2810" s="76"/>
    </row>
    <row r="2811" spans="1:24" s="35" customFormat="1" ht="15.75" customHeight="1" x14ac:dyDescent="0.25">
      <c r="A2811" s="72" t="s">
        <v>299</v>
      </c>
      <c r="B2811" s="44" t="s">
        <v>339</v>
      </c>
      <c r="C2811" s="79" t="s">
        <v>208</v>
      </c>
      <c r="D2811" s="43" t="s">
        <v>209</v>
      </c>
      <c r="E2811" s="53">
        <v>2773</v>
      </c>
      <c r="F2811" s="53">
        <f>E2811/12*2</f>
        <v>462.16666666666669</v>
      </c>
      <c r="G2811" s="53">
        <v>486</v>
      </c>
      <c r="H2811" s="53">
        <v>486</v>
      </c>
      <c r="I2811" s="54"/>
      <c r="J2811" s="50"/>
      <c r="K2811" s="54"/>
      <c r="L2811" s="55"/>
      <c r="M2811" s="75"/>
      <c r="N2811" s="75"/>
      <c r="O2811" s="74"/>
      <c r="P2811" s="74"/>
      <c r="Q2811" s="57">
        <f t="shared" si="750"/>
        <v>0</v>
      </c>
      <c r="R2811" s="74"/>
      <c r="S2811" s="53">
        <f t="shared" si="751"/>
        <v>0</v>
      </c>
      <c r="T2811" s="58"/>
      <c r="U2811" s="58"/>
      <c r="V2811" s="53">
        <f t="shared" si="752"/>
        <v>0</v>
      </c>
      <c r="W2811" s="159"/>
      <c r="X2811" s="76"/>
    </row>
    <row r="2812" spans="1:24" s="35" customFormat="1" ht="15.75" customHeight="1" x14ac:dyDescent="0.25">
      <c r="A2812" s="72" t="s">
        <v>299</v>
      </c>
      <c r="B2812" s="44" t="s">
        <v>339</v>
      </c>
      <c r="C2812" s="79" t="s">
        <v>210</v>
      </c>
      <c r="D2812" s="43" t="s">
        <v>224</v>
      </c>
      <c r="E2812" s="74"/>
      <c r="F2812" s="74"/>
      <c r="G2812" s="74"/>
      <c r="H2812" s="74"/>
      <c r="I2812" s="54"/>
      <c r="J2812" s="50"/>
      <c r="K2812" s="54"/>
      <c r="L2812" s="55"/>
      <c r="M2812" s="75"/>
      <c r="N2812" s="75"/>
      <c r="O2812" s="74"/>
      <c r="P2812" s="74"/>
      <c r="Q2812" s="57">
        <f t="shared" si="750"/>
        <v>0</v>
      </c>
      <c r="R2812" s="74"/>
      <c r="S2812" s="53">
        <f t="shared" si="751"/>
        <v>0</v>
      </c>
      <c r="T2812" s="58"/>
      <c r="U2812" s="58"/>
      <c r="V2812" s="53">
        <f t="shared" si="752"/>
        <v>0</v>
      </c>
      <c r="W2812" s="159"/>
      <c r="X2812" s="76"/>
    </row>
    <row r="2813" spans="1:24" s="35" customFormat="1" ht="15.75" customHeight="1" x14ac:dyDescent="0.25">
      <c r="A2813" s="72" t="s">
        <v>299</v>
      </c>
      <c r="B2813" s="44" t="s">
        <v>339</v>
      </c>
      <c r="C2813" s="79" t="s">
        <v>211</v>
      </c>
      <c r="D2813" s="43" t="s">
        <v>225</v>
      </c>
      <c r="E2813" s="74"/>
      <c r="F2813" s="74"/>
      <c r="G2813" s="74"/>
      <c r="H2813" s="74"/>
      <c r="I2813" s="54"/>
      <c r="J2813" s="50"/>
      <c r="K2813" s="54"/>
      <c r="L2813" s="55"/>
      <c r="M2813" s="75"/>
      <c r="N2813" s="75"/>
      <c r="O2813" s="74"/>
      <c r="P2813" s="74"/>
      <c r="Q2813" s="57">
        <f t="shared" si="750"/>
        <v>0</v>
      </c>
      <c r="R2813" s="74"/>
      <c r="S2813" s="53">
        <f>ROUND(R2813/12*3,0)</f>
        <v>0</v>
      </c>
      <c r="T2813" s="58"/>
      <c r="U2813" s="58"/>
      <c r="V2813" s="53">
        <f t="shared" si="752"/>
        <v>0</v>
      </c>
      <c r="W2813" s="159"/>
      <c r="X2813" s="76"/>
    </row>
    <row r="2814" spans="1:24" s="35" customFormat="1" ht="15.75" customHeight="1" x14ac:dyDescent="0.25">
      <c r="A2814" s="72" t="s">
        <v>299</v>
      </c>
      <c r="B2814" s="44" t="s">
        <v>339</v>
      </c>
      <c r="C2814" s="79" t="s">
        <v>212</v>
      </c>
      <c r="D2814" s="43" t="s">
        <v>213</v>
      </c>
      <c r="E2814" s="53"/>
      <c r="F2814" s="53">
        <f>E2814/12*1</f>
        <v>0</v>
      </c>
      <c r="G2814" s="53"/>
      <c r="H2814" s="53"/>
      <c r="I2814" s="54"/>
      <c r="J2814" s="50"/>
      <c r="K2814" s="54"/>
      <c r="L2814" s="55"/>
      <c r="M2814" s="75"/>
      <c r="N2814" s="75"/>
      <c r="O2814" s="74"/>
      <c r="P2814" s="74"/>
      <c r="Q2814" s="57">
        <f t="shared" si="750"/>
        <v>0</v>
      </c>
      <c r="R2814" s="74"/>
      <c r="S2814" s="53">
        <f t="shared" si="751"/>
        <v>0</v>
      </c>
      <c r="T2814" s="58"/>
      <c r="U2814" s="58"/>
      <c r="V2814" s="53">
        <f t="shared" si="752"/>
        <v>0</v>
      </c>
      <c r="W2814" s="159"/>
      <c r="X2814" s="76"/>
    </row>
    <row r="2815" spans="1:24" s="35" customFormat="1" ht="15.75" customHeight="1" x14ac:dyDescent="0.25">
      <c r="A2815" s="72" t="s">
        <v>299</v>
      </c>
      <c r="B2815" s="44" t="s">
        <v>339</v>
      </c>
      <c r="C2815" s="79" t="s">
        <v>214</v>
      </c>
      <c r="D2815" s="43" t="s">
        <v>215</v>
      </c>
      <c r="E2815" s="74"/>
      <c r="F2815" s="74"/>
      <c r="G2815" s="74"/>
      <c r="H2815" s="74"/>
      <c r="I2815" s="54"/>
      <c r="J2815" s="50"/>
      <c r="K2815" s="54"/>
      <c r="L2815" s="55"/>
      <c r="M2815" s="75"/>
      <c r="N2815" s="75"/>
      <c r="O2815" s="74"/>
      <c r="P2815" s="74"/>
      <c r="Q2815" s="57">
        <f t="shared" si="750"/>
        <v>0</v>
      </c>
      <c r="R2815" s="74"/>
      <c r="S2815" s="53">
        <f t="shared" si="751"/>
        <v>0</v>
      </c>
      <c r="T2815" s="58"/>
      <c r="U2815" s="58"/>
      <c r="V2815" s="53">
        <f t="shared" si="752"/>
        <v>0</v>
      </c>
      <c r="W2815" s="159"/>
      <c r="X2815" s="76"/>
    </row>
    <row r="2816" spans="1:24" s="35" customFormat="1" ht="15.75" customHeight="1" x14ac:dyDescent="0.25">
      <c r="A2816" s="72" t="s">
        <v>299</v>
      </c>
      <c r="B2816" s="44" t="s">
        <v>339</v>
      </c>
      <c r="C2816" s="79" t="s">
        <v>216</v>
      </c>
      <c r="D2816" s="43" t="s">
        <v>217</v>
      </c>
      <c r="E2816" s="53">
        <v>8177</v>
      </c>
      <c r="F2816" s="53">
        <f>E2816/12*2</f>
        <v>1362.8333333333333</v>
      </c>
      <c r="G2816" s="53">
        <v>2128</v>
      </c>
      <c r="H2816" s="53">
        <v>2128</v>
      </c>
      <c r="I2816" s="54"/>
      <c r="J2816" s="50"/>
      <c r="K2816" s="54"/>
      <c r="L2816" s="55"/>
      <c r="M2816" s="75"/>
      <c r="N2816" s="75"/>
      <c r="O2816" s="74"/>
      <c r="P2816" s="74"/>
      <c r="Q2816" s="57">
        <f t="shared" si="750"/>
        <v>0</v>
      </c>
      <c r="R2816" s="74"/>
      <c r="S2816" s="53">
        <f t="shared" si="751"/>
        <v>0</v>
      </c>
      <c r="T2816" s="58"/>
      <c r="U2816" s="58"/>
      <c r="V2816" s="53">
        <f t="shared" si="752"/>
        <v>0</v>
      </c>
      <c r="W2816" s="159"/>
      <c r="X2816" s="76"/>
    </row>
    <row r="2817" spans="1:24" s="35" customFormat="1" ht="15.75" customHeight="1" x14ac:dyDescent="0.25">
      <c r="A2817" s="72" t="s">
        <v>299</v>
      </c>
      <c r="B2817" s="44" t="s">
        <v>339</v>
      </c>
      <c r="C2817" s="79" t="s">
        <v>218</v>
      </c>
      <c r="D2817" s="43" t="s">
        <v>219</v>
      </c>
      <c r="E2817" s="53"/>
      <c r="F2817" s="53">
        <f t="shared" ref="F2817:F2847" si="753">E2817/12*1</f>
        <v>0</v>
      </c>
      <c r="G2817" s="53"/>
      <c r="H2817" s="53"/>
      <c r="I2817" s="54"/>
      <c r="J2817" s="50"/>
      <c r="K2817" s="54"/>
      <c r="L2817" s="55"/>
      <c r="M2817" s="75"/>
      <c r="N2817" s="75"/>
      <c r="O2817" s="74"/>
      <c r="P2817" s="74"/>
      <c r="Q2817" s="57">
        <f t="shared" si="750"/>
        <v>0</v>
      </c>
      <c r="R2817" s="74"/>
      <c r="S2817" s="53">
        <f t="shared" si="751"/>
        <v>0</v>
      </c>
      <c r="T2817" s="58"/>
      <c r="U2817" s="58"/>
      <c r="V2817" s="53">
        <f t="shared" si="752"/>
        <v>0</v>
      </c>
      <c r="W2817" s="159"/>
      <c r="X2817" s="76"/>
    </row>
    <row r="2818" spans="1:24" s="35" customFormat="1" ht="15.75" customHeight="1" x14ac:dyDescent="0.25">
      <c r="A2818" s="72" t="s">
        <v>299</v>
      </c>
      <c r="B2818" s="44" t="s">
        <v>339</v>
      </c>
      <c r="C2818" s="79" t="s">
        <v>220</v>
      </c>
      <c r="D2818" s="43" t="s">
        <v>221</v>
      </c>
      <c r="E2818" s="53"/>
      <c r="F2818" s="53">
        <f t="shared" si="753"/>
        <v>0</v>
      </c>
      <c r="G2818" s="53"/>
      <c r="H2818" s="53"/>
      <c r="I2818" s="54"/>
      <c r="J2818" s="50"/>
      <c r="K2818" s="54"/>
      <c r="L2818" s="55"/>
      <c r="M2818" s="75"/>
      <c r="N2818" s="75"/>
      <c r="O2818" s="74"/>
      <c r="P2818" s="74"/>
      <c r="Q2818" s="57">
        <f t="shared" si="750"/>
        <v>0</v>
      </c>
      <c r="R2818" s="74"/>
      <c r="S2818" s="53">
        <f t="shared" si="751"/>
        <v>0</v>
      </c>
      <c r="T2818" s="58"/>
      <c r="U2818" s="58"/>
      <c r="V2818" s="53">
        <f t="shared" si="752"/>
        <v>0</v>
      </c>
      <c r="W2818" s="159"/>
      <c r="X2818" s="76"/>
    </row>
    <row r="2819" spans="1:24" s="35" customFormat="1" ht="15.75" customHeight="1" x14ac:dyDescent="0.25">
      <c r="A2819" s="72" t="s">
        <v>299</v>
      </c>
      <c r="B2819" s="44" t="s">
        <v>339</v>
      </c>
      <c r="C2819" s="79" t="s">
        <v>222</v>
      </c>
      <c r="D2819" s="43" t="s">
        <v>226</v>
      </c>
      <c r="E2819" s="53"/>
      <c r="F2819" s="53">
        <f t="shared" si="753"/>
        <v>0</v>
      </c>
      <c r="G2819" s="53"/>
      <c r="H2819" s="53"/>
      <c r="I2819" s="54"/>
      <c r="J2819" s="50"/>
      <c r="K2819" s="54"/>
      <c r="L2819" s="55"/>
      <c r="M2819" s="75"/>
      <c r="N2819" s="75"/>
      <c r="O2819" s="74"/>
      <c r="P2819" s="74"/>
      <c r="Q2819" s="57">
        <f t="shared" si="750"/>
        <v>0</v>
      </c>
      <c r="R2819" s="74"/>
      <c r="S2819" s="53">
        <f t="shared" si="751"/>
        <v>0</v>
      </c>
      <c r="T2819" s="58"/>
      <c r="U2819" s="58"/>
      <c r="V2819" s="53">
        <f t="shared" si="752"/>
        <v>0</v>
      </c>
      <c r="W2819" s="159"/>
      <c r="X2819" s="76"/>
    </row>
    <row r="2820" spans="1:24" s="35" customFormat="1" ht="15.75" customHeight="1" x14ac:dyDescent="0.25">
      <c r="A2820" s="72" t="s">
        <v>299</v>
      </c>
      <c r="B2820" s="44" t="s">
        <v>339</v>
      </c>
      <c r="C2820" s="79" t="s">
        <v>223</v>
      </c>
      <c r="D2820" s="43" t="s">
        <v>227</v>
      </c>
      <c r="E2820" s="53"/>
      <c r="F2820" s="53">
        <f t="shared" si="753"/>
        <v>0</v>
      </c>
      <c r="G2820" s="53"/>
      <c r="H2820" s="53"/>
      <c r="I2820" s="54"/>
      <c r="J2820" s="50"/>
      <c r="K2820" s="54"/>
      <c r="L2820" s="55"/>
      <c r="M2820" s="75"/>
      <c r="N2820" s="75"/>
      <c r="O2820" s="74"/>
      <c r="P2820" s="74"/>
      <c r="Q2820" s="57">
        <f t="shared" si="750"/>
        <v>0</v>
      </c>
      <c r="R2820" s="74"/>
      <c r="S2820" s="53">
        <f t="shared" si="751"/>
        <v>0</v>
      </c>
      <c r="T2820" s="58"/>
      <c r="U2820" s="58"/>
      <c r="V2820" s="53">
        <f t="shared" si="752"/>
        <v>0</v>
      </c>
      <c r="W2820" s="159"/>
      <c r="X2820" s="76"/>
    </row>
    <row r="2821" spans="1:24" s="35" customFormat="1" ht="15.75" customHeight="1" x14ac:dyDescent="0.25">
      <c r="A2821" s="72" t="s">
        <v>299</v>
      </c>
      <c r="B2821" s="44" t="s">
        <v>339</v>
      </c>
      <c r="C2821" s="79" t="s">
        <v>280</v>
      </c>
      <c r="D2821" s="43" t="s">
        <v>281</v>
      </c>
      <c r="E2821" s="53"/>
      <c r="F2821" s="53">
        <f t="shared" si="753"/>
        <v>0</v>
      </c>
      <c r="G2821" s="53"/>
      <c r="H2821" s="53"/>
      <c r="I2821" s="54"/>
      <c r="J2821" s="50"/>
      <c r="K2821" s="54"/>
      <c r="L2821" s="55"/>
      <c r="M2821" s="75"/>
      <c r="N2821" s="75"/>
      <c r="O2821" s="74"/>
      <c r="P2821" s="74"/>
      <c r="Q2821" s="57">
        <f t="shared" si="750"/>
        <v>0</v>
      </c>
      <c r="R2821" s="74"/>
      <c r="S2821" s="53">
        <f t="shared" si="751"/>
        <v>0</v>
      </c>
      <c r="T2821" s="58"/>
      <c r="U2821" s="58"/>
      <c r="V2821" s="53">
        <f t="shared" si="752"/>
        <v>0</v>
      </c>
      <c r="W2821" s="159"/>
      <c r="X2821" s="76"/>
    </row>
    <row r="2822" spans="1:24" s="35" customFormat="1" ht="15.75" customHeight="1" x14ac:dyDescent="0.25">
      <c r="A2822" s="72" t="s">
        <v>299</v>
      </c>
      <c r="B2822" s="44" t="s">
        <v>339</v>
      </c>
      <c r="C2822" s="79" t="s">
        <v>228</v>
      </c>
      <c r="D2822" s="43" t="s">
        <v>229</v>
      </c>
      <c r="E2822" s="53"/>
      <c r="F2822" s="53">
        <f t="shared" si="753"/>
        <v>0</v>
      </c>
      <c r="G2822" s="53">
        <v>1684</v>
      </c>
      <c r="H2822" s="53">
        <v>1684</v>
      </c>
      <c r="I2822" s="54"/>
      <c r="J2822" s="50"/>
      <c r="K2822" s="54"/>
      <c r="L2822" s="55"/>
      <c r="M2822" s="75"/>
      <c r="N2822" s="75"/>
      <c r="O2822" s="74"/>
      <c r="P2822" s="74"/>
      <c r="Q2822" s="57">
        <f t="shared" si="750"/>
        <v>0</v>
      </c>
      <c r="R2822" s="74"/>
      <c r="S2822" s="53">
        <f t="shared" si="751"/>
        <v>0</v>
      </c>
      <c r="T2822" s="58"/>
      <c r="U2822" s="58"/>
      <c r="V2822" s="53">
        <f t="shared" si="752"/>
        <v>0</v>
      </c>
      <c r="W2822" s="159"/>
      <c r="X2822" s="76"/>
    </row>
    <row r="2823" spans="1:24" s="35" customFormat="1" ht="15.75" customHeight="1" x14ac:dyDescent="0.25">
      <c r="A2823" s="72" t="s">
        <v>299</v>
      </c>
      <c r="B2823" s="44" t="s">
        <v>339</v>
      </c>
      <c r="C2823" s="79" t="s">
        <v>230</v>
      </c>
      <c r="D2823" s="43" t="s">
        <v>231</v>
      </c>
      <c r="E2823" s="53"/>
      <c r="F2823" s="53">
        <f t="shared" si="753"/>
        <v>0</v>
      </c>
      <c r="G2823" s="53"/>
      <c r="H2823" s="53"/>
      <c r="I2823" s="54"/>
      <c r="J2823" s="50"/>
      <c r="K2823" s="54"/>
      <c r="L2823" s="55"/>
      <c r="M2823" s="75"/>
      <c r="N2823" s="75"/>
      <c r="O2823" s="74"/>
      <c r="P2823" s="74"/>
      <c r="Q2823" s="57">
        <f t="shared" si="750"/>
        <v>0</v>
      </c>
      <c r="R2823" s="74"/>
      <c r="S2823" s="53">
        <f t="shared" si="751"/>
        <v>0</v>
      </c>
      <c r="T2823" s="58"/>
      <c r="U2823" s="58"/>
      <c r="V2823" s="53">
        <f t="shared" si="752"/>
        <v>0</v>
      </c>
      <c r="W2823" s="159"/>
      <c r="X2823" s="76"/>
    </row>
    <row r="2824" spans="1:24" s="35" customFormat="1" ht="15.75" customHeight="1" x14ac:dyDescent="0.25">
      <c r="A2824" s="72" t="s">
        <v>299</v>
      </c>
      <c r="B2824" s="44" t="s">
        <v>339</v>
      </c>
      <c r="C2824" s="79" t="s">
        <v>232</v>
      </c>
      <c r="D2824" s="43" t="s">
        <v>233</v>
      </c>
      <c r="E2824" s="53"/>
      <c r="F2824" s="53">
        <f t="shared" si="753"/>
        <v>0</v>
      </c>
      <c r="G2824" s="53"/>
      <c r="H2824" s="53"/>
      <c r="I2824" s="54"/>
      <c r="J2824" s="50"/>
      <c r="K2824" s="54"/>
      <c r="L2824" s="55"/>
      <c r="M2824" s="75"/>
      <c r="N2824" s="75"/>
      <c r="O2824" s="74"/>
      <c r="P2824" s="74"/>
      <c r="Q2824" s="57">
        <f t="shared" si="750"/>
        <v>0</v>
      </c>
      <c r="R2824" s="74"/>
      <c r="S2824" s="53">
        <f t="shared" si="751"/>
        <v>0</v>
      </c>
      <c r="T2824" s="58"/>
      <c r="U2824" s="58"/>
      <c r="V2824" s="53">
        <f t="shared" si="752"/>
        <v>0</v>
      </c>
      <c r="W2824" s="159"/>
      <c r="X2824" s="76"/>
    </row>
    <row r="2825" spans="1:24" s="35" customFormat="1" ht="15.75" customHeight="1" x14ac:dyDescent="0.25">
      <c r="A2825" s="72" t="s">
        <v>299</v>
      </c>
      <c r="B2825" s="44" t="s">
        <v>339</v>
      </c>
      <c r="C2825" s="37" t="s">
        <v>394</v>
      </c>
      <c r="D2825" s="43" t="s">
        <v>369</v>
      </c>
      <c r="E2825" s="53"/>
      <c r="F2825" s="53">
        <f t="shared" si="753"/>
        <v>0</v>
      </c>
      <c r="G2825" s="53"/>
      <c r="H2825" s="53"/>
      <c r="I2825" s="54"/>
      <c r="J2825" s="50"/>
      <c r="K2825" s="54"/>
      <c r="L2825" s="55"/>
      <c r="M2825" s="75"/>
      <c r="N2825" s="75"/>
      <c r="O2825" s="74"/>
      <c r="P2825" s="74"/>
      <c r="Q2825" s="57">
        <f t="shared" si="750"/>
        <v>0</v>
      </c>
      <c r="R2825" s="74"/>
      <c r="S2825" s="53">
        <f t="shared" si="751"/>
        <v>0</v>
      </c>
      <c r="T2825" s="58"/>
      <c r="U2825" s="58"/>
      <c r="V2825" s="53">
        <f t="shared" si="752"/>
        <v>0</v>
      </c>
      <c r="W2825" s="159"/>
      <c r="X2825" s="76"/>
    </row>
    <row r="2826" spans="1:24" s="35" customFormat="1" ht="15.75" customHeight="1" x14ac:dyDescent="0.25">
      <c r="A2826" s="72" t="s">
        <v>299</v>
      </c>
      <c r="B2826" s="44" t="s">
        <v>339</v>
      </c>
      <c r="C2826" s="79" t="s">
        <v>234</v>
      </c>
      <c r="D2826" s="43" t="s">
        <v>235</v>
      </c>
      <c r="E2826" s="53"/>
      <c r="F2826" s="53">
        <f t="shared" si="753"/>
        <v>0</v>
      </c>
      <c r="G2826" s="53"/>
      <c r="H2826" s="53"/>
      <c r="I2826" s="54"/>
      <c r="J2826" s="50"/>
      <c r="K2826" s="54"/>
      <c r="L2826" s="55"/>
      <c r="M2826" s="75"/>
      <c r="N2826" s="75"/>
      <c r="O2826" s="74"/>
      <c r="P2826" s="74"/>
      <c r="Q2826" s="57">
        <f t="shared" si="750"/>
        <v>0</v>
      </c>
      <c r="R2826" s="74"/>
      <c r="S2826" s="53">
        <f t="shared" si="751"/>
        <v>0</v>
      </c>
      <c r="T2826" s="58"/>
      <c r="U2826" s="58"/>
      <c r="V2826" s="53">
        <f t="shared" si="752"/>
        <v>0</v>
      </c>
      <c r="W2826" s="159"/>
      <c r="X2826" s="76"/>
    </row>
    <row r="2827" spans="1:24" s="35" customFormat="1" ht="15.75" customHeight="1" x14ac:dyDescent="0.25">
      <c r="A2827" s="72" t="s">
        <v>299</v>
      </c>
      <c r="B2827" s="44" t="s">
        <v>339</v>
      </c>
      <c r="C2827" s="79" t="s">
        <v>236</v>
      </c>
      <c r="D2827" s="43" t="s">
        <v>237</v>
      </c>
      <c r="E2827" s="53"/>
      <c r="F2827" s="53">
        <f t="shared" si="753"/>
        <v>0</v>
      </c>
      <c r="G2827" s="53"/>
      <c r="H2827" s="53"/>
      <c r="I2827" s="54"/>
      <c r="J2827" s="50"/>
      <c r="K2827" s="54"/>
      <c r="L2827" s="55"/>
      <c r="M2827" s="75"/>
      <c r="N2827" s="75"/>
      <c r="O2827" s="74"/>
      <c r="P2827" s="74"/>
      <c r="Q2827" s="57">
        <f t="shared" si="750"/>
        <v>0</v>
      </c>
      <c r="R2827" s="74"/>
      <c r="S2827" s="53">
        <f t="shared" si="751"/>
        <v>0</v>
      </c>
      <c r="T2827" s="58"/>
      <c r="U2827" s="58"/>
      <c r="V2827" s="53">
        <f t="shared" si="752"/>
        <v>0</v>
      </c>
      <c r="W2827" s="159"/>
      <c r="X2827" s="76"/>
    </row>
    <row r="2828" spans="1:24" s="35" customFormat="1" ht="15.75" customHeight="1" x14ac:dyDescent="0.25">
      <c r="A2828" s="72" t="s">
        <v>299</v>
      </c>
      <c r="B2828" s="44" t="s">
        <v>339</v>
      </c>
      <c r="C2828" s="79" t="s">
        <v>238</v>
      </c>
      <c r="D2828" s="43" t="s">
        <v>239</v>
      </c>
      <c r="E2828" s="53"/>
      <c r="F2828" s="53">
        <f t="shared" si="753"/>
        <v>0</v>
      </c>
      <c r="G2828" s="53"/>
      <c r="H2828" s="53"/>
      <c r="I2828" s="54"/>
      <c r="J2828" s="50"/>
      <c r="K2828" s="54"/>
      <c r="L2828" s="55"/>
      <c r="M2828" s="75"/>
      <c r="N2828" s="75"/>
      <c r="O2828" s="74"/>
      <c r="P2828" s="74"/>
      <c r="Q2828" s="57">
        <f t="shared" si="750"/>
        <v>0</v>
      </c>
      <c r="R2828" s="74"/>
      <c r="S2828" s="53">
        <f t="shared" si="751"/>
        <v>0</v>
      </c>
      <c r="T2828" s="58"/>
      <c r="U2828" s="58"/>
      <c r="V2828" s="53">
        <f t="shared" si="752"/>
        <v>0</v>
      </c>
      <c r="W2828" s="159"/>
      <c r="X2828" s="76"/>
    </row>
    <row r="2829" spans="1:24" s="35" customFormat="1" ht="15.75" customHeight="1" x14ac:dyDescent="0.25">
      <c r="A2829" s="72" t="s">
        <v>299</v>
      </c>
      <c r="B2829" s="44" t="s">
        <v>339</v>
      </c>
      <c r="C2829" s="79" t="s">
        <v>240</v>
      </c>
      <c r="D2829" s="43" t="s">
        <v>241</v>
      </c>
      <c r="E2829" s="53"/>
      <c r="F2829" s="53">
        <f t="shared" si="753"/>
        <v>0</v>
      </c>
      <c r="G2829" s="53"/>
      <c r="H2829" s="53"/>
      <c r="I2829" s="54"/>
      <c r="J2829" s="50"/>
      <c r="K2829" s="54"/>
      <c r="L2829" s="55"/>
      <c r="M2829" s="75"/>
      <c r="N2829" s="75"/>
      <c r="O2829" s="74"/>
      <c r="P2829" s="74"/>
      <c r="Q2829" s="57">
        <f t="shared" si="750"/>
        <v>0</v>
      </c>
      <c r="R2829" s="74"/>
      <c r="S2829" s="53">
        <f t="shared" si="751"/>
        <v>0</v>
      </c>
      <c r="T2829" s="58"/>
      <c r="U2829" s="58"/>
      <c r="V2829" s="53">
        <f t="shared" si="752"/>
        <v>0</v>
      </c>
      <c r="W2829" s="159"/>
      <c r="X2829" s="76"/>
    </row>
    <row r="2830" spans="1:24" s="35" customFormat="1" ht="15.75" customHeight="1" x14ac:dyDescent="0.25">
      <c r="A2830" s="72" t="s">
        <v>299</v>
      </c>
      <c r="B2830" s="44" t="s">
        <v>339</v>
      </c>
      <c r="C2830" s="79" t="s">
        <v>242</v>
      </c>
      <c r="D2830" s="43" t="s">
        <v>246</v>
      </c>
      <c r="E2830" s="53"/>
      <c r="F2830" s="53">
        <f t="shared" si="753"/>
        <v>0</v>
      </c>
      <c r="G2830" s="53"/>
      <c r="H2830" s="53"/>
      <c r="I2830" s="54"/>
      <c r="J2830" s="50"/>
      <c r="K2830" s="54"/>
      <c r="L2830" s="55"/>
      <c r="M2830" s="75"/>
      <c r="N2830" s="75"/>
      <c r="O2830" s="74"/>
      <c r="P2830" s="74"/>
      <c r="Q2830" s="57">
        <f t="shared" si="750"/>
        <v>0</v>
      </c>
      <c r="R2830" s="74"/>
      <c r="S2830" s="53">
        <f t="shared" si="751"/>
        <v>0</v>
      </c>
      <c r="T2830" s="58"/>
      <c r="U2830" s="58"/>
      <c r="V2830" s="53">
        <f t="shared" si="752"/>
        <v>0</v>
      </c>
      <c r="W2830" s="159"/>
      <c r="X2830" s="76"/>
    </row>
    <row r="2831" spans="1:24" s="35" customFormat="1" ht="15.75" customHeight="1" x14ac:dyDescent="0.25">
      <c r="A2831" s="72" t="s">
        <v>299</v>
      </c>
      <c r="B2831" s="44" t="s">
        <v>339</v>
      </c>
      <c r="C2831" s="79" t="s">
        <v>243</v>
      </c>
      <c r="D2831" s="43" t="s">
        <v>247</v>
      </c>
      <c r="E2831" s="53"/>
      <c r="F2831" s="53">
        <f t="shared" si="753"/>
        <v>0</v>
      </c>
      <c r="G2831" s="53">
        <v>23</v>
      </c>
      <c r="H2831" s="53">
        <v>23</v>
      </c>
      <c r="I2831" s="54"/>
      <c r="J2831" s="50"/>
      <c r="K2831" s="54"/>
      <c r="L2831" s="55"/>
      <c r="M2831" s="75"/>
      <c r="N2831" s="75"/>
      <c r="O2831" s="74"/>
      <c r="P2831" s="74"/>
      <c r="Q2831" s="57">
        <f t="shared" si="750"/>
        <v>0</v>
      </c>
      <c r="R2831" s="74"/>
      <c r="S2831" s="53">
        <f t="shared" si="751"/>
        <v>0</v>
      </c>
      <c r="T2831" s="58"/>
      <c r="U2831" s="58"/>
      <c r="V2831" s="53">
        <f t="shared" si="752"/>
        <v>0</v>
      </c>
      <c r="W2831" s="159"/>
      <c r="X2831" s="76"/>
    </row>
    <row r="2832" spans="1:24" s="35" customFormat="1" ht="15.75" customHeight="1" x14ac:dyDescent="0.25">
      <c r="A2832" s="72" t="s">
        <v>299</v>
      </c>
      <c r="B2832" s="44" t="s">
        <v>339</v>
      </c>
      <c r="C2832" s="79" t="s">
        <v>244</v>
      </c>
      <c r="D2832" s="43" t="s">
        <v>245</v>
      </c>
      <c r="E2832" s="53"/>
      <c r="F2832" s="53">
        <f t="shared" si="753"/>
        <v>0</v>
      </c>
      <c r="G2832" s="53"/>
      <c r="H2832" s="53"/>
      <c r="I2832" s="54"/>
      <c r="J2832" s="50"/>
      <c r="K2832" s="54"/>
      <c r="L2832" s="55"/>
      <c r="M2832" s="75"/>
      <c r="N2832" s="75"/>
      <c r="O2832" s="74"/>
      <c r="P2832" s="74"/>
      <c r="Q2832" s="57">
        <f t="shared" si="750"/>
        <v>0</v>
      </c>
      <c r="R2832" s="74"/>
      <c r="S2832" s="53">
        <f t="shared" si="751"/>
        <v>0</v>
      </c>
      <c r="T2832" s="58"/>
      <c r="U2832" s="58"/>
      <c r="V2832" s="53">
        <f t="shared" si="752"/>
        <v>0</v>
      </c>
      <c r="W2832" s="159"/>
      <c r="X2832" s="76"/>
    </row>
    <row r="2833" spans="1:24" s="35" customFormat="1" ht="15.75" customHeight="1" x14ac:dyDescent="0.25">
      <c r="A2833" s="72" t="s">
        <v>299</v>
      </c>
      <c r="B2833" s="44" t="s">
        <v>339</v>
      </c>
      <c r="C2833" s="79" t="s">
        <v>248</v>
      </c>
      <c r="D2833" s="43" t="s">
        <v>249</v>
      </c>
      <c r="E2833" s="53"/>
      <c r="F2833" s="53">
        <f t="shared" si="753"/>
        <v>0</v>
      </c>
      <c r="G2833" s="53"/>
      <c r="H2833" s="53"/>
      <c r="I2833" s="54"/>
      <c r="J2833" s="50"/>
      <c r="K2833" s="54"/>
      <c r="L2833" s="55"/>
      <c r="M2833" s="75"/>
      <c r="N2833" s="75"/>
      <c r="O2833" s="74"/>
      <c r="P2833" s="74"/>
      <c r="Q2833" s="57">
        <f t="shared" si="750"/>
        <v>0</v>
      </c>
      <c r="R2833" s="74"/>
      <c r="S2833" s="53">
        <f t="shared" si="751"/>
        <v>0</v>
      </c>
      <c r="T2833" s="58"/>
      <c r="U2833" s="58"/>
      <c r="V2833" s="53">
        <f t="shared" si="752"/>
        <v>0</v>
      </c>
      <c r="W2833" s="159"/>
      <c r="X2833" s="76"/>
    </row>
    <row r="2834" spans="1:24" s="35" customFormat="1" ht="15.75" customHeight="1" x14ac:dyDescent="0.25">
      <c r="A2834" s="72" t="s">
        <v>299</v>
      </c>
      <c r="B2834" s="44" t="s">
        <v>339</v>
      </c>
      <c r="C2834" s="79" t="s">
        <v>250</v>
      </c>
      <c r="D2834" s="43" t="s">
        <v>251</v>
      </c>
      <c r="E2834" s="53"/>
      <c r="F2834" s="53">
        <f t="shared" si="753"/>
        <v>0</v>
      </c>
      <c r="G2834" s="53"/>
      <c r="H2834" s="53"/>
      <c r="I2834" s="54"/>
      <c r="J2834" s="50"/>
      <c r="K2834" s="54"/>
      <c r="L2834" s="55"/>
      <c r="M2834" s="75"/>
      <c r="N2834" s="75"/>
      <c r="O2834" s="74"/>
      <c r="P2834" s="74"/>
      <c r="Q2834" s="57">
        <f t="shared" si="750"/>
        <v>0</v>
      </c>
      <c r="R2834" s="74"/>
      <c r="S2834" s="53">
        <f t="shared" si="751"/>
        <v>0</v>
      </c>
      <c r="T2834" s="58"/>
      <c r="U2834" s="58"/>
      <c r="V2834" s="53">
        <f t="shared" si="752"/>
        <v>0</v>
      </c>
      <c r="W2834" s="159"/>
      <c r="X2834" s="76"/>
    </row>
    <row r="2835" spans="1:24" s="35" customFormat="1" ht="15.75" customHeight="1" x14ac:dyDescent="0.25">
      <c r="A2835" s="72" t="s">
        <v>299</v>
      </c>
      <c r="B2835" s="44" t="s">
        <v>339</v>
      </c>
      <c r="C2835" s="79" t="s">
        <v>252</v>
      </c>
      <c r="D2835" s="43" t="s">
        <v>253</v>
      </c>
      <c r="E2835" s="53"/>
      <c r="F2835" s="53">
        <f t="shared" si="753"/>
        <v>0</v>
      </c>
      <c r="G2835" s="53"/>
      <c r="H2835" s="53"/>
      <c r="I2835" s="54"/>
      <c r="J2835" s="50"/>
      <c r="K2835" s="54"/>
      <c r="L2835" s="55"/>
      <c r="M2835" s="75"/>
      <c r="N2835" s="75"/>
      <c r="O2835" s="74"/>
      <c r="P2835" s="74"/>
      <c r="Q2835" s="57">
        <f t="shared" si="750"/>
        <v>0</v>
      </c>
      <c r="R2835" s="74"/>
      <c r="S2835" s="53">
        <f t="shared" si="751"/>
        <v>0</v>
      </c>
      <c r="T2835" s="58"/>
      <c r="U2835" s="58"/>
      <c r="V2835" s="53">
        <f t="shared" si="752"/>
        <v>0</v>
      </c>
      <c r="W2835" s="159"/>
      <c r="X2835" s="76"/>
    </row>
    <row r="2836" spans="1:24" s="35" customFormat="1" ht="15.75" customHeight="1" x14ac:dyDescent="0.25">
      <c r="A2836" s="72" t="s">
        <v>299</v>
      </c>
      <c r="B2836" s="44" t="s">
        <v>339</v>
      </c>
      <c r="C2836" s="79" t="s">
        <v>254</v>
      </c>
      <c r="D2836" s="43" t="s">
        <v>263</v>
      </c>
      <c r="E2836" s="53"/>
      <c r="F2836" s="53">
        <f t="shared" si="753"/>
        <v>0</v>
      </c>
      <c r="G2836" s="53"/>
      <c r="H2836" s="53"/>
      <c r="I2836" s="54"/>
      <c r="J2836" s="50"/>
      <c r="K2836" s="54"/>
      <c r="L2836" s="55"/>
      <c r="M2836" s="75"/>
      <c r="N2836" s="75"/>
      <c r="O2836" s="74"/>
      <c r="P2836" s="74"/>
      <c r="Q2836" s="57">
        <f t="shared" si="750"/>
        <v>0</v>
      </c>
      <c r="R2836" s="74"/>
      <c r="S2836" s="53">
        <f t="shared" si="751"/>
        <v>0</v>
      </c>
      <c r="T2836" s="58"/>
      <c r="U2836" s="58"/>
      <c r="V2836" s="53">
        <f t="shared" si="752"/>
        <v>0</v>
      </c>
      <c r="W2836" s="159"/>
      <c r="X2836" s="76"/>
    </row>
    <row r="2837" spans="1:24" s="35" customFormat="1" ht="15.75" customHeight="1" x14ac:dyDescent="0.25">
      <c r="A2837" s="72" t="s">
        <v>299</v>
      </c>
      <c r="B2837" s="44" t="s">
        <v>339</v>
      </c>
      <c r="C2837" s="79" t="s">
        <v>255</v>
      </c>
      <c r="D2837" s="43" t="s">
        <v>256</v>
      </c>
      <c r="E2837" s="53"/>
      <c r="F2837" s="53">
        <f t="shared" si="753"/>
        <v>0</v>
      </c>
      <c r="G2837" s="53"/>
      <c r="H2837" s="53"/>
      <c r="I2837" s="54"/>
      <c r="J2837" s="50"/>
      <c r="K2837" s="54"/>
      <c r="L2837" s="55"/>
      <c r="M2837" s="75"/>
      <c r="N2837" s="75"/>
      <c r="O2837" s="74"/>
      <c r="P2837" s="74"/>
      <c r="Q2837" s="57">
        <f t="shared" si="750"/>
        <v>0</v>
      </c>
      <c r="R2837" s="74"/>
      <c r="S2837" s="53">
        <f t="shared" si="751"/>
        <v>0</v>
      </c>
      <c r="T2837" s="58"/>
      <c r="U2837" s="58"/>
      <c r="V2837" s="53">
        <f t="shared" si="752"/>
        <v>0</v>
      </c>
      <c r="W2837" s="159"/>
      <c r="X2837" s="76"/>
    </row>
    <row r="2838" spans="1:24" s="35" customFormat="1" ht="15.75" customHeight="1" x14ac:dyDescent="0.25">
      <c r="A2838" s="72" t="s">
        <v>299</v>
      </c>
      <c r="B2838" s="44" t="s">
        <v>339</v>
      </c>
      <c r="C2838" s="79" t="s">
        <v>257</v>
      </c>
      <c r="D2838" s="43" t="s">
        <v>258</v>
      </c>
      <c r="E2838" s="53"/>
      <c r="F2838" s="53">
        <f t="shared" si="753"/>
        <v>0</v>
      </c>
      <c r="G2838" s="53"/>
      <c r="H2838" s="53"/>
      <c r="I2838" s="54"/>
      <c r="J2838" s="50"/>
      <c r="K2838" s="54"/>
      <c r="L2838" s="55"/>
      <c r="M2838" s="75"/>
      <c r="N2838" s="75"/>
      <c r="O2838" s="74"/>
      <c r="P2838" s="74"/>
      <c r="Q2838" s="57">
        <f t="shared" si="750"/>
        <v>0</v>
      </c>
      <c r="R2838" s="74"/>
      <c r="S2838" s="53">
        <f t="shared" si="751"/>
        <v>0</v>
      </c>
      <c r="T2838" s="58"/>
      <c r="U2838" s="58"/>
      <c r="V2838" s="53">
        <f t="shared" si="752"/>
        <v>0</v>
      </c>
      <c r="W2838" s="159"/>
      <c r="X2838" s="76"/>
    </row>
    <row r="2839" spans="1:24" s="35" customFormat="1" ht="15.75" customHeight="1" x14ac:dyDescent="0.25">
      <c r="A2839" s="72" t="s">
        <v>299</v>
      </c>
      <c r="B2839" s="44" t="s">
        <v>339</v>
      </c>
      <c r="C2839" s="79" t="s">
        <v>259</v>
      </c>
      <c r="D2839" s="43" t="s">
        <v>260</v>
      </c>
      <c r="E2839" s="53"/>
      <c r="F2839" s="53">
        <f t="shared" si="753"/>
        <v>0</v>
      </c>
      <c r="G2839" s="53"/>
      <c r="H2839" s="53"/>
      <c r="I2839" s="54"/>
      <c r="J2839" s="50"/>
      <c r="K2839" s="54"/>
      <c r="L2839" s="55"/>
      <c r="M2839" s="75"/>
      <c r="N2839" s="75"/>
      <c r="O2839" s="74"/>
      <c r="P2839" s="74"/>
      <c r="Q2839" s="57">
        <f t="shared" si="750"/>
        <v>0</v>
      </c>
      <c r="R2839" s="74"/>
      <c r="S2839" s="53">
        <f t="shared" si="751"/>
        <v>0</v>
      </c>
      <c r="T2839" s="58"/>
      <c r="U2839" s="58"/>
      <c r="V2839" s="53">
        <f t="shared" si="752"/>
        <v>0</v>
      </c>
      <c r="W2839" s="159"/>
      <c r="X2839" s="76"/>
    </row>
    <row r="2840" spans="1:24" s="35" customFormat="1" ht="15.75" customHeight="1" x14ac:dyDescent="0.25">
      <c r="A2840" s="72" t="s">
        <v>299</v>
      </c>
      <c r="B2840" s="44" t="s">
        <v>339</v>
      </c>
      <c r="C2840" s="79" t="s">
        <v>261</v>
      </c>
      <c r="D2840" s="43" t="s">
        <v>262</v>
      </c>
      <c r="E2840" s="53"/>
      <c r="F2840" s="53">
        <f t="shared" si="753"/>
        <v>0</v>
      </c>
      <c r="G2840" s="53"/>
      <c r="H2840" s="53"/>
      <c r="I2840" s="54"/>
      <c r="J2840" s="50"/>
      <c r="K2840" s="54"/>
      <c r="L2840" s="55"/>
      <c r="M2840" s="75"/>
      <c r="N2840" s="75"/>
      <c r="O2840" s="74"/>
      <c r="P2840" s="74"/>
      <c r="Q2840" s="57">
        <f t="shared" si="750"/>
        <v>0</v>
      </c>
      <c r="R2840" s="74"/>
      <c r="S2840" s="53">
        <f t="shared" si="751"/>
        <v>0</v>
      </c>
      <c r="T2840" s="58"/>
      <c r="U2840" s="58"/>
      <c r="V2840" s="53">
        <f t="shared" si="752"/>
        <v>0</v>
      </c>
      <c r="W2840" s="159"/>
      <c r="X2840" s="76"/>
    </row>
    <row r="2841" spans="1:24" s="35" customFormat="1" ht="15.75" customHeight="1" x14ac:dyDescent="0.25">
      <c r="A2841" s="72" t="s">
        <v>299</v>
      </c>
      <c r="B2841" s="44" t="s">
        <v>339</v>
      </c>
      <c r="C2841" s="79" t="s">
        <v>264</v>
      </c>
      <c r="D2841" s="43" t="s">
        <v>265</v>
      </c>
      <c r="E2841" s="53"/>
      <c r="F2841" s="53">
        <f t="shared" si="753"/>
        <v>0</v>
      </c>
      <c r="G2841" s="53"/>
      <c r="H2841" s="53"/>
      <c r="I2841" s="54"/>
      <c r="J2841" s="50"/>
      <c r="K2841" s="54"/>
      <c r="L2841" s="55"/>
      <c r="M2841" s="75"/>
      <c r="N2841" s="75"/>
      <c r="O2841" s="74"/>
      <c r="P2841" s="74"/>
      <c r="Q2841" s="57">
        <f t="shared" si="750"/>
        <v>0</v>
      </c>
      <c r="R2841" s="74"/>
      <c r="S2841" s="53">
        <f t="shared" si="751"/>
        <v>0</v>
      </c>
      <c r="T2841" s="58"/>
      <c r="U2841" s="58"/>
      <c r="V2841" s="53">
        <f t="shared" si="752"/>
        <v>0</v>
      </c>
      <c r="W2841" s="159"/>
      <c r="X2841" s="76"/>
    </row>
    <row r="2842" spans="1:24" s="35" customFormat="1" ht="15.75" customHeight="1" x14ac:dyDescent="0.25">
      <c r="A2842" s="72" t="s">
        <v>299</v>
      </c>
      <c r="B2842" s="44" t="s">
        <v>339</v>
      </c>
      <c r="C2842" s="79" t="s">
        <v>266</v>
      </c>
      <c r="D2842" s="43" t="s">
        <v>267</v>
      </c>
      <c r="E2842" s="53"/>
      <c r="F2842" s="53">
        <f t="shared" si="753"/>
        <v>0</v>
      </c>
      <c r="G2842" s="53"/>
      <c r="H2842" s="53"/>
      <c r="I2842" s="54"/>
      <c r="J2842" s="50"/>
      <c r="K2842" s="54"/>
      <c r="L2842" s="55"/>
      <c r="M2842" s="75"/>
      <c r="N2842" s="75"/>
      <c r="O2842" s="74"/>
      <c r="P2842" s="74"/>
      <c r="Q2842" s="57">
        <f t="shared" si="750"/>
        <v>0</v>
      </c>
      <c r="R2842" s="74"/>
      <c r="S2842" s="53">
        <f t="shared" si="751"/>
        <v>0</v>
      </c>
      <c r="T2842" s="58"/>
      <c r="U2842" s="58"/>
      <c r="V2842" s="53">
        <f t="shared" si="752"/>
        <v>0</v>
      </c>
      <c r="W2842" s="159"/>
      <c r="X2842" s="76"/>
    </row>
    <row r="2843" spans="1:24" s="35" customFormat="1" ht="15.75" customHeight="1" x14ac:dyDescent="0.25">
      <c r="A2843" s="72" t="s">
        <v>299</v>
      </c>
      <c r="B2843" s="44" t="s">
        <v>339</v>
      </c>
      <c r="C2843" s="79" t="s">
        <v>268</v>
      </c>
      <c r="D2843" s="43" t="s">
        <v>269</v>
      </c>
      <c r="E2843" s="53"/>
      <c r="F2843" s="53">
        <f t="shared" si="753"/>
        <v>0</v>
      </c>
      <c r="G2843" s="53"/>
      <c r="H2843" s="53"/>
      <c r="I2843" s="54"/>
      <c r="J2843" s="50"/>
      <c r="K2843" s="54"/>
      <c r="L2843" s="55"/>
      <c r="M2843" s="75"/>
      <c r="N2843" s="75"/>
      <c r="O2843" s="74"/>
      <c r="P2843" s="74"/>
      <c r="Q2843" s="57">
        <f t="shared" si="750"/>
        <v>0</v>
      </c>
      <c r="R2843" s="74"/>
      <c r="S2843" s="53">
        <f t="shared" si="751"/>
        <v>0</v>
      </c>
      <c r="T2843" s="58"/>
      <c r="U2843" s="58"/>
      <c r="V2843" s="53">
        <f t="shared" si="752"/>
        <v>0</v>
      </c>
      <c r="W2843" s="159"/>
      <c r="X2843" s="76"/>
    </row>
    <row r="2844" spans="1:24" s="35" customFormat="1" ht="15.75" customHeight="1" x14ac:dyDescent="0.25">
      <c r="A2844" s="72" t="s">
        <v>299</v>
      </c>
      <c r="B2844" s="44" t="s">
        <v>339</v>
      </c>
      <c r="C2844" s="79" t="s">
        <v>270</v>
      </c>
      <c r="D2844" s="43" t="s">
        <v>271</v>
      </c>
      <c r="E2844" s="53"/>
      <c r="F2844" s="53">
        <f t="shared" si="753"/>
        <v>0</v>
      </c>
      <c r="G2844" s="53"/>
      <c r="H2844" s="53"/>
      <c r="I2844" s="54"/>
      <c r="J2844" s="50"/>
      <c r="K2844" s="54"/>
      <c r="L2844" s="55"/>
      <c r="M2844" s="75"/>
      <c r="N2844" s="75"/>
      <c r="O2844" s="74"/>
      <c r="P2844" s="74"/>
      <c r="Q2844" s="57">
        <f t="shared" si="750"/>
        <v>0</v>
      </c>
      <c r="R2844" s="74"/>
      <c r="S2844" s="53">
        <f t="shared" si="751"/>
        <v>0</v>
      </c>
      <c r="T2844" s="58"/>
      <c r="U2844" s="58"/>
      <c r="V2844" s="53">
        <f t="shared" si="752"/>
        <v>0</v>
      </c>
      <c r="W2844" s="159"/>
      <c r="X2844" s="76"/>
    </row>
    <row r="2845" spans="1:24" s="35" customFormat="1" ht="15.75" customHeight="1" x14ac:dyDescent="0.25">
      <c r="A2845" s="72" t="s">
        <v>299</v>
      </c>
      <c r="B2845" s="44" t="s">
        <v>339</v>
      </c>
      <c r="C2845" s="79" t="s">
        <v>272</v>
      </c>
      <c r="D2845" s="43" t="s">
        <v>273</v>
      </c>
      <c r="E2845" s="53"/>
      <c r="F2845" s="53">
        <f t="shared" si="753"/>
        <v>0</v>
      </c>
      <c r="G2845" s="53"/>
      <c r="H2845" s="53"/>
      <c r="I2845" s="54"/>
      <c r="J2845" s="50"/>
      <c r="K2845" s="54"/>
      <c r="L2845" s="55"/>
      <c r="M2845" s="75"/>
      <c r="N2845" s="75"/>
      <c r="O2845" s="74"/>
      <c r="P2845" s="74"/>
      <c r="Q2845" s="57">
        <f t="shared" si="750"/>
        <v>0</v>
      </c>
      <c r="R2845" s="74"/>
      <c r="S2845" s="53">
        <f t="shared" si="751"/>
        <v>0</v>
      </c>
      <c r="T2845" s="58"/>
      <c r="U2845" s="58"/>
      <c r="V2845" s="53">
        <f t="shared" si="752"/>
        <v>0</v>
      </c>
      <c r="W2845" s="159"/>
      <c r="X2845" s="76"/>
    </row>
    <row r="2846" spans="1:24" s="35" customFormat="1" ht="15.75" customHeight="1" x14ac:dyDescent="0.25">
      <c r="A2846" s="72" t="s">
        <v>299</v>
      </c>
      <c r="B2846" s="44" t="s">
        <v>339</v>
      </c>
      <c r="C2846" s="79" t="s">
        <v>274</v>
      </c>
      <c r="D2846" s="43" t="s">
        <v>275</v>
      </c>
      <c r="E2846" s="53"/>
      <c r="F2846" s="53">
        <f t="shared" si="753"/>
        <v>0</v>
      </c>
      <c r="G2846" s="53"/>
      <c r="H2846" s="53"/>
      <c r="I2846" s="54"/>
      <c r="J2846" s="50"/>
      <c r="K2846" s="54"/>
      <c r="L2846" s="55"/>
      <c r="M2846" s="75"/>
      <c r="N2846" s="75"/>
      <c r="O2846" s="74"/>
      <c r="P2846" s="74"/>
      <c r="Q2846" s="57">
        <f t="shared" si="750"/>
        <v>0</v>
      </c>
      <c r="R2846" s="74"/>
      <c r="S2846" s="53">
        <f t="shared" si="751"/>
        <v>0</v>
      </c>
      <c r="T2846" s="58"/>
      <c r="U2846" s="58"/>
      <c r="V2846" s="53">
        <f t="shared" si="752"/>
        <v>0</v>
      </c>
      <c r="W2846" s="159"/>
      <c r="X2846" s="76"/>
    </row>
    <row r="2847" spans="1:24" s="35" customFormat="1" ht="15.75" customHeight="1" x14ac:dyDescent="0.25">
      <c r="A2847" s="72" t="s">
        <v>299</v>
      </c>
      <c r="B2847" s="44" t="s">
        <v>339</v>
      </c>
      <c r="C2847" s="79" t="s">
        <v>276</v>
      </c>
      <c r="D2847" s="43" t="s">
        <v>277</v>
      </c>
      <c r="E2847" s="53"/>
      <c r="F2847" s="53">
        <f t="shared" si="753"/>
        <v>0</v>
      </c>
      <c r="G2847" s="53"/>
      <c r="H2847" s="53"/>
      <c r="I2847" s="54"/>
      <c r="J2847" s="50"/>
      <c r="K2847" s="54"/>
      <c r="L2847" s="55"/>
      <c r="M2847" s="75"/>
      <c r="N2847" s="75"/>
      <c r="O2847" s="74"/>
      <c r="P2847" s="74"/>
      <c r="Q2847" s="57">
        <f t="shared" si="750"/>
        <v>0</v>
      </c>
      <c r="R2847" s="74"/>
      <c r="S2847" s="53">
        <f t="shared" si="751"/>
        <v>0</v>
      </c>
      <c r="T2847" s="58"/>
      <c r="U2847" s="58"/>
      <c r="V2847" s="53">
        <f t="shared" si="752"/>
        <v>0</v>
      </c>
      <c r="W2847" s="159"/>
      <c r="X2847" s="76"/>
    </row>
    <row r="2848" spans="1:24" s="35" customFormat="1" ht="15.75" customHeight="1" x14ac:dyDescent="0.25">
      <c r="A2848" s="72" t="s">
        <v>299</v>
      </c>
      <c r="B2848" s="44" t="s">
        <v>339</v>
      </c>
      <c r="C2848" s="79" t="s">
        <v>278</v>
      </c>
      <c r="D2848" s="43" t="s">
        <v>279</v>
      </c>
      <c r="E2848" s="74"/>
      <c r="F2848" s="74"/>
      <c r="G2848" s="74"/>
      <c r="H2848" s="74"/>
      <c r="I2848" s="54"/>
      <c r="J2848" s="50"/>
      <c r="K2848" s="54"/>
      <c r="L2848" s="55"/>
      <c r="M2848" s="75"/>
      <c r="N2848" s="75"/>
      <c r="O2848" s="74"/>
      <c r="P2848" s="74"/>
      <c r="Q2848" s="57">
        <f t="shared" si="750"/>
        <v>0</v>
      </c>
      <c r="R2848" s="74"/>
      <c r="S2848" s="53">
        <f t="shared" si="751"/>
        <v>0</v>
      </c>
      <c r="T2848" s="58"/>
      <c r="U2848" s="58"/>
      <c r="V2848" s="53">
        <f t="shared" si="752"/>
        <v>0</v>
      </c>
      <c r="W2848" s="159"/>
      <c r="X2848" s="76"/>
    </row>
    <row r="2849" spans="1:24" s="35" customFormat="1" ht="15.75" customHeight="1" x14ac:dyDescent="0.25">
      <c r="A2849" s="72" t="s">
        <v>299</v>
      </c>
      <c r="B2849" s="44" t="s">
        <v>339</v>
      </c>
      <c r="C2849" s="37" t="s">
        <v>363</v>
      </c>
      <c r="D2849" s="43" t="s">
        <v>360</v>
      </c>
      <c r="E2849" s="53"/>
      <c r="F2849" s="53">
        <f>E2849/12*1</f>
        <v>0</v>
      </c>
      <c r="G2849" s="53"/>
      <c r="H2849" s="53"/>
      <c r="I2849" s="54"/>
      <c r="J2849" s="50"/>
      <c r="K2849" s="54"/>
      <c r="L2849" s="55"/>
      <c r="M2849" s="75"/>
      <c r="N2849" s="75"/>
      <c r="O2849" s="74"/>
      <c r="P2849" s="74"/>
      <c r="Q2849" s="57"/>
      <c r="R2849" s="74"/>
      <c r="S2849" s="53"/>
      <c r="T2849" s="58"/>
      <c r="U2849" s="58"/>
      <c r="V2849" s="53"/>
      <c r="W2849" s="159"/>
      <c r="X2849" s="76"/>
    </row>
    <row r="2850" spans="1:24" s="35" customFormat="1" ht="15.75" customHeight="1" x14ac:dyDescent="0.25">
      <c r="A2850" s="72" t="s">
        <v>299</v>
      </c>
      <c r="B2850" s="44" t="s">
        <v>339</v>
      </c>
      <c r="C2850" s="37" t="s">
        <v>364</v>
      </c>
      <c r="D2850" s="38" t="s">
        <v>365</v>
      </c>
      <c r="E2850" s="53"/>
      <c r="F2850" s="100">
        <f>E2850/12*1</f>
        <v>0</v>
      </c>
      <c r="G2850" s="53"/>
      <c r="H2850" s="53"/>
      <c r="I2850" s="54"/>
      <c r="J2850" s="50"/>
      <c r="K2850" s="54"/>
      <c r="L2850" s="55"/>
      <c r="M2850" s="75"/>
      <c r="N2850" s="75"/>
      <c r="O2850" s="74"/>
      <c r="P2850" s="74"/>
      <c r="Q2850" s="57">
        <f>O2850-P2850</f>
        <v>0</v>
      </c>
      <c r="R2850" s="74"/>
      <c r="S2850" s="53">
        <f>ROUND(R2850/12*3,0)</f>
        <v>0</v>
      </c>
      <c r="T2850" s="58"/>
      <c r="U2850" s="58"/>
      <c r="V2850" s="53">
        <f>T2850-U2850</f>
        <v>0</v>
      </c>
      <c r="W2850" s="159"/>
      <c r="X2850" s="76"/>
    </row>
    <row r="2851" spans="1:24" s="35" customFormat="1" ht="15.75" customHeight="1" x14ac:dyDescent="0.25">
      <c r="A2851" s="72" t="s">
        <v>299</v>
      </c>
      <c r="B2851" s="44" t="s">
        <v>339</v>
      </c>
      <c r="C2851" s="37" t="s">
        <v>370</v>
      </c>
      <c r="D2851" s="43" t="s">
        <v>323</v>
      </c>
      <c r="E2851" s="53">
        <v>683</v>
      </c>
      <c r="F2851" s="53">
        <f>E2851/12*2</f>
        <v>113.83333333333333</v>
      </c>
      <c r="G2851" s="53">
        <v>683</v>
      </c>
      <c r="H2851" s="53">
        <v>683</v>
      </c>
      <c r="I2851" s="54"/>
      <c r="J2851" s="50"/>
      <c r="K2851" s="54"/>
      <c r="L2851" s="55"/>
      <c r="M2851" s="75"/>
      <c r="N2851" s="75"/>
      <c r="O2851" s="74"/>
      <c r="P2851" s="74"/>
      <c r="Q2851" s="57"/>
      <c r="R2851" s="74"/>
      <c r="S2851" s="53"/>
      <c r="T2851" s="58"/>
      <c r="U2851" s="58"/>
      <c r="V2851" s="53"/>
      <c r="W2851" s="159"/>
      <c r="X2851" s="76"/>
    </row>
    <row r="2852" spans="1:24" s="35" customFormat="1" ht="15.75" customHeight="1" x14ac:dyDescent="0.25">
      <c r="A2852" s="72" t="s">
        <v>299</v>
      </c>
      <c r="B2852" s="44" t="s">
        <v>339</v>
      </c>
      <c r="C2852" s="37" t="s">
        <v>399</v>
      </c>
      <c r="D2852" s="39" t="s">
        <v>371</v>
      </c>
      <c r="E2852" s="53"/>
      <c r="F2852" s="100">
        <f>E2852/12*1</f>
        <v>0</v>
      </c>
      <c r="G2852" s="53"/>
      <c r="H2852" s="53"/>
      <c r="I2852" s="127"/>
      <c r="J2852" s="55"/>
      <c r="K2852" s="54"/>
      <c r="L2852" s="55"/>
      <c r="M2852" s="75"/>
      <c r="N2852" s="75"/>
      <c r="O2852" s="74"/>
      <c r="P2852" s="74"/>
      <c r="Q2852" s="57"/>
      <c r="R2852" s="74"/>
      <c r="S2852" s="53"/>
      <c r="T2852" s="58"/>
      <c r="U2852" s="58"/>
      <c r="V2852" s="53"/>
      <c r="W2852" s="159"/>
      <c r="X2852" s="76"/>
    </row>
    <row r="2853" spans="1:24" s="35" customFormat="1" ht="15.75" x14ac:dyDescent="0.25">
      <c r="A2853" s="102" t="s">
        <v>300</v>
      </c>
      <c r="B2853" s="102" t="s">
        <v>340</v>
      </c>
      <c r="C2853" s="110" t="s">
        <v>102</v>
      </c>
      <c r="D2853" s="104" t="s">
        <v>21</v>
      </c>
      <c r="E2853" s="111">
        <f>E2854+E2893</f>
        <v>13974887</v>
      </c>
      <c r="F2853" s="111">
        <f>F2854+F2893</f>
        <v>3420264.3333333335</v>
      </c>
      <c r="G2853" s="111">
        <f>G2854+G2893</f>
        <v>3467629</v>
      </c>
      <c r="H2853" s="111">
        <f>H2854+H2893</f>
        <v>3467330</v>
      </c>
      <c r="I2853" s="135">
        <f>I2854+I2893</f>
        <v>1</v>
      </c>
      <c r="J2853" s="106">
        <f>ROUND(I2853/F2853*100,2)</f>
        <v>0</v>
      </c>
      <c r="K2853" s="135">
        <f>K2854+K2893</f>
        <v>-54814</v>
      </c>
      <c r="L2853" s="108">
        <f>ROUND(K2853/H2853*100,2)</f>
        <v>-1.58</v>
      </c>
      <c r="M2853" s="111">
        <f t="shared" ref="M2853:V2853" si="754">M2854+M2893</f>
        <v>359672</v>
      </c>
      <c r="N2853" s="111">
        <f t="shared" si="754"/>
        <v>89918</v>
      </c>
      <c r="O2853" s="111">
        <f t="shared" si="754"/>
        <v>101250</v>
      </c>
      <c r="P2853" s="111">
        <f t="shared" si="754"/>
        <v>100919</v>
      </c>
      <c r="Q2853" s="135">
        <f t="shared" si="754"/>
        <v>331</v>
      </c>
      <c r="R2853" s="111">
        <f t="shared" si="754"/>
        <v>10618</v>
      </c>
      <c r="S2853" s="105">
        <f t="shared" si="754"/>
        <v>2650</v>
      </c>
      <c r="T2853" s="105">
        <f t="shared" si="754"/>
        <v>2727</v>
      </c>
      <c r="U2853" s="105">
        <f t="shared" si="754"/>
        <v>2726</v>
      </c>
      <c r="V2853" s="105">
        <f t="shared" si="754"/>
        <v>1</v>
      </c>
      <c r="W2853" s="109">
        <v>95440</v>
      </c>
      <c r="X2853" s="80"/>
    </row>
    <row r="2854" spans="1:24" s="26" customFormat="1" ht="29.25" customHeight="1" x14ac:dyDescent="0.25">
      <c r="A2854" s="72" t="s">
        <v>300</v>
      </c>
      <c r="B2854" s="21">
        <v>1</v>
      </c>
      <c r="C2854" s="73" t="s">
        <v>102</v>
      </c>
      <c r="D2854" s="27" t="s">
        <v>22</v>
      </c>
      <c r="E2854" s="52">
        <f>E2855+E2861+E2875</f>
        <v>12828269</v>
      </c>
      <c r="F2854" s="52">
        <f>F2855+F2861+F2875</f>
        <v>3139562</v>
      </c>
      <c r="G2854" s="52">
        <f>G2855+G2861+G2875</f>
        <v>3197019</v>
      </c>
      <c r="H2854" s="52">
        <f>H2855+H2861+H2875</f>
        <v>3196720</v>
      </c>
      <c r="I2854" s="52">
        <f>I2855+I2861+I2875</f>
        <v>0</v>
      </c>
      <c r="J2854" s="50">
        <f>ROUND(I2854/F2854*100,2)</f>
        <v>0</v>
      </c>
      <c r="K2854" s="52">
        <f>K2855+K2861+K2875</f>
        <v>-23875</v>
      </c>
      <c r="L2854" s="55">
        <f>ROUND(K2854/H2854*100,2)</f>
        <v>-0.75</v>
      </c>
      <c r="M2854" s="49">
        <v>321305</v>
      </c>
      <c r="N2854" s="49">
        <f>ROUND(M2854/12*3,0)</f>
        <v>80326</v>
      </c>
      <c r="O2854" s="52">
        <f t="shared" ref="O2854:V2854" si="755">O2855+O2861+O2875</f>
        <v>99484</v>
      </c>
      <c r="P2854" s="52">
        <f t="shared" si="755"/>
        <v>99153</v>
      </c>
      <c r="Q2854" s="52">
        <f t="shared" si="755"/>
        <v>331</v>
      </c>
      <c r="R2854" s="52">
        <f t="shared" si="755"/>
        <v>9699</v>
      </c>
      <c r="S2854" s="52">
        <f t="shared" si="755"/>
        <v>2425</v>
      </c>
      <c r="T2854" s="59">
        <f t="shared" si="755"/>
        <v>2586</v>
      </c>
      <c r="U2854" s="59">
        <f t="shared" si="755"/>
        <v>2585</v>
      </c>
      <c r="V2854" s="59">
        <f t="shared" si="755"/>
        <v>1</v>
      </c>
      <c r="W2854" s="75"/>
      <c r="X2854" s="82"/>
    </row>
    <row r="2855" spans="1:24" s="26" customFormat="1" ht="26.25" customHeight="1" x14ac:dyDescent="0.25">
      <c r="A2855" s="72" t="s">
        <v>300</v>
      </c>
      <c r="B2855" s="33" t="s">
        <v>334</v>
      </c>
      <c r="C2855" s="73" t="s">
        <v>102</v>
      </c>
      <c r="D2855" s="32" t="s">
        <v>23</v>
      </c>
      <c r="E2855" s="83">
        <f t="shared" ref="E2855:L2855" si="756">SUM(E2856:E2860)</f>
        <v>11699869</v>
      </c>
      <c r="F2855" s="83">
        <f t="shared" si="756"/>
        <v>2924967</v>
      </c>
      <c r="G2855" s="83">
        <f t="shared" si="756"/>
        <v>2924967</v>
      </c>
      <c r="H2855" s="83">
        <f t="shared" si="756"/>
        <v>2924967</v>
      </c>
      <c r="I2855" s="49">
        <f t="shared" si="756"/>
        <v>0</v>
      </c>
      <c r="J2855" s="136">
        <f t="shared" si="756"/>
        <v>0</v>
      </c>
      <c r="K2855" s="49">
        <f t="shared" si="756"/>
        <v>0</v>
      </c>
      <c r="L2855" s="49">
        <f t="shared" si="756"/>
        <v>0</v>
      </c>
      <c r="M2855" s="83"/>
      <c r="N2855" s="83"/>
      <c r="O2855" s="52">
        <f t="shared" ref="O2855:V2855" si="757">SUM(O2856:O2860)</f>
        <v>98179</v>
      </c>
      <c r="P2855" s="52">
        <f t="shared" si="757"/>
        <v>97858</v>
      </c>
      <c r="Q2855" s="52">
        <f t="shared" si="757"/>
        <v>321</v>
      </c>
      <c r="R2855" s="52">
        <f t="shared" si="757"/>
        <v>9539</v>
      </c>
      <c r="S2855" s="52">
        <f t="shared" si="757"/>
        <v>2385</v>
      </c>
      <c r="T2855" s="52">
        <f t="shared" si="757"/>
        <v>2552</v>
      </c>
      <c r="U2855" s="49">
        <f t="shared" si="757"/>
        <v>2552</v>
      </c>
      <c r="V2855" s="49">
        <f t="shared" si="757"/>
        <v>0</v>
      </c>
      <c r="W2855" s="83"/>
      <c r="X2855" s="82"/>
    </row>
    <row r="2856" spans="1:24" s="26" customFormat="1" ht="22.5" customHeight="1" x14ac:dyDescent="0.25">
      <c r="A2856" s="72" t="s">
        <v>300</v>
      </c>
      <c r="B2856" s="33" t="s">
        <v>334</v>
      </c>
      <c r="C2856" s="73" t="s">
        <v>73</v>
      </c>
      <c r="D2856" s="34" t="s">
        <v>106</v>
      </c>
      <c r="E2856" s="53">
        <v>8683460</v>
      </c>
      <c r="F2856" s="53">
        <f t="shared" ref="F2856:F2860" si="758">ROUND(E2856/12*3,0)</f>
        <v>2170865</v>
      </c>
      <c r="G2856" s="53">
        <v>2170865</v>
      </c>
      <c r="H2856" s="53">
        <v>2170865</v>
      </c>
      <c r="I2856" s="127"/>
      <c r="J2856" s="55"/>
      <c r="K2856" s="127"/>
      <c r="L2856" s="55"/>
      <c r="M2856" s="74"/>
      <c r="N2856" s="74"/>
      <c r="O2856" s="74">
        <v>98179</v>
      </c>
      <c r="P2856" s="74">
        <v>97858</v>
      </c>
      <c r="Q2856" s="59">
        <f>O2856-P2856</f>
        <v>321</v>
      </c>
      <c r="R2856" s="74">
        <v>9539</v>
      </c>
      <c r="S2856" s="53">
        <f>ROUND(R2856/12*3,0)</f>
        <v>2385</v>
      </c>
      <c r="T2856" s="58">
        <v>2552</v>
      </c>
      <c r="U2856" s="58">
        <v>2552</v>
      </c>
      <c r="V2856" s="53">
        <f>T2856-U2856</f>
        <v>0</v>
      </c>
      <c r="W2856" s="74"/>
      <c r="X2856" s="76"/>
    </row>
    <row r="2857" spans="1:24" s="35" customFormat="1" ht="15.75" x14ac:dyDescent="0.25">
      <c r="A2857" s="72" t="s">
        <v>300</v>
      </c>
      <c r="B2857" s="33" t="s">
        <v>334</v>
      </c>
      <c r="C2857" s="73" t="s">
        <v>74</v>
      </c>
      <c r="D2857" s="34" t="s">
        <v>104</v>
      </c>
      <c r="E2857" s="53">
        <v>2817952</v>
      </c>
      <c r="F2857" s="53">
        <f t="shared" si="758"/>
        <v>704488</v>
      </c>
      <c r="G2857" s="53">
        <v>704488</v>
      </c>
      <c r="H2857" s="53">
        <v>704488</v>
      </c>
      <c r="I2857" s="54"/>
      <c r="J2857" s="50"/>
      <c r="K2857" s="54"/>
      <c r="L2857" s="55"/>
      <c r="M2857" s="75"/>
      <c r="N2857" s="75"/>
      <c r="O2857" s="74"/>
      <c r="P2857" s="74"/>
      <c r="Q2857" s="57">
        <f>O2857-P2857</f>
        <v>0</v>
      </c>
      <c r="R2857" s="74"/>
      <c r="S2857" s="53">
        <f>ROUND(R2857/12*3,0)</f>
        <v>0</v>
      </c>
      <c r="T2857" s="58"/>
      <c r="U2857" s="58"/>
      <c r="V2857" s="53">
        <f>T2857-U2857</f>
        <v>0</v>
      </c>
      <c r="W2857" s="75"/>
      <c r="X2857" s="76"/>
    </row>
    <row r="2858" spans="1:24" s="35" customFormat="1" ht="15.75" x14ac:dyDescent="0.25">
      <c r="A2858" s="72" t="s">
        <v>300</v>
      </c>
      <c r="B2858" s="33" t="s">
        <v>334</v>
      </c>
      <c r="C2858" s="73" t="s">
        <v>74</v>
      </c>
      <c r="D2858" s="34" t="s">
        <v>105</v>
      </c>
      <c r="E2858" s="53">
        <v>198457</v>
      </c>
      <c r="F2858" s="53">
        <f t="shared" si="758"/>
        <v>49614</v>
      </c>
      <c r="G2858" s="53">
        <v>49614</v>
      </c>
      <c r="H2858" s="53">
        <v>49614</v>
      </c>
      <c r="I2858" s="54"/>
      <c r="J2858" s="50"/>
      <c r="K2858" s="54"/>
      <c r="L2858" s="55"/>
      <c r="M2858" s="75"/>
      <c r="N2858" s="75"/>
      <c r="O2858" s="74"/>
      <c r="P2858" s="74"/>
      <c r="Q2858" s="57">
        <f>O2858-P2858</f>
        <v>0</v>
      </c>
      <c r="R2858" s="74"/>
      <c r="S2858" s="53">
        <f>ROUND(R2858/12*3,0)</f>
        <v>0</v>
      </c>
      <c r="T2858" s="58"/>
      <c r="U2858" s="58"/>
      <c r="V2858" s="53">
        <f>T2858-U2858</f>
        <v>0</v>
      </c>
      <c r="W2858" s="75"/>
      <c r="X2858" s="76"/>
    </row>
    <row r="2859" spans="1:24" s="35" customFormat="1" ht="15.75" x14ac:dyDescent="0.25">
      <c r="A2859" s="72" t="s">
        <v>300</v>
      </c>
      <c r="B2859" s="33" t="s">
        <v>334</v>
      </c>
      <c r="C2859" s="73" t="s">
        <v>75</v>
      </c>
      <c r="D2859" s="34" t="s">
        <v>107</v>
      </c>
      <c r="E2859" s="74"/>
      <c r="F2859" s="53">
        <f t="shared" si="758"/>
        <v>0</v>
      </c>
      <c r="G2859" s="74"/>
      <c r="H2859" s="74"/>
      <c r="I2859" s="54"/>
      <c r="J2859" s="50"/>
      <c r="K2859" s="54"/>
      <c r="L2859" s="55"/>
      <c r="M2859" s="75"/>
      <c r="N2859" s="75"/>
      <c r="O2859" s="74"/>
      <c r="P2859" s="74"/>
      <c r="Q2859" s="57">
        <f>O2859-P2859</f>
        <v>0</v>
      </c>
      <c r="R2859" s="74"/>
      <c r="S2859" s="53">
        <f>ROUND(R2859/12*3,0)</f>
        <v>0</v>
      </c>
      <c r="T2859" s="58"/>
      <c r="U2859" s="58"/>
      <c r="V2859" s="53">
        <f>T2859-U2859</f>
        <v>0</v>
      </c>
      <c r="W2859" s="75"/>
      <c r="X2859" s="76"/>
    </row>
    <row r="2860" spans="1:24" s="35" customFormat="1" ht="31.5" x14ac:dyDescent="0.25">
      <c r="A2860" s="72" t="s">
        <v>300</v>
      </c>
      <c r="B2860" s="33" t="s">
        <v>334</v>
      </c>
      <c r="C2860" s="73" t="s">
        <v>76</v>
      </c>
      <c r="D2860" s="34" t="s">
        <v>108</v>
      </c>
      <c r="E2860" s="74"/>
      <c r="F2860" s="53">
        <f t="shared" si="758"/>
        <v>0</v>
      </c>
      <c r="G2860" s="74"/>
      <c r="H2860" s="74"/>
      <c r="I2860" s="54"/>
      <c r="J2860" s="50"/>
      <c r="K2860" s="54"/>
      <c r="L2860" s="55"/>
      <c r="M2860" s="75"/>
      <c r="N2860" s="75"/>
      <c r="O2860" s="74"/>
      <c r="P2860" s="74"/>
      <c r="Q2860" s="57">
        <f>O2860-P2860</f>
        <v>0</v>
      </c>
      <c r="R2860" s="74"/>
      <c r="S2860" s="53">
        <f>ROUND(R2860/12*3,0)</f>
        <v>0</v>
      </c>
      <c r="T2860" s="58"/>
      <c r="U2860" s="58"/>
      <c r="V2860" s="53">
        <f>T2860-U2860</f>
        <v>0</v>
      </c>
      <c r="W2860" s="75"/>
      <c r="X2860" s="76"/>
    </row>
    <row r="2861" spans="1:24" s="35" customFormat="1" ht="15.75" x14ac:dyDescent="0.25">
      <c r="A2861" s="72" t="s">
        <v>300</v>
      </c>
      <c r="B2861" s="22" t="s">
        <v>335</v>
      </c>
      <c r="C2861" s="36"/>
      <c r="D2861" s="32" t="s">
        <v>24</v>
      </c>
      <c r="E2861" s="61">
        <f>SUM(E2862:E2874)</f>
        <v>318334</v>
      </c>
      <c r="F2861" s="61">
        <f>SUM(F2862:F2874)</f>
        <v>79584</v>
      </c>
      <c r="G2861" s="61">
        <f>SUM(G2862:G2874)</f>
        <v>55709</v>
      </c>
      <c r="H2861" s="61">
        <f>SUM(H2862:H2874)</f>
        <v>55709</v>
      </c>
      <c r="I2861" s="128">
        <f>SUM(I2862:I2874)</f>
        <v>0</v>
      </c>
      <c r="J2861" s="50">
        <f>ROUND(I2861/F2861*100,2)</f>
        <v>0</v>
      </c>
      <c r="K2861" s="128">
        <f>SUM(K2862:K2874)</f>
        <v>-23875</v>
      </c>
      <c r="L2861" s="61">
        <f>SUM(L2862:L2874)</f>
        <v>30</v>
      </c>
      <c r="M2861" s="61"/>
      <c r="N2861" s="61"/>
      <c r="O2861" s="61">
        <f t="shared" ref="O2861:V2861" si="759">SUM(O2862:O2874)</f>
        <v>1111</v>
      </c>
      <c r="P2861" s="61">
        <f t="shared" si="759"/>
        <v>1111</v>
      </c>
      <c r="Q2861" s="128">
        <f t="shared" si="759"/>
        <v>0</v>
      </c>
      <c r="R2861" s="61">
        <f t="shared" si="759"/>
        <v>160</v>
      </c>
      <c r="S2861" s="61">
        <f t="shared" si="759"/>
        <v>40</v>
      </c>
      <c r="T2861" s="145">
        <f t="shared" si="759"/>
        <v>28</v>
      </c>
      <c r="U2861" s="145">
        <f t="shared" si="759"/>
        <v>28</v>
      </c>
      <c r="V2861" s="61">
        <f t="shared" si="759"/>
        <v>0</v>
      </c>
      <c r="W2861" s="68"/>
      <c r="X2861" s="76"/>
    </row>
    <row r="2862" spans="1:24" s="35" customFormat="1" ht="15.75" x14ac:dyDescent="0.25">
      <c r="A2862" s="72" t="s">
        <v>300</v>
      </c>
      <c r="B2862" s="33" t="s">
        <v>335</v>
      </c>
      <c r="C2862" s="79" t="s">
        <v>25</v>
      </c>
      <c r="D2862" s="34" t="s">
        <v>54</v>
      </c>
      <c r="E2862" s="53">
        <v>318334</v>
      </c>
      <c r="F2862" s="53">
        <f>ROUND(E2862/12*3,0)</f>
        <v>79584</v>
      </c>
      <c r="G2862" s="53">
        <v>55709</v>
      </c>
      <c r="H2862" s="53">
        <v>55709</v>
      </c>
      <c r="I2862" s="54"/>
      <c r="J2862" s="50"/>
      <c r="K2862" s="54">
        <f>G2862-F2862</f>
        <v>-23875</v>
      </c>
      <c r="L2862" s="55">
        <f>ROUND(K2862*100/-F2862,2)</f>
        <v>30</v>
      </c>
      <c r="M2862" s="75"/>
      <c r="N2862" s="75"/>
      <c r="O2862" s="74">
        <v>1111</v>
      </c>
      <c r="P2862" s="74">
        <v>1111</v>
      </c>
      <c r="Q2862" s="59">
        <f t="shared" ref="Q2862:Q2874" si="760">O2862-P2862</f>
        <v>0</v>
      </c>
      <c r="R2862" s="74">
        <v>160</v>
      </c>
      <c r="S2862" s="53">
        <f>ROUND(R2862/12*3,0)</f>
        <v>40</v>
      </c>
      <c r="T2862" s="58">
        <v>28</v>
      </c>
      <c r="U2862" s="58">
        <v>28</v>
      </c>
      <c r="V2862" s="53">
        <f t="shared" ref="V2862:V2874" si="761">T2862-U2862</f>
        <v>0</v>
      </c>
      <c r="W2862" s="75"/>
      <c r="X2862" s="76"/>
    </row>
    <row r="2863" spans="1:24" s="35" customFormat="1" ht="15.75" x14ac:dyDescent="0.25">
      <c r="A2863" s="72" t="s">
        <v>300</v>
      </c>
      <c r="B2863" s="33" t="s">
        <v>335</v>
      </c>
      <c r="C2863" s="79" t="s">
        <v>26</v>
      </c>
      <c r="D2863" s="34" t="s">
        <v>27</v>
      </c>
      <c r="E2863" s="74"/>
      <c r="F2863" s="74"/>
      <c r="G2863" s="74"/>
      <c r="H2863" s="74"/>
      <c r="I2863" s="54"/>
      <c r="J2863" s="50"/>
      <c r="K2863" s="54"/>
      <c r="L2863" s="55"/>
      <c r="M2863" s="75"/>
      <c r="N2863" s="75"/>
      <c r="O2863" s="74"/>
      <c r="P2863" s="74"/>
      <c r="Q2863" s="57">
        <f t="shared" si="760"/>
        <v>0</v>
      </c>
      <c r="R2863" s="74"/>
      <c r="S2863" s="53">
        <f t="shared" ref="S2863:S2874" si="762">ROUND(R2863/12*3,0)</f>
        <v>0</v>
      </c>
      <c r="T2863" s="58"/>
      <c r="U2863" s="58"/>
      <c r="V2863" s="53">
        <f t="shared" si="761"/>
        <v>0</v>
      </c>
      <c r="W2863" s="75"/>
      <c r="X2863" s="76"/>
    </row>
    <row r="2864" spans="1:24" s="35" customFormat="1" ht="31.5" x14ac:dyDescent="0.25">
      <c r="A2864" s="72" t="s">
        <v>300</v>
      </c>
      <c r="B2864" s="33" t="s">
        <v>335</v>
      </c>
      <c r="C2864" s="79" t="s">
        <v>28</v>
      </c>
      <c r="D2864" s="34" t="s">
        <v>29</v>
      </c>
      <c r="E2864" s="74"/>
      <c r="F2864" s="74"/>
      <c r="G2864" s="74"/>
      <c r="H2864" s="74"/>
      <c r="I2864" s="54"/>
      <c r="J2864" s="50"/>
      <c r="K2864" s="54"/>
      <c r="L2864" s="55"/>
      <c r="M2864" s="75"/>
      <c r="N2864" s="75"/>
      <c r="O2864" s="74"/>
      <c r="P2864" s="74"/>
      <c r="Q2864" s="57">
        <f t="shared" si="760"/>
        <v>0</v>
      </c>
      <c r="R2864" s="74"/>
      <c r="S2864" s="53">
        <f t="shared" si="762"/>
        <v>0</v>
      </c>
      <c r="T2864" s="58"/>
      <c r="U2864" s="58"/>
      <c r="V2864" s="53">
        <f t="shared" si="761"/>
        <v>0</v>
      </c>
      <c r="W2864" s="75"/>
      <c r="X2864" s="76"/>
    </row>
    <row r="2865" spans="1:24" s="35" customFormat="1" ht="15.75" x14ac:dyDescent="0.25">
      <c r="A2865" s="72" t="s">
        <v>300</v>
      </c>
      <c r="B2865" s="33" t="s">
        <v>335</v>
      </c>
      <c r="C2865" s="79" t="s">
        <v>56</v>
      </c>
      <c r="D2865" s="34" t="s">
        <v>53</v>
      </c>
      <c r="E2865" s="74"/>
      <c r="F2865" s="74"/>
      <c r="G2865" s="74"/>
      <c r="H2865" s="74"/>
      <c r="I2865" s="54"/>
      <c r="J2865" s="50"/>
      <c r="K2865" s="54"/>
      <c r="L2865" s="55"/>
      <c r="M2865" s="75"/>
      <c r="N2865" s="75"/>
      <c r="O2865" s="74"/>
      <c r="P2865" s="74"/>
      <c r="Q2865" s="57">
        <f t="shared" si="760"/>
        <v>0</v>
      </c>
      <c r="R2865" s="74"/>
      <c r="S2865" s="53">
        <f t="shared" si="762"/>
        <v>0</v>
      </c>
      <c r="T2865" s="58"/>
      <c r="U2865" s="58"/>
      <c r="V2865" s="53">
        <f t="shared" si="761"/>
        <v>0</v>
      </c>
      <c r="W2865" s="75"/>
      <c r="X2865" s="76"/>
    </row>
    <row r="2866" spans="1:24" s="35" customFormat="1" ht="15.75" x14ac:dyDescent="0.25">
      <c r="A2866" s="72" t="s">
        <v>300</v>
      </c>
      <c r="B2866" s="33" t="s">
        <v>335</v>
      </c>
      <c r="C2866" s="79" t="s">
        <v>57</v>
      </c>
      <c r="D2866" s="34" t="s">
        <v>68</v>
      </c>
      <c r="E2866" s="74"/>
      <c r="F2866" s="74"/>
      <c r="G2866" s="74"/>
      <c r="H2866" s="74"/>
      <c r="I2866" s="54"/>
      <c r="J2866" s="50"/>
      <c r="K2866" s="54"/>
      <c r="L2866" s="55"/>
      <c r="M2866" s="75"/>
      <c r="N2866" s="75"/>
      <c r="O2866" s="74"/>
      <c r="P2866" s="74"/>
      <c r="Q2866" s="57">
        <f t="shared" si="760"/>
        <v>0</v>
      </c>
      <c r="R2866" s="74"/>
      <c r="S2866" s="53">
        <f t="shared" si="762"/>
        <v>0</v>
      </c>
      <c r="T2866" s="58"/>
      <c r="U2866" s="58"/>
      <c r="V2866" s="53">
        <f t="shared" si="761"/>
        <v>0</v>
      </c>
      <c r="W2866" s="75"/>
      <c r="X2866" s="76"/>
    </row>
    <row r="2867" spans="1:24" s="35" customFormat="1" ht="15.75" x14ac:dyDescent="0.25">
      <c r="A2867" s="72" t="s">
        <v>300</v>
      </c>
      <c r="B2867" s="33" t="s">
        <v>335</v>
      </c>
      <c r="C2867" s="79" t="s">
        <v>58</v>
      </c>
      <c r="D2867" s="34" t="s">
        <v>70</v>
      </c>
      <c r="E2867" s="74"/>
      <c r="F2867" s="74"/>
      <c r="G2867" s="74"/>
      <c r="H2867" s="74"/>
      <c r="I2867" s="54"/>
      <c r="J2867" s="50"/>
      <c r="K2867" s="54"/>
      <c r="L2867" s="55"/>
      <c r="M2867" s="75"/>
      <c r="N2867" s="36"/>
      <c r="O2867" s="74"/>
      <c r="P2867" s="74"/>
      <c r="Q2867" s="57">
        <f t="shared" si="760"/>
        <v>0</v>
      </c>
      <c r="R2867" s="74"/>
      <c r="S2867" s="53">
        <f t="shared" si="762"/>
        <v>0</v>
      </c>
      <c r="T2867" s="58"/>
      <c r="U2867" s="58"/>
      <c r="V2867" s="53">
        <f t="shared" si="761"/>
        <v>0</v>
      </c>
      <c r="W2867" s="75"/>
      <c r="X2867" s="76"/>
    </row>
    <row r="2868" spans="1:24" s="35" customFormat="1" ht="31.5" x14ac:dyDescent="0.25">
      <c r="A2868" s="72" t="s">
        <v>300</v>
      </c>
      <c r="B2868" s="33" t="s">
        <v>335</v>
      </c>
      <c r="C2868" s="79" t="s">
        <v>59</v>
      </c>
      <c r="D2868" s="34" t="s">
        <v>69</v>
      </c>
      <c r="E2868" s="74"/>
      <c r="F2868" s="74"/>
      <c r="G2868" s="74"/>
      <c r="H2868" s="74"/>
      <c r="I2868" s="54"/>
      <c r="J2868" s="50"/>
      <c r="K2868" s="54"/>
      <c r="L2868" s="55"/>
      <c r="M2868" s="75"/>
      <c r="N2868" s="75"/>
      <c r="O2868" s="74"/>
      <c r="P2868" s="74"/>
      <c r="Q2868" s="57">
        <f t="shared" si="760"/>
        <v>0</v>
      </c>
      <c r="R2868" s="74"/>
      <c r="S2868" s="53">
        <f t="shared" si="762"/>
        <v>0</v>
      </c>
      <c r="T2868" s="58"/>
      <c r="U2868" s="58"/>
      <c r="V2868" s="53">
        <f t="shared" si="761"/>
        <v>0</v>
      </c>
      <c r="W2868" s="75"/>
      <c r="X2868" s="76"/>
    </row>
    <row r="2869" spans="1:24" s="35" customFormat="1" ht="15.75" x14ac:dyDescent="0.25">
      <c r="A2869" s="72" t="s">
        <v>300</v>
      </c>
      <c r="B2869" s="33" t="s">
        <v>335</v>
      </c>
      <c r="C2869" s="79" t="s">
        <v>60</v>
      </c>
      <c r="D2869" s="34" t="s">
        <v>72</v>
      </c>
      <c r="E2869" s="74"/>
      <c r="F2869" s="74"/>
      <c r="G2869" s="74"/>
      <c r="H2869" s="74"/>
      <c r="I2869" s="54"/>
      <c r="J2869" s="50"/>
      <c r="K2869" s="54"/>
      <c r="L2869" s="55"/>
      <c r="M2869" s="75"/>
      <c r="N2869" s="75"/>
      <c r="O2869" s="74"/>
      <c r="P2869" s="74"/>
      <c r="Q2869" s="57">
        <f t="shared" si="760"/>
        <v>0</v>
      </c>
      <c r="R2869" s="74"/>
      <c r="S2869" s="53">
        <f t="shared" si="762"/>
        <v>0</v>
      </c>
      <c r="T2869" s="58"/>
      <c r="U2869" s="58"/>
      <c r="V2869" s="53">
        <f t="shared" si="761"/>
        <v>0</v>
      </c>
      <c r="W2869" s="75"/>
      <c r="X2869" s="76"/>
    </row>
    <row r="2870" spans="1:24" s="35" customFormat="1" ht="15.75" x14ac:dyDescent="0.25">
      <c r="A2870" s="72" t="s">
        <v>300</v>
      </c>
      <c r="B2870" s="33" t="s">
        <v>335</v>
      </c>
      <c r="C2870" s="79" t="s">
        <v>61</v>
      </c>
      <c r="D2870" s="34" t="s">
        <v>67</v>
      </c>
      <c r="E2870" s="74"/>
      <c r="F2870" s="74"/>
      <c r="G2870" s="74"/>
      <c r="H2870" s="74"/>
      <c r="I2870" s="54"/>
      <c r="J2870" s="50"/>
      <c r="K2870" s="54"/>
      <c r="L2870" s="55"/>
      <c r="M2870" s="75"/>
      <c r="N2870" s="75"/>
      <c r="O2870" s="74"/>
      <c r="P2870" s="74"/>
      <c r="Q2870" s="57">
        <f t="shared" si="760"/>
        <v>0</v>
      </c>
      <c r="R2870" s="74"/>
      <c r="S2870" s="53">
        <f t="shared" si="762"/>
        <v>0</v>
      </c>
      <c r="T2870" s="58"/>
      <c r="U2870" s="58"/>
      <c r="V2870" s="53">
        <f t="shared" si="761"/>
        <v>0</v>
      </c>
      <c r="W2870" s="75"/>
      <c r="X2870" s="76"/>
    </row>
    <row r="2871" spans="1:24" s="35" customFormat="1" ht="15.75" x14ac:dyDescent="0.25">
      <c r="A2871" s="72" t="s">
        <v>300</v>
      </c>
      <c r="B2871" s="33" t="s">
        <v>335</v>
      </c>
      <c r="C2871" s="79" t="s">
        <v>62</v>
      </c>
      <c r="D2871" s="34" t="s">
        <v>66</v>
      </c>
      <c r="E2871" s="74"/>
      <c r="F2871" s="74"/>
      <c r="G2871" s="74"/>
      <c r="H2871" s="74"/>
      <c r="I2871" s="54"/>
      <c r="J2871" s="50"/>
      <c r="K2871" s="54"/>
      <c r="L2871" s="55"/>
      <c r="M2871" s="75"/>
      <c r="N2871" s="75"/>
      <c r="O2871" s="74"/>
      <c r="P2871" s="74"/>
      <c r="Q2871" s="57">
        <f t="shared" si="760"/>
        <v>0</v>
      </c>
      <c r="R2871" s="74"/>
      <c r="S2871" s="53">
        <f t="shared" si="762"/>
        <v>0</v>
      </c>
      <c r="T2871" s="58"/>
      <c r="U2871" s="58"/>
      <c r="V2871" s="53">
        <f t="shared" si="761"/>
        <v>0</v>
      </c>
      <c r="W2871" s="75"/>
      <c r="X2871" s="76"/>
    </row>
    <row r="2872" spans="1:24" s="35" customFormat="1" ht="15.75" x14ac:dyDescent="0.25">
      <c r="A2872" s="72" t="s">
        <v>300</v>
      </c>
      <c r="B2872" s="33" t="s">
        <v>335</v>
      </c>
      <c r="C2872" s="79" t="s">
        <v>63</v>
      </c>
      <c r="D2872" s="34" t="s">
        <v>52</v>
      </c>
      <c r="E2872" s="74"/>
      <c r="F2872" s="74"/>
      <c r="G2872" s="74"/>
      <c r="H2872" s="74"/>
      <c r="I2872" s="54"/>
      <c r="J2872" s="50"/>
      <c r="K2872" s="54"/>
      <c r="L2872" s="55"/>
      <c r="M2872" s="75"/>
      <c r="N2872" s="75"/>
      <c r="O2872" s="74"/>
      <c r="P2872" s="74"/>
      <c r="Q2872" s="57">
        <f t="shared" si="760"/>
        <v>0</v>
      </c>
      <c r="R2872" s="74"/>
      <c r="S2872" s="53">
        <f t="shared" si="762"/>
        <v>0</v>
      </c>
      <c r="T2872" s="58"/>
      <c r="U2872" s="58"/>
      <c r="V2872" s="53">
        <f t="shared" si="761"/>
        <v>0</v>
      </c>
      <c r="W2872" s="75"/>
      <c r="X2872" s="76"/>
    </row>
    <row r="2873" spans="1:24" s="35" customFormat="1" ht="15.75" x14ac:dyDescent="0.25">
      <c r="A2873" s="72" t="s">
        <v>300</v>
      </c>
      <c r="B2873" s="33" t="s">
        <v>335</v>
      </c>
      <c r="C2873" s="79" t="s">
        <v>64</v>
      </c>
      <c r="D2873" s="34" t="s">
        <v>55</v>
      </c>
      <c r="E2873" s="74"/>
      <c r="F2873" s="74"/>
      <c r="G2873" s="74"/>
      <c r="H2873" s="74"/>
      <c r="I2873" s="54"/>
      <c r="J2873" s="50"/>
      <c r="K2873" s="54"/>
      <c r="L2873" s="55"/>
      <c r="M2873" s="75"/>
      <c r="N2873" s="75"/>
      <c r="O2873" s="74"/>
      <c r="P2873" s="74"/>
      <c r="Q2873" s="57">
        <f t="shared" si="760"/>
        <v>0</v>
      </c>
      <c r="R2873" s="74"/>
      <c r="S2873" s="53">
        <f t="shared" si="762"/>
        <v>0</v>
      </c>
      <c r="T2873" s="58"/>
      <c r="U2873" s="58"/>
      <c r="V2873" s="53">
        <f t="shared" si="761"/>
        <v>0</v>
      </c>
      <c r="W2873" s="75"/>
      <c r="X2873" s="76"/>
    </row>
    <row r="2874" spans="1:24" s="35" customFormat="1" ht="15.75" x14ac:dyDescent="0.25">
      <c r="A2874" s="72" t="s">
        <v>300</v>
      </c>
      <c r="B2874" s="33" t="s">
        <v>335</v>
      </c>
      <c r="C2874" s="79" t="s">
        <v>65</v>
      </c>
      <c r="D2874" s="34" t="s">
        <v>71</v>
      </c>
      <c r="E2874" s="74"/>
      <c r="F2874" s="74"/>
      <c r="G2874" s="74"/>
      <c r="H2874" s="74"/>
      <c r="I2874" s="54"/>
      <c r="J2874" s="50"/>
      <c r="K2874" s="54"/>
      <c r="L2874" s="55"/>
      <c r="M2874" s="75"/>
      <c r="N2874" s="75"/>
      <c r="O2874" s="74"/>
      <c r="P2874" s="74"/>
      <c r="Q2874" s="57">
        <f t="shared" si="760"/>
        <v>0</v>
      </c>
      <c r="R2874" s="74"/>
      <c r="S2874" s="53">
        <f t="shared" si="762"/>
        <v>0</v>
      </c>
      <c r="T2874" s="58"/>
      <c r="U2874" s="58"/>
      <c r="V2874" s="53">
        <f t="shared" si="761"/>
        <v>0</v>
      </c>
      <c r="W2874" s="75"/>
      <c r="X2874" s="76"/>
    </row>
    <row r="2875" spans="1:24" s="35" customFormat="1" ht="31.5" x14ac:dyDescent="0.25">
      <c r="A2875" s="72" t="s">
        <v>300</v>
      </c>
      <c r="B2875" s="22" t="s">
        <v>336</v>
      </c>
      <c r="C2875" s="73" t="s">
        <v>102</v>
      </c>
      <c r="D2875" s="32" t="s">
        <v>30</v>
      </c>
      <c r="E2875" s="61">
        <f t="shared" ref="E2875:L2875" si="763">SUM(E2876:E2892)</f>
        <v>810066</v>
      </c>
      <c r="F2875" s="61">
        <f t="shared" si="763"/>
        <v>135011</v>
      </c>
      <c r="G2875" s="61">
        <f t="shared" si="763"/>
        <v>216343</v>
      </c>
      <c r="H2875" s="61">
        <f t="shared" si="763"/>
        <v>216044</v>
      </c>
      <c r="I2875" s="128">
        <f t="shared" si="763"/>
        <v>0</v>
      </c>
      <c r="J2875" s="128">
        <f t="shared" si="763"/>
        <v>0</v>
      </c>
      <c r="K2875" s="128">
        <f t="shared" si="763"/>
        <v>0</v>
      </c>
      <c r="L2875" s="61">
        <f t="shared" si="763"/>
        <v>0</v>
      </c>
      <c r="M2875" s="61"/>
      <c r="N2875" s="61"/>
      <c r="O2875" s="61">
        <f t="shared" ref="O2875:V2875" si="764">SUM(O2876:O2890)</f>
        <v>194</v>
      </c>
      <c r="P2875" s="61">
        <f t="shared" si="764"/>
        <v>184</v>
      </c>
      <c r="Q2875" s="128">
        <f t="shared" si="764"/>
        <v>10</v>
      </c>
      <c r="R2875" s="61">
        <f t="shared" si="764"/>
        <v>0</v>
      </c>
      <c r="S2875" s="61">
        <f t="shared" si="764"/>
        <v>0</v>
      </c>
      <c r="T2875" s="145">
        <f t="shared" si="764"/>
        <v>6</v>
      </c>
      <c r="U2875" s="145">
        <f t="shared" si="764"/>
        <v>5</v>
      </c>
      <c r="V2875" s="61">
        <f t="shared" si="764"/>
        <v>1</v>
      </c>
      <c r="W2875" s="61"/>
      <c r="X2875" s="76"/>
    </row>
    <row r="2876" spans="1:24" s="35" customFormat="1" ht="15.75" x14ac:dyDescent="0.25">
      <c r="A2876" s="72" t="s">
        <v>300</v>
      </c>
      <c r="B2876" s="33" t="s">
        <v>336</v>
      </c>
      <c r="C2876" s="73" t="s">
        <v>79</v>
      </c>
      <c r="D2876" s="43" t="s">
        <v>77</v>
      </c>
      <c r="E2876" s="53">
        <v>47921</v>
      </c>
      <c r="F2876" s="53">
        <f>E2876/12*2</f>
        <v>7986.833333333333</v>
      </c>
      <c r="G2876" s="53">
        <v>16479</v>
      </c>
      <c r="H2876" s="53">
        <v>16479</v>
      </c>
      <c r="I2876" s="127"/>
      <c r="J2876" s="55"/>
      <c r="K2876" s="127"/>
      <c r="L2876" s="55"/>
      <c r="M2876" s="75"/>
      <c r="N2876" s="75"/>
      <c r="O2876" s="74"/>
      <c r="P2876" s="74"/>
      <c r="Q2876" s="59">
        <f t="shared" ref="Q2876:Q2890" si="765">O2876-P2876</f>
        <v>0</v>
      </c>
      <c r="R2876" s="74"/>
      <c r="S2876" s="53">
        <f>ROUND(R2876/12*3,0)</f>
        <v>0</v>
      </c>
      <c r="T2876" s="53"/>
      <c r="U2876" s="53"/>
      <c r="V2876" s="53">
        <f t="shared" ref="V2876:V2890" si="766">T2876-U2876</f>
        <v>0</v>
      </c>
      <c r="W2876" s="75"/>
      <c r="X2876" s="76"/>
    </row>
    <row r="2877" spans="1:24" s="35" customFormat="1" ht="15.75" x14ac:dyDescent="0.25">
      <c r="A2877" s="72" t="s">
        <v>300</v>
      </c>
      <c r="B2877" s="33" t="s">
        <v>336</v>
      </c>
      <c r="C2877" s="73" t="s">
        <v>80</v>
      </c>
      <c r="D2877" s="43" t="s">
        <v>78</v>
      </c>
      <c r="E2877" s="53">
        <v>33859</v>
      </c>
      <c r="F2877" s="53">
        <f>E2877/12*2</f>
        <v>5643.166666666667</v>
      </c>
      <c r="G2877" s="53">
        <v>8601</v>
      </c>
      <c r="H2877" s="53">
        <v>8601</v>
      </c>
      <c r="I2877" s="54"/>
      <c r="J2877" s="50"/>
      <c r="K2877" s="54"/>
      <c r="L2877" s="55"/>
      <c r="M2877" s="75"/>
      <c r="N2877" s="75"/>
      <c r="O2877" s="74"/>
      <c r="P2877" s="74"/>
      <c r="Q2877" s="57">
        <f t="shared" si="765"/>
        <v>0</v>
      </c>
      <c r="R2877" s="74"/>
      <c r="S2877" s="53">
        <f>ROUND(R2877/12*3,0)</f>
        <v>0</v>
      </c>
      <c r="T2877" s="58"/>
      <c r="U2877" s="58"/>
      <c r="V2877" s="53">
        <f t="shared" si="766"/>
        <v>0</v>
      </c>
      <c r="W2877" s="75"/>
      <c r="X2877" s="76"/>
    </row>
    <row r="2878" spans="1:24" s="35" customFormat="1" ht="15.75" x14ac:dyDescent="0.25">
      <c r="A2878" s="72" t="s">
        <v>300</v>
      </c>
      <c r="B2878" s="33" t="s">
        <v>336</v>
      </c>
      <c r="C2878" s="73" t="s">
        <v>82</v>
      </c>
      <c r="D2878" s="34" t="s">
        <v>81</v>
      </c>
      <c r="E2878" s="74"/>
      <c r="F2878" s="74"/>
      <c r="G2878" s="74"/>
      <c r="H2878" s="74"/>
      <c r="I2878" s="54"/>
      <c r="J2878" s="50"/>
      <c r="K2878" s="54"/>
      <c r="L2878" s="55"/>
      <c r="M2878" s="75"/>
      <c r="N2878" s="75"/>
      <c r="O2878" s="74"/>
      <c r="P2878" s="74"/>
      <c r="Q2878" s="57">
        <f t="shared" si="765"/>
        <v>0</v>
      </c>
      <c r="R2878" s="74"/>
      <c r="S2878" s="53">
        <f>ROUND(R2878/12*4,0)</f>
        <v>0</v>
      </c>
      <c r="T2878" s="58"/>
      <c r="U2878" s="58"/>
      <c r="V2878" s="53">
        <f t="shared" si="766"/>
        <v>0</v>
      </c>
      <c r="W2878" s="75"/>
      <c r="X2878" s="76"/>
    </row>
    <row r="2879" spans="1:24" s="35" customFormat="1" ht="31.5" x14ac:dyDescent="0.25">
      <c r="A2879" s="72" t="s">
        <v>300</v>
      </c>
      <c r="B2879" s="33" t="s">
        <v>336</v>
      </c>
      <c r="C2879" s="73" t="s">
        <v>84</v>
      </c>
      <c r="D2879" s="43" t="s">
        <v>83</v>
      </c>
      <c r="E2879" s="74"/>
      <c r="F2879" s="74"/>
      <c r="G2879" s="74"/>
      <c r="H2879" s="74"/>
      <c r="I2879" s="54"/>
      <c r="J2879" s="50"/>
      <c r="K2879" s="54"/>
      <c r="L2879" s="55"/>
      <c r="M2879" s="75"/>
      <c r="N2879" s="75"/>
      <c r="O2879" s="74"/>
      <c r="P2879" s="74"/>
      <c r="Q2879" s="57">
        <f t="shared" si="765"/>
        <v>0</v>
      </c>
      <c r="R2879" s="74"/>
      <c r="S2879" s="53">
        <f>ROUND(R2879/12*3,0)</f>
        <v>0</v>
      </c>
      <c r="T2879" s="58"/>
      <c r="U2879" s="58"/>
      <c r="V2879" s="53">
        <f t="shared" si="766"/>
        <v>0</v>
      </c>
      <c r="W2879" s="75"/>
      <c r="X2879" s="76"/>
    </row>
    <row r="2880" spans="1:24" s="35" customFormat="1" ht="15.75" x14ac:dyDescent="0.25">
      <c r="A2880" s="72" t="s">
        <v>300</v>
      </c>
      <c r="B2880" s="33" t="s">
        <v>336</v>
      </c>
      <c r="C2880" s="73" t="s">
        <v>95</v>
      </c>
      <c r="D2880" s="43" t="s">
        <v>96</v>
      </c>
      <c r="E2880" s="74"/>
      <c r="F2880" s="74"/>
      <c r="G2880" s="74"/>
      <c r="H2880" s="74"/>
      <c r="I2880" s="54"/>
      <c r="J2880" s="50"/>
      <c r="K2880" s="54"/>
      <c r="L2880" s="55"/>
      <c r="M2880" s="75"/>
      <c r="N2880" s="75"/>
      <c r="O2880" s="74"/>
      <c r="P2880" s="74"/>
      <c r="Q2880" s="57">
        <f t="shared" si="765"/>
        <v>0</v>
      </c>
      <c r="R2880" s="74"/>
      <c r="S2880" s="53">
        <f>ROUND(R2880/12*3,0)</f>
        <v>0</v>
      </c>
      <c r="T2880" s="58"/>
      <c r="U2880" s="58"/>
      <c r="V2880" s="53">
        <f t="shared" si="766"/>
        <v>0</v>
      </c>
      <c r="W2880" s="75"/>
      <c r="X2880" s="76"/>
    </row>
    <row r="2881" spans="1:24" s="35" customFormat="1" ht="31.5" x14ac:dyDescent="0.25">
      <c r="A2881" s="72" t="s">
        <v>300</v>
      </c>
      <c r="B2881" s="33" t="s">
        <v>336</v>
      </c>
      <c r="C2881" s="73" t="s">
        <v>86</v>
      </c>
      <c r="D2881" s="43" t="s">
        <v>85</v>
      </c>
      <c r="E2881" s="53"/>
      <c r="F2881" s="53">
        <f>E2881/12*2</f>
        <v>0</v>
      </c>
      <c r="G2881" s="53">
        <v>4346</v>
      </c>
      <c r="H2881" s="53">
        <v>4346</v>
      </c>
      <c r="I2881" s="54"/>
      <c r="J2881" s="50"/>
      <c r="K2881" s="54"/>
      <c r="L2881" s="55"/>
      <c r="M2881" s="75"/>
      <c r="N2881" s="75"/>
      <c r="O2881" s="74">
        <v>184</v>
      </c>
      <c r="P2881" s="74">
        <v>184</v>
      </c>
      <c r="Q2881" s="57">
        <f t="shared" si="765"/>
        <v>0</v>
      </c>
      <c r="R2881" s="74"/>
      <c r="S2881" s="53">
        <f>ROUND(R2881/12*3,0)</f>
        <v>0</v>
      </c>
      <c r="T2881" s="58">
        <v>5</v>
      </c>
      <c r="U2881" s="58">
        <v>5</v>
      </c>
      <c r="V2881" s="53">
        <f t="shared" si="766"/>
        <v>0</v>
      </c>
      <c r="W2881" s="75"/>
      <c r="X2881" s="76"/>
    </row>
    <row r="2882" spans="1:24" s="35" customFormat="1" ht="31.5" x14ac:dyDescent="0.25">
      <c r="A2882" s="72" t="s">
        <v>300</v>
      </c>
      <c r="B2882" s="33" t="s">
        <v>336</v>
      </c>
      <c r="C2882" s="73" t="s">
        <v>102</v>
      </c>
      <c r="D2882" s="39" t="s">
        <v>362</v>
      </c>
      <c r="E2882" s="74"/>
      <c r="F2882" s="74"/>
      <c r="G2882" s="74">
        <v>299</v>
      </c>
      <c r="H2882" s="74"/>
      <c r="I2882" s="54"/>
      <c r="J2882" s="50"/>
      <c r="K2882" s="54"/>
      <c r="L2882" s="55"/>
      <c r="M2882" s="75"/>
      <c r="N2882" s="75"/>
      <c r="O2882" s="74">
        <v>10</v>
      </c>
      <c r="P2882" s="74"/>
      <c r="Q2882" s="57">
        <f t="shared" si="765"/>
        <v>10</v>
      </c>
      <c r="R2882" s="74"/>
      <c r="S2882" s="53">
        <f>ROUND(R2882/12*3,0)</f>
        <v>0</v>
      </c>
      <c r="T2882" s="58">
        <v>1</v>
      </c>
      <c r="U2882" s="58"/>
      <c r="V2882" s="53">
        <f t="shared" si="766"/>
        <v>1</v>
      </c>
      <c r="W2882" s="75"/>
      <c r="X2882" s="76"/>
    </row>
    <row r="2883" spans="1:24" s="35" customFormat="1" ht="15.75" x14ac:dyDescent="0.25">
      <c r="A2883" s="72" t="s">
        <v>300</v>
      </c>
      <c r="B2883" s="33" t="s">
        <v>336</v>
      </c>
      <c r="C2883" s="73" t="s">
        <v>89</v>
      </c>
      <c r="D2883" s="43" t="s">
        <v>88</v>
      </c>
      <c r="E2883" s="53"/>
      <c r="F2883" s="53">
        <f>E2883/12*1</f>
        <v>0</v>
      </c>
      <c r="G2883" s="53">
        <v>6</v>
      </c>
      <c r="H2883" s="53">
        <v>6</v>
      </c>
      <c r="I2883" s="54"/>
      <c r="J2883" s="50"/>
      <c r="K2883" s="54"/>
      <c r="L2883" s="55"/>
      <c r="M2883" s="75"/>
      <c r="N2883" s="75"/>
      <c r="O2883" s="74"/>
      <c r="P2883" s="74"/>
      <c r="Q2883" s="57">
        <f t="shared" si="765"/>
        <v>0</v>
      </c>
      <c r="R2883" s="74"/>
      <c r="S2883" s="53">
        <f t="shared" ref="S2883:S2890" si="767">ROUND(R2883/12*3,0)</f>
        <v>0</v>
      </c>
      <c r="T2883" s="58"/>
      <c r="U2883" s="58"/>
      <c r="V2883" s="53">
        <f t="shared" si="766"/>
        <v>0</v>
      </c>
      <c r="W2883" s="75"/>
      <c r="X2883" s="76"/>
    </row>
    <row r="2884" spans="1:24" s="35" customFormat="1" ht="15.75" x14ac:dyDescent="0.25">
      <c r="A2884" s="72" t="s">
        <v>300</v>
      </c>
      <c r="B2884" s="33" t="s">
        <v>336</v>
      </c>
      <c r="C2884" s="73" t="s">
        <v>91</v>
      </c>
      <c r="D2884" s="43" t="s">
        <v>90</v>
      </c>
      <c r="E2884" s="53">
        <v>728286</v>
      </c>
      <c r="F2884" s="53">
        <f>E2884/12*2</f>
        <v>121381</v>
      </c>
      <c r="G2884" s="53">
        <v>185509</v>
      </c>
      <c r="H2884" s="53">
        <v>185509</v>
      </c>
      <c r="I2884" s="54"/>
      <c r="J2884" s="50"/>
      <c r="K2884" s="54"/>
      <c r="L2884" s="55"/>
      <c r="M2884" s="75"/>
      <c r="N2884" s="75"/>
      <c r="O2884" s="74"/>
      <c r="P2884" s="74"/>
      <c r="Q2884" s="57">
        <f t="shared" si="765"/>
        <v>0</v>
      </c>
      <c r="R2884" s="74"/>
      <c r="S2884" s="53">
        <f t="shared" si="767"/>
        <v>0</v>
      </c>
      <c r="T2884" s="58"/>
      <c r="U2884" s="58"/>
      <c r="V2884" s="53">
        <f t="shared" si="766"/>
        <v>0</v>
      </c>
      <c r="W2884" s="75"/>
      <c r="X2884" s="76"/>
    </row>
    <row r="2885" spans="1:24" s="35" customFormat="1" ht="15.75" x14ac:dyDescent="0.25">
      <c r="A2885" s="72" t="s">
        <v>300</v>
      </c>
      <c r="B2885" s="33" t="s">
        <v>336</v>
      </c>
      <c r="C2885" s="73" t="s">
        <v>94</v>
      </c>
      <c r="D2885" s="43" t="s">
        <v>97</v>
      </c>
      <c r="E2885" s="53"/>
      <c r="F2885" s="53">
        <f>E2885/12*1</f>
        <v>0</v>
      </c>
      <c r="G2885" s="53">
        <v>289</v>
      </c>
      <c r="H2885" s="53">
        <v>289</v>
      </c>
      <c r="I2885" s="54"/>
      <c r="J2885" s="50"/>
      <c r="K2885" s="54"/>
      <c r="L2885" s="55"/>
      <c r="M2885" s="75"/>
      <c r="N2885" s="75"/>
      <c r="O2885" s="74"/>
      <c r="P2885" s="74"/>
      <c r="Q2885" s="57">
        <f t="shared" si="765"/>
        <v>0</v>
      </c>
      <c r="R2885" s="74"/>
      <c r="S2885" s="53">
        <f t="shared" si="767"/>
        <v>0</v>
      </c>
      <c r="T2885" s="58"/>
      <c r="U2885" s="58"/>
      <c r="V2885" s="53">
        <f t="shared" si="766"/>
        <v>0</v>
      </c>
      <c r="W2885" s="75"/>
      <c r="X2885" s="76"/>
    </row>
    <row r="2886" spans="1:24" s="35" customFormat="1" ht="15.75" x14ac:dyDescent="0.25">
      <c r="A2886" s="72" t="s">
        <v>300</v>
      </c>
      <c r="B2886" s="33" t="s">
        <v>336</v>
      </c>
      <c r="C2886" s="73" t="s">
        <v>93</v>
      </c>
      <c r="D2886" s="43" t="s">
        <v>92</v>
      </c>
      <c r="E2886" s="74"/>
      <c r="F2886" s="74"/>
      <c r="G2886" s="74"/>
      <c r="H2886" s="74"/>
      <c r="I2886" s="54"/>
      <c r="J2886" s="50"/>
      <c r="K2886" s="54"/>
      <c r="L2886" s="55"/>
      <c r="M2886" s="75"/>
      <c r="N2886" s="75"/>
      <c r="O2886" s="74"/>
      <c r="P2886" s="74"/>
      <c r="Q2886" s="57">
        <f t="shared" si="765"/>
        <v>0</v>
      </c>
      <c r="R2886" s="74"/>
      <c r="S2886" s="53">
        <f t="shared" si="767"/>
        <v>0</v>
      </c>
      <c r="T2886" s="58"/>
      <c r="U2886" s="58"/>
      <c r="V2886" s="53">
        <f t="shared" si="766"/>
        <v>0</v>
      </c>
      <c r="W2886" s="75"/>
      <c r="X2886" s="76"/>
    </row>
    <row r="2887" spans="1:24" s="35" customFormat="1" ht="31.5" x14ac:dyDescent="0.25">
      <c r="A2887" s="72" t="s">
        <v>300</v>
      </c>
      <c r="B2887" s="33" t="s">
        <v>336</v>
      </c>
      <c r="C2887" s="73" t="s">
        <v>98</v>
      </c>
      <c r="D2887" s="34" t="s">
        <v>99</v>
      </c>
      <c r="E2887" s="74"/>
      <c r="F2887" s="74"/>
      <c r="G2887" s="74"/>
      <c r="H2887" s="74"/>
      <c r="I2887" s="54"/>
      <c r="J2887" s="50"/>
      <c r="K2887" s="54"/>
      <c r="L2887" s="55"/>
      <c r="M2887" s="75"/>
      <c r="N2887" s="75"/>
      <c r="O2887" s="74"/>
      <c r="P2887" s="74"/>
      <c r="Q2887" s="57">
        <f t="shared" si="765"/>
        <v>0</v>
      </c>
      <c r="R2887" s="74"/>
      <c r="S2887" s="53">
        <f t="shared" si="767"/>
        <v>0</v>
      </c>
      <c r="T2887" s="58"/>
      <c r="U2887" s="58"/>
      <c r="V2887" s="53">
        <f t="shared" si="766"/>
        <v>0</v>
      </c>
      <c r="W2887" s="75"/>
      <c r="X2887" s="76"/>
    </row>
    <row r="2888" spans="1:24" s="35" customFormat="1" ht="15.75" x14ac:dyDescent="0.25">
      <c r="A2888" s="72" t="s">
        <v>300</v>
      </c>
      <c r="B2888" s="33" t="s">
        <v>336</v>
      </c>
      <c r="C2888" s="73" t="s">
        <v>100</v>
      </c>
      <c r="D2888" s="34" t="s">
        <v>101</v>
      </c>
      <c r="E2888" s="74"/>
      <c r="F2888" s="74"/>
      <c r="G2888" s="74"/>
      <c r="H2888" s="74"/>
      <c r="I2888" s="54"/>
      <c r="J2888" s="50"/>
      <c r="K2888" s="54"/>
      <c r="L2888" s="55"/>
      <c r="M2888" s="75"/>
      <c r="N2888" s="75"/>
      <c r="O2888" s="74"/>
      <c r="P2888" s="74"/>
      <c r="Q2888" s="57">
        <f t="shared" si="765"/>
        <v>0</v>
      </c>
      <c r="R2888" s="74"/>
      <c r="S2888" s="53">
        <f t="shared" si="767"/>
        <v>0</v>
      </c>
      <c r="T2888" s="58"/>
      <c r="U2888" s="58"/>
      <c r="V2888" s="53">
        <f t="shared" si="766"/>
        <v>0</v>
      </c>
      <c r="W2888" s="75"/>
      <c r="X2888" s="76"/>
    </row>
    <row r="2889" spans="1:24" s="35" customFormat="1" ht="47.25" x14ac:dyDescent="0.25">
      <c r="A2889" s="72" t="s">
        <v>300</v>
      </c>
      <c r="B2889" s="33" t="s">
        <v>336</v>
      </c>
      <c r="C2889" s="73" t="s">
        <v>102</v>
      </c>
      <c r="D2889" s="39" t="s">
        <v>87</v>
      </c>
      <c r="E2889" s="74"/>
      <c r="F2889" s="74"/>
      <c r="G2889" s="74"/>
      <c r="H2889" s="74"/>
      <c r="I2889" s="54"/>
      <c r="J2889" s="50"/>
      <c r="K2889" s="54"/>
      <c r="L2889" s="55"/>
      <c r="M2889" s="75"/>
      <c r="N2889" s="75"/>
      <c r="O2889" s="74"/>
      <c r="P2889" s="74"/>
      <c r="Q2889" s="57">
        <f t="shared" si="765"/>
        <v>0</v>
      </c>
      <c r="R2889" s="74"/>
      <c r="S2889" s="53">
        <f t="shared" si="767"/>
        <v>0</v>
      </c>
      <c r="T2889" s="58"/>
      <c r="U2889" s="58"/>
      <c r="V2889" s="53">
        <f t="shared" si="766"/>
        <v>0</v>
      </c>
      <c r="W2889" s="75"/>
      <c r="X2889" s="76"/>
    </row>
    <row r="2890" spans="1:24" s="35" customFormat="1" ht="63" x14ac:dyDescent="0.25">
      <c r="A2890" s="72" t="s">
        <v>300</v>
      </c>
      <c r="B2890" s="33" t="s">
        <v>336</v>
      </c>
      <c r="C2890" s="73" t="s">
        <v>102</v>
      </c>
      <c r="D2890" s="39" t="s">
        <v>103</v>
      </c>
      <c r="E2890" s="74"/>
      <c r="F2890" s="74"/>
      <c r="G2890" s="74"/>
      <c r="H2890" s="74"/>
      <c r="I2890" s="54"/>
      <c r="J2890" s="50"/>
      <c r="K2890" s="54"/>
      <c r="L2890" s="55"/>
      <c r="M2890" s="75"/>
      <c r="N2890" s="75"/>
      <c r="O2890" s="74"/>
      <c r="P2890" s="74"/>
      <c r="Q2890" s="57">
        <f t="shared" si="765"/>
        <v>0</v>
      </c>
      <c r="R2890" s="74"/>
      <c r="S2890" s="53">
        <f t="shared" si="767"/>
        <v>0</v>
      </c>
      <c r="T2890" s="58"/>
      <c r="U2890" s="58"/>
      <c r="V2890" s="53">
        <f t="shared" si="766"/>
        <v>0</v>
      </c>
      <c r="W2890" s="75"/>
      <c r="X2890" s="76"/>
    </row>
    <row r="2891" spans="1:24" s="35" customFormat="1" ht="31.5" x14ac:dyDescent="0.25">
      <c r="A2891" s="72" t="s">
        <v>300</v>
      </c>
      <c r="B2891" s="33" t="s">
        <v>336</v>
      </c>
      <c r="C2891" s="23" t="s">
        <v>374</v>
      </c>
      <c r="D2891" s="39" t="s">
        <v>375</v>
      </c>
      <c r="E2891" s="53"/>
      <c r="F2891" s="53">
        <f>E2891/12*1</f>
        <v>0</v>
      </c>
      <c r="G2891" s="53">
        <v>814</v>
      </c>
      <c r="H2891" s="53">
        <v>814</v>
      </c>
      <c r="I2891" s="54"/>
      <c r="J2891" s="50"/>
      <c r="K2891" s="54"/>
      <c r="L2891" s="55"/>
      <c r="M2891" s="75"/>
      <c r="N2891" s="75"/>
      <c r="O2891" s="74"/>
      <c r="P2891" s="74"/>
      <c r="Q2891" s="57"/>
      <c r="R2891" s="74"/>
      <c r="S2891" s="53"/>
      <c r="T2891" s="58"/>
      <c r="U2891" s="58"/>
      <c r="V2891" s="53"/>
      <c r="W2891" s="75"/>
      <c r="X2891" s="76"/>
    </row>
    <row r="2892" spans="1:24" s="35" customFormat="1" ht="15.75" x14ac:dyDescent="0.25">
      <c r="A2892" s="72" t="s">
        <v>300</v>
      </c>
      <c r="B2892" s="33" t="s">
        <v>336</v>
      </c>
      <c r="C2892" s="23" t="s">
        <v>377</v>
      </c>
      <c r="D2892" s="39" t="s">
        <v>376</v>
      </c>
      <c r="E2892" s="74"/>
      <c r="F2892" s="74"/>
      <c r="G2892" s="74"/>
      <c r="H2892" s="74"/>
      <c r="I2892" s="54"/>
      <c r="J2892" s="50"/>
      <c r="K2892" s="54"/>
      <c r="L2892" s="55"/>
      <c r="M2892" s="75"/>
      <c r="N2892" s="75"/>
      <c r="O2892" s="74"/>
      <c r="P2892" s="74"/>
      <c r="Q2892" s="57"/>
      <c r="R2892" s="74"/>
      <c r="S2892" s="53"/>
      <c r="T2892" s="58"/>
      <c r="U2892" s="58"/>
      <c r="V2892" s="53"/>
      <c r="W2892" s="75"/>
      <c r="X2892" s="76"/>
    </row>
    <row r="2893" spans="1:24" s="35" customFormat="1" ht="15.75" x14ac:dyDescent="0.25">
      <c r="A2893" s="72" t="s">
        <v>300</v>
      </c>
      <c r="B2893" s="21">
        <v>2</v>
      </c>
      <c r="C2893" s="73" t="s">
        <v>102</v>
      </c>
      <c r="D2893" s="40" t="s">
        <v>31</v>
      </c>
      <c r="E2893" s="68">
        <f>E2894+E2900+E2954</f>
        <v>1146618</v>
      </c>
      <c r="F2893" s="68">
        <f>F2894+F2900+F2954</f>
        <v>280702.33333333331</v>
      </c>
      <c r="G2893" s="68">
        <f>G2894+G2900+G2954</f>
        <v>270610</v>
      </c>
      <c r="H2893" s="68">
        <f>H2894+H2900+H2954</f>
        <v>270610</v>
      </c>
      <c r="I2893" s="134">
        <f>I2894+I2900+I2954</f>
        <v>1</v>
      </c>
      <c r="J2893" s="50">
        <f>ROUND(I2893/F2893*100,2)</f>
        <v>0</v>
      </c>
      <c r="K2893" s="134">
        <f>K2894+K2900+K2954</f>
        <v>-30939</v>
      </c>
      <c r="L2893" s="55">
        <f>ROUND(K2893*100/-F2893,2)</f>
        <v>11.02</v>
      </c>
      <c r="M2893" s="64">
        <v>38367</v>
      </c>
      <c r="N2893" s="49">
        <f>ROUND(M2893/12*3,0)</f>
        <v>9592</v>
      </c>
      <c r="O2893" s="68">
        <f t="shared" ref="O2893:V2893" si="768">O2894+O2900+O2954</f>
        <v>1766</v>
      </c>
      <c r="P2893" s="68">
        <f t="shared" si="768"/>
        <v>1766</v>
      </c>
      <c r="Q2893" s="134">
        <f t="shared" si="768"/>
        <v>0</v>
      </c>
      <c r="R2893" s="68">
        <f t="shared" si="768"/>
        <v>919</v>
      </c>
      <c r="S2893" s="64">
        <f t="shared" si="768"/>
        <v>225</v>
      </c>
      <c r="T2893" s="144">
        <f t="shared" si="768"/>
        <v>141</v>
      </c>
      <c r="U2893" s="144">
        <f t="shared" si="768"/>
        <v>141</v>
      </c>
      <c r="V2893" s="53">
        <f t="shared" si="768"/>
        <v>0</v>
      </c>
      <c r="W2893" s="74"/>
      <c r="X2893" s="76"/>
    </row>
    <row r="2894" spans="1:24" s="35" customFormat="1" ht="23.25" customHeight="1" x14ac:dyDescent="0.25">
      <c r="A2894" s="72" t="s">
        <v>300</v>
      </c>
      <c r="B2894" s="22" t="s">
        <v>337</v>
      </c>
      <c r="C2894" s="73" t="s">
        <v>102</v>
      </c>
      <c r="D2894" s="32" t="s">
        <v>32</v>
      </c>
      <c r="E2894" s="64">
        <f>SUM(E2895:E2899)</f>
        <v>725518</v>
      </c>
      <c r="F2894" s="64">
        <f>SUM(F2895:F2899)</f>
        <v>181380</v>
      </c>
      <c r="G2894" s="64">
        <f>SUM(G2895:G2899)</f>
        <v>181380</v>
      </c>
      <c r="H2894" s="64">
        <f>SUM(H2895:H2899)</f>
        <v>181380</v>
      </c>
      <c r="I2894" s="64">
        <f>SUM(I2895:I2899)</f>
        <v>0</v>
      </c>
      <c r="J2894" s="50">
        <f>ROUND(I2894/F2894*100,2)</f>
        <v>0</v>
      </c>
      <c r="K2894" s="64">
        <f>SUM(K2895:K2899)</f>
        <v>0</v>
      </c>
      <c r="L2894" s="55">
        <f>ROUND(K2894*100/-F2894,2)</f>
        <v>0</v>
      </c>
      <c r="M2894" s="64"/>
      <c r="N2894" s="64"/>
      <c r="O2894" s="64">
        <f t="shared" ref="O2894:V2894" si="769">SUM(O2895:O2899)</f>
        <v>985</v>
      </c>
      <c r="P2894" s="64">
        <f t="shared" si="769"/>
        <v>985</v>
      </c>
      <c r="Q2894" s="64">
        <f t="shared" si="769"/>
        <v>0</v>
      </c>
      <c r="R2894" s="64">
        <f t="shared" si="769"/>
        <v>797</v>
      </c>
      <c r="S2894" s="64">
        <f t="shared" si="769"/>
        <v>199</v>
      </c>
      <c r="T2894" s="64">
        <f t="shared" si="769"/>
        <v>123</v>
      </c>
      <c r="U2894" s="64">
        <f t="shared" si="769"/>
        <v>123</v>
      </c>
      <c r="V2894" s="64">
        <f t="shared" si="769"/>
        <v>0</v>
      </c>
      <c r="W2894" s="64"/>
      <c r="X2894" s="76"/>
    </row>
    <row r="2895" spans="1:24" s="35" customFormat="1" ht="15.75" x14ac:dyDescent="0.25">
      <c r="A2895" s="72" t="s">
        <v>300</v>
      </c>
      <c r="B2895" s="33" t="s">
        <v>337</v>
      </c>
      <c r="C2895" s="73" t="s">
        <v>109</v>
      </c>
      <c r="D2895" s="34" t="s">
        <v>106</v>
      </c>
      <c r="E2895" s="53">
        <v>725518</v>
      </c>
      <c r="F2895" s="53">
        <f>ROUND(E2895/12*3,0)</f>
        <v>181380</v>
      </c>
      <c r="G2895" s="53">
        <v>181380</v>
      </c>
      <c r="H2895" s="53">
        <v>181380</v>
      </c>
      <c r="I2895" s="127"/>
      <c r="J2895" s="55"/>
      <c r="K2895" s="127"/>
      <c r="L2895" s="55"/>
      <c r="M2895" s="75"/>
      <c r="N2895" s="75"/>
      <c r="O2895" s="74">
        <v>985</v>
      </c>
      <c r="P2895" s="74">
        <v>985</v>
      </c>
      <c r="Q2895" s="59">
        <f>O2895-P2895</f>
        <v>0</v>
      </c>
      <c r="R2895" s="74">
        <v>797</v>
      </c>
      <c r="S2895" s="53">
        <f>ROUND(R2895/12*3,0)</f>
        <v>199</v>
      </c>
      <c r="T2895" s="58">
        <v>123</v>
      </c>
      <c r="U2895" s="58">
        <v>123</v>
      </c>
      <c r="V2895" s="53">
        <f>T2895-U2895</f>
        <v>0</v>
      </c>
      <c r="W2895" s="75"/>
      <c r="X2895" s="76"/>
    </row>
    <row r="2896" spans="1:24" s="35" customFormat="1" ht="31.5" x14ac:dyDescent="0.25">
      <c r="A2896" s="72" t="s">
        <v>300</v>
      </c>
      <c r="B2896" s="33" t="s">
        <v>337</v>
      </c>
      <c r="C2896" s="73" t="s">
        <v>110</v>
      </c>
      <c r="D2896" s="34" t="s">
        <v>114</v>
      </c>
      <c r="E2896" s="74"/>
      <c r="F2896" s="74"/>
      <c r="G2896" s="74"/>
      <c r="H2896" s="74"/>
      <c r="I2896" s="54"/>
      <c r="J2896" s="50"/>
      <c r="K2896" s="54"/>
      <c r="L2896" s="55"/>
      <c r="M2896" s="75"/>
      <c r="N2896" s="75"/>
      <c r="O2896" s="74"/>
      <c r="P2896" s="74"/>
      <c r="Q2896" s="57">
        <f>O2896-P2896</f>
        <v>0</v>
      </c>
      <c r="R2896" s="74"/>
      <c r="S2896" s="53">
        <f>ROUND(R2896/12*3,0)</f>
        <v>0</v>
      </c>
      <c r="T2896" s="58"/>
      <c r="U2896" s="58"/>
      <c r="V2896" s="53">
        <f>T2896-U2896</f>
        <v>0</v>
      </c>
      <c r="W2896" s="75"/>
      <c r="X2896" s="76"/>
    </row>
    <row r="2897" spans="1:24" s="35" customFormat="1" ht="15.75" x14ac:dyDescent="0.25">
      <c r="A2897" s="72" t="s">
        <v>300</v>
      </c>
      <c r="B2897" s="33" t="s">
        <v>337</v>
      </c>
      <c r="C2897" s="73" t="s">
        <v>111</v>
      </c>
      <c r="D2897" s="34" t="s">
        <v>115</v>
      </c>
      <c r="E2897" s="74"/>
      <c r="F2897" s="74"/>
      <c r="G2897" s="74"/>
      <c r="H2897" s="74"/>
      <c r="I2897" s="54"/>
      <c r="J2897" s="50"/>
      <c r="K2897" s="54"/>
      <c r="L2897" s="55"/>
      <c r="M2897" s="75"/>
      <c r="N2897" s="75"/>
      <c r="O2897" s="74"/>
      <c r="P2897" s="74"/>
      <c r="Q2897" s="57">
        <f>O2897-P2897</f>
        <v>0</v>
      </c>
      <c r="R2897" s="74"/>
      <c r="S2897" s="53">
        <f>ROUND(R2897/12*3,0)</f>
        <v>0</v>
      </c>
      <c r="T2897" s="58"/>
      <c r="U2897" s="58"/>
      <c r="V2897" s="53">
        <f>T2897-U2897</f>
        <v>0</v>
      </c>
      <c r="W2897" s="75"/>
      <c r="X2897" s="76"/>
    </row>
    <row r="2898" spans="1:24" s="35" customFormat="1" ht="31.5" x14ac:dyDescent="0.25">
      <c r="A2898" s="72" t="s">
        <v>300</v>
      </c>
      <c r="B2898" s="33" t="s">
        <v>337</v>
      </c>
      <c r="C2898" s="73" t="s">
        <v>113</v>
      </c>
      <c r="D2898" s="34" t="s">
        <v>116</v>
      </c>
      <c r="E2898" s="74"/>
      <c r="F2898" s="74"/>
      <c r="G2898" s="74"/>
      <c r="H2898" s="74"/>
      <c r="I2898" s="54"/>
      <c r="J2898" s="50"/>
      <c r="K2898" s="54"/>
      <c r="L2898" s="55"/>
      <c r="M2898" s="75"/>
      <c r="N2898" s="75"/>
      <c r="O2898" s="74"/>
      <c r="P2898" s="74"/>
      <c r="Q2898" s="57">
        <f>O2898-P2898</f>
        <v>0</v>
      </c>
      <c r="R2898" s="74"/>
      <c r="S2898" s="53">
        <f>ROUND(R2898/12*3,0)</f>
        <v>0</v>
      </c>
      <c r="T2898" s="58"/>
      <c r="U2898" s="58"/>
      <c r="V2898" s="53">
        <f>T2898-U2898</f>
        <v>0</v>
      </c>
      <c r="W2898" s="75"/>
      <c r="X2898" s="76"/>
    </row>
    <row r="2899" spans="1:24" s="35" customFormat="1" ht="15.75" x14ac:dyDescent="0.25">
      <c r="A2899" s="72" t="s">
        <v>300</v>
      </c>
      <c r="B2899" s="33" t="s">
        <v>337</v>
      </c>
      <c r="C2899" s="73" t="s">
        <v>112</v>
      </c>
      <c r="D2899" s="34" t="s">
        <v>117</v>
      </c>
      <c r="E2899" s="74"/>
      <c r="F2899" s="74"/>
      <c r="G2899" s="74"/>
      <c r="H2899" s="74"/>
      <c r="I2899" s="54"/>
      <c r="J2899" s="50"/>
      <c r="K2899" s="54"/>
      <c r="L2899" s="55"/>
      <c r="M2899" s="75"/>
      <c r="N2899" s="75"/>
      <c r="O2899" s="74"/>
      <c r="P2899" s="74"/>
      <c r="Q2899" s="57">
        <f>O2899-P2899</f>
        <v>0</v>
      </c>
      <c r="R2899" s="74"/>
      <c r="S2899" s="53">
        <f>ROUND(R2899/12*3,0)</f>
        <v>0</v>
      </c>
      <c r="T2899" s="58"/>
      <c r="U2899" s="58"/>
      <c r="V2899" s="53">
        <f>T2899-U2899</f>
        <v>0</v>
      </c>
      <c r="W2899" s="75"/>
      <c r="X2899" s="76"/>
    </row>
    <row r="2900" spans="1:24" s="35" customFormat="1" ht="15.75" x14ac:dyDescent="0.25">
      <c r="A2900" s="72" t="s">
        <v>300</v>
      </c>
      <c r="B2900" s="22" t="s">
        <v>338</v>
      </c>
      <c r="C2900" s="73" t="s">
        <v>102</v>
      </c>
      <c r="D2900" s="41" t="s">
        <v>33</v>
      </c>
      <c r="E2900" s="64">
        <f>SUM(E2901:E2953)</f>
        <v>349668</v>
      </c>
      <c r="F2900" s="64">
        <f>SUM(F2901:F2953)</f>
        <v>87417</v>
      </c>
      <c r="G2900" s="64">
        <f>SUM(G2901:G2953)</f>
        <v>56479</v>
      </c>
      <c r="H2900" s="64">
        <f>SUM(H2901:H2953)</f>
        <v>56479</v>
      </c>
      <c r="I2900" s="134">
        <f>SUM(I2901:I2953)</f>
        <v>1</v>
      </c>
      <c r="J2900" s="50">
        <f>ROUND(I2900/F2900*100,2)</f>
        <v>0</v>
      </c>
      <c r="K2900" s="134">
        <f>SUM(K2901:K2953)</f>
        <v>-30939</v>
      </c>
      <c r="L2900" s="55">
        <f>ROUND(K2900*100/-F2900,2)</f>
        <v>35.39</v>
      </c>
      <c r="M2900" s="64"/>
      <c r="N2900" s="64"/>
      <c r="O2900" s="64">
        <f t="shared" ref="O2900:V2900" si="770">SUM(O2901:O2953)</f>
        <v>781</v>
      </c>
      <c r="P2900" s="64">
        <f t="shared" si="770"/>
        <v>781</v>
      </c>
      <c r="Q2900" s="134">
        <f t="shared" si="770"/>
        <v>0</v>
      </c>
      <c r="R2900" s="64">
        <f t="shared" si="770"/>
        <v>122</v>
      </c>
      <c r="S2900" s="64">
        <f t="shared" si="770"/>
        <v>26</v>
      </c>
      <c r="T2900" s="144">
        <f t="shared" si="770"/>
        <v>18</v>
      </c>
      <c r="U2900" s="144">
        <f t="shared" si="770"/>
        <v>18</v>
      </c>
      <c r="V2900" s="64">
        <f t="shared" si="770"/>
        <v>0</v>
      </c>
      <c r="W2900" s="64"/>
      <c r="X2900" s="76"/>
    </row>
    <row r="2901" spans="1:24" s="35" customFormat="1" ht="31.5" x14ac:dyDescent="0.25">
      <c r="A2901" s="72" t="s">
        <v>300</v>
      </c>
      <c r="B2901" s="33" t="s">
        <v>338</v>
      </c>
      <c r="C2901" s="78" t="s">
        <v>139</v>
      </c>
      <c r="D2901" s="43" t="s">
        <v>119</v>
      </c>
      <c r="E2901" s="74"/>
      <c r="F2901" s="74"/>
      <c r="G2901" s="74"/>
      <c r="H2901" s="74"/>
      <c r="I2901" s="127"/>
      <c r="J2901" s="50"/>
      <c r="K2901" s="127"/>
      <c r="L2901" s="55"/>
      <c r="M2901" s="75"/>
      <c r="N2901" s="75"/>
      <c r="O2901" s="74"/>
      <c r="P2901" s="74"/>
      <c r="Q2901" s="59">
        <f t="shared" ref="Q2901:Q2953" si="771">O2901-P2901</f>
        <v>0</v>
      </c>
      <c r="R2901" s="74"/>
      <c r="S2901" s="53">
        <f t="shared" ref="S2901:S2909" si="772">ROUND(R2901/12*3,0)</f>
        <v>0</v>
      </c>
      <c r="T2901" s="53"/>
      <c r="U2901" s="53"/>
      <c r="V2901" s="53">
        <f t="shared" ref="V2901:V2953" si="773">T2901-U2901</f>
        <v>0</v>
      </c>
      <c r="W2901" s="75"/>
      <c r="X2901" s="76"/>
    </row>
    <row r="2902" spans="1:24" s="35" customFormat="1" ht="47.25" x14ac:dyDescent="0.25">
      <c r="A2902" s="72" t="s">
        <v>300</v>
      </c>
      <c r="B2902" s="33" t="s">
        <v>338</v>
      </c>
      <c r="C2902" s="78" t="s">
        <v>140</v>
      </c>
      <c r="D2902" s="43" t="s">
        <v>120</v>
      </c>
      <c r="E2902" s="74"/>
      <c r="F2902" s="74"/>
      <c r="G2902" s="74"/>
      <c r="H2902" s="74"/>
      <c r="I2902" s="54"/>
      <c r="J2902" s="50"/>
      <c r="K2902" s="54"/>
      <c r="L2902" s="55"/>
      <c r="M2902" s="75"/>
      <c r="N2902" s="75"/>
      <c r="O2902" s="74"/>
      <c r="P2902" s="74"/>
      <c r="Q2902" s="57">
        <f t="shared" si="771"/>
        <v>0</v>
      </c>
      <c r="R2902" s="74"/>
      <c r="S2902" s="53"/>
      <c r="T2902" s="58"/>
      <c r="U2902" s="58"/>
      <c r="V2902" s="53">
        <f t="shared" si="773"/>
        <v>0</v>
      </c>
      <c r="W2902" s="75"/>
      <c r="X2902" s="76"/>
    </row>
    <row r="2903" spans="1:24" s="35" customFormat="1" ht="31.5" x14ac:dyDescent="0.25">
      <c r="A2903" s="72" t="s">
        <v>300</v>
      </c>
      <c r="B2903" s="33" t="s">
        <v>338</v>
      </c>
      <c r="C2903" s="78" t="s">
        <v>141</v>
      </c>
      <c r="D2903" s="43" t="s">
        <v>142</v>
      </c>
      <c r="E2903" s="74"/>
      <c r="F2903" s="74"/>
      <c r="G2903" s="74"/>
      <c r="H2903" s="74"/>
      <c r="I2903" s="54"/>
      <c r="J2903" s="50"/>
      <c r="K2903" s="54"/>
      <c r="L2903" s="55"/>
      <c r="M2903" s="75"/>
      <c r="N2903" s="75"/>
      <c r="O2903" s="74"/>
      <c r="P2903" s="74"/>
      <c r="Q2903" s="57">
        <f t="shared" si="771"/>
        <v>0</v>
      </c>
      <c r="R2903" s="74"/>
      <c r="S2903" s="53">
        <f t="shared" si="772"/>
        <v>0</v>
      </c>
      <c r="T2903" s="58"/>
      <c r="U2903" s="58"/>
      <c r="V2903" s="53">
        <f t="shared" si="773"/>
        <v>0</v>
      </c>
      <c r="W2903" s="75"/>
      <c r="X2903" s="76"/>
    </row>
    <row r="2904" spans="1:24" s="35" customFormat="1" ht="31.5" x14ac:dyDescent="0.25">
      <c r="A2904" s="72" t="s">
        <v>300</v>
      </c>
      <c r="B2904" s="33" t="s">
        <v>338</v>
      </c>
      <c r="C2904" s="78" t="s">
        <v>143</v>
      </c>
      <c r="D2904" s="43" t="s">
        <v>144</v>
      </c>
      <c r="E2904" s="74"/>
      <c r="F2904" s="74"/>
      <c r="G2904" s="74"/>
      <c r="H2904" s="74"/>
      <c r="I2904" s="54"/>
      <c r="J2904" s="50"/>
      <c r="K2904" s="54"/>
      <c r="L2904" s="55"/>
      <c r="M2904" s="75"/>
      <c r="N2904" s="75"/>
      <c r="O2904" s="74"/>
      <c r="P2904" s="74"/>
      <c r="Q2904" s="57">
        <f t="shared" si="771"/>
        <v>0</v>
      </c>
      <c r="R2904" s="74"/>
      <c r="S2904" s="53">
        <f t="shared" si="772"/>
        <v>0</v>
      </c>
      <c r="T2904" s="58"/>
      <c r="U2904" s="58"/>
      <c r="V2904" s="53">
        <f t="shared" si="773"/>
        <v>0</v>
      </c>
      <c r="W2904" s="75"/>
      <c r="X2904" s="76"/>
    </row>
    <row r="2905" spans="1:24" s="35" customFormat="1" ht="15.75" x14ac:dyDescent="0.25">
      <c r="A2905" s="72" t="s">
        <v>300</v>
      </c>
      <c r="B2905" s="33" t="s">
        <v>338</v>
      </c>
      <c r="C2905" s="78" t="s">
        <v>145</v>
      </c>
      <c r="D2905" s="43" t="s">
        <v>146</v>
      </c>
      <c r="E2905" s="74"/>
      <c r="F2905" s="74"/>
      <c r="G2905" s="74"/>
      <c r="H2905" s="74"/>
      <c r="I2905" s="54"/>
      <c r="J2905" s="50"/>
      <c r="K2905" s="54"/>
      <c r="L2905" s="55"/>
      <c r="M2905" s="75"/>
      <c r="N2905" s="75"/>
      <c r="O2905" s="74"/>
      <c r="P2905" s="74"/>
      <c r="Q2905" s="57">
        <f t="shared" si="771"/>
        <v>0</v>
      </c>
      <c r="R2905" s="74"/>
      <c r="S2905" s="53">
        <f t="shared" si="772"/>
        <v>0</v>
      </c>
      <c r="T2905" s="58"/>
      <c r="U2905" s="58"/>
      <c r="V2905" s="53">
        <f t="shared" si="773"/>
        <v>0</v>
      </c>
      <c r="W2905" s="75"/>
      <c r="X2905" s="76"/>
    </row>
    <row r="2906" spans="1:24" s="35" customFormat="1" ht="15.75" x14ac:dyDescent="0.25">
      <c r="A2906" s="72" t="s">
        <v>300</v>
      </c>
      <c r="B2906" s="33" t="s">
        <v>338</v>
      </c>
      <c r="C2906" s="78" t="s">
        <v>147</v>
      </c>
      <c r="D2906" s="43" t="s">
        <v>148</v>
      </c>
      <c r="E2906" s="74"/>
      <c r="F2906" s="74"/>
      <c r="G2906" s="74"/>
      <c r="H2906" s="74"/>
      <c r="I2906" s="54"/>
      <c r="J2906" s="50"/>
      <c r="K2906" s="54"/>
      <c r="L2906" s="55"/>
      <c r="M2906" s="75"/>
      <c r="N2906" s="75"/>
      <c r="O2906" s="74"/>
      <c r="P2906" s="74"/>
      <c r="Q2906" s="57">
        <f t="shared" si="771"/>
        <v>0</v>
      </c>
      <c r="R2906" s="74"/>
      <c r="S2906" s="53">
        <f t="shared" si="772"/>
        <v>0</v>
      </c>
      <c r="T2906" s="58"/>
      <c r="U2906" s="58"/>
      <c r="V2906" s="53">
        <f t="shared" si="773"/>
        <v>0</v>
      </c>
      <c r="W2906" s="75"/>
      <c r="X2906" s="76"/>
    </row>
    <row r="2907" spans="1:24" s="35" customFormat="1" ht="78.75" x14ac:dyDescent="0.25">
      <c r="A2907" s="72" t="s">
        <v>300</v>
      </c>
      <c r="B2907" s="33" t="s">
        <v>338</v>
      </c>
      <c r="C2907" s="78" t="s">
        <v>149</v>
      </c>
      <c r="D2907" s="43" t="s">
        <v>150</v>
      </c>
      <c r="E2907" s="74"/>
      <c r="F2907" s="74"/>
      <c r="G2907" s="74"/>
      <c r="H2907" s="74"/>
      <c r="I2907" s="54"/>
      <c r="J2907" s="50"/>
      <c r="K2907" s="54"/>
      <c r="L2907" s="55"/>
      <c r="M2907" s="75"/>
      <c r="N2907" s="75"/>
      <c r="O2907" s="74"/>
      <c r="P2907" s="74"/>
      <c r="Q2907" s="57">
        <f t="shared" si="771"/>
        <v>0</v>
      </c>
      <c r="R2907" s="74"/>
      <c r="S2907" s="53">
        <f t="shared" si="772"/>
        <v>0</v>
      </c>
      <c r="T2907" s="58"/>
      <c r="U2907" s="58"/>
      <c r="V2907" s="53">
        <f t="shared" si="773"/>
        <v>0</v>
      </c>
      <c r="W2907" s="75"/>
      <c r="X2907" s="76"/>
    </row>
    <row r="2908" spans="1:24" s="35" customFormat="1" ht="31.5" x14ac:dyDescent="0.25">
      <c r="A2908" s="72" t="s">
        <v>300</v>
      </c>
      <c r="B2908" s="33" t="s">
        <v>338</v>
      </c>
      <c r="C2908" s="78" t="s">
        <v>130</v>
      </c>
      <c r="D2908" s="43" t="s">
        <v>151</v>
      </c>
      <c r="E2908" s="74"/>
      <c r="F2908" s="74"/>
      <c r="G2908" s="74"/>
      <c r="H2908" s="74"/>
      <c r="I2908" s="54"/>
      <c r="J2908" s="50"/>
      <c r="K2908" s="54"/>
      <c r="L2908" s="55"/>
      <c r="M2908" s="75"/>
      <c r="N2908" s="75"/>
      <c r="O2908" s="74"/>
      <c r="P2908" s="74"/>
      <c r="Q2908" s="57">
        <f t="shared" si="771"/>
        <v>0</v>
      </c>
      <c r="R2908" s="74"/>
      <c r="S2908" s="53">
        <f t="shared" si="772"/>
        <v>0</v>
      </c>
      <c r="T2908" s="58"/>
      <c r="U2908" s="58"/>
      <c r="V2908" s="53">
        <f t="shared" si="773"/>
        <v>0</v>
      </c>
      <c r="W2908" s="75"/>
      <c r="X2908" s="76"/>
    </row>
    <row r="2909" spans="1:24" s="35" customFormat="1" ht="47.25" x14ac:dyDescent="0.25">
      <c r="A2909" s="72" t="s">
        <v>300</v>
      </c>
      <c r="B2909" s="33" t="s">
        <v>338</v>
      </c>
      <c r="C2909" s="78" t="s">
        <v>174</v>
      </c>
      <c r="D2909" s="43" t="s">
        <v>175</v>
      </c>
      <c r="E2909" s="74"/>
      <c r="F2909" s="74"/>
      <c r="G2909" s="74"/>
      <c r="H2909" s="74"/>
      <c r="I2909" s="54"/>
      <c r="J2909" s="50"/>
      <c r="K2909" s="54"/>
      <c r="L2909" s="55"/>
      <c r="M2909" s="75"/>
      <c r="N2909" s="75"/>
      <c r="O2909" s="74"/>
      <c r="P2909" s="74"/>
      <c r="Q2909" s="57">
        <f t="shared" si="771"/>
        <v>0</v>
      </c>
      <c r="R2909" s="74"/>
      <c r="S2909" s="53">
        <f t="shared" si="772"/>
        <v>0</v>
      </c>
      <c r="T2909" s="58"/>
      <c r="U2909" s="58"/>
      <c r="V2909" s="53">
        <f t="shared" si="773"/>
        <v>0</v>
      </c>
      <c r="W2909" s="75"/>
      <c r="X2909" s="76"/>
    </row>
    <row r="2910" spans="1:24" s="35" customFormat="1" ht="31.5" x14ac:dyDescent="0.25">
      <c r="A2910" s="72" t="s">
        <v>300</v>
      </c>
      <c r="B2910" s="33" t="s">
        <v>338</v>
      </c>
      <c r="C2910" s="78" t="s">
        <v>129</v>
      </c>
      <c r="D2910" s="43" t="s">
        <v>152</v>
      </c>
      <c r="E2910" s="74">
        <v>151518</v>
      </c>
      <c r="F2910" s="53">
        <f>E2910/12*3</f>
        <v>37879.5</v>
      </c>
      <c r="G2910" s="53">
        <v>37880</v>
      </c>
      <c r="H2910" s="53">
        <v>37880</v>
      </c>
      <c r="I2910" s="127">
        <f>G2910-F2910</f>
        <v>0.5</v>
      </c>
      <c r="J2910" s="55">
        <f>ROUND(I2910/F2910*100,2)</f>
        <v>0</v>
      </c>
      <c r="K2910" s="54"/>
      <c r="L2910" s="55"/>
      <c r="M2910" s="75"/>
      <c r="N2910" s="75"/>
      <c r="O2910" s="74">
        <v>781</v>
      </c>
      <c r="P2910" s="74">
        <v>781</v>
      </c>
      <c r="Q2910" s="57">
        <f t="shared" si="771"/>
        <v>0</v>
      </c>
      <c r="R2910" s="54">
        <v>52</v>
      </c>
      <c r="S2910" s="53">
        <f>ROUND(R2910/12*3,0)</f>
        <v>13</v>
      </c>
      <c r="T2910" s="58">
        <v>13</v>
      </c>
      <c r="U2910" s="58">
        <v>13</v>
      </c>
      <c r="V2910" s="53">
        <f t="shared" si="773"/>
        <v>0</v>
      </c>
      <c r="W2910" s="75"/>
      <c r="X2910" s="76"/>
    </row>
    <row r="2911" spans="1:24" s="35" customFormat="1" ht="31.5" x14ac:dyDescent="0.25">
      <c r="A2911" s="72" t="s">
        <v>300</v>
      </c>
      <c r="B2911" s="33" t="s">
        <v>338</v>
      </c>
      <c r="C2911" s="78" t="s">
        <v>176</v>
      </c>
      <c r="D2911" s="43" t="s">
        <v>177</v>
      </c>
      <c r="E2911" s="74"/>
      <c r="F2911" s="74"/>
      <c r="G2911" s="74"/>
      <c r="H2911" s="74"/>
      <c r="I2911" s="54"/>
      <c r="J2911" s="50"/>
      <c r="K2911" s="54"/>
      <c r="L2911" s="55"/>
      <c r="M2911" s="75"/>
      <c r="N2911" s="75"/>
      <c r="O2911" s="74"/>
      <c r="P2911" s="74"/>
      <c r="Q2911" s="57">
        <f t="shared" si="771"/>
        <v>0</v>
      </c>
      <c r="R2911" s="74"/>
      <c r="S2911" s="53">
        <f>ROUND(R2911/12*3,0)</f>
        <v>0</v>
      </c>
      <c r="T2911" s="58"/>
      <c r="U2911" s="58"/>
      <c r="V2911" s="53">
        <f t="shared" si="773"/>
        <v>0</v>
      </c>
      <c r="W2911" s="75"/>
      <c r="X2911" s="76"/>
    </row>
    <row r="2912" spans="1:24" s="35" customFormat="1" ht="15.75" x14ac:dyDescent="0.25">
      <c r="A2912" s="72" t="s">
        <v>300</v>
      </c>
      <c r="B2912" s="33" t="s">
        <v>338</v>
      </c>
      <c r="C2912" s="78" t="s">
        <v>131</v>
      </c>
      <c r="D2912" s="43" t="s">
        <v>153</v>
      </c>
      <c r="E2912" s="74">
        <v>74394</v>
      </c>
      <c r="F2912" s="53">
        <f>E2912/12*3</f>
        <v>18598.5</v>
      </c>
      <c r="G2912" s="53">
        <v>18599</v>
      </c>
      <c r="H2912" s="53">
        <v>18599</v>
      </c>
      <c r="I2912" s="127">
        <f>G2912-F2912</f>
        <v>0.5</v>
      </c>
      <c r="J2912" s="55">
        <f>ROUND(I2912/F2912*100,2)</f>
        <v>0</v>
      </c>
      <c r="K2912" s="54"/>
      <c r="L2912" s="55"/>
      <c r="M2912" s="75"/>
      <c r="N2912" s="75"/>
      <c r="O2912" s="74"/>
      <c r="P2912" s="74"/>
      <c r="Q2912" s="57">
        <f t="shared" si="771"/>
        <v>0</v>
      </c>
      <c r="R2912" s="54">
        <v>20</v>
      </c>
      <c r="S2912" s="53">
        <f>ROUND(R2912/12*3,0)</f>
        <v>5</v>
      </c>
      <c r="T2912" s="58">
        <v>5</v>
      </c>
      <c r="U2912" s="58">
        <v>5</v>
      </c>
      <c r="V2912" s="53">
        <f t="shared" si="773"/>
        <v>0</v>
      </c>
      <c r="W2912" s="75"/>
      <c r="X2912" s="76"/>
    </row>
    <row r="2913" spans="1:24" s="35" customFormat="1" ht="31.5" x14ac:dyDescent="0.25">
      <c r="A2913" s="72" t="s">
        <v>300</v>
      </c>
      <c r="B2913" s="33" t="s">
        <v>338</v>
      </c>
      <c r="C2913" s="78" t="s">
        <v>178</v>
      </c>
      <c r="D2913" s="43" t="s">
        <v>179</v>
      </c>
      <c r="E2913" s="74"/>
      <c r="F2913" s="74"/>
      <c r="G2913" s="74"/>
      <c r="H2913" s="74"/>
      <c r="I2913" s="54"/>
      <c r="J2913" s="50"/>
      <c r="K2913" s="54"/>
      <c r="L2913" s="55"/>
      <c r="M2913" s="75"/>
      <c r="N2913" s="75"/>
      <c r="O2913" s="74"/>
      <c r="P2913" s="74"/>
      <c r="Q2913" s="57">
        <f t="shared" si="771"/>
        <v>0</v>
      </c>
      <c r="R2913" s="74"/>
      <c r="S2913" s="53">
        <f t="shared" ref="S2913:S2950" si="774">ROUND(R2913/12*3,0)</f>
        <v>0</v>
      </c>
      <c r="T2913" s="58"/>
      <c r="U2913" s="58"/>
      <c r="V2913" s="53">
        <f t="shared" si="773"/>
        <v>0</v>
      </c>
      <c r="W2913" s="75"/>
      <c r="X2913" s="76"/>
    </row>
    <row r="2914" spans="1:24" s="35" customFormat="1" ht="31.5" x14ac:dyDescent="0.25">
      <c r="A2914" s="72" t="s">
        <v>300</v>
      </c>
      <c r="B2914" s="33" t="s">
        <v>338</v>
      </c>
      <c r="C2914" s="78" t="s">
        <v>132</v>
      </c>
      <c r="D2914" s="43" t="s">
        <v>154</v>
      </c>
      <c r="E2914" s="74"/>
      <c r="F2914" s="74"/>
      <c r="G2914" s="74"/>
      <c r="H2914" s="74"/>
      <c r="I2914" s="54"/>
      <c r="J2914" s="50"/>
      <c r="K2914" s="54"/>
      <c r="L2914" s="55"/>
      <c r="M2914" s="75"/>
      <c r="N2914" s="75"/>
      <c r="O2914" s="74"/>
      <c r="P2914" s="74"/>
      <c r="Q2914" s="57">
        <f t="shared" si="771"/>
        <v>0</v>
      </c>
      <c r="R2914" s="74"/>
      <c r="S2914" s="53">
        <f t="shared" si="774"/>
        <v>0</v>
      </c>
      <c r="T2914" s="58"/>
      <c r="U2914" s="58"/>
      <c r="V2914" s="53">
        <f t="shared" si="773"/>
        <v>0</v>
      </c>
      <c r="W2914" s="75"/>
      <c r="X2914" s="76"/>
    </row>
    <row r="2915" spans="1:24" s="35" customFormat="1" ht="15.75" x14ac:dyDescent="0.25">
      <c r="A2915" s="72" t="s">
        <v>300</v>
      </c>
      <c r="B2915" s="33" t="s">
        <v>338</v>
      </c>
      <c r="C2915" s="78" t="s">
        <v>133</v>
      </c>
      <c r="D2915" s="43" t="s">
        <v>155</v>
      </c>
      <c r="E2915" s="74"/>
      <c r="F2915" s="74"/>
      <c r="G2915" s="74"/>
      <c r="H2915" s="74"/>
      <c r="I2915" s="54"/>
      <c r="J2915" s="50"/>
      <c r="K2915" s="54"/>
      <c r="L2915" s="55"/>
      <c r="M2915" s="75"/>
      <c r="N2915" s="75"/>
      <c r="O2915" s="74"/>
      <c r="P2915" s="74"/>
      <c r="Q2915" s="57">
        <f t="shared" si="771"/>
        <v>0</v>
      </c>
      <c r="R2915" s="74"/>
      <c r="S2915" s="53">
        <f t="shared" si="774"/>
        <v>0</v>
      </c>
      <c r="T2915" s="58"/>
      <c r="U2915" s="58"/>
      <c r="V2915" s="53">
        <f t="shared" si="773"/>
        <v>0</v>
      </c>
      <c r="W2915" s="75"/>
      <c r="X2915" s="76"/>
    </row>
    <row r="2916" spans="1:24" s="35" customFormat="1" ht="15.75" x14ac:dyDescent="0.25">
      <c r="A2916" s="72" t="s">
        <v>300</v>
      </c>
      <c r="B2916" s="33" t="s">
        <v>338</v>
      </c>
      <c r="C2916" s="78" t="s">
        <v>135</v>
      </c>
      <c r="D2916" s="43" t="s">
        <v>156</v>
      </c>
      <c r="E2916" s="74"/>
      <c r="F2916" s="74"/>
      <c r="G2916" s="74"/>
      <c r="H2916" s="74"/>
      <c r="I2916" s="54"/>
      <c r="J2916" s="50"/>
      <c r="K2916" s="54"/>
      <c r="L2916" s="55"/>
      <c r="M2916" s="75"/>
      <c r="N2916" s="75"/>
      <c r="O2916" s="74"/>
      <c r="P2916" s="74"/>
      <c r="Q2916" s="57">
        <f t="shared" si="771"/>
        <v>0</v>
      </c>
      <c r="R2916" s="74"/>
      <c r="S2916" s="53">
        <f t="shared" si="774"/>
        <v>0</v>
      </c>
      <c r="T2916" s="58"/>
      <c r="U2916" s="58"/>
      <c r="V2916" s="53">
        <f t="shared" si="773"/>
        <v>0</v>
      </c>
      <c r="W2916" s="75"/>
      <c r="X2916" s="76"/>
    </row>
    <row r="2917" spans="1:24" s="35" customFormat="1" ht="31.5" x14ac:dyDescent="0.25">
      <c r="A2917" s="72" t="s">
        <v>300</v>
      </c>
      <c r="B2917" s="33" t="s">
        <v>338</v>
      </c>
      <c r="C2917" s="78" t="s">
        <v>136</v>
      </c>
      <c r="D2917" s="43" t="s">
        <v>157</v>
      </c>
      <c r="E2917" s="74"/>
      <c r="F2917" s="74"/>
      <c r="G2917" s="74"/>
      <c r="H2917" s="74"/>
      <c r="I2917" s="54"/>
      <c r="J2917" s="50"/>
      <c r="K2917" s="54"/>
      <c r="L2917" s="55"/>
      <c r="M2917" s="75"/>
      <c r="N2917" s="75"/>
      <c r="O2917" s="74"/>
      <c r="P2917" s="74"/>
      <c r="Q2917" s="57">
        <f t="shared" si="771"/>
        <v>0</v>
      </c>
      <c r="R2917" s="74"/>
      <c r="S2917" s="53">
        <f t="shared" si="774"/>
        <v>0</v>
      </c>
      <c r="T2917" s="58"/>
      <c r="U2917" s="58"/>
      <c r="V2917" s="53">
        <f t="shared" si="773"/>
        <v>0</v>
      </c>
      <c r="W2917" s="75"/>
      <c r="X2917" s="76"/>
    </row>
    <row r="2918" spans="1:24" s="35" customFormat="1" ht="47.25" x14ac:dyDescent="0.25">
      <c r="A2918" s="72" t="s">
        <v>300</v>
      </c>
      <c r="B2918" s="33" t="s">
        <v>338</v>
      </c>
      <c r="C2918" s="78" t="s">
        <v>134</v>
      </c>
      <c r="D2918" s="43" t="s">
        <v>158</v>
      </c>
      <c r="E2918" s="74"/>
      <c r="F2918" s="74"/>
      <c r="G2918" s="74"/>
      <c r="H2918" s="74"/>
      <c r="I2918" s="54"/>
      <c r="J2918" s="50"/>
      <c r="K2918" s="54"/>
      <c r="L2918" s="55"/>
      <c r="M2918" s="75"/>
      <c r="N2918" s="75"/>
      <c r="O2918" s="74"/>
      <c r="P2918" s="74"/>
      <c r="Q2918" s="57">
        <f t="shared" si="771"/>
        <v>0</v>
      </c>
      <c r="R2918" s="74"/>
      <c r="S2918" s="53">
        <f t="shared" si="774"/>
        <v>0</v>
      </c>
      <c r="T2918" s="58"/>
      <c r="U2918" s="58"/>
      <c r="V2918" s="53">
        <f t="shared" si="773"/>
        <v>0</v>
      </c>
      <c r="W2918" s="75"/>
      <c r="X2918" s="76"/>
    </row>
    <row r="2919" spans="1:24" s="35" customFormat="1" ht="15.75" x14ac:dyDescent="0.25">
      <c r="A2919" s="72" t="s">
        <v>300</v>
      </c>
      <c r="B2919" s="33" t="s">
        <v>338</v>
      </c>
      <c r="C2919" s="78" t="s">
        <v>138</v>
      </c>
      <c r="D2919" s="43" t="s">
        <v>159</v>
      </c>
      <c r="E2919" s="74"/>
      <c r="F2919" s="74"/>
      <c r="G2919" s="74"/>
      <c r="H2919" s="74"/>
      <c r="I2919" s="54"/>
      <c r="J2919" s="50"/>
      <c r="K2919" s="54"/>
      <c r="L2919" s="55"/>
      <c r="M2919" s="75"/>
      <c r="N2919" s="75"/>
      <c r="O2919" s="74"/>
      <c r="P2919" s="74"/>
      <c r="Q2919" s="57">
        <f t="shared" si="771"/>
        <v>0</v>
      </c>
      <c r="R2919" s="74"/>
      <c r="S2919" s="53">
        <f t="shared" si="774"/>
        <v>0</v>
      </c>
      <c r="T2919" s="58"/>
      <c r="U2919" s="58"/>
      <c r="V2919" s="53">
        <f t="shared" si="773"/>
        <v>0</v>
      </c>
      <c r="W2919" s="75"/>
      <c r="X2919" s="76"/>
    </row>
    <row r="2920" spans="1:24" s="35" customFormat="1" ht="15.75" x14ac:dyDescent="0.25">
      <c r="A2920" s="72" t="s">
        <v>300</v>
      </c>
      <c r="B2920" s="33" t="s">
        <v>338</v>
      </c>
      <c r="C2920" s="78" t="s">
        <v>180</v>
      </c>
      <c r="D2920" s="43" t="s">
        <v>181</v>
      </c>
      <c r="E2920" s="74"/>
      <c r="F2920" s="74"/>
      <c r="G2920" s="74"/>
      <c r="H2920" s="74"/>
      <c r="I2920" s="54"/>
      <c r="J2920" s="50"/>
      <c r="K2920" s="54"/>
      <c r="L2920" s="55"/>
      <c r="M2920" s="75"/>
      <c r="N2920" s="75"/>
      <c r="O2920" s="74"/>
      <c r="P2920" s="74"/>
      <c r="Q2920" s="57">
        <f t="shared" si="771"/>
        <v>0</v>
      </c>
      <c r="R2920" s="74"/>
      <c r="S2920" s="53">
        <f t="shared" si="774"/>
        <v>0</v>
      </c>
      <c r="T2920" s="58"/>
      <c r="U2920" s="58"/>
      <c r="V2920" s="53">
        <f t="shared" si="773"/>
        <v>0</v>
      </c>
      <c r="W2920" s="75"/>
      <c r="X2920" s="76"/>
    </row>
    <row r="2921" spans="1:24" s="35" customFormat="1" ht="31.5" x14ac:dyDescent="0.25">
      <c r="A2921" s="72" t="s">
        <v>300</v>
      </c>
      <c r="B2921" s="33" t="s">
        <v>338</v>
      </c>
      <c r="C2921" s="78" t="s">
        <v>137</v>
      </c>
      <c r="D2921" s="43" t="s">
        <v>160</v>
      </c>
      <c r="E2921" s="74"/>
      <c r="F2921" s="74"/>
      <c r="G2921" s="74"/>
      <c r="H2921" s="74"/>
      <c r="I2921" s="54"/>
      <c r="J2921" s="50"/>
      <c r="K2921" s="54"/>
      <c r="L2921" s="55"/>
      <c r="M2921" s="75"/>
      <c r="N2921" s="75"/>
      <c r="O2921" s="74"/>
      <c r="P2921" s="74"/>
      <c r="Q2921" s="57">
        <f t="shared" si="771"/>
        <v>0</v>
      </c>
      <c r="R2921" s="74"/>
      <c r="S2921" s="53">
        <f t="shared" si="774"/>
        <v>0</v>
      </c>
      <c r="T2921" s="58"/>
      <c r="U2921" s="58"/>
      <c r="V2921" s="53">
        <f t="shared" si="773"/>
        <v>0</v>
      </c>
      <c r="W2921" s="75"/>
      <c r="X2921" s="76"/>
    </row>
    <row r="2922" spans="1:24" s="35" customFormat="1" ht="15.75" x14ac:dyDescent="0.25">
      <c r="A2922" s="72" t="s">
        <v>300</v>
      </c>
      <c r="B2922" s="33" t="s">
        <v>338</v>
      </c>
      <c r="C2922" s="78" t="s">
        <v>127</v>
      </c>
      <c r="D2922" s="43" t="s">
        <v>161</v>
      </c>
      <c r="E2922" s="74"/>
      <c r="F2922" s="74"/>
      <c r="G2922" s="74"/>
      <c r="H2922" s="74"/>
      <c r="I2922" s="54"/>
      <c r="J2922" s="50"/>
      <c r="K2922" s="54"/>
      <c r="L2922" s="55"/>
      <c r="M2922" s="75"/>
      <c r="N2922" s="75"/>
      <c r="O2922" s="74"/>
      <c r="P2922" s="74"/>
      <c r="Q2922" s="57">
        <f t="shared" si="771"/>
        <v>0</v>
      </c>
      <c r="R2922" s="74"/>
      <c r="S2922" s="53">
        <f t="shared" si="774"/>
        <v>0</v>
      </c>
      <c r="T2922" s="58"/>
      <c r="U2922" s="58"/>
      <c r="V2922" s="53">
        <f t="shared" si="773"/>
        <v>0</v>
      </c>
      <c r="W2922" s="75"/>
      <c r="X2922" s="76"/>
    </row>
    <row r="2923" spans="1:24" s="35" customFormat="1" ht="31.5" x14ac:dyDescent="0.25">
      <c r="A2923" s="72" t="s">
        <v>300</v>
      </c>
      <c r="B2923" s="33" t="s">
        <v>338</v>
      </c>
      <c r="C2923" s="78" t="s">
        <v>126</v>
      </c>
      <c r="D2923" s="43" t="s">
        <v>162</v>
      </c>
      <c r="E2923" s="74"/>
      <c r="F2923" s="74"/>
      <c r="G2923" s="74"/>
      <c r="H2923" s="74"/>
      <c r="I2923" s="54"/>
      <c r="J2923" s="50"/>
      <c r="K2923" s="54"/>
      <c r="L2923" s="55"/>
      <c r="M2923" s="75"/>
      <c r="N2923" s="75"/>
      <c r="O2923" s="74"/>
      <c r="P2923" s="74"/>
      <c r="Q2923" s="57">
        <f t="shared" si="771"/>
        <v>0</v>
      </c>
      <c r="R2923" s="74"/>
      <c r="S2923" s="53">
        <f t="shared" si="774"/>
        <v>0</v>
      </c>
      <c r="T2923" s="58"/>
      <c r="U2923" s="58"/>
      <c r="V2923" s="53">
        <f t="shared" si="773"/>
        <v>0</v>
      </c>
      <c r="W2923" s="75"/>
      <c r="X2923" s="76"/>
    </row>
    <row r="2924" spans="1:24" s="35" customFormat="1" ht="15.75" x14ac:dyDescent="0.25">
      <c r="A2924" s="72" t="s">
        <v>300</v>
      </c>
      <c r="B2924" s="33" t="s">
        <v>338</v>
      </c>
      <c r="C2924" s="78" t="s">
        <v>122</v>
      </c>
      <c r="D2924" s="43" t="s">
        <v>163</v>
      </c>
      <c r="E2924" s="74"/>
      <c r="F2924" s="74"/>
      <c r="G2924" s="74"/>
      <c r="H2924" s="74"/>
      <c r="I2924" s="54"/>
      <c r="J2924" s="50"/>
      <c r="K2924" s="54"/>
      <c r="L2924" s="55"/>
      <c r="M2924" s="75"/>
      <c r="N2924" s="75"/>
      <c r="O2924" s="74"/>
      <c r="P2924" s="74"/>
      <c r="Q2924" s="57">
        <f t="shared" si="771"/>
        <v>0</v>
      </c>
      <c r="R2924" s="74"/>
      <c r="S2924" s="53">
        <f t="shared" si="774"/>
        <v>0</v>
      </c>
      <c r="T2924" s="58"/>
      <c r="U2924" s="58"/>
      <c r="V2924" s="53">
        <f t="shared" si="773"/>
        <v>0</v>
      </c>
      <c r="W2924" s="75"/>
      <c r="X2924" s="76"/>
    </row>
    <row r="2925" spans="1:24" s="35" customFormat="1" ht="15.75" x14ac:dyDescent="0.25">
      <c r="A2925" s="72" t="s">
        <v>300</v>
      </c>
      <c r="B2925" s="33" t="s">
        <v>338</v>
      </c>
      <c r="C2925" s="78" t="s">
        <v>123</v>
      </c>
      <c r="D2925" s="43" t="s">
        <v>164</v>
      </c>
      <c r="E2925" s="74"/>
      <c r="F2925" s="74"/>
      <c r="G2925" s="74"/>
      <c r="H2925" s="74"/>
      <c r="I2925" s="54"/>
      <c r="J2925" s="50"/>
      <c r="K2925" s="54"/>
      <c r="L2925" s="55"/>
      <c r="M2925" s="75"/>
      <c r="N2925" s="75"/>
      <c r="O2925" s="74"/>
      <c r="P2925" s="74"/>
      <c r="Q2925" s="57">
        <f t="shared" si="771"/>
        <v>0</v>
      </c>
      <c r="R2925" s="74"/>
      <c r="S2925" s="53">
        <f t="shared" si="774"/>
        <v>0</v>
      </c>
      <c r="T2925" s="58"/>
      <c r="U2925" s="58"/>
      <c r="V2925" s="53">
        <f t="shared" si="773"/>
        <v>0</v>
      </c>
      <c r="W2925" s="75"/>
      <c r="X2925" s="76"/>
    </row>
    <row r="2926" spans="1:24" s="35" customFormat="1" ht="15.75" x14ac:dyDescent="0.25">
      <c r="A2926" s="72" t="s">
        <v>300</v>
      </c>
      <c r="B2926" s="33" t="s">
        <v>338</v>
      </c>
      <c r="C2926" s="78" t="s">
        <v>182</v>
      </c>
      <c r="D2926" s="43" t="s">
        <v>183</v>
      </c>
      <c r="E2926" s="74"/>
      <c r="F2926" s="74"/>
      <c r="G2926" s="74"/>
      <c r="H2926" s="74"/>
      <c r="I2926" s="54"/>
      <c r="J2926" s="50"/>
      <c r="K2926" s="54"/>
      <c r="L2926" s="55"/>
      <c r="M2926" s="75"/>
      <c r="N2926" s="75"/>
      <c r="O2926" s="74"/>
      <c r="P2926" s="74"/>
      <c r="Q2926" s="57">
        <f t="shared" si="771"/>
        <v>0</v>
      </c>
      <c r="R2926" s="74"/>
      <c r="S2926" s="53">
        <f t="shared" si="774"/>
        <v>0</v>
      </c>
      <c r="T2926" s="58"/>
      <c r="U2926" s="58"/>
      <c r="V2926" s="53">
        <f t="shared" si="773"/>
        <v>0</v>
      </c>
      <c r="W2926" s="75"/>
      <c r="X2926" s="76"/>
    </row>
    <row r="2927" spans="1:24" s="35" customFormat="1" ht="15.75" x14ac:dyDescent="0.25">
      <c r="A2927" s="72" t="s">
        <v>300</v>
      </c>
      <c r="B2927" s="33" t="s">
        <v>338</v>
      </c>
      <c r="C2927" s="78" t="s">
        <v>184</v>
      </c>
      <c r="D2927" s="43" t="s">
        <v>185</v>
      </c>
      <c r="E2927" s="74"/>
      <c r="F2927" s="74"/>
      <c r="G2927" s="74"/>
      <c r="H2927" s="74"/>
      <c r="I2927" s="54"/>
      <c r="J2927" s="50"/>
      <c r="K2927" s="54"/>
      <c r="L2927" s="55"/>
      <c r="M2927" s="75"/>
      <c r="N2927" s="75"/>
      <c r="O2927" s="74"/>
      <c r="P2927" s="74"/>
      <c r="Q2927" s="57">
        <f t="shared" si="771"/>
        <v>0</v>
      </c>
      <c r="R2927" s="74"/>
      <c r="S2927" s="53">
        <f t="shared" si="774"/>
        <v>0</v>
      </c>
      <c r="T2927" s="58"/>
      <c r="U2927" s="58"/>
      <c r="V2927" s="53">
        <f t="shared" si="773"/>
        <v>0</v>
      </c>
      <c r="W2927" s="75"/>
      <c r="X2927" s="76"/>
    </row>
    <row r="2928" spans="1:24" s="35" customFormat="1" ht="15.75" x14ac:dyDescent="0.25">
      <c r="A2928" s="72" t="s">
        <v>300</v>
      </c>
      <c r="B2928" s="33" t="s">
        <v>338</v>
      </c>
      <c r="C2928" s="78" t="s">
        <v>186</v>
      </c>
      <c r="D2928" s="43" t="s">
        <v>187</v>
      </c>
      <c r="E2928" s="74"/>
      <c r="F2928" s="74"/>
      <c r="G2928" s="74"/>
      <c r="H2928" s="74"/>
      <c r="I2928" s="54"/>
      <c r="J2928" s="50"/>
      <c r="K2928" s="54"/>
      <c r="L2928" s="55"/>
      <c r="M2928" s="75"/>
      <c r="N2928" s="75"/>
      <c r="O2928" s="74"/>
      <c r="P2928" s="74"/>
      <c r="Q2928" s="57">
        <f t="shared" si="771"/>
        <v>0</v>
      </c>
      <c r="R2928" s="74"/>
      <c r="S2928" s="53">
        <f t="shared" si="774"/>
        <v>0</v>
      </c>
      <c r="T2928" s="58"/>
      <c r="U2928" s="58"/>
      <c r="V2928" s="53">
        <f t="shared" si="773"/>
        <v>0</v>
      </c>
      <c r="W2928" s="75"/>
      <c r="X2928" s="76"/>
    </row>
    <row r="2929" spans="1:24" s="35" customFormat="1" ht="31.5" x14ac:dyDescent="0.25">
      <c r="A2929" s="72" t="s">
        <v>300</v>
      </c>
      <c r="B2929" s="33" t="s">
        <v>338</v>
      </c>
      <c r="C2929" s="78" t="s">
        <v>188</v>
      </c>
      <c r="D2929" s="43" t="s">
        <v>189</v>
      </c>
      <c r="E2929" s="74"/>
      <c r="F2929" s="74"/>
      <c r="G2929" s="74"/>
      <c r="H2929" s="74"/>
      <c r="I2929" s="54"/>
      <c r="J2929" s="50"/>
      <c r="K2929" s="54"/>
      <c r="L2929" s="55"/>
      <c r="M2929" s="75"/>
      <c r="N2929" s="75"/>
      <c r="O2929" s="74"/>
      <c r="P2929" s="74"/>
      <c r="Q2929" s="57">
        <f t="shared" si="771"/>
        <v>0</v>
      </c>
      <c r="R2929" s="74"/>
      <c r="S2929" s="53">
        <f t="shared" si="774"/>
        <v>0</v>
      </c>
      <c r="T2929" s="58"/>
      <c r="U2929" s="58"/>
      <c r="V2929" s="53">
        <f t="shared" si="773"/>
        <v>0</v>
      </c>
      <c r="W2929" s="75"/>
      <c r="X2929" s="76"/>
    </row>
    <row r="2930" spans="1:24" s="35" customFormat="1" ht="15.75" x14ac:dyDescent="0.25">
      <c r="A2930" s="72" t="s">
        <v>300</v>
      </c>
      <c r="B2930" s="33" t="s">
        <v>338</v>
      </c>
      <c r="C2930" s="78" t="s">
        <v>124</v>
      </c>
      <c r="D2930" s="43" t="s">
        <v>165</v>
      </c>
      <c r="E2930" s="74"/>
      <c r="F2930" s="74"/>
      <c r="G2930" s="74"/>
      <c r="H2930" s="74"/>
      <c r="I2930" s="54"/>
      <c r="J2930" s="50"/>
      <c r="K2930" s="54"/>
      <c r="L2930" s="55"/>
      <c r="M2930" s="75"/>
      <c r="N2930" s="75"/>
      <c r="O2930" s="74"/>
      <c r="P2930" s="74"/>
      <c r="Q2930" s="57">
        <f t="shared" si="771"/>
        <v>0</v>
      </c>
      <c r="R2930" s="74"/>
      <c r="S2930" s="53">
        <f t="shared" si="774"/>
        <v>0</v>
      </c>
      <c r="T2930" s="58"/>
      <c r="U2930" s="58"/>
      <c r="V2930" s="53">
        <f t="shared" si="773"/>
        <v>0</v>
      </c>
      <c r="W2930" s="75"/>
      <c r="X2930" s="76"/>
    </row>
    <row r="2931" spans="1:24" s="35" customFormat="1" ht="15.75" x14ac:dyDescent="0.25">
      <c r="A2931" s="72" t="s">
        <v>300</v>
      </c>
      <c r="B2931" s="33" t="s">
        <v>338</v>
      </c>
      <c r="C2931" s="78" t="s">
        <v>125</v>
      </c>
      <c r="D2931" s="43" t="s">
        <v>166</v>
      </c>
      <c r="E2931" s="74"/>
      <c r="F2931" s="74"/>
      <c r="G2931" s="74"/>
      <c r="H2931" s="74"/>
      <c r="I2931" s="54"/>
      <c r="J2931" s="50"/>
      <c r="K2931" s="54"/>
      <c r="L2931" s="55"/>
      <c r="M2931" s="75"/>
      <c r="N2931" s="75"/>
      <c r="O2931" s="74"/>
      <c r="P2931" s="74"/>
      <c r="Q2931" s="57">
        <f t="shared" si="771"/>
        <v>0</v>
      </c>
      <c r="R2931" s="74"/>
      <c r="S2931" s="53">
        <f t="shared" si="774"/>
        <v>0</v>
      </c>
      <c r="T2931" s="58"/>
      <c r="U2931" s="58"/>
      <c r="V2931" s="53">
        <f t="shared" si="773"/>
        <v>0</v>
      </c>
      <c r="W2931" s="75"/>
      <c r="X2931" s="76"/>
    </row>
    <row r="2932" spans="1:24" s="35" customFormat="1" ht="47.25" x14ac:dyDescent="0.25">
      <c r="A2932" s="72" t="s">
        <v>300</v>
      </c>
      <c r="B2932" s="33" t="s">
        <v>338</v>
      </c>
      <c r="C2932" s="78" t="s">
        <v>34</v>
      </c>
      <c r="D2932" s="43" t="s">
        <v>167</v>
      </c>
      <c r="E2932" s="74"/>
      <c r="F2932" s="74"/>
      <c r="G2932" s="74"/>
      <c r="H2932" s="74"/>
      <c r="I2932" s="54"/>
      <c r="J2932" s="50"/>
      <c r="K2932" s="54"/>
      <c r="L2932" s="55"/>
      <c r="M2932" s="75"/>
      <c r="N2932" s="75"/>
      <c r="O2932" s="74"/>
      <c r="P2932" s="74"/>
      <c r="Q2932" s="57">
        <f t="shared" si="771"/>
        <v>0</v>
      </c>
      <c r="R2932" s="74"/>
      <c r="S2932" s="53">
        <f t="shared" si="774"/>
        <v>0</v>
      </c>
      <c r="T2932" s="58"/>
      <c r="U2932" s="58"/>
      <c r="V2932" s="53">
        <f t="shared" si="773"/>
        <v>0</v>
      </c>
      <c r="W2932" s="75"/>
      <c r="X2932" s="76"/>
    </row>
    <row r="2933" spans="1:24" s="35" customFormat="1" ht="15.75" x14ac:dyDescent="0.25">
      <c r="A2933" s="72" t="s">
        <v>300</v>
      </c>
      <c r="B2933" s="33" t="s">
        <v>338</v>
      </c>
      <c r="C2933" s="78" t="s">
        <v>35</v>
      </c>
      <c r="D2933" s="43" t="s">
        <v>168</v>
      </c>
      <c r="E2933" s="74"/>
      <c r="F2933" s="74"/>
      <c r="G2933" s="74"/>
      <c r="H2933" s="74"/>
      <c r="I2933" s="54"/>
      <c r="J2933" s="50"/>
      <c r="K2933" s="54"/>
      <c r="L2933" s="55"/>
      <c r="M2933" s="75"/>
      <c r="N2933" s="75"/>
      <c r="O2933" s="74"/>
      <c r="P2933" s="74"/>
      <c r="Q2933" s="57">
        <f t="shared" si="771"/>
        <v>0</v>
      </c>
      <c r="R2933" s="74"/>
      <c r="S2933" s="53">
        <f t="shared" si="774"/>
        <v>0</v>
      </c>
      <c r="T2933" s="58"/>
      <c r="U2933" s="58"/>
      <c r="V2933" s="53">
        <f t="shared" si="773"/>
        <v>0</v>
      </c>
      <c r="W2933" s="75"/>
      <c r="X2933" s="76"/>
    </row>
    <row r="2934" spans="1:24" s="35" customFormat="1" ht="31.5" x14ac:dyDescent="0.25">
      <c r="A2934" s="72" t="s">
        <v>300</v>
      </c>
      <c r="B2934" s="33" t="s">
        <v>338</v>
      </c>
      <c r="C2934" s="78" t="s">
        <v>36</v>
      </c>
      <c r="D2934" s="43" t="s">
        <v>190</v>
      </c>
      <c r="E2934" s="74"/>
      <c r="F2934" s="74"/>
      <c r="G2934" s="74"/>
      <c r="H2934" s="74"/>
      <c r="I2934" s="54"/>
      <c r="J2934" s="50"/>
      <c r="K2934" s="54"/>
      <c r="L2934" s="55"/>
      <c r="M2934" s="75"/>
      <c r="N2934" s="75"/>
      <c r="O2934" s="74"/>
      <c r="P2934" s="74"/>
      <c r="Q2934" s="57">
        <f t="shared" si="771"/>
        <v>0</v>
      </c>
      <c r="R2934" s="74"/>
      <c r="S2934" s="53">
        <f t="shared" si="774"/>
        <v>0</v>
      </c>
      <c r="T2934" s="58"/>
      <c r="U2934" s="58"/>
      <c r="V2934" s="53">
        <f t="shared" si="773"/>
        <v>0</v>
      </c>
      <c r="W2934" s="75"/>
      <c r="X2934" s="76"/>
    </row>
    <row r="2935" spans="1:24" s="35" customFormat="1" ht="31.5" x14ac:dyDescent="0.25">
      <c r="A2935" s="72" t="s">
        <v>300</v>
      </c>
      <c r="B2935" s="33" t="s">
        <v>338</v>
      </c>
      <c r="C2935" s="78" t="s">
        <v>37</v>
      </c>
      <c r="D2935" s="43" t="s">
        <v>191</v>
      </c>
      <c r="E2935" s="74"/>
      <c r="F2935" s="74"/>
      <c r="G2935" s="74"/>
      <c r="H2935" s="74"/>
      <c r="I2935" s="54"/>
      <c r="J2935" s="50"/>
      <c r="K2935" s="54"/>
      <c r="L2935" s="55"/>
      <c r="M2935" s="75"/>
      <c r="N2935" s="75"/>
      <c r="O2935" s="74"/>
      <c r="P2935" s="74"/>
      <c r="Q2935" s="57">
        <f t="shared" si="771"/>
        <v>0</v>
      </c>
      <c r="R2935" s="74"/>
      <c r="S2935" s="53">
        <f t="shared" si="774"/>
        <v>0</v>
      </c>
      <c r="T2935" s="58"/>
      <c r="U2935" s="58"/>
      <c r="V2935" s="53">
        <f t="shared" si="773"/>
        <v>0</v>
      </c>
      <c r="W2935" s="75"/>
      <c r="X2935" s="76"/>
    </row>
    <row r="2936" spans="1:24" s="35" customFormat="1" ht="31.5" x14ac:dyDescent="0.25">
      <c r="A2936" s="72" t="s">
        <v>300</v>
      </c>
      <c r="B2936" s="33" t="s">
        <v>338</v>
      </c>
      <c r="C2936" s="78" t="s">
        <v>38</v>
      </c>
      <c r="D2936" s="43" t="s">
        <v>169</v>
      </c>
      <c r="E2936" s="74"/>
      <c r="F2936" s="74"/>
      <c r="G2936" s="74"/>
      <c r="H2936" s="74"/>
      <c r="I2936" s="54"/>
      <c r="J2936" s="50"/>
      <c r="K2936" s="54"/>
      <c r="L2936" s="55"/>
      <c r="M2936" s="75"/>
      <c r="N2936" s="75"/>
      <c r="O2936" s="74"/>
      <c r="P2936" s="74"/>
      <c r="Q2936" s="57">
        <f t="shared" si="771"/>
        <v>0</v>
      </c>
      <c r="R2936" s="74"/>
      <c r="S2936" s="53">
        <f t="shared" si="774"/>
        <v>0</v>
      </c>
      <c r="T2936" s="58"/>
      <c r="U2936" s="58"/>
      <c r="V2936" s="53">
        <f t="shared" si="773"/>
        <v>0</v>
      </c>
      <c r="W2936" s="75"/>
      <c r="X2936" s="76"/>
    </row>
    <row r="2937" spans="1:24" s="35" customFormat="1" ht="15.75" x14ac:dyDescent="0.25">
      <c r="A2937" s="72" t="s">
        <v>300</v>
      </c>
      <c r="B2937" s="33" t="s">
        <v>338</v>
      </c>
      <c r="C2937" s="78" t="s">
        <v>39</v>
      </c>
      <c r="D2937" s="43" t="s">
        <v>170</v>
      </c>
      <c r="E2937" s="74"/>
      <c r="F2937" s="74"/>
      <c r="G2937" s="74"/>
      <c r="H2937" s="74"/>
      <c r="I2937" s="54"/>
      <c r="J2937" s="50"/>
      <c r="K2937" s="54"/>
      <c r="L2937" s="55"/>
      <c r="M2937" s="75"/>
      <c r="N2937" s="75"/>
      <c r="O2937" s="74"/>
      <c r="P2937" s="74"/>
      <c r="Q2937" s="57">
        <f t="shared" si="771"/>
        <v>0</v>
      </c>
      <c r="R2937" s="74"/>
      <c r="S2937" s="53">
        <f t="shared" si="774"/>
        <v>0</v>
      </c>
      <c r="T2937" s="58"/>
      <c r="U2937" s="58"/>
      <c r="V2937" s="53">
        <f t="shared" si="773"/>
        <v>0</v>
      </c>
      <c r="W2937" s="75"/>
      <c r="X2937" s="76"/>
    </row>
    <row r="2938" spans="1:24" s="35" customFormat="1" ht="47.25" x14ac:dyDescent="0.25">
      <c r="A2938" s="72" t="s">
        <v>300</v>
      </c>
      <c r="B2938" s="33" t="s">
        <v>338</v>
      </c>
      <c r="C2938" s="78" t="s">
        <v>40</v>
      </c>
      <c r="D2938" s="43" t="s">
        <v>172</v>
      </c>
      <c r="E2938" s="74"/>
      <c r="F2938" s="74"/>
      <c r="G2938" s="74"/>
      <c r="H2938" s="74"/>
      <c r="I2938" s="54"/>
      <c r="J2938" s="50"/>
      <c r="K2938" s="54"/>
      <c r="L2938" s="55"/>
      <c r="M2938" s="75"/>
      <c r="N2938" s="75"/>
      <c r="O2938" s="74"/>
      <c r="P2938" s="74"/>
      <c r="Q2938" s="57">
        <f t="shared" si="771"/>
        <v>0</v>
      </c>
      <c r="R2938" s="74"/>
      <c r="S2938" s="53">
        <f t="shared" si="774"/>
        <v>0</v>
      </c>
      <c r="T2938" s="58"/>
      <c r="U2938" s="58"/>
      <c r="V2938" s="53">
        <f t="shared" si="773"/>
        <v>0</v>
      </c>
      <c r="W2938" s="75"/>
      <c r="X2938" s="76"/>
    </row>
    <row r="2939" spans="1:24" s="35" customFormat="1" ht="15.75" x14ac:dyDescent="0.25">
      <c r="A2939" s="72" t="s">
        <v>300</v>
      </c>
      <c r="B2939" s="33" t="s">
        <v>338</v>
      </c>
      <c r="C2939" s="78" t="s">
        <v>41</v>
      </c>
      <c r="D2939" s="43" t="s">
        <v>171</v>
      </c>
      <c r="E2939" s="74"/>
      <c r="F2939" s="74"/>
      <c r="G2939" s="74"/>
      <c r="H2939" s="74"/>
      <c r="I2939" s="54"/>
      <c r="J2939" s="50"/>
      <c r="K2939" s="54"/>
      <c r="L2939" s="55"/>
      <c r="M2939" s="75"/>
      <c r="N2939" s="75"/>
      <c r="O2939" s="74"/>
      <c r="P2939" s="74"/>
      <c r="Q2939" s="57">
        <f t="shared" si="771"/>
        <v>0</v>
      </c>
      <c r="R2939" s="74"/>
      <c r="S2939" s="53">
        <f t="shared" si="774"/>
        <v>0</v>
      </c>
      <c r="T2939" s="58"/>
      <c r="U2939" s="58"/>
      <c r="V2939" s="53">
        <f t="shared" si="773"/>
        <v>0</v>
      </c>
      <c r="W2939" s="75"/>
      <c r="X2939" s="76"/>
    </row>
    <row r="2940" spans="1:24" s="35" customFormat="1" ht="15.75" x14ac:dyDescent="0.25">
      <c r="A2940" s="72" t="s">
        <v>300</v>
      </c>
      <c r="B2940" s="33" t="s">
        <v>338</v>
      </c>
      <c r="C2940" s="78" t="s">
        <v>42</v>
      </c>
      <c r="D2940" s="43" t="s">
        <v>192</v>
      </c>
      <c r="E2940" s="74"/>
      <c r="F2940" s="74"/>
      <c r="G2940" s="74"/>
      <c r="H2940" s="74"/>
      <c r="I2940" s="54"/>
      <c r="J2940" s="50"/>
      <c r="K2940" s="54"/>
      <c r="L2940" s="55"/>
      <c r="M2940" s="75"/>
      <c r="N2940" s="75"/>
      <c r="O2940" s="74"/>
      <c r="P2940" s="74"/>
      <c r="Q2940" s="57">
        <f t="shared" si="771"/>
        <v>0</v>
      </c>
      <c r="R2940" s="74"/>
      <c r="S2940" s="53">
        <f t="shared" si="774"/>
        <v>0</v>
      </c>
      <c r="T2940" s="58"/>
      <c r="U2940" s="58"/>
      <c r="V2940" s="53">
        <f t="shared" si="773"/>
        <v>0</v>
      </c>
      <c r="W2940" s="75"/>
      <c r="X2940" s="76"/>
    </row>
    <row r="2941" spans="1:24" s="35" customFormat="1" ht="15.75" x14ac:dyDescent="0.25">
      <c r="A2941" s="72" t="s">
        <v>300</v>
      </c>
      <c r="B2941" s="33" t="s">
        <v>338</v>
      </c>
      <c r="C2941" s="78" t="s">
        <v>43</v>
      </c>
      <c r="D2941" s="43" t="s">
        <v>193</v>
      </c>
      <c r="E2941" s="74"/>
      <c r="F2941" s="74"/>
      <c r="G2941" s="74"/>
      <c r="H2941" s="74"/>
      <c r="I2941" s="54"/>
      <c r="J2941" s="50"/>
      <c r="K2941" s="54"/>
      <c r="L2941" s="55"/>
      <c r="M2941" s="75"/>
      <c r="N2941" s="75"/>
      <c r="O2941" s="74"/>
      <c r="P2941" s="74"/>
      <c r="Q2941" s="57">
        <f t="shared" si="771"/>
        <v>0</v>
      </c>
      <c r="R2941" s="74"/>
      <c r="S2941" s="53">
        <f t="shared" si="774"/>
        <v>0</v>
      </c>
      <c r="T2941" s="58"/>
      <c r="U2941" s="58"/>
      <c r="V2941" s="53">
        <f t="shared" si="773"/>
        <v>0</v>
      </c>
      <c r="W2941" s="75"/>
      <c r="X2941" s="76"/>
    </row>
    <row r="2942" spans="1:24" s="35" customFormat="1" ht="15.75" x14ac:dyDescent="0.25">
      <c r="A2942" s="72" t="s">
        <v>300</v>
      </c>
      <c r="B2942" s="33" t="s">
        <v>338</v>
      </c>
      <c r="C2942" s="78" t="s">
        <v>44</v>
      </c>
      <c r="D2942" s="43" t="s">
        <v>173</v>
      </c>
      <c r="E2942" s="74"/>
      <c r="F2942" s="74"/>
      <c r="G2942" s="74"/>
      <c r="H2942" s="74"/>
      <c r="I2942" s="54"/>
      <c r="J2942" s="50"/>
      <c r="K2942" s="54"/>
      <c r="L2942" s="55"/>
      <c r="M2942" s="75"/>
      <c r="N2942" s="75"/>
      <c r="O2942" s="74"/>
      <c r="P2942" s="74"/>
      <c r="Q2942" s="57">
        <f t="shared" si="771"/>
        <v>0</v>
      </c>
      <c r="R2942" s="74"/>
      <c r="S2942" s="53">
        <f t="shared" si="774"/>
        <v>0</v>
      </c>
      <c r="T2942" s="58"/>
      <c r="U2942" s="58"/>
      <c r="V2942" s="53">
        <f t="shared" si="773"/>
        <v>0</v>
      </c>
      <c r="W2942" s="75"/>
      <c r="X2942" s="76"/>
    </row>
    <row r="2943" spans="1:24" s="35" customFormat="1" ht="15.75" x14ac:dyDescent="0.25">
      <c r="A2943" s="72" t="s">
        <v>300</v>
      </c>
      <c r="B2943" s="33" t="s">
        <v>338</v>
      </c>
      <c r="C2943" s="78" t="s">
        <v>45</v>
      </c>
      <c r="D2943" s="43" t="s">
        <v>187</v>
      </c>
      <c r="E2943" s="74"/>
      <c r="F2943" s="74"/>
      <c r="G2943" s="74"/>
      <c r="H2943" s="74"/>
      <c r="I2943" s="54"/>
      <c r="J2943" s="50"/>
      <c r="K2943" s="54"/>
      <c r="L2943" s="55"/>
      <c r="M2943" s="75"/>
      <c r="N2943" s="75"/>
      <c r="O2943" s="74"/>
      <c r="P2943" s="74"/>
      <c r="Q2943" s="57">
        <f t="shared" si="771"/>
        <v>0</v>
      </c>
      <c r="R2943" s="74"/>
      <c r="S2943" s="53">
        <f t="shared" si="774"/>
        <v>0</v>
      </c>
      <c r="T2943" s="58"/>
      <c r="U2943" s="58"/>
      <c r="V2943" s="53">
        <f t="shared" si="773"/>
        <v>0</v>
      </c>
      <c r="W2943" s="75"/>
      <c r="X2943" s="76"/>
    </row>
    <row r="2944" spans="1:24" s="35" customFormat="1" ht="15.75" x14ac:dyDescent="0.25">
      <c r="A2944" s="72" t="s">
        <v>300</v>
      </c>
      <c r="B2944" s="33" t="s">
        <v>338</v>
      </c>
      <c r="C2944" s="78" t="s">
        <v>46</v>
      </c>
      <c r="D2944" s="43" t="s">
        <v>194</v>
      </c>
      <c r="E2944" s="74"/>
      <c r="F2944" s="74"/>
      <c r="G2944" s="74"/>
      <c r="H2944" s="74"/>
      <c r="I2944" s="54"/>
      <c r="J2944" s="50"/>
      <c r="K2944" s="54"/>
      <c r="L2944" s="55"/>
      <c r="M2944" s="75"/>
      <c r="N2944" s="75"/>
      <c r="O2944" s="74"/>
      <c r="P2944" s="74"/>
      <c r="Q2944" s="57">
        <f t="shared" si="771"/>
        <v>0</v>
      </c>
      <c r="R2944" s="74"/>
      <c r="S2944" s="53">
        <f t="shared" si="774"/>
        <v>0</v>
      </c>
      <c r="T2944" s="58"/>
      <c r="U2944" s="58"/>
      <c r="V2944" s="53">
        <f t="shared" si="773"/>
        <v>0</v>
      </c>
      <c r="W2944" s="75"/>
      <c r="X2944" s="76"/>
    </row>
    <row r="2945" spans="1:24" s="35" customFormat="1" ht="15.75" x14ac:dyDescent="0.25">
      <c r="A2945" s="72" t="s">
        <v>300</v>
      </c>
      <c r="B2945" s="33" t="s">
        <v>338</v>
      </c>
      <c r="C2945" s="78" t="s">
        <v>47</v>
      </c>
      <c r="D2945" s="43" t="s">
        <v>121</v>
      </c>
      <c r="E2945" s="74"/>
      <c r="F2945" s="74"/>
      <c r="G2945" s="74"/>
      <c r="H2945" s="74"/>
      <c r="I2945" s="54"/>
      <c r="J2945" s="50"/>
      <c r="K2945" s="54"/>
      <c r="L2945" s="55"/>
      <c r="M2945" s="75"/>
      <c r="N2945" s="75"/>
      <c r="O2945" s="74"/>
      <c r="P2945" s="74"/>
      <c r="Q2945" s="57">
        <f t="shared" si="771"/>
        <v>0</v>
      </c>
      <c r="R2945" s="74"/>
      <c r="S2945" s="53">
        <f t="shared" si="774"/>
        <v>0</v>
      </c>
      <c r="T2945" s="58"/>
      <c r="U2945" s="58"/>
      <c r="V2945" s="53">
        <f t="shared" si="773"/>
        <v>0</v>
      </c>
      <c r="W2945" s="75"/>
      <c r="X2945" s="76"/>
    </row>
    <row r="2946" spans="1:24" s="35" customFormat="1" ht="15.75" x14ac:dyDescent="0.25">
      <c r="A2946" s="72" t="s">
        <v>300</v>
      </c>
      <c r="B2946" s="33" t="s">
        <v>338</v>
      </c>
      <c r="C2946" s="78" t="s">
        <v>48</v>
      </c>
      <c r="D2946" s="43" t="s">
        <v>195</v>
      </c>
      <c r="E2946" s="74"/>
      <c r="F2946" s="74"/>
      <c r="G2946" s="74"/>
      <c r="H2946" s="74"/>
      <c r="I2946" s="54"/>
      <c r="J2946" s="50"/>
      <c r="K2946" s="54"/>
      <c r="L2946" s="55"/>
      <c r="M2946" s="75"/>
      <c r="N2946" s="75"/>
      <c r="O2946" s="74"/>
      <c r="P2946" s="74"/>
      <c r="Q2946" s="57">
        <f t="shared" si="771"/>
        <v>0</v>
      </c>
      <c r="R2946" s="74"/>
      <c r="S2946" s="53">
        <f t="shared" si="774"/>
        <v>0</v>
      </c>
      <c r="T2946" s="58"/>
      <c r="U2946" s="58"/>
      <c r="V2946" s="53">
        <f t="shared" si="773"/>
        <v>0</v>
      </c>
      <c r="W2946" s="75"/>
      <c r="X2946" s="76"/>
    </row>
    <row r="2947" spans="1:24" s="35" customFormat="1" ht="31.5" x14ac:dyDescent="0.25">
      <c r="A2947" s="72" t="s">
        <v>300</v>
      </c>
      <c r="B2947" s="33" t="s">
        <v>338</v>
      </c>
      <c r="C2947" s="78" t="s">
        <v>128</v>
      </c>
      <c r="D2947" s="43" t="s">
        <v>118</v>
      </c>
      <c r="E2947" s="74"/>
      <c r="F2947" s="74"/>
      <c r="G2947" s="74"/>
      <c r="H2947" s="74"/>
      <c r="I2947" s="54"/>
      <c r="J2947" s="50"/>
      <c r="K2947" s="54"/>
      <c r="L2947" s="55"/>
      <c r="M2947" s="75"/>
      <c r="N2947" s="75"/>
      <c r="O2947" s="74"/>
      <c r="P2947" s="74"/>
      <c r="Q2947" s="57">
        <f t="shared" si="771"/>
        <v>0</v>
      </c>
      <c r="R2947" s="74"/>
      <c r="S2947" s="53">
        <f t="shared" si="774"/>
        <v>0</v>
      </c>
      <c r="T2947" s="58"/>
      <c r="U2947" s="58"/>
      <c r="V2947" s="53">
        <f t="shared" si="773"/>
        <v>0</v>
      </c>
      <c r="W2947" s="75"/>
      <c r="X2947" s="76"/>
    </row>
    <row r="2948" spans="1:24" s="35" customFormat="1" ht="15.75" x14ac:dyDescent="0.25">
      <c r="A2948" s="72" t="s">
        <v>300</v>
      </c>
      <c r="B2948" s="33" t="s">
        <v>338</v>
      </c>
      <c r="C2948" s="78" t="s">
        <v>47</v>
      </c>
      <c r="D2948" s="43" t="s">
        <v>121</v>
      </c>
      <c r="E2948" s="74"/>
      <c r="F2948" s="74"/>
      <c r="G2948" s="74"/>
      <c r="H2948" s="74"/>
      <c r="I2948" s="54"/>
      <c r="J2948" s="50"/>
      <c r="K2948" s="54"/>
      <c r="L2948" s="55"/>
      <c r="M2948" s="75"/>
      <c r="N2948" s="75"/>
      <c r="O2948" s="74"/>
      <c r="P2948" s="74"/>
      <c r="Q2948" s="57">
        <f t="shared" si="771"/>
        <v>0</v>
      </c>
      <c r="R2948" s="74"/>
      <c r="S2948" s="53">
        <f t="shared" si="774"/>
        <v>0</v>
      </c>
      <c r="T2948" s="58"/>
      <c r="U2948" s="58"/>
      <c r="V2948" s="53">
        <f t="shared" si="773"/>
        <v>0</v>
      </c>
      <c r="W2948" s="75"/>
      <c r="X2948" s="76"/>
    </row>
    <row r="2949" spans="1:24" s="35" customFormat="1" ht="31.5" x14ac:dyDescent="0.25">
      <c r="A2949" s="72" t="s">
        <v>300</v>
      </c>
      <c r="B2949" s="33" t="s">
        <v>338</v>
      </c>
      <c r="C2949" s="78" t="s">
        <v>49</v>
      </c>
      <c r="D2949" s="43" t="s">
        <v>196</v>
      </c>
      <c r="E2949" s="74"/>
      <c r="F2949" s="74"/>
      <c r="G2949" s="74"/>
      <c r="H2949" s="74"/>
      <c r="I2949" s="54"/>
      <c r="J2949" s="50"/>
      <c r="K2949" s="54"/>
      <c r="L2949" s="55"/>
      <c r="M2949" s="75"/>
      <c r="N2949" s="75"/>
      <c r="O2949" s="74"/>
      <c r="P2949" s="74"/>
      <c r="Q2949" s="57">
        <f t="shared" si="771"/>
        <v>0</v>
      </c>
      <c r="R2949" s="74"/>
      <c r="S2949" s="53">
        <f t="shared" si="774"/>
        <v>0</v>
      </c>
      <c r="T2949" s="58"/>
      <c r="U2949" s="58"/>
      <c r="V2949" s="53">
        <f t="shared" si="773"/>
        <v>0</v>
      </c>
      <c r="W2949" s="75"/>
      <c r="X2949" s="76"/>
    </row>
    <row r="2950" spans="1:24" s="35" customFormat="1" ht="31.5" x14ac:dyDescent="0.25">
      <c r="A2950" s="72" t="s">
        <v>300</v>
      </c>
      <c r="B2950" s="33" t="s">
        <v>338</v>
      </c>
      <c r="C2950" s="78" t="s">
        <v>197</v>
      </c>
      <c r="D2950" s="43" t="s">
        <v>198</v>
      </c>
      <c r="E2950" s="74"/>
      <c r="F2950" s="74"/>
      <c r="G2950" s="74"/>
      <c r="H2950" s="74"/>
      <c r="I2950" s="54"/>
      <c r="J2950" s="50"/>
      <c r="K2950" s="54"/>
      <c r="L2950" s="55"/>
      <c r="M2950" s="75"/>
      <c r="N2950" s="75"/>
      <c r="O2950" s="74"/>
      <c r="P2950" s="74"/>
      <c r="Q2950" s="57">
        <f t="shared" si="771"/>
        <v>0</v>
      </c>
      <c r="R2950" s="74"/>
      <c r="S2950" s="53">
        <f t="shared" si="774"/>
        <v>0</v>
      </c>
      <c r="T2950" s="58"/>
      <c r="U2950" s="58"/>
      <c r="V2950" s="53">
        <f t="shared" si="773"/>
        <v>0</v>
      </c>
      <c r="W2950" s="75"/>
      <c r="X2950" s="76"/>
    </row>
    <row r="2951" spans="1:24" s="35" customFormat="1" ht="47.25" x14ac:dyDescent="0.25">
      <c r="A2951" s="72" t="s">
        <v>300</v>
      </c>
      <c r="B2951" s="33" t="s">
        <v>338</v>
      </c>
      <c r="C2951" s="78" t="s">
        <v>199</v>
      </c>
      <c r="D2951" s="43" t="s">
        <v>200</v>
      </c>
      <c r="E2951" s="53">
        <v>123756</v>
      </c>
      <c r="F2951" s="53">
        <f>E2951/12*3</f>
        <v>30939</v>
      </c>
      <c r="G2951" s="53">
        <v>0</v>
      </c>
      <c r="H2951" s="53">
        <v>0</v>
      </c>
      <c r="I2951" s="127"/>
      <c r="J2951" s="55"/>
      <c r="K2951" s="54">
        <f>G2951-F2951</f>
        <v>-30939</v>
      </c>
      <c r="L2951" s="55">
        <f>ROUND(K2951*100/-F2951,2)</f>
        <v>100</v>
      </c>
      <c r="M2951" s="75"/>
      <c r="N2951" s="75"/>
      <c r="O2951" s="74"/>
      <c r="P2951" s="74"/>
      <c r="Q2951" s="57">
        <f t="shared" si="771"/>
        <v>0</v>
      </c>
      <c r="R2951" s="74">
        <v>50</v>
      </c>
      <c r="S2951" s="53">
        <f>ROUND(R2951/12*2,0)</f>
        <v>8</v>
      </c>
      <c r="T2951" s="58"/>
      <c r="U2951" s="58"/>
      <c r="V2951" s="53">
        <f t="shared" si="773"/>
        <v>0</v>
      </c>
      <c r="W2951" s="75"/>
      <c r="X2951" s="76"/>
    </row>
    <row r="2952" spans="1:24" s="35" customFormat="1" ht="31.5" x14ac:dyDescent="0.25">
      <c r="A2952" s="72" t="s">
        <v>300</v>
      </c>
      <c r="B2952" s="33" t="s">
        <v>338</v>
      </c>
      <c r="C2952" s="78" t="s">
        <v>201</v>
      </c>
      <c r="D2952" s="43" t="s">
        <v>202</v>
      </c>
      <c r="E2952" s="74"/>
      <c r="F2952" s="74"/>
      <c r="G2952" s="74"/>
      <c r="H2952" s="74"/>
      <c r="I2952" s="54"/>
      <c r="J2952" s="50"/>
      <c r="K2952" s="54"/>
      <c r="L2952" s="55"/>
      <c r="M2952" s="75"/>
      <c r="N2952" s="75"/>
      <c r="O2952" s="74"/>
      <c r="P2952" s="74"/>
      <c r="Q2952" s="57">
        <f t="shared" si="771"/>
        <v>0</v>
      </c>
      <c r="R2952" s="74"/>
      <c r="S2952" s="53">
        <f>ROUND(R2952/12*3,0)</f>
        <v>0</v>
      </c>
      <c r="T2952" s="58"/>
      <c r="U2952" s="58"/>
      <c r="V2952" s="53">
        <f t="shared" si="773"/>
        <v>0</v>
      </c>
      <c r="W2952" s="75"/>
      <c r="X2952" s="76"/>
    </row>
    <row r="2953" spans="1:24" s="35" customFormat="1" ht="47.25" x14ac:dyDescent="0.25">
      <c r="A2953" s="72" t="s">
        <v>300</v>
      </c>
      <c r="B2953" s="33" t="s">
        <v>338</v>
      </c>
      <c r="C2953" s="78" t="s">
        <v>203</v>
      </c>
      <c r="D2953" s="43" t="s">
        <v>204</v>
      </c>
      <c r="E2953" s="74"/>
      <c r="F2953" s="74"/>
      <c r="G2953" s="74"/>
      <c r="H2953" s="74"/>
      <c r="I2953" s="54"/>
      <c r="J2953" s="50"/>
      <c r="K2953" s="54"/>
      <c r="L2953" s="55"/>
      <c r="M2953" s="75"/>
      <c r="N2953" s="75"/>
      <c r="O2953" s="74"/>
      <c r="P2953" s="74"/>
      <c r="Q2953" s="57">
        <f t="shared" si="771"/>
        <v>0</v>
      </c>
      <c r="R2953" s="74"/>
      <c r="S2953" s="53">
        <f>ROUND(R2953/12*3,0)</f>
        <v>0</v>
      </c>
      <c r="T2953" s="58"/>
      <c r="U2953" s="58"/>
      <c r="V2953" s="53">
        <f t="shared" si="773"/>
        <v>0</v>
      </c>
      <c r="W2953" s="75"/>
      <c r="X2953" s="76"/>
    </row>
    <row r="2954" spans="1:24" s="35" customFormat="1" ht="31.5" x14ac:dyDescent="0.25">
      <c r="A2954" s="72" t="s">
        <v>300</v>
      </c>
      <c r="B2954" s="22" t="s">
        <v>339</v>
      </c>
      <c r="C2954" s="73" t="s">
        <v>102</v>
      </c>
      <c r="D2954" s="32" t="s">
        <v>50</v>
      </c>
      <c r="E2954" s="64">
        <f t="shared" ref="E2954:L2954" si="775">SUM(E2955:E3001)</f>
        <v>71432</v>
      </c>
      <c r="F2954" s="64">
        <f t="shared" si="775"/>
        <v>11905.333333333334</v>
      </c>
      <c r="G2954" s="64">
        <f t="shared" si="775"/>
        <v>32751</v>
      </c>
      <c r="H2954" s="64">
        <f t="shared" si="775"/>
        <v>32751</v>
      </c>
      <c r="I2954" s="134">
        <f t="shared" si="775"/>
        <v>0</v>
      </c>
      <c r="J2954" s="134">
        <f t="shared" si="775"/>
        <v>0</v>
      </c>
      <c r="K2954" s="134">
        <f t="shared" si="775"/>
        <v>0</v>
      </c>
      <c r="L2954" s="64">
        <f t="shared" si="775"/>
        <v>0</v>
      </c>
      <c r="M2954" s="64"/>
      <c r="N2954" s="64"/>
      <c r="O2954" s="64">
        <f t="shared" ref="O2954:V2954" si="776">SUM(O2955:O2999)</f>
        <v>0</v>
      </c>
      <c r="P2954" s="64">
        <f t="shared" si="776"/>
        <v>0</v>
      </c>
      <c r="Q2954" s="134">
        <f t="shared" si="776"/>
        <v>0</v>
      </c>
      <c r="R2954" s="64">
        <f t="shared" si="776"/>
        <v>0</v>
      </c>
      <c r="S2954" s="64">
        <f t="shared" si="776"/>
        <v>0</v>
      </c>
      <c r="T2954" s="144">
        <f t="shared" si="776"/>
        <v>0</v>
      </c>
      <c r="U2954" s="144">
        <f t="shared" si="776"/>
        <v>0</v>
      </c>
      <c r="V2954" s="64">
        <f t="shared" si="776"/>
        <v>0</v>
      </c>
      <c r="W2954" s="64"/>
      <c r="X2954" s="76"/>
    </row>
    <row r="2955" spans="1:24" s="35" customFormat="1" ht="63" x14ac:dyDescent="0.25">
      <c r="A2955" s="72" t="s">
        <v>300</v>
      </c>
      <c r="B2955" s="44" t="s">
        <v>339</v>
      </c>
      <c r="C2955" s="73" t="s">
        <v>102</v>
      </c>
      <c r="D2955" s="43" t="s">
        <v>205</v>
      </c>
      <c r="E2955" s="74"/>
      <c r="F2955" s="74"/>
      <c r="G2955" s="74"/>
      <c r="H2955" s="74"/>
      <c r="I2955" s="127"/>
      <c r="J2955" s="55"/>
      <c r="K2955" s="127"/>
      <c r="L2955" s="55"/>
      <c r="M2955" s="75"/>
      <c r="N2955" s="75"/>
      <c r="O2955" s="74"/>
      <c r="P2955" s="74"/>
      <c r="Q2955" s="59">
        <f>O2955-P2955</f>
        <v>0</v>
      </c>
      <c r="R2955" s="74"/>
      <c r="S2955" s="53">
        <f>ROUND(R2955/12*3,0)</f>
        <v>0</v>
      </c>
      <c r="T2955" s="53"/>
      <c r="U2955" s="53"/>
      <c r="V2955" s="53">
        <f>T2955-U2955</f>
        <v>0</v>
      </c>
      <c r="W2955" s="75"/>
      <c r="X2955" s="76"/>
    </row>
    <row r="2956" spans="1:24" s="35" customFormat="1" ht="15.75" x14ac:dyDescent="0.25">
      <c r="A2956" s="72" t="s">
        <v>300</v>
      </c>
      <c r="B2956" s="44" t="s">
        <v>339</v>
      </c>
      <c r="C2956" s="23" t="s">
        <v>384</v>
      </c>
      <c r="D2956" s="43" t="s">
        <v>387</v>
      </c>
      <c r="E2956" s="74"/>
      <c r="F2956" s="74"/>
      <c r="G2956" s="74"/>
      <c r="H2956" s="74"/>
      <c r="I2956" s="54"/>
      <c r="J2956" s="50"/>
      <c r="K2956" s="54"/>
      <c r="L2956" s="55"/>
      <c r="M2956" s="75"/>
      <c r="N2956" s="75"/>
      <c r="O2956" s="74"/>
      <c r="P2956" s="74"/>
      <c r="Q2956" s="57"/>
      <c r="R2956" s="74"/>
      <c r="S2956" s="53"/>
      <c r="T2956" s="58"/>
      <c r="U2956" s="58"/>
      <c r="V2956" s="53"/>
      <c r="W2956" s="75"/>
      <c r="X2956" s="76"/>
    </row>
    <row r="2957" spans="1:24" s="35" customFormat="1" ht="15.75" x14ac:dyDescent="0.25">
      <c r="A2957" s="72" t="s">
        <v>300</v>
      </c>
      <c r="B2957" s="44" t="s">
        <v>339</v>
      </c>
      <c r="C2957" s="23" t="s">
        <v>385</v>
      </c>
      <c r="D2957" s="43" t="s">
        <v>388</v>
      </c>
      <c r="E2957" s="74"/>
      <c r="F2957" s="74"/>
      <c r="G2957" s="74"/>
      <c r="H2957" s="74"/>
      <c r="I2957" s="54"/>
      <c r="J2957" s="50"/>
      <c r="K2957" s="54"/>
      <c r="L2957" s="55"/>
      <c r="M2957" s="75"/>
      <c r="N2957" s="75"/>
      <c r="O2957" s="74"/>
      <c r="P2957" s="74"/>
      <c r="Q2957" s="57"/>
      <c r="R2957" s="74"/>
      <c r="S2957" s="53"/>
      <c r="T2957" s="58"/>
      <c r="U2957" s="58"/>
      <c r="V2957" s="53"/>
      <c r="W2957" s="75"/>
      <c r="X2957" s="76"/>
    </row>
    <row r="2958" spans="1:24" s="35" customFormat="1" ht="31.5" x14ac:dyDescent="0.25">
      <c r="A2958" s="72" t="s">
        <v>300</v>
      </c>
      <c r="B2958" s="44" t="s">
        <v>339</v>
      </c>
      <c r="C2958" s="23" t="s">
        <v>386</v>
      </c>
      <c r="D2958" s="43" t="s">
        <v>389</v>
      </c>
      <c r="E2958" s="74"/>
      <c r="F2958" s="74"/>
      <c r="G2958" s="74">
        <v>79</v>
      </c>
      <c r="H2958" s="74">
        <v>79</v>
      </c>
      <c r="I2958" s="54"/>
      <c r="J2958" s="50"/>
      <c r="K2958" s="54"/>
      <c r="L2958" s="55"/>
      <c r="M2958" s="75"/>
      <c r="N2958" s="75"/>
      <c r="O2958" s="74"/>
      <c r="P2958" s="74"/>
      <c r="Q2958" s="57"/>
      <c r="R2958" s="74"/>
      <c r="S2958" s="53"/>
      <c r="T2958" s="58"/>
      <c r="U2958" s="58"/>
      <c r="V2958" s="53"/>
      <c r="W2958" s="75"/>
      <c r="X2958" s="76"/>
    </row>
    <row r="2959" spans="1:24" s="35" customFormat="1" ht="31.5" x14ac:dyDescent="0.25">
      <c r="A2959" s="72" t="s">
        <v>300</v>
      </c>
      <c r="B2959" s="44" t="s">
        <v>339</v>
      </c>
      <c r="C2959" s="79" t="s">
        <v>206</v>
      </c>
      <c r="D2959" s="43" t="s">
        <v>207</v>
      </c>
      <c r="E2959" s="74"/>
      <c r="F2959" s="74"/>
      <c r="G2959" s="74"/>
      <c r="H2959" s="74"/>
      <c r="I2959" s="54"/>
      <c r="J2959" s="50"/>
      <c r="K2959" s="54"/>
      <c r="L2959" s="55"/>
      <c r="M2959" s="75"/>
      <c r="N2959" s="75"/>
      <c r="O2959" s="74"/>
      <c r="P2959" s="74"/>
      <c r="Q2959" s="57">
        <f t="shared" ref="Q2959:Q2997" si="777">O2959-P2959</f>
        <v>0</v>
      </c>
      <c r="R2959" s="74"/>
      <c r="S2959" s="53">
        <f t="shared" ref="S2959:S2997" si="778">ROUND(R2959/12*3,0)</f>
        <v>0</v>
      </c>
      <c r="T2959" s="58"/>
      <c r="U2959" s="58"/>
      <c r="V2959" s="53">
        <f t="shared" ref="V2959:V2997" si="779">T2959-U2959</f>
        <v>0</v>
      </c>
      <c r="W2959" s="75"/>
      <c r="X2959" s="76"/>
    </row>
    <row r="2960" spans="1:24" s="35" customFormat="1" ht="31.5" x14ac:dyDescent="0.25">
      <c r="A2960" s="72" t="s">
        <v>300</v>
      </c>
      <c r="B2960" s="44" t="s">
        <v>339</v>
      </c>
      <c r="C2960" s="79" t="s">
        <v>208</v>
      </c>
      <c r="D2960" s="43" t="s">
        <v>209</v>
      </c>
      <c r="E2960" s="53">
        <v>9113</v>
      </c>
      <c r="F2960" s="53">
        <f>E2960/12*2</f>
        <v>1518.8333333333333</v>
      </c>
      <c r="G2960" s="53">
        <v>6054</v>
      </c>
      <c r="H2960" s="53">
        <v>6054</v>
      </c>
      <c r="I2960" s="54"/>
      <c r="J2960" s="50"/>
      <c r="K2960" s="54"/>
      <c r="L2960" s="55"/>
      <c r="M2960" s="75"/>
      <c r="N2960" s="75"/>
      <c r="O2960" s="74"/>
      <c r="P2960" s="74"/>
      <c r="Q2960" s="57">
        <f t="shared" si="777"/>
        <v>0</v>
      </c>
      <c r="R2960" s="74"/>
      <c r="S2960" s="53">
        <f t="shared" si="778"/>
        <v>0</v>
      </c>
      <c r="T2960" s="58"/>
      <c r="U2960" s="58"/>
      <c r="V2960" s="53">
        <f t="shared" si="779"/>
        <v>0</v>
      </c>
      <c r="W2960" s="75"/>
      <c r="X2960" s="76"/>
    </row>
    <row r="2961" spans="1:24" s="35" customFormat="1" ht="15.75" x14ac:dyDescent="0.25">
      <c r="A2961" s="72" t="s">
        <v>300</v>
      </c>
      <c r="B2961" s="44" t="s">
        <v>339</v>
      </c>
      <c r="C2961" s="79" t="s">
        <v>210</v>
      </c>
      <c r="D2961" s="43" t="s">
        <v>224</v>
      </c>
      <c r="E2961" s="74"/>
      <c r="F2961" s="74"/>
      <c r="G2961" s="74"/>
      <c r="H2961" s="74"/>
      <c r="I2961" s="54"/>
      <c r="J2961" s="50"/>
      <c r="K2961" s="54"/>
      <c r="L2961" s="55"/>
      <c r="M2961" s="75"/>
      <c r="N2961" s="75"/>
      <c r="O2961" s="74"/>
      <c r="P2961" s="74"/>
      <c r="Q2961" s="57">
        <f t="shared" si="777"/>
        <v>0</v>
      </c>
      <c r="R2961" s="74"/>
      <c r="S2961" s="53">
        <f t="shared" si="778"/>
        <v>0</v>
      </c>
      <c r="T2961" s="58"/>
      <c r="U2961" s="58"/>
      <c r="V2961" s="53">
        <f t="shared" si="779"/>
        <v>0</v>
      </c>
      <c r="W2961" s="75"/>
      <c r="X2961" s="76"/>
    </row>
    <row r="2962" spans="1:24" s="35" customFormat="1" ht="31.5" x14ac:dyDescent="0.25">
      <c r="A2962" s="72" t="s">
        <v>300</v>
      </c>
      <c r="B2962" s="44" t="s">
        <v>339</v>
      </c>
      <c r="C2962" s="79" t="s">
        <v>211</v>
      </c>
      <c r="D2962" s="43" t="s">
        <v>225</v>
      </c>
      <c r="E2962" s="74"/>
      <c r="F2962" s="74"/>
      <c r="G2962" s="74"/>
      <c r="H2962" s="74"/>
      <c r="I2962" s="54"/>
      <c r="J2962" s="50"/>
      <c r="K2962" s="54"/>
      <c r="L2962" s="55"/>
      <c r="M2962" s="75"/>
      <c r="N2962" s="75"/>
      <c r="O2962" s="74"/>
      <c r="P2962" s="74"/>
      <c r="Q2962" s="57">
        <f t="shared" si="777"/>
        <v>0</v>
      </c>
      <c r="R2962" s="74"/>
      <c r="S2962" s="53">
        <f>ROUND(R2962/12*3,0)</f>
        <v>0</v>
      </c>
      <c r="T2962" s="58"/>
      <c r="U2962" s="58"/>
      <c r="V2962" s="53">
        <f t="shared" si="779"/>
        <v>0</v>
      </c>
      <c r="W2962" s="75"/>
      <c r="X2962" s="76"/>
    </row>
    <row r="2963" spans="1:24" s="35" customFormat="1" ht="31.5" x14ac:dyDescent="0.25">
      <c r="A2963" s="72" t="s">
        <v>300</v>
      </c>
      <c r="B2963" s="44" t="s">
        <v>339</v>
      </c>
      <c r="C2963" s="79" t="s">
        <v>212</v>
      </c>
      <c r="D2963" s="43" t="s">
        <v>213</v>
      </c>
      <c r="E2963" s="53"/>
      <c r="F2963" s="53">
        <f>E2963/12*1</f>
        <v>0</v>
      </c>
      <c r="G2963" s="53"/>
      <c r="H2963" s="53"/>
      <c r="I2963" s="54"/>
      <c r="J2963" s="50"/>
      <c r="K2963" s="54"/>
      <c r="L2963" s="55"/>
      <c r="M2963" s="75"/>
      <c r="N2963" s="75"/>
      <c r="O2963" s="74"/>
      <c r="P2963" s="74"/>
      <c r="Q2963" s="57">
        <f t="shared" si="777"/>
        <v>0</v>
      </c>
      <c r="R2963" s="74"/>
      <c r="S2963" s="53">
        <f t="shared" si="778"/>
        <v>0</v>
      </c>
      <c r="T2963" s="58"/>
      <c r="U2963" s="58"/>
      <c r="V2963" s="53">
        <f t="shared" si="779"/>
        <v>0</v>
      </c>
      <c r="W2963" s="75"/>
      <c r="X2963" s="76"/>
    </row>
    <row r="2964" spans="1:24" s="35" customFormat="1" ht="15.75" x14ac:dyDescent="0.25">
      <c r="A2964" s="72" t="s">
        <v>300</v>
      </c>
      <c r="B2964" s="44" t="s">
        <v>339</v>
      </c>
      <c r="C2964" s="79" t="s">
        <v>214</v>
      </c>
      <c r="D2964" s="43" t="s">
        <v>215</v>
      </c>
      <c r="E2964" s="74"/>
      <c r="F2964" s="74"/>
      <c r="G2964" s="74"/>
      <c r="H2964" s="74"/>
      <c r="I2964" s="54"/>
      <c r="J2964" s="50"/>
      <c r="K2964" s="54"/>
      <c r="L2964" s="55"/>
      <c r="M2964" s="75"/>
      <c r="N2964" s="75"/>
      <c r="O2964" s="74"/>
      <c r="P2964" s="74"/>
      <c r="Q2964" s="57">
        <f t="shared" si="777"/>
        <v>0</v>
      </c>
      <c r="R2964" s="74"/>
      <c r="S2964" s="53">
        <f t="shared" si="778"/>
        <v>0</v>
      </c>
      <c r="T2964" s="58"/>
      <c r="U2964" s="58"/>
      <c r="V2964" s="53">
        <f t="shared" si="779"/>
        <v>0</v>
      </c>
      <c r="W2964" s="75"/>
      <c r="X2964" s="76"/>
    </row>
    <row r="2965" spans="1:24" s="35" customFormat="1" ht="31.5" x14ac:dyDescent="0.25">
      <c r="A2965" s="72" t="s">
        <v>300</v>
      </c>
      <c r="B2965" s="44" t="s">
        <v>339</v>
      </c>
      <c r="C2965" s="79" t="s">
        <v>216</v>
      </c>
      <c r="D2965" s="43" t="s">
        <v>217</v>
      </c>
      <c r="E2965" s="53">
        <v>59662</v>
      </c>
      <c r="F2965" s="53">
        <f>E2965/12*2</f>
        <v>9943.6666666666661</v>
      </c>
      <c r="G2965" s="53">
        <v>12103</v>
      </c>
      <c r="H2965" s="53">
        <v>12103</v>
      </c>
      <c r="I2965" s="54"/>
      <c r="J2965" s="50"/>
      <c r="K2965" s="54"/>
      <c r="L2965" s="55"/>
      <c r="M2965" s="75"/>
      <c r="N2965" s="75"/>
      <c r="O2965" s="74"/>
      <c r="P2965" s="74"/>
      <c r="Q2965" s="57">
        <f t="shared" si="777"/>
        <v>0</v>
      </c>
      <c r="R2965" s="74"/>
      <c r="S2965" s="53">
        <f t="shared" si="778"/>
        <v>0</v>
      </c>
      <c r="T2965" s="58"/>
      <c r="U2965" s="58"/>
      <c r="V2965" s="53">
        <f t="shared" si="779"/>
        <v>0</v>
      </c>
      <c r="W2965" s="75"/>
      <c r="X2965" s="76"/>
    </row>
    <row r="2966" spans="1:24" s="35" customFormat="1" ht="31.5" x14ac:dyDescent="0.25">
      <c r="A2966" s="72" t="s">
        <v>300</v>
      </c>
      <c r="B2966" s="44" t="s">
        <v>339</v>
      </c>
      <c r="C2966" s="79" t="s">
        <v>218</v>
      </c>
      <c r="D2966" s="43" t="s">
        <v>219</v>
      </c>
      <c r="E2966" s="53"/>
      <c r="F2966" s="53">
        <f t="shared" ref="F2966:F2996" si="780">E2966/12*1</f>
        <v>0</v>
      </c>
      <c r="G2966" s="53"/>
      <c r="H2966" s="53"/>
      <c r="I2966" s="54"/>
      <c r="J2966" s="50"/>
      <c r="K2966" s="54"/>
      <c r="L2966" s="55"/>
      <c r="M2966" s="75"/>
      <c r="N2966" s="75"/>
      <c r="O2966" s="74"/>
      <c r="P2966" s="74"/>
      <c r="Q2966" s="57">
        <f t="shared" si="777"/>
        <v>0</v>
      </c>
      <c r="R2966" s="74"/>
      <c r="S2966" s="53">
        <f t="shared" si="778"/>
        <v>0</v>
      </c>
      <c r="T2966" s="58"/>
      <c r="U2966" s="58"/>
      <c r="V2966" s="53">
        <f t="shared" si="779"/>
        <v>0</v>
      </c>
      <c r="W2966" s="75"/>
      <c r="X2966" s="76"/>
    </row>
    <row r="2967" spans="1:24" s="35" customFormat="1" ht="31.5" x14ac:dyDescent="0.25">
      <c r="A2967" s="72" t="s">
        <v>300</v>
      </c>
      <c r="B2967" s="44" t="s">
        <v>339</v>
      </c>
      <c r="C2967" s="79" t="s">
        <v>220</v>
      </c>
      <c r="D2967" s="43" t="s">
        <v>221</v>
      </c>
      <c r="E2967" s="53"/>
      <c r="F2967" s="53">
        <f t="shared" si="780"/>
        <v>0</v>
      </c>
      <c r="G2967" s="53"/>
      <c r="H2967" s="53"/>
      <c r="I2967" s="54"/>
      <c r="J2967" s="50"/>
      <c r="K2967" s="54"/>
      <c r="L2967" s="55"/>
      <c r="M2967" s="75"/>
      <c r="N2967" s="75"/>
      <c r="O2967" s="74"/>
      <c r="P2967" s="74"/>
      <c r="Q2967" s="57">
        <f t="shared" si="777"/>
        <v>0</v>
      </c>
      <c r="R2967" s="74"/>
      <c r="S2967" s="53">
        <f t="shared" si="778"/>
        <v>0</v>
      </c>
      <c r="T2967" s="58"/>
      <c r="U2967" s="58"/>
      <c r="V2967" s="53">
        <f t="shared" si="779"/>
        <v>0</v>
      </c>
      <c r="W2967" s="75"/>
      <c r="X2967" s="76"/>
    </row>
    <row r="2968" spans="1:24" s="35" customFormat="1" ht="31.5" x14ac:dyDescent="0.25">
      <c r="A2968" s="72" t="s">
        <v>300</v>
      </c>
      <c r="B2968" s="44" t="s">
        <v>339</v>
      </c>
      <c r="C2968" s="79" t="s">
        <v>222</v>
      </c>
      <c r="D2968" s="43" t="s">
        <v>226</v>
      </c>
      <c r="E2968" s="53"/>
      <c r="F2968" s="53">
        <f t="shared" si="780"/>
        <v>0</v>
      </c>
      <c r="G2968" s="53"/>
      <c r="H2968" s="53"/>
      <c r="I2968" s="54"/>
      <c r="J2968" s="50"/>
      <c r="K2968" s="54"/>
      <c r="L2968" s="55"/>
      <c r="M2968" s="75"/>
      <c r="N2968" s="75"/>
      <c r="O2968" s="74"/>
      <c r="P2968" s="74"/>
      <c r="Q2968" s="57">
        <f t="shared" si="777"/>
        <v>0</v>
      </c>
      <c r="R2968" s="74"/>
      <c r="S2968" s="53">
        <f t="shared" si="778"/>
        <v>0</v>
      </c>
      <c r="T2968" s="58"/>
      <c r="U2968" s="58"/>
      <c r="V2968" s="53">
        <f t="shared" si="779"/>
        <v>0</v>
      </c>
      <c r="W2968" s="75"/>
      <c r="X2968" s="76"/>
    </row>
    <row r="2969" spans="1:24" s="35" customFormat="1" ht="31.5" x14ac:dyDescent="0.25">
      <c r="A2969" s="72" t="s">
        <v>300</v>
      </c>
      <c r="B2969" s="44" t="s">
        <v>339</v>
      </c>
      <c r="C2969" s="79" t="s">
        <v>223</v>
      </c>
      <c r="D2969" s="43" t="s">
        <v>227</v>
      </c>
      <c r="E2969" s="53"/>
      <c r="F2969" s="53">
        <f t="shared" si="780"/>
        <v>0</v>
      </c>
      <c r="G2969" s="53"/>
      <c r="H2969" s="53"/>
      <c r="I2969" s="54"/>
      <c r="J2969" s="50"/>
      <c r="K2969" s="54"/>
      <c r="L2969" s="55"/>
      <c r="M2969" s="75"/>
      <c r="N2969" s="75"/>
      <c r="O2969" s="74"/>
      <c r="P2969" s="74"/>
      <c r="Q2969" s="57">
        <f t="shared" si="777"/>
        <v>0</v>
      </c>
      <c r="R2969" s="74"/>
      <c r="S2969" s="53">
        <f t="shared" si="778"/>
        <v>0</v>
      </c>
      <c r="T2969" s="58"/>
      <c r="U2969" s="58"/>
      <c r="V2969" s="53">
        <f t="shared" si="779"/>
        <v>0</v>
      </c>
      <c r="W2969" s="75"/>
      <c r="X2969" s="76"/>
    </row>
    <row r="2970" spans="1:24" s="35" customFormat="1" ht="31.5" x14ac:dyDescent="0.25">
      <c r="A2970" s="72" t="s">
        <v>300</v>
      </c>
      <c r="B2970" s="44" t="s">
        <v>339</v>
      </c>
      <c r="C2970" s="79" t="s">
        <v>280</v>
      </c>
      <c r="D2970" s="43" t="s">
        <v>281</v>
      </c>
      <c r="E2970" s="53"/>
      <c r="F2970" s="53">
        <f t="shared" si="780"/>
        <v>0</v>
      </c>
      <c r="G2970" s="53"/>
      <c r="H2970" s="53"/>
      <c r="I2970" s="54"/>
      <c r="J2970" s="50"/>
      <c r="K2970" s="54"/>
      <c r="L2970" s="55"/>
      <c r="M2970" s="75"/>
      <c r="N2970" s="75"/>
      <c r="O2970" s="74"/>
      <c r="P2970" s="74"/>
      <c r="Q2970" s="57">
        <f t="shared" si="777"/>
        <v>0</v>
      </c>
      <c r="R2970" s="74"/>
      <c r="S2970" s="53">
        <f t="shared" si="778"/>
        <v>0</v>
      </c>
      <c r="T2970" s="58"/>
      <c r="U2970" s="58"/>
      <c r="V2970" s="53">
        <f t="shared" si="779"/>
        <v>0</v>
      </c>
      <c r="W2970" s="75"/>
      <c r="X2970" s="76"/>
    </row>
    <row r="2971" spans="1:24" s="35" customFormat="1" ht="15.75" x14ac:dyDescent="0.25">
      <c r="A2971" s="72" t="s">
        <v>300</v>
      </c>
      <c r="B2971" s="44" t="s">
        <v>339</v>
      </c>
      <c r="C2971" s="79" t="s">
        <v>228</v>
      </c>
      <c r="D2971" s="43" t="s">
        <v>229</v>
      </c>
      <c r="E2971" s="53"/>
      <c r="F2971" s="53">
        <f t="shared" si="780"/>
        <v>0</v>
      </c>
      <c r="G2971" s="53">
        <v>11306</v>
      </c>
      <c r="H2971" s="53">
        <v>11306</v>
      </c>
      <c r="I2971" s="54"/>
      <c r="J2971" s="50"/>
      <c r="K2971" s="54"/>
      <c r="L2971" s="55"/>
      <c r="M2971" s="75"/>
      <c r="N2971" s="75"/>
      <c r="O2971" s="74"/>
      <c r="P2971" s="74"/>
      <c r="Q2971" s="57">
        <f t="shared" si="777"/>
        <v>0</v>
      </c>
      <c r="R2971" s="74"/>
      <c r="S2971" s="53">
        <f t="shared" si="778"/>
        <v>0</v>
      </c>
      <c r="T2971" s="58"/>
      <c r="U2971" s="58"/>
      <c r="V2971" s="53">
        <f t="shared" si="779"/>
        <v>0</v>
      </c>
      <c r="W2971" s="75"/>
      <c r="X2971" s="76"/>
    </row>
    <row r="2972" spans="1:24" s="35" customFormat="1" ht="31.5" x14ac:dyDescent="0.25">
      <c r="A2972" s="72" t="s">
        <v>300</v>
      </c>
      <c r="B2972" s="44" t="s">
        <v>339</v>
      </c>
      <c r="C2972" s="79" t="s">
        <v>230</v>
      </c>
      <c r="D2972" s="43" t="s">
        <v>231</v>
      </c>
      <c r="E2972" s="53"/>
      <c r="F2972" s="53">
        <f t="shared" si="780"/>
        <v>0</v>
      </c>
      <c r="G2972" s="53"/>
      <c r="H2972" s="53"/>
      <c r="I2972" s="54"/>
      <c r="J2972" s="50"/>
      <c r="K2972" s="54"/>
      <c r="L2972" s="55"/>
      <c r="M2972" s="75"/>
      <c r="N2972" s="75"/>
      <c r="O2972" s="74"/>
      <c r="P2972" s="74"/>
      <c r="Q2972" s="57">
        <f t="shared" si="777"/>
        <v>0</v>
      </c>
      <c r="R2972" s="74"/>
      <c r="S2972" s="53">
        <f t="shared" si="778"/>
        <v>0</v>
      </c>
      <c r="T2972" s="58"/>
      <c r="U2972" s="58"/>
      <c r="V2972" s="53">
        <f t="shared" si="779"/>
        <v>0</v>
      </c>
      <c r="W2972" s="75"/>
      <c r="X2972" s="76"/>
    </row>
    <row r="2973" spans="1:24" s="35" customFormat="1" ht="15.75" x14ac:dyDescent="0.25">
      <c r="A2973" s="72" t="s">
        <v>300</v>
      </c>
      <c r="B2973" s="44" t="s">
        <v>339</v>
      </c>
      <c r="C2973" s="79" t="s">
        <v>232</v>
      </c>
      <c r="D2973" s="43" t="s">
        <v>233</v>
      </c>
      <c r="E2973" s="53"/>
      <c r="F2973" s="53">
        <f t="shared" si="780"/>
        <v>0</v>
      </c>
      <c r="G2973" s="53"/>
      <c r="H2973" s="53"/>
      <c r="I2973" s="54"/>
      <c r="J2973" s="50"/>
      <c r="K2973" s="54"/>
      <c r="L2973" s="55"/>
      <c r="M2973" s="75"/>
      <c r="N2973" s="75"/>
      <c r="O2973" s="74"/>
      <c r="P2973" s="74"/>
      <c r="Q2973" s="57">
        <f t="shared" si="777"/>
        <v>0</v>
      </c>
      <c r="R2973" s="74"/>
      <c r="S2973" s="53">
        <f t="shared" si="778"/>
        <v>0</v>
      </c>
      <c r="T2973" s="58"/>
      <c r="U2973" s="58"/>
      <c r="V2973" s="53">
        <f t="shared" si="779"/>
        <v>0</v>
      </c>
      <c r="W2973" s="75"/>
      <c r="X2973" s="76"/>
    </row>
    <row r="2974" spans="1:24" s="35" customFormat="1" ht="15.75" x14ac:dyDescent="0.25">
      <c r="A2974" s="72" t="s">
        <v>300</v>
      </c>
      <c r="B2974" s="44" t="s">
        <v>339</v>
      </c>
      <c r="C2974" s="37" t="s">
        <v>394</v>
      </c>
      <c r="D2974" s="43" t="s">
        <v>369</v>
      </c>
      <c r="E2974" s="53">
        <v>2657</v>
      </c>
      <c r="F2974" s="53">
        <f>E2974/12*2</f>
        <v>442.83333333333331</v>
      </c>
      <c r="G2974" s="53"/>
      <c r="H2974" s="53"/>
      <c r="I2974" s="54"/>
      <c r="J2974" s="50"/>
      <c r="K2974" s="54"/>
      <c r="L2974" s="55"/>
      <c r="M2974" s="75"/>
      <c r="N2974" s="75"/>
      <c r="O2974" s="74"/>
      <c r="P2974" s="74"/>
      <c r="Q2974" s="57">
        <f t="shared" si="777"/>
        <v>0</v>
      </c>
      <c r="R2974" s="74"/>
      <c r="S2974" s="53">
        <f t="shared" si="778"/>
        <v>0</v>
      </c>
      <c r="T2974" s="58"/>
      <c r="U2974" s="58"/>
      <c r="V2974" s="53">
        <f t="shared" si="779"/>
        <v>0</v>
      </c>
      <c r="W2974" s="75"/>
      <c r="X2974" s="76"/>
    </row>
    <row r="2975" spans="1:24" s="35" customFormat="1" ht="15.75" x14ac:dyDescent="0.25">
      <c r="A2975" s="72" t="s">
        <v>300</v>
      </c>
      <c r="B2975" s="44" t="s">
        <v>339</v>
      </c>
      <c r="C2975" s="79" t="s">
        <v>234</v>
      </c>
      <c r="D2975" s="43" t="s">
        <v>235</v>
      </c>
      <c r="E2975" s="53"/>
      <c r="F2975" s="53">
        <f t="shared" si="780"/>
        <v>0</v>
      </c>
      <c r="G2975" s="53"/>
      <c r="H2975" s="53"/>
      <c r="I2975" s="54"/>
      <c r="J2975" s="50"/>
      <c r="K2975" s="54"/>
      <c r="L2975" s="55"/>
      <c r="M2975" s="75"/>
      <c r="N2975" s="75"/>
      <c r="O2975" s="74"/>
      <c r="P2975" s="74"/>
      <c r="Q2975" s="57">
        <f t="shared" si="777"/>
        <v>0</v>
      </c>
      <c r="R2975" s="74"/>
      <c r="S2975" s="53">
        <f t="shared" si="778"/>
        <v>0</v>
      </c>
      <c r="T2975" s="58"/>
      <c r="U2975" s="58"/>
      <c r="V2975" s="53">
        <f t="shared" si="779"/>
        <v>0</v>
      </c>
      <c r="W2975" s="75"/>
      <c r="X2975" s="76"/>
    </row>
    <row r="2976" spans="1:24" s="35" customFormat="1" ht="15.75" x14ac:dyDescent="0.25">
      <c r="A2976" s="72" t="s">
        <v>300</v>
      </c>
      <c r="B2976" s="44" t="s">
        <v>339</v>
      </c>
      <c r="C2976" s="79" t="s">
        <v>236</v>
      </c>
      <c r="D2976" s="43" t="s">
        <v>237</v>
      </c>
      <c r="E2976" s="53"/>
      <c r="F2976" s="53">
        <f t="shared" si="780"/>
        <v>0</v>
      </c>
      <c r="G2976" s="53"/>
      <c r="H2976" s="53"/>
      <c r="I2976" s="54"/>
      <c r="J2976" s="50"/>
      <c r="K2976" s="54"/>
      <c r="L2976" s="55"/>
      <c r="M2976" s="75"/>
      <c r="N2976" s="75"/>
      <c r="O2976" s="74"/>
      <c r="P2976" s="74"/>
      <c r="Q2976" s="57">
        <f t="shared" si="777"/>
        <v>0</v>
      </c>
      <c r="R2976" s="74"/>
      <c r="S2976" s="53">
        <f t="shared" si="778"/>
        <v>0</v>
      </c>
      <c r="T2976" s="58"/>
      <c r="U2976" s="58"/>
      <c r="V2976" s="53">
        <f t="shared" si="779"/>
        <v>0</v>
      </c>
      <c r="W2976" s="75"/>
      <c r="X2976" s="76"/>
    </row>
    <row r="2977" spans="1:24" s="35" customFormat="1" ht="31.5" x14ac:dyDescent="0.25">
      <c r="A2977" s="72" t="s">
        <v>300</v>
      </c>
      <c r="B2977" s="44" t="s">
        <v>339</v>
      </c>
      <c r="C2977" s="79" t="s">
        <v>238</v>
      </c>
      <c r="D2977" s="43" t="s">
        <v>239</v>
      </c>
      <c r="E2977" s="53"/>
      <c r="F2977" s="53">
        <f t="shared" si="780"/>
        <v>0</v>
      </c>
      <c r="G2977" s="53"/>
      <c r="H2977" s="53"/>
      <c r="I2977" s="54"/>
      <c r="J2977" s="50"/>
      <c r="K2977" s="54"/>
      <c r="L2977" s="55"/>
      <c r="M2977" s="75"/>
      <c r="N2977" s="75"/>
      <c r="O2977" s="74"/>
      <c r="P2977" s="74"/>
      <c r="Q2977" s="57">
        <f t="shared" si="777"/>
        <v>0</v>
      </c>
      <c r="R2977" s="74"/>
      <c r="S2977" s="53">
        <f t="shared" si="778"/>
        <v>0</v>
      </c>
      <c r="T2977" s="58"/>
      <c r="U2977" s="58"/>
      <c r="V2977" s="53">
        <f t="shared" si="779"/>
        <v>0</v>
      </c>
      <c r="W2977" s="75"/>
      <c r="X2977" s="76"/>
    </row>
    <row r="2978" spans="1:24" s="35" customFormat="1" ht="31.5" x14ac:dyDescent="0.25">
      <c r="A2978" s="72" t="s">
        <v>300</v>
      </c>
      <c r="B2978" s="44" t="s">
        <v>339</v>
      </c>
      <c r="C2978" s="79" t="s">
        <v>240</v>
      </c>
      <c r="D2978" s="43" t="s">
        <v>241</v>
      </c>
      <c r="E2978" s="53"/>
      <c r="F2978" s="53">
        <f t="shared" si="780"/>
        <v>0</v>
      </c>
      <c r="G2978" s="53"/>
      <c r="H2978" s="53"/>
      <c r="I2978" s="54"/>
      <c r="J2978" s="50"/>
      <c r="K2978" s="54"/>
      <c r="L2978" s="55"/>
      <c r="M2978" s="75"/>
      <c r="N2978" s="75"/>
      <c r="O2978" s="74"/>
      <c r="P2978" s="74"/>
      <c r="Q2978" s="57">
        <f t="shared" si="777"/>
        <v>0</v>
      </c>
      <c r="R2978" s="74"/>
      <c r="S2978" s="53">
        <f t="shared" si="778"/>
        <v>0</v>
      </c>
      <c r="T2978" s="58"/>
      <c r="U2978" s="58"/>
      <c r="V2978" s="53">
        <f t="shared" si="779"/>
        <v>0</v>
      </c>
      <c r="W2978" s="75"/>
      <c r="X2978" s="76"/>
    </row>
    <row r="2979" spans="1:24" s="35" customFormat="1" ht="15.75" x14ac:dyDescent="0.25">
      <c r="A2979" s="72" t="s">
        <v>300</v>
      </c>
      <c r="B2979" s="44" t="s">
        <v>339</v>
      </c>
      <c r="C2979" s="79" t="s">
        <v>242</v>
      </c>
      <c r="D2979" s="43" t="s">
        <v>246</v>
      </c>
      <c r="E2979" s="53"/>
      <c r="F2979" s="53">
        <f t="shared" si="780"/>
        <v>0</v>
      </c>
      <c r="G2979" s="53"/>
      <c r="H2979" s="53"/>
      <c r="I2979" s="54"/>
      <c r="J2979" s="50"/>
      <c r="K2979" s="54"/>
      <c r="L2979" s="55"/>
      <c r="M2979" s="75"/>
      <c r="N2979" s="75"/>
      <c r="O2979" s="74"/>
      <c r="P2979" s="74"/>
      <c r="Q2979" s="57">
        <f t="shared" si="777"/>
        <v>0</v>
      </c>
      <c r="R2979" s="74"/>
      <c r="S2979" s="53">
        <f t="shared" si="778"/>
        <v>0</v>
      </c>
      <c r="T2979" s="58"/>
      <c r="U2979" s="58"/>
      <c r="V2979" s="53">
        <f t="shared" si="779"/>
        <v>0</v>
      </c>
      <c r="W2979" s="75"/>
      <c r="X2979" s="76"/>
    </row>
    <row r="2980" spans="1:24" s="35" customFormat="1" ht="15.75" x14ac:dyDescent="0.25">
      <c r="A2980" s="72" t="s">
        <v>300</v>
      </c>
      <c r="B2980" s="44" t="s">
        <v>339</v>
      </c>
      <c r="C2980" s="79" t="s">
        <v>243</v>
      </c>
      <c r="D2980" s="43" t="s">
        <v>247</v>
      </c>
      <c r="E2980" s="53"/>
      <c r="F2980" s="53">
        <f t="shared" si="780"/>
        <v>0</v>
      </c>
      <c r="G2980" s="53">
        <v>1022</v>
      </c>
      <c r="H2980" s="53">
        <v>1022</v>
      </c>
      <c r="I2980" s="54"/>
      <c r="J2980" s="50"/>
      <c r="K2980" s="54"/>
      <c r="L2980" s="55"/>
      <c r="M2980" s="75"/>
      <c r="N2980" s="75"/>
      <c r="O2980" s="74"/>
      <c r="P2980" s="74"/>
      <c r="Q2980" s="57">
        <f t="shared" si="777"/>
        <v>0</v>
      </c>
      <c r="R2980" s="74"/>
      <c r="S2980" s="53">
        <f t="shared" si="778"/>
        <v>0</v>
      </c>
      <c r="T2980" s="58"/>
      <c r="U2980" s="58"/>
      <c r="V2980" s="53">
        <f t="shared" si="779"/>
        <v>0</v>
      </c>
      <c r="W2980" s="75"/>
      <c r="X2980" s="76"/>
    </row>
    <row r="2981" spans="1:24" s="35" customFormat="1" ht="15.75" x14ac:dyDescent="0.25">
      <c r="A2981" s="72" t="s">
        <v>300</v>
      </c>
      <c r="B2981" s="44" t="s">
        <v>339</v>
      </c>
      <c r="C2981" s="79" t="s">
        <v>244</v>
      </c>
      <c r="D2981" s="43" t="s">
        <v>245</v>
      </c>
      <c r="E2981" s="53"/>
      <c r="F2981" s="53">
        <f t="shared" si="780"/>
        <v>0</v>
      </c>
      <c r="G2981" s="53"/>
      <c r="H2981" s="53"/>
      <c r="I2981" s="54"/>
      <c r="J2981" s="50"/>
      <c r="K2981" s="54"/>
      <c r="L2981" s="55"/>
      <c r="M2981" s="75"/>
      <c r="N2981" s="75"/>
      <c r="O2981" s="74"/>
      <c r="P2981" s="74"/>
      <c r="Q2981" s="57">
        <f t="shared" si="777"/>
        <v>0</v>
      </c>
      <c r="R2981" s="74"/>
      <c r="S2981" s="53">
        <f t="shared" si="778"/>
        <v>0</v>
      </c>
      <c r="T2981" s="58"/>
      <c r="U2981" s="58"/>
      <c r="V2981" s="53">
        <f t="shared" si="779"/>
        <v>0</v>
      </c>
      <c r="W2981" s="75"/>
      <c r="X2981" s="76"/>
    </row>
    <row r="2982" spans="1:24" s="35" customFormat="1" ht="31.5" x14ac:dyDescent="0.25">
      <c r="A2982" s="72" t="s">
        <v>300</v>
      </c>
      <c r="B2982" s="44" t="s">
        <v>339</v>
      </c>
      <c r="C2982" s="79" t="s">
        <v>248</v>
      </c>
      <c r="D2982" s="43" t="s">
        <v>249</v>
      </c>
      <c r="E2982" s="53"/>
      <c r="F2982" s="53">
        <f t="shared" si="780"/>
        <v>0</v>
      </c>
      <c r="G2982" s="53"/>
      <c r="H2982" s="53"/>
      <c r="I2982" s="54"/>
      <c r="J2982" s="50"/>
      <c r="K2982" s="54"/>
      <c r="L2982" s="55"/>
      <c r="M2982" s="75"/>
      <c r="N2982" s="75"/>
      <c r="O2982" s="74"/>
      <c r="P2982" s="74"/>
      <c r="Q2982" s="57">
        <f t="shared" si="777"/>
        <v>0</v>
      </c>
      <c r="R2982" s="74"/>
      <c r="S2982" s="53">
        <f t="shared" si="778"/>
        <v>0</v>
      </c>
      <c r="T2982" s="58"/>
      <c r="U2982" s="58"/>
      <c r="V2982" s="53">
        <f t="shared" si="779"/>
        <v>0</v>
      </c>
      <c r="W2982" s="75"/>
      <c r="X2982" s="76"/>
    </row>
    <row r="2983" spans="1:24" s="35" customFormat="1" ht="15.75" x14ac:dyDescent="0.25">
      <c r="A2983" s="72" t="s">
        <v>300</v>
      </c>
      <c r="B2983" s="44" t="s">
        <v>339</v>
      </c>
      <c r="C2983" s="79" t="s">
        <v>250</v>
      </c>
      <c r="D2983" s="43" t="s">
        <v>251</v>
      </c>
      <c r="E2983" s="53"/>
      <c r="F2983" s="53">
        <f t="shared" si="780"/>
        <v>0</v>
      </c>
      <c r="G2983" s="53"/>
      <c r="H2983" s="53"/>
      <c r="I2983" s="54"/>
      <c r="J2983" s="50"/>
      <c r="K2983" s="54"/>
      <c r="L2983" s="55"/>
      <c r="M2983" s="75"/>
      <c r="N2983" s="75"/>
      <c r="O2983" s="74"/>
      <c r="P2983" s="74"/>
      <c r="Q2983" s="57">
        <f t="shared" si="777"/>
        <v>0</v>
      </c>
      <c r="R2983" s="74"/>
      <c r="S2983" s="53">
        <f t="shared" si="778"/>
        <v>0</v>
      </c>
      <c r="T2983" s="58"/>
      <c r="U2983" s="58"/>
      <c r="V2983" s="53">
        <f t="shared" si="779"/>
        <v>0</v>
      </c>
      <c r="W2983" s="75"/>
      <c r="X2983" s="76"/>
    </row>
    <row r="2984" spans="1:24" s="35" customFormat="1" ht="31.5" x14ac:dyDescent="0.25">
      <c r="A2984" s="72" t="s">
        <v>300</v>
      </c>
      <c r="B2984" s="44" t="s">
        <v>339</v>
      </c>
      <c r="C2984" s="79" t="s">
        <v>252</v>
      </c>
      <c r="D2984" s="43" t="s">
        <v>253</v>
      </c>
      <c r="E2984" s="53"/>
      <c r="F2984" s="53">
        <f t="shared" si="780"/>
        <v>0</v>
      </c>
      <c r="G2984" s="53"/>
      <c r="H2984" s="53"/>
      <c r="I2984" s="54"/>
      <c r="J2984" s="50"/>
      <c r="K2984" s="54"/>
      <c r="L2984" s="55"/>
      <c r="M2984" s="75"/>
      <c r="N2984" s="75"/>
      <c r="O2984" s="74"/>
      <c r="P2984" s="74"/>
      <c r="Q2984" s="57">
        <f t="shared" si="777"/>
        <v>0</v>
      </c>
      <c r="R2984" s="74"/>
      <c r="S2984" s="53">
        <f t="shared" si="778"/>
        <v>0</v>
      </c>
      <c r="T2984" s="58"/>
      <c r="U2984" s="58"/>
      <c r="V2984" s="53">
        <f t="shared" si="779"/>
        <v>0</v>
      </c>
      <c r="W2984" s="75"/>
      <c r="X2984" s="76"/>
    </row>
    <row r="2985" spans="1:24" s="35" customFormat="1" ht="15.75" x14ac:dyDescent="0.25">
      <c r="A2985" s="72" t="s">
        <v>300</v>
      </c>
      <c r="B2985" s="44" t="s">
        <v>339</v>
      </c>
      <c r="C2985" s="79" t="s">
        <v>254</v>
      </c>
      <c r="D2985" s="43" t="s">
        <v>263</v>
      </c>
      <c r="E2985" s="53"/>
      <c r="F2985" s="53">
        <f t="shared" si="780"/>
        <v>0</v>
      </c>
      <c r="G2985" s="53"/>
      <c r="H2985" s="53"/>
      <c r="I2985" s="54"/>
      <c r="J2985" s="50"/>
      <c r="K2985" s="54"/>
      <c r="L2985" s="55"/>
      <c r="M2985" s="75"/>
      <c r="N2985" s="75"/>
      <c r="O2985" s="74"/>
      <c r="P2985" s="74"/>
      <c r="Q2985" s="57">
        <f t="shared" si="777"/>
        <v>0</v>
      </c>
      <c r="R2985" s="74"/>
      <c r="S2985" s="53">
        <f t="shared" si="778"/>
        <v>0</v>
      </c>
      <c r="T2985" s="58"/>
      <c r="U2985" s="58"/>
      <c r="V2985" s="53">
        <f t="shared" si="779"/>
        <v>0</v>
      </c>
      <c r="W2985" s="75"/>
      <c r="X2985" s="76"/>
    </row>
    <row r="2986" spans="1:24" s="35" customFormat="1" ht="15.75" x14ac:dyDescent="0.25">
      <c r="A2986" s="72" t="s">
        <v>300</v>
      </c>
      <c r="B2986" s="44" t="s">
        <v>339</v>
      </c>
      <c r="C2986" s="79" t="s">
        <v>255</v>
      </c>
      <c r="D2986" s="43" t="s">
        <v>256</v>
      </c>
      <c r="E2986" s="53"/>
      <c r="F2986" s="53">
        <f t="shared" si="780"/>
        <v>0</v>
      </c>
      <c r="G2986" s="53"/>
      <c r="H2986" s="53"/>
      <c r="I2986" s="54"/>
      <c r="J2986" s="50"/>
      <c r="K2986" s="54"/>
      <c r="L2986" s="55"/>
      <c r="M2986" s="75"/>
      <c r="N2986" s="75"/>
      <c r="O2986" s="74"/>
      <c r="P2986" s="74"/>
      <c r="Q2986" s="57">
        <f t="shared" si="777"/>
        <v>0</v>
      </c>
      <c r="R2986" s="74"/>
      <c r="S2986" s="53">
        <f t="shared" si="778"/>
        <v>0</v>
      </c>
      <c r="T2986" s="58"/>
      <c r="U2986" s="58"/>
      <c r="V2986" s="53">
        <f t="shared" si="779"/>
        <v>0</v>
      </c>
      <c r="W2986" s="75"/>
      <c r="X2986" s="76"/>
    </row>
    <row r="2987" spans="1:24" s="35" customFormat="1" ht="15.75" x14ac:dyDescent="0.25">
      <c r="A2987" s="72" t="s">
        <v>300</v>
      </c>
      <c r="B2987" s="44" t="s">
        <v>339</v>
      </c>
      <c r="C2987" s="79" t="s">
        <v>257</v>
      </c>
      <c r="D2987" s="43" t="s">
        <v>258</v>
      </c>
      <c r="E2987" s="53"/>
      <c r="F2987" s="53">
        <f t="shared" si="780"/>
        <v>0</v>
      </c>
      <c r="G2987" s="53"/>
      <c r="H2987" s="53"/>
      <c r="I2987" s="54"/>
      <c r="J2987" s="50"/>
      <c r="K2987" s="54"/>
      <c r="L2987" s="55"/>
      <c r="M2987" s="75"/>
      <c r="N2987" s="75"/>
      <c r="O2987" s="74"/>
      <c r="P2987" s="74"/>
      <c r="Q2987" s="57">
        <f t="shared" si="777"/>
        <v>0</v>
      </c>
      <c r="R2987" s="74"/>
      <c r="S2987" s="53">
        <f t="shared" si="778"/>
        <v>0</v>
      </c>
      <c r="T2987" s="58"/>
      <c r="U2987" s="58"/>
      <c r="V2987" s="53">
        <f t="shared" si="779"/>
        <v>0</v>
      </c>
      <c r="W2987" s="75"/>
      <c r="X2987" s="76"/>
    </row>
    <row r="2988" spans="1:24" s="35" customFormat="1" ht="15.75" x14ac:dyDescent="0.25">
      <c r="A2988" s="72" t="s">
        <v>300</v>
      </c>
      <c r="B2988" s="44" t="s">
        <v>339</v>
      </c>
      <c r="C2988" s="79" t="s">
        <v>259</v>
      </c>
      <c r="D2988" s="43" t="s">
        <v>260</v>
      </c>
      <c r="E2988" s="53"/>
      <c r="F2988" s="53">
        <f t="shared" si="780"/>
        <v>0</v>
      </c>
      <c r="G2988" s="53"/>
      <c r="H2988" s="53"/>
      <c r="I2988" s="54"/>
      <c r="J2988" s="50"/>
      <c r="K2988" s="54"/>
      <c r="L2988" s="55"/>
      <c r="M2988" s="75"/>
      <c r="N2988" s="75"/>
      <c r="O2988" s="74"/>
      <c r="P2988" s="74"/>
      <c r="Q2988" s="57">
        <f t="shared" si="777"/>
        <v>0</v>
      </c>
      <c r="R2988" s="74"/>
      <c r="S2988" s="53">
        <f t="shared" si="778"/>
        <v>0</v>
      </c>
      <c r="T2988" s="58"/>
      <c r="U2988" s="58"/>
      <c r="V2988" s="53">
        <f t="shared" si="779"/>
        <v>0</v>
      </c>
      <c r="W2988" s="75"/>
      <c r="X2988" s="76"/>
    </row>
    <row r="2989" spans="1:24" s="35" customFormat="1" ht="31.5" x14ac:dyDescent="0.25">
      <c r="A2989" s="72" t="s">
        <v>300</v>
      </c>
      <c r="B2989" s="44" t="s">
        <v>339</v>
      </c>
      <c r="C2989" s="79" t="s">
        <v>261</v>
      </c>
      <c r="D2989" s="43" t="s">
        <v>262</v>
      </c>
      <c r="E2989" s="53"/>
      <c r="F2989" s="53">
        <f t="shared" si="780"/>
        <v>0</v>
      </c>
      <c r="G2989" s="53">
        <v>1605</v>
      </c>
      <c r="H2989" s="53">
        <v>1605</v>
      </c>
      <c r="I2989" s="54"/>
      <c r="J2989" s="50"/>
      <c r="K2989" s="54"/>
      <c r="L2989" s="55"/>
      <c r="M2989" s="75"/>
      <c r="N2989" s="75"/>
      <c r="O2989" s="74"/>
      <c r="P2989" s="74"/>
      <c r="Q2989" s="57">
        <f t="shared" si="777"/>
        <v>0</v>
      </c>
      <c r="R2989" s="74"/>
      <c r="S2989" s="53">
        <f t="shared" si="778"/>
        <v>0</v>
      </c>
      <c r="T2989" s="58"/>
      <c r="U2989" s="58"/>
      <c r="V2989" s="53">
        <f t="shared" si="779"/>
        <v>0</v>
      </c>
      <c r="W2989" s="75"/>
      <c r="X2989" s="76"/>
    </row>
    <row r="2990" spans="1:24" s="35" customFormat="1" ht="15.75" x14ac:dyDescent="0.25">
      <c r="A2990" s="72" t="s">
        <v>300</v>
      </c>
      <c r="B2990" s="44" t="s">
        <v>339</v>
      </c>
      <c r="C2990" s="79" t="s">
        <v>264</v>
      </c>
      <c r="D2990" s="43" t="s">
        <v>265</v>
      </c>
      <c r="E2990" s="53"/>
      <c r="F2990" s="53">
        <f t="shared" si="780"/>
        <v>0</v>
      </c>
      <c r="G2990" s="53"/>
      <c r="H2990" s="53"/>
      <c r="I2990" s="54"/>
      <c r="J2990" s="50"/>
      <c r="K2990" s="54"/>
      <c r="L2990" s="55"/>
      <c r="M2990" s="75"/>
      <c r="N2990" s="75"/>
      <c r="O2990" s="74"/>
      <c r="P2990" s="74"/>
      <c r="Q2990" s="57">
        <f t="shared" si="777"/>
        <v>0</v>
      </c>
      <c r="R2990" s="74"/>
      <c r="S2990" s="53">
        <f t="shared" si="778"/>
        <v>0</v>
      </c>
      <c r="T2990" s="58"/>
      <c r="U2990" s="58"/>
      <c r="V2990" s="53">
        <f t="shared" si="779"/>
        <v>0</v>
      </c>
      <c r="W2990" s="75"/>
      <c r="X2990" s="76"/>
    </row>
    <row r="2991" spans="1:24" s="35" customFormat="1" ht="47.25" x14ac:dyDescent="0.25">
      <c r="A2991" s="72" t="s">
        <v>300</v>
      </c>
      <c r="B2991" s="44" t="s">
        <v>339</v>
      </c>
      <c r="C2991" s="79" t="s">
        <v>266</v>
      </c>
      <c r="D2991" s="43" t="s">
        <v>267</v>
      </c>
      <c r="E2991" s="53"/>
      <c r="F2991" s="53">
        <f t="shared" si="780"/>
        <v>0</v>
      </c>
      <c r="G2991" s="53"/>
      <c r="H2991" s="53"/>
      <c r="I2991" s="54"/>
      <c r="J2991" s="50"/>
      <c r="K2991" s="54"/>
      <c r="L2991" s="55"/>
      <c r="M2991" s="75"/>
      <c r="N2991" s="75"/>
      <c r="O2991" s="74"/>
      <c r="P2991" s="74"/>
      <c r="Q2991" s="57">
        <f t="shared" si="777"/>
        <v>0</v>
      </c>
      <c r="R2991" s="74"/>
      <c r="S2991" s="53">
        <f t="shared" si="778"/>
        <v>0</v>
      </c>
      <c r="T2991" s="58"/>
      <c r="U2991" s="58"/>
      <c r="V2991" s="53">
        <f t="shared" si="779"/>
        <v>0</v>
      </c>
      <c r="W2991" s="75"/>
      <c r="X2991" s="76"/>
    </row>
    <row r="2992" spans="1:24" s="35" customFormat="1" ht="15.75" x14ac:dyDescent="0.25">
      <c r="A2992" s="72" t="s">
        <v>300</v>
      </c>
      <c r="B2992" s="44" t="s">
        <v>339</v>
      </c>
      <c r="C2992" s="79" t="s">
        <v>268</v>
      </c>
      <c r="D2992" s="43" t="s">
        <v>269</v>
      </c>
      <c r="E2992" s="53"/>
      <c r="F2992" s="53">
        <f t="shared" si="780"/>
        <v>0</v>
      </c>
      <c r="G2992" s="53"/>
      <c r="H2992" s="53"/>
      <c r="I2992" s="54"/>
      <c r="J2992" s="50"/>
      <c r="K2992" s="54"/>
      <c r="L2992" s="55"/>
      <c r="M2992" s="75"/>
      <c r="N2992" s="75"/>
      <c r="O2992" s="74"/>
      <c r="P2992" s="74"/>
      <c r="Q2992" s="57">
        <f t="shared" si="777"/>
        <v>0</v>
      </c>
      <c r="R2992" s="74"/>
      <c r="S2992" s="53">
        <f t="shared" si="778"/>
        <v>0</v>
      </c>
      <c r="T2992" s="58"/>
      <c r="U2992" s="58"/>
      <c r="V2992" s="53">
        <f t="shared" si="779"/>
        <v>0</v>
      </c>
      <c r="W2992" s="75"/>
      <c r="X2992" s="76"/>
    </row>
    <row r="2993" spans="1:24" s="35" customFormat="1" ht="31.5" x14ac:dyDescent="0.25">
      <c r="A2993" s="72" t="s">
        <v>300</v>
      </c>
      <c r="B2993" s="44" t="s">
        <v>339</v>
      </c>
      <c r="C2993" s="79" t="s">
        <v>270</v>
      </c>
      <c r="D2993" s="43" t="s">
        <v>271</v>
      </c>
      <c r="E2993" s="53"/>
      <c r="F2993" s="53">
        <f t="shared" si="780"/>
        <v>0</v>
      </c>
      <c r="G2993" s="53"/>
      <c r="H2993" s="53"/>
      <c r="I2993" s="54"/>
      <c r="J2993" s="50"/>
      <c r="K2993" s="54"/>
      <c r="L2993" s="55"/>
      <c r="M2993" s="75"/>
      <c r="N2993" s="75"/>
      <c r="O2993" s="74"/>
      <c r="P2993" s="74"/>
      <c r="Q2993" s="57">
        <f t="shared" si="777"/>
        <v>0</v>
      </c>
      <c r="R2993" s="74"/>
      <c r="S2993" s="53">
        <f t="shared" si="778"/>
        <v>0</v>
      </c>
      <c r="T2993" s="58"/>
      <c r="U2993" s="58"/>
      <c r="V2993" s="53">
        <f t="shared" si="779"/>
        <v>0</v>
      </c>
      <c r="W2993" s="75"/>
      <c r="X2993" s="76"/>
    </row>
    <row r="2994" spans="1:24" s="35" customFormat="1" ht="15.75" x14ac:dyDescent="0.25">
      <c r="A2994" s="72" t="s">
        <v>300</v>
      </c>
      <c r="B2994" s="44" t="s">
        <v>339</v>
      </c>
      <c r="C2994" s="79" t="s">
        <v>272</v>
      </c>
      <c r="D2994" s="43" t="s">
        <v>273</v>
      </c>
      <c r="E2994" s="53"/>
      <c r="F2994" s="53">
        <f t="shared" si="780"/>
        <v>0</v>
      </c>
      <c r="G2994" s="53"/>
      <c r="H2994" s="53"/>
      <c r="I2994" s="54"/>
      <c r="J2994" s="50"/>
      <c r="K2994" s="54"/>
      <c r="L2994" s="55"/>
      <c r="M2994" s="75"/>
      <c r="N2994" s="75"/>
      <c r="O2994" s="74"/>
      <c r="P2994" s="74"/>
      <c r="Q2994" s="57">
        <f t="shared" si="777"/>
        <v>0</v>
      </c>
      <c r="R2994" s="74"/>
      <c r="S2994" s="53">
        <f t="shared" si="778"/>
        <v>0</v>
      </c>
      <c r="T2994" s="58"/>
      <c r="U2994" s="58"/>
      <c r="V2994" s="53">
        <f t="shared" si="779"/>
        <v>0</v>
      </c>
      <c r="W2994" s="75"/>
      <c r="X2994" s="76"/>
    </row>
    <row r="2995" spans="1:24" s="35" customFormat="1" ht="31.5" x14ac:dyDescent="0.25">
      <c r="A2995" s="72" t="s">
        <v>300</v>
      </c>
      <c r="B2995" s="44" t="s">
        <v>339</v>
      </c>
      <c r="C2995" s="79" t="s">
        <v>274</v>
      </c>
      <c r="D2995" s="43" t="s">
        <v>275</v>
      </c>
      <c r="E2995" s="53"/>
      <c r="F2995" s="53">
        <f t="shared" si="780"/>
        <v>0</v>
      </c>
      <c r="G2995" s="53"/>
      <c r="H2995" s="53"/>
      <c r="I2995" s="54"/>
      <c r="J2995" s="50"/>
      <c r="K2995" s="54"/>
      <c r="L2995" s="55"/>
      <c r="M2995" s="75"/>
      <c r="N2995" s="75"/>
      <c r="O2995" s="74"/>
      <c r="P2995" s="74"/>
      <c r="Q2995" s="57">
        <f t="shared" si="777"/>
        <v>0</v>
      </c>
      <c r="R2995" s="74"/>
      <c r="S2995" s="53">
        <f t="shared" si="778"/>
        <v>0</v>
      </c>
      <c r="T2995" s="58"/>
      <c r="U2995" s="58"/>
      <c r="V2995" s="53">
        <f t="shared" si="779"/>
        <v>0</v>
      </c>
      <c r="W2995" s="75"/>
      <c r="X2995" s="76"/>
    </row>
    <row r="2996" spans="1:24" s="35" customFormat="1" ht="15.75" x14ac:dyDescent="0.25">
      <c r="A2996" s="72" t="s">
        <v>300</v>
      </c>
      <c r="B2996" s="44" t="s">
        <v>339</v>
      </c>
      <c r="C2996" s="79" t="s">
        <v>276</v>
      </c>
      <c r="D2996" s="43" t="s">
        <v>277</v>
      </c>
      <c r="E2996" s="53"/>
      <c r="F2996" s="53">
        <f t="shared" si="780"/>
        <v>0</v>
      </c>
      <c r="G2996" s="53">
        <v>548</v>
      </c>
      <c r="H2996" s="53">
        <v>548</v>
      </c>
      <c r="I2996" s="54"/>
      <c r="J2996" s="50"/>
      <c r="K2996" s="54"/>
      <c r="L2996" s="55"/>
      <c r="M2996" s="75"/>
      <c r="N2996" s="75"/>
      <c r="O2996" s="74"/>
      <c r="P2996" s="74"/>
      <c r="Q2996" s="57">
        <f t="shared" si="777"/>
        <v>0</v>
      </c>
      <c r="R2996" s="74"/>
      <c r="S2996" s="53">
        <f t="shared" si="778"/>
        <v>0</v>
      </c>
      <c r="T2996" s="58"/>
      <c r="U2996" s="58"/>
      <c r="V2996" s="53">
        <f t="shared" si="779"/>
        <v>0</v>
      </c>
      <c r="W2996" s="75"/>
      <c r="X2996" s="76"/>
    </row>
    <row r="2997" spans="1:24" s="35" customFormat="1" ht="31.5" x14ac:dyDescent="0.25">
      <c r="A2997" s="72" t="s">
        <v>300</v>
      </c>
      <c r="B2997" s="44" t="s">
        <v>339</v>
      </c>
      <c r="C2997" s="79" t="s">
        <v>278</v>
      </c>
      <c r="D2997" s="43" t="s">
        <v>279</v>
      </c>
      <c r="E2997" s="74"/>
      <c r="F2997" s="74"/>
      <c r="G2997" s="74"/>
      <c r="H2997" s="74"/>
      <c r="I2997" s="54"/>
      <c r="J2997" s="50"/>
      <c r="K2997" s="54"/>
      <c r="L2997" s="55"/>
      <c r="M2997" s="75"/>
      <c r="N2997" s="75"/>
      <c r="O2997" s="74"/>
      <c r="P2997" s="74"/>
      <c r="Q2997" s="57">
        <f t="shared" si="777"/>
        <v>0</v>
      </c>
      <c r="R2997" s="74"/>
      <c r="S2997" s="53">
        <f t="shared" si="778"/>
        <v>0</v>
      </c>
      <c r="T2997" s="58"/>
      <c r="U2997" s="58"/>
      <c r="V2997" s="53">
        <f t="shared" si="779"/>
        <v>0</v>
      </c>
      <c r="W2997" s="75"/>
      <c r="X2997" s="76"/>
    </row>
    <row r="2998" spans="1:24" s="35" customFormat="1" ht="15.75" x14ac:dyDescent="0.25">
      <c r="A2998" s="72" t="s">
        <v>300</v>
      </c>
      <c r="B2998" s="44" t="s">
        <v>339</v>
      </c>
      <c r="C2998" s="37" t="s">
        <v>363</v>
      </c>
      <c r="D2998" s="43" t="s">
        <v>360</v>
      </c>
      <c r="E2998" s="53"/>
      <c r="F2998" s="53">
        <f>E2998/12*1</f>
        <v>0</v>
      </c>
      <c r="G2998" s="53">
        <v>34</v>
      </c>
      <c r="H2998" s="53">
        <v>34</v>
      </c>
      <c r="I2998" s="54"/>
      <c r="J2998" s="50"/>
      <c r="K2998" s="54"/>
      <c r="L2998" s="55"/>
      <c r="M2998" s="75"/>
      <c r="N2998" s="75"/>
      <c r="O2998" s="74"/>
      <c r="P2998" s="74"/>
      <c r="Q2998" s="57"/>
      <c r="R2998" s="74"/>
      <c r="S2998" s="53"/>
      <c r="T2998" s="58"/>
      <c r="U2998" s="58"/>
      <c r="V2998" s="53"/>
      <c r="W2998" s="75"/>
      <c r="X2998" s="76"/>
    </row>
    <row r="2999" spans="1:24" s="35" customFormat="1" ht="15.75" x14ac:dyDescent="0.25">
      <c r="A2999" s="72" t="s">
        <v>300</v>
      </c>
      <c r="B2999" s="44" t="s">
        <v>339</v>
      </c>
      <c r="C2999" s="37" t="s">
        <v>364</v>
      </c>
      <c r="D2999" s="38" t="s">
        <v>365</v>
      </c>
      <c r="E2999" s="53"/>
      <c r="F2999" s="100">
        <f>E2999/12*1</f>
        <v>0</v>
      </c>
      <c r="G2999" s="53"/>
      <c r="H2999" s="53"/>
      <c r="I2999" s="54"/>
      <c r="J2999" s="50"/>
      <c r="K2999" s="54"/>
      <c r="L2999" s="55"/>
      <c r="M2999" s="75"/>
      <c r="N2999" s="75"/>
      <c r="O2999" s="74"/>
      <c r="P2999" s="74"/>
      <c r="Q2999" s="57">
        <f>O2999-P2999</f>
        <v>0</v>
      </c>
      <c r="R2999" s="74"/>
      <c r="S2999" s="53">
        <f>ROUND(R2999/12*3,0)</f>
        <v>0</v>
      </c>
      <c r="T2999" s="58"/>
      <c r="U2999" s="58"/>
      <c r="V2999" s="53">
        <f>T2999-U2999</f>
        <v>0</v>
      </c>
      <c r="W2999" s="75"/>
      <c r="X2999" s="76"/>
    </row>
    <row r="3000" spans="1:24" s="35" customFormat="1" ht="15.75" x14ac:dyDescent="0.25">
      <c r="A3000" s="72" t="s">
        <v>300</v>
      </c>
      <c r="B3000" s="44" t="s">
        <v>339</v>
      </c>
      <c r="C3000" s="37" t="s">
        <v>370</v>
      </c>
      <c r="D3000" s="43" t="s">
        <v>323</v>
      </c>
      <c r="E3000" s="53"/>
      <c r="F3000" s="100">
        <f>E3000/12*1</f>
        <v>0</v>
      </c>
      <c r="G3000" s="53"/>
      <c r="H3000" s="53"/>
      <c r="I3000" s="54"/>
      <c r="J3000" s="50"/>
      <c r="K3000" s="54"/>
      <c r="L3000" s="55"/>
      <c r="M3000" s="75"/>
      <c r="N3000" s="75"/>
      <c r="O3000" s="74"/>
      <c r="P3000" s="74"/>
      <c r="Q3000" s="57"/>
      <c r="R3000" s="74"/>
      <c r="S3000" s="53"/>
      <c r="T3000" s="53"/>
      <c r="U3000" s="53"/>
      <c r="V3000" s="53"/>
      <c r="W3000" s="75"/>
      <c r="X3000" s="76"/>
    </row>
    <row r="3001" spans="1:24" s="35" customFormat="1" ht="15.75" x14ac:dyDescent="0.25">
      <c r="A3001" s="72" t="s">
        <v>300</v>
      </c>
      <c r="B3001" s="44" t="s">
        <v>339</v>
      </c>
      <c r="C3001" s="37" t="s">
        <v>399</v>
      </c>
      <c r="D3001" s="39" t="s">
        <v>371</v>
      </c>
      <c r="E3001" s="53"/>
      <c r="F3001" s="100">
        <f>E3001/12*1</f>
        <v>0</v>
      </c>
      <c r="G3001" s="53"/>
      <c r="H3001" s="53"/>
      <c r="I3001" s="54"/>
      <c r="J3001" s="50"/>
      <c r="K3001" s="54"/>
      <c r="L3001" s="55"/>
      <c r="M3001" s="75"/>
      <c r="N3001" s="75"/>
      <c r="O3001" s="74"/>
      <c r="P3001" s="74"/>
      <c r="Q3001" s="57"/>
      <c r="R3001" s="74"/>
      <c r="S3001" s="53"/>
      <c r="T3001" s="53"/>
      <c r="U3001" s="53"/>
      <c r="V3001" s="53"/>
      <c r="W3001" s="75"/>
      <c r="X3001" s="76"/>
    </row>
    <row r="3002" spans="1:24" s="35" customFormat="1" ht="15.75" x14ac:dyDescent="0.25">
      <c r="A3002" s="102" t="s">
        <v>301</v>
      </c>
      <c r="B3002" s="102" t="s">
        <v>340</v>
      </c>
      <c r="C3002" s="110" t="s">
        <v>102</v>
      </c>
      <c r="D3002" s="104" t="s">
        <v>21</v>
      </c>
      <c r="E3002" s="111">
        <f>E3003+E3042</f>
        <v>12299152</v>
      </c>
      <c r="F3002" s="111">
        <f>F3003+F3042</f>
        <v>2973906.4166666665</v>
      </c>
      <c r="G3002" s="111">
        <f>G3003+G3042</f>
        <v>3148473</v>
      </c>
      <c r="H3002" s="111">
        <f>H3003+H3042</f>
        <v>2986426</v>
      </c>
      <c r="I3002" s="135">
        <f>I3003+I3042</f>
        <v>160567.75</v>
      </c>
      <c r="J3002" s="106">
        <f>ROUND(I3002/F3002*100,2)</f>
        <v>5.4</v>
      </c>
      <c r="K3002" s="135">
        <f>K3003+K3042</f>
        <v>-55721.25</v>
      </c>
      <c r="L3002" s="108">
        <f>ROUND(K3002*100/-F3002,2)</f>
        <v>1.87</v>
      </c>
      <c r="M3002" s="111">
        <f t="shared" ref="M3002:V3002" si="781">M3003+M3042</f>
        <v>339597</v>
      </c>
      <c r="N3002" s="111">
        <f t="shared" si="781"/>
        <v>84900</v>
      </c>
      <c r="O3002" s="111">
        <f t="shared" si="781"/>
        <v>99423</v>
      </c>
      <c r="P3002" s="111">
        <f t="shared" si="781"/>
        <v>90379</v>
      </c>
      <c r="Q3002" s="135">
        <f t="shared" si="781"/>
        <v>9044</v>
      </c>
      <c r="R3002" s="111">
        <f t="shared" si="781"/>
        <v>7103</v>
      </c>
      <c r="S3002" s="105">
        <f t="shared" si="781"/>
        <v>1777</v>
      </c>
      <c r="T3002" s="105">
        <f t="shared" si="781"/>
        <v>1961</v>
      </c>
      <c r="U3002" s="105">
        <f t="shared" si="781"/>
        <v>1893</v>
      </c>
      <c r="V3002" s="105">
        <f t="shared" si="781"/>
        <v>68</v>
      </c>
      <c r="W3002" s="109">
        <v>67318</v>
      </c>
      <c r="X3002" s="80"/>
    </row>
    <row r="3003" spans="1:24" s="26" customFormat="1" ht="29.25" customHeight="1" x14ac:dyDescent="0.25">
      <c r="A3003" s="72" t="s">
        <v>301</v>
      </c>
      <c r="B3003" s="21">
        <v>1</v>
      </c>
      <c r="C3003" s="73" t="s">
        <v>102</v>
      </c>
      <c r="D3003" s="27" t="s">
        <v>22</v>
      </c>
      <c r="E3003" s="52">
        <f>E3004+E3010+E3024</f>
        <v>11018238</v>
      </c>
      <c r="F3003" s="52">
        <f>F3004+F3010+F3024</f>
        <v>2664953</v>
      </c>
      <c r="G3003" s="52">
        <f>G3004+G3010+G3024</f>
        <v>2693373</v>
      </c>
      <c r="H3003" s="52">
        <f>H3004+H3010+H3024</f>
        <v>2693373</v>
      </c>
      <c r="I3003" s="52">
        <f>I3004+I3010+I3024</f>
        <v>0</v>
      </c>
      <c r="J3003" s="50">
        <f>ROUND(I3003/F3003*100,2)</f>
        <v>0</v>
      </c>
      <c r="K3003" s="52">
        <f>K3004+K3010+K3024</f>
        <v>-19399</v>
      </c>
      <c r="L3003" s="55">
        <f>ROUND(K3003*100/-F3003,2)</f>
        <v>0.73</v>
      </c>
      <c r="M3003" s="49">
        <v>259086</v>
      </c>
      <c r="N3003" s="49">
        <f>ROUND(M3003/12*3,0)</f>
        <v>64772</v>
      </c>
      <c r="O3003" s="52">
        <f t="shared" ref="O3003:V3003" si="782">O3004+O3010+O3024</f>
        <v>78137</v>
      </c>
      <c r="P3003" s="52">
        <f t="shared" si="782"/>
        <v>78137</v>
      </c>
      <c r="Q3003" s="52">
        <f t="shared" si="782"/>
        <v>0</v>
      </c>
      <c r="R3003" s="52">
        <f t="shared" si="782"/>
        <v>6431</v>
      </c>
      <c r="S3003" s="52">
        <f t="shared" si="782"/>
        <v>1608</v>
      </c>
      <c r="T3003" s="59">
        <f t="shared" si="782"/>
        <v>1804</v>
      </c>
      <c r="U3003" s="59">
        <f t="shared" si="782"/>
        <v>1804</v>
      </c>
      <c r="V3003" s="59">
        <f t="shared" si="782"/>
        <v>0</v>
      </c>
      <c r="W3003" s="75"/>
      <c r="X3003" s="82"/>
    </row>
    <row r="3004" spans="1:24" s="26" customFormat="1" ht="26.25" customHeight="1" x14ac:dyDescent="0.25">
      <c r="A3004" s="72" t="s">
        <v>301</v>
      </c>
      <c r="B3004" s="33" t="s">
        <v>334</v>
      </c>
      <c r="C3004" s="73" t="s">
        <v>102</v>
      </c>
      <c r="D3004" s="32" t="s">
        <v>23</v>
      </c>
      <c r="E3004" s="83">
        <f t="shared" ref="E3004:L3004" si="783">SUM(E3005:E3009)</f>
        <v>9340096</v>
      </c>
      <c r="F3004" s="83">
        <f t="shared" si="783"/>
        <v>2335025</v>
      </c>
      <c r="G3004" s="83">
        <f t="shared" si="783"/>
        <v>2335025</v>
      </c>
      <c r="H3004" s="83">
        <f t="shared" si="783"/>
        <v>2335025</v>
      </c>
      <c r="I3004" s="49">
        <f t="shared" si="783"/>
        <v>0</v>
      </c>
      <c r="J3004" s="136">
        <f t="shared" si="783"/>
        <v>0</v>
      </c>
      <c r="K3004" s="49">
        <f t="shared" si="783"/>
        <v>0</v>
      </c>
      <c r="L3004" s="49">
        <f t="shared" si="783"/>
        <v>0</v>
      </c>
      <c r="M3004" s="83"/>
      <c r="N3004" s="83"/>
      <c r="O3004" s="52">
        <f t="shared" ref="O3004:V3004" si="784">SUM(O3005:O3009)</f>
        <v>75467</v>
      </c>
      <c r="P3004" s="52">
        <f t="shared" si="784"/>
        <v>75467</v>
      </c>
      <c r="Q3004" s="52">
        <f t="shared" si="784"/>
        <v>0</v>
      </c>
      <c r="R3004" s="52">
        <f t="shared" si="784"/>
        <v>6128</v>
      </c>
      <c r="S3004" s="52">
        <f t="shared" si="784"/>
        <v>1532</v>
      </c>
      <c r="T3004" s="52">
        <f t="shared" si="784"/>
        <v>1733</v>
      </c>
      <c r="U3004" s="49">
        <f t="shared" si="784"/>
        <v>1733</v>
      </c>
      <c r="V3004" s="49">
        <f t="shared" si="784"/>
        <v>0</v>
      </c>
      <c r="W3004" s="83"/>
      <c r="X3004" s="82"/>
    </row>
    <row r="3005" spans="1:24" s="26" customFormat="1" ht="22.5" customHeight="1" x14ac:dyDescent="0.25">
      <c r="A3005" s="72" t="s">
        <v>301</v>
      </c>
      <c r="B3005" s="33" t="s">
        <v>334</v>
      </c>
      <c r="C3005" s="73" t="s">
        <v>73</v>
      </c>
      <c r="D3005" s="34" t="s">
        <v>106</v>
      </c>
      <c r="E3005" s="53">
        <v>5992406</v>
      </c>
      <c r="F3005" s="53">
        <f t="shared" ref="F3005:F3009" si="785">ROUND(E3005/12*3,0)</f>
        <v>1498102</v>
      </c>
      <c r="G3005" s="53">
        <v>1498102</v>
      </c>
      <c r="H3005" s="53">
        <v>1498102</v>
      </c>
      <c r="I3005" s="127"/>
      <c r="J3005" s="55"/>
      <c r="K3005" s="127"/>
      <c r="L3005" s="55"/>
      <c r="M3005" s="74"/>
      <c r="N3005" s="74"/>
      <c r="O3005" s="74">
        <v>75467</v>
      </c>
      <c r="P3005" s="74">
        <v>75467</v>
      </c>
      <c r="Q3005" s="59">
        <f>O3005-P3005</f>
        <v>0</v>
      </c>
      <c r="R3005" s="74">
        <v>6128</v>
      </c>
      <c r="S3005" s="53">
        <f>ROUND(R3005/12*3,0)</f>
        <v>1532</v>
      </c>
      <c r="T3005" s="58">
        <v>1733</v>
      </c>
      <c r="U3005" s="58">
        <v>1733</v>
      </c>
      <c r="V3005" s="53">
        <f>T3005-U3005</f>
        <v>0</v>
      </c>
      <c r="W3005" s="74"/>
      <c r="X3005" s="76"/>
    </row>
    <row r="3006" spans="1:24" s="35" customFormat="1" ht="15.75" x14ac:dyDescent="0.25">
      <c r="A3006" s="72" t="s">
        <v>301</v>
      </c>
      <c r="B3006" s="33" t="s">
        <v>334</v>
      </c>
      <c r="C3006" s="73" t="s">
        <v>74</v>
      </c>
      <c r="D3006" s="34" t="s">
        <v>104</v>
      </c>
      <c r="E3006" s="53">
        <v>3162919</v>
      </c>
      <c r="F3006" s="53">
        <f t="shared" si="785"/>
        <v>790730</v>
      </c>
      <c r="G3006" s="53">
        <v>790730</v>
      </c>
      <c r="H3006" s="53">
        <v>790730</v>
      </c>
      <c r="I3006" s="54"/>
      <c r="J3006" s="50"/>
      <c r="K3006" s="54"/>
      <c r="L3006" s="55"/>
      <c r="M3006" s="75"/>
      <c r="N3006" s="75"/>
      <c r="O3006" s="74"/>
      <c r="P3006" s="74"/>
      <c r="Q3006" s="57">
        <f>O3006-P3006</f>
        <v>0</v>
      </c>
      <c r="R3006" s="74"/>
      <c r="S3006" s="53">
        <f>ROUND(R3006/12*3,0)</f>
        <v>0</v>
      </c>
      <c r="T3006" s="58"/>
      <c r="U3006" s="58"/>
      <c r="V3006" s="53">
        <f>T3006-U3006</f>
        <v>0</v>
      </c>
      <c r="W3006" s="75"/>
      <c r="X3006" s="76"/>
    </row>
    <row r="3007" spans="1:24" s="35" customFormat="1" ht="15.75" x14ac:dyDescent="0.25">
      <c r="A3007" s="72" t="s">
        <v>301</v>
      </c>
      <c r="B3007" s="33" t="s">
        <v>334</v>
      </c>
      <c r="C3007" s="73" t="s">
        <v>74</v>
      </c>
      <c r="D3007" s="34" t="s">
        <v>105</v>
      </c>
      <c r="E3007" s="53">
        <v>184771</v>
      </c>
      <c r="F3007" s="53">
        <f t="shared" si="785"/>
        <v>46193</v>
      </c>
      <c r="G3007" s="53">
        <v>46193</v>
      </c>
      <c r="H3007" s="53">
        <v>46193</v>
      </c>
      <c r="I3007" s="54"/>
      <c r="J3007" s="50"/>
      <c r="K3007" s="54"/>
      <c r="L3007" s="55"/>
      <c r="M3007" s="75"/>
      <c r="N3007" s="75"/>
      <c r="O3007" s="74"/>
      <c r="P3007" s="74"/>
      <c r="Q3007" s="57">
        <f>O3007-P3007</f>
        <v>0</v>
      </c>
      <c r="R3007" s="74"/>
      <c r="S3007" s="53">
        <f>ROUND(R3007/12*3,0)</f>
        <v>0</v>
      </c>
      <c r="T3007" s="58"/>
      <c r="U3007" s="58"/>
      <c r="V3007" s="53">
        <f>T3007-U3007</f>
        <v>0</v>
      </c>
      <c r="W3007" s="75"/>
      <c r="X3007" s="76"/>
    </row>
    <row r="3008" spans="1:24" s="35" customFormat="1" ht="15.75" x14ac:dyDescent="0.25">
      <c r="A3008" s="72" t="s">
        <v>301</v>
      </c>
      <c r="B3008" s="33" t="s">
        <v>334</v>
      </c>
      <c r="C3008" s="73" t="s">
        <v>75</v>
      </c>
      <c r="D3008" s="34" t="s">
        <v>107</v>
      </c>
      <c r="E3008" s="74"/>
      <c r="F3008" s="53">
        <f t="shared" si="785"/>
        <v>0</v>
      </c>
      <c r="G3008" s="74"/>
      <c r="H3008" s="74"/>
      <c r="I3008" s="54"/>
      <c r="J3008" s="50"/>
      <c r="K3008" s="54"/>
      <c r="L3008" s="55"/>
      <c r="M3008" s="75"/>
      <c r="N3008" s="75"/>
      <c r="O3008" s="74"/>
      <c r="P3008" s="74"/>
      <c r="Q3008" s="57">
        <f>O3008-P3008</f>
        <v>0</v>
      </c>
      <c r="R3008" s="74"/>
      <c r="S3008" s="53">
        <f>ROUND(R3008/12*3,0)</f>
        <v>0</v>
      </c>
      <c r="T3008" s="58"/>
      <c r="U3008" s="58"/>
      <c r="V3008" s="53">
        <f>T3008-U3008</f>
        <v>0</v>
      </c>
      <c r="W3008" s="75"/>
      <c r="X3008" s="76"/>
    </row>
    <row r="3009" spans="1:24" s="35" customFormat="1" ht="31.5" x14ac:dyDescent="0.25">
      <c r="A3009" s="72" t="s">
        <v>301</v>
      </c>
      <c r="B3009" s="33" t="s">
        <v>334</v>
      </c>
      <c r="C3009" s="73" t="s">
        <v>76</v>
      </c>
      <c r="D3009" s="34" t="s">
        <v>108</v>
      </c>
      <c r="E3009" s="74"/>
      <c r="F3009" s="53">
        <f t="shared" si="785"/>
        <v>0</v>
      </c>
      <c r="G3009" s="74"/>
      <c r="H3009" s="74"/>
      <c r="I3009" s="54"/>
      <c r="J3009" s="50"/>
      <c r="K3009" s="54"/>
      <c r="L3009" s="55"/>
      <c r="M3009" s="75"/>
      <c r="N3009" s="75"/>
      <c r="O3009" s="74"/>
      <c r="P3009" s="74"/>
      <c r="Q3009" s="57">
        <f>O3009-P3009</f>
        <v>0</v>
      </c>
      <c r="R3009" s="74"/>
      <c r="S3009" s="53">
        <f>ROUND(R3009/12*3,0)</f>
        <v>0</v>
      </c>
      <c r="T3009" s="58"/>
      <c r="U3009" s="58"/>
      <c r="V3009" s="53">
        <f>T3009-U3009</f>
        <v>0</v>
      </c>
      <c r="W3009" s="75"/>
      <c r="X3009" s="76"/>
    </row>
    <row r="3010" spans="1:24" s="35" customFormat="1" ht="15.75" x14ac:dyDescent="0.25">
      <c r="A3010" s="72" t="s">
        <v>301</v>
      </c>
      <c r="B3010" s="22" t="s">
        <v>335</v>
      </c>
      <c r="C3010" s="36"/>
      <c r="D3010" s="32" t="s">
        <v>24</v>
      </c>
      <c r="E3010" s="61">
        <f>SUM(E3011:E3023)</f>
        <v>602846</v>
      </c>
      <c r="F3010" s="61">
        <f>SUM(F3011:F3023)</f>
        <v>150712</v>
      </c>
      <c r="G3010" s="61">
        <f>SUM(G3011:G3023)</f>
        <v>131313</v>
      </c>
      <c r="H3010" s="61">
        <f>SUM(H3011:H3023)</f>
        <v>131313</v>
      </c>
      <c r="I3010" s="128">
        <f>SUM(I3011:I3023)</f>
        <v>0</v>
      </c>
      <c r="J3010" s="50">
        <f>ROUND(I3010/F3010*100,2)</f>
        <v>0</v>
      </c>
      <c r="K3010" s="128">
        <f>SUM(K3011:K3023)</f>
        <v>-19399</v>
      </c>
      <c r="L3010" s="61">
        <f>SUM(L3011:L3023)</f>
        <v>12.87</v>
      </c>
      <c r="M3010" s="61"/>
      <c r="N3010" s="61"/>
      <c r="O3010" s="61">
        <f t="shared" ref="O3010:V3010" si="786">SUM(O3011:O3023)</f>
        <v>2393</v>
      </c>
      <c r="P3010" s="61">
        <f t="shared" si="786"/>
        <v>2393</v>
      </c>
      <c r="Q3010" s="128">
        <f t="shared" si="786"/>
        <v>0</v>
      </c>
      <c r="R3010" s="61">
        <f t="shared" si="786"/>
        <v>303</v>
      </c>
      <c r="S3010" s="61">
        <f t="shared" si="786"/>
        <v>76</v>
      </c>
      <c r="T3010" s="145">
        <f t="shared" si="786"/>
        <v>66</v>
      </c>
      <c r="U3010" s="145">
        <f t="shared" si="786"/>
        <v>66</v>
      </c>
      <c r="V3010" s="61">
        <f t="shared" si="786"/>
        <v>0</v>
      </c>
      <c r="W3010" s="68"/>
      <c r="X3010" s="76"/>
    </row>
    <row r="3011" spans="1:24" s="35" customFormat="1" ht="15.75" x14ac:dyDescent="0.25">
      <c r="A3011" s="72" t="s">
        <v>301</v>
      </c>
      <c r="B3011" s="33" t="s">
        <v>335</v>
      </c>
      <c r="C3011" s="79" t="s">
        <v>25</v>
      </c>
      <c r="D3011" s="34" t="s">
        <v>54</v>
      </c>
      <c r="E3011" s="53">
        <v>602846</v>
      </c>
      <c r="F3011" s="53">
        <f>ROUND(E3011/12*3,0)</f>
        <v>150712</v>
      </c>
      <c r="G3011" s="53">
        <v>131313</v>
      </c>
      <c r="H3011" s="53">
        <v>131313</v>
      </c>
      <c r="I3011" s="54"/>
      <c r="J3011" s="50"/>
      <c r="K3011" s="54">
        <f>G3011-F3011</f>
        <v>-19399</v>
      </c>
      <c r="L3011" s="55">
        <f>ROUND(K3011*100/-F3011,2)</f>
        <v>12.87</v>
      </c>
      <c r="M3011" s="75"/>
      <c r="N3011" s="75"/>
      <c r="O3011" s="74">
        <v>2393</v>
      </c>
      <c r="P3011" s="74">
        <v>2393</v>
      </c>
      <c r="Q3011" s="59">
        <f t="shared" ref="Q3011:Q3023" si="787">O3011-P3011</f>
        <v>0</v>
      </c>
      <c r="R3011" s="74">
        <v>303</v>
      </c>
      <c r="S3011" s="53">
        <f>ROUND(R3011/12*3,0)</f>
        <v>76</v>
      </c>
      <c r="T3011" s="58">
        <v>66</v>
      </c>
      <c r="U3011" s="58">
        <v>66</v>
      </c>
      <c r="V3011" s="53">
        <f t="shared" ref="V3011:V3023" si="788">T3011-U3011</f>
        <v>0</v>
      </c>
      <c r="W3011" s="75"/>
      <c r="X3011" s="76"/>
    </row>
    <row r="3012" spans="1:24" s="35" customFormat="1" ht="15.75" x14ac:dyDescent="0.25">
      <c r="A3012" s="72" t="s">
        <v>301</v>
      </c>
      <c r="B3012" s="33" t="s">
        <v>335</v>
      </c>
      <c r="C3012" s="79" t="s">
        <v>26</v>
      </c>
      <c r="D3012" s="34" t="s">
        <v>27</v>
      </c>
      <c r="E3012" s="74"/>
      <c r="F3012" s="74"/>
      <c r="G3012" s="74"/>
      <c r="H3012" s="74"/>
      <c r="I3012" s="54"/>
      <c r="J3012" s="50"/>
      <c r="K3012" s="54"/>
      <c r="L3012" s="55"/>
      <c r="M3012" s="75"/>
      <c r="N3012" s="75"/>
      <c r="O3012" s="74"/>
      <c r="P3012" s="74"/>
      <c r="Q3012" s="57">
        <f t="shared" si="787"/>
        <v>0</v>
      </c>
      <c r="R3012" s="74"/>
      <c r="S3012" s="53">
        <f t="shared" ref="S3012:S3023" si="789">ROUND(R3012/12*3,0)</f>
        <v>0</v>
      </c>
      <c r="T3012" s="58"/>
      <c r="U3012" s="58"/>
      <c r="V3012" s="53">
        <f t="shared" si="788"/>
        <v>0</v>
      </c>
      <c r="W3012" s="75"/>
      <c r="X3012" s="76"/>
    </row>
    <row r="3013" spans="1:24" s="35" customFormat="1" ht="31.5" x14ac:dyDescent="0.25">
      <c r="A3013" s="72" t="s">
        <v>301</v>
      </c>
      <c r="B3013" s="33" t="s">
        <v>335</v>
      </c>
      <c r="C3013" s="79" t="s">
        <v>28</v>
      </c>
      <c r="D3013" s="34" t="s">
        <v>29</v>
      </c>
      <c r="E3013" s="74"/>
      <c r="F3013" s="74"/>
      <c r="G3013" s="74"/>
      <c r="H3013" s="74"/>
      <c r="I3013" s="54"/>
      <c r="J3013" s="50"/>
      <c r="K3013" s="54"/>
      <c r="L3013" s="55"/>
      <c r="M3013" s="75"/>
      <c r="N3013" s="75"/>
      <c r="O3013" s="74"/>
      <c r="P3013" s="74"/>
      <c r="Q3013" s="57">
        <f t="shared" si="787"/>
        <v>0</v>
      </c>
      <c r="R3013" s="74"/>
      <c r="S3013" s="53">
        <f t="shared" si="789"/>
        <v>0</v>
      </c>
      <c r="T3013" s="58"/>
      <c r="U3013" s="58"/>
      <c r="V3013" s="53">
        <f t="shared" si="788"/>
        <v>0</v>
      </c>
      <c r="W3013" s="75"/>
      <c r="X3013" s="76"/>
    </row>
    <row r="3014" spans="1:24" s="35" customFormat="1" ht="15.75" x14ac:dyDescent="0.25">
      <c r="A3014" s="72" t="s">
        <v>301</v>
      </c>
      <c r="B3014" s="33" t="s">
        <v>335</v>
      </c>
      <c r="C3014" s="79" t="s">
        <v>56</v>
      </c>
      <c r="D3014" s="34" t="s">
        <v>53</v>
      </c>
      <c r="E3014" s="74"/>
      <c r="F3014" s="74"/>
      <c r="G3014" s="74"/>
      <c r="H3014" s="74"/>
      <c r="I3014" s="54"/>
      <c r="J3014" s="50"/>
      <c r="K3014" s="54"/>
      <c r="L3014" s="55"/>
      <c r="M3014" s="75"/>
      <c r="N3014" s="75"/>
      <c r="O3014" s="74"/>
      <c r="P3014" s="74"/>
      <c r="Q3014" s="57">
        <f t="shared" si="787"/>
        <v>0</v>
      </c>
      <c r="R3014" s="74"/>
      <c r="S3014" s="53">
        <f t="shared" si="789"/>
        <v>0</v>
      </c>
      <c r="T3014" s="58"/>
      <c r="U3014" s="58"/>
      <c r="V3014" s="53">
        <f t="shared" si="788"/>
        <v>0</v>
      </c>
      <c r="W3014" s="75"/>
      <c r="X3014" s="76"/>
    </row>
    <row r="3015" spans="1:24" s="35" customFormat="1" ht="15.75" x14ac:dyDescent="0.25">
      <c r="A3015" s="72" t="s">
        <v>301</v>
      </c>
      <c r="B3015" s="33" t="s">
        <v>335</v>
      </c>
      <c r="C3015" s="79" t="s">
        <v>57</v>
      </c>
      <c r="D3015" s="34" t="s">
        <v>68</v>
      </c>
      <c r="E3015" s="74"/>
      <c r="F3015" s="74"/>
      <c r="G3015" s="74"/>
      <c r="H3015" s="74"/>
      <c r="I3015" s="54"/>
      <c r="J3015" s="50"/>
      <c r="K3015" s="54"/>
      <c r="L3015" s="55"/>
      <c r="M3015" s="75"/>
      <c r="N3015" s="75"/>
      <c r="O3015" s="74"/>
      <c r="P3015" s="74"/>
      <c r="Q3015" s="57">
        <f t="shared" si="787"/>
        <v>0</v>
      </c>
      <c r="R3015" s="74"/>
      <c r="S3015" s="53">
        <f t="shared" si="789"/>
        <v>0</v>
      </c>
      <c r="T3015" s="58"/>
      <c r="U3015" s="58"/>
      <c r="V3015" s="53">
        <f t="shared" si="788"/>
        <v>0</v>
      </c>
      <c r="W3015" s="75"/>
      <c r="X3015" s="76"/>
    </row>
    <row r="3016" spans="1:24" s="35" customFormat="1" ht="15.75" x14ac:dyDescent="0.25">
      <c r="A3016" s="72" t="s">
        <v>301</v>
      </c>
      <c r="B3016" s="33" t="s">
        <v>335</v>
      </c>
      <c r="C3016" s="79" t="s">
        <v>58</v>
      </c>
      <c r="D3016" s="34" t="s">
        <v>70</v>
      </c>
      <c r="E3016" s="74"/>
      <c r="F3016" s="74"/>
      <c r="G3016" s="74"/>
      <c r="H3016" s="74"/>
      <c r="I3016" s="54"/>
      <c r="J3016" s="50"/>
      <c r="K3016" s="54"/>
      <c r="L3016" s="55"/>
      <c r="M3016" s="75"/>
      <c r="N3016" s="75"/>
      <c r="O3016" s="74"/>
      <c r="P3016" s="74"/>
      <c r="Q3016" s="57">
        <f t="shared" si="787"/>
        <v>0</v>
      </c>
      <c r="R3016" s="74"/>
      <c r="S3016" s="53">
        <f t="shared" si="789"/>
        <v>0</v>
      </c>
      <c r="T3016" s="58"/>
      <c r="U3016" s="58"/>
      <c r="V3016" s="53">
        <f t="shared" si="788"/>
        <v>0</v>
      </c>
      <c r="W3016" s="75"/>
      <c r="X3016" s="76"/>
    </row>
    <row r="3017" spans="1:24" s="35" customFormat="1" ht="31.5" x14ac:dyDescent="0.25">
      <c r="A3017" s="72" t="s">
        <v>301</v>
      </c>
      <c r="B3017" s="33" t="s">
        <v>335</v>
      </c>
      <c r="C3017" s="79" t="s">
        <v>59</v>
      </c>
      <c r="D3017" s="34" t="s">
        <v>69</v>
      </c>
      <c r="E3017" s="74"/>
      <c r="F3017" s="74"/>
      <c r="G3017" s="74"/>
      <c r="H3017" s="74"/>
      <c r="I3017" s="54"/>
      <c r="J3017" s="50"/>
      <c r="K3017" s="54"/>
      <c r="L3017" s="55"/>
      <c r="M3017" s="75"/>
      <c r="N3017" s="75"/>
      <c r="O3017" s="74"/>
      <c r="P3017" s="74"/>
      <c r="Q3017" s="57">
        <f t="shared" si="787"/>
        <v>0</v>
      </c>
      <c r="R3017" s="74"/>
      <c r="S3017" s="53">
        <f t="shared" si="789"/>
        <v>0</v>
      </c>
      <c r="T3017" s="58"/>
      <c r="U3017" s="58"/>
      <c r="V3017" s="53">
        <f t="shared" si="788"/>
        <v>0</v>
      </c>
      <c r="W3017" s="75"/>
      <c r="X3017" s="76"/>
    </row>
    <row r="3018" spans="1:24" s="35" customFormat="1" ht="15.75" x14ac:dyDescent="0.25">
      <c r="A3018" s="72" t="s">
        <v>301</v>
      </c>
      <c r="B3018" s="33" t="s">
        <v>335</v>
      </c>
      <c r="C3018" s="79" t="s">
        <v>60</v>
      </c>
      <c r="D3018" s="34" t="s">
        <v>72</v>
      </c>
      <c r="E3018" s="74"/>
      <c r="F3018" s="74"/>
      <c r="G3018" s="74"/>
      <c r="H3018" s="74"/>
      <c r="I3018" s="54"/>
      <c r="J3018" s="50"/>
      <c r="K3018" s="54"/>
      <c r="L3018" s="55"/>
      <c r="M3018" s="75"/>
      <c r="N3018" s="75"/>
      <c r="O3018" s="74"/>
      <c r="P3018" s="74"/>
      <c r="Q3018" s="57">
        <f t="shared" si="787"/>
        <v>0</v>
      </c>
      <c r="R3018" s="74"/>
      <c r="S3018" s="53">
        <f t="shared" si="789"/>
        <v>0</v>
      </c>
      <c r="T3018" s="58"/>
      <c r="U3018" s="58"/>
      <c r="V3018" s="53">
        <f t="shared" si="788"/>
        <v>0</v>
      </c>
      <c r="W3018" s="75"/>
      <c r="X3018" s="76"/>
    </row>
    <row r="3019" spans="1:24" s="35" customFormat="1" ht="15.75" x14ac:dyDescent="0.25">
      <c r="A3019" s="72" t="s">
        <v>301</v>
      </c>
      <c r="B3019" s="33" t="s">
        <v>335</v>
      </c>
      <c r="C3019" s="79" t="s">
        <v>61</v>
      </c>
      <c r="D3019" s="34" t="s">
        <v>67</v>
      </c>
      <c r="E3019" s="74"/>
      <c r="F3019" s="74"/>
      <c r="G3019" s="74"/>
      <c r="H3019" s="74"/>
      <c r="I3019" s="54"/>
      <c r="J3019" s="50"/>
      <c r="K3019" s="54"/>
      <c r="L3019" s="55"/>
      <c r="M3019" s="75"/>
      <c r="N3019" s="75"/>
      <c r="O3019" s="74"/>
      <c r="P3019" s="74"/>
      <c r="Q3019" s="57">
        <f t="shared" si="787"/>
        <v>0</v>
      </c>
      <c r="R3019" s="74"/>
      <c r="S3019" s="53">
        <f t="shared" si="789"/>
        <v>0</v>
      </c>
      <c r="T3019" s="58"/>
      <c r="U3019" s="58"/>
      <c r="V3019" s="53">
        <f t="shared" si="788"/>
        <v>0</v>
      </c>
      <c r="W3019" s="75"/>
      <c r="X3019" s="76"/>
    </row>
    <row r="3020" spans="1:24" s="35" customFormat="1" ht="15.75" x14ac:dyDescent="0.25">
      <c r="A3020" s="72" t="s">
        <v>301</v>
      </c>
      <c r="B3020" s="33" t="s">
        <v>335</v>
      </c>
      <c r="C3020" s="79" t="s">
        <v>62</v>
      </c>
      <c r="D3020" s="34" t="s">
        <v>66</v>
      </c>
      <c r="E3020" s="74"/>
      <c r="F3020" s="74"/>
      <c r="G3020" s="74"/>
      <c r="H3020" s="74"/>
      <c r="I3020" s="54"/>
      <c r="J3020" s="50"/>
      <c r="K3020" s="54"/>
      <c r="L3020" s="55"/>
      <c r="M3020" s="75"/>
      <c r="N3020" s="75"/>
      <c r="O3020" s="74"/>
      <c r="P3020" s="74"/>
      <c r="Q3020" s="57">
        <f t="shared" si="787"/>
        <v>0</v>
      </c>
      <c r="R3020" s="74"/>
      <c r="S3020" s="53">
        <f t="shared" si="789"/>
        <v>0</v>
      </c>
      <c r="T3020" s="58"/>
      <c r="U3020" s="58"/>
      <c r="V3020" s="53">
        <f t="shared" si="788"/>
        <v>0</v>
      </c>
      <c r="W3020" s="75"/>
      <c r="X3020" s="76"/>
    </row>
    <row r="3021" spans="1:24" s="35" customFormat="1" ht="15.75" x14ac:dyDescent="0.25">
      <c r="A3021" s="72" t="s">
        <v>301</v>
      </c>
      <c r="B3021" s="33" t="s">
        <v>335</v>
      </c>
      <c r="C3021" s="79" t="s">
        <v>63</v>
      </c>
      <c r="D3021" s="34" t="s">
        <v>52</v>
      </c>
      <c r="E3021" s="74"/>
      <c r="F3021" s="74"/>
      <c r="G3021" s="74"/>
      <c r="H3021" s="74"/>
      <c r="I3021" s="54"/>
      <c r="J3021" s="50"/>
      <c r="K3021" s="54"/>
      <c r="L3021" s="55"/>
      <c r="M3021" s="75"/>
      <c r="N3021" s="75"/>
      <c r="O3021" s="74"/>
      <c r="P3021" s="74"/>
      <c r="Q3021" s="57">
        <f t="shared" si="787"/>
        <v>0</v>
      </c>
      <c r="R3021" s="74"/>
      <c r="S3021" s="53">
        <f t="shared" si="789"/>
        <v>0</v>
      </c>
      <c r="T3021" s="58"/>
      <c r="U3021" s="58"/>
      <c r="V3021" s="53">
        <f t="shared" si="788"/>
        <v>0</v>
      </c>
      <c r="W3021" s="75"/>
      <c r="X3021" s="76"/>
    </row>
    <row r="3022" spans="1:24" s="35" customFormat="1" ht="15.75" x14ac:dyDescent="0.25">
      <c r="A3022" s="72" t="s">
        <v>301</v>
      </c>
      <c r="B3022" s="33" t="s">
        <v>335</v>
      </c>
      <c r="C3022" s="79" t="s">
        <v>64</v>
      </c>
      <c r="D3022" s="34" t="s">
        <v>55</v>
      </c>
      <c r="E3022" s="74"/>
      <c r="F3022" s="74"/>
      <c r="G3022" s="74"/>
      <c r="H3022" s="74"/>
      <c r="I3022" s="54"/>
      <c r="J3022" s="50"/>
      <c r="K3022" s="54"/>
      <c r="L3022" s="55"/>
      <c r="M3022" s="75"/>
      <c r="N3022" s="75"/>
      <c r="O3022" s="74"/>
      <c r="P3022" s="74"/>
      <c r="Q3022" s="57">
        <f t="shared" si="787"/>
        <v>0</v>
      </c>
      <c r="R3022" s="74"/>
      <c r="S3022" s="53">
        <f t="shared" si="789"/>
        <v>0</v>
      </c>
      <c r="T3022" s="58"/>
      <c r="U3022" s="58"/>
      <c r="V3022" s="53">
        <f t="shared" si="788"/>
        <v>0</v>
      </c>
      <c r="W3022" s="75"/>
      <c r="X3022" s="76"/>
    </row>
    <row r="3023" spans="1:24" s="35" customFormat="1" ht="15.75" x14ac:dyDescent="0.25">
      <c r="A3023" s="72" t="s">
        <v>301</v>
      </c>
      <c r="B3023" s="33" t="s">
        <v>335</v>
      </c>
      <c r="C3023" s="79" t="s">
        <v>65</v>
      </c>
      <c r="D3023" s="34" t="s">
        <v>71</v>
      </c>
      <c r="E3023" s="74"/>
      <c r="F3023" s="74"/>
      <c r="G3023" s="74"/>
      <c r="H3023" s="74"/>
      <c r="I3023" s="54"/>
      <c r="J3023" s="50"/>
      <c r="K3023" s="54"/>
      <c r="L3023" s="55"/>
      <c r="M3023" s="75"/>
      <c r="N3023" s="75"/>
      <c r="O3023" s="74"/>
      <c r="P3023" s="74"/>
      <c r="Q3023" s="57">
        <f t="shared" si="787"/>
        <v>0</v>
      </c>
      <c r="R3023" s="74"/>
      <c r="S3023" s="53">
        <f t="shared" si="789"/>
        <v>0</v>
      </c>
      <c r="T3023" s="58"/>
      <c r="U3023" s="58"/>
      <c r="V3023" s="53">
        <f t="shared" si="788"/>
        <v>0</v>
      </c>
      <c r="W3023" s="75"/>
      <c r="X3023" s="76"/>
    </row>
    <row r="3024" spans="1:24" s="35" customFormat="1" ht="31.5" x14ac:dyDescent="0.25">
      <c r="A3024" s="72" t="s">
        <v>301</v>
      </c>
      <c r="B3024" s="22" t="s">
        <v>336</v>
      </c>
      <c r="C3024" s="73" t="s">
        <v>102</v>
      </c>
      <c r="D3024" s="32" t="s">
        <v>30</v>
      </c>
      <c r="E3024" s="61">
        <f t="shared" ref="E3024:L3024" si="790">SUM(E3025:E3041)</f>
        <v>1075296</v>
      </c>
      <c r="F3024" s="61">
        <f t="shared" si="790"/>
        <v>179216</v>
      </c>
      <c r="G3024" s="61">
        <f t="shared" si="790"/>
        <v>227035</v>
      </c>
      <c r="H3024" s="61">
        <f t="shared" si="790"/>
        <v>227035</v>
      </c>
      <c r="I3024" s="128">
        <f t="shared" si="790"/>
        <v>0</v>
      </c>
      <c r="J3024" s="128">
        <f t="shared" si="790"/>
        <v>0</v>
      </c>
      <c r="K3024" s="128">
        <f t="shared" si="790"/>
        <v>0</v>
      </c>
      <c r="L3024" s="61">
        <f t="shared" si="790"/>
        <v>0</v>
      </c>
      <c r="M3024" s="61"/>
      <c r="N3024" s="61"/>
      <c r="O3024" s="61">
        <f t="shared" ref="O3024:V3024" si="791">SUM(O3025:O3039)</f>
        <v>277</v>
      </c>
      <c r="P3024" s="61">
        <f t="shared" si="791"/>
        <v>277</v>
      </c>
      <c r="Q3024" s="128">
        <f t="shared" si="791"/>
        <v>0</v>
      </c>
      <c r="R3024" s="61">
        <f t="shared" si="791"/>
        <v>0</v>
      </c>
      <c r="S3024" s="61">
        <f t="shared" si="791"/>
        <v>0</v>
      </c>
      <c r="T3024" s="145">
        <f t="shared" si="791"/>
        <v>5</v>
      </c>
      <c r="U3024" s="145">
        <f t="shared" si="791"/>
        <v>5</v>
      </c>
      <c r="V3024" s="61">
        <f t="shared" si="791"/>
        <v>0</v>
      </c>
      <c r="W3024" s="61"/>
      <c r="X3024" s="76"/>
    </row>
    <row r="3025" spans="1:24" s="35" customFormat="1" ht="15.75" x14ac:dyDescent="0.25">
      <c r="A3025" s="72" t="s">
        <v>301</v>
      </c>
      <c r="B3025" s="33" t="s">
        <v>336</v>
      </c>
      <c r="C3025" s="73" t="s">
        <v>79</v>
      </c>
      <c r="D3025" s="43" t="s">
        <v>77</v>
      </c>
      <c r="E3025" s="53">
        <v>77946</v>
      </c>
      <c r="F3025" s="53">
        <f>E3025/12*2</f>
        <v>12991</v>
      </c>
      <c r="G3025" s="53">
        <v>16330</v>
      </c>
      <c r="H3025" s="53">
        <v>16330</v>
      </c>
      <c r="I3025" s="127"/>
      <c r="J3025" s="55"/>
      <c r="K3025" s="127"/>
      <c r="L3025" s="55"/>
      <c r="M3025" s="75"/>
      <c r="N3025" s="75"/>
      <c r="O3025" s="74"/>
      <c r="P3025" s="74"/>
      <c r="Q3025" s="59">
        <f t="shared" ref="Q3025:Q3039" si="792">O3025-P3025</f>
        <v>0</v>
      </c>
      <c r="R3025" s="74"/>
      <c r="S3025" s="53">
        <f>ROUND(R3025/12*3,0)</f>
        <v>0</v>
      </c>
      <c r="T3025" s="53"/>
      <c r="U3025" s="53"/>
      <c r="V3025" s="53">
        <f t="shared" ref="V3025:V3039" si="793">T3025-U3025</f>
        <v>0</v>
      </c>
      <c r="W3025" s="75"/>
      <c r="X3025" s="76"/>
    </row>
    <row r="3026" spans="1:24" s="35" customFormat="1" ht="15.75" x14ac:dyDescent="0.25">
      <c r="A3026" s="72" t="s">
        <v>301</v>
      </c>
      <c r="B3026" s="33" t="s">
        <v>336</v>
      </c>
      <c r="C3026" s="73" t="s">
        <v>80</v>
      </c>
      <c r="D3026" s="43" t="s">
        <v>78</v>
      </c>
      <c r="E3026" s="53">
        <v>14745</v>
      </c>
      <c r="F3026" s="53">
        <f>E3026/12*2</f>
        <v>2457.5</v>
      </c>
      <c r="G3026" s="53">
        <v>7373</v>
      </c>
      <c r="H3026" s="53">
        <v>7373</v>
      </c>
      <c r="I3026" s="54"/>
      <c r="J3026" s="50"/>
      <c r="K3026" s="54"/>
      <c r="L3026" s="55"/>
      <c r="M3026" s="75"/>
      <c r="N3026" s="75"/>
      <c r="O3026" s="74"/>
      <c r="P3026" s="74"/>
      <c r="Q3026" s="57">
        <f t="shared" si="792"/>
        <v>0</v>
      </c>
      <c r="R3026" s="74"/>
      <c r="S3026" s="53">
        <f>ROUND(R3026/12*3,0)</f>
        <v>0</v>
      </c>
      <c r="T3026" s="58"/>
      <c r="U3026" s="58"/>
      <c r="V3026" s="53">
        <f t="shared" si="793"/>
        <v>0</v>
      </c>
      <c r="W3026" s="75"/>
      <c r="X3026" s="76"/>
    </row>
    <row r="3027" spans="1:24" s="35" customFormat="1" ht="15.75" x14ac:dyDescent="0.25">
      <c r="A3027" s="72" t="s">
        <v>301</v>
      </c>
      <c r="B3027" s="33" t="s">
        <v>336</v>
      </c>
      <c r="C3027" s="73" t="s">
        <v>82</v>
      </c>
      <c r="D3027" s="34" t="s">
        <v>81</v>
      </c>
      <c r="E3027" s="74"/>
      <c r="F3027" s="53"/>
      <c r="G3027" s="74"/>
      <c r="H3027" s="74"/>
      <c r="I3027" s="54"/>
      <c r="J3027" s="50"/>
      <c r="K3027" s="54"/>
      <c r="L3027" s="55"/>
      <c r="M3027" s="75"/>
      <c r="N3027" s="75"/>
      <c r="O3027" s="74"/>
      <c r="P3027" s="74"/>
      <c r="Q3027" s="57">
        <f t="shared" si="792"/>
        <v>0</v>
      </c>
      <c r="R3027" s="74"/>
      <c r="S3027" s="53">
        <f>ROUND(R3027/12*4,0)</f>
        <v>0</v>
      </c>
      <c r="T3027" s="58"/>
      <c r="U3027" s="58"/>
      <c r="V3027" s="53">
        <f t="shared" si="793"/>
        <v>0</v>
      </c>
      <c r="W3027" s="75"/>
      <c r="X3027" s="76"/>
    </row>
    <row r="3028" spans="1:24" s="35" customFormat="1" ht="31.5" x14ac:dyDescent="0.25">
      <c r="A3028" s="72" t="s">
        <v>301</v>
      </c>
      <c r="B3028" s="33" t="s">
        <v>336</v>
      </c>
      <c r="C3028" s="73" t="s">
        <v>84</v>
      </c>
      <c r="D3028" s="43" t="s">
        <v>83</v>
      </c>
      <c r="E3028" s="53"/>
      <c r="F3028" s="53">
        <f>E3028/12*1</f>
        <v>0</v>
      </c>
      <c r="G3028" s="53"/>
      <c r="H3028" s="53"/>
      <c r="I3028" s="54"/>
      <c r="J3028" s="50"/>
      <c r="K3028" s="54"/>
      <c r="L3028" s="55"/>
      <c r="M3028" s="75"/>
      <c r="N3028" s="75"/>
      <c r="O3028" s="74"/>
      <c r="P3028" s="74"/>
      <c r="Q3028" s="57">
        <f t="shared" si="792"/>
        <v>0</v>
      </c>
      <c r="R3028" s="74"/>
      <c r="S3028" s="53">
        <f>ROUND(R3028/12*3,0)</f>
        <v>0</v>
      </c>
      <c r="T3028" s="58"/>
      <c r="U3028" s="58"/>
      <c r="V3028" s="53">
        <f t="shared" si="793"/>
        <v>0</v>
      </c>
      <c r="W3028" s="75"/>
      <c r="X3028" s="76"/>
    </row>
    <row r="3029" spans="1:24" s="35" customFormat="1" ht="15.75" x14ac:dyDescent="0.25">
      <c r="A3029" s="72" t="s">
        <v>301</v>
      </c>
      <c r="B3029" s="33" t="s">
        <v>336</v>
      </c>
      <c r="C3029" s="73" t="s">
        <v>95</v>
      </c>
      <c r="D3029" s="43" t="s">
        <v>96</v>
      </c>
      <c r="E3029" s="74"/>
      <c r="F3029" s="74"/>
      <c r="G3029" s="74"/>
      <c r="H3029" s="74"/>
      <c r="I3029" s="54"/>
      <c r="J3029" s="50"/>
      <c r="K3029" s="54"/>
      <c r="L3029" s="55"/>
      <c r="M3029" s="75"/>
      <c r="N3029" s="75"/>
      <c r="O3029" s="74"/>
      <c r="P3029" s="74"/>
      <c r="Q3029" s="57">
        <f t="shared" si="792"/>
        <v>0</v>
      </c>
      <c r="R3029" s="74"/>
      <c r="S3029" s="53">
        <f>ROUND(R3029/12*3,0)</f>
        <v>0</v>
      </c>
      <c r="T3029" s="58"/>
      <c r="U3029" s="58"/>
      <c r="V3029" s="53">
        <f t="shared" si="793"/>
        <v>0</v>
      </c>
      <c r="W3029" s="75"/>
      <c r="X3029" s="76"/>
    </row>
    <row r="3030" spans="1:24" s="35" customFormat="1" ht="31.5" x14ac:dyDescent="0.25">
      <c r="A3030" s="72" t="s">
        <v>301</v>
      </c>
      <c r="B3030" s="33" t="s">
        <v>336</v>
      </c>
      <c r="C3030" s="73" t="s">
        <v>86</v>
      </c>
      <c r="D3030" s="43" t="s">
        <v>85</v>
      </c>
      <c r="E3030" s="53"/>
      <c r="F3030" s="53">
        <f>E3030/12*2</f>
        <v>0</v>
      </c>
      <c r="G3030" s="53">
        <v>4233</v>
      </c>
      <c r="H3030" s="53">
        <v>4233</v>
      </c>
      <c r="I3030" s="54"/>
      <c r="J3030" s="50"/>
      <c r="K3030" s="54"/>
      <c r="L3030" s="55"/>
      <c r="M3030" s="75"/>
      <c r="N3030" s="75"/>
      <c r="O3030" s="74">
        <v>277</v>
      </c>
      <c r="P3030" s="74">
        <v>277</v>
      </c>
      <c r="Q3030" s="57">
        <f t="shared" si="792"/>
        <v>0</v>
      </c>
      <c r="R3030" s="74"/>
      <c r="S3030" s="53">
        <f>ROUND(R3030/12*3,0)</f>
        <v>0</v>
      </c>
      <c r="T3030" s="58">
        <v>5</v>
      </c>
      <c r="U3030" s="58">
        <v>5</v>
      </c>
      <c r="V3030" s="53">
        <f t="shared" si="793"/>
        <v>0</v>
      </c>
      <c r="W3030" s="75"/>
      <c r="X3030" s="76"/>
    </row>
    <row r="3031" spans="1:24" s="35" customFormat="1" ht="31.5" x14ac:dyDescent="0.25">
      <c r="A3031" s="72" t="s">
        <v>301</v>
      </c>
      <c r="B3031" s="33" t="s">
        <v>336</v>
      </c>
      <c r="C3031" s="73" t="s">
        <v>102</v>
      </c>
      <c r="D3031" s="39" t="s">
        <v>362</v>
      </c>
      <c r="E3031" s="74"/>
      <c r="F3031" s="74"/>
      <c r="G3031" s="74"/>
      <c r="H3031" s="74"/>
      <c r="I3031" s="54"/>
      <c r="J3031" s="50"/>
      <c r="K3031" s="54"/>
      <c r="L3031" s="55"/>
      <c r="M3031" s="75"/>
      <c r="N3031" s="75"/>
      <c r="O3031" s="74"/>
      <c r="P3031" s="74"/>
      <c r="Q3031" s="57">
        <f t="shared" si="792"/>
        <v>0</v>
      </c>
      <c r="R3031" s="74"/>
      <c r="S3031" s="53">
        <f t="shared" ref="S3031:S3039" si="794">ROUND(R3031/12*3,0)</f>
        <v>0</v>
      </c>
      <c r="T3031" s="58"/>
      <c r="U3031" s="58"/>
      <c r="V3031" s="53">
        <f t="shared" si="793"/>
        <v>0</v>
      </c>
      <c r="W3031" s="75"/>
      <c r="X3031" s="76"/>
    </row>
    <row r="3032" spans="1:24" s="35" customFormat="1" ht="15.75" x14ac:dyDescent="0.25">
      <c r="A3032" s="72" t="s">
        <v>301</v>
      </c>
      <c r="B3032" s="33" t="s">
        <v>336</v>
      </c>
      <c r="C3032" s="73" t="s">
        <v>89</v>
      </c>
      <c r="D3032" s="43" t="s">
        <v>88</v>
      </c>
      <c r="E3032" s="53"/>
      <c r="F3032" s="53">
        <f>E3032/12*1</f>
        <v>0</v>
      </c>
      <c r="G3032" s="53">
        <v>3</v>
      </c>
      <c r="H3032" s="53">
        <v>3</v>
      </c>
      <c r="I3032" s="54"/>
      <c r="J3032" s="50"/>
      <c r="K3032" s="54"/>
      <c r="L3032" s="55"/>
      <c r="M3032" s="75"/>
      <c r="N3032" s="75"/>
      <c r="O3032" s="74"/>
      <c r="P3032" s="74"/>
      <c r="Q3032" s="57">
        <f t="shared" si="792"/>
        <v>0</v>
      </c>
      <c r="R3032" s="74"/>
      <c r="S3032" s="53">
        <f t="shared" si="794"/>
        <v>0</v>
      </c>
      <c r="T3032" s="58"/>
      <c r="U3032" s="58"/>
      <c r="V3032" s="53">
        <f t="shared" si="793"/>
        <v>0</v>
      </c>
      <c r="W3032" s="75"/>
      <c r="X3032" s="76"/>
    </row>
    <row r="3033" spans="1:24" s="35" customFormat="1" ht="15.75" x14ac:dyDescent="0.25">
      <c r="A3033" s="72" t="s">
        <v>301</v>
      </c>
      <c r="B3033" s="33" t="s">
        <v>336</v>
      </c>
      <c r="C3033" s="73" t="s">
        <v>91</v>
      </c>
      <c r="D3033" s="43" t="s">
        <v>90</v>
      </c>
      <c r="E3033" s="53">
        <v>982605</v>
      </c>
      <c r="F3033" s="53">
        <f>E3033/12*2</f>
        <v>163767.5</v>
      </c>
      <c r="G3033" s="53">
        <v>199081</v>
      </c>
      <c r="H3033" s="53">
        <v>199081</v>
      </c>
      <c r="I3033" s="54"/>
      <c r="J3033" s="50"/>
      <c r="K3033" s="54"/>
      <c r="L3033" s="55"/>
      <c r="M3033" s="75"/>
      <c r="N3033" s="75"/>
      <c r="O3033" s="74"/>
      <c r="P3033" s="74"/>
      <c r="Q3033" s="57">
        <f t="shared" si="792"/>
        <v>0</v>
      </c>
      <c r="R3033" s="74"/>
      <c r="S3033" s="53">
        <f t="shared" si="794"/>
        <v>0</v>
      </c>
      <c r="T3033" s="58"/>
      <c r="U3033" s="58"/>
      <c r="V3033" s="53">
        <f t="shared" si="793"/>
        <v>0</v>
      </c>
      <c r="W3033" s="75"/>
      <c r="X3033" s="76"/>
    </row>
    <row r="3034" spans="1:24" s="35" customFormat="1" ht="15.75" x14ac:dyDescent="0.25">
      <c r="A3034" s="72" t="s">
        <v>301</v>
      </c>
      <c r="B3034" s="33" t="s">
        <v>336</v>
      </c>
      <c r="C3034" s="73" t="s">
        <v>94</v>
      </c>
      <c r="D3034" s="43" t="s">
        <v>97</v>
      </c>
      <c r="E3034" s="53"/>
      <c r="F3034" s="53">
        <f>E3034/12*1</f>
        <v>0</v>
      </c>
      <c r="G3034" s="53"/>
      <c r="H3034" s="53"/>
      <c r="I3034" s="54"/>
      <c r="J3034" s="50"/>
      <c r="K3034" s="54"/>
      <c r="L3034" s="55"/>
      <c r="M3034" s="75"/>
      <c r="N3034" s="75"/>
      <c r="O3034" s="74"/>
      <c r="P3034" s="74"/>
      <c r="Q3034" s="57">
        <f t="shared" si="792"/>
        <v>0</v>
      </c>
      <c r="R3034" s="74"/>
      <c r="S3034" s="53">
        <f t="shared" si="794"/>
        <v>0</v>
      </c>
      <c r="T3034" s="58"/>
      <c r="U3034" s="58"/>
      <c r="V3034" s="53">
        <f t="shared" si="793"/>
        <v>0</v>
      </c>
      <c r="W3034" s="75"/>
      <c r="X3034" s="76"/>
    </row>
    <row r="3035" spans="1:24" s="35" customFormat="1" ht="15.75" x14ac:dyDescent="0.25">
      <c r="A3035" s="72" t="s">
        <v>301</v>
      </c>
      <c r="B3035" s="33" t="s">
        <v>336</v>
      </c>
      <c r="C3035" s="73" t="s">
        <v>93</v>
      </c>
      <c r="D3035" s="43" t="s">
        <v>92</v>
      </c>
      <c r="E3035" s="74"/>
      <c r="F3035" s="74"/>
      <c r="G3035" s="74"/>
      <c r="H3035" s="74"/>
      <c r="I3035" s="54"/>
      <c r="J3035" s="50"/>
      <c r="K3035" s="54"/>
      <c r="L3035" s="55"/>
      <c r="M3035" s="75"/>
      <c r="N3035" s="75"/>
      <c r="O3035" s="74"/>
      <c r="P3035" s="74"/>
      <c r="Q3035" s="57">
        <f t="shared" si="792"/>
        <v>0</v>
      </c>
      <c r="R3035" s="74"/>
      <c r="S3035" s="53">
        <f t="shared" si="794"/>
        <v>0</v>
      </c>
      <c r="T3035" s="58"/>
      <c r="U3035" s="58"/>
      <c r="V3035" s="53">
        <f t="shared" si="793"/>
        <v>0</v>
      </c>
      <c r="W3035" s="75"/>
      <c r="X3035" s="76"/>
    </row>
    <row r="3036" spans="1:24" s="35" customFormat="1" ht="31.5" x14ac:dyDescent="0.25">
      <c r="A3036" s="72" t="s">
        <v>301</v>
      </c>
      <c r="B3036" s="33" t="s">
        <v>336</v>
      </c>
      <c r="C3036" s="73" t="s">
        <v>98</v>
      </c>
      <c r="D3036" s="34" t="s">
        <v>99</v>
      </c>
      <c r="E3036" s="74"/>
      <c r="F3036" s="74"/>
      <c r="G3036" s="74"/>
      <c r="H3036" s="74"/>
      <c r="I3036" s="54"/>
      <c r="J3036" s="50"/>
      <c r="K3036" s="54"/>
      <c r="L3036" s="55"/>
      <c r="M3036" s="75"/>
      <c r="N3036" s="75"/>
      <c r="O3036" s="74"/>
      <c r="P3036" s="74"/>
      <c r="Q3036" s="57">
        <f t="shared" si="792"/>
        <v>0</v>
      </c>
      <c r="R3036" s="74"/>
      <c r="S3036" s="53">
        <f t="shared" si="794"/>
        <v>0</v>
      </c>
      <c r="T3036" s="58"/>
      <c r="U3036" s="58"/>
      <c r="V3036" s="53">
        <f t="shared" si="793"/>
        <v>0</v>
      </c>
      <c r="W3036" s="75"/>
      <c r="X3036" s="76"/>
    </row>
    <row r="3037" spans="1:24" s="35" customFormat="1" ht="15.75" x14ac:dyDescent="0.25">
      <c r="A3037" s="72" t="s">
        <v>301</v>
      </c>
      <c r="B3037" s="33" t="s">
        <v>336</v>
      </c>
      <c r="C3037" s="73" t="s">
        <v>100</v>
      </c>
      <c r="D3037" s="34" t="s">
        <v>101</v>
      </c>
      <c r="E3037" s="74"/>
      <c r="F3037" s="74"/>
      <c r="G3037" s="74"/>
      <c r="H3037" s="74"/>
      <c r="I3037" s="54"/>
      <c r="J3037" s="50"/>
      <c r="K3037" s="54"/>
      <c r="L3037" s="55"/>
      <c r="M3037" s="75"/>
      <c r="N3037" s="75"/>
      <c r="O3037" s="74"/>
      <c r="P3037" s="74"/>
      <c r="Q3037" s="57">
        <f t="shared" si="792"/>
        <v>0</v>
      </c>
      <c r="R3037" s="74"/>
      <c r="S3037" s="53">
        <f t="shared" si="794"/>
        <v>0</v>
      </c>
      <c r="T3037" s="58"/>
      <c r="U3037" s="58"/>
      <c r="V3037" s="53">
        <f t="shared" si="793"/>
        <v>0</v>
      </c>
      <c r="W3037" s="75"/>
      <c r="X3037" s="76"/>
    </row>
    <row r="3038" spans="1:24" s="35" customFormat="1" ht="47.25" x14ac:dyDescent="0.25">
      <c r="A3038" s="72" t="s">
        <v>301</v>
      </c>
      <c r="B3038" s="33" t="s">
        <v>336</v>
      </c>
      <c r="C3038" s="73" t="s">
        <v>102</v>
      </c>
      <c r="D3038" s="39" t="s">
        <v>87</v>
      </c>
      <c r="E3038" s="74"/>
      <c r="F3038" s="74"/>
      <c r="G3038" s="74"/>
      <c r="H3038" s="74"/>
      <c r="I3038" s="54"/>
      <c r="J3038" s="50"/>
      <c r="K3038" s="54"/>
      <c r="L3038" s="55"/>
      <c r="M3038" s="75"/>
      <c r="N3038" s="75"/>
      <c r="O3038" s="74"/>
      <c r="P3038" s="74"/>
      <c r="Q3038" s="57">
        <f t="shared" si="792"/>
        <v>0</v>
      </c>
      <c r="R3038" s="74"/>
      <c r="S3038" s="53">
        <f t="shared" si="794"/>
        <v>0</v>
      </c>
      <c r="T3038" s="58"/>
      <c r="U3038" s="58"/>
      <c r="V3038" s="53">
        <f t="shared" si="793"/>
        <v>0</v>
      </c>
      <c r="W3038" s="75"/>
      <c r="X3038" s="76"/>
    </row>
    <row r="3039" spans="1:24" s="35" customFormat="1" ht="63" x14ac:dyDescent="0.25">
      <c r="A3039" s="72" t="s">
        <v>301</v>
      </c>
      <c r="B3039" s="33" t="s">
        <v>336</v>
      </c>
      <c r="C3039" s="73" t="s">
        <v>102</v>
      </c>
      <c r="D3039" s="39" t="s">
        <v>103</v>
      </c>
      <c r="E3039" s="74"/>
      <c r="F3039" s="74"/>
      <c r="G3039" s="74"/>
      <c r="H3039" s="74"/>
      <c r="I3039" s="54"/>
      <c r="J3039" s="50"/>
      <c r="K3039" s="54"/>
      <c r="L3039" s="55"/>
      <c r="M3039" s="75"/>
      <c r="N3039" s="75"/>
      <c r="O3039" s="74"/>
      <c r="P3039" s="74"/>
      <c r="Q3039" s="57">
        <f t="shared" si="792"/>
        <v>0</v>
      </c>
      <c r="R3039" s="74"/>
      <c r="S3039" s="53">
        <f t="shared" si="794"/>
        <v>0</v>
      </c>
      <c r="T3039" s="58"/>
      <c r="U3039" s="58"/>
      <c r="V3039" s="53">
        <f t="shared" si="793"/>
        <v>0</v>
      </c>
      <c r="W3039" s="75"/>
      <c r="X3039" s="76"/>
    </row>
    <row r="3040" spans="1:24" s="35" customFormat="1" ht="31.5" x14ac:dyDescent="0.25">
      <c r="A3040" s="72" t="s">
        <v>301</v>
      </c>
      <c r="B3040" s="33" t="s">
        <v>336</v>
      </c>
      <c r="C3040" s="23" t="s">
        <v>374</v>
      </c>
      <c r="D3040" s="39" t="s">
        <v>375</v>
      </c>
      <c r="E3040" s="53"/>
      <c r="F3040" s="53">
        <f>E3040/12*1</f>
        <v>0</v>
      </c>
      <c r="G3040" s="53">
        <v>15</v>
      </c>
      <c r="H3040" s="53">
        <v>15</v>
      </c>
      <c r="I3040" s="54"/>
      <c r="J3040" s="50"/>
      <c r="K3040" s="54"/>
      <c r="L3040" s="55"/>
      <c r="M3040" s="75"/>
      <c r="N3040" s="75"/>
      <c r="O3040" s="74"/>
      <c r="P3040" s="74"/>
      <c r="Q3040" s="57"/>
      <c r="R3040" s="74"/>
      <c r="S3040" s="53"/>
      <c r="T3040" s="58"/>
      <c r="U3040" s="58"/>
      <c r="V3040" s="53"/>
      <c r="W3040" s="75"/>
      <c r="X3040" s="76"/>
    </row>
    <row r="3041" spans="1:24" s="35" customFormat="1" ht="15.75" x14ac:dyDescent="0.25">
      <c r="A3041" s="72" t="s">
        <v>301</v>
      </c>
      <c r="B3041" s="33" t="s">
        <v>336</v>
      </c>
      <c r="C3041" s="23" t="s">
        <v>377</v>
      </c>
      <c r="D3041" s="39" t="s">
        <v>376</v>
      </c>
      <c r="E3041" s="74"/>
      <c r="F3041" s="74"/>
      <c r="G3041" s="74"/>
      <c r="H3041" s="74"/>
      <c r="I3041" s="54"/>
      <c r="J3041" s="50"/>
      <c r="K3041" s="54"/>
      <c r="L3041" s="55"/>
      <c r="M3041" s="75"/>
      <c r="N3041" s="75"/>
      <c r="O3041" s="74"/>
      <c r="P3041" s="74"/>
      <c r="Q3041" s="57"/>
      <c r="R3041" s="74"/>
      <c r="S3041" s="53"/>
      <c r="T3041" s="58"/>
      <c r="U3041" s="58"/>
      <c r="V3041" s="53"/>
      <c r="W3041" s="75"/>
      <c r="X3041" s="76"/>
    </row>
    <row r="3042" spans="1:24" s="35" customFormat="1" ht="15.75" x14ac:dyDescent="0.25">
      <c r="A3042" s="72" t="s">
        <v>301</v>
      </c>
      <c r="B3042" s="21">
        <v>2</v>
      </c>
      <c r="C3042" s="73" t="s">
        <v>102</v>
      </c>
      <c r="D3042" s="40" t="s">
        <v>31</v>
      </c>
      <c r="E3042" s="68">
        <f t="shared" ref="E3042:K3042" si="795">E3043+E3049+E3103</f>
        <v>1280914</v>
      </c>
      <c r="F3042" s="68">
        <f t="shared" si="795"/>
        <v>308953.41666666669</v>
      </c>
      <c r="G3042" s="68">
        <f t="shared" si="795"/>
        <v>455100</v>
      </c>
      <c r="H3042" s="68">
        <f t="shared" si="795"/>
        <v>293053</v>
      </c>
      <c r="I3042" s="134">
        <f t="shared" si="795"/>
        <v>160567.75</v>
      </c>
      <c r="J3042" s="134">
        <f t="shared" si="795"/>
        <v>78.39</v>
      </c>
      <c r="K3042" s="134">
        <f t="shared" si="795"/>
        <v>-36322.25</v>
      </c>
      <c r="L3042" s="55">
        <f>ROUND(K3042*100/-F3042,2)</f>
        <v>11.76</v>
      </c>
      <c r="M3042" s="64">
        <v>80511</v>
      </c>
      <c r="N3042" s="49">
        <f>ROUND(M3042/12*3,0)</f>
        <v>20128</v>
      </c>
      <c r="O3042" s="68">
        <f t="shared" ref="O3042:V3042" si="796">O3043+O3049+O3103</f>
        <v>21286</v>
      </c>
      <c r="P3042" s="68">
        <f t="shared" si="796"/>
        <v>12242</v>
      </c>
      <c r="Q3042" s="134">
        <f t="shared" si="796"/>
        <v>9044</v>
      </c>
      <c r="R3042" s="68">
        <f t="shared" si="796"/>
        <v>672</v>
      </c>
      <c r="S3042" s="64">
        <f t="shared" si="796"/>
        <v>169</v>
      </c>
      <c r="T3042" s="144">
        <f t="shared" si="796"/>
        <v>157</v>
      </c>
      <c r="U3042" s="144">
        <f t="shared" si="796"/>
        <v>89</v>
      </c>
      <c r="V3042" s="53">
        <f t="shared" si="796"/>
        <v>68</v>
      </c>
      <c r="W3042" s="74"/>
      <c r="X3042" s="76"/>
    </row>
    <row r="3043" spans="1:24" s="35" customFormat="1" ht="23.25" customHeight="1" x14ac:dyDescent="0.25">
      <c r="A3043" s="72" t="s">
        <v>301</v>
      </c>
      <c r="B3043" s="22" t="s">
        <v>337</v>
      </c>
      <c r="C3043" s="73" t="s">
        <v>102</v>
      </c>
      <c r="D3043" s="32" t="s">
        <v>32</v>
      </c>
      <c r="E3043" s="64">
        <f t="shared" ref="E3043:L3043" si="797">SUM(E3044:E3048)</f>
        <v>319764</v>
      </c>
      <c r="F3043" s="64">
        <f t="shared" si="797"/>
        <v>79941</v>
      </c>
      <c r="G3043" s="64">
        <f t="shared" si="797"/>
        <v>79941</v>
      </c>
      <c r="H3043" s="64">
        <f t="shared" si="797"/>
        <v>79941</v>
      </c>
      <c r="I3043" s="64">
        <f t="shared" si="797"/>
        <v>0</v>
      </c>
      <c r="J3043" s="134">
        <f t="shared" si="797"/>
        <v>0</v>
      </c>
      <c r="K3043" s="64">
        <f t="shared" si="797"/>
        <v>0</v>
      </c>
      <c r="L3043" s="64">
        <f t="shared" si="797"/>
        <v>0</v>
      </c>
      <c r="M3043" s="64"/>
      <c r="N3043" s="64"/>
      <c r="O3043" s="64">
        <f t="shared" ref="O3043:V3043" si="798">SUM(O3044:O3048)</f>
        <v>30</v>
      </c>
      <c r="P3043" s="64">
        <f t="shared" si="798"/>
        <v>30</v>
      </c>
      <c r="Q3043" s="64">
        <f t="shared" si="798"/>
        <v>0</v>
      </c>
      <c r="R3043" s="64">
        <f t="shared" si="798"/>
        <v>327</v>
      </c>
      <c r="S3043" s="64">
        <f t="shared" si="798"/>
        <v>82</v>
      </c>
      <c r="T3043" s="64">
        <f t="shared" si="798"/>
        <v>22</v>
      </c>
      <c r="U3043" s="64">
        <f t="shared" si="798"/>
        <v>22</v>
      </c>
      <c r="V3043" s="64">
        <f t="shared" si="798"/>
        <v>0</v>
      </c>
      <c r="W3043" s="64"/>
      <c r="X3043" s="76"/>
    </row>
    <row r="3044" spans="1:24" s="35" customFormat="1" ht="15.75" x14ac:dyDescent="0.25">
      <c r="A3044" s="72" t="s">
        <v>301</v>
      </c>
      <c r="B3044" s="33" t="s">
        <v>337</v>
      </c>
      <c r="C3044" s="73" t="s">
        <v>109</v>
      </c>
      <c r="D3044" s="34" t="s">
        <v>106</v>
      </c>
      <c r="E3044" s="53">
        <v>319764</v>
      </c>
      <c r="F3044" s="53">
        <f>ROUND(E3044/12*3,0)</f>
        <v>79941</v>
      </c>
      <c r="G3044" s="53">
        <v>79941</v>
      </c>
      <c r="H3044" s="53">
        <v>79941</v>
      </c>
      <c r="I3044" s="127"/>
      <c r="J3044" s="55"/>
      <c r="K3044" s="127"/>
      <c r="L3044" s="55"/>
      <c r="M3044" s="75"/>
      <c r="N3044" s="75"/>
      <c r="O3044" s="74">
        <v>30</v>
      </c>
      <c r="P3044" s="74">
        <v>30</v>
      </c>
      <c r="Q3044" s="59">
        <f>O3044-P3044</f>
        <v>0</v>
      </c>
      <c r="R3044" s="74">
        <v>327</v>
      </c>
      <c r="S3044" s="53">
        <f>ROUND(R3044/12*3,0)</f>
        <v>82</v>
      </c>
      <c r="T3044" s="58">
        <v>22</v>
      </c>
      <c r="U3044" s="58">
        <v>22</v>
      </c>
      <c r="V3044" s="53">
        <f>T3044-U3044</f>
        <v>0</v>
      </c>
      <c r="W3044" s="75"/>
      <c r="X3044" s="76"/>
    </row>
    <row r="3045" spans="1:24" s="35" customFormat="1" ht="31.5" x14ac:dyDescent="0.25">
      <c r="A3045" s="72" t="s">
        <v>301</v>
      </c>
      <c r="B3045" s="33" t="s">
        <v>337</v>
      </c>
      <c r="C3045" s="73" t="s">
        <v>110</v>
      </c>
      <c r="D3045" s="34" t="s">
        <v>114</v>
      </c>
      <c r="E3045" s="74"/>
      <c r="F3045" s="74"/>
      <c r="G3045" s="74"/>
      <c r="H3045" s="74"/>
      <c r="I3045" s="54"/>
      <c r="J3045" s="50"/>
      <c r="K3045" s="54"/>
      <c r="L3045" s="55"/>
      <c r="M3045" s="75"/>
      <c r="N3045" s="75"/>
      <c r="O3045" s="74"/>
      <c r="P3045" s="74"/>
      <c r="Q3045" s="57">
        <f>O3045-P3045</f>
        <v>0</v>
      </c>
      <c r="R3045" s="74"/>
      <c r="S3045" s="53">
        <f>ROUND(R3045/12*3,0)</f>
        <v>0</v>
      </c>
      <c r="T3045" s="58"/>
      <c r="U3045" s="58"/>
      <c r="V3045" s="53">
        <f>T3045-U3045</f>
        <v>0</v>
      </c>
      <c r="W3045" s="75"/>
      <c r="X3045" s="76"/>
    </row>
    <row r="3046" spans="1:24" s="35" customFormat="1" ht="15.75" x14ac:dyDescent="0.25">
      <c r="A3046" s="72" t="s">
        <v>301</v>
      </c>
      <c r="B3046" s="33" t="s">
        <v>337</v>
      </c>
      <c r="C3046" s="73" t="s">
        <v>111</v>
      </c>
      <c r="D3046" s="34" t="s">
        <v>115</v>
      </c>
      <c r="E3046" s="74"/>
      <c r="F3046" s="74"/>
      <c r="G3046" s="74"/>
      <c r="H3046" s="74"/>
      <c r="I3046" s="54"/>
      <c r="J3046" s="50"/>
      <c r="K3046" s="54"/>
      <c r="L3046" s="55"/>
      <c r="M3046" s="75"/>
      <c r="N3046" s="75"/>
      <c r="O3046" s="74"/>
      <c r="P3046" s="74"/>
      <c r="Q3046" s="57">
        <f>O3046-P3046</f>
        <v>0</v>
      </c>
      <c r="R3046" s="74"/>
      <c r="S3046" s="53">
        <f>ROUND(R3046/12*3,0)</f>
        <v>0</v>
      </c>
      <c r="T3046" s="58"/>
      <c r="U3046" s="58"/>
      <c r="V3046" s="53">
        <f>T3046-U3046</f>
        <v>0</v>
      </c>
      <c r="W3046" s="75"/>
      <c r="X3046" s="76"/>
    </row>
    <row r="3047" spans="1:24" s="35" customFormat="1" ht="31.5" x14ac:dyDescent="0.25">
      <c r="A3047" s="72" t="s">
        <v>301</v>
      </c>
      <c r="B3047" s="33" t="s">
        <v>337</v>
      </c>
      <c r="C3047" s="73" t="s">
        <v>113</v>
      </c>
      <c r="D3047" s="34" t="s">
        <v>116</v>
      </c>
      <c r="E3047" s="74"/>
      <c r="F3047" s="74"/>
      <c r="G3047" s="74"/>
      <c r="H3047" s="74"/>
      <c r="I3047" s="54"/>
      <c r="J3047" s="50"/>
      <c r="K3047" s="54"/>
      <c r="L3047" s="55"/>
      <c r="M3047" s="75"/>
      <c r="N3047" s="75"/>
      <c r="O3047" s="74"/>
      <c r="P3047" s="74"/>
      <c r="Q3047" s="57">
        <f>O3047-P3047</f>
        <v>0</v>
      </c>
      <c r="R3047" s="74"/>
      <c r="S3047" s="53">
        <f>ROUND(R3047/12*3,0)</f>
        <v>0</v>
      </c>
      <c r="T3047" s="58"/>
      <c r="U3047" s="58"/>
      <c r="V3047" s="53">
        <f>T3047-U3047</f>
        <v>0</v>
      </c>
      <c r="W3047" s="75"/>
      <c r="X3047" s="76"/>
    </row>
    <row r="3048" spans="1:24" s="35" customFormat="1" ht="15.75" x14ac:dyDescent="0.25">
      <c r="A3048" s="72" t="s">
        <v>301</v>
      </c>
      <c r="B3048" s="33" t="s">
        <v>337</v>
      </c>
      <c r="C3048" s="73" t="s">
        <v>112</v>
      </c>
      <c r="D3048" s="34" t="s">
        <v>117</v>
      </c>
      <c r="E3048" s="74"/>
      <c r="F3048" s="74"/>
      <c r="G3048" s="74"/>
      <c r="H3048" s="74"/>
      <c r="I3048" s="54"/>
      <c r="J3048" s="50"/>
      <c r="K3048" s="54"/>
      <c r="L3048" s="55"/>
      <c r="M3048" s="75"/>
      <c r="N3048" s="75"/>
      <c r="O3048" s="74"/>
      <c r="P3048" s="74"/>
      <c r="Q3048" s="57">
        <f>O3048-P3048</f>
        <v>0</v>
      </c>
      <c r="R3048" s="74"/>
      <c r="S3048" s="53">
        <f>ROUND(R3048/12*3,0)</f>
        <v>0</v>
      </c>
      <c r="T3048" s="58"/>
      <c r="U3048" s="58"/>
      <c r="V3048" s="53">
        <f>T3048-U3048</f>
        <v>0</v>
      </c>
      <c r="W3048" s="75"/>
      <c r="X3048" s="76"/>
    </row>
    <row r="3049" spans="1:24" s="35" customFormat="1" ht="15.75" x14ac:dyDescent="0.25">
      <c r="A3049" s="72" t="s">
        <v>301</v>
      </c>
      <c r="B3049" s="22" t="s">
        <v>338</v>
      </c>
      <c r="C3049" s="73" t="s">
        <v>102</v>
      </c>
      <c r="D3049" s="41" t="s">
        <v>33</v>
      </c>
      <c r="E3049" s="64">
        <f>SUM(E3050:E3102)</f>
        <v>819358</v>
      </c>
      <c r="F3049" s="64">
        <f>SUM(F3050:F3102)</f>
        <v>204839.5</v>
      </c>
      <c r="G3049" s="64">
        <f>SUM(G3050:G3102)</f>
        <v>329085</v>
      </c>
      <c r="H3049" s="64">
        <f>SUM(H3050:H3102)</f>
        <v>167038</v>
      </c>
      <c r="I3049" s="134">
        <f>SUM(I3050:I3102)</f>
        <v>160567.75</v>
      </c>
      <c r="J3049" s="50">
        <f>ROUND(I3049/F3049*100,2)</f>
        <v>78.39</v>
      </c>
      <c r="K3049" s="134">
        <f>SUM(K3050:K3102)</f>
        <v>-36322.25</v>
      </c>
      <c r="L3049" s="55">
        <f>ROUND(K3049*100/-F3049,2)</f>
        <v>17.73</v>
      </c>
      <c r="M3049" s="64"/>
      <c r="N3049" s="64"/>
      <c r="O3049" s="64">
        <f t="shared" ref="O3049:V3049" si="799">SUM(O3050:O3102)</f>
        <v>21256</v>
      </c>
      <c r="P3049" s="64">
        <f t="shared" si="799"/>
        <v>12212</v>
      </c>
      <c r="Q3049" s="134">
        <f t="shared" si="799"/>
        <v>9044</v>
      </c>
      <c r="R3049" s="64">
        <f t="shared" si="799"/>
        <v>342</v>
      </c>
      <c r="S3049" s="64">
        <f t="shared" si="799"/>
        <v>86</v>
      </c>
      <c r="T3049" s="144">
        <f t="shared" si="799"/>
        <v>135</v>
      </c>
      <c r="U3049" s="144">
        <f t="shared" si="799"/>
        <v>67</v>
      </c>
      <c r="V3049" s="64">
        <f t="shared" si="799"/>
        <v>68</v>
      </c>
      <c r="W3049" s="64"/>
      <c r="X3049" s="76"/>
    </row>
    <row r="3050" spans="1:24" s="35" customFormat="1" ht="31.5" x14ac:dyDescent="0.25">
      <c r="A3050" s="72" t="s">
        <v>301</v>
      </c>
      <c r="B3050" s="33" t="s">
        <v>338</v>
      </c>
      <c r="C3050" s="78" t="s">
        <v>139</v>
      </c>
      <c r="D3050" s="43" t="s">
        <v>119</v>
      </c>
      <c r="E3050" s="53">
        <v>9740</v>
      </c>
      <c r="F3050" s="53">
        <f t="shared" ref="F3050:F3051" si="800">E3050/12*3</f>
        <v>2435</v>
      </c>
      <c r="G3050" s="53">
        <v>0</v>
      </c>
      <c r="H3050" s="53">
        <v>0</v>
      </c>
      <c r="I3050" s="127"/>
      <c r="J3050" s="55"/>
      <c r="K3050" s="54">
        <f t="shared" ref="K3050:K3051" si="801">G3050-F3050</f>
        <v>-2435</v>
      </c>
      <c r="L3050" s="55">
        <f t="shared" ref="L3050:L3051" si="802">ROUND(K3050*100/-F3050,2)</f>
        <v>100</v>
      </c>
      <c r="M3050" s="75"/>
      <c r="N3050" s="75"/>
      <c r="O3050" s="74"/>
      <c r="P3050" s="74"/>
      <c r="Q3050" s="59">
        <f t="shared" ref="Q3050:Q3102" si="803">O3050-P3050</f>
        <v>0</v>
      </c>
      <c r="R3050" s="74">
        <v>13</v>
      </c>
      <c r="S3050" s="53">
        <f>ROUND(R3050/12*2,0)</f>
        <v>2</v>
      </c>
      <c r="T3050" s="53"/>
      <c r="U3050" s="53"/>
      <c r="V3050" s="53">
        <f t="shared" ref="V3050:V3102" si="804">T3050-U3050</f>
        <v>0</v>
      </c>
      <c r="W3050" s="75"/>
      <c r="X3050" s="76"/>
    </row>
    <row r="3051" spans="1:24" s="35" customFormat="1" ht="47.25" x14ac:dyDescent="0.25">
      <c r="A3051" s="72" t="s">
        <v>301</v>
      </c>
      <c r="B3051" s="33" t="s">
        <v>338</v>
      </c>
      <c r="C3051" s="78" t="s">
        <v>140</v>
      </c>
      <c r="D3051" s="43" t="s">
        <v>120</v>
      </c>
      <c r="E3051" s="53">
        <v>25200</v>
      </c>
      <c r="F3051" s="53">
        <f t="shared" si="800"/>
        <v>6300</v>
      </c>
      <c r="G3051" s="53">
        <v>1560</v>
      </c>
      <c r="H3051" s="53">
        <v>1560</v>
      </c>
      <c r="I3051" s="127"/>
      <c r="J3051" s="55"/>
      <c r="K3051" s="54">
        <f t="shared" si="801"/>
        <v>-4740</v>
      </c>
      <c r="L3051" s="55">
        <f t="shared" si="802"/>
        <v>75.239999999999995</v>
      </c>
      <c r="M3051" s="75"/>
      <c r="N3051" s="75"/>
      <c r="O3051" s="74">
        <v>49</v>
      </c>
      <c r="P3051" s="74">
        <v>49</v>
      </c>
      <c r="Q3051" s="57">
        <f t="shared" si="803"/>
        <v>0</v>
      </c>
      <c r="R3051" s="74">
        <v>47</v>
      </c>
      <c r="S3051" s="53">
        <f>ROUND(R3051/12*3,0)</f>
        <v>12</v>
      </c>
      <c r="T3051" s="58">
        <v>2</v>
      </c>
      <c r="U3051" s="58">
        <v>2</v>
      </c>
      <c r="V3051" s="53">
        <f t="shared" si="804"/>
        <v>0</v>
      </c>
      <c r="W3051" s="75"/>
      <c r="X3051" s="76"/>
    </row>
    <row r="3052" spans="1:24" s="35" customFormat="1" ht="31.5" x14ac:dyDescent="0.25">
      <c r="A3052" s="72" t="s">
        <v>301</v>
      </c>
      <c r="B3052" s="33" t="s">
        <v>338</v>
      </c>
      <c r="C3052" s="78" t="s">
        <v>141</v>
      </c>
      <c r="D3052" s="43" t="s">
        <v>142</v>
      </c>
      <c r="E3052" s="74"/>
      <c r="F3052" s="74"/>
      <c r="G3052" s="74"/>
      <c r="H3052" s="74"/>
      <c r="I3052" s="54"/>
      <c r="J3052" s="50"/>
      <c r="K3052" s="54"/>
      <c r="L3052" s="55"/>
      <c r="M3052" s="75"/>
      <c r="N3052" s="75"/>
      <c r="O3052" s="74"/>
      <c r="P3052" s="74"/>
      <c r="Q3052" s="57">
        <f t="shared" si="803"/>
        <v>0</v>
      </c>
      <c r="R3052" s="74"/>
      <c r="S3052" s="53">
        <f t="shared" ref="S3052:S3072" si="805">ROUND(R3052/12*3,0)</f>
        <v>0</v>
      </c>
      <c r="T3052" s="58"/>
      <c r="U3052" s="58"/>
      <c r="V3052" s="53">
        <f t="shared" si="804"/>
        <v>0</v>
      </c>
      <c r="W3052" s="75"/>
      <c r="X3052" s="76"/>
    </row>
    <row r="3053" spans="1:24" s="35" customFormat="1" ht="31.5" x14ac:dyDescent="0.25">
      <c r="A3053" s="72" t="s">
        <v>301</v>
      </c>
      <c r="B3053" s="33" t="s">
        <v>338</v>
      </c>
      <c r="C3053" s="78" t="s">
        <v>143</v>
      </c>
      <c r="D3053" s="43" t="s">
        <v>144</v>
      </c>
      <c r="E3053" s="74"/>
      <c r="F3053" s="74"/>
      <c r="G3053" s="74"/>
      <c r="H3053" s="74"/>
      <c r="I3053" s="54"/>
      <c r="J3053" s="50"/>
      <c r="K3053" s="54"/>
      <c r="L3053" s="55"/>
      <c r="M3053" s="75"/>
      <c r="N3053" s="75"/>
      <c r="O3053" s="74"/>
      <c r="P3053" s="74"/>
      <c r="Q3053" s="57">
        <f t="shared" si="803"/>
        <v>0</v>
      </c>
      <c r="R3053" s="74"/>
      <c r="S3053" s="53">
        <f t="shared" si="805"/>
        <v>0</v>
      </c>
      <c r="T3053" s="58"/>
      <c r="U3053" s="58"/>
      <c r="V3053" s="53">
        <f t="shared" si="804"/>
        <v>0</v>
      </c>
      <c r="W3053" s="75"/>
      <c r="X3053" s="76"/>
    </row>
    <row r="3054" spans="1:24" s="35" customFormat="1" ht="15.75" x14ac:dyDescent="0.25">
      <c r="A3054" s="72" t="s">
        <v>301</v>
      </c>
      <c r="B3054" s="33" t="s">
        <v>338</v>
      </c>
      <c r="C3054" s="78" t="s">
        <v>145</v>
      </c>
      <c r="D3054" s="43" t="s">
        <v>146</v>
      </c>
      <c r="E3054" s="74"/>
      <c r="F3054" s="74"/>
      <c r="G3054" s="74"/>
      <c r="H3054" s="74"/>
      <c r="I3054" s="54"/>
      <c r="J3054" s="50"/>
      <c r="K3054" s="54"/>
      <c r="L3054" s="55"/>
      <c r="M3054" s="75"/>
      <c r="N3054" s="75"/>
      <c r="O3054" s="74"/>
      <c r="P3054" s="74"/>
      <c r="Q3054" s="57">
        <f t="shared" si="803"/>
        <v>0</v>
      </c>
      <c r="R3054" s="74"/>
      <c r="S3054" s="53">
        <f t="shared" si="805"/>
        <v>0</v>
      </c>
      <c r="T3054" s="58"/>
      <c r="U3054" s="58"/>
      <c r="V3054" s="53">
        <f t="shared" si="804"/>
        <v>0</v>
      </c>
      <c r="W3054" s="75"/>
      <c r="X3054" s="76"/>
    </row>
    <row r="3055" spans="1:24" s="35" customFormat="1" ht="15.75" x14ac:dyDescent="0.25">
      <c r="A3055" s="72" t="s">
        <v>301</v>
      </c>
      <c r="B3055" s="33" t="s">
        <v>338</v>
      </c>
      <c r="C3055" s="78" t="s">
        <v>147</v>
      </c>
      <c r="D3055" s="43" t="s">
        <v>148</v>
      </c>
      <c r="E3055" s="74"/>
      <c r="F3055" s="74"/>
      <c r="G3055" s="74"/>
      <c r="H3055" s="74"/>
      <c r="I3055" s="54"/>
      <c r="J3055" s="50"/>
      <c r="K3055" s="54"/>
      <c r="L3055" s="55"/>
      <c r="M3055" s="75"/>
      <c r="N3055" s="75"/>
      <c r="O3055" s="74"/>
      <c r="P3055" s="74"/>
      <c r="Q3055" s="57">
        <f t="shared" si="803"/>
        <v>0</v>
      </c>
      <c r="R3055" s="74"/>
      <c r="S3055" s="53">
        <f t="shared" si="805"/>
        <v>0</v>
      </c>
      <c r="T3055" s="58"/>
      <c r="U3055" s="58"/>
      <c r="V3055" s="53">
        <f t="shared" si="804"/>
        <v>0</v>
      </c>
      <c r="W3055" s="75"/>
      <c r="X3055" s="76"/>
    </row>
    <row r="3056" spans="1:24" s="35" customFormat="1" ht="78.75" x14ac:dyDescent="0.25">
      <c r="A3056" s="72" t="s">
        <v>301</v>
      </c>
      <c r="B3056" s="33" t="s">
        <v>338</v>
      </c>
      <c r="C3056" s="78" t="s">
        <v>149</v>
      </c>
      <c r="D3056" s="43" t="s">
        <v>150</v>
      </c>
      <c r="E3056" s="74"/>
      <c r="F3056" s="74"/>
      <c r="G3056" s="74"/>
      <c r="H3056" s="74"/>
      <c r="I3056" s="54"/>
      <c r="J3056" s="50"/>
      <c r="K3056" s="54"/>
      <c r="L3056" s="55"/>
      <c r="M3056" s="75"/>
      <c r="N3056" s="75"/>
      <c r="O3056" s="74"/>
      <c r="P3056" s="74"/>
      <c r="Q3056" s="57">
        <f t="shared" si="803"/>
        <v>0</v>
      </c>
      <c r="R3056" s="74"/>
      <c r="S3056" s="53">
        <f t="shared" si="805"/>
        <v>0</v>
      </c>
      <c r="T3056" s="58"/>
      <c r="U3056" s="58"/>
      <c r="V3056" s="53">
        <f t="shared" si="804"/>
        <v>0</v>
      </c>
      <c r="W3056" s="75"/>
      <c r="X3056" s="76"/>
    </row>
    <row r="3057" spans="1:24" s="35" customFormat="1" ht="31.5" x14ac:dyDescent="0.25">
      <c r="A3057" s="72" t="s">
        <v>301</v>
      </c>
      <c r="B3057" s="33" t="s">
        <v>338</v>
      </c>
      <c r="C3057" s="78" t="s">
        <v>130</v>
      </c>
      <c r="D3057" s="43" t="s">
        <v>151</v>
      </c>
      <c r="E3057" s="74"/>
      <c r="F3057" s="74"/>
      <c r="G3057" s="74"/>
      <c r="H3057" s="74"/>
      <c r="I3057" s="54"/>
      <c r="J3057" s="50"/>
      <c r="K3057" s="54"/>
      <c r="L3057" s="55"/>
      <c r="M3057" s="75"/>
      <c r="N3057" s="75"/>
      <c r="O3057" s="74"/>
      <c r="P3057" s="74"/>
      <c r="Q3057" s="57">
        <f t="shared" si="803"/>
        <v>0</v>
      </c>
      <c r="R3057" s="74"/>
      <c r="S3057" s="53">
        <f t="shared" si="805"/>
        <v>0</v>
      </c>
      <c r="T3057" s="58"/>
      <c r="U3057" s="58"/>
      <c r="V3057" s="53">
        <f t="shared" si="804"/>
        <v>0</v>
      </c>
      <c r="W3057" s="75"/>
      <c r="X3057" s="76"/>
    </row>
    <row r="3058" spans="1:24" s="35" customFormat="1" ht="47.25" x14ac:dyDescent="0.25">
      <c r="A3058" s="72" t="s">
        <v>301</v>
      </c>
      <c r="B3058" s="33" t="s">
        <v>338</v>
      </c>
      <c r="C3058" s="78" t="s">
        <v>174</v>
      </c>
      <c r="D3058" s="43" t="s">
        <v>175</v>
      </c>
      <c r="E3058" s="74"/>
      <c r="F3058" s="74"/>
      <c r="G3058" s="74"/>
      <c r="H3058" s="74"/>
      <c r="I3058" s="54"/>
      <c r="J3058" s="50"/>
      <c r="K3058" s="54"/>
      <c r="L3058" s="55"/>
      <c r="M3058" s="75"/>
      <c r="N3058" s="75"/>
      <c r="O3058" s="74"/>
      <c r="P3058" s="74"/>
      <c r="Q3058" s="57">
        <f t="shared" si="803"/>
        <v>0</v>
      </c>
      <c r="R3058" s="74"/>
      <c r="S3058" s="53">
        <f t="shared" si="805"/>
        <v>0</v>
      </c>
      <c r="T3058" s="58"/>
      <c r="U3058" s="58"/>
      <c r="V3058" s="53">
        <f t="shared" si="804"/>
        <v>0</v>
      </c>
      <c r="W3058" s="75"/>
      <c r="X3058" s="76"/>
    </row>
    <row r="3059" spans="1:24" s="35" customFormat="1" ht="31.5" x14ac:dyDescent="0.25">
      <c r="A3059" s="72" t="s">
        <v>301</v>
      </c>
      <c r="B3059" s="33" t="s">
        <v>338</v>
      </c>
      <c r="C3059" s="78" t="s">
        <v>129</v>
      </c>
      <c r="D3059" s="43" t="s">
        <v>152</v>
      </c>
      <c r="E3059" s="74"/>
      <c r="F3059" s="74"/>
      <c r="G3059" s="74"/>
      <c r="H3059" s="74"/>
      <c r="I3059" s="54"/>
      <c r="J3059" s="50"/>
      <c r="K3059" s="54"/>
      <c r="L3059" s="55"/>
      <c r="M3059" s="75"/>
      <c r="N3059" s="75"/>
      <c r="O3059" s="74"/>
      <c r="P3059" s="74"/>
      <c r="Q3059" s="57">
        <f t="shared" si="803"/>
        <v>0</v>
      </c>
      <c r="R3059" s="74"/>
      <c r="S3059" s="53">
        <f t="shared" si="805"/>
        <v>0</v>
      </c>
      <c r="T3059" s="58"/>
      <c r="U3059" s="58"/>
      <c r="V3059" s="53">
        <f t="shared" si="804"/>
        <v>0</v>
      </c>
      <c r="W3059" s="75"/>
      <c r="X3059" s="76"/>
    </row>
    <row r="3060" spans="1:24" s="35" customFormat="1" ht="31.5" x14ac:dyDescent="0.25">
      <c r="A3060" s="72" t="s">
        <v>301</v>
      </c>
      <c r="B3060" s="33" t="s">
        <v>338</v>
      </c>
      <c r="C3060" s="78" t="s">
        <v>176</v>
      </c>
      <c r="D3060" s="43" t="s">
        <v>177</v>
      </c>
      <c r="E3060" s="74"/>
      <c r="F3060" s="74"/>
      <c r="G3060" s="74"/>
      <c r="H3060" s="74"/>
      <c r="I3060" s="54"/>
      <c r="J3060" s="50"/>
      <c r="K3060" s="54"/>
      <c r="L3060" s="55"/>
      <c r="M3060" s="75"/>
      <c r="N3060" s="75"/>
      <c r="O3060" s="74"/>
      <c r="P3060" s="74"/>
      <c r="Q3060" s="57">
        <f t="shared" si="803"/>
        <v>0</v>
      </c>
      <c r="R3060" s="74"/>
      <c r="S3060" s="53">
        <f t="shared" si="805"/>
        <v>0</v>
      </c>
      <c r="T3060" s="58"/>
      <c r="U3060" s="58"/>
      <c r="V3060" s="53">
        <f t="shared" si="804"/>
        <v>0</v>
      </c>
      <c r="W3060" s="75"/>
      <c r="X3060" s="76"/>
    </row>
    <row r="3061" spans="1:24" s="35" customFormat="1" ht="15.75" x14ac:dyDescent="0.25">
      <c r="A3061" s="72" t="s">
        <v>301</v>
      </c>
      <c r="B3061" s="33" t="s">
        <v>338</v>
      </c>
      <c r="C3061" s="78" t="s">
        <v>131</v>
      </c>
      <c r="D3061" s="43" t="s">
        <v>153</v>
      </c>
      <c r="E3061" s="74"/>
      <c r="F3061" s="74"/>
      <c r="G3061" s="74"/>
      <c r="H3061" s="74"/>
      <c r="I3061" s="54"/>
      <c r="J3061" s="50"/>
      <c r="K3061" s="54"/>
      <c r="L3061" s="55"/>
      <c r="M3061" s="75"/>
      <c r="N3061" s="75"/>
      <c r="O3061" s="74"/>
      <c r="P3061" s="74"/>
      <c r="Q3061" s="57">
        <f t="shared" si="803"/>
        <v>0</v>
      </c>
      <c r="R3061" s="74"/>
      <c r="S3061" s="53">
        <f t="shared" si="805"/>
        <v>0</v>
      </c>
      <c r="T3061" s="58"/>
      <c r="U3061" s="58"/>
      <c r="V3061" s="53">
        <f t="shared" si="804"/>
        <v>0</v>
      </c>
      <c r="W3061" s="75"/>
      <c r="X3061" s="76"/>
    </row>
    <row r="3062" spans="1:24" s="35" customFormat="1" ht="31.5" x14ac:dyDescent="0.25">
      <c r="A3062" s="72" t="s">
        <v>301</v>
      </c>
      <c r="B3062" s="33" t="s">
        <v>338</v>
      </c>
      <c r="C3062" s="78" t="s">
        <v>178</v>
      </c>
      <c r="D3062" s="43" t="s">
        <v>179</v>
      </c>
      <c r="E3062" s="74"/>
      <c r="F3062" s="74"/>
      <c r="G3062" s="74"/>
      <c r="H3062" s="74"/>
      <c r="I3062" s="54"/>
      <c r="J3062" s="50"/>
      <c r="K3062" s="54"/>
      <c r="L3062" s="55"/>
      <c r="M3062" s="75"/>
      <c r="N3062" s="75"/>
      <c r="O3062" s="74"/>
      <c r="P3062" s="74"/>
      <c r="Q3062" s="57">
        <f t="shared" si="803"/>
        <v>0</v>
      </c>
      <c r="R3062" s="74"/>
      <c r="S3062" s="53">
        <f t="shared" si="805"/>
        <v>0</v>
      </c>
      <c r="T3062" s="58"/>
      <c r="U3062" s="58"/>
      <c r="V3062" s="53">
        <f t="shared" si="804"/>
        <v>0</v>
      </c>
      <c r="W3062" s="75"/>
      <c r="X3062" s="76"/>
    </row>
    <row r="3063" spans="1:24" s="35" customFormat="1" ht="31.5" x14ac:dyDescent="0.25">
      <c r="A3063" s="72" t="s">
        <v>301</v>
      </c>
      <c r="B3063" s="33" t="s">
        <v>338</v>
      </c>
      <c r="C3063" s="78" t="s">
        <v>132</v>
      </c>
      <c r="D3063" s="43" t="s">
        <v>154</v>
      </c>
      <c r="E3063" s="74"/>
      <c r="F3063" s="74"/>
      <c r="G3063" s="74"/>
      <c r="H3063" s="74"/>
      <c r="I3063" s="54"/>
      <c r="J3063" s="50"/>
      <c r="K3063" s="54"/>
      <c r="L3063" s="55"/>
      <c r="M3063" s="75"/>
      <c r="N3063" s="75"/>
      <c r="O3063" s="74"/>
      <c r="P3063" s="74"/>
      <c r="Q3063" s="57">
        <f t="shared" si="803"/>
        <v>0</v>
      </c>
      <c r="R3063" s="74"/>
      <c r="S3063" s="53">
        <f t="shared" si="805"/>
        <v>0</v>
      </c>
      <c r="T3063" s="58"/>
      <c r="U3063" s="58"/>
      <c r="V3063" s="53">
        <f t="shared" si="804"/>
        <v>0</v>
      </c>
      <c r="W3063" s="75"/>
      <c r="X3063" s="76"/>
    </row>
    <row r="3064" spans="1:24" s="35" customFormat="1" ht="15.75" x14ac:dyDescent="0.25">
      <c r="A3064" s="72" t="s">
        <v>301</v>
      </c>
      <c r="B3064" s="33" t="s">
        <v>338</v>
      </c>
      <c r="C3064" s="78" t="s">
        <v>133</v>
      </c>
      <c r="D3064" s="43" t="s">
        <v>155</v>
      </c>
      <c r="E3064" s="74"/>
      <c r="F3064" s="74"/>
      <c r="G3064" s="74"/>
      <c r="H3064" s="74"/>
      <c r="I3064" s="54"/>
      <c r="J3064" s="50"/>
      <c r="K3064" s="54"/>
      <c r="L3064" s="55"/>
      <c r="M3064" s="75"/>
      <c r="N3064" s="75"/>
      <c r="O3064" s="74"/>
      <c r="P3064" s="74"/>
      <c r="Q3064" s="57">
        <f t="shared" si="803"/>
        <v>0</v>
      </c>
      <c r="R3064" s="74"/>
      <c r="S3064" s="53">
        <f t="shared" si="805"/>
        <v>0</v>
      </c>
      <c r="T3064" s="58"/>
      <c r="U3064" s="58"/>
      <c r="V3064" s="53">
        <f t="shared" si="804"/>
        <v>0</v>
      </c>
      <c r="W3064" s="75"/>
      <c r="X3064" s="76"/>
    </row>
    <row r="3065" spans="1:24" s="35" customFormat="1" ht="15.75" x14ac:dyDescent="0.25">
      <c r="A3065" s="72" t="s">
        <v>301</v>
      </c>
      <c r="B3065" s="33" t="s">
        <v>338</v>
      </c>
      <c r="C3065" s="78" t="s">
        <v>135</v>
      </c>
      <c r="D3065" s="43" t="s">
        <v>156</v>
      </c>
      <c r="E3065" s="74"/>
      <c r="F3065" s="74"/>
      <c r="G3065" s="74"/>
      <c r="H3065" s="74"/>
      <c r="I3065" s="54"/>
      <c r="J3065" s="50"/>
      <c r="K3065" s="54"/>
      <c r="L3065" s="55"/>
      <c r="M3065" s="75"/>
      <c r="N3065" s="75"/>
      <c r="O3065" s="74"/>
      <c r="P3065" s="74"/>
      <c r="Q3065" s="57">
        <f t="shared" si="803"/>
        <v>0</v>
      </c>
      <c r="R3065" s="74"/>
      <c r="S3065" s="53">
        <f t="shared" si="805"/>
        <v>0</v>
      </c>
      <c r="T3065" s="58"/>
      <c r="U3065" s="58"/>
      <c r="V3065" s="53">
        <f t="shared" si="804"/>
        <v>0</v>
      </c>
      <c r="W3065" s="75"/>
      <c r="X3065" s="76"/>
    </row>
    <row r="3066" spans="1:24" s="35" customFormat="1" ht="31.5" x14ac:dyDescent="0.25">
      <c r="A3066" s="72" t="s">
        <v>301</v>
      </c>
      <c r="B3066" s="33" t="s">
        <v>338</v>
      </c>
      <c r="C3066" s="78" t="s">
        <v>136</v>
      </c>
      <c r="D3066" s="43" t="s">
        <v>157</v>
      </c>
      <c r="E3066" s="74"/>
      <c r="F3066" s="74"/>
      <c r="G3066" s="74"/>
      <c r="H3066" s="74"/>
      <c r="I3066" s="54"/>
      <c r="J3066" s="50"/>
      <c r="K3066" s="54"/>
      <c r="L3066" s="55"/>
      <c r="M3066" s="75"/>
      <c r="N3066" s="75"/>
      <c r="O3066" s="74"/>
      <c r="P3066" s="74"/>
      <c r="Q3066" s="57">
        <f t="shared" si="803"/>
        <v>0</v>
      </c>
      <c r="R3066" s="74"/>
      <c r="S3066" s="53">
        <f t="shared" si="805"/>
        <v>0</v>
      </c>
      <c r="T3066" s="58"/>
      <c r="U3066" s="58"/>
      <c r="V3066" s="53">
        <f t="shared" si="804"/>
        <v>0</v>
      </c>
      <c r="W3066" s="75"/>
      <c r="X3066" s="76"/>
    </row>
    <row r="3067" spans="1:24" s="35" customFormat="1" ht="47.25" x14ac:dyDescent="0.25">
      <c r="A3067" s="72" t="s">
        <v>301</v>
      </c>
      <c r="B3067" s="33" t="s">
        <v>338</v>
      </c>
      <c r="C3067" s="78" t="s">
        <v>134</v>
      </c>
      <c r="D3067" s="43" t="s">
        <v>158</v>
      </c>
      <c r="E3067" s="74"/>
      <c r="F3067" s="74"/>
      <c r="G3067" s="74"/>
      <c r="H3067" s="74"/>
      <c r="I3067" s="54"/>
      <c r="J3067" s="50"/>
      <c r="K3067" s="54"/>
      <c r="L3067" s="55"/>
      <c r="M3067" s="75"/>
      <c r="N3067" s="75"/>
      <c r="O3067" s="74"/>
      <c r="P3067" s="74"/>
      <c r="Q3067" s="57">
        <f t="shared" si="803"/>
        <v>0</v>
      </c>
      <c r="R3067" s="74"/>
      <c r="S3067" s="53">
        <f t="shared" si="805"/>
        <v>0</v>
      </c>
      <c r="T3067" s="58"/>
      <c r="U3067" s="58"/>
      <c r="V3067" s="53">
        <f t="shared" si="804"/>
        <v>0</v>
      </c>
      <c r="W3067" s="75"/>
      <c r="X3067" s="76"/>
    </row>
    <row r="3068" spans="1:24" s="35" customFormat="1" ht="15.75" x14ac:dyDescent="0.25">
      <c r="A3068" s="72" t="s">
        <v>301</v>
      </c>
      <c r="B3068" s="33" t="s">
        <v>338</v>
      </c>
      <c r="C3068" s="78" t="s">
        <v>138</v>
      </c>
      <c r="D3068" s="43" t="s">
        <v>159</v>
      </c>
      <c r="E3068" s="74"/>
      <c r="F3068" s="74"/>
      <c r="G3068" s="74"/>
      <c r="H3068" s="74"/>
      <c r="I3068" s="54"/>
      <c r="J3068" s="50"/>
      <c r="K3068" s="54"/>
      <c r="L3068" s="55"/>
      <c r="M3068" s="75"/>
      <c r="N3068" s="75"/>
      <c r="O3068" s="74"/>
      <c r="P3068" s="74"/>
      <c r="Q3068" s="57">
        <f t="shared" si="803"/>
        <v>0</v>
      </c>
      <c r="R3068" s="74"/>
      <c r="S3068" s="53">
        <f t="shared" si="805"/>
        <v>0</v>
      </c>
      <c r="T3068" s="58"/>
      <c r="U3068" s="58"/>
      <c r="V3068" s="53">
        <f t="shared" si="804"/>
        <v>0</v>
      </c>
      <c r="W3068" s="75"/>
      <c r="X3068" s="76"/>
    </row>
    <row r="3069" spans="1:24" s="35" customFormat="1" ht="15.75" x14ac:dyDescent="0.25">
      <c r="A3069" s="72" t="s">
        <v>301</v>
      </c>
      <c r="B3069" s="33" t="s">
        <v>338</v>
      </c>
      <c r="C3069" s="78" t="s">
        <v>180</v>
      </c>
      <c r="D3069" s="43" t="s">
        <v>181</v>
      </c>
      <c r="E3069" s="74"/>
      <c r="F3069" s="74"/>
      <c r="G3069" s="74"/>
      <c r="H3069" s="74"/>
      <c r="I3069" s="54"/>
      <c r="J3069" s="50"/>
      <c r="K3069" s="54"/>
      <c r="L3069" s="55"/>
      <c r="M3069" s="75"/>
      <c r="N3069" s="75"/>
      <c r="O3069" s="74"/>
      <c r="P3069" s="74"/>
      <c r="Q3069" s="57">
        <f t="shared" si="803"/>
        <v>0</v>
      </c>
      <c r="R3069" s="74"/>
      <c r="S3069" s="53">
        <f t="shared" si="805"/>
        <v>0</v>
      </c>
      <c r="T3069" s="58"/>
      <c r="U3069" s="58"/>
      <c r="V3069" s="53">
        <f t="shared" si="804"/>
        <v>0</v>
      </c>
      <c r="W3069" s="75"/>
      <c r="X3069" s="76"/>
    </row>
    <row r="3070" spans="1:24" s="35" customFormat="1" ht="31.5" x14ac:dyDescent="0.25">
      <c r="A3070" s="72" t="s">
        <v>301</v>
      </c>
      <c r="B3070" s="33" t="s">
        <v>338</v>
      </c>
      <c r="C3070" s="78" t="s">
        <v>137</v>
      </c>
      <c r="D3070" s="43" t="s">
        <v>160</v>
      </c>
      <c r="E3070" s="74"/>
      <c r="F3070" s="74"/>
      <c r="G3070" s="74"/>
      <c r="H3070" s="74"/>
      <c r="I3070" s="54"/>
      <c r="J3070" s="50"/>
      <c r="K3070" s="54"/>
      <c r="L3070" s="55"/>
      <c r="M3070" s="75"/>
      <c r="N3070" s="75"/>
      <c r="O3070" s="74"/>
      <c r="P3070" s="74"/>
      <c r="Q3070" s="57">
        <f t="shared" si="803"/>
        <v>0</v>
      </c>
      <c r="R3070" s="74"/>
      <c r="S3070" s="53">
        <f t="shared" si="805"/>
        <v>0</v>
      </c>
      <c r="T3070" s="58"/>
      <c r="U3070" s="58"/>
      <c r="V3070" s="53">
        <f t="shared" si="804"/>
        <v>0</v>
      </c>
      <c r="W3070" s="75"/>
      <c r="X3070" s="76"/>
    </row>
    <row r="3071" spans="1:24" s="35" customFormat="1" ht="15.75" x14ac:dyDescent="0.25">
      <c r="A3071" s="72" t="s">
        <v>301</v>
      </c>
      <c r="B3071" s="33" t="s">
        <v>338</v>
      </c>
      <c r="C3071" s="78" t="s">
        <v>127</v>
      </c>
      <c r="D3071" s="43" t="s">
        <v>161</v>
      </c>
      <c r="E3071" s="74"/>
      <c r="F3071" s="74"/>
      <c r="G3071" s="74"/>
      <c r="H3071" s="74"/>
      <c r="I3071" s="54"/>
      <c r="J3071" s="50"/>
      <c r="K3071" s="54"/>
      <c r="L3071" s="55"/>
      <c r="M3071" s="75"/>
      <c r="N3071" s="75"/>
      <c r="O3071" s="74"/>
      <c r="P3071" s="74"/>
      <c r="Q3071" s="57">
        <f t="shared" si="803"/>
        <v>0</v>
      </c>
      <c r="R3071" s="74"/>
      <c r="S3071" s="53">
        <f t="shared" si="805"/>
        <v>0</v>
      </c>
      <c r="T3071" s="58"/>
      <c r="U3071" s="58"/>
      <c r="V3071" s="53">
        <f t="shared" si="804"/>
        <v>0</v>
      </c>
      <c r="W3071" s="75"/>
      <c r="X3071" s="76"/>
    </row>
    <row r="3072" spans="1:24" s="35" customFormat="1" ht="31.5" x14ac:dyDescent="0.25">
      <c r="A3072" s="72" t="s">
        <v>301</v>
      </c>
      <c r="B3072" s="33" t="s">
        <v>338</v>
      </c>
      <c r="C3072" s="78" t="s">
        <v>126</v>
      </c>
      <c r="D3072" s="43" t="s">
        <v>162</v>
      </c>
      <c r="E3072" s="74"/>
      <c r="F3072" s="74"/>
      <c r="G3072" s="74"/>
      <c r="H3072" s="74"/>
      <c r="I3072" s="54"/>
      <c r="J3072" s="50"/>
      <c r="K3072" s="54"/>
      <c r="L3072" s="55"/>
      <c r="M3072" s="75"/>
      <c r="N3072" s="75"/>
      <c r="O3072" s="74"/>
      <c r="P3072" s="74"/>
      <c r="Q3072" s="57">
        <f t="shared" si="803"/>
        <v>0</v>
      </c>
      <c r="R3072" s="74"/>
      <c r="S3072" s="53">
        <f t="shared" si="805"/>
        <v>0</v>
      </c>
      <c r="T3072" s="58"/>
      <c r="U3072" s="58"/>
      <c r="V3072" s="53">
        <f t="shared" si="804"/>
        <v>0</v>
      </c>
      <c r="W3072" s="75"/>
      <c r="X3072" s="76"/>
    </row>
    <row r="3073" spans="1:24" s="35" customFormat="1" ht="15.75" x14ac:dyDescent="0.25">
      <c r="A3073" s="72" t="s">
        <v>301</v>
      </c>
      <c r="B3073" s="33" t="s">
        <v>338</v>
      </c>
      <c r="C3073" s="78" t="s">
        <v>122</v>
      </c>
      <c r="D3073" s="43" t="s">
        <v>163</v>
      </c>
      <c r="E3073" s="53">
        <v>354015</v>
      </c>
      <c r="F3073" s="53">
        <f t="shared" ref="F3073:F3074" si="806">E3073/12*3</f>
        <v>88503.75</v>
      </c>
      <c r="G3073" s="53">
        <v>65863</v>
      </c>
      <c r="H3073" s="53">
        <v>65863</v>
      </c>
      <c r="I3073" s="127"/>
      <c r="J3073" s="55"/>
      <c r="K3073" s="54">
        <f t="shared" ref="K3073:K3074" si="807">G3073-F3073</f>
        <v>-22640.75</v>
      </c>
      <c r="L3073" s="55">
        <f t="shared" ref="L3073:L3074" si="808">ROUND(K3073*100/-F3073,2)</f>
        <v>25.58</v>
      </c>
      <c r="M3073" s="75"/>
      <c r="N3073" s="75"/>
      <c r="O3073" s="74">
        <v>3145</v>
      </c>
      <c r="P3073" s="74">
        <v>3145</v>
      </c>
      <c r="Q3073" s="57">
        <f t="shared" si="803"/>
        <v>0</v>
      </c>
      <c r="R3073" s="74">
        <v>43</v>
      </c>
      <c r="S3073" s="53">
        <f>ROUND(R3073/12*3,0)</f>
        <v>11</v>
      </c>
      <c r="T3073" s="58">
        <v>8</v>
      </c>
      <c r="U3073" s="58">
        <v>8</v>
      </c>
      <c r="V3073" s="53">
        <f t="shared" si="804"/>
        <v>0</v>
      </c>
      <c r="W3073" s="75"/>
      <c r="X3073" s="76"/>
    </row>
    <row r="3074" spans="1:24" s="35" customFormat="1" ht="15.75" x14ac:dyDescent="0.25">
      <c r="A3074" s="72" t="s">
        <v>301</v>
      </c>
      <c r="B3074" s="33" t="s">
        <v>338</v>
      </c>
      <c r="C3074" s="78" t="s">
        <v>123</v>
      </c>
      <c r="D3074" s="43" t="s">
        <v>164</v>
      </c>
      <c r="E3074" s="53">
        <v>131408</v>
      </c>
      <c r="F3074" s="53">
        <f t="shared" si="806"/>
        <v>32852</v>
      </c>
      <c r="G3074" s="53">
        <v>29865</v>
      </c>
      <c r="H3074" s="53">
        <v>29865</v>
      </c>
      <c r="I3074" s="127"/>
      <c r="J3074" s="55"/>
      <c r="K3074" s="54">
        <f t="shared" si="807"/>
        <v>-2987</v>
      </c>
      <c r="L3074" s="55">
        <f t="shared" si="808"/>
        <v>9.09</v>
      </c>
      <c r="M3074" s="75"/>
      <c r="N3074" s="75"/>
      <c r="O3074" s="74">
        <v>1551</v>
      </c>
      <c r="P3074" s="74">
        <v>1551</v>
      </c>
      <c r="Q3074" s="57">
        <f t="shared" si="803"/>
        <v>0</v>
      </c>
      <c r="R3074" s="74">
        <v>44</v>
      </c>
      <c r="S3074" s="53">
        <f>ROUND(R3074/12*3,0)</f>
        <v>11</v>
      </c>
      <c r="T3074" s="58">
        <v>10</v>
      </c>
      <c r="U3074" s="58">
        <v>10</v>
      </c>
      <c r="V3074" s="53">
        <f t="shared" si="804"/>
        <v>0</v>
      </c>
      <c r="W3074" s="75"/>
      <c r="X3074" s="76"/>
    </row>
    <row r="3075" spans="1:24" s="35" customFormat="1" ht="15.75" x14ac:dyDescent="0.25">
      <c r="A3075" s="72" t="s">
        <v>301</v>
      </c>
      <c r="B3075" s="33" t="s">
        <v>338</v>
      </c>
      <c r="C3075" s="78" t="s">
        <v>182</v>
      </c>
      <c r="D3075" s="43" t="s">
        <v>183</v>
      </c>
      <c r="E3075" s="74"/>
      <c r="F3075" s="74"/>
      <c r="G3075" s="74"/>
      <c r="H3075" s="74"/>
      <c r="I3075" s="54"/>
      <c r="J3075" s="50"/>
      <c r="K3075" s="54"/>
      <c r="L3075" s="55"/>
      <c r="M3075" s="75"/>
      <c r="N3075" s="75"/>
      <c r="O3075" s="74"/>
      <c r="P3075" s="74"/>
      <c r="Q3075" s="57">
        <f t="shared" si="803"/>
        <v>0</v>
      </c>
      <c r="R3075" s="74"/>
      <c r="S3075" s="53">
        <f t="shared" ref="S3075:S3085" si="809">ROUND(R3075/12*3,0)</f>
        <v>0</v>
      </c>
      <c r="T3075" s="58"/>
      <c r="U3075" s="58"/>
      <c r="V3075" s="53">
        <f t="shared" si="804"/>
        <v>0</v>
      </c>
      <c r="W3075" s="75"/>
      <c r="X3075" s="76"/>
    </row>
    <row r="3076" spans="1:24" s="35" customFormat="1" ht="15.75" x14ac:dyDescent="0.25">
      <c r="A3076" s="72" t="s">
        <v>301</v>
      </c>
      <c r="B3076" s="33" t="s">
        <v>338</v>
      </c>
      <c r="C3076" s="78" t="s">
        <v>184</v>
      </c>
      <c r="D3076" s="43" t="s">
        <v>185</v>
      </c>
      <c r="E3076" s="74"/>
      <c r="F3076" s="74"/>
      <c r="G3076" s="74"/>
      <c r="H3076" s="74"/>
      <c r="I3076" s="54"/>
      <c r="J3076" s="50"/>
      <c r="K3076" s="54"/>
      <c r="L3076" s="55"/>
      <c r="M3076" s="75"/>
      <c r="N3076" s="75"/>
      <c r="O3076" s="74"/>
      <c r="P3076" s="74"/>
      <c r="Q3076" s="57">
        <f t="shared" si="803"/>
        <v>0</v>
      </c>
      <c r="R3076" s="74"/>
      <c r="S3076" s="53">
        <f t="shared" si="809"/>
        <v>0</v>
      </c>
      <c r="T3076" s="58"/>
      <c r="U3076" s="58"/>
      <c r="V3076" s="53">
        <f t="shared" si="804"/>
        <v>0</v>
      </c>
      <c r="W3076" s="75"/>
      <c r="X3076" s="76"/>
    </row>
    <row r="3077" spans="1:24" s="35" customFormat="1" ht="15.75" x14ac:dyDescent="0.25">
      <c r="A3077" s="72" t="s">
        <v>301</v>
      </c>
      <c r="B3077" s="33" t="s">
        <v>338</v>
      </c>
      <c r="C3077" s="78" t="s">
        <v>186</v>
      </c>
      <c r="D3077" s="43" t="s">
        <v>187</v>
      </c>
      <c r="E3077" s="74"/>
      <c r="F3077" s="74"/>
      <c r="G3077" s="74"/>
      <c r="H3077" s="74"/>
      <c r="I3077" s="54"/>
      <c r="J3077" s="50"/>
      <c r="K3077" s="54"/>
      <c r="L3077" s="55"/>
      <c r="M3077" s="75"/>
      <c r="N3077" s="75"/>
      <c r="O3077" s="74"/>
      <c r="P3077" s="74"/>
      <c r="Q3077" s="57">
        <f t="shared" si="803"/>
        <v>0</v>
      </c>
      <c r="R3077" s="74"/>
      <c r="S3077" s="53">
        <f t="shared" si="809"/>
        <v>0</v>
      </c>
      <c r="T3077" s="58"/>
      <c r="U3077" s="58"/>
      <c r="V3077" s="53">
        <f t="shared" si="804"/>
        <v>0</v>
      </c>
      <c r="W3077" s="75"/>
      <c r="X3077" s="76"/>
    </row>
    <row r="3078" spans="1:24" s="35" customFormat="1" ht="31.5" x14ac:dyDescent="0.25">
      <c r="A3078" s="72" t="s">
        <v>301</v>
      </c>
      <c r="B3078" s="33" t="s">
        <v>338</v>
      </c>
      <c r="C3078" s="78" t="s">
        <v>188</v>
      </c>
      <c r="D3078" s="43" t="s">
        <v>189</v>
      </c>
      <c r="E3078" s="74"/>
      <c r="F3078" s="74"/>
      <c r="G3078" s="74"/>
      <c r="H3078" s="74"/>
      <c r="I3078" s="54"/>
      <c r="J3078" s="50"/>
      <c r="K3078" s="54"/>
      <c r="L3078" s="55"/>
      <c r="M3078" s="75"/>
      <c r="N3078" s="75"/>
      <c r="O3078" s="74"/>
      <c r="P3078" s="74"/>
      <c r="Q3078" s="57">
        <f t="shared" si="803"/>
        <v>0</v>
      </c>
      <c r="R3078" s="74"/>
      <c r="S3078" s="53">
        <f t="shared" si="809"/>
        <v>0</v>
      </c>
      <c r="T3078" s="58"/>
      <c r="U3078" s="58"/>
      <c r="V3078" s="53">
        <f t="shared" si="804"/>
        <v>0</v>
      </c>
      <c r="W3078" s="75"/>
      <c r="X3078" s="76"/>
    </row>
    <row r="3079" spans="1:24" s="35" customFormat="1" ht="15.75" x14ac:dyDescent="0.25">
      <c r="A3079" s="72" t="s">
        <v>301</v>
      </c>
      <c r="B3079" s="33" t="s">
        <v>338</v>
      </c>
      <c r="C3079" s="78" t="s">
        <v>124</v>
      </c>
      <c r="D3079" s="43" t="s">
        <v>165</v>
      </c>
      <c r="E3079" s="74"/>
      <c r="F3079" s="74"/>
      <c r="G3079" s="74"/>
      <c r="H3079" s="74"/>
      <c r="I3079" s="54"/>
      <c r="J3079" s="50"/>
      <c r="K3079" s="54"/>
      <c r="L3079" s="55"/>
      <c r="M3079" s="75"/>
      <c r="N3079" s="75"/>
      <c r="O3079" s="74"/>
      <c r="P3079" s="74"/>
      <c r="Q3079" s="57">
        <f t="shared" si="803"/>
        <v>0</v>
      </c>
      <c r="R3079" s="74"/>
      <c r="S3079" s="53">
        <f t="shared" si="809"/>
        <v>0</v>
      </c>
      <c r="T3079" s="58"/>
      <c r="U3079" s="58"/>
      <c r="V3079" s="53">
        <f t="shared" si="804"/>
        <v>0</v>
      </c>
      <c r="W3079" s="75"/>
      <c r="X3079" s="76"/>
    </row>
    <row r="3080" spans="1:24" s="35" customFormat="1" ht="15.75" x14ac:dyDescent="0.25">
      <c r="A3080" s="72" t="s">
        <v>301</v>
      </c>
      <c r="B3080" s="33" t="s">
        <v>338</v>
      </c>
      <c r="C3080" s="78" t="s">
        <v>125</v>
      </c>
      <c r="D3080" s="43" t="s">
        <v>166</v>
      </c>
      <c r="E3080" s="74"/>
      <c r="F3080" s="74"/>
      <c r="G3080" s="74"/>
      <c r="H3080" s="74"/>
      <c r="I3080" s="54"/>
      <c r="J3080" s="50"/>
      <c r="K3080" s="54"/>
      <c r="L3080" s="55"/>
      <c r="M3080" s="75"/>
      <c r="N3080" s="75"/>
      <c r="O3080" s="74"/>
      <c r="P3080" s="74"/>
      <c r="Q3080" s="57">
        <f t="shared" si="803"/>
        <v>0</v>
      </c>
      <c r="R3080" s="74"/>
      <c r="S3080" s="53">
        <f t="shared" si="809"/>
        <v>0</v>
      </c>
      <c r="T3080" s="58"/>
      <c r="U3080" s="58"/>
      <c r="V3080" s="53">
        <f t="shared" si="804"/>
        <v>0</v>
      </c>
      <c r="W3080" s="75"/>
      <c r="X3080" s="76"/>
    </row>
    <row r="3081" spans="1:24" s="35" customFormat="1" ht="47.25" x14ac:dyDescent="0.25">
      <c r="A3081" s="72" t="s">
        <v>301</v>
      </c>
      <c r="B3081" s="33" t="s">
        <v>338</v>
      </c>
      <c r="C3081" s="78" t="s">
        <v>34</v>
      </c>
      <c r="D3081" s="43" t="s">
        <v>167</v>
      </c>
      <c r="E3081" s="74"/>
      <c r="F3081" s="74"/>
      <c r="G3081" s="74"/>
      <c r="H3081" s="74"/>
      <c r="I3081" s="54"/>
      <c r="J3081" s="50"/>
      <c r="K3081" s="54"/>
      <c r="L3081" s="55"/>
      <c r="M3081" s="75"/>
      <c r="N3081" s="75"/>
      <c r="O3081" s="74"/>
      <c r="P3081" s="74"/>
      <c r="Q3081" s="57">
        <f t="shared" si="803"/>
        <v>0</v>
      </c>
      <c r="R3081" s="74"/>
      <c r="S3081" s="53">
        <f t="shared" si="809"/>
        <v>0</v>
      </c>
      <c r="T3081" s="58"/>
      <c r="U3081" s="58"/>
      <c r="V3081" s="53">
        <f t="shared" si="804"/>
        <v>0</v>
      </c>
      <c r="W3081" s="75"/>
      <c r="X3081" s="76"/>
    </row>
    <row r="3082" spans="1:24" s="35" customFormat="1" ht="15.75" x14ac:dyDescent="0.25">
      <c r="A3082" s="72" t="s">
        <v>301</v>
      </c>
      <c r="B3082" s="33" t="s">
        <v>338</v>
      </c>
      <c r="C3082" s="78" t="s">
        <v>35</v>
      </c>
      <c r="D3082" s="43" t="s">
        <v>168</v>
      </c>
      <c r="E3082" s="74"/>
      <c r="F3082" s="74"/>
      <c r="G3082" s="74"/>
      <c r="H3082" s="74"/>
      <c r="I3082" s="54"/>
      <c r="J3082" s="50"/>
      <c r="K3082" s="54"/>
      <c r="L3082" s="55"/>
      <c r="M3082" s="75"/>
      <c r="N3082" s="75"/>
      <c r="O3082" s="74"/>
      <c r="P3082" s="74"/>
      <c r="Q3082" s="57">
        <f t="shared" si="803"/>
        <v>0</v>
      </c>
      <c r="R3082" s="74"/>
      <c r="S3082" s="53">
        <f t="shared" si="809"/>
        <v>0</v>
      </c>
      <c r="T3082" s="58"/>
      <c r="U3082" s="58"/>
      <c r="V3082" s="53">
        <f t="shared" si="804"/>
        <v>0</v>
      </c>
      <c r="W3082" s="75"/>
      <c r="X3082" s="76"/>
    </row>
    <row r="3083" spans="1:24" s="35" customFormat="1" ht="31.5" x14ac:dyDescent="0.25">
      <c r="A3083" s="72" t="s">
        <v>301</v>
      </c>
      <c r="B3083" s="33" t="s">
        <v>338</v>
      </c>
      <c r="C3083" s="78" t="s">
        <v>36</v>
      </c>
      <c r="D3083" s="43" t="s">
        <v>190</v>
      </c>
      <c r="E3083" s="74"/>
      <c r="F3083" s="74"/>
      <c r="G3083" s="74"/>
      <c r="H3083" s="74"/>
      <c r="I3083" s="54"/>
      <c r="J3083" s="50"/>
      <c r="K3083" s="54"/>
      <c r="L3083" s="55"/>
      <c r="M3083" s="75"/>
      <c r="N3083" s="75"/>
      <c r="O3083" s="74"/>
      <c r="P3083" s="74"/>
      <c r="Q3083" s="57">
        <f t="shared" si="803"/>
        <v>0</v>
      </c>
      <c r="R3083" s="74"/>
      <c r="S3083" s="53">
        <f t="shared" si="809"/>
        <v>0</v>
      </c>
      <c r="T3083" s="58"/>
      <c r="U3083" s="58"/>
      <c r="V3083" s="53">
        <f t="shared" si="804"/>
        <v>0</v>
      </c>
      <c r="W3083" s="75"/>
      <c r="X3083" s="76"/>
    </row>
    <row r="3084" spans="1:24" s="35" customFormat="1" ht="31.5" x14ac:dyDescent="0.25">
      <c r="A3084" s="72" t="s">
        <v>301</v>
      </c>
      <c r="B3084" s="33" t="s">
        <v>338</v>
      </c>
      <c r="C3084" s="78" t="s">
        <v>37</v>
      </c>
      <c r="D3084" s="43" t="s">
        <v>191</v>
      </c>
      <c r="E3084" s="74"/>
      <c r="F3084" s="74"/>
      <c r="G3084" s="74"/>
      <c r="H3084" s="74"/>
      <c r="I3084" s="54"/>
      <c r="J3084" s="50"/>
      <c r="K3084" s="54"/>
      <c r="L3084" s="55"/>
      <c r="M3084" s="75"/>
      <c r="N3084" s="75"/>
      <c r="O3084" s="74"/>
      <c r="P3084" s="74"/>
      <c r="Q3084" s="57">
        <f t="shared" si="803"/>
        <v>0</v>
      </c>
      <c r="R3084" s="74"/>
      <c r="S3084" s="53">
        <f t="shared" si="809"/>
        <v>0</v>
      </c>
      <c r="T3084" s="58"/>
      <c r="U3084" s="58"/>
      <c r="V3084" s="53">
        <f t="shared" si="804"/>
        <v>0</v>
      </c>
      <c r="W3084" s="75"/>
      <c r="X3084" s="76"/>
    </row>
    <row r="3085" spans="1:24" s="35" customFormat="1" ht="31.5" x14ac:dyDescent="0.25">
      <c r="A3085" s="72" t="s">
        <v>301</v>
      </c>
      <c r="B3085" s="33" t="s">
        <v>338</v>
      </c>
      <c r="C3085" s="78" t="s">
        <v>38</v>
      </c>
      <c r="D3085" s="43" t="s">
        <v>169</v>
      </c>
      <c r="E3085" s="74"/>
      <c r="F3085" s="74"/>
      <c r="G3085" s="74"/>
      <c r="H3085" s="74"/>
      <c r="I3085" s="54"/>
      <c r="J3085" s="50"/>
      <c r="K3085" s="54"/>
      <c r="L3085" s="55"/>
      <c r="M3085" s="75"/>
      <c r="N3085" s="75"/>
      <c r="O3085" s="74"/>
      <c r="P3085" s="74"/>
      <c r="Q3085" s="57">
        <f t="shared" si="803"/>
        <v>0</v>
      </c>
      <c r="R3085" s="74"/>
      <c r="S3085" s="53">
        <f t="shared" si="809"/>
        <v>0</v>
      </c>
      <c r="T3085" s="58"/>
      <c r="U3085" s="58"/>
      <c r="V3085" s="53">
        <f t="shared" si="804"/>
        <v>0</v>
      </c>
      <c r="W3085" s="75"/>
      <c r="X3085" s="76"/>
    </row>
    <row r="3086" spans="1:24" s="35" customFormat="1" ht="15.75" x14ac:dyDescent="0.25">
      <c r="A3086" s="72" t="s">
        <v>301</v>
      </c>
      <c r="B3086" s="33" t="s">
        <v>338</v>
      </c>
      <c r="C3086" s="78" t="s">
        <v>39</v>
      </c>
      <c r="D3086" s="43" t="s">
        <v>170</v>
      </c>
      <c r="E3086" s="53">
        <v>261245</v>
      </c>
      <c r="F3086" s="53">
        <f>E3086/12*3</f>
        <v>65311.25</v>
      </c>
      <c r="G3086" s="53">
        <v>123905</v>
      </c>
      <c r="H3086" s="53">
        <v>64192</v>
      </c>
      <c r="I3086" s="127">
        <f>G3086-F3086</f>
        <v>58593.75</v>
      </c>
      <c r="J3086" s="55">
        <f>ROUND(I3086/F3086*100,2)</f>
        <v>89.71</v>
      </c>
      <c r="K3086" s="54"/>
      <c r="L3086" s="55"/>
      <c r="M3086" s="75"/>
      <c r="N3086" s="75"/>
      <c r="O3086" s="74">
        <v>12166</v>
      </c>
      <c r="P3086" s="74">
        <v>7277</v>
      </c>
      <c r="Q3086" s="57">
        <f t="shared" si="803"/>
        <v>4889</v>
      </c>
      <c r="R3086" s="74">
        <v>175</v>
      </c>
      <c r="S3086" s="53">
        <f>ROUND(R3086/12*3,0)</f>
        <v>44</v>
      </c>
      <c r="T3086" s="58">
        <v>83</v>
      </c>
      <c r="U3086" s="58">
        <v>43</v>
      </c>
      <c r="V3086" s="53">
        <f t="shared" si="804"/>
        <v>40</v>
      </c>
      <c r="W3086" s="75"/>
      <c r="X3086" s="76"/>
    </row>
    <row r="3087" spans="1:24" s="35" customFormat="1" ht="47.25" x14ac:dyDescent="0.25">
      <c r="A3087" s="72" t="s">
        <v>301</v>
      </c>
      <c r="B3087" s="33" t="s">
        <v>338</v>
      </c>
      <c r="C3087" s="78" t="s">
        <v>40</v>
      </c>
      <c r="D3087" s="43" t="s">
        <v>172</v>
      </c>
      <c r="E3087" s="74"/>
      <c r="F3087" s="74"/>
      <c r="G3087" s="74"/>
      <c r="H3087" s="74"/>
      <c r="I3087" s="54"/>
      <c r="J3087" s="50"/>
      <c r="K3087" s="54"/>
      <c r="L3087" s="55"/>
      <c r="M3087" s="75"/>
      <c r="N3087" s="75"/>
      <c r="O3087" s="74"/>
      <c r="P3087" s="74"/>
      <c r="Q3087" s="57">
        <f t="shared" si="803"/>
        <v>0</v>
      </c>
      <c r="R3087" s="74"/>
      <c r="S3087" s="53">
        <f t="shared" ref="S3087:S3099" si="810">ROUND(R3087/12*3,0)</f>
        <v>0</v>
      </c>
      <c r="T3087" s="58"/>
      <c r="U3087" s="58"/>
      <c r="V3087" s="53">
        <f t="shared" si="804"/>
        <v>0</v>
      </c>
      <c r="W3087" s="75"/>
      <c r="X3087" s="76"/>
    </row>
    <row r="3088" spans="1:24" s="35" customFormat="1" ht="15.75" x14ac:dyDescent="0.25">
      <c r="A3088" s="72" t="s">
        <v>301</v>
      </c>
      <c r="B3088" s="33" t="s">
        <v>338</v>
      </c>
      <c r="C3088" s="78" t="s">
        <v>41</v>
      </c>
      <c r="D3088" s="43" t="s">
        <v>171</v>
      </c>
      <c r="E3088" s="74"/>
      <c r="F3088" s="74"/>
      <c r="G3088" s="74"/>
      <c r="H3088" s="74"/>
      <c r="I3088" s="54"/>
      <c r="J3088" s="50"/>
      <c r="K3088" s="54"/>
      <c r="L3088" s="55"/>
      <c r="M3088" s="75"/>
      <c r="N3088" s="75"/>
      <c r="O3088" s="74"/>
      <c r="P3088" s="74"/>
      <c r="Q3088" s="57">
        <f t="shared" si="803"/>
        <v>0</v>
      </c>
      <c r="R3088" s="74"/>
      <c r="S3088" s="53">
        <f t="shared" si="810"/>
        <v>0</v>
      </c>
      <c r="T3088" s="58"/>
      <c r="U3088" s="58"/>
      <c r="V3088" s="53">
        <f t="shared" si="804"/>
        <v>0</v>
      </c>
      <c r="W3088" s="75"/>
      <c r="X3088" s="76"/>
    </row>
    <row r="3089" spans="1:24" s="35" customFormat="1" ht="15.75" x14ac:dyDescent="0.25">
      <c r="A3089" s="72" t="s">
        <v>301</v>
      </c>
      <c r="B3089" s="33" t="s">
        <v>338</v>
      </c>
      <c r="C3089" s="78" t="s">
        <v>42</v>
      </c>
      <c r="D3089" s="43" t="s">
        <v>192</v>
      </c>
      <c r="E3089" s="74"/>
      <c r="F3089" s="74"/>
      <c r="G3089" s="74"/>
      <c r="H3089" s="74"/>
      <c r="I3089" s="54"/>
      <c r="J3089" s="50"/>
      <c r="K3089" s="54"/>
      <c r="L3089" s="55"/>
      <c r="M3089" s="75"/>
      <c r="N3089" s="75"/>
      <c r="O3089" s="74"/>
      <c r="P3089" s="74"/>
      <c r="Q3089" s="57">
        <f t="shared" si="803"/>
        <v>0</v>
      </c>
      <c r="R3089" s="74"/>
      <c r="S3089" s="53">
        <f t="shared" si="810"/>
        <v>0</v>
      </c>
      <c r="T3089" s="58"/>
      <c r="U3089" s="58"/>
      <c r="V3089" s="53">
        <f t="shared" si="804"/>
        <v>0</v>
      </c>
      <c r="W3089" s="75"/>
      <c r="X3089" s="76"/>
    </row>
    <row r="3090" spans="1:24" s="35" customFormat="1" ht="15.75" x14ac:dyDescent="0.25">
      <c r="A3090" s="72" t="s">
        <v>301</v>
      </c>
      <c r="B3090" s="33" t="s">
        <v>338</v>
      </c>
      <c r="C3090" s="78" t="s">
        <v>43</v>
      </c>
      <c r="D3090" s="43" t="s">
        <v>193</v>
      </c>
      <c r="E3090" s="74"/>
      <c r="F3090" s="74"/>
      <c r="G3090" s="74"/>
      <c r="H3090" s="74"/>
      <c r="I3090" s="54"/>
      <c r="J3090" s="50"/>
      <c r="K3090" s="54"/>
      <c r="L3090" s="55"/>
      <c r="M3090" s="75"/>
      <c r="N3090" s="75"/>
      <c r="O3090" s="74"/>
      <c r="P3090" s="74"/>
      <c r="Q3090" s="57">
        <f t="shared" si="803"/>
        <v>0</v>
      </c>
      <c r="R3090" s="74"/>
      <c r="S3090" s="53">
        <f t="shared" si="810"/>
        <v>0</v>
      </c>
      <c r="T3090" s="58"/>
      <c r="U3090" s="58"/>
      <c r="V3090" s="53">
        <f t="shared" si="804"/>
        <v>0</v>
      </c>
      <c r="W3090" s="75"/>
      <c r="X3090" s="76"/>
    </row>
    <row r="3091" spans="1:24" s="35" customFormat="1" ht="15.75" x14ac:dyDescent="0.25">
      <c r="A3091" s="72" t="s">
        <v>301</v>
      </c>
      <c r="B3091" s="33" t="s">
        <v>338</v>
      </c>
      <c r="C3091" s="78" t="s">
        <v>44</v>
      </c>
      <c r="D3091" s="43" t="s">
        <v>173</v>
      </c>
      <c r="E3091" s="74"/>
      <c r="F3091" s="74"/>
      <c r="G3091" s="74"/>
      <c r="H3091" s="74"/>
      <c r="I3091" s="54"/>
      <c r="J3091" s="50"/>
      <c r="K3091" s="54"/>
      <c r="L3091" s="55"/>
      <c r="M3091" s="75"/>
      <c r="N3091" s="75"/>
      <c r="O3091" s="74"/>
      <c r="P3091" s="74"/>
      <c r="Q3091" s="57">
        <f t="shared" si="803"/>
        <v>0</v>
      </c>
      <c r="R3091" s="74"/>
      <c r="S3091" s="53">
        <f t="shared" si="810"/>
        <v>0</v>
      </c>
      <c r="T3091" s="58"/>
      <c r="U3091" s="58"/>
      <c r="V3091" s="53">
        <f t="shared" si="804"/>
        <v>0</v>
      </c>
      <c r="W3091" s="75"/>
      <c r="X3091" s="76"/>
    </row>
    <row r="3092" spans="1:24" s="35" customFormat="1" ht="15.75" x14ac:dyDescent="0.25">
      <c r="A3092" s="72" t="s">
        <v>301</v>
      </c>
      <c r="B3092" s="33" t="s">
        <v>338</v>
      </c>
      <c r="C3092" s="78" t="s">
        <v>45</v>
      </c>
      <c r="D3092" s="43" t="s">
        <v>187</v>
      </c>
      <c r="E3092" s="74"/>
      <c r="F3092" s="74"/>
      <c r="G3092" s="74"/>
      <c r="H3092" s="74"/>
      <c r="I3092" s="54"/>
      <c r="J3092" s="50"/>
      <c r="K3092" s="54"/>
      <c r="L3092" s="55"/>
      <c r="M3092" s="75"/>
      <c r="N3092" s="75"/>
      <c r="O3092" s="74"/>
      <c r="P3092" s="74"/>
      <c r="Q3092" s="57">
        <f t="shared" si="803"/>
        <v>0</v>
      </c>
      <c r="R3092" s="74"/>
      <c r="S3092" s="53">
        <f t="shared" si="810"/>
        <v>0</v>
      </c>
      <c r="T3092" s="58"/>
      <c r="U3092" s="58"/>
      <c r="V3092" s="53">
        <f t="shared" si="804"/>
        <v>0</v>
      </c>
      <c r="W3092" s="75"/>
      <c r="X3092" s="76"/>
    </row>
    <row r="3093" spans="1:24" s="35" customFormat="1" ht="15.75" x14ac:dyDescent="0.25">
      <c r="A3093" s="72" t="s">
        <v>301</v>
      </c>
      <c r="B3093" s="33" t="s">
        <v>338</v>
      </c>
      <c r="C3093" s="78" t="s">
        <v>46</v>
      </c>
      <c r="D3093" s="43" t="s">
        <v>194</v>
      </c>
      <c r="E3093" s="74"/>
      <c r="F3093" s="74"/>
      <c r="G3093" s="74"/>
      <c r="H3093" s="74"/>
      <c r="I3093" s="54"/>
      <c r="J3093" s="50"/>
      <c r="K3093" s="54"/>
      <c r="L3093" s="55"/>
      <c r="M3093" s="75"/>
      <c r="N3093" s="75"/>
      <c r="O3093" s="74"/>
      <c r="P3093" s="74"/>
      <c r="Q3093" s="57">
        <f t="shared" si="803"/>
        <v>0</v>
      </c>
      <c r="R3093" s="74"/>
      <c r="S3093" s="53">
        <f t="shared" si="810"/>
        <v>0</v>
      </c>
      <c r="T3093" s="58"/>
      <c r="U3093" s="58"/>
      <c r="V3093" s="53">
        <f t="shared" si="804"/>
        <v>0</v>
      </c>
      <c r="W3093" s="75"/>
      <c r="X3093" s="76"/>
    </row>
    <row r="3094" spans="1:24" s="35" customFormat="1" ht="15.75" x14ac:dyDescent="0.25">
      <c r="A3094" s="72" t="s">
        <v>301</v>
      </c>
      <c r="B3094" s="33" t="s">
        <v>338</v>
      </c>
      <c r="C3094" s="78" t="s">
        <v>47</v>
      </c>
      <c r="D3094" s="43" t="s">
        <v>121</v>
      </c>
      <c r="E3094" s="74"/>
      <c r="F3094" s="74"/>
      <c r="G3094" s="74"/>
      <c r="H3094" s="74"/>
      <c r="I3094" s="54"/>
      <c r="J3094" s="50"/>
      <c r="K3094" s="54"/>
      <c r="L3094" s="55"/>
      <c r="M3094" s="75"/>
      <c r="N3094" s="75"/>
      <c r="O3094" s="74"/>
      <c r="P3094" s="74"/>
      <c r="Q3094" s="57">
        <f t="shared" si="803"/>
        <v>0</v>
      </c>
      <c r="R3094" s="74"/>
      <c r="S3094" s="53">
        <f t="shared" si="810"/>
        <v>0</v>
      </c>
      <c r="T3094" s="58"/>
      <c r="U3094" s="58"/>
      <c r="V3094" s="53">
        <f t="shared" si="804"/>
        <v>0</v>
      </c>
      <c r="W3094" s="75"/>
      <c r="X3094" s="76"/>
    </row>
    <row r="3095" spans="1:24" s="35" customFormat="1" ht="15.75" x14ac:dyDescent="0.25">
      <c r="A3095" s="72" t="s">
        <v>301</v>
      </c>
      <c r="B3095" s="33" t="s">
        <v>338</v>
      </c>
      <c r="C3095" s="78" t="s">
        <v>48</v>
      </c>
      <c r="D3095" s="43" t="s">
        <v>195</v>
      </c>
      <c r="E3095" s="74"/>
      <c r="F3095" s="74"/>
      <c r="G3095" s="74"/>
      <c r="H3095" s="74"/>
      <c r="I3095" s="54"/>
      <c r="J3095" s="50"/>
      <c r="K3095" s="54"/>
      <c r="L3095" s="55"/>
      <c r="M3095" s="75"/>
      <c r="N3095" s="75"/>
      <c r="O3095" s="74"/>
      <c r="P3095" s="74"/>
      <c r="Q3095" s="57">
        <f t="shared" si="803"/>
        <v>0</v>
      </c>
      <c r="R3095" s="74"/>
      <c r="S3095" s="53">
        <f t="shared" si="810"/>
        <v>0</v>
      </c>
      <c r="T3095" s="58"/>
      <c r="U3095" s="58"/>
      <c r="V3095" s="53">
        <f t="shared" si="804"/>
        <v>0</v>
      </c>
      <c r="W3095" s="75"/>
      <c r="X3095" s="76"/>
    </row>
    <row r="3096" spans="1:24" s="35" customFormat="1" ht="31.5" x14ac:dyDescent="0.25">
      <c r="A3096" s="72" t="s">
        <v>301</v>
      </c>
      <c r="B3096" s="33" t="s">
        <v>338</v>
      </c>
      <c r="C3096" s="78" t="s">
        <v>128</v>
      </c>
      <c r="D3096" s="43" t="s">
        <v>118</v>
      </c>
      <c r="E3096" s="74"/>
      <c r="F3096" s="74"/>
      <c r="G3096" s="74"/>
      <c r="H3096" s="74"/>
      <c r="I3096" s="54"/>
      <c r="J3096" s="50"/>
      <c r="K3096" s="54"/>
      <c r="L3096" s="55"/>
      <c r="M3096" s="75"/>
      <c r="N3096" s="75"/>
      <c r="O3096" s="74"/>
      <c r="P3096" s="74"/>
      <c r="Q3096" s="57">
        <f t="shared" si="803"/>
        <v>0</v>
      </c>
      <c r="R3096" s="74"/>
      <c r="S3096" s="53">
        <f t="shared" si="810"/>
        <v>0</v>
      </c>
      <c r="T3096" s="58"/>
      <c r="U3096" s="58"/>
      <c r="V3096" s="53">
        <f t="shared" si="804"/>
        <v>0</v>
      </c>
      <c r="W3096" s="75"/>
      <c r="X3096" s="76"/>
    </row>
    <row r="3097" spans="1:24" s="35" customFormat="1" ht="15.75" x14ac:dyDescent="0.25">
      <c r="A3097" s="72" t="s">
        <v>301</v>
      </c>
      <c r="B3097" s="33" t="s">
        <v>338</v>
      </c>
      <c r="C3097" s="78" t="s">
        <v>47</v>
      </c>
      <c r="D3097" s="43" t="s">
        <v>121</v>
      </c>
      <c r="E3097" s="74"/>
      <c r="F3097" s="74"/>
      <c r="G3097" s="74"/>
      <c r="H3097" s="74"/>
      <c r="I3097" s="54"/>
      <c r="J3097" s="50"/>
      <c r="K3097" s="54"/>
      <c r="L3097" s="55"/>
      <c r="M3097" s="75"/>
      <c r="N3097" s="75"/>
      <c r="O3097" s="74"/>
      <c r="P3097" s="74"/>
      <c r="Q3097" s="57">
        <f t="shared" si="803"/>
        <v>0</v>
      </c>
      <c r="R3097" s="74"/>
      <c r="S3097" s="53">
        <f t="shared" si="810"/>
        <v>0</v>
      </c>
      <c r="T3097" s="58"/>
      <c r="U3097" s="58"/>
      <c r="V3097" s="53">
        <f t="shared" si="804"/>
        <v>0</v>
      </c>
      <c r="W3097" s="75"/>
      <c r="X3097" s="76"/>
    </row>
    <row r="3098" spans="1:24" s="35" customFormat="1" ht="31.5" x14ac:dyDescent="0.25">
      <c r="A3098" s="72" t="s">
        <v>301</v>
      </c>
      <c r="B3098" s="33" t="s">
        <v>338</v>
      </c>
      <c r="C3098" s="78" t="s">
        <v>49</v>
      </c>
      <c r="D3098" s="43" t="s">
        <v>196</v>
      </c>
      <c r="E3098" s="74">
        <v>14078</v>
      </c>
      <c r="F3098" s="53">
        <f>E3098/12*3</f>
        <v>3519.5</v>
      </c>
      <c r="G3098" s="53">
        <v>0</v>
      </c>
      <c r="H3098" s="53">
        <v>0</v>
      </c>
      <c r="I3098" s="127"/>
      <c r="J3098" s="55"/>
      <c r="K3098" s="54">
        <f>G3098-F3098</f>
        <v>-3519.5</v>
      </c>
      <c r="L3098" s="55">
        <f>ROUND(K3098*100/-F3098,2)</f>
        <v>100</v>
      </c>
      <c r="M3098" s="75"/>
      <c r="N3098" s="75"/>
      <c r="O3098" s="74"/>
      <c r="P3098" s="74"/>
      <c r="Q3098" s="57">
        <f t="shared" si="803"/>
        <v>0</v>
      </c>
      <c r="R3098" s="74">
        <v>10</v>
      </c>
      <c r="S3098" s="53">
        <f t="shared" si="810"/>
        <v>3</v>
      </c>
      <c r="T3098" s="58"/>
      <c r="U3098" s="58"/>
      <c r="V3098" s="53">
        <f t="shared" si="804"/>
        <v>0</v>
      </c>
      <c r="W3098" s="75"/>
      <c r="X3098" s="76"/>
    </row>
    <row r="3099" spans="1:24" s="35" customFormat="1" ht="31.5" x14ac:dyDescent="0.25">
      <c r="A3099" s="72" t="s">
        <v>301</v>
      </c>
      <c r="B3099" s="33" t="s">
        <v>338</v>
      </c>
      <c r="C3099" s="78" t="s">
        <v>197</v>
      </c>
      <c r="D3099" s="43" t="s">
        <v>198</v>
      </c>
      <c r="E3099" s="74"/>
      <c r="F3099" s="74"/>
      <c r="G3099" s="74"/>
      <c r="H3099" s="74"/>
      <c r="I3099" s="54"/>
      <c r="J3099" s="50"/>
      <c r="K3099" s="54"/>
      <c r="L3099" s="55"/>
      <c r="M3099" s="75"/>
      <c r="N3099" s="75"/>
      <c r="O3099" s="74"/>
      <c r="P3099" s="74"/>
      <c r="Q3099" s="57">
        <f t="shared" si="803"/>
        <v>0</v>
      </c>
      <c r="R3099" s="74"/>
      <c r="S3099" s="53">
        <f t="shared" si="810"/>
        <v>0</v>
      </c>
      <c r="T3099" s="58"/>
      <c r="U3099" s="58"/>
      <c r="V3099" s="53">
        <f t="shared" si="804"/>
        <v>0</v>
      </c>
      <c r="W3099" s="75"/>
      <c r="X3099" s="76"/>
    </row>
    <row r="3100" spans="1:24" s="35" customFormat="1" ht="47.25" x14ac:dyDescent="0.25">
      <c r="A3100" s="72" t="s">
        <v>301</v>
      </c>
      <c r="B3100" s="33" t="s">
        <v>338</v>
      </c>
      <c r="C3100" s="78" t="s">
        <v>199</v>
      </c>
      <c r="D3100" s="43" t="s">
        <v>200</v>
      </c>
      <c r="E3100" s="74">
        <v>23672</v>
      </c>
      <c r="F3100" s="53">
        <f>E3100/12*3</f>
        <v>5918</v>
      </c>
      <c r="G3100" s="53">
        <v>107892</v>
      </c>
      <c r="H3100" s="53">
        <v>5558</v>
      </c>
      <c r="I3100" s="127">
        <f>G3100-F3100</f>
        <v>101974</v>
      </c>
      <c r="J3100" s="55">
        <f>ROUND(I3100/F3100*100,2)</f>
        <v>1723.12</v>
      </c>
      <c r="K3100" s="54"/>
      <c r="L3100" s="55"/>
      <c r="M3100" s="75"/>
      <c r="N3100" s="75"/>
      <c r="O3100" s="74">
        <v>4345</v>
      </c>
      <c r="P3100" s="74">
        <v>190</v>
      </c>
      <c r="Q3100" s="57">
        <f t="shared" si="803"/>
        <v>4155</v>
      </c>
      <c r="R3100" s="74">
        <v>10</v>
      </c>
      <c r="S3100" s="53">
        <f>ROUND(R3100/12*3,0)</f>
        <v>3</v>
      </c>
      <c r="T3100" s="58">
        <v>32</v>
      </c>
      <c r="U3100" s="58">
        <v>4</v>
      </c>
      <c r="V3100" s="53">
        <f t="shared" si="804"/>
        <v>28</v>
      </c>
      <c r="W3100" s="75"/>
      <c r="X3100" s="76"/>
    </row>
    <row r="3101" spans="1:24" s="35" customFormat="1" ht="31.5" x14ac:dyDescent="0.25">
      <c r="A3101" s="72" t="s">
        <v>301</v>
      </c>
      <c r="B3101" s="33" t="s">
        <v>338</v>
      </c>
      <c r="C3101" s="78" t="s">
        <v>201</v>
      </c>
      <c r="D3101" s="43" t="s">
        <v>202</v>
      </c>
      <c r="E3101" s="53"/>
      <c r="F3101" s="53">
        <f>E3101/12*2</f>
        <v>0</v>
      </c>
      <c r="G3101" s="53"/>
      <c r="H3101" s="53"/>
      <c r="I3101" s="54">
        <f>G3101-F3101</f>
        <v>0</v>
      </c>
      <c r="J3101" s="50" t="e">
        <f>ROUND(I3101/F3101*100,2)</f>
        <v>#DIV/0!</v>
      </c>
      <c r="K3101" s="54">
        <f>G3101-F3101</f>
        <v>0</v>
      </c>
      <c r="L3101" s="55" t="e">
        <f>ROUND(K3101*100/-F3101,2)</f>
        <v>#DIV/0!</v>
      </c>
      <c r="M3101" s="75"/>
      <c r="N3101" s="75"/>
      <c r="O3101" s="74"/>
      <c r="P3101" s="74"/>
      <c r="Q3101" s="57">
        <f t="shared" si="803"/>
        <v>0</v>
      </c>
      <c r="R3101" s="74"/>
      <c r="S3101" s="53">
        <f>ROUND(R3101/12*2,0)</f>
        <v>0</v>
      </c>
      <c r="T3101" s="58"/>
      <c r="U3101" s="58"/>
      <c r="V3101" s="53">
        <f t="shared" si="804"/>
        <v>0</v>
      </c>
      <c r="W3101" s="75"/>
      <c r="X3101" s="76"/>
    </row>
    <row r="3102" spans="1:24" s="35" customFormat="1" ht="47.25" x14ac:dyDescent="0.25">
      <c r="A3102" s="72" t="s">
        <v>301</v>
      </c>
      <c r="B3102" s="33" t="s">
        <v>338</v>
      </c>
      <c r="C3102" s="78" t="s">
        <v>203</v>
      </c>
      <c r="D3102" s="43" t="s">
        <v>204</v>
      </c>
      <c r="E3102" s="53"/>
      <c r="F3102" s="53">
        <f>E3102/12*2</f>
        <v>0</v>
      </c>
      <c r="G3102" s="53"/>
      <c r="H3102" s="53"/>
      <c r="I3102" s="54">
        <f>G3102-F3102</f>
        <v>0</v>
      </c>
      <c r="J3102" s="50" t="e">
        <f>ROUND(I3102/F3102*100,2)</f>
        <v>#DIV/0!</v>
      </c>
      <c r="K3102" s="54">
        <f>G3102-F3102</f>
        <v>0</v>
      </c>
      <c r="L3102" s="55" t="e">
        <f>ROUND(K3102*100/-F3102,2)</f>
        <v>#DIV/0!</v>
      </c>
      <c r="M3102" s="75"/>
      <c r="N3102" s="75"/>
      <c r="O3102" s="74"/>
      <c r="P3102" s="74"/>
      <c r="Q3102" s="57">
        <f t="shared" si="803"/>
        <v>0</v>
      </c>
      <c r="R3102" s="74"/>
      <c r="S3102" s="53"/>
      <c r="T3102" s="58"/>
      <c r="U3102" s="58"/>
      <c r="V3102" s="53">
        <f t="shared" si="804"/>
        <v>0</v>
      </c>
      <c r="W3102" s="75"/>
      <c r="X3102" s="76"/>
    </row>
    <row r="3103" spans="1:24" s="35" customFormat="1" ht="31.5" x14ac:dyDescent="0.25">
      <c r="A3103" s="72" t="s">
        <v>301</v>
      </c>
      <c r="B3103" s="22" t="s">
        <v>339</v>
      </c>
      <c r="C3103" s="73" t="s">
        <v>102</v>
      </c>
      <c r="D3103" s="32" t="s">
        <v>50</v>
      </c>
      <c r="E3103" s="64">
        <f t="shared" ref="E3103:L3103" si="811">SUM(E3104:E3150)</f>
        <v>141792</v>
      </c>
      <c r="F3103" s="64">
        <f t="shared" si="811"/>
        <v>24172.916666666664</v>
      </c>
      <c r="G3103" s="64">
        <f t="shared" si="811"/>
        <v>46074</v>
      </c>
      <c r="H3103" s="64">
        <f t="shared" si="811"/>
        <v>46074</v>
      </c>
      <c r="I3103" s="134">
        <f t="shared" si="811"/>
        <v>0</v>
      </c>
      <c r="J3103" s="134">
        <f t="shared" si="811"/>
        <v>0</v>
      </c>
      <c r="K3103" s="134">
        <f t="shared" si="811"/>
        <v>0</v>
      </c>
      <c r="L3103" s="64">
        <f t="shared" si="811"/>
        <v>0</v>
      </c>
      <c r="M3103" s="64"/>
      <c r="N3103" s="64"/>
      <c r="O3103" s="64">
        <f t="shared" ref="O3103:V3103" si="812">SUM(O3104:O3148)</f>
        <v>0</v>
      </c>
      <c r="P3103" s="64">
        <f t="shared" si="812"/>
        <v>0</v>
      </c>
      <c r="Q3103" s="134">
        <f t="shared" si="812"/>
        <v>0</v>
      </c>
      <c r="R3103" s="64">
        <f t="shared" si="812"/>
        <v>3</v>
      </c>
      <c r="S3103" s="64">
        <f t="shared" si="812"/>
        <v>1</v>
      </c>
      <c r="T3103" s="144">
        <f t="shared" si="812"/>
        <v>0</v>
      </c>
      <c r="U3103" s="144">
        <f t="shared" si="812"/>
        <v>0</v>
      </c>
      <c r="V3103" s="64">
        <f t="shared" si="812"/>
        <v>0</v>
      </c>
      <c r="W3103" s="64"/>
      <c r="X3103" s="76"/>
    </row>
    <row r="3104" spans="1:24" s="35" customFormat="1" ht="63" x14ac:dyDescent="0.25">
      <c r="A3104" s="72" t="s">
        <v>301</v>
      </c>
      <c r="B3104" s="44" t="s">
        <v>339</v>
      </c>
      <c r="C3104" s="73" t="s">
        <v>102</v>
      </c>
      <c r="D3104" s="43" t="s">
        <v>205</v>
      </c>
      <c r="E3104" s="74"/>
      <c r="F3104" s="74"/>
      <c r="G3104" s="74"/>
      <c r="H3104" s="74"/>
      <c r="I3104" s="127"/>
      <c r="J3104" s="55"/>
      <c r="K3104" s="127"/>
      <c r="L3104" s="55"/>
      <c r="M3104" s="75"/>
      <c r="N3104" s="75"/>
      <c r="O3104" s="74"/>
      <c r="P3104" s="74"/>
      <c r="Q3104" s="59">
        <f>O3104-P3104</f>
        <v>0</v>
      </c>
      <c r="R3104" s="74"/>
      <c r="S3104" s="53">
        <f>ROUND(R3104/12*3,0)</f>
        <v>0</v>
      </c>
      <c r="T3104" s="53"/>
      <c r="U3104" s="53"/>
      <c r="V3104" s="53">
        <f>T3104-U3104</f>
        <v>0</v>
      </c>
      <c r="W3104" s="75"/>
      <c r="X3104" s="76"/>
    </row>
    <row r="3105" spans="1:24" s="35" customFormat="1" ht="15.75" x14ac:dyDescent="0.25">
      <c r="A3105" s="72" t="s">
        <v>301</v>
      </c>
      <c r="B3105" s="44" t="s">
        <v>339</v>
      </c>
      <c r="C3105" s="23" t="s">
        <v>384</v>
      </c>
      <c r="D3105" s="43" t="s">
        <v>387</v>
      </c>
      <c r="E3105" s="74"/>
      <c r="F3105" s="74"/>
      <c r="G3105" s="74"/>
      <c r="H3105" s="74"/>
      <c r="I3105" s="54"/>
      <c r="J3105" s="50"/>
      <c r="K3105" s="54"/>
      <c r="L3105" s="55"/>
      <c r="M3105" s="75"/>
      <c r="N3105" s="75"/>
      <c r="O3105" s="74"/>
      <c r="P3105" s="74"/>
      <c r="Q3105" s="57"/>
      <c r="R3105" s="74"/>
      <c r="S3105" s="53"/>
      <c r="T3105" s="58"/>
      <c r="U3105" s="58"/>
      <c r="V3105" s="53"/>
      <c r="W3105" s="75"/>
      <c r="X3105" s="76"/>
    </row>
    <row r="3106" spans="1:24" s="35" customFormat="1" ht="15.75" x14ac:dyDescent="0.25">
      <c r="A3106" s="72" t="s">
        <v>301</v>
      </c>
      <c r="B3106" s="44" t="s">
        <v>339</v>
      </c>
      <c r="C3106" s="23" t="s">
        <v>385</v>
      </c>
      <c r="D3106" s="43" t="s">
        <v>388</v>
      </c>
      <c r="E3106" s="74"/>
      <c r="F3106" s="74"/>
      <c r="G3106" s="74"/>
      <c r="H3106" s="74"/>
      <c r="I3106" s="54"/>
      <c r="J3106" s="50"/>
      <c r="K3106" s="54"/>
      <c r="L3106" s="55"/>
      <c r="M3106" s="75"/>
      <c r="N3106" s="75"/>
      <c r="O3106" s="74"/>
      <c r="P3106" s="74"/>
      <c r="Q3106" s="57"/>
      <c r="R3106" s="74"/>
      <c r="S3106" s="53"/>
      <c r="T3106" s="58"/>
      <c r="U3106" s="58"/>
      <c r="V3106" s="53"/>
      <c r="W3106" s="75"/>
      <c r="X3106" s="76"/>
    </row>
    <row r="3107" spans="1:24" s="35" customFormat="1" ht="31.5" x14ac:dyDescent="0.25">
      <c r="A3107" s="72" t="s">
        <v>301</v>
      </c>
      <c r="B3107" s="44" t="s">
        <v>339</v>
      </c>
      <c r="C3107" s="23" t="s">
        <v>386</v>
      </c>
      <c r="D3107" s="43" t="s">
        <v>389</v>
      </c>
      <c r="E3107" s="74"/>
      <c r="F3107" s="74"/>
      <c r="G3107" s="74"/>
      <c r="H3107" s="74"/>
      <c r="I3107" s="54"/>
      <c r="J3107" s="50"/>
      <c r="K3107" s="54"/>
      <c r="L3107" s="55"/>
      <c r="M3107" s="75"/>
      <c r="N3107" s="75"/>
      <c r="O3107" s="74"/>
      <c r="P3107" s="74"/>
      <c r="Q3107" s="57"/>
      <c r="R3107" s="74"/>
      <c r="S3107" s="53"/>
      <c r="T3107" s="58"/>
      <c r="U3107" s="58"/>
      <c r="V3107" s="53"/>
      <c r="W3107" s="75"/>
      <c r="X3107" s="76"/>
    </row>
    <row r="3108" spans="1:24" s="35" customFormat="1" ht="31.5" x14ac:dyDescent="0.25">
      <c r="A3108" s="72" t="s">
        <v>301</v>
      </c>
      <c r="B3108" s="44" t="s">
        <v>339</v>
      </c>
      <c r="C3108" s="79" t="s">
        <v>206</v>
      </c>
      <c r="D3108" s="43" t="s">
        <v>207</v>
      </c>
      <c r="E3108" s="74"/>
      <c r="F3108" s="74"/>
      <c r="G3108" s="74"/>
      <c r="H3108" s="74"/>
      <c r="I3108" s="54"/>
      <c r="J3108" s="50"/>
      <c r="K3108" s="54"/>
      <c r="L3108" s="55"/>
      <c r="M3108" s="75"/>
      <c r="N3108" s="75"/>
      <c r="O3108" s="74"/>
      <c r="P3108" s="74"/>
      <c r="Q3108" s="57">
        <f t="shared" ref="Q3108:Q3146" si="813">O3108-P3108</f>
        <v>0</v>
      </c>
      <c r="R3108" s="74"/>
      <c r="S3108" s="53">
        <f>ROUND(R3108/12*3,0)</f>
        <v>0</v>
      </c>
      <c r="T3108" s="58"/>
      <c r="U3108" s="58"/>
      <c r="V3108" s="53">
        <f t="shared" ref="V3108:V3146" si="814">T3108-U3108</f>
        <v>0</v>
      </c>
      <c r="W3108" s="75"/>
      <c r="X3108" s="76"/>
    </row>
    <row r="3109" spans="1:24" s="35" customFormat="1" ht="31.5" x14ac:dyDescent="0.25">
      <c r="A3109" s="72" t="s">
        <v>301</v>
      </c>
      <c r="B3109" s="44" t="s">
        <v>339</v>
      </c>
      <c r="C3109" s="79" t="s">
        <v>208</v>
      </c>
      <c r="D3109" s="43" t="s">
        <v>209</v>
      </c>
      <c r="E3109" s="53">
        <v>42824</v>
      </c>
      <c r="F3109" s="53">
        <f>E3109/12*2</f>
        <v>7137.333333333333</v>
      </c>
      <c r="G3109" s="53">
        <v>9491</v>
      </c>
      <c r="H3109" s="53">
        <v>9491</v>
      </c>
      <c r="I3109" s="54"/>
      <c r="J3109" s="50"/>
      <c r="K3109" s="54"/>
      <c r="L3109" s="55"/>
      <c r="M3109" s="75"/>
      <c r="N3109" s="75"/>
      <c r="O3109" s="74"/>
      <c r="P3109" s="74"/>
      <c r="Q3109" s="57">
        <f t="shared" si="813"/>
        <v>0</v>
      </c>
      <c r="R3109" s="74"/>
      <c r="S3109" s="53">
        <f>ROUND(R3109/12*3,0)</f>
        <v>0</v>
      </c>
      <c r="T3109" s="58"/>
      <c r="U3109" s="58"/>
      <c r="V3109" s="53">
        <f t="shared" si="814"/>
        <v>0</v>
      </c>
      <c r="W3109" s="75"/>
      <c r="X3109" s="76"/>
    </row>
    <row r="3110" spans="1:24" s="35" customFormat="1" ht="15.75" x14ac:dyDescent="0.25">
      <c r="A3110" s="72" t="s">
        <v>301</v>
      </c>
      <c r="B3110" s="44" t="s">
        <v>339</v>
      </c>
      <c r="C3110" s="79" t="s">
        <v>210</v>
      </c>
      <c r="D3110" s="43" t="s">
        <v>224</v>
      </c>
      <c r="E3110" s="74"/>
      <c r="F3110" s="74"/>
      <c r="G3110" s="74"/>
      <c r="H3110" s="74"/>
      <c r="I3110" s="54"/>
      <c r="J3110" s="50"/>
      <c r="K3110" s="54"/>
      <c r="L3110" s="55"/>
      <c r="M3110" s="75"/>
      <c r="N3110" s="75"/>
      <c r="O3110" s="74"/>
      <c r="P3110" s="74"/>
      <c r="Q3110" s="57">
        <f t="shared" si="813"/>
        <v>0</v>
      </c>
      <c r="R3110" s="74"/>
      <c r="S3110" s="53">
        <f t="shared" ref="S3110" si="815">ROUND(R3110/12*3,0)</f>
        <v>0</v>
      </c>
      <c r="T3110" s="58"/>
      <c r="U3110" s="58"/>
      <c r="V3110" s="53">
        <f t="shared" si="814"/>
        <v>0</v>
      </c>
      <c r="W3110" s="75"/>
      <c r="X3110" s="76"/>
    </row>
    <row r="3111" spans="1:24" s="35" customFormat="1" ht="31.5" x14ac:dyDescent="0.25">
      <c r="A3111" s="72" t="s">
        <v>301</v>
      </c>
      <c r="B3111" s="44" t="s">
        <v>339</v>
      </c>
      <c r="C3111" s="79" t="s">
        <v>211</v>
      </c>
      <c r="D3111" s="43" t="s">
        <v>225</v>
      </c>
      <c r="E3111" s="53">
        <v>6491</v>
      </c>
      <c r="F3111" s="53">
        <f>E3111/12*3</f>
        <v>1622.75</v>
      </c>
      <c r="G3111" s="53"/>
      <c r="H3111" s="53"/>
      <c r="I3111" s="54"/>
      <c r="J3111" s="50"/>
      <c r="K3111" s="54"/>
      <c r="L3111" s="55"/>
      <c r="M3111" s="75"/>
      <c r="N3111" s="75"/>
      <c r="O3111" s="74"/>
      <c r="P3111" s="74"/>
      <c r="Q3111" s="57">
        <f t="shared" si="813"/>
        <v>0</v>
      </c>
      <c r="R3111" s="74">
        <v>3</v>
      </c>
      <c r="S3111" s="53">
        <f>ROUND(R3111/12*3,0)</f>
        <v>1</v>
      </c>
      <c r="T3111" s="58"/>
      <c r="U3111" s="58"/>
      <c r="V3111" s="53">
        <f t="shared" si="814"/>
        <v>0</v>
      </c>
      <c r="W3111" s="75"/>
      <c r="X3111" s="76"/>
    </row>
    <row r="3112" spans="1:24" s="35" customFormat="1" ht="31.5" x14ac:dyDescent="0.25">
      <c r="A3112" s="72" t="s">
        <v>301</v>
      </c>
      <c r="B3112" s="44" t="s">
        <v>339</v>
      </c>
      <c r="C3112" s="79" t="s">
        <v>212</v>
      </c>
      <c r="D3112" s="43" t="s">
        <v>213</v>
      </c>
      <c r="E3112" s="53"/>
      <c r="F3112" s="53">
        <f>E3112/12*1</f>
        <v>0</v>
      </c>
      <c r="G3112" s="53"/>
      <c r="H3112" s="53"/>
      <c r="I3112" s="54"/>
      <c r="J3112" s="50"/>
      <c r="K3112" s="54"/>
      <c r="L3112" s="55"/>
      <c r="M3112" s="75"/>
      <c r="N3112" s="75"/>
      <c r="O3112" s="74"/>
      <c r="P3112" s="74"/>
      <c r="Q3112" s="57">
        <f t="shared" si="813"/>
        <v>0</v>
      </c>
      <c r="R3112" s="74"/>
      <c r="S3112" s="53">
        <f t="shared" ref="S3112:S3146" si="816">ROUND(R3112/12*3,0)</f>
        <v>0</v>
      </c>
      <c r="T3112" s="58"/>
      <c r="U3112" s="58"/>
      <c r="V3112" s="53">
        <f t="shared" si="814"/>
        <v>0</v>
      </c>
      <c r="W3112" s="75"/>
      <c r="X3112" s="76"/>
    </row>
    <row r="3113" spans="1:24" s="35" customFormat="1" ht="15.75" x14ac:dyDescent="0.25">
      <c r="A3113" s="72" t="s">
        <v>301</v>
      </c>
      <c r="B3113" s="44" t="s">
        <v>339</v>
      </c>
      <c r="C3113" s="79" t="s">
        <v>214</v>
      </c>
      <c r="D3113" s="43" t="s">
        <v>215</v>
      </c>
      <c r="E3113" s="74"/>
      <c r="F3113" s="74"/>
      <c r="G3113" s="74"/>
      <c r="H3113" s="74"/>
      <c r="I3113" s="54"/>
      <c r="J3113" s="50"/>
      <c r="K3113" s="54"/>
      <c r="L3113" s="55"/>
      <c r="M3113" s="75"/>
      <c r="N3113" s="75"/>
      <c r="O3113" s="74"/>
      <c r="P3113" s="74"/>
      <c r="Q3113" s="57">
        <f t="shared" si="813"/>
        <v>0</v>
      </c>
      <c r="R3113" s="74"/>
      <c r="S3113" s="53">
        <f t="shared" si="816"/>
        <v>0</v>
      </c>
      <c r="T3113" s="58"/>
      <c r="U3113" s="58"/>
      <c r="V3113" s="53">
        <f t="shared" si="814"/>
        <v>0</v>
      </c>
      <c r="W3113" s="75"/>
      <c r="X3113" s="76"/>
    </row>
    <row r="3114" spans="1:24" s="35" customFormat="1" ht="31.5" x14ac:dyDescent="0.25">
      <c r="A3114" s="72" t="s">
        <v>301</v>
      </c>
      <c r="B3114" s="44" t="s">
        <v>339</v>
      </c>
      <c r="C3114" s="79" t="s">
        <v>216</v>
      </c>
      <c r="D3114" s="43" t="s">
        <v>217</v>
      </c>
      <c r="E3114" s="53">
        <v>61706</v>
      </c>
      <c r="F3114" s="53">
        <f>E3114/12*2</f>
        <v>10284.333333333334</v>
      </c>
      <c r="G3114" s="53">
        <v>32589</v>
      </c>
      <c r="H3114" s="53">
        <v>32589</v>
      </c>
      <c r="I3114" s="54"/>
      <c r="J3114" s="50"/>
      <c r="K3114" s="54"/>
      <c r="L3114" s="55"/>
      <c r="M3114" s="75"/>
      <c r="N3114" s="75"/>
      <c r="O3114" s="74"/>
      <c r="P3114" s="74"/>
      <c r="Q3114" s="57">
        <f t="shared" si="813"/>
        <v>0</v>
      </c>
      <c r="R3114" s="74"/>
      <c r="S3114" s="53">
        <f t="shared" si="816"/>
        <v>0</v>
      </c>
      <c r="T3114" s="58"/>
      <c r="U3114" s="58"/>
      <c r="V3114" s="53">
        <f t="shared" si="814"/>
        <v>0</v>
      </c>
      <c r="W3114" s="75"/>
      <c r="X3114" s="76"/>
    </row>
    <row r="3115" spans="1:24" s="35" customFormat="1" ht="31.5" x14ac:dyDescent="0.25">
      <c r="A3115" s="72" t="s">
        <v>301</v>
      </c>
      <c r="B3115" s="44" t="s">
        <v>339</v>
      </c>
      <c r="C3115" s="79" t="s">
        <v>218</v>
      </c>
      <c r="D3115" s="43" t="s">
        <v>219</v>
      </c>
      <c r="E3115" s="53"/>
      <c r="F3115" s="53">
        <f t="shared" ref="F3115:F3145" si="817">E3115/12*1</f>
        <v>0</v>
      </c>
      <c r="G3115" s="53"/>
      <c r="H3115" s="53"/>
      <c r="I3115" s="54"/>
      <c r="J3115" s="50"/>
      <c r="K3115" s="54"/>
      <c r="L3115" s="55"/>
      <c r="M3115" s="75"/>
      <c r="N3115" s="75"/>
      <c r="O3115" s="74"/>
      <c r="P3115" s="74"/>
      <c r="Q3115" s="57">
        <f t="shared" si="813"/>
        <v>0</v>
      </c>
      <c r="R3115" s="74"/>
      <c r="S3115" s="53">
        <f t="shared" si="816"/>
        <v>0</v>
      </c>
      <c r="T3115" s="58"/>
      <c r="U3115" s="58"/>
      <c r="V3115" s="53">
        <f t="shared" si="814"/>
        <v>0</v>
      </c>
      <c r="W3115" s="75"/>
      <c r="X3115" s="76"/>
    </row>
    <row r="3116" spans="1:24" s="35" customFormat="1" ht="31.5" x14ac:dyDescent="0.25">
      <c r="A3116" s="72" t="s">
        <v>301</v>
      </c>
      <c r="B3116" s="44" t="s">
        <v>339</v>
      </c>
      <c r="C3116" s="79" t="s">
        <v>220</v>
      </c>
      <c r="D3116" s="43" t="s">
        <v>221</v>
      </c>
      <c r="E3116" s="53"/>
      <c r="F3116" s="53">
        <f t="shared" si="817"/>
        <v>0</v>
      </c>
      <c r="G3116" s="53"/>
      <c r="H3116" s="53"/>
      <c r="I3116" s="54"/>
      <c r="J3116" s="50"/>
      <c r="K3116" s="54"/>
      <c r="L3116" s="55"/>
      <c r="M3116" s="75"/>
      <c r="N3116" s="75"/>
      <c r="O3116" s="74"/>
      <c r="P3116" s="74"/>
      <c r="Q3116" s="57">
        <f t="shared" si="813"/>
        <v>0</v>
      </c>
      <c r="R3116" s="74"/>
      <c r="S3116" s="53">
        <f t="shared" si="816"/>
        <v>0</v>
      </c>
      <c r="T3116" s="58"/>
      <c r="U3116" s="58"/>
      <c r="V3116" s="53">
        <f t="shared" si="814"/>
        <v>0</v>
      </c>
      <c r="W3116" s="75"/>
      <c r="X3116" s="76"/>
    </row>
    <row r="3117" spans="1:24" s="35" customFormat="1" ht="31.5" x14ac:dyDescent="0.25">
      <c r="A3117" s="72" t="s">
        <v>301</v>
      </c>
      <c r="B3117" s="44" t="s">
        <v>339</v>
      </c>
      <c r="C3117" s="79" t="s">
        <v>222</v>
      </c>
      <c r="D3117" s="43" t="s">
        <v>226</v>
      </c>
      <c r="E3117" s="53"/>
      <c r="F3117" s="53">
        <f t="shared" si="817"/>
        <v>0</v>
      </c>
      <c r="G3117" s="53"/>
      <c r="H3117" s="53"/>
      <c r="I3117" s="54"/>
      <c r="J3117" s="50"/>
      <c r="K3117" s="54"/>
      <c r="L3117" s="55"/>
      <c r="M3117" s="75"/>
      <c r="N3117" s="75"/>
      <c r="O3117" s="74"/>
      <c r="P3117" s="74"/>
      <c r="Q3117" s="57">
        <f t="shared" si="813"/>
        <v>0</v>
      </c>
      <c r="R3117" s="74"/>
      <c r="S3117" s="53">
        <f t="shared" si="816"/>
        <v>0</v>
      </c>
      <c r="T3117" s="58"/>
      <c r="U3117" s="58"/>
      <c r="V3117" s="53">
        <f t="shared" si="814"/>
        <v>0</v>
      </c>
      <c r="W3117" s="75"/>
      <c r="X3117" s="76"/>
    </row>
    <row r="3118" spans="1:24" s="35" customFormat="1" ht="31.5" x14ac:dyDescent="0.25">
      <c r="A3118" s="72" t="s">
        <v>301</v>
      </c>
      <c r="B3118" s="44" t="s">
        <v>339</v>
      </c>
      <c r="C3118" s="79" t="s">
        <v>223</v>
      </c>
      <c r="D3118" s="43" t="s">
        <v>227</v>
      </c>
      <c r="E3118" s="53"/>
      <c r="F3118" s="53">
        <f t="shared" si="817"/>
        <v>0</v>
      </c>
      <c r="G3118" s="53"/>
      <c r="H3118" s="53"/>
      <c r="I3118" s="54"/>
      <c r="J3118" s="50"/>
      <c r="K3118" s="54"/>
      <c r="L3118" s="55"/>
      <c r="M3118" s="75"/>
      <c r="N3118" s="75"/>
      <c r="O3118" s="74"/>
      <c r="P3118" s="74"/>
      <c r="Q3118" s="57">
        <f t="shared" si="813"/>
        <v>0</v>
      </c>
      <c r="R3118" s="74"/>
      <c r="S3118" s="53">
        <f t="shared" si="816"/>
        <v>0</v>
      </c>
      <c r="T3118" s="58"/>
      <c r="U3118" s="58"/>
      <c r="V3118" s="53">
        <f t="shared" si="814"/>
        <v>0</v>
      </c>
      <c r="W3118" s="75"/>
      <c r="X3118" s="76"/>
    </row>
    <row r="3119" spans="1:24" s="35" customFormat="1" ht="31.5" x14ac:dyDescent="0.25">
      <c r="A3119" s="72" t="s">
        <v>301</v>
      </c>
      <c r="B3119" s="44" t="s">
        <v>339</v>
      </c>
      <c r="C3119" s="79" t="s">
        <v>280</v>
      </c>
      <c r="D3119" s="43" t="s">
        <v>281</v>
      </c>
      <c r="E3119" s="53"/>
      <c r="F3119" s="53">
        <f t="shared" si="817"/>
        <v>0</v>
      </c>
      <c r="G3119" s="53"/>
      <c r="H3119" s="53"/>
      <c r="I3119" s="54"/>
      <c r="J3119" s="50"/>
      <c r="K3119" s="54"/>
      <c r="L3119" s="55"/>
      <c r="M3119" s="75"/>
      <c r="N3119" s="75"/>
      <c r="O3119" s="74"/>
      <c r="P3119" s="74"/>
      <c r="Q3119" s="57">
        <f t="shared" si="813"/>
        <v>0</v>
      </c>
      <c r="R3119" s="74"/>
      <c r="S3119" s="53">
        <f t="shared" si="816"/>
        <v>0</v>
      </c>
      <c r="T3119" s="58"/>
      <c r="U3119" s="58"/>
      <c r="V3119" s="53">
        <f t="shared" si="814"/>
        <v>0</v>
      </c>
      <c r="W3119" s="75"/>
      <c r="X3119" s="76"/>
    </row>
    <row r="3120" spans="1:24" s="35" customFormat="1" ht="15.75" x14ac:dyDescent="0.25">
      <c r="A3120" s="72" t="s">
        <v>301</v>
      </c>
      <c r="B3120" s="44" t="s">
        <v>339</v>
      </c>
      <c r="C3120" s="79" t="s">
        <v>228</v>
      </c>
      <c r="D3120" s="43" t="s">
        <v>229</v>
      </c>
      <c r="E3120" s="53"/>
      <c r="F3120" s="53">
        <f t="shared" si="817"/>
        <v>0</v>
      </c>
      <c r="G3120" s="53">
        <v>1024</v>
      </c>
      <c r="H3120" s="53">
        <v>1024</v>
      </c>
      <c r="I3120" s="54"/>
      <c r="J3120" s="50"/>
      <c r="K3120" s="54"/>
      <c r="L3120" s="55"/>
      <c r="M3120" s="75"/>
      <c r="N3120" s="75"/>
      <c r="O3120" s="74"/>
      <c r="P3120" s="74"/>
      <c r="Q3120" s="57">
        <f t="shared" si="813"/>
        <v>0</v>
      </c>
      <c r="R3120" s="74"/>
      <c r="S3120" s="53">
        <f t="shared" si="816"/>
        <v>0</v>
      </c>
      <c r="T3120" s="58"/>
      <c r="U3120" s="58"/>
      <c r="V3120" s="53">
        <f t="shared" si="814"/>
        <v>0</v>
      </c>
      <c r="W3120" s="75"/>
      <c r="X3120" s="76"/>
    </row>
    <row r="3121" spans="1:24" s="35" customFormat="1" ht="31.5" x14ac:dyDescent="0.25">
      <c r="A3121" s="72" t="s">
        <v>301</v>
      </c>
      <c r="B3121" s="44" t="s">
        <v>339</v>
      </c>
      <c r="C3121" s="79" t="s">
        <v>230</v>
      </c>
      <c r="D3121" s="43" t="s">
        <v>231</v>
      </c>
      <c r="E3121" s="53"/>
      <c r="F3121" s="53">
        <f t="shared" si="817"/>
        <v>0</v>
      </c>
      <c r="G3121" s="53"/>
      <c r="H3121" s="53"/>
      <c r="I3121" s="54"/>
      <c r="J3121" s="50"/>
      <c r="K3121" s="54"/>
      <c r="L3121" s="55"/>
      <c r="M3121" s="75"/>
      <c r="N3121" s="75"/>
      <c r="O3121" s="74"/>
      <c r="P3121" s="74"/>
      <c r="Q3121" s="57">
        <f t="shared" si="813"/>
        <v>0</v>
      </c>
      <c r="R3121" s="74"/>
      <c r="S3121" s="53">
        <f t="shared" si="816"/>
        <v>0</v>
      </c>
      <c r="T3121" s="58"/>
      <c r="U3121" s="58"/>
      <c r="V3121" s="53">
        <f t="shared" si="814"/>
        <v>0</v>
      </c>
      <c r="W3121" s="75"/>
      <c r="X3121" s="76"/>
    </row>
    <row r="3122" spans="1:24" s="35" customFormat="1" ht="15.75" x14ac:dyDescent="0.25">
      <c r="A3122" s="72" t="s">
        <v>301</v>
      </c>
      <c r="B3122" s="44" t="s">
        <v>339</v>
      </c>
      <c r="C3122" s="79" t="s">
        <v>232</v>
      </c>
      <c r="D3122" s="43" t="s">
        <v>233</v>
      </c>
      <c r="E3122" s="53"/>
      <c r="F3122" s="53">
        <f t="shared" si="817"/>
        <v>0</v>
      </c>
      <c r="G3122" s="53"/>
      <c r="H3122" s="53"/>
      <c r="I3122" s="54"/>
      <c r="J3122" s="50"/>
      <c r="K3122" s="54"/>
      <c r="L3122" s="55"/>
      <c r="M3122" s="75"/>
      <c r="N3122" s="75"/>
      <c r="O3122" s="74"/>
      <c r="P3122" s="74"/>
      <c r="Q3122" s="57">
        <f t="shared" si="813"/>
        <v>0</v>
      </c>
      <c r="R3122" s="74"/>
      <c r="S3122" s="53">
        <f t="shared" si="816"/>
        <v>0</v>
      </c>
      <c r="T3122" s="58"/>
      <c r="U3122" s="58"/>
      <c r="V3122" s="53">
        <f t="shared" si="814"/>
        <v>0</v>
      </c>
      <c r="W3122" s="75"/>
      <c r="X3122" s="76"/>
    </row>
    <row r="3123" spans="1:24" s="35" customFormat="1" ht="15.75" x14ac:dyDescent="0.25">
      <c r="A3123" s="72" t="s">
        <v>301</v>
      </c>
      <c r="B3123" s="44" t="s">
        <v>339</v>
      </c>
      <c r="C3123" s="37" t="s">
        <v>394</v>
      </c>
      <c r="D3123" s="43" t="s">
        <v>369</v>
      </c>
      <c r="E3123" s="53">
        <v>30771</v>
      </c>
      <c r="F3123" s="53">
        <f>E3123/12*2</f>
        <v>5128.5</v>
      </c>
      <c r="G3123" s="53">
        <v>3470</v>
      </c>
      <c r="H3123" s="53">
        <v>3470</v>
      </c>
      <c r="I3123" s="54"/>
      <c r="J3123" s="50"/>
      <c r="K3123" s="54"/>
      <c r="L3123" s="55"/>
      <c r="M3123" s="75"/>
      <c r="N3123" s="75"/>
      <c r="O3123" s="74"/>
      <c r="P3123" s="74"/>
      <c r="Q3123" s="57">
        <f t="shared" si="813"/>
        <v>0</v>
      </c>
      <c r="R3123" s="74"/>
      <c r="S3123" s="53">
        <f t="shared" si="816"/>
        <v>0</v>
      </c>
      <c r="T3123" s="58"/>
      <c r="U3123" s="58"/>
      <c r="V3123" s="53">
        <f t="shared" si="814"/>
        <v>0</v>
      </c>
      <c r="W3123" s="75"/>
      <c r="X3123" s="76"/>
    </row>
    <row r="3124" spans="1:24" s="35" customFormat="1" ht="15.75" x14ac:dyDescent="0.25">
      <c r="A3124" s="72" t="s">
        <v>301</v>
      </c>
      <c r="B3124" s="44" t="s">
        <v>339</v>
      </c>
      <c r="C3124" s="79" t="s">
        <v>234</v>
      </c>
      <c r="D3124" s="43" t="s">
        <v>235</v>
      </c>
      <c r="E3124" s="53"/>
      <c r="F3124" s="53">
        <f t="shared" si="817"/>
        <v>0</v>
      </c>
      <c r="G3124" s="53"/>
      <c r="H3124" s="53"/>
      <c r="I3124" s="54"/>
      <c r="J3124" s="50"/>
      <c r="K3124" s="54"/>
      <c r="L3124" s="55"/>
      <c r="M3124" s="75"/>
      <c r="N3124" s="75"/>
      <c r="O3124" s="74"/>
      <c r="P3124" s="74"/>
      <c r="Q3124" s="57">
        <f t="shared" si="813"/>
        <v>0</v>
      </c>
      <c r="R3124" s="74"/>
      <c r="S3124" s="53">
        <f t="shared" si="816"/>
        <v>0</v>
      </c>
      <c r="T3124" s="58"/>
      <c r="U3124" s="58"/>
      <c r="V3124" s="53">
        <f t="shared" si="814"/>
        <v>0</v>
      </c>
      <c r="W3124" s="75"/>
      <c r="X3124" s="76"/>
    </row>
    <row r="3125" spans="1:24" s="35" customFormat="1" ht="15.75" x14ac:dyDescent="0.25">
      <c r="A3125" s="72" t="s">
        <v>301</v>
      </c>
      <c r="B3125" s="44" t="s">
        <v>339</v>
      </c>
      <c r="C3125" s="79" t="s">
        <v>236</v>
      </c>
      <c r="D3125" s="43" t="s">
        <v>237</v>
      </c>
      <c r="E3125" s="53"/>
      <c r="F3125" s="53">
        <f t="shared" si="817"/>
        <v>0</v>
      </c>
      <c r="G3125" s="53"/>
      <c r="H3125" s="53"/>
      <c r="I3125" s="54"/>
      <c r="J3125" s="50"/>
      <c r="K3125" s="54"/>
      <c r="L3125" s="55"/>
      <c r="M3125" s="75"/>
      <c r="N3125" s="75"/>
      <c r="O3125" s="74"/>
      <c r="P3125" s="74"/>
      <c r="Q3125" s="57">
        <f t="shared" si="813"/>
        <v>0</v>
      </c>
      <c r="R3125" s="74"/>
      <c r="S3125" s="53">
        <f t="shared" si="816"/>
        <v>0</v>
      </c>
      <c r="T3125" s="58"/>
      <c r="U3125" s="58"/>
      <c r="V3125" s="53">
        <f t="shared" si="814"/>
        <v>0</v>
      </c>
      <c r="W3125" s="75"/>
      <c r="X3125" s="76"/>
    </row>
    <row r="3126" spans="1:24" s="35" customFormat="1" ht="31.5" x14ac:dyDescent="0.25">
      <c r="A3126" s="72" t="s">
        <v>301</v>
      </c>
      <c r="B3126" s="44" t="s">
        <v>339</v>
      </c>
      <c r="C3126" s="79" t="s">
        <v>238</v>
      </c>
      <c r="D3126" s="43" t="s">
        <v>239</v>
      </c>
      <c r="E3126" s="53"/>
      <c r="F3126" s="53">
        <f t="shared" si="817"/>
        <v>0</v>
      </c>
      <c r="G3126" s="53"/>
      <c r="H3126" s="53"/>
      <c r="I3126" s="54"/>
      <c r="J3126" s="50"/>
      <c r="K3126" s="54"/>
      <c r="L3126" s="55"/>
      <c r="M3126" s="75"/>
      <c r="N3126" s="75"/>
      <c r="O3126" s="74"/>
      <c r="P3126" s="74"/>
      <c r="Q3126" s="57">
        <f t="shared" si="813"/>
        <v>0</v>
      </c>
      <c r="R3126" s="74"/>
      <c r="S3126" s="53">
        <f t="shared" si="816"/>
        <v>0</v>
      </c>
      <c r="T3126" s="58"/>
      <c r="U3126" s="58"/>
      <c r="V3126" s="53">
        <f t="shared" si="814"/>
        <v>0</v>
      </c>
      <c r="W3126" s="75"/>
      <c r="X3126" s="76"/>
    </row>
    <row r="3127" spans="1:24" s="35" customFormat="1" ht="31.5" x14ac:dyDescent="0.25">
      <c r="A3127" s="72" t="s">
        <v>301</v>
      </c>
      <c r="B3127" s="44" t="s">
        <v>339</v>
      </c>
      <c r="C3127" s="79" t="s">
        <v>240</v>
      </c>
      <c r="D3127" s="43" t="s">
        <v>241</v>
      </c>
      <c r="E3127" s="53"/>
      <c r="F3127" s="53">
        <f t="shared" si="817"/>
        <v>0</v>
      </c>
      <c r="G3127" s="53"/>
      <c r="H3127" s="53"/>
      <c r="I3127" s="54"/>
      <c r="J3127" s="50"/>
      <c r="K3127" s="54"/>
      <c r="L3127" s="55"/>
      <c r="M3127" s="75"/>
      <c r="N3127" s="75"/>
      <c r="O3127" s="74"/>
      <c r="P3127" s="74"/>
      <c r="Q3127" s="57">
        <f t="shared" si="813"/>
        <v>0</v>
      </c>
      <c r="R3127" s="74"/>
      <c r="S3127" s="53">
        <f t="shared" si="816"/>
        <v>0</v>
      </c>
      <c r="T3127" s="58"/>
      <c r="U3127" s="58"/>
      <c r="V3127" s="53">
        <f t="shared" si="814"/>
        <v>0</v>
      </c>
      <c r="W3127" s="75"/>
      <c r="X3127" s="76"/>
    </row>
    <row r="3128" spans="1:24" s="35" customFormat="1" ht="15.75" x14ac:dyDescent="0.25">
      <c r="A3128" s="72" t="s">
        <v>301</v>
      </c>
      <c r="B3128" s="44" t="s">
        <v>339</v>
      </c>
      <c r="C3128" s="79" t="s">
        <v>242</v>
      </c>
      <c r="D3128" s="43" t="s">
        <v>246</v>
      </c>
      <c r="E3128" s="53"/>
      <c r="F3128" s="53">
        <f t="shared" si="817"/>
        <v>0</v>
      </c>
      <c r="G3128" s="53"/>
      <c r="H3128" s="53"/>
      <c r="I3128" s="54"/>
      <c r="J3128" s="50"/>
      <c r="K3128" s="54"/>
      <c r="L3128" s="55"/>
      <c r="M3128" s="75"/>
      <c r="N3128" s="75"/>
      <c r="O3128" s="74"/>
      <c r="P3128" s="74"/>
      <c r="Q3128" s="57">
        <f t="shared" si="813"/>
        <v>0</v>
      </c>
      <c r="R3128" s="74"/>
      <c r="S3128" s="53">
        <f t="shared" si="816"/>
        <v>0</v>
      </c>
      <c r="T3128" s="58"/>
      <c r="U3128" s="58"/>
      <c r="V3128" s="53">
        <f t="shared" si="814"/>
        <v>0</v>
      </c>
      <c r="W3128" s="75"/>
      <c r="X3128" s="76"/>
    </row>
    <row r="3129" spans="1:24" s="35" customFormat="1" ht="15.75" x14ac:dyDescent="0.25">
      <c r="A3129" s="72" t="s">
        <v>301</v>
      </c>
      <c r="B3129" s="44" t="s">
        <v>339</v>
      </c>
      <c r="C3129" s="79" t="s">
        <v>243</v>
      </c>
      <c r="D3129" s="43" t="s">
        <v>247</v>
      </c>
      <c r="E3129" s="53"/>
      <c r="F3129" s="53">
        <f t="shared" si="817"/>
        <v>0</v>
      </c>
      <c r="G3129" s="53"/>
      <c r="H3129" s="53"/>
      <c r="I3129" s="54"/>
      <c r="J3129" s="50"/>
      <c r="K3129" s="54"/>
      <c r="L3129" s="55"/>
      <c r="M3129" s="75"/>
      <c r="N3129" s="75"/>
      <c r="O3129" s="74"/>
      <c r="P3129" s="74"/>
      <c r="Q3129" s="57">
        <f t="shared" si="813"/>
        <v>0</v>
      </c>
      <c r="R3129" s="74"/>
      <c r="S3129" s="53">
        <f t="shared" si="816"/>
        <v>0</v>
      </c>
      <c r="T3129" s="58"/>
      <c r="U3129" s="58"/>
      <c r="V3129" s="53">
        <f t="shared" si="814"/>
        <v>0</v>
      </c>
      <c r="W3129" s="75"/>
      <c r="X3129" s="76"/>
    </row>
    <row r="3130" spans="1:24" s="35" customFormat="1" ht="15.75" x14ac:dyDescent="0.25">
      <c r="A3130" s="72" t="s">
        <v>301</v>
      </c>
      <c r="B3130" s="44" t="s">
        <v>339</v>
      </c>
      <c r="C3130" s="79" t="s">
        <v>244</v>
      </c>
      <c r="D3130" s="43" t="s">
        <v>245</v>
      </c>
      <c r="E3130" s="53"/>
      <c r="F3130" s="53">
        <f t="shared" si="817"/>
        <v>0</v>
      </c>
      <c r="G3130" s="53"/>
      <c r="H3130" s="53"/>
      <c r="I3130" s="54"/>
      <c r="J3130" s="50"/>
      <c r="K3130" s="54"/>
      <c r="L3130" s="55"/>
      <c r="M3130" s="75"/>
      <c r="N3130" s="75"/>
      <c r="O3130" s="74"/>
      <c r="P3130" s="74"/>
      <c r="Q3130" s="57">
        <f t="shared" si="813"/>
        <v>0</v>
      </c>
      <c r="R3130" s="74"/>
      <c r="S3130" s="53">
        <f t="shared" si="816"/>
        <v>0</v>
      </c>
      <c r="T3130" s="58"/>
      <c r="U3130" s="58"/>
      <c r="V3130" s="53">
        <f t="shared" si="814"/>
        <v>0</v>
      </c>
      <c r="W3130" s="75"/>
      <c r="X3130" s="76"/>
    </row>
    <row r="3131" spans="1:24" s="35" customFormat="1" ht="31.5" x14ac:dyDescent="0.25">
      <c r="A3131" s="72" t="s">
        <v>301</v>
      </c>
      <c r="B3131" s="44" t="s">
        <v>339</v>
      </c>
      <c r="C3131" s="79" t="s">
        <v>248</v>
      </c>
      <c r="D3131" s="43" t="s">
        <v>249</v>
      </c>
      <c r="E3131" s="53"/>
      <c r="F3131" s="53">
        <f t="shared" si="817"/>
        <v>0</v>
      </c>
      <c r="G3131" s="53"/>
      <c r="H3131" s="53"/>
      <c r="I3131" s="54"/>
      <c r="J3131" s="50"/>
      <c r="K3131" s="54"/>
      <c r="L3131" s="55"/>
      <c r="M3131" s="75"/>
      <c r="N3131" s="75"/>
      <c r="O3131" s="74"/>
      <c r="P3131" s="74"/>
      <c r="Q3131" s="57">
        <f t="shared" si="813"/>
        <v>0</v>
      </c>
      <c r="R3131" s="74"/>
      <c r="S3131" s="53">
        <f t="shared" si="816"/>
        <v>0</v>
      </c>
      <c r="T3131" s="58"/>
      <c r="U3131" s="58"/>
      <c r="V3131" s="53">
        <f t="shared" si="814"/>
        <v>0</v>
      </c>
      <c r="W3131" s="75"/>
      <c r="X3131" s="76"/>
    </row>
    <row r="3132" spans="1:24" s="35" customFormat="1" ht="15.75" x14ac:dyDescent="0.25">
      <c r="A3132" s="72" t="s">
        <v>301</v>
      </c>
      <c r="B3132" s="44" t="s">
        <v>339</v>
      </c>
      <c r="C3132" s="79" t="s">
        <v>250</v>
      </c>
      <c r="D3132" s="43" t="s">
        <v>251</v>
      </c>
      <c r="E3132" s="53"/>
      <c r="F3132" s="53">
        <f t="shared" si="817"/>
        <v>0</v>
      </c>
      <c r="G3132" s="53"/>
      <c r="H3132" s="53"/>
      <c r="I3132" s="54"/>
      <c r="J3132" s="50"/>
      <c r="K3132" s="54"/>
      <c r="L3132" s="55"/>
      <c r="M3132" s="75"/>
      <c r="N3132" s="75"/>
      <c r="O3132" s="74"/>
      <c r="P3132" s="74"/>
      <c r="Q3132" s="57">
        <f t="shared" si="813"/>
        <v>0</v>
      </c>
      <c r="R3132" s="74"/>
      <c r="S3132" s="53">
        <f t="shared" si="816"/>
        <v>0</v>
      </c>
      <c r="T3132" s="58"/>
      <c r="U3132" s="58"/>
      <c r="V3132" s="53">
        <f t="shared" si="814"/>
        <v>0</v>
      </c>
      <c r="W3132" s="75"/>
      <c r="X3132" s="76"/>
    </row>
    <row r="3133" spans="1:24" s="35" customFormat="1" ht="31.5" x14ac:dyDescent="0.25">
      <c r="A3133" s="72" t="s">
        <v>301</v>
      </c>
      <c r="B3133" s="44" t="s">
        <v>339</v>
      </c>
      <c r="C3133" s="79" t="s">
        <v>252</v>
      </c>
      <c r="D3133" s="43" t="s">
        <v>253</v>
      </c>
      <c r="E3133" s="53"/>
      <c r="F3133" s="53">
        <f t="shared" si="817"/>
        <v>0</v>
      </c>
      <c r="G3133" s="53"/>
      <c r="H3133" s="53"/>
      <c r="I3133" s="54"/>
      <c r="J3133" s="50"/>
      <c r="K3133" s="54"/>
      <c r="L3133" s="55"/>
      <c r="M3133" s="75"/>
      <c r="N3133" s="75"/>
      <c r="O3133" s="74"/>
      <c r="P3133" s="74"/>
      <c r="Q3133" s="57">
        <f t="shared" si="813"/>
        <v>0</v>
      </c>
      <c r="R3133" s="74"/>
      <c r="S3133" s="53">
        <f t="shared" si="816"/>
        <v>0</v>
      </c>
      <c r="T3133" s="58"/>
      <c r="U3133" s="58"/>
      <c r="V3133" s="53">
        <f t="shared" si="814"/>
        <v>0</v>
      </c>
      <c r="W3133" s="75"/>
      <c r="X3133" s="76"/>
    </row>
    <row r="3134" spans="1:24" s="35" customFormat="1" ht="15.75" x14ac:dyDescent="0.25">
      <c r="A3134" s="72" t="s">
        <v>301</v>
      </c>
      <c r="B3134" s="44" t="s">
        <v>339</v>
      </c>
      <c r="C3134" s="79" t="s">
        <v>254</v>
      </c>
      <c r="D3134" s="43" t="s">
        <v>263</v>
      </c>
      <c r="E3134" s="53"/>
      <c r="F3134" s="53">
        <f t="shared" si="817"/>
        <v>0</v>
      </c>
      <c r="G3134" s="53"/>
      <c r="H3134" s="53"/>
      <c r="I3134" s="54"/>
      <c r="J3134" s="50"/>
      <c r="K3134" s="54"/>
      <c r="L3134" s="55"/>
      <c r="M3134" s="75"/>
      <c r="N3134" s="75"/>
      <c r="O3134" s="74"/>
      <c r="P3134" s="74"/>
      <c r="Q3134" s="57">
        <f t="shared" si="813"/>
        <v>0</v>
      </c>
      <c r="R3134" s="74"/>
      <c r="S3134" s="53">
        <f t="shared" si="816"/>
        <v>0</v>
      </c>
      <c r="T3134" s="58"/>
      <c r="U3134" s="58"/>
      <c r="V3134" s="53">
        <f t="shared" si="814"/>
        <v>0</v>
      </c>
      <c r="W3134" s="75"/>
      <c r="X3134" s="76"/>
    </row>
    <row r="3135" spans="1:24" s="35" customFormat="1" ht="15.75" x14ac:dyDescent="0.25">
      <c r="A3135" s="72" t="s">
        <v>301</v>
      </c>
      <c r="B3135" s="44" t="s">
        <v>339</v>
      </c>
      <c r="C3135" s="79" t="s">
        <v>255</v>
      </c>
      <c r="D3135" s="43" t="s">
        <v>256</v>
      </c>
      <c r="E3135" s="53"/>
      <c r="F3135" s="53">
        <f t="shared" si="817"/>
        <v>0</v>
      </c>
      <c r="G3135" s="53"/>
      <c r="H3135" s="53"/>
      <c r="I3135" s="54"/>
      <c r="J3135" s="50"/>
      <c r="K3135" s="54"/>
      <c r="L3135" s="55"/>
      <c r="M3135" s="75"/>
      <c r="N3135" s="75"/>
      <c r="O3135" s="74"/>
      <c r="P3135" s="74"/>
      <c r="Q3135" s="57">
        <f t="shared" si="813"/>
        <v>0</v>
      </c>
      <c r="R3135" s="74"/>
      <c r="S3135" s="53">
        <f t="shared" si="816"/>
        <v>0</v>
      </c>
      <c r="T3135" s="58"/>
      <c r="U3135" s="58"/>
      <c r="V3135" s="53">
        <f t="shared" si="814"/>
        <v>0</v>
      </c>
      <c r="W3135" s="75"/>
      <c r="X3135" s="76"/>
    </row>
    <row r="3136" spans="1:24" s="35" customFormat="1" ht="15.75" x14ac:dyDescent="0.25">
      <c r="A3136" s="72" t="s">
        <v>301</v>
      </c>
      <c r="B3136" s="44" t="s">
        <v>339</v>
      </c>
      <c r="C3136" s="79" t="s">
        <v>257</v>
      </c>
      <c r="D3136" s="43" t="s">
        <v>258</v>
      </c>
      <c r="E3136" s="53"/>
      <c r="F3136" s="53">
        <f t="shared" si="817"/>
        <v>0</v>
      </c>
      <c r="G3136" s="53"/>
      <c r="H3136" s="53"/>
      <c r="I3136" s="54"/>
      <c r="J3136" s="50"/>
      <c r="K3136" s="54"/>
      <c r="L3136" s="55"/>
      <c r="M3136" s="75"/>
      <c r="N3136" s="75"/>
      <c r="O3136" s="74"/>
      <c r="P3136" s="74"/>
      <c r="Q3136" s="57">
        <f t="shared" si="813"/>
        <v>0</v>
      </c>
      <c r="R3136" s="74"/>
      <c r="S3136" s="53">
        <f t="shared" si="816"/>
        <v>0</v>
      </c>
      <c r="T3136" s="58"/>
      <c r="U3136" s="58"/>
      <c r="V3136" s="53">
        <f t="shared" si="814"/>
        <v>0</v>
      </c>
      <c r="W3136" s="75"/>
      <c r="X3136" s="76"/>
    </row>
    <row r="3137" spans="1:24" s="35" customFormat="1" ht="15.75" x14ac:dyDescent="0.25">
      <c r="A3137" s="72" t="s">
        <v>301</v>
      </c>
      <c r="B3137" s="44" t="s">
        <v>339</v>
      </c>
      <c r="C3137" s="79" t="s">
        <v>259</v>
      </c>
      <c r="D3137" s="43" t="s">
        <v>260</v>
      </c>
      <c r="E3137" s="53"/>
      <c r="F3137" s="53">
        <f t="shared" si="817"/>
        <v>0</v>
      </c>
      <c r="G3137" s="53"/>
      <c r="H3137" s="53"/>
      <c r="I3137" s="54"/>
      <c r="J3137" s="50"/>
      <c r="K3137" s="54"/>
      <c r="L3137" s="55"/>
      <c r="M3137" s="75"/>
      <c r="N3137" s="75"/>
      <c r="O3137" s="74"/>
      <c r="P3137" s="74"/>
      <c r="Q3137" s="57">
        <f t="shared" si="813"/>
        <v>0</v>
      </c>
      <c r="R3137" s="74"/>
      <c r="S3137" s="53">
        <f t="shared" si="816"/>
        <v>0</v>
      </c>
      <c r="T3137" s="58"/>
      <c r="U3137" s="58"/>
      <c r="V3137" s="53">
        <f t="shared" si="814"/>
        <v>0</v>
      </c>
      <c r="W3137" s="75"/>
      <c r="X3137" s="76"/>
    </row>
    <row r="3138" spans="1:24" s="35" customFormat="1" ht="31.5" x14ac:dyDescent="0.25">
      <c r="A3138" s="72" t="s">
        <v>301</v>
      </c>
      <c r="B3138" s="44" t="s">
        <v>339</v>
      </c>
      <c r="C3138" s="79" t="s">
        <v>261</v>
      </c>
      <c r="D3138" s="43" t="s">
        <v>262</v>
      </c>
      <c r="E3138" s="53"/>
      <c r="F3138" s="53">
        <f t="shared" si="817"/>
        <v>0</v>
      </c>
      <c r="G3138" s="53"/>
      <c r="H3138" s="53"/>
      <c r="I3138" s="54"/>
      <c r="J3138" s="50"/>
      <c r="K3138" s="54"/>
      <c r="L3138" s="55"/>
      <c r="M3138" s="75"/>
      <c r="N3138" s="75"/>
      <c r="O3138" s="74"/>
      <c r="P3138" s="74"/>
      <c r="Q3138" s="57">
        <f t="shared" si="813"/>
        <v>0</v>
      </c>
      <c r="R3138" s="74"/>
      <c r="S3138" s="53">
        <f t="shared" si="816"/>
        <v>0</v>
      </c>
      <c r="T3138" s="58"/>
      <c r="U3138" s="58"/>
      <c r="V3138" s="53">
        <f t="shared" si="814"/>
        <v>0</v>
      </c>
      <c r="W3138" s="75"/>
      <c r="X3138" s="76"/>
    </row>
    <row r="3139" spans="1:24" s="35" customFormat="1" ht="15.75" x14ac:dyDescent="0.25">
      <c r="A3139" s="72" t="s">
        <v>301</v>
      </c>
      <c r="B3139" s="44" t="s">
        <v>339</v>
      </c>
      <c r="C3139" s="79" t="s">
        <v>264</v>
      </c>
      <c r="D3139" s="43" t="s">
        <v>265</v>
      </c>
      <c r="E3139" s="53"/>
      <c r="F3139" s="53">
        <f t="shared" si="817"/>
        <v>0</v>
      </c>
      <c r="G3139" s="53"/>
      <c r="H3139" s="53"/>
      <c r="I3139" s="54"/>
      <c r="J3139" s="50"/>
      <c r="K3139" s="54"/>
      <c r="L3139" s="55"/>
      <c r="M3139" s="75"/>
      <c r="N3139" s="75"/>
      <c r="O3139" s="74"/>
      <c r="P3139" s="74"/>
      <c r="Q3139" s="57">
        <f t="shared" si="813"/>
        <v>0</v>
      </c>
      <c r="R3139" s="74"/>
      <c r="S3139" s="53">
        <f t="shared" si="816"/>
        <v>0</v>
      </c>
      <c r="T3139" s="58"/>
      <c r="U3139" s="58"/>
      <c r="V3139" s="53">
        <f t="shared" si="814"/>
        <v>0</v>
      </c>
      <c r="W3139" s="75"/>
      <c r="X3139" s="76"/>
    </row>
    <row r="3140" spans="1:24" s="35" customFormat="1" ht="47.25" x14ac:dyDescent="0.25">
      <c r="A3140" s="72" t="s">
        <v>301</v>
      </c>
      <c r="B3140" s="44" t="s">
        <v>339</v>
      </c>
      <c r="C3140" s="79" t="s">
        <v>266</v>
      </c>
      <c r="D3140" s="43" t="s">
        <v>267</v>
      </c>
      <c r="E3140" s="53"/>
      <c r="F3140" s="53">
        <f t="shared" si="817"/>
        <v>0</v>
      </c>
      <c r="G3140" s="53"/>
      <c r="H3140" s="53"/>
      <c r="I3140" s="54"/>
      <c r="J3140" s="50"/>
      <c r="K3140" s="54"/>
      <c r="L3140" s="55"/>
      <c r="M3140" s="75"/>
      <c r="N3140" s="75"/>
      <c r="O3140" s="74"/>
      <c r="P3140" s="74"/>
      <c r="Q3140" s="57">
        <f t="shared" si="813"/>
        <v>0</v>
      </c>
      <c r="R3140" s="74"/>
      <c r="S3140" s="53">
        <f t="shared" si="816"/>
        <v>0</v>
      </c>
      <c r="T3140" s="58"/>
      <c r="U3140" s="58"/>
      <c r="V3140" s="53">
        <f t="shared" si="814"/>
        <v>0</v>
      </c>
      <c r="W3140" s="75"/>
      <c r="X3140" s="76"/>
    </row>
    <row r="3141" spans="1:24" s="35" customFormat="1" ht="15.75" x14ac:dyDescent="0.25">
      <c r="A3141" s="72" t="s">
        <v>301</v>
      </c>
      <c r="B3141" s="44" t="s">
        <v>339</v>
      </c>
      <c r="C3141" s="79" t="s">
        <v>268</v>
      </c>
      <c r="D3141" s="43" t="s">
        <v>269</v>
      </c>
      <c r="E3141" s="53"/>
      <c r="F3141" s="53">
        <f t="shared" si="817"/>
        <v>0</v>
      </c>
      <c r="G3141" s="53"/>
      <c r="H3141" s="53"/>
      <c r="I3141" s="54"/>
      <c r="J3141" s="50"/>
      <c r="K3141" s="54"/>
      <c r="L3141" s="55"/>
      <c r="M3141" s="75"/>
      <c r="N3141" s="75"/>
      <c r="O3141" s="74"/>
      <c r="P3141" s="74"/>
      <c r="Q3141" s="57">
        <f t="shared" si="813"/>
        <v>0</v>
      </c>
      <c r="R3141" s="74"/>
      <c r="S3141" s="53">
        <f t="shared" si="816"/>
        <v>0</v>
      </c>
      <c r="T3141" s="58"/>
      <c r="U3141" s="58"/>
      <c r="V3141" s="53">
        <f t="shared" si="814"/>
        <v>0</v>
      </c>
      <c r="W3141" s="75"/>
      <c r="X3141" s="76"/>
    </row>
    <row r="3142" spans="1:24" s="35" customFormat="1" ht="31.5" x14ac:dyDescent="0.25">
      <c r="A3142" s="72" t="s">
        <v>301</v>
      </c>
      <c r="B3142" s="44" t="s">
        <v>339</v>
      </c>
      <c r="C3142" s="79" t="s">
        <v>270</v>
      </c>
      <c r="D3142" s="43" t="s">
        <v>271</v>
      </c>
      <c r="E3142" s="53"/>
      <c r="F3142" s="53">
        <f t="shared" si="817"/>
        <v>0</v>
      </c>
      <c r="G3142" s="53"/>
      <c r="H3142" s="53"/>
      <c r="I3142" s="54"/>
      <c r="J3142" s="50"/>
      <c r="K3142" s="54"/>
      <c r="L3142" s="55"/>
      <c r="M3142" s="75"/>
      <c r="N3142" s="75"/>
      <c r="O3142" s="74"/>
      <c r="P3142" s="74"/>
      <c r="Q3142" s="57">
        <f t="shared" si="813"/>
        <v>0</v>
      </c>
      <c r="R3142" s="74"/>
      <c r="S3142" s="53">
        <f t="shared" si="816"/>
        <v>0</v>
      </c>
      <c r="T3142" s="58"/>
      <c r="U3142" s="58"/>
      <c r="V3142" s="53">
        <f t="shared" si="814"/>
        <v>0</v>
      </c>
      <c r="W3142" s="75"/>
      <c r="X3142" s="76"/>
    </row>
    <row r="3143" spans="1:24" s="35" customFormat="1" ht="15.75" x14ac:dyDescent="0.25">
      <c r="A3143" s="72" t="s">
        <v>301</v>
      </c>
      <c r="B3143" s="44" t="s">
        <v>339</v>
      </c>
      <c r="C3143" s="79" t="s">
        <v>272</v>
      </c>
      <c r="D3143" s="43" t="s">
        <v>273</v>
      </c>
      <c r="E3143" s="53"/>
      <c r="F3143" s="53">
        <f t="shared" si="817"/>
        <v>0</v>
      </c>
      <c r="G3143" s="53"/>
      <c r="H3143" s="53"/>
      <c r="I3143" s="54"/>
      <c r="J3143" s="50"/>
      <c r="K3143" s="54"/>
      <c r="L3143" s="55"/>
      <c r="M3143" s="75"/>
      <c r="N3143" s="75"/>
      <c r="O3143" s="74"/>
      <c r="P3143" s="74"/>
      <c r="Q3143" s="57">
        <f t="shared" si="813"/>
        <v>0</v>
      </c>
      <c r="R3143" s="74"/>
      <c r="S3143" s="53">
        <f t="shared" si="816"/>
        <v>0</v>
      </c>
      <c r="T3143" s="58"/>
      <c r="U3143" s="58"/>
      <c r="V3143" s="53">
        <f t="shared" si="814"/>
        <v>0</v>
      </c>
      <c r="W3143" s="75"/>
      <c r="X3143" s="76"/>
    </row>
    <row r="3144" spans="1:24" s="35" customFormat="1" ht="31.5" x14ac:dyDescent="0.25">
      <c r="A3144" s="72" t="s">
        <v>301</v>
      </c>
      <c r="B3144" s="44" t="s">
        <v>339</v>
      </c>
      <c r="C3144" s="79" t="s">
        <v>274</v>
      </c>
      <c r="D3144" s="43" t="s">
        <v>275</v>
      </c>
      <c r="E3144" s="53"/>
      <c r="F3144" s="53">
        <f t="shared" si="817"/>
        <v>0</v>
      </c>
      <c r="G3144" s="53"/>
      <c r="H3144" s="53"/>
      <c r="I3144" s="54"/>
      <c r="J3144" s="50"/>
      <c r="K3144" s="54"/>
      <c r="L3144" s="55"/>
      <c r="M3144" s="75"/>
      <c r="N3144" s="75"/>
      <c r="O3144" s="74"/>
      <c r="P3144" s="74"/>
      <c r="Q3144" s="57">
        <f t="shared" si="813"/>
        <v>0</v>
      </c>
      <c r="R3144" s="74"/>
      <c r="S3144" s="53">
        <f t="shared" si="816"/>
        <v>0</v>
      </c>
      <c r="T3144" s="58"/>
      <c r="U3144" s="58"/>
      <c r="V3144" s="53">
        <f t="shared" si="814"/>
        <v>0</v>
      </c>
      <c r="W3144" s="75"/>
      <c r="X3144" s="76"/>
    </row>
    <row r="3145" spans="1:24" s="35" customFormat="1" ht="15.75" x14ac:dyDescent="0.25">
      <c r="A3145" s="72" t="s">
        <v>301</v>
      </c>
      <c r="B3145" s="44" t="s">
        <v>339</v>
      </c>
      <c r="C3145" s="79" t="s">
        <v>276</v>
      </c>
      <c r="D3145" s="43" t="s">
        <v>277</v>
      </c>
      <c r="E3145" s="53"/>
      <c r="F3145" s="53">
        <f t="shared" si="817"/>
        <v>0</v>
      </c>
      <c r="G3145" s="53"/>
      <c r="H3145" s="53"/>
      <c r="I3145" s="54"/>
      <c r="J3145" s="50"/>
      <c r="K3145" s="54"/>
      <c r="L3145" s="55"/>
      <c r="M3145" s="75"/>
      <c r="N3145" s="75"/>
      <c r="O3145" s="74"/>
      <c r="P3145" s="74"/>
      <c r="Q3145" s="57">
        <f t="shared" si="813"/>
        <v>0</v>
      </c>
      <c r="R3145" s="74"/>
      <c r="S3145" s="53">
        <f t="shared" si="816"/>
        <v>0</v>
      </c>
      <c r="T3145" s="58"/>
      <c r="U3145" s="58"/>
      <c r="V3145" s="53">
        <f t="shared" si="814"/>
        <v>0</v>
      </c>
      <c r="W3145" s="75"/>
      <c r="X3145" s="76"/>
    </row>
    <row r="3146" spans="1:24" s="35" customFormat="1" ht="31.5" x14ac:dyDescent="0.25">
      <c r="A3146" s="72" t="s">
        <v>301</v>
      </c>
      <c r="B3146" s="44" t="s">
        <v>339</v>
      </c>
      <c r="C3146" s="79" t="s">
        <v>278</v>
      </c>
      <c r="D3146" s="43" t="s">
        <v>279</v>
      </c>
      <c r="E3146" s="74"/>
      <c r="F3146" s="74"/>
      <c r="G3146" s="74"/>
      <c r="H3146" s="74"/>
      <c r="I3146" s="54"/>
      <c r="J3146" s="50"/>
      <c r="K3146" s="54"/>
      <c r="L3146" s="55"/>
      <c r="M3146" s="75"/>
      <c r="N3146" s="75"/>
      <c r="O3146" s="74"/>
      <c r="P3146" s="74"/>
      <c r="Q3146" s="57">
        <f t="shared" si="813"/>
        <v>0</v>
      </c>
      <c r="R3146" s="74"/>
      <c r="S3146" s="53">
        <f t="shared" si="816"/>
        <v>0</v>
      </c>
      <c r="T3146" s="58"/>
      <c r="U3146" s="58"/>
      <c r="V3146" s="53">
        <f t="shared" si="814"/>
        <v>0</v>
      </c>
      <c r="W3146" s="75"/>
      <c r="X3146" s="76"/>
    </row>
    <row r="3147" spans="1:24" s="35" customFormat="1" ht="15.75" x14ac:dyDescent="0.25">
      <c r="A3147" s="72" t="s">
        <v>301</v>
      </c>
      <c r="B3147" s="44" t="s">
        <v>339</v>
      </c>
      <c r="C3147" s="37" t="s">
        <v>363</v>
      </c>
      <c r="D3147" s="43" t="s">
        <v>360</v>
      </c>
      <c r="E3147" s="53"/>
      <c r="F3147" s="53">
        <f>E3147/12*1</f>
        <v>0</v>
      </c>
      <c r="G3147" s="53">
        <v>-500</v>
      </c>
      <c r="H3147" s="53">
        <v>-500</v>
      </c>
      <c r="I3147" s="54"/>
      <c r="J3147" s="50"/>
      <c r="K3147" s="54"/>
      <c r="L3147" s="55"/>
      <c r="M3147" s="75"/>
      <c r="N3147" s="75"/>
      <c r="O3147" s="74"/>
      <c r="P3147" s="74"/>
      <c r="Q3147" s="57"/>
      <c r="R3147" s="74"/>
      <c r="S3147" s="53"/>
      <c r="T3147" s="58"/>
      <c r="U3147" s="58"/>
      <c r="V3147" s="53"/>
      <c r="W3147" s="75"/>
      <c r="X3147" s="76"/>
    </row>
    <row r="3148" spans="1:24" s="35" customFormat="1" ht="15.75" x14ac:dyDescent="0.25">
      <c r="A3148" s="72" t="s">
        <v>301</v>
      </c>
      <c r="B3148" s="44" t="s">
        <v>339</v>
      </c>
      <c r="C3148" s="37" t="s">
        <v>364</v>
      </c>
      <c r="D3148" s="38" t="s">
        <v>365</v>
      </c>
      <c r="E3148" s="53"/>
      <c r="F3148" s="100">
        <f>E3148/12*1</f>
        <v>0</v>
      </c>
      <c r="G3148" s="53"/>
      <c r="H3148" s="53"/>
      <c r="I3148" s="54"/>
      <c r="J3148" s="54"/>
      <c r="K3148" s="50"/>
      <c r="L3148" s="127"/>
      <c r="M3148" s="55"/>
      <c r="N3148" s="75"/>
      <c r="O3148" s="74"/>
      <c r="P3148" s="74"/>
      <c r="Q3148" s="57">
        <f>O3148-P3148</f>
        <v>0</v>
      </c>
      <c r="R3148" s="74"/>
      <c r="S3148" s="53">
        <f>ROUND(R3148/12*3,0)</f>
        <v>0</v>
      </c>
      <c r="T3148" s="58"/>
      <c r="U3148" s="58"/>
      <c r="V3148" s="53">
        <f>T3148-U3148</f>
        <v>0</v>
      </c>
      <c r="W3148" s="75"/>
      <c r="X3148" s="76"/>
    </row>
    <row r="3149" spans="1:24" s="35" customFormat="1" ht="15.75" x14ac:dyDescent="0.25">
      <c r="A3149" s="72" t="s">
        <v>301</v>
      </c>
      <c r="B3149" s="44" t="s">
        <v>339</v>
      </c>
      <c r="C3149" s="37" t="s">
        <v>370</v>
      </c>
      <c r="D3149" s="43" t="s">
        <v>323</v>
      </c>
      <c r="E3149" s="53"/>
      <c r="F3149" s="100">
        <f>E3149/12*1</f>
        <v>0</v>
      </c>
      <c r="G3149" s="53"/>
      <c r="H3149" s="53"/>
      <c r="I3149" s="54"/>
      <c r="J3149" s="54"/>
      <c r="K3149" s="50"/>
      <c r="L3149" s="127"/>
      <c r="M3149" s="55"/>
      <c r="N3149" s="75"/>
      <c r="O3149" s="74"/>
      <c r="P3149" s="74"/>
      <c r="Q3149" s="57"/>
      <c r="R3149" s="74"/>
      <c r="S3149" s="53"/>
      <c r="T3149" s="53"/>
      <c r="U3149" s="53"/>
      <c r="V3149" s="53"/>
      <c r="W3149" s="75"/>
      <c r="X3149" s="76"/>
    </row>
    <row r="3150" spans="1:24" s="35" customFormat="1" ht="15.75" x14ac:dyDescent="0.25">
      <c r="A3150" s="72" t="s">
        <v>301</v>
      </c>
      <c r="B3150" s="44" t="s">
        <v>339</v>
      </c>
      <c r="C3150" s="37" t="s">
        <v>399</v>
      </c>
      <c r="D3150" s="39" t="s">
        <v>371</v>
      </c>
      <c r="E3150" s="53"/>
      <c r="F3150" s="100">
        <f>E3150/12*1</f>
        <v>0</v>
      </c>
      <c r="G3150" s="53"/>
      <c r="H3150" s="53"/>
      <c r="I3150" s="54"/>
      <c r="J3150" s="54"/>
      <c r="K3150" s="50"/>
      <c r="L3150" s="127"/>
      <c r="M3150" s="55"/>
      <c r="N3150" s="75"/>
      <c r="O3150" s="74"/>
      <c r="P3150" s="74"/>
      <c r="Q3150" s="57"/>
      <c r="R3150" s="74"/>
      <c r="S3150" s="53"/>
      <c r="T3150" s="53"/>
      <c r="U3150" s="53"/>
      <c r="V3150" s="53"/>
      <c r="W3150" s="75"/>
      <c r="X3150" s="76"/>
    </row>
    <row r="3151" spans="1:24" s="35" customFormat="1" ht="15.75" x14ac:dyDescent="0.25">
      <c r="A3151" s="102" t="s">
        <v>302</v>
      </c>
      <c r="B3151" s="102" t="s">
        <v>340</v>
      </c>
      <c r="C3151" s="110" t="s">
        <v>102</v>
      </c>
      <c r="D3151" s="104" t="s">
        <v>21</v>
      </c>
      <c r="E3151" s="111">
        <f>E3152+E3191</f>
        <v>4850693</v>
      </c>
      <c r="F3151" s="111">
        <f>F3152+F3191</f>
        <v>1205324.4166666665</v>
      </c>
      <c r="G3151" s="111">
        <f>G3152+G3191</f>
        <v>1213613</v>
      </c>
      <c r="H3151" s="111">
        <f>H3152+H3191</f>
        <v>1208674</v>
      </c>
      <c r="I3151" s="135">
        <f>I3152+I3191</f>
        <v>4073.75</v>
      </c>
      <c r="J3151" s="106">
        <f>ROUND(I3151/F3151*100,2)</f>
        <v>0.34</v>
      </c>
      <c r="K3151" s="135">
        <f>K3152+K3191</f>
        <v>0</v>
      </c>
      <c r="L3151" s="108">
        <f>ROUND(K3151*100/-F3151,2)</f>
        <v>0</v>
      </c>
      <c r="M3151" s="111">
        <f t="shared" ref="M3151:V3151" si="818">M3152+M3191</f>
        <v>105053</v>
      </c>
      <c r="N3151" s="111">
        <f t="shared" si="818"/>
        <v>26264</v>
      </c>
      <c r="O3151" s="111">
        <f t="shared" si="818"/>
        <v>25856</v>
      </c>
      <c r="P3151" s="111">
        <f t="shared" si="818"/>
        <v>25443</v>
      </c>
      <c r="Q3151" s="135">
        <f t="shared" si="818"/>
        <v>413</v>
      </c>
      <c r="R3151" s="111">
        <f t="shared" si="818"/>
        <v>2353</v>
      </c>
      <c r="S3151" s="105">
        <f t="shared" si="818"/>
        <v>589</v>
      </c>
      <c r="T3151" s="105">
        <f t="shared" si="818"/>
        <v>522</v>
      </c>
      <c r="U3151" s="105">
        <f t="shared" si="818"/>
        <v>516</v>
      </c>
      <c r="V3151" s="105">
        <f t="shared" si="818"/>
        <v>6</v>
      </c>
      <c r="W3151" s="109">
        <v>20391</v>
      </c>
      <c r="X3151" s="80"/>
    </row>
    <row r="3152" spans="1:24" s="26" customFormat="1" ht="29.25" customHeight="1" x14ac:dyDescent="0.25">
      <c r="A3152" s="72" t="s">
        <v>302</v>
      </c>
      <c r="B3152" s="21">
        <v>1</v>
      </c>
      <c r="C3152" s="73" t="s">
        <v>102</v>
      </c>
      <c r="D3152" s="27" t="s">
        <v>22</v>
      </c>
      <c r="E3152" s="52">
        <f t="shared" ref="E3152:L3152" si="819">E3153+E3159+E3173</f>
        <v>4580707</v>
      </c>
      <c r="F3152" s="52">
        <f t="shared" si="819"/>
        <v>1140021.8333333333</v>
      </c>
      <c r="G3152" s="52">
        <f t="shared" si="819"/>
        <v>1137758</v>
      </c>
      <c r="H3152" s="52">
        <f t="shared" si="819"/>
        <v>1137758</v>
      </c>
      <c r="I3152" s="52">
        <f t="shared" si="819"/>
        <v>0</v>
      </c>
      <c r="J3152" s="132">
        <f t="shared" si="819"/>
        <v>0</v>
      </c>
      <c r="K3152" s="52">
        <f t="shared" si="819"/>
        <v>0</v>
      </c>
      <c r="L3152" s="52">
        <f t="shared" si="819"/>
        <v>0</v>
      </c>
      <c r="M3152" s="49">
        <v>95738</v>
      </c>
      <c r="N3152" s="49">
        <f>ROUND(M3152/12*3,0)</f>
        <v>23935</v>
      </c>
      <c r="O3152" s="52">
        <f t="shared" ref="O3152:V3152" si="820">O3153+O3159+O3173</f>
        <v>23310</v>
      </c>
      <c r="P3152" s="52">
        <f t="shared" si="820"/>
        <v>23156</v>
      </c>
      <c r="Q3152" s="52">
        <f t="shared" si="820"/>
        <v>154</v>
      </c>
      <c r="R3152" s="52">
        <f t="shared" si="820"/>
        <v>2143</v>
      </c>
      <c r="S3152" s="52">
        <f t="shared" si="820"/>
        <v>536</v>
      </c>
      <c r="T3152" s="59">
        <f t="shared" si="820"/>
        <v>460</v>
      </c>
      <c r="U3152" s="59">
        <f t="shared" si="820"/>
        <v>460</v>
      </c>
      <c r="V3152" s="59">
        <f t="shared" si="820"/>
        <v>0</v>
      </c>
      <c r="W3152" s="75"/>
      <c r="X3152" s="82"/>
    </row>
    <row r="3153" spans="1:24" s="26" customFormat="1" ht="26.25" customHeight="1" x14ac:dyDescent="0.25">
      <c r="A3153" s="72" t="s">
        <v>302</v>
      </c>
      <c r="B3153" s="33" t="s">
        <v>334</v>
      </c>
      <c r="C3153" s="73" t="s">
        <v>102</v>
      </c>
      <c r="D3153" s="32" t="s">
        <v>23</v>
      </c>
      <c r="E3153" s="83">
        <f t="shared" ref="E3153:L3153" si="821">SUM(E3154:E3158)</f>
        <v>4518842</v>
      </c>
      <c r="F3153" s="83">
        <f t="shared" si="821"/>
        <v>1129711</v>
      </c>
      <c r="G3153" s="83">
        <f t="shared" si="821"/>
        <v>1129711</v>
      </c>
      <c r="H3153" s="83">
        <f t="shared" si="821"/>
        <v>1129711</v>
      </c>
      <c r="I3153" s="49">
        <f t="shared" si="821"/>
        <v>0</v>
      </c>
      <c r="J3153" s="136">
        <f t="shared" si="821"/>
        <v>0</v>
      </c>
      <c r="K3153" s="49">
        <f t="shared" si="821"/>
        <v>0</v>
      </c>
      <c r="L3153" s="49">
        <f t="shared" si="821"/>
        <v>0</v>
      </c>
      <c r="M3153" s="83"/>
      <c r="N3153" s="83"/>
      <c r="O3153" s="52">
        <f t="shared" ref="O3153:V3153" si="822">SUM(O3154:O3158)</f>
        <v>23205</v>
      </c>
      <c r="P3153" s="52">
        <f t="shared" si="822"/>
        <v>23051</v>
      </c>
      <c r="Q3153" s="52">
        <f t="shared" si="822"/>
        <v>154</v>
      </c>
      <c r="R3153" s="52">
        <f t="shared" si="822"/>
        <v>2143</v>
      </c>
      <c r="S3153" s="52">
        <f t="shared" si="822"/>
        <v>536</v>
      </c>
      <c r="T3153" s="52">
        <f t="shared" si="822"/>
        <v>459</v>
      </c>
      <c r="U3153" s="49">
        <f t="shared" si="822"/>
        <v>459</v>
      </c>
      <c r="V3153" s="49">
        <f t="shared" si="822"/>
        <v>0</v>
      </c>
      <c r="W3153" s="83"/>
      <c r="X3153" s="82"/>
    </row>
    <row r="3154" spans="1:24" s="26" customFormat="1" ht="22.5" customHeight="1" x14ac:dyDescent="0.25">
      <c r="A3154" s="72" t="s">
        <v>302</v>
      </c>
      <c r="B3154" s="33" t="s">
        <v>334</v>
      </c>
      <c r="C3154" s="73" t="s">
        <v>73</v>
      </c>
      <c r="D3154" s="34" t="s">
        <v>106</v>
      </c>
      <c r="E3154" s="53">
        <v>2348549</v>
      </c>
      <c r="F3154" s="53">
        <f t="shared" ref="F3154:F3158" si="823">ROUND(E3154/12*3,0)</f>
        <v>587137</v>
      </c>
      <c r="G3154" s="53">
        <v>587137</v>
      </c>
      <c r="H3154" s="53">
        <v>587137</v>
      </c>
      <c r="I3154" s="127"/>
      <c r="J3154" s="55"/>
      <c r="K3154" s="127"/>
      <c r="L3154" s="55"/>
      <c r="M3154" s="74"/>
      <c r="N3154" s="74"/>
      <c r="O3154" s="74">
        <v>23205</v>
      </c>
      <c r="P3154" s="74">
        <v>23051</v>
      </c>
      <c r="Q3154" s="59">
        <f>O3154-P3154</f>
        <v>154</v>
      </c>
      <c r="R3154" s="74">
        <v>2143</v>
      </c>
      <c r="S3154" s="53">
        <f>ROUND(R3154/12*3,0)</f>
        <v>536</v>
      </c>
      <c r="T3154" s="58">
        <v>459</v>
      </c>
      <c r="U3154" s="58">
        <v>459</v>
      </c>
      <c r="V3154" s="53">
        <f>T3154-U3154</f>
        <v>0</v>
      </c>
      <c r="W3154" s="74"/>
      <c r="X3154" s="76"/>
    </row>
    <row r="3155" spans="1:24" s="35" customFormat="1" ht="15.75" x14ac:dyDescent="0.25">
      <c r="A3155" s="72" t="s">
        <v>302</v>
      </c>
      <c r="B3155" s="33" t="s">
        <v>334</v>
      </c>
      <c r="C3155" s="73" t="s">
        <v>74</v>
      </c>
      <c r="D3155" s="34" t="s">
        <v>104</v>
      </c>
      <c r="E3155" s="53">
        <v>2105994</v>
      </c>
      <c r="F3155" s="53">
        <f t="shared" si="823"/>
        <v>526499</v>
      </c>
      <c r="G3155" s="53">
        <v>526499</v>
      </c>
      <c r="H3155" s="53">
        <v>526499</v>
      </c>
      <c r="I3155" s="54"/>
      <c r="J3155" s="50"/>
      <c r="K3155" s="54"/>
      <c r="L3155" s="55"/>
      <c r="M3155" s="75"/>
      <c r="N3155" s="75"/>
      <c r="O3155" s="74"/>
      <c r="P3155" s="74"/>
      <c r="Q3155" s="57">
        <f>O3155-P3155</f>
        <v>0</v>
      </c>
      <c r="R3155" s="74"/>
      <c r="S3155" s="53">
        <f>ROUND(R3155/12*3,0)</f>
        <v>0</v>
      </c>
      <c r="T3155" s="58"/>
      <c r="U3155" s="58"/>
      <c r="V3155" s="53">
        <f>T3155-U3155</f>
        <v>0</v>
      </c>
      <c r="W3155" s="75"/>
      <c r="X3155" s="76"/>
    </row>
    <row r="3156" spans="1:24" s="35" customFormat="1" ht="15.75" x14ac:dyDescent="0.25">
      <c r="A3156" s="72" t="s">
        <v>302</v>
      </c>
      <c r="B3156" s="33" t="s">
        <v>334</v>
      </c>
      <c r="C3156" s="73" t="s">
        <v>74</v>
      </c>
      <c r="D3156" s="34" t="s">
        <v>105</v>
      </c>
      <c r="E3156" s="53">
        <v>64299</v>
      </c>
      <c r="F3156" s="53">
        <f t="shared" si="823"/>
        <v>16075</v>
      </c>
      <c r="G3156" s="53">
        <v>16075</v>
      </c>
      <c r="H3156" s="53">
        <v>16075</v>
      </c>
      <c r="I3156" s="54"/>
      <c r="J3156" s="50"/>
      <c r="K3156" s="54"/>
      <c r="L3156" s="55"/>
      <c r="M3156" s="75"/>
      <c r="N3156" s="75"/>
      <c r="O3156" s="74"/>
      <c r="P3156" s="74"/>
      <c r="Q3156" s="57">
        <f>O3156-P3156</f>
        <v>0</v>
      </c>
      <c r="R3156" s="74"/>
      <c r="S3156" s="53">
        <f>ROUND(R3156/12*3,0)</f>
        <v>0</v>
      </c>
      <c r="T3156" s="58"/>
      <c r="U3156" s="58"/>
      <c r="V3156" s="53">
        <f>T3156-U3156</f>
        <v>0</v>
      </c>
      <c r="W3156" s="75"/>
      <c r="X3156" s="76"/>
    </row>
    <row r="3157" spans="1:24" s="35" customFormat="1" ht="15.75" x14ac:dyDescent="0.25">
      <c r="A3157" s="72" t="s">
        <v>302</v>
      </c>
      <c r="B3157" s="33" t="s">
        <v>334</v>
      </c>
      <c r="C3157" s="73" t="s">
        <v>75</v>
      </c>
      <c r="D3157" s="34" t="s">
        <v>107</v>
      </c>
      <c r="E3157" s="74"/>
      <c r="F3157" s="53">
        <f t="shared" si="823"/>
        <v>0</v>
      </c>
      <c r="G3157" s="74"/>
      <c r="H3157" s="74"/>
      <c r="I3157" s="54"/>
      <c r="J3157" s="50"/>
      <c r="K3157" s="54"/>
      <c r="L3157" s="55"/>
      <c r="M3157" s="75"/>
      <c r="N3157" s="75"/>
      <c r="O3157" s="74"/>
      <c r="P3157" s="74"/>
      <c r="Q3157" s="57">
        <f>O3157-P3157</f>
        <v>0</v>
      </c>
      <c r="R3157" s="74"/>
      <c r="S3157" s="53">
        <f>ROUND(R3157/12*3,0)</f>
        <v>0</v>
      </c>
      <c r="T3157" s="58"/>
      <c r="U3157" s="58"/>
      <c r="V3157" s="53">
        <f>T3157-U3157</f>
        <v>0</v>
      </c>
      <c r="W3157" s="75"/>
      <c r="X3157" s="76"/>
    </row>
    <row r="3158" spans="1:24" s="35" customFormat="1" ht="31.5" x14ac:dyDescent="0.25">
      <c r="A3158" s="72" t="s">
        <v>302</v>
      </c>
      <c r="B3158" s="33" t="s">
        <v>334</v>
      </c>
      <c r="C3158" s="73" t="s">
        <v>76</v>
      </c>
      <c r="D3158" s="34" t="s">
        <v>108</v>
      </c>
      <c r="E3158" s="74"/>
      <c r="F3158" s="53">
        <f t="shared" si="823"/>
        <v>0</v>
      </c>
      <c r="G3158" s="74"/>
      <c r="H3158" s="74"/>
      <c r="I3158" s="54"/>
      <c r="J3158" s="50"/>
      <c r="K3158" s="54"/>
      <c r="L3158" s="55"/>
      <c r="M3158" s="75"/>
      <c r="N3158" s="75"/>
      <c r="O3158" s="74"/>
      <c r="P3158" s="74"/>
      <c r="Q3158" s="57">
        <f>O3158-P3158</f>
        <v>0</v>
      </c>
      <c r="R3158" s="74"/>
      <c r="S3158" s="53">
        <f>ROUND(R3158/12*3,0)</f>
        <v>0</v>
      </c>
      <c r="T3158" s="58"/>
      <c r="U3158" s="58"/>
      <c r="V3158" s="53">
        <f>T3158-U3158</f>
        <v>0</v>
      </c>
      <c r="W3158" s="75"/>
      <c r="X3158" s="76"/>
    </row>
    <row r="3159" spans="1:24" s="35" customFormat="1" ht="15.75" x14ac:dyDescent="0.25">
      <c r="A3159" s="72" t="s">
        <v>302</v>
      </c>
      <c r="B3159" s="22" t="s">
        <v>335</v>
      </c>
      <c r="C3159" s="36"/>
      <c r="D3159" s="32" t="s">
        <v>24</v>
      </c>
      <c r="E3159" s="61">
        <f t="shared" ref="E3159:L3159" si="824">SUM(E3160:E3172)</f>
        <v>0</v>
      </c>
      <c r="F3159" s="61">
        <f t="shared" si="824"/>
        <v>0</v>
      </c>
      <c r="G3159" s="61">
        <f t="shared" si="824"/>
        <v>0</v>
      </c>
      <c r="H3159" s="61">
        <f t="shared" si="824"/>
        <v>0</v>
      </c>
      <c r="I3159" s="128">
        <f t="shared" si="824"/>
        <v>0</v>
      </c>
      <c r="J3159" s="128">
        <f t="shared" si="824"/>
        <v>0</v>
      </c>
      <c r="K3159" s="128">
        <f t="shared" si="824"/>
        <v>0</v>
      </c>
      <c r="L3159" s="61">
        <f t="shared" si="824"/>
        <v>0</v>
      </c>
      <c r="M3159" s="61"/>
      <c r="N3159" s="61"/>
      <c r="O3159" s="61">
        <f t="shared" ref="O3159:V3159" si="825">SUM(O3160:O3172)</f>
        <v>0</v>
      </c>
      <c r="P3159" s="61">
        <f t="shared" si="825"/>
        <v>0</v>
      </c>
      <c r="Q3159" s="128">
        <f t="shared" si="825"/>
        <v>0</v>
      </c>
      <c r="R3159" s="61">
        <f t="shared" si="825"/>
        <v>0</v>
      </c>
      <c r="S3159" s="61">
        <f t="shared" si="825"/>
        <v>0</v>
      </c>
      <c r="T3159" s="145">
        <f t="shared" si="825"/>
        <v>0</v>
      </c>
      <c r="U3159" s="145">
        <f t="shared" si="825"/>
        <v>0</v>
      </c>
      <c r="V3159" s="61">
        <f t="shared" si="825"/>
        <v>0</v>
      </c>
      <c r="W3159" s="68"/>
      <c r="X3159" s="76"/>
    </row>
    <row r="3160" spans="1:24" s="35" customFormat="1" ht="15.75" x14ac:dyDescent="0.25">
      <c r="A3160" s="72" t="s">
        <v>302</v>
      </c>
      <c r="B3160" s="33" t="s">
        <v>335</v>
      </c>
      <c r="C3160" s="79" t="s">
        <v>25</v>
      </c>
      <c r="D3160" s="34" t="s">
        <v>54</v>
      </c>
      <c r="E3160" s="74"/>
      <c r="F3160" s="74"/>
      <c r="G3160" s="74"/>
      <c r="H3160" s="74"/>
      <c r="I3160" s="127"/>
      <c r="J3160" s="55"/>
      <c r="K3160" s="127"/>
      <c r="L3160" s="55"/>
      <c r="M3160" s="75"/>
      <c r="N3160" s="75"/>
      <c r="O3160" s="74"/>
      <c r="P3160" s="74"/>
      <c r="Q3160" s="59">
        <f t="shared" ref="Q3160:Q3172" si="826">O3160-P3160</f>
        <v>0</v>
      </c>
      <c r="R3160" s="74"/>
      <c r="S3160" s="53">
        <f t="shared" ref="S3160:S3172" si="827">ROUND(R3160/12*3,0)</f>
        <v>0</v>
      </c>
      <c r="T3160" s="53"/>
      <c r="U3160" s="53"/>
      <c r="V3160" s="53">
        <f t="shared" ref="V3160:V3172" si="828">T3160-U3160</f>
        <v>0</v>
      </c>
      <c r="W3160" s="75"/>
      <c r="X3160" s="76"/>
    </row>
    <row r="3161" spans="1:24" s="35" customFormat="1" ht="15.75" x14ac:dyDescent="0.25">
      <c r="A3161" s="72" t="s">
        <v>302</v>
      </c>
      <c r="B3161" s="33" t="s">
        <v>335</v>
      </c>
      <c r="C3161" s="79" t="s">
        <v>26</v>
      </c>
      <c r="D3161" s="34" t="s">
        <v>27</v>
      </c>
      <c r="E3161" s="74"/>
      <c r="F3161" s="74"/>
      <c r="G3161" s="74"/>
      <c r="H3161" s="74"/>
      <c r="I3161" s="54"/>
      <c r="J3161" s="50"/>
      <c r="K3161" s="54"/>
      <c r="L3161" s="55"/>
      <c r="M3161" s="75"/>
      <c r="N3161" s="75"/>
      <c r="O3161" s="74"/>
      <c r="P3161" s="74"/>
      <c r="Q3161" s="57">
        <f t="shared" si="826"/>
        <v>0</v>
      </c>
      <c r="R3161" s="74"/>
      <c r="S3161" s="53">
        <f t="shared" si="827"/>
        <v>0</v>
      </c>
      <c r="T3161" s="58"/>
      <c r="U3161" s="58"/>
      <c r="V3161" s="53">
        <f t="shared" si="828"/>
        <v>0</v>
      </c>
      <c r="W3161" s="75"/>
      <c r="X3161" s="76"/>
    </row>
    <row r="3162" spans="1:24" s="35" customFormat="1" ht="31.5" x14ac:dyDescent="0.25">
      <c r="A3162" s="72" t="s">
        <v>302</v>
      </c>
      <c r="B3162" s="33" t="s">
        <v>335</v>
      </c>
      <c r="C3162" s="79" t="s">
        <v>28</v>
      </c>
      <c r="D3162" s="34" t="s">
        <v>29</v>
      </c>
      <c r="E3162" s="74"/>
      <c r="F3162" s="74"/>
      <c r="G3162" s="74"/>
      <c r="H3162" s="74"/>
      <c r="I3162" s="54"/>
      <c r="J3162" s="50"/>
      <c r="K3162" s="54"/>
      <c r="L3162" s="55"/>
      <c r="M3162" s="75"/>
      <c r="N3162" s="75"/>
      <c r="O3162" s="74"/>
      <c r="P3162" s="74"/>
      <c r="Q3162" s="57">
        <f t="shared" si="826"/>
        <v>0</v>
      </c>
      <c r="R3162" s="74"/>
      <c r="S3162" s="53">
        <f t="shared" si="827"/>
        <v>0</v>
      </c>
      <c r="T3162" s="58"/>
      <c r="U3162" s="58"/>
      <c r="V3162" s="53">
        <f t="shared" si="828"/>
        <v>0</v>
      </c>
      <c r="W3162" s="75"/>
      <c r="X3162" s="76"/>
    </row>
    <row r="3163" spans="1:24" s="35" customFormat="1" ht="15.75" x14ac:dyDescent="0.25">
      <c r="A3163" s="72" t="s">
        <v>302</v>
      </c>
      <c r="B3163" s="33" t="s">
        <v>335</v>
      </c>
      <c r="C3163" s="79" t="s">
        <v>56</v>
      </c>
      <c r="D3163" s="34" t="s">
        <v>53</v>
      </c>
      <c r="E3163" s="74"/>
      <c r="F3163" s="74"/>
      <c r="G3163" s="74"/>
      <c r="H3163" s="74"/>
      <c r="I3163" s="54"/>
      <c r="J3163" s="50"/>
      <c r="K3163" s="54"/>
      <c r="L3163" s="55"/>
      <c r="M3163" s="75"/>
      <c r="N3163" s="75"/>
      <c r="O3163" s="74"/>
      <c r="P3163" s="74"/>
      <c r="Q3163" s="57">
        <f t="shared" si="826"/>
        <v>0</v>
      </c>
      <c r="R3163" s="74"/>
      <c r="S3163" s="53">
        <f t="shared" si="827"/>
        <v>0</v>
      </c>
      <c r="T3163" s="58"/>
      <c r="U3163" s="58"/>
      <c r="V3163" s="53">
        <f t="shared" si="828"/>
        <v>0</v>
      </c>
      <c r="W3163" s="75"/>
      <c r="X3163" s="76"/>
    </row>
    <row r="3164" spans="1:24" s="35" customFormat="1" ht="15.75" x14ac:dyDescent="0.25">
      <c r="A3164" s="72" t="s">
        <v>302</v>
      </c>
      <c r="B3164" s="33" t="s">
        <v>335</v>
      </c>
      <c r="C3164" s="79" t="s">
        <v>57</v>
      </c>
      <c r="D3164" s="34" t="s">
        <v>68</v>
      </c>
      <c r="E3164" s="74"/>
      <c r="F3164" s="74"/>
      <c r="G3164" s="74"/>
      <c r="H3164" s="74"/>
      <c r="I3164" s="54"/>
      <c r="J3164" s="50"/>
      <c r="K3164" s="54"/>
      <c r="L3164" s="55"/>
      <c r="M3164" s="75"/>
      <c r="N3164" s="75"/>
      <c r="O3164" s="74"/>
      <c r="P3164" s="74"/>
      <c r="Q3164" s="57">
        <f t="shared" si="826"/>
        <v>0</v>
      </c>
      <c r="R3164" s="74"/>
      <c r="S3164" s="53">
        <f t="shared" si="827"/>
        <v>0</v>
      </c>
      <c r="T3164" s="58"/>
      <c r="U3164" s="58"/>
      <c r="V3164" s="53">
        <f t="shared" si="828"/>
        <v>0</v>
      </c>
      <c r="W3164" s="75"/>
      <c r="X3164" s="76"/>
    </row>
    <row r="3165" spans="1:24" s="35" customFormat="1" ht="15.75" x14ac:dyDescent="0.25">
      <c r="A3165" s="72" t="s">
        <v>302</v>
      </c>
      <c r="B3165" s="33" t="s">
        <v>335</v>
      </c>
      <c r="C3165" s="79" t="s">
        <v>58</v>
      </c>
      <c r="D3165" s="34" t="s">
        <v>70</v>
      </c>
      <c r="E3165" s="74"/>
      <c r="F3165" s="74"/>
      <c r="G3165" s="74"/>
      <c r="H3165" s="74"/>
      <c r="I3165" s="54"/>
      <c r="J3165" s="50"/>
      <c r="K3165" s="54"/>
      <c r="L3165" s="55"/>
      <c r="M3165" s="75"/>
      <c r="N3165" s="75"/>
      <c r="O3165" s="74"/>
      <c r="P3165" s="74"/>
      <c r="Q3165" s="57">
        <f t="shared" si="826"/>
        <v>0</v>
      </c>
      <c r="R3165" s="74"/>
      <c r="S3165" s="53">
        <f t="shared" si="827"/>
        <v>0</v>
      </c>
      <c r="T3165" s="58"/>
      <c r="U3165" s="58"/>
      <c r="V3165" s="53">
        <f t="shared" si="828"/>
        <v>0</v>
      </c>
      <c r="W3165" s="75"/>
      <c r="X3165" s="76"/>
    </row>
    <row r="3166" spans="1:24" s="35" customFormat="1" ht="31.5" x14ac:dyDescent="0.25">
      <c r="A3166" s="72" t="s">
        <v>302</v>
      </c>
      <c r="B3166" s="33" t="s">
        <v>335</v>
      </c>
      <c r="C3166" s="86" t="s">
        <v>59</v>
      </c>
      <c r="D3166" s="34" t="s">
        <v>69</v>
      </c>
      <c r="E3166" s="74"/>
      <c r="F3166" s="74"/>
      <c r="G3166" s="74"/>
      <c r="H3166" s="74"/>
      <c r="I3166" s="54"/>
      <c r="J3166" s="50"/>
      <c r="K3166" s="54"/>
      <c r="L3166" s="55"/>
      <c r="M3166" s="75"/>
      <c r="N3166" s="75"/>
      <c r="O3166" s="74"/>
      <c r="P3166" s="74"/>
      <c r="Q3166" s="57">
        <f t="shared" si="826"/>
        <v>0</v>
      </c>
      <c r="R3166" s="74"/>
      <c r="S3166" s="53">
        <f t="shared" si="827"/>
        <v>0</v>
      </c>
      <c r="T3166" s="58"/>
      <c r="U3166" s="58"/>
      <c r="V3166" s="53">
        <f t="shared" si="828"/>
        <v>0</v>
      </c>
      <c r="W3166" s="75"/>
      <c r="X3166" s="76"/>
    </row>
    <row r="3167" spans="1:24" s="35" customFormat="1" ht="15.75" x14ac:dyDescent="0.25">
      <c r="A3167" s="72" t="s">
        <v>302</v>
      </c>
      <c r="B3167" s="33" t="s">
        <v>335</v>
      </c>
      <c r="C3167" s="79" t="s">
        <v>60</v>
      </c>
      <c r="D3167" s="34" t="s">
        <v>72</v>
      </c>
      <c r="E3167" s="74"/>
      <c r="F3167" s="74"/>
      <c r="G3167" s="74"/>
      <c r="H3167" s="74"/>
      <c r="I3167" s="54"/>
      <c r="J3167" s="50"/>
      <c r="K3167" s="54"/>
      <c r="L3167" s="55"/>
      <c r="M3167" s="75"/>
      <c r="N3167" s="75"/>
      <c r="O3167" s="74"/>
      <c r="P3167" s="74"/>
      <c r="Q3167" s="57">
        <f t="shared" si="826"/>
        <v>0</v>
      </c>
      <c r="R3167" s="74"/>
      <c r="S3167" s="53">
        <f t="shared" si="827"/>
        <v>0</v>
      </c>
      <c r="T3167" s="58"/>
      <c r="U3167" s="58"/>
      <c r="V3167" s="53">
        <f t="shared" si="828"/>
        <v>0</v>
      </c>
      <c r="W3167" s="75"/>
      <c r="X3167" s="76"/>
    </row>
    <row r="3168" spans="1:24" s="35" customFormat="1" ht="15.75" x14ac:dyDescent="0.25">
      <c r="A3168" s="72" t="s">
        <v>302</v>
      </c>
      <c r="B3168" s="33" t="s">
        <v>335</v>
      </c>
      <c r="C3168" s="79" t="s">
        <v>61</v>
      </c>
      <c r="D3168" s="34" t="s">
        <v>67</v>
      </c>
      <c r="E3168" s="74"/>
      <c r="F3168" s="74"/>
      <c r="G3168" s="74"/>
      <c r="H3168" s="74"/>
      <c r="I3168" s="54"/>
      <c r="J3168" s="50"/>
      <c r="K3168" s="54"/>
      <c r="L3168" s="55"/>
      <c r="M3168" s="75"/>
      <c r="N3168" s="75"/>
      <c r="O3168" s="74"/>
      <c r="P3168" s="74"/>
      <c r="Q3168" s="57">
        <f t="shared" si="826"/>
        <v>0</v>
      </c>
      <c r="R3168" s="74"/>
      <c r="S3168" s="53">
        <f t="shared" si="827"/>
        <v>0</v>
      </c>
      <c r="T3168" s="58"/>
      <c r="U3168" s="58"/>
      <c r="V3168" s="53">
        <f t="shared" si="828"/>
        <v>0</v>
      </c>
      <c r="W3168" s="75"/>
      <c r="X3168" s="76"/>
    </row>
    <row r="3169" spans="1:24" s="35" customFormat="1" ht="15.75" x14ac:dyDescent="0.25">
      <c r="A3169" s="72" t="s">
        <v>302</v>
      </c>
      <c r="B3169" s="33" t="s">
        <v>335</v>
      </c>
      <c r="C3169" s="79" t="s">
        <v>62</v>
      </c>
      <c r="D3169" s="34" t="s">
        <v>66</v>
      </c>
      <c r="E3169" s="74"/>
      <c r="F3169" s="74"/>
      <c r="G3169" s="74"/>
      <c r="H3169" s="74"/>
      <c r="I3169" s="54"/>
      <c r="J3169" s="50"/>
      <c r="K3169" s="54"/>
      <c r="L3169" s="55"/>
      <c r="M3169" s="75"/>
      <c r="N3169" s="75"/>
      <c r="O3169" s="74"/>
      <c r="P3169" s="74"/>
      <c r="Q3169" s="57">
        <f t="shared" si="826"/>
        <v>0</v>
      </c>
      <c r="R3169" s="74"/>
      <c r="S3169" s="53">
        <f t="shared" si="827"/>
        <v>0</v>
      </c>
      <c r="T3169" s="58"/>
      <c r="U3169" s="58"/>
      <c r="V3169" s="53">
        <f t="shared" si="828"/>
        <v>0</v>
      </c>
      <c r="W3169" s="75"/>
      <c r="X3169" s="76"/>
    </row>
    <row r="3170" spans="1:24" s="35" customFormat="1" ht="15.75" x14ac:dyDescent="0.25">
      <c r="A3170" s="72" t="s">
        <v>302</v>
      </c>
      <c r="B3170" s="33" t="s">
        <v>335</v>
      </c>
      <c r="C3170" s="79" t="s">
        <v>63</v>
      </c>
      <c r="D3170" s="34" t="s">
        <v>52</v>
      </c>
      <c r="E3170" s="74"/>
      <c r="F3170" s="74"/>
      <c r="G3170" s="74"/>
      <c r="H3170" s="74"/>
      <c r="I3170" s="54"/>
      <c r="J3170" s="50"/>
      <c r="K3170" s="54"/>
      <c r="L3170" s="55"/>
      <c r="M3170" s="75"/>
      <c r="N3170" s="75"/>
      <c r="O3170" s="74"/>
      <c r="P3170" s="74"/>
      <c r="Q3170" s="57">
        <f t="shared" si="826"/>
        <v>0</v>
      </c>
      <c r="R3170" s="74"/>
      <c r="S3170" s="53">
        <f t="shared" si="827"/>
        <v>0</v>
      </c>
      <c r="T3170" s="58"/>
      <c r="U3170" s="58"/>
      <c r="V3170" s="53">
        <f t="shared" si="828"/>
        <v>0</v>
      </c>
      <c r="W3170" s="75"/>
      <c r="X3170" s="76"/>
    </row>
    <row r="3171" spans="1:24" s="35" customFormat="1" ht="15.75" x14ac:dyDescent="0.25">
      <c r="A3171" s="72" t="s">
        <v>302</v>
      </c>
      <c r="B3171" s="33" t="s">
        <v>335</v>
      </c>
      <c r="C3171" s="79" t="s">
        <v>64</v>
      </c>
      <c r="D3171" s="34" t="s">
        <v>55</v>
      </c>
      <c r="E3171" s="74"/>
      <c r="F3171" s="74"/>
      <c r="G3171" s="74"/>
      <c r="H3171" s="74"/>
      <c r="I3171" s="54"/>
      <c r="J3171" s="50"/>
      <c r="K3171" s="54"/>
      <c r="L3171" s="55"/>
      <c r="M3171" s="75"/>
      <c r="N3171" s="75"/>
      <c r="O3171" s="74"/>
      <c r="P3171" s="74"/>
      <c r="Q3171" s="57">
        <f t="shared" si="826"/>
        <v>0</v>
      </c>
      <c r="R3171" s="74"/>
      <c r="S3171" s="53">
        <f t="shared" si="827"/>
        <v>0</v>
      </c>
      <c r="T3171" s="58"/>
      <c r="U3171" s="58"/>
      <c r="V3171" s="53">
        <f t="shared" si="828"/>
        <v>0</v>
      </c>
      <c r="W3171" s="75"/>
      <c r="X3171" s="76"/>
    </row>
    <row r="3172" spans="1:24" s="35" customFormat="1" ht="15.75" x14ac:dyDescent="0.25">
      <c r="A3172" s="72" t="s">
        <v>302</v>
      </c>
      <c r="B3172" s="33" t="s">
        <v>335</v>
      </c>
      <c r="C3172" s="79" t="s">
        <v>65</v>
      </c>
      <c r="D3172" s="34" t="s">
        <v>71</v>
      </c>
      <c r="E3172" s="74"/>
      <c r="F3172" s="74"/>
      <c r="G3172" s="74"/>
      <c r="H3172" s="74"/>
      <c r="I3172" s="54"/>
      <c r="J3172" s="50"/>
      <c r="K3172" s="54"/>
      <c r="L3172" s="55"/>
      <c r="M3172" s="75"/>
      <c r="N3172" s="75"/>
      <c r="O3172" s="74"/>
      <c r="P3172" s="74"/>
      <c r="Q3172" s="57">
        <f t="shared" si="826"/>
        <v>0</v>
      </c>
      <c r="R3172" s="74"/>
      <c r="S3172" s="53">
        <f t="shared" si="827"/>
        <v>0</v>
      </c>
      <c r="T3172" s="58"/>
      <c r="U3172" s="58"/>
      <c r="V3172" s="53">
        <f t="shared" si="828"/>
        <v>0</v>
      </c>
      <c r="W3172" s="75"/>
      <c r="X3172" s="76"/>
    </row>
    <row r="3173" spans="1:24" s="35" customFormat="1" ht="31.5" x14ac:dyDescent="0.25">
      <c r="A3173" s="72" t="s">
        <v>302</v>
      </c>
      <c r="B3173" s="22" t="s">
        <v>336</v>
      </c>
      <c r="C3173" s="73" t="s">
        <v>102</v>
      </c>
      <c r="D3173" s="32" t="s">
        <v>30</v>
      </c>
      <c r="E3173" s="61">
        <f t="shared" ref="E3173:L3173" si="829">SUM(E3174:E3190)</f>
        <v>61865</v>
      </c>
      <c r="F3173" s="61">
        <f t="shared" si="829"/>
        <v>10310.833333333334</v>
      </c>
      <c r="G3173" s="61">
        <f t="shared" si="829"/>
        <v>8047</v>
      </c>
      <c r="H3173" s="61">
        <f t="shared" si="829"/>
        <v>8047</v>
      </c>
      <c r="I3173" s="128">
        <f t="shared" si="829"/>
        <v>0</v>
      </c>
      <c r="J3173" s="128">
        <f t="shared" si="829"/>
        <v>0</v>
      </c>
      <c r="K3173" s="128">
        <f t="shared" si="829"/>
        <v>0</v>
      </c>
      <c r="L3173" s="61">
        <f t="shared" si="829"/>
        <v>0</v>
      </c>
      <c r="M3173" s="61"/>
      <c r="N3173" s="61"/>
      <c r="O3173" s="61">
        <f t="shared" ref="O3173:V3173" si="830">SUM(O3174:O3188)</f>
        <v>105</v>
      </c>
      <c r="P3173" s="61">
        <f t="shared" si="830"/>
        <v>105</v>
      </c>
      <c r="Q3173" s="128">
        <f t="shared" si="830"/>
        <v>0</v>
      </c>
      <c r="R3173" s="61">
        <f t="shared" si="830"/>
        <v>0</v>
      </c>
      <c r="S3173" s="61">
        <f t="shared" si="830"/>
        <v>0</v>
      </c>
      <c r="T3173" s="145">
        <f t="shared" si="830"/>
        <v>1</v>
      </c>
      <c r="U3173" s="145">
        <f t="shared" si="830"/>
        <v>1</v>
      </c>
      <c r="V3173" s="61">
        <f t="shared" si="830"/>
        <v>0</v>
      </c>
      <c r="W3173" s="61"/>
      <c r="X3173" s="76"/>
    </row>
    <row r="3174" spans="1:24" s="35" customFormat="1" ht="15.75" x14ac:dyDescent="0.25">
      <c r="A3174" s="72" t="s">
        <v>302</v>
      </c>
      <c r="B3174" s="33" t="s">
        <v>336</v>
      </c>
      <c r="C3174" s="73" t="s">
        <v>79</v>
      </c>
      <c r="D3174" s="43" t="s">
        <v>77</v>
      </c>
      <c r="E3174" s="53">
        <v>5559</v>
      </c>
      <c r="F3174" s="53">
        <f>E3174/12*2</f>
        <v>926.5</v>
      </c>
      <c r="G3174" s="53">
        <v>672</v>
      </c>
      <c r="H3174" s="53">
        <v>672</v>
      </c>
      <c r="I3174" s="127"/>
      <c r="J3174" s="55"/>
      <c r="K3174" s="127"/>
      <c r="L3174" s="55"/>
      <c r="M3174" s="75"/>
      <c r="N3174" s="75"/>
      <c r="O3174" s="74"/>
      <c r="P3174" s="74"/>
      <c r="Q3174" s="59">
        <f t="shared" ref="Q3174:Q3188" si="831">O3174-P3174</f>
        <v>0</v>
      </c>
      <c r="R3174" s="74"/>
      <c r="S3174" s="53">
        <f>ROUND(R3174/12*3,0)</f>
        <v>0</v>
      </c>
      <c r="T3174" s="53"/>
      <c r="U3174" s="53"/>
      <c r="V3174" s="53">
        <f t="shared" ref="V3174:V3188" si="832">T3174-U3174</f>
        <v>0</v>
      </c>
      <c r="W3174" s="75"/>
      <c r="X3174" s="76"/>
    </row>
    <row r="3175" spans="1:24" s="35" customFormat="1" ht="15.75" x14ac:dyDescent="0.25">
      <c r="A3175" s="72" t="s">
        <v>302</v>
      </c>
      <c r="B3175" s="33" t="s">
        <v>336</v>
      </c>
      <c r="C3175" s="73" t="s">
        <v>80</v>
      </c>
      <c r="D3175" s="43" t="s">
        <v>78</v>
      </c>
      <c r="E3175" s="53">
        <v>546</v>
      </c>
      <c r="F3175" s="53">
        <f>E3175/12*2</f>
        <v>91</v>
      </c>
      <c r="G3175" s="53"/>
      <c r="H3175" s="53"/>
      <c r="I3175" s="54"/>
      <c r="J3175" s="50"/>
      <c r="K3175" s="54"/>
      <c r="L3175" s="55"/>
      <c r="M3175" s="75"/>
      <c r="N3175" s="75"/>
      <c r="O3175" s="74"/>
      <c r="P3175" s="74"/>
      <c r="Q3175" s="57">
        <f t="shared" si="831"/>
        <v>0</v>
      </c>
      <c r="R3175" s="74"/>
      <c r="S3175" s="53">
        <f>ROUND(R3175/12*3,0)</f>
        <v>0</v>
      </c>
      <c r="T3175" s="58"/>
      <c r="U3175" s="58"/>
      <c r="V3175" s="53">
        <f t="shared" si="832"/>
        <v>0</v>
      </c>
      <c r="W3175" s="75"/>
      <c r="X3175" s="76"/>
    </row>
    <row r="3176" spans="1:24" s="35" customFormat="1" ht="15.75" x14ac:dyDescent="0.25">
      <c r="A3176" s="72" t="s">
        <v>302</v>
      </c>
      <c r="B3176" s="33" t="s">
        <v>336</v>
      </c>
      <c r="C3176" s="73" t="s">
        <v>82</v>
      </c>
      <c r="D3176" s="34" t="s">
        <v>81</v>
      </c>
      <c r="E3176" s="74"/>
      <c r="F3176" s="53"/>
      <c r="G3176" s="74"/>
      <c r="H3176" s="74"/>
      <c r="I3176" s="54"/>
      <c r="J3176" s="50"/>
      <c r="K3176" s="54"/>
      <c r="L3176" s="55"/>
      <c r="M3176" s="75"/>
      <c r="N3176" s="75"/>
      <c r="O3176" s="74"/>
      <c r="P3176" s="74"/>
      <c r="Q3176" s="57">
        <f t="shared" si="831"/>
        <v>0</v>
      </c>
      <c r="R3176" s="74"/>
      <c r="S3176" s="53">
        <f>ROUND(R3176/12*4,0)</f>
        <v>0</v>
      </c>
      <c r="T3176" s="58"/>
      <c r="U3176" s="58"/>
      <c r="V3176" s="53">
        <f t="shared" si="832"/>
        <v>0</v>
      </c>
      <c r="W3176" s="75"/>
      <c r="X3176" s="76"/>
    </row>
    <row r="3177" spans="1:24" s="35" customFormat="1" ht="31.5" x14ac:dyDescent="0.25">
      <c r="A3177" s="72" t="s">
        <v>302</v>
      </c>
      <c r="B3177" s="33" t="s">
        <v>336</v>
      </c>
      <c r="C3177" s="73" t="s">
        <v>84</v>
      </c>
      <c r="D3177" s="43" t="s">
        <v>83</v>
      </c>
      <c r="E3177" s="74"/>
      <c r="F3177" s="74"/>
      <c r="G3177" s="74"/>
      <c r="H3177" s="74"/>
      <c r="I3177" s="54"/>
      <c r="J3177" s="50"/>
      <c r="K3177" s="54"/>
      <c r="L3177" s="55"/>
      <c r="M3177" s="75"/>
      <c r="N3177" s="75"/>
      <c r="O3177" s="74"/>
      <c r="P3177" s="74"/>
      <c r="Q3177" s="57">
        <f t="shared" si="831"/>
        <v>0</v>
      </c>
      <c r="R3177" s="74"/>
      <c r="S3177" s="53">
        <f>ROUND(R3177/12*3,0)</f>
        <v>0</v>
      </c>
      <c r="T3177" s="58"/>
      <c r="U3177" s="58"/>
      <c r="V3177" s="53">
        <f t="shared" si="832"/>
        <v>0</v>
      </c>
      <c r="W3177" s="75"/>
      <c r="X3177" s="76"/>
    </row>
    <row r="3178" spans="1:24" s="35" customFormat="1" ht="15.75" x14ac:dyDescent="0.25">
      <c r="A3178" s="72" t="s">
        <v>302</v>
      </c>
      <c r="B3178" s="33" t="s">
        <v>336</v>
      </c>
      <c r="C3178" s="73" t="s">
        <v>95</v>
      </c>
      <c r="D3178" s="43" t="s">
        <v>96</v>
      </c>
      <c r="E3178" s="74"/>
      <c r="F3178" s="154"/>
      <c r="G3178" s="74"/>
      <c r="H3178" s="74"/>
      <c r="I3178" s="54"/>
      <c r="J3178" s="50"/>
      <c r="K3178" s="54"/>
      <c r="L3178" s="55"/>
      <c r="M3178" s="75"/>
      <c r="N3178" s="75"/>
      <c r="O3178" s="74"/>
      <c r="P3178" s="74"/>
      <c r="Q3178" s="57">
        <f t="shared" si="831"/>
        <v>0</v>
      </c>
      <c r="R3178" s="74"/>
      <c r="S3178" s="53">
        <f>ROUND(R3178/12*3,0)</f>
        <v>0</v>
      </c>
      <c r="T3178" s="58"/>
      <c r="U3178" s="58"/>
      <c r="V3178" s="53">
        <f t="shared" si="832"/>
        <v>0</v>
      </c>
      <c r="W3178" s="75"/>
      <c r="X3178" s="76"/>
    </row>
    <row r="3179" spans="1:24" s="35" customFormat="1" ht="31.5" x14ac:dyDescent="0.25">
      <c r="A3179" s="72" t="s">
        <v>302</v>
      </c>
      <c r="B3179" s="33" t="s">
        <v>336</v>
      </c>
      <c r="C3179" s="73" t="s">
        <v>86</v>
      </c>
      <c r="D3179" s="43" t="s">
        <v>85</v>
      </c>
      <c r="E3179" s="53"/>
      <c r="F3179" s="53">
        <f>E3179/12*2</f>
        <v>0</v>
      </c>
      <c r="G3179" s="53">
        <v>1627</v>
      </c>
      <c r="H3179" s="53">
        <v>1627</v>
      </c>
      <c r="I3179" s="54"/>
      <c r="J3179" s="50"/>
      <c r="K3179" s="54"/>
      <c r="L3179" s="55"/>
      <c r="M3179" s="75"/>
      <c r="N3179" s="75"/>
      <c r="O3179" s="74">
        <v>105</v>
      </c>
      <c r="P3179" s="74">
        <v>105</v>
      </c>
      <c r="Q3179" s="57">
        <f t="shared" si="831"/>
        <v>0</v>
      </c>
      <c r="R3179" s="74"/>
      <c r="S3179" s="53">
        <f>ROUND(R3179/12*3,0)</f>
        <v>0</v>
      </c>
      <c r="T3179" s="58">
        <v>1</v>
      </c>
      <c r="U3179" s="58">
        <v>1</v>
      </c>
      <c r="V3179" s="53">
        <f t="shared" si="832"/>
        <v>0</v>
      </c>
      <c r="W3179" s="75"/>
      <c r="X3179" s="76"/>
    </row>
    <row r="3180" spans="1:24" s="35" customFormat="1" ht="31.5" x14ac:dyDescent="0.25">
      <c r="A3180" s="72" t="s">
        <v>302</v>
      </c>
      <c r="B3180" s="33" t="s">
        <v>336</v>
      </c>
      <c r="C3180" s="73" t="s">
        <v>102</v>
      </c>
      <c r="D3180" s="39" t="s">
        <v>362</v>
      </c>
      <c r="E3180" s="74"/>
      <c r="F3180" s="74"/>
      <c r="G3180" s="74"/>
      <c r="H3180" s="74"/>
      <c r="I3180" s="54"/>
      <c r="J3180" s="50"/>
      <c r="K3180" s="54"/>
      <c r="L3180" s="55"/>
      <c r="M3180" s="75"/>
      <c r="N3180" s="75"/>
      <c r="O3180" s="74"/>
      <c r="P3180" s="74"/>
      <c r="Q3180" s="57">
        <f t="shared" si="831"/>
        <v>0</v>
      </c>
      <c r="R3180" s="74"/>
      <c r="S3180" s="53">
        <f t="shared" ref="S3180:S3188" si="833">ROUND(R3180/12*3,0)</f>
        <v>0</v>
      </c>
      <c r="T3180" s="58"/>
      <c r="U3180" s="58"/>
      <c r="V3180" s="53">
        <f t="shared" si="832"/>
        <v>0</v>
      </c>
      <c r="W3180" s="75"/>
      <c r="X3180" s="76"/>
    </row>
    <row r="3181" spans="1:24" s="35" customFormat="1" ht="15.75" x14ac:dyDescent="0.25">
      <c r="A3181" s="72" t="s">
        <v>302</v>
      </c>
      <c r="B3181" s="33" t="s">
        <v>336</v>
      </c>
      <c r="C3181" s="73" t="s">
        <v>89</v>
      </c>
      <c r="D3181" s="43" t="s">
        <v>88</v>
      </c>
      <c r="E3181" s="53"/>
      <c r="F3181" s="53">
        <f>E3181/12*1</f>
        <v>0</v>
      </c>
      <c r="G3181" s="53"/>
      <c r="H3181" s="53"/>
      <c r="I3181" s="54"/>
      <c r="J3181" s="50"/>
      <c r="K3181" s="54"/>
      <c r="L3181" s="55"/>
      <c r="M3181" s="75"/>
      <c r="N3181" s="75"/>
      <c r="O3181" s="74"/>
      <c r="P3181" s="74"/>
      <c r="Q3181" s="57">
        <f t="shared" si="831"/>
        <v>0</v>
      </c>
      <c r="R3181" s="74"/>
      <c r="S3181" s="53">
        <f t="shared" si="833"/>
        <v>0</v>
      </c>
      <c r="T3181" s="58"/>
      <c r="U3181" s="58"/>
      <c r="V3181" s="53">
        <f t="shared" si="832"/>
        <v>0</v>
      </c>
      <c r="W3181" s="75"/>
      <c r="X3181" s="76"/>
    </row>
    <row r="3182" spans="1:24" s="35" customFormat="1" ht="15.75" x14ac:dyDescent="0.25">
      <c r="A3182" s="72" t="s">
        <v>302</v>
      </c>
      <c r="B3182" s="33" t="s">
        <v>336</v>
      </c>
      <c r="C3182" s="73" t="s">
        <v>91</v>
      </c>
      <c r="D3182" s="43" t="s">
        <v>90</v>
      </c>
      <c r="E3182" s="74">
        <v>55760</v>
      </c>
      <c r="F3182" s="53">
        <f>E3182/12*2</f>
        <v>9293.3333333333339</v>
      </c>
      <c r="G3182" s="53">
        <v>5748</v>
      </c>
      <c r="H3182" s="53">
        <v>5748</v>
      </c>
      <c r="I3182" s="54"/>
      <c r="J3182" s="50"/>
      <c r="K3182" s="54"/>
      <c r="L3182" s="55"/>
      <c r="M3182" s="75"/>
      <c r="N3182" s="75"/>
      <c r="O3182" s="74"/>
      <c r="P3182" s="74"/>
      <c r="Q3182" s="57">
        <f t="shared" si="831"/>
        <v>0</v>
      </c>
      <c r="R3182" s="74"/>
      <c r="S3182" s="53">
        <f t="shared" si="833"/>
        <v>0</v>
      </c>
      <c r="T3182" s="58"/>
      <c r="U3182" s="58"/>
      <c r="V3182" s="53">
        <f t="shared" si="832"/>
        <v>0</v>
      </c>
      <c r="W3182" s="75"/>
      <c r="X3182" s="76"/>
    </row>
    <row r="3183" spans="1:24" s="35" customFormat="1" ht="15.75" x14ac:dyDescent="0.25">
      <c r="A3183" s="72" t="s">
        <v>302</v>
      </c>
      <c r="B3183" s="33" t="s">
        <v>336</v>
      </c>
      <c r="C3183" s="73" t="s">
        <v>94</v>
      </c>
      <c r="D3183" s="43" t="s">
        <v>97</v>
      </c>
      <c r="E3183" s="53"/>
      <c r="F3183" s="53">
        <f>E3183/12*1</f>
        <v>0</v>
      </c>
      <c r="G3183" s="53"/>
      <c r="H3183" s="53"/>
      <c r="I3183" s="54"/>
      <c r="J3183" s="50"/>
      <c r="K3183" s="54"/>
      <c r="L3183" s="55"/>
      <c r="M3183" s="75"/>
      <c r="N3183" s="75"/>
      <c r="O3183" s="74"/>
      <c r="P3183" s="74"/>
      <c r="Q3183" s="57">
        <f t="shared" si="831"/>
        <v>0</v>
      </c>
      <c r="R3183" s="74"/>
      <c r="S3183" s="53">
        <f t="shared" si="833"/>
        <v>0</v>
      </c>
      <c r="T3183" s="58"/>
      <c r="U3183" s="58"/>
      <c r="V3183" s="53">
        <f t="shared" si="832"/>
        <v>0</v>
      </c>
      <c r="W3183" s="75"/>
      <c r="X3183" s="76"/>
    </row>
    <row r="3184" spans="1:24" s="35" customFormat="1" ht="15.75" x14ac:dyDescent="0.25">
      <c r="A3184" s="72" t="s">
        <v>302</v>
      </c>
      <c r="B3184" s="33" t="s">
        <v>336</v>
      </c>
      <c r="C3184" s="73" t="s">
        <v>93</v>
      </c>
      <c r="D3184" s="43" t="s">
        <v>92</v>
      </c>
      <c r="E3184" s="74"/>
      <c r="F3184" s="74"/>
      <c r="G3184" s="74"/>
      <c r="H3184" s="74"/>
      <c r="I3184" s="54"/>
      <c r="J3184" s="50"/>
      <c r="K3184" s="54"/>
      <c r="L3184" s="55"/>
      <c r="M3184" s="75"/>
      <c r="N3184" s="75"/>
      <c r="O3184" s="74"/>
      <c r="P3184" s="74"/>
      <c r="Q3184" s="57">
        <f t="shared" si="831"/>
        <v>0</v>
      </c>
      <c r="R3184" s="74"/>
      <c r="S3184" s="53">
        <f t="shared" si="833"/>
        <v>0</v>
      </c>
      <c r="T3184" s="58"/>
      <c r="U3184" s="58"/>
      <c r="V3184" s="53">
        <f t="shared" si="832"/>
        <v>0</v>
      </c>
      <c r="W3184" s="75"/>
      <c r="X3184" s="76"/>
    </row>
    <row r="3185" spans="1:24" s="35" customFormat="1" ht="31.5" x14ac:dyDescent="0.25">
      <c r="A3185" s="72" t="s">
        <v>302</v>
      </c>
      <c r="B3185" s="33" t="s">
        <v>336</v>
      </c>
      <c r="C3185" s="73" t="s">
        <v>98</v>
      </c>
      <c r="D3185" s="34" t="s">
        <v>99</v>
      </c>
      <c r="E3185" s="74"/>
      <c r="F3185" s="74"/>
      <c r="G3185" s="74"/>
      <c r="H3185" s="74"/>
      <c r="I3185" s="54"/>
      <c r="J3185" s="50"/>
      <c r="K3185" s="54"/>
      <c r="L3185" s="55"/>
      <c r="M3185" s="75"/>
      <c r="N3185" s="75"/>
      <c r="O3185" s="74"/>
      <c r="P3185" s="74"/>
      <c r="Q3185" s="57">
        <f t="shared" si="831"/>
        <v>0</v>
      </c>
      <c r="R3185" s="74"/>
      <c r="S3185" s="53">
        <f t="shared" si="833"/>
        <v>0</v>
      </c>
      <c r="T3185" s="58"/>
      <c r="U3185" s="58"/>
      <c r="V3185" s="53">
        <f t="shared" si="832"/>
        <v>0</v>
      </c>
      <c r="W3185" s="75"/>
      <c r="X3185" s="76"/>
    </row>
    <row r="3186" spans="1:24" s="35" customFormat="1" ht="15.75" x14ac:dyDescent="0.25">
      <c r="A3186" s="72" t="s">
        <v>302</v>
      </c>
      <c r="B3186" s="33" t="s">
        <v>336</v>
      </c>
      <c r="C3186" s="73" t="s">
        <v>100</v>
      </c>
      <c r="D3186" s="34" t="s">
        <v>101</v>
      </c>
      <c r="E3186" s="74"/>
      <c r="F3186" s="74"/>
      <c r="G3186" s="74"/>
      <c r="H3186" s="74"/>
      <c r="I3186" s="54"/>
      <c r="J3186" s="50"/>
      <c r="K3186" s="54"/>
      <c r="L3186" s="55"/>
      <c r="M3186" s="75"/>
      <c r="N3186" s="75"/>
      <c r="O3186" s="74"/>
      <c r="P3186" s="74"/>
      <c r="Q3186" s="57">
        <f t="shared" si="831"/>
        <v>0</v>
      </c>
      <c r="R3186" s="74"/>
      <c r="S3186" s="53">
        <f t="shared" si="833"/>
        <v>0</v>
      </c>
      <c r="T3186" s="58"/>
      <c r="U3186" s="58"/>
      <c r="V3186" s="53">
        <f t="shared" si="832"/>
        <v>0</v>
      </c>
      <c r="W3186" s="75"/>
      <c r="X3186" s="76"/>
    </row>
    <row r="3187" spans="1:24" s="35" customFormat="1" ht="47.25" x14ac:dyDescent="0.25">
      <c r="A3187" s="72" t="s">
        <v>302</v>
      </c>
      <c r="B3187" s="33" t="s">
        <v>336</v>
      </c>
      <c r="C3187" s="73" t="s">
        <v>102</v>
      </c>
      <c r="D3187" s="39" t="s">
        <v>87</v>
      </c>
      <c r="E3187" s="74"/>
      <c r="F3187" s="74"/>
      <c r="G3187" s="74"/>
      <c r="H3187" s="74"/>
      <c r="I3187" s="54"/>
      <c r="J3187" s="50"/>
      <c r="K3187" s="54"/>
      <c r="L3187" s="55"/>
      <c r="M3187" s="75"/>
      <c r="N3187" s="75"/>
      <c r="O3187" s="74"/>
      <c r="P3187" s="74"/>
      <c r="Q3187" s="57">
        <f t="shared" si="831"/>
        <v>0</v>
      </c>
      <c r="R3187" s="74"/>
      <c r="S3187" s="53">
        <f t="shared" si="833"/>
        <v>0</v>
      </c>
      <c r="T3187" s="58"/>
      <c r="U3187" s="58"/>
      <c r="V3187" s="53">
        <f t="shared" si="832"/>
        <v>0</v>
      </c>
      <c r="W3187" s="75"/>
      <c r="X3187" s="76"/>
    </row>
    <row r="3188" spans="1:24" s="35" customFormat="1" ht="63" x14ac:dyDescent="0.25">
      <c r="A3188" s="72" t="s">
        <v>302</v>
      </c>
      <c r="B3188" s="33" t="s">
        <v>336</v>
      </c>
      <c r="C3188" s="73" t="s">
        <v>102</v>
      </c>
      <c r="D3188" s="39" t="s">
        <v>103</v>
      </c>
      <c r="E3188" s="74"/>
      <c r="F3188" s="74"/>
      <c r="G3188" s="74"/>
      <c r="H3188" s="74"/>
      <c r="I3188" s="54"/>
      <c r="J3188" s="50"/>
      <c r="K3188" s="54"/>
      <c r="L3188" s="55"/>
      <c r="M3188" s="75"/>
      <c r="N3188" s="75"/>
      <c r="O3188" s="74"/>
      <c r="P3188" s="74"/>
      <c r="Q3188" s="57">
        <f t="shared" si="831"/>
        <v>0</v>
      </c>
      <c r="R3188" s="74"/>
      <c r="S3188" s="53">
        <f t="shared" si="833"/>
        <v>0</v>
      </c>
      <c r="T3188" s="58"/>
      <c r="U3188" s="58"/>
      <c r="V3188" s="53">
        <f t="shared" si="832"/>
        <v>0</v>
      </c>
      <c r="W3188" s="75"/>
      <c r="X3188" s="76"/>
    </row>
    <row r="3189" spans="1:24" s="35" customFormat="1" ht="31.5" x14ac:dyDescent="0.25">
      <c r="A3189" s="72" t="s">
        <v>302</v>
      </c>
      <c r="B3189" s="33" t="s">
        <v>336</v>
      </c>
      <c r="C3189" s="23" t="s">
        <v>374</v>
      </c>
      <c r="D3189" s="39" t="s">
        <v>375</v>
      </c>
      <c r="E3189" s="53"/>
      <c r="F3189" s="53">
        <f>E3189/12*1</f>
        <v>0</v>
      </c>
      <c r="G3189" s="53"/>
      <c r="H3189" s="53"/>
      <c r="I3189" s="54"/>
      <c r="J3189" s="50"/>
      <c r="K3189" s="54"/>
      <c r="L3189" s="55"/>
      <c r="M3189" s="75"/>
      <c r="N3189" s="75"/>
      <c r="O3189" s="74"/>
      <c r="P3189" s="74"/>
      <c r="Q3189" s="57"/>
      <c r="R3189" s="74"/>
      <c r="S3189" s="53"/>
      <c r="T3189" s="58"/>
      <c r="U3189" s="58"/>
      <c r="V3189" s="53"/>
      <c r="W3189" s="75"/>
      <c r="X3189" s="76"/>
    </row>
    <row r="3190" spans="1:24" s="35" customFormat="1" ht="15.75" x14ac:dyDescent="0.25">
      <c r="A3190" s="72" t="s">
        <v>302</v>
      </c>
      <c r="B3190" s="33" t="s">
        <v>336</v>
      </c>
      <c r="C3190" s="23" t="s">
        <v>377</v>
      </c>
      <c r="D3190" s="39" t="s">
        <v>376</v>
      </c>
      <c r="E3190" s="74"/>
      <c r="F3190" s="74"/>
      <c r="G3190" s="74"/>
      <c r="H3190" s="74"/>
      <c r="I3190" s="54"/>
      <c r="J3190" s="50"/>
      <c r="K3190" s="54"/>
      <c r="L3190" s="55"/>
      <c r="M3190" s="75"/>
      <c r="N3190" s="75"/>
      <c r="O3190" s="74"/>
      <c r="P3190" s="74"/>
      <c r="Q3190" s="57"/>
      <c r="R3190" s="74"/>
      <c r="S3190" s="53"/>
      <c r="T3190" s="58"/>
      <c r="U3190" s="58"/>
      <c r="V3190" s="53"/>
      <c r="W3190" s="75"/>
      <c r="X3190" s="76"/>
    </row>
    <row r="3191" spans="1:24" s="35" customFormat="1" ht="15.75" x14ac:dyDescent="0.25">
      <c r="A3191" s="72" t="s">
        <v>302</v>
      </c>
      <c r="B3191" s="21">
        <v>2</v>
      </c>
      <c r="C3191" s="73" t="s">
        <v>102</v>
      </c>
      <c r="D3191" s="40" t="s">
        <v>31</v>
      </c>
      <c r="E3191" s="68">
        <f>E3192+E3198+E3252</f>
        <v>269986</v>
      </c>
      <c r="F3191" s="68">
        <f>F3192+F3198+F3252</f>
        <v>65302.583333333336</v>
      </c>
      <c r="G3191" s="68">
        <f>G3192+G3198+G3252</f>
        <v>75855</v>
      </c>
      <c r="H3191" s="68">
        <f>H3192+H3198+H3252</f>
        <v>70916</v>
      </c>
      <c r="I3191" s="134">
        <f>I3192+I3198+I3252</f>
        <v>4073.75</v>
      </c>
      <c r="J3191" s="50">
        <f>ROUND(I3191/F3191*100,2)</f>
        <v>6.24</v>
      </c>
      <c r="K3191" s="134">
        <f>K3192+K3198+K3252</f>
        <v>0</v>
      </c>
      <c r="L3191" s="55">
        <f>ROUND(K3191*100/-F3191,2)</f>
        <v>0</v>
      </c>
      <c r="M3191" s="64">
        <v>9315</v>
      </c>
      <c r="N3191" s="49">
        <f>ROUND(M3191/12*3,0)</f>
        <v>2329</v>
      </c>
      <c r="O3191" s="68">
        <f t="shared" ref="O3191:V3191" si="834">O3192+O3198+O3252</f>
        <v>2546</v>
      </c>
      <c r="P3191" s="68">
        <f t="shared" si="834"/>
        <v>2287</v>
      </c>
      <c r="Q3191" s="134">
        <f t="shared" si="834"/>
        <v>259</v>
      </c>
      <c r="R3191" s="68">
        <f t="shared" si="834"/>
        <v>210</v>
      </c>
      <c r="S3191" s="64">
        <f t="shared" si="834"/>
        <v>53</v>
      </c>
      <c r="T3191" s="144">
        <f t="shared" si="834"/>
        <v>62</v>
      </c>
      <c r="U3191" s="144">
        <f t="shared" si="834"/>
        <v>56</v>
      </c>
      <c r="V3191" s="53">
        <f t="shared" si="834"/>
        <v>6</v>
      </c>
      <c r="W3191" s="74"/>
      <c r="X3191" s="76"/>
    </row>
    <row r="3192" spans="1:24" s="35" customFormat="1" ht="23.25" customHeight="1" x14ac:dyDescent="0.25">
      <c r="A3192" s="72" t="s">
        <v>302</v>
      </c>
      <c r="B3192" s="22" t="s">
        <v>337</v>
      </c>
      <c r="C3192" s="73" t="s">
        <v>102</v>
      </c>
      <c r="D3192" s="32" t="s">
        <v>32</v>
      </c>
      <c r="E3192" s="64">
        <f>SUM(E3193:E3197)</f>
        <v>123839</v>
      </c>
      <c r="F3192" s="64">
        <f>SUM(F3193:F3197)</f>
        <v>30960</v>
      </c>
      <c r="G3192" s="64">
        <f>SUM(G3193:G3197)</f>
        <v>30960</v>
      </c>
      <c r="H3192" s="64">
        <f>SUM(H3193:H3197)</f>
        <v>30960</v>
      </c>
      <c r="I3192" s="64">
        <f>SUM(I3193:I3197)</f>
        <v>0</v>
      </c>
      <c r="J3192" s="55">
        <f>ROUND(I3192/F3192*100,2)</f>
        <v>0</v>
      </c>
      <c r="K3192" s="64">
        <f>SUM(K3193:K3197)</f>
        <v>0</v>
      </c>
      <c r="L3192" s="55">
        <f>ROUND(K3192*100/-F3192,2)</f>
        <v>0</v>
      </c>
      <c r="M3192" s="64"/>
      <c r="N3192" s="64"/>
      <c r="O3192" s="64">
        <f t="shared" ref="O3192:V3192" si="835">SUM(O3193:O3197)</f>
        <v>453</v>
      </c>
      <c r="P3192" s="64">
        <f t="shared" si="835"/>
        <v>453</v>
      </c>
      <c r="Q3192" s="64">
        <f t="shared" si="835"/>
        <v>0</v>
      </c>
      <c r="R3192" s="64">
        <f t="shared" si="835"/>
        <v>113</v>
      </c>
      <c r="S3192" s="64">
        <f t="shared" si="835"/>
        <v>28</v>
      </c>
      <c r="T3192" s="64">
        <f t="shared" si="835"/>
        <v>37</v>
      </c>
      <c r="U3192" s="64">
        <f t="shared" si="835"/>
        <v>37</v>
      </c>
      <c r="V3192" s="64">
        <f t="shared" si="835"/>
        <v>0</v>
      </c>
      <c r="W3192" s="64"/>
      <c r="X3192" s="76"/>
    </row>
    <row r="3193" spans="1:24" s="35" customFormat="1" ht="15.75" x14ac:dyDescent="0.25">
      <c r="A3193" s="72" t="s">
        <v>302</v>
      </c>
      <c r="B3193" s="33" t="s">
        <v>337</v>
      </c>
      <c r="C3193" s="73" t="s">
        <v>109</v>
      </c>
      <c r="D3193" s="34" t="s">
        <v>106</v>
      </c>
      <c r="E3193" s="53">
        <v>123839</v>
      </c>
      <c r="F3193" s="53">
        <f>ROUND(E3193/12*3,0)</f>
        <v>30960</v>
      </c>
      <c r="G3193" s="53">
        <v>30960</v>
      </c>
      <c r="H3193" s="53">
        <v>30960</v>
      </c>
      <c r="I3193" s="127"/>
      <c r="J3193" s="55"/>
      <c r="K3193" s="127"/>
      <c r="L3193" s="55"/>
      <c r="M3193" s="75"/>
      <c r="N3193" s="75"/>
      <c r="O3193" s="74">
        <v>453</v>
      </c>
      <c r="P3193" s="74">
        <v>453</v>
      </c>
      <c r="Q3193" s="59">
        <f>O3193-P3193</f>
        <v>0</v>
      </c>
      <c r="R3193" s="74">
        <v>113</v>
      </c>
      <c r="S3193" s="53">
        <f>ROUND(R3193/12*3,0)</f>
        <v>28</v>
      </c>
      <c r="T3193" s="58">
        <v>37</v>
      </c>
      <c r="U3193" s="58">
        <v>37</v>
      </c>
      <c r="V3193" s="53">
        <f>T3193-U3193</f>
        <v>0</v>
      </c>
      <c r="W3193" s="75"/>
      <c r="X3193" s="76"/>
    </row>
    <row r="3194" spans="1:24" s="35" customFormat="1" ht="31.5" x14ac:dyDescent="0.25">
      <c r="A3194" s="72" t="s">
        <v>302</v>
      </c>
      <c r="B3194" s="33" t="s">
        <v>337</v>
      </c>
      <c r="C3194" s="73" t="s">
        <v>110</v>
      </c>
      <c r="D3194" s="34" t="s">
        <v>114</v>
      </c>
      <c r="E3194" s="74"/>
      <c r="F3194" s="74"/>
      <c r="G3194" s="74"/>
      <c r="H3194" s="74"/>
      <c r="I3194" s="54"/>
      <c r="J3194" s="50"/>
      <c r="K3194" s="54"/>
      <c r="L3194" s="55"/>
      <c r="M3194" s="75"/>
      <c r="N3194" s="75"/>
      <c r="O3194" s="74"/>
      <c r="P3194" s="74"/>
      <c r="Q3194" s="57">
        <f>O3194-P3194</f>
        <v>0</v>
      </c>
      <c r="R3194" s="74"/>
      <c r="S3194" s="53">
        <f>ROUND(R3194/12*3,0)</f>
        <v>0</v>
      </c>
      <c r="T3194" s="58"/>
      <c r="U3194" s="58"/>
      <c r="V3194" s="53">
        <f>T3194-U3194</f>
        <v>0</v>
      </c>
      <c r="W3194" s="75"/>
      <c r="X3194" s="76"/>
    </row>
    <row r="3195" spans="1:24" s="35" customFormat="1" ht="15.75" x14ac:dyDescent="0.25">
      <c r="A3195" s="72" t="s">
        <v>302</v>
      </c>
      <c r="B3195" s="33" t="s">
        <v>337</v>
      </c>
      <c r="C3195" s="73" t="s">
        <v>111</v>
      </c>
      <c r="D3195" s="34" t="s">
        <v>115</v>
      </c>
      <c r="E3195" s="74"/>
      <c r="F3195" s="74"/>
      <c r="G3195" s="74"/>
      <c r="H3195" s="74"/>
      <c r="I3195" s="54"/>
      <c r="J3195" s="50"/>
      <c r="K3195" s="54"/>
      <c r="L3195" s="55"/>
      <c r="M3195" s="75"/>
      <c r="N3195" s="75"/>
      <c r="O3195" s="74"/>
      <c r="P3195" s="74"/>
      <c r="Q3195" s="57">
        <f>O3195-P3195</f>
        <v>0</v>
      </c>
      <c r="R3195" s="74"/>
      <c r="S3195" s="53">
        <f>ROUND(R3195/12*3,0)</f>
        <v>0</v>
      </c>
      <c r="T3195" s="58"/>
      <c r="U3195" s="58"/>
      <c r="V3195" s="53">
        <f>T3195-U3195</f>
        <v>0</v>
      </c>
      <c r="W3195" s="75"/>
      <c r="X3195" s="76"/>
    </row>
    <row r="3196" spans="1:24" s="35" customFormat="1" ht="31.5" x14ac:dyDescent="0.25">
      <c r="A3196" s="72" t="s">
        <v>302</v>
      </c>
      <c r="B3196" s="33" t="s">
        <v>337</v>
      </c>
      <c r="C3196" s="73" t="s">
        <v>113</v>
      </c>
      <c r="D3196" s="34" t="s">
        <v>116</v>
      </c>
      <c r="E3196" s="74"/>
      <c r="F3196" s="74"/>
      <c r="G3196" s="74"/>
      <c r="H3196" s="74"/>
      <c r="I3196" s="54"/>
      <c r="J3196" s="50"/>
      <c r="K3196" s="54"/>
      <c r="L3196" s="55"/>
      <c r="M3196" s="75"/>
      <c r="N3196" s="75"/>
      <c r="O3196" s="74"/>
      <c r="P3196" s="74"/>
      <c r="Q3196" s="57">
        <f>O3196-P3196</f>
        <v>0</v>
      </c>
      <c r="R3196" s="74"/>
      <c r="S3196" s="53">
        <f>ROUND(R3196/12*3,0)</f>
        <v>0</v>
      </c>
      <c r="T3196" s="58"/>
      <c r="U3196" s="58"/>
      <c r="V3196" s="53">
        <f>T3196-U3196</f>
        <v>0</v>
      </c>
      <c r="W3196" s="75"/>
      <c r="X3196" s="76"/>
    </row>
    <row r="3197" spans="1:24" s="35" customFormat="1" ht="15.75" x14ac:dyDescent="0.25">
      <c r="A3197" s="72" t="s">
        <v>302</v>
      </c>
      <c r="B3197" s="33" t="s">
        <v>337</v>
      </c>
      <c r="C3197" s="73" t="s">
        <v>112</v>
      </c>
      <c r="D3197" s="34" t="s">
        <v>117</v>
      </c>
      <c r="E3197" s="74"/>
      <c r="F3197" s="74"/>
      <c r="G3197" s="74"/>
      <c r="H3197" s="74"/>
      <c r="I3197" s="54"/>
      <c r="J3197" s="50"/>
      <c r="K3197" s="54"/>
      <c r="L3197" s="55"/>
      <c r="M3197" s="75"/>
      <c r="N3197" s="75"/>
      <c r="O3197" s="74"/>
      <c r="P3197" s="74"/>
      <c r="Q3197" s="57">
        <f>O3197-P3197</f>
        <v>0</v>
      </c>
      <c r="R3197" s="74"/>
      <c r="S3197" s="53">
        <f>ROUND(R3197/12*3,0)</f>
        <v>0</v>
      </c>
      <c r="T3197" s="58"/>
      <c r="U3197" s="58"/>
      <c r="V3197" s="53">
        <f>T3197-U3197</f>
        <v>0</v>
      </c>
      <c r="W3197" s="75"/>
      <c r="X3197" s="76"/>
    </row>
    <row r="3198" spans="1:24" s="35" customFormat="1" ht="15.75" x14ac:dyDescent="0.25">
      <c r="A3198" s="72" t="s">
        <v>302</v>
      </c>
      <c r="B3198" s="22" t="s">
        <v>338</v>
      </c>
      <c r="C3198" s="73" t="s">
        <v>102</v>
      </c>
      <c r="D3198" s="41" t="s">
        <v>33</v>
      </c>
      <c r="E3198" s="64">
        <f>SUM(E3199:E3251)</f>
        <v>119817</v>
      </c>
      <c r="F3198" s="64">
        <f>SUM(F3199:F3251)</f>
        <v>29954.25</v>
      </c>
      <c r="G3198" s="64">
        <f>SUM(G3199:G3251)</f>
        <v>34028</v>
      </c>
      <c r="H3198" s="64">
        <f>SUM(H3199:H3251)</f>
        <v>29089</v>
      </c>
      <c r="I3198" s="134">
        <f>SUM(I3199:I3251)</f>
        <v>4073.75</v>
      </c>
      <c r="J3198" s="50">
        <f>ROUND(I3198/F3198*100,2)</f>
        <v>13.6</v>
      </c>
      <c r="K3198" s="134">
        <f>SUM(K3199:K3251)</f>
        <v>0</v>
      </c>
      <c r="L3198" s="55">
        <f>ROUND(K3198*100/-F3198,2)</f>
        <v>0</v>
      </c>
      <c r="M3198" s="64"/>
      <c r="N3198" s="64"/>
      <c r="O3198" s="64">
        <f t="shared" ref="O3198:V3198" si="836">SUM(O3199:O3251)</f>
        <v>2093</v>
      </c>
      <c r="P3198" s="64">
        <f t="shared" si="836"/>
        <v>1834</v>
      </c>
      <c r="Q3198" s="134">
        <f t="shared" si="836"/>
        <v>259</v>
      </c>
      <c r="R3198" s="64">
        <f t="shared" si="836"/>
        <v>97</v>
      </c>
      <c r="S3198" s="64">
        <f t="shared" si="836"/>
        <v>25</v>
      </c>
      <c r="T3198" s="144">
        <f t="shared" si="836"/>
        <v>25</v>
      </c>
      <c r="U3198" s="144">
        <f t="shared" si="836"/>
        <v>19</v>
      </c>
      <c r="V3198" s="64">
        <f t="shared" si="836"/>
        <v>6</v>
      </c>
      <c r="W3198" s="64"/>
      <c r="X3198" s="76"/>
    </row>
    <row r="3199" spans="1:24" s="35" customFormat="1" ht="31.5" x14ac:dyDescent="0.25">
      <c r="A3199" s="72" t="s">
        <v>302</v>
      </c>
      <c r="B3199" s="33" t="s">
        <v>338</v>
      </c>
      <c r="C3199" s="78" t="s">
        <v>139</v>
      </c>
      <c r="D3199" s="43" t="s">
        <v>119</v>
      </c>
      <c r="E3199" s="53">
        <v>17233</v>
      </c>
      <c r="F3199" s="53">
        <f t="shared" ref="F3199:F3200" si="837">E3199/12*3</f>
        <v>4308.25</v>
      </c>
      <c r="G3199" s="53">
        <v>7493</v>
      </c>
      <c r="H3199" s="53">
        <v>3746</v>
      </c>
      <c r="I3199" s="127">
        <f t="shared" ref="I3199:I3200" si="838">G3199-F3199</f>
        <v>3184.75</v>
      </c>
      <c r="J3199" s="55">
        <f t="shared" ref="J3199:J3200" si="839">ROUND(I3199/F3199*100,2)</f>
        <v>73.92</v>
      </c>
      <c r="K3199" s="54"/>
      <c r="L3199" s="55"/>
      <c r="M3199" s="75"/>
      <c r="N3199" s="75"/>
      <c r="O3199" s="74">
        <v>294</v>
      </c>
      <c r="P3199" s="74">
        <v>126</v>
      </c>
      <c r="Q3199" s="59">
        <f t="shared" ref="Q3199:Q3251" si="840">O3199-P3199</f>
        <v>168</v>
      </c>
      <c r="R3199" s="74">
        <v>23</v>
      </c>
      <c r="S3199" s="53">
        <f>ROUND(R3199/12*3,0)</f>
        <v>6</v>
      </c>
      <c r="T3199" s="58">
        <v>10</v>
      </c>
      <c r="U3199" s="58">
        <v>5</v>
      </c>
      <c r="V3199" s="53">
        <f t="shared" ref="V3199:V3251" si="841">T3199-U3199</f>
        <v>5</v>
      </c>
      <c r="W3199" s="75"/>
      <c r="X3199" s="76"/>
    </row>
    <row r="3200" spans="1:24" s="35" customFormat="1" ht="47.25" x14ac:dyDescent="0.25">
      <c r="A3200" s="72" t="s">
        <v>302</v>
      </c>
      <c r="B3200" s="33" t="s">
        <v>338</v>
      </c>
      <c r="C3200" s="78" t="s">
        <v>140</v>
      </c>
      <c r="D3200" s="43" t="s">
        <v>120</v>
      </c>
      <c r="E3200" s="53">
        <v>102584</v>
      </c>
      <c r="F3200" s="53">
        <f t="shared" si="837"/>
        <v>25646</v>
      </c>
      <c r="G3200" s="53">
        <v>26535</v>
      </c>
      <c r="H3200" s="53">
        <v>25343</v>
      </c>
      <c r="I3200" s="127">
        <f t="shared" si="838"/>
        <v>889</v>
      </c>
      <c r="J3200" s="55">
        <f t="shared" si="839"/>
        <v>3.47</v>
      </c>
      <c r="K3200" s="54"/>
      <c r="L3200" s="55"/>
      <c r="M3200" s="75"/>
      <c r="N3200" s="75"/>
      <c r="O3200" s="74">
        <v>1799</v>
      </c>
      <c r="P3200" s="74">
        <v>1708</v>
      </c>
      <c r="Q3200" s="57">
        <f t="shared" si="840"/>
        <v>91</v>
      </c>
      <c r="R3200" s="74">
        <v>74</v>
      </c>
      <c r="S3200" s="53">
        <f>ROUND(R3200/12*3,0)</f>
        <v>19</v>
      </c>
      <c r="T3200" s="58">
        <v>15</v>
      </c>
      <c r="U3200" s="58">
        <v>14</v>
      </c>
      <c r="V3200" s="53">
        <f t="shared" si="841"/>
        <v>1</v>
      </c>
      <c r="W3200" s="75"/>
      <c r="X3200" s="76"/>
    </row>
    <row r="3201" spans="1:24" s="35" customFormat="1" ht="31.5" x14ac:dyDescent="0.25">
      <c r="A3201" s="72" t="s">
        <v>302</v>
      </c>
      <c r="B3201" s="33" t="s">
        <v>338</v>
      </c>
      <c r="C3201" s="78" t="s">
        <v>141</v>
      </c>
      <c r="D3201" s="43" t="s">
        <v>142</v>
      </c>
      <c r="E3201" s="74"/>
      <c r="F3201" s="74"/>
      <c r="G3201" s="74"/>
      <c r="H3201" s="74"/>
      <c r="I3201" s="54"/>
      <c r="J3201" s="50"/>
      <c r="K3201" s="54"/>
      <c r="L3201" s="55"/>
      <c r="M3201" s="75"/>
      <c r="N3201" s="75"/>
      <c r="O3201" s="74"/>
      <c r="P3201" s="74"/>
      <c r="Q3201" s="57">
        <f t="shared" si="840"/>
        <v>0</v>
      </c>
      <c r="R3201" s="74"/>
      <c r="S3201" s="53">
        <f t="shared" ref="S3201:S3251" si="842">ROUND(R3201/12*3,0)</f>
        <v>0</v>
      </c>
      <c r="T3201" s="58"/>
      <c r="U3201" s="58"/>
      <c r="V3201" s="53">
        <f t="shared" si="841"/>
        <v>0</v>
      </c>
      <c r="W3201" s="75"/>
      <c r="X3201" s="76"/>
    </row>
    <row r="3202" spans="1:24" s="35" customFormat="1" ht="31.5" x14ac:dyDescent="0.25">
      <c r="A3202" s="72" t="s">
        <v>302</v>
      </c>
      <c r="B3202" s="33" t="s">
        <v>338</v>
      </c>
      <c r="C3202" s="78" t="s">
        <v>143</v>
      </c>
      <c r="D3202" s="43" t="s">
        <v>144</v>
      </c>
      <c r="E3202" s="74"/>
      <c r="F3202" s="74"/>
      <c r="G3202" s="74"/>
      <c r="H3202" s="74"/>
      <c r="I3202" s="54"/>
      <c r="J3202" s="50"/>
      <c r="K3202" s="54"/>
      <c r="L3202" s="55"/>
      <c r="M3202" s="75"/>
      <c r="N3202" s="75"/>
      <c r="O3202" s="74"/>
      <c r="P3202" s="74"/>
      <c r="Q3202" s="57">
        <f t="shared" si="840"/>
        <v>0</v>
      </c>
      <c r="R3202" s="74"/>
      <c r="S3202" s="53">
        <f t="shared" si="842"/>
        <v>0</v>
      </c>
      <c r="T3202" s="58"/>
      <c r="U3202" s="58"/>
      <c r="V3202" s="53">
        <f t="shared" si="841"/>
        <v>0</v>
      </c>
      <c r="W3202" s="75"/>
      <c r="X3202" s="76"/>
    </row>
    <row r="3203" spans="1:24" s="35" customFormat="1" ht="15.75" x14ac:dyDescent="0.25">
      <c r="A3203" s="72" t="s">
        <v>302</v>
      </c>
      <c r="B3203" s="33" t="s">
        <v>338</v>
      </c>
      <c r="C3203" s="78" t="s">
        <v>145</v>
      </c>
      <c r="D3203" s="43" t="s">
        <v>146</v>
      </c>
      <c r="E3203" s="74"/>
      <c r="F3203" s="74"/>
      <c r="G3203" s="74"/>
      <c r="H3203" s="74"/>
      <c r="I3203" s="54"/>
      <c r="J3203" s="50"/>
      <c r="K3203" s="54"/>
      <c r="L3203" s="55"/>
      <c r="M3203" s="75"/>
      <c r="N3203" s="75"/>
      <c r="O3203" s="74"/>
      <c r="P3203" s="74"/>
      <c r="Q3203" s="57">
        <f t="shared" si="840"/>
        <v>0</v>
      </c>
      <c r="R3203" s="74"/>
      <c r="S3203" s="53">
        <f t="shared" si="842"/>
        <v>0</v>
      </c>
      <c r="T3203" s="58"/>
      <c r="U3203" s="58"/>
      <c r="V3203" s="53">
        <f t="shared" si="841"/>
        <v>0</v>
      </c>
      <c r="W3203" s="75"/>
      <c r="X3203" s="76"/>
    </row>
    <row r="3204" spans="1:24" s="35" customFormat="1" ht="15.75" x14ac:dyDescent="0.25">
      <c r="A3204" s="72" t="s">
        <v>302</v>
      </c>
      <c r="B3204" s="33" t="s">
        <v>338</v>
      </c>
      <c r="C3204" s="78" t="s">
        <v>147</v>
      </c>
      <c r="D3204" s="43" t="s">
        <v>148</v>
      </c>
      <c r="E3204" s="74"/>
      <c r="F3204" s="74"/>
      <c r="G3204" s="74"/>
      <c r="H3204" s="74"/>
      <c r="I3204" s="54"/>
      <c r="J3204" s="50"/>
      <c r="K3204" s="54"/>
      <c r="L3204" s="55"/>
      <c r="M3204" s="75"/>
      <c r="N3204" s="75"/>
      <c r="O3204" s="74"/>
      <c r="P3204" s="74"/>
      <c r="Q3204" s="57">
        <f t="shared" si="840"/>
        <v>0</v>
      </c>
      <c r="R3204" s="74"/>
      <c r="S3204" s="53">
        <f t="shared" si="842"/>
        <v>0</v>
      </c>
      <c r="T3204" s="58"/>
      <c r="U3204" s="58"/>
      <c r="V3204" s="53">
        <f t="shared" si="841"/>
        <v>0</v>
      </c>
      <c r="W3204" s="75"/>
      <c r="X3204" s="76"/>
    </row>
    <row r="3205" spans="1:24" s="35" customFormat="1" ht="78.75" x14ac:dyDescent="0.25">
      <c r="A3205" s="72" t="s">
        <v>302</v>
      </c>
      <c r="B3205" s="33" t="s">
        <v>338</v>
      </c>
      <c r="C3205" s="78" t="s">
        <v>149</v>
      </c>
      <c r="D3205" s="43" t="s">
        <v>150</v>
      </c>
      <c r="E3205" s="74"/>
      <c r="F3205" s="74"/>
      <c r="G3205" s="74"/>
      <c r="H3205" s="74"/>
      <c r="I3205" s="54"/>
      <c r="J3205" s="50"/>
      <c r="K3205" s="54"/>
      <c r="L3205" s="55"/>
      <c r="M3205" s="75"/>
      <c r="N3205" s="75"/>
      <c r="O3205" s="74"/>
      <c r="P3205" s="74"/>
      <c r="Q3205" s="57">
        <f t="shared" si="840"/>
        <v>0</v>
      </c>
      <c r="R3205" s="74"/>
      <c r="S3205" s="53">
        <f t="shared" si="842"/>
        <v>0</v>
      </c>
      <c r="T3205" s="58"/>
      <c r="U3205" s="58"/>
      <c r="V3205" s="53">
        <f t="shared" si="841"/>
        <v>0</v>
      </c>
      <c r="W3205" s="75"/>
      <c r="X3205" s="76"/>
    </row>
    <row r="3206" spans="1:24" s="35" customFormat="1" ht="31.5" x14ac:dyDescent="0.25">
      <c r="A3206" s="72" t="s">
        <v>302</v>
      </c>
      <c r="B3206" s="33" t="s">
        <v>338</v>
      </c>
      <c r="C3206" s="78" t="s">
        <v>130</v>
      </c>
      <c r="D3206" s="43" t="s">
        <v>151</v>
      </c>
      <c r="E3206" s="74"/>
      <c r="F3206" s="74"/>
      <c r="G3206" s="74"/>
      <c r="H3206" s="74"/>
      <c r="I3206" s="54"/>
      <c r="J3206" s="50"/>
      <c r="K3206" s="54"/>
      <c r="L3206" s="55"/>
      <c r="M3206" s="75"/>
      <c r="N3206" s="75"/>
      <c r="O3206" s="74"/>
      <c r="P3206" s="74"/>
      <c r="Q3206" s="57">
        <f t="shared" si="840"/>
        <v>0</v>
      </c>
      <c r="R3206" s="74"/>
      <c r="S3206" s="53">
        <f t="shared" si="842"/>
        <v>0</v>
      </c>
      <c r="T3206" s="58"/>
      <c r="U3206" s="58"/>
      <c r="V3206" s="53">
        <f t="shared" si="841"/>
        <v>0</v>
      </c>
      <c r="W3206" s="75"/>
      <c r="X3206" s="76"/>
    </row>
    <row r="3207" spans="1:24" s="35" customFormat="1" ht="47.25" x14ac:dyDescent="0.25">
      <c r="A3207" s="72" t="s">
        <v>302</v>
      </c>
      <c r="B3207" s="33" t="s">
        <v>338</v>
      </c>
      <c r="C3207" s="78" t="s">
        <v>174</v>
      </c>
      <c r="D3207" s="43" t="s">
        <v>175</v>
      </c>
      <c r="E3207" s="74"/>
      <c r="F3207" s="74"/>
      <c r="G3207" s="74"/>
      <c r="H3207" s="74"/>
      <c r="I3207" s="54"/>
      <c r="J3207" s="50"/>
      <c r="K3207" s="54"/>
      <c r="L3207" s="55"/>
      <c r="M3207" s="75"/>
      <c r="N3207" s="75"/>
      <c r="O3207" s="74"/>
      <c r="P3207" s="74"/>
      <c r="Q3207" s="57">
        <f t="shared" si="840"/>
        <v>0</v>
      </c>
      <c r="R3207" s="74"/>
      <c r="S3207" s="53">
        <f t="shared" si="842"/>
        <v>0</v>
      </c>
      <c r="T3207" s="58"/>
      <c r="U3207" s="58"/>
      <c r="V3207" s="53">
        <f t="shared" si="841"/>
        <v>0</v>
      </c>
      <c r="W3207" s="75"/>
      <c r="X3207" s="76"/>
    </row>
    <row r="3208" spans="1:24" s="35" customFormat="1" ht="31.5" x14ac:dyDescent="0.25">
      <c r="A3208" s="72" t="s">
        <v>302</v>
      </c>
      <c r="B3208" s="33" t="s">
        <v>338</v>
      </c>
      <c r="C3208" s="78" t="s">
        <v>129</v>
      </c>
      <c r="D3208" s="43" t="s">
        <v>152</v>
      </c>
      <c r="E3208" s="74"/>
      <c r="F3208" s="74"/>
      <c r="G3208" s="74"/>
      <c r="H3208" s="74"/>
      <c r="I3208" s="54"/>
      <c r="J3208" s="50"/>
      <c r="K3208" s="54"/>
      <c r="L3208" s="55"/>
      <c r="M3208" s="75"/>
      <c r="N3208" s="75"/>
      <c r="O3208" s="74"/>
      <c r="P3208" s="74"/>
      <c r="Q3208" s="57">
        <f t="shared" si="840"/>
        <v>0</v>
      </c>
      <c r="R3208" s="74"/>
      <c r="S3208" s="53">
        <f t="shared" si="842"/>
        <v>0</v>
      </c>
      <c r="T3208" s="58"/>
      <c r="U3208" s="58"/>
      <c r="V3208" s="53">
        <f t="shared" si="841"/>
        <v>0</v>
      </c>
      <c r="W3208" s="75"/>
      <c r="X3208" s="76"/>
    </row>
    <row r="3209" spans="1:24" s="35" customFormat="1" ht="31.5" x14ac:dyDescent="0.25">
      <c r="A3209" s="72" t="s">
        <v>302</v>
      </c>
      <c r="B3209" s="33" t="s">
        <v>338</v>
      </c>
      <c r="C3209" s="78" t="s">
        <v>176</v>
      </c>
      <c r="D3209" s="43" t="s">
        <v>177</v>
      </c>
      <c r="E3209" s="74"/>
      <c r="F3209" s="74"/>
      <c r="G3209" s="74"/>
      <c r="H3209" s="74"/>
      <c r="I3209" s="54"/>
      <c r="J3209" s="50"/>
      <c r="K3209" s="54"/>
      <c r="L3209" s="55"/>
      <c r="M3209" s="75"/>
      <c r="N3209" s="75"/>
      <c r="O3209" s="74"/>
      <c r="P3209" s="74"/>
      <c r="Q3209" s="57">
        <f t="shared" si="840"/>
        <v>0</v>
      </c>
      <c r="R3209" s="74"/>
      <c r="S3209" s="53">
        <f t="shared" si="842"/>
        <v>0</v>
      </c>
      <c r="T3209" s="58"/>
      <c r="U3209" s="58"/>
      <c r="V3209" s="53">
        <f t="shared" si="841"/>
        <v>0</v>
      </c>
      <c r="W3209" s="75"/>
      <c r="X3209" s="76"/>
    </row>
    <row r="3210" spans="1:24" s="35" customFormat="1" ht="15.75" x14ac:dyDescent="0.25">
      <c r="A3210" s="72" t="s">
        <v>302</v>
      </c>
      <c r="B3210" s="33" t="s">
        <v>338</v>
      </c>
      <c r="C3210" s="78" t="s">
        <v>131</v>
      </c>
      <c r="D3210" s="43" t="s">
        <v>153</v>
      </c>
      <c r="E3210" s="74"/>
      <c r="F3210" s="74"/>
      <c r="G3210" s="74"/>
      <c r="H3210" s="74"/>
      <c r="I3210" s="54"/>
      <c r="J3210" s="50"/>
      <c r="K3210" s="54"/>
      <c r="L3210" s="55"/>
      <c r="M3210" s="75"/>
      <c r="N3210" s="75"/>
      <c r="O3210" s="74"/>
      <c r="P3210" s="74"/>
      <c r="Q3210" s="57">
        <f t="shared" si="840"/>
        <v>0</v>
      </c>
      <c r="R3210" s="74"/>
      <c r="S3210" s="53">
        <f t="shared" si="842"/>
        <v>0</v>
      </c>
      <c r="T3210" s="58"/>
      <c r="U3210" s="58"/>
      <c r="V3210" s="53">
        <f t="shared" si="841"/>
        <v>0</v>
      </c>
      <c r="W3210" s="75"/>
      <c r="X3210" s="76"/>
    </row>
    <row r="3211" spans="1:24" s="35" customFormat="1" ht="31.5" x14ac:dyDescent="0.25">
      <c r="A3211" s="72" t="s">
        <v>302</v>
      </c>
      <c r="B3211" s="33" t="s">
        <v>338</v>
      </c>
      <c r="C3211" s="78" t="s">
        <v>178</v>
      </c>
      <c r="D3211" s="43" t="s">
        <v>179</v>
      </c>
      <c r="E3211" s="74"/>
      <c r="F3211" s="74"/>
      <c r="G3211" s="74"/>
      <c r="H3211" s="74"/>
      <c r="I3211" s="54"/>
      <c r="J3211" s="50"/>
      <c r="K3211" s="54"/>
      <c r="L3211" s="55"/>
      <c r="M3211" s="75"/>
      <c r="N3211" s="75"/>
      <c r="O3211" s="74"/>
      <c r="P3211" s="74"/>
      <c r="Q3211" s="57">
        <f t="shared" si="840"/>
        <v>0</v>
      </c>
      <c r="R3211" s="74"/>
      <c r="S3211" s="53">
        <f t="shared" si="842"/>
        <v>0</v>
      </c>
      <c r="T3211" s="58"/>
      <c r="U3211" s="58"/>
      <c r="V3211" s="53">
        <f t="shared" si="841"/>
        <v>0</v>
      </c>
      <c r="W3211" s="75"/>
      <c r="X3211" s="76"/>
    </row>
    <row r="3212" spans="1:24" s="35" customFormat="1" ht="31.5" x14ac:dyDescent="0.25">
      <c r="A3212" s="72" t="s">
        <v>302</v>
      </c>
      <c r="B3212" s="33" t="s">
        <v>338</v>
      </c>
      <c r="C3212" s="78" t="s">
        <v>132</v>
      </c>
      <c r="D3212" s="43" t="s">
        <v>154</v>
      </c>
      <c r="E3212" s="74"/>
      <c r="F3212" s="74"/>
      <c r="G3212" s="74"/>
      <c r="H3212" s="74"/>
      <c r="I3212" s="54"/>
      <c r="J3212" s="50"/>
      <c r="K3212" s="54"/>
      <c r="L3212" s="55"/>
      <c r="M3212" s="75"/>
      <c r="N3212" s="75"/>
      <c r="O3212" s="74"/>
      <c r="P3212" s="74"/>
      <c r="Q3212" s="57">
        <f t="shared" si="840"/>
        <v>0</v>
      </c>
      <c r="R3212" s="74"/>
      <c r="S3212" s="53">
        <f t="shared" si="842"/>
        <v>0</v>
      </c>
      <c r="T3212" s="58"/>
      <c r="U3212" s="58"/>
      <c r="V3212" s="53">
        <f t="shared" si="841"/>
        <v>0</v>
      </c>
      <c r="W3212" s="75"/>
      <c r="X3212" s="76"/>
    </row>
    <row r="3213" spans="1:24" s="35" customFormat="1" ht="15.75" x14ac:dyDescent="0.25">
      <c r="A3213" s="72" t="s">
        <v>302</v>
      </c>
      <c r="B3213" s="33" t="s">
        <v>338</v>
      </c>
      <c r="C3213" s="78" t="s">
        <v>133</v>
      </c>
      <c r="D3213" s="43" t="s">
        <v>155</v>
      </c>
      <c r="E3213" s="74"/>
      <c r="F3213" s="74"/>
      <c r="G3213" s="74"/>
      <c r="H3213" s="74"/>
      <c r="I3213" s="54"/>
      <c r="J3213" s="50"/>
      <c r="K3213" s="54"/>
      <c r="L3213" s="55"/>
      <c r="M3213" s="75"/>
      <c r="N3213" s="75"/>
      <c r="O3213" s="74"/>
      <c r="P3213" s="74"/>
      <c r="Q3213" s="57">
        <f t="shared" si="840"/>
        <v>0</v>
      </c>
      <c r="R3213" s="74"/>
      <c r="S3213" s="53">
        <f t="shared" si="842"/>
        <v>0</v>
      </c>
      <c r="T3213" s="58"/>
      <c r="U3213" s="58"/>
      <c r="V3213" s="53">
        <f t="shared" si="841"/>
        <v>0</v>
      </c>
      <c r="W3213" s="75"/>
      <c r="X3213" s="76"/>
    </row>
    <row r="3214" spans="1:24" s="35" customFormat="1" ht="15.75" x14ac:dyDescent="0.25">
      <c r="A3214" s="72" t="s">
        <v>302</v>
      </c>
      <c r="B3214" s="33" t="s">
        <v>338</v>
      </c>
      <c r="C3214" s="78" t="s">
        <v>135</v>
      </c>
      <c r="D3214" s="43" t="s">
        <v>156</v>
      </c>
      <c r="E3214" s="74"/>
      <c r="F3214" s="74"/>
      <c r="G3214" s="74"/>
      <c r="H3214" s="74"/>
      <c r="I3214" s="54"/>
      <c r="J3214" s="50"/>
      <c r="K3214" s="54"/>
      <c r="L3214" s="55"/>
      <c r="M3214" s="75"/>
      <c r="N3214" s="75"/>
      <c r="O3214" s="74"/>
      <c r="P3214" s="74"/>
      <c r="Q3214" s="57">
        <f t="shared" si="840"/>
        <v>0</v>
      </c>
      <c r="R3214" s="74"/>
      <c r="S3214" s="53">
        <f t="shared" si="842"/>
        <v>0</v>
      </c>
      <c r="T3214" s="58"/>
      <c r="U3214" s="58"/>
      <c r="V3214" s="53">
        <f t="shared" si="841"/>
        <v>0</v>
      </c>
      <c r="W3214" s="75"/>
      <c r="X3214" s="76"/>
    </row>
    <row r="3215" spans="1:24" s="35" customFormat="1" ht="31.5" x14ac:dyDescent="0.25">
      <c r="A3215" s="72" t="s">
        <v>302</v>
      </c>
      <c r="B3215" s="33" t="s">
        <v>338</v>
      </c>
      <c r="C3215" s="78" t="s">
        <v>136</v>
      </c>
      <c r="D3215" s="43" t="s">
        <v>157</v>
      </c>
      <c r="E3215" s="74"/>
      <c r="F3215" s="74"/>
      <c r="G3215" s="74"/>
      <c r="H3215" s="74"/>
      <c r="I3215" s="54"/>
      <c r="J3215" s="50"/>
      <c r="K3215" s="54"/>
      <c r="L3215" s="55"/>
      <c r="M3215" s="75"/>
      <c r="N3215" s="75"/>
      <c r="O3215" s="74"/>
      <c r="P3215" s="74"/>
      <c r="Q3215" s="57">
        <f t="shared" si="840"/>
        <v>0</v>
      </c>
      <c r="R3215" s="74"/>
      <c r="S3215" s="53">
        <f t="shared" si="842"/>
        <v>0</v>
      </c>
      <c r="T3215" s="58"/>
      <c r="U3215" s="58"/>
      <c r="V3215" s="53">
        <f t="shared" si="841"/>
        <v>0</v>
      </c>
      <c r="W3215" s="75"/>
      <c r="X3215" s="76"/>
    </row>
    <row r="3216" spans="1:24" s="35" customFormat="1" ht="47.25" x14ac:dyDescent="0.25">
      <c r="A3216" s="72" t="s">
        <v>302</v>
      </c>
      <c r="B3216" s="33" t="s">
        <v>338</v>
      </c>
      <c r="C3216" s="78" t="s">
        <v>134</v>
      </c>
      <c r="D3216" s="43" t="s">
        <v>158</v>
      </c>
      <c r="E3216" s="74"/>
      <c r="F3216" s="74"/>
      <c r="G3216" s="74"/>
      <c r="H3216" s="74"/>
      <c r="I3216" s="54"/>
      <c r="J3216" s="50"/>
      <c r="K3216" s="54"/>
      <c r="L3216" s="55"/>
      <c r="M3216" s="75"/>
      <c r="N3216" s="75"/>
      <c r="O3216" s="74"/>
      <c r="P3216" s="74"/>
      <c r="Q3216" s="57">
        <f t="shared" si="840"/>
        <v>0</v>
      </c>
      <c r="R3216" s="74"/>
      <c r="S3216" s="53">
        <f t="shared" si="842"/>
        <v>0</v>
      </c>
      <c r="T3216" s="58"/>
      <c r="U3216" s="58"/>
      <c r="V3216" s="53">
        <f t="shared" si="841"/>
        <v>0</v>
      </c>
      <c r="W3216" s="75"/>
      <c r="X3216" s="76"/>
    </row>
    <row r="3217" spans="1:24" s="35" customFormat="1" ht="15.75" x14ac:dyDescent="0.25">
      <c r="A3217" s="72" t="s">
        <v>302</v>
      </c>
      <c r="B3217" s="33" t="s">
        <v>338</v>
      </c>
      <c r="C3217" s="78" t="s">
        <v>138</v>
      </c>
      <c r="D3217" s="43" t="s">
        <v>159</v>
      </c>
      <c r="E3217" s="74"/>
      <c r="F3217" s="74"/>
      <c r="G3217" s="74"/>
      <c r="H3217" s="74"/>
      <c r="I3217" s="54"/>
      <c r="J3217" s="50"/>
      <c r="K3217" s="54"/>
      <c r="L3217" s="55"/>
      <c r="M3217" s="75"/>
      <c r="N3217" s="75"/>
      <c r="O3217" s="74"/>
      <c r="P3217" s="74"/>
      <c r="Q3217" s="57">
        <f t="shared" si="840"/>
        <v>0</v>
      </c>
      <c r="R3217" s="74"/>
      <c r="S3217" s="53">
        <f t="shared" si="842"/>
        <v>0</v>
      </c>
      <c r="T3217" s="58"/>
      <c r="U3217" s="58"/>
      <c r="V3217" s="53">
        <f t="shared" si="841"/>
        <v>0</v>
      </c>
      <c r="W3217" s="75"/>
      <c r="X3217" s="76"/>
    </row>
    <row r="3218" spans="1:24" s="35" customFormat="1" ht="15.75" x14ac:dyDescent="0.25">
      <c r="A3218" s="72" t="s">
        <v>302</v>
      </c>
      <c r="B3218" s="33" t="s">
        <v>338</v>
      </c>
      <c r="C3218" s="78" t="s">
        <v>180</v>
      </c>
      <c r="D3218" s="43" t="s">
        <v>181</v>
      </c>
      <c r="E3218" s="74"/>
      <c r="F3218" s="74"/>
      <c r="G3218" s="74"/>
      <c r="H3218" s="74"/>
      <c r="I3218" s="54"/>
      <c r="J3218" s="50"/>
      <c r="K3218" s="54"/>
      <c r="L3218" s="55"/>
      <c r="M3218" s="75"/>
      <c r="N3218" s="75"/>
      <c r="O3218" s="74"/>
      <c r="P3218" s="74"/>
      <c r="Q3218" s="57">
        <f t="shared" si="840"/>
        <v>0</v>
      </c>
      <c r="R3218" s="74"/>
      <c r="S3218" s="53">
        <f t="shared" si="842"/>
        <v>0</v>
      </c>
      <c r="T3218" s="58"/>
      <c r="U3218" s="58"/>
      <c r="V3218" s="53">
        <f t="shared" si="841"/>
        <v>0</v>
      </c>
      <c r="W3218" s="75"/>
      <c r="X3218" s="76"/>
    </row>
    <row r="3219" spans="1:24" s="35" customFormat="1" ht="31.5" x14ac:dyDescent="0.25">
      <c r="A3219" s="72" t="s">
        <v>302</v>
      </c>
      <c r="B3219" s="33" t="s">
        <v>338</v>
      </c>
      <c r="C3219" s="78" t="s">
        <v>137</v>
      </c>
      <c r="D3219" s="43" t="s">
        <v>160</v>
      </c>
      <c r="E3219" s="74"/>
      <c r="F3219" s="74"/>
      <c r="G3219" s="74"/>
      <c r="H3219" s="74"/>
      <c r="I3219" s="54"/>
      <c r="J3219" s="50"/>
      <c r="K3219" s="54"/>
      <c r="L3219" s="55"/>
      <c r="M3219" s="75"/>
      <c r="N3219" s="75"/>
      <c r="O3219" s="74"/>
      <c r="P3219" s="74"/>
      <c r="Q3219" s="57">
        <f t="shared" si="840"/>
        <v>0</v>
      </c>
      <c r="R3219" s="74"/>
      <c r="S3219" s="53">
        <f t="shared" si="842"/>
        <v>0</v>
      </c>
      <c r="T3219" s="58"/>
      <c r="U3219" s="58"/>
      <c r="V3219" s="53">
        <f t="shared" si="841"/>
        <v>0</v>
      </c>
      <c r="W3219" s="75"/>
      <c r="X3219" s="76"/>
    </row>
    <row r="3220" spans="1:24" s="35" customFormat="1" ht="15.75" x14ac:dyDescent="0.25">
      <c r="A3220" s="72" t="s">
        <v>302</v>
      </c>
      <c r="B3220" s="33" t="s">
        <v>338</v>
      </c>
      <c r="C3220" s="78" t="s">
        <v>127</v>
      </c>
      <c r="D3220" s="43" t="s">
        <v>161</v>
      </c>
      <c r="E3220" s="74"/>
      <c r="F3220" s="74"/>
      <c r="G3220" s="74"/>
      <c r="H3220" s="74"/>
      <c r="I3220" s="54"/>
      <c r="J3220" s="50"/>
      <c r="K3220" s="54"/>
      <c r="L3220" s="55"/>
      <c r="M3220" s="75"/>
      <c r="N3220" s="75"/>
      <c r="O3220" s="74"/>
      <c r="P3220" s="74"/>
      <c r="Q3220" s="57">
        <f t="shared" si="840"/>
        <v>0</v>
      </c>
      <c r="R3220" s="74"/>
      <c r="S3220" s="53">
        <f t="shared" si="842"/>
        <v>0</v>
      </c>
      <c r="T3220" s="58"/>
      <c r="U3220" s="58"/>
      <c r="V3220" s="53">
        <f t="shared" si="841"/>
        <v>0</v>
      </c>
      <c r="W3220" s="75"/>
      <c r="X3220" s="76"/>
    </row>
    <row r="3221" spans="1:24" s="35" customFormat="1" ht="31.5" x14ac:dyDescent="0.25">
      <c r="A3221" s="72" t="s">
        <v>302</v>
      </c>
      <c r="B3221" s="33" t="s">
        <v>338</v>
      </c>
      <c r="C3221" s="78" t="s">
        <v>126</v>
      </c>
      <c r="D3221" s="43" t="s">
        <v>162</v>
      </c>
      <c r="E3221" s="74"/>
      <c r="F3221" s="74"/>
      <c r="G3221" s="74"/>
      <c r="H3221" s="74"/>
      <c r="I3221" s="54"/>
      <c r="J3221" s="50"/>
      <c r="K3221" s="54"/>
      <c r="L3221" s="55"/>
      <c r="M3221" s="75"/>
      <c r="N3221" s="75"/>
      <c r="O3221" s="74"/>
      <c r="P3221" s="74"/>
      <c r="Q3221" s="57">
        <f t="shared" si="840"/>
        <v>0</v>
      </c>
      <c r="R3221" s="74"/>
      <c r="S3221" s="53">
        <f t="shared" si="842"/>
        <v>0</v>
      </c>
      <c r="T3221" s="58"/>
      <c r="U3221" s="58"/>
      <c r="V3221" s="53">
        <f t="shared" si="841"/>
        <v>0</v>
      </c>
      <c r="W3221" s="75"/>
      <c r="X3221" s="76"/>
    </row>
    <row r="3222" spans="1:24" s="35" customFormat="1" ht="15.75" x14ac:dyDescent="0.25">
      <c r="A3222" s="72" t="s">
        <v>302</v>
      </c>
      <c r="B3222" s="33" t="s">
        <v>338</v>
      </c>
      <c r="C3222" s="78" t="s">
        <v>122</v>
      </c>
      <c r="D3222" s="43" t="s">
        <v>163</v>
      </c>
      <c r="E3222" s="74"/>
      <c r="F3222" s="74"/>
      <c r="G3222" s="74"/>
      <c r="H3222" s="74"/>
      <c r="I3222" s="54"/>
      <c r="J3222" s="50"/>
      <c r="K3222" s="54"/>
      <c r="L3222" s="55"/>
      <c r="M3222" s="75"/>
      <c r="N3222" s="75"/>
      <c r="O3222" s="74"/>
      <c r="P3222" s="74"/>
      <c r="Q3222" s="57">
        <f t="shared" si="840"/>
        <v>0</v>
      </c>
      <c r="R3222" s="74"/>
      <c r="S3222" s="53">
        <f t="shared" si="842"/>
        <v>0</v>
      </c>
      <c r="T3222" s="58"/>
      <c r="U3222" s="58"/>
      <c r="V3222" s="53">
        <f t="shared" si="841"/>
        <v>0</v>
      </c>
      <c r="W3222" s="75"/>
      <c r="X3222" s="76"/>
    </row>
    <row r="3223" spans="1:24" s="35" customFormat="1" ht="15.75" x14ac:dyDescent="0.25">
      <c r="A3223" s="72" t="s">
        <v>302</v>
      </c>
      <c r="B3223" s="33" t="s">
        <v>338</v>
      </c>
      <c r="C3223" s="78" t="s">
        <v>123</v>
      </c>
      <c r="D3223" s="43" t="s">
        <v>164</v>
      </c>
      <c r="E3223" s="74"/>
      <c r="F3223" s="74"/>
      <c r="G3223" s="74"/>
      <c r="H3223" s="74"/>
      <c r="I3223" s="54"/>
      <c r="J3223" s="50"/>
      <c r="K3223" s="54"/>
      <c r="L3223" s="55"/>
      <c r="M3223" s="75"/>
      <c r="N3223" s="75"/>
      <c r="O3223" s="74"/>
      <c r="P3223" s="74"/>
      <c r="Q3223" s="57">
        <f t="shared" si="840"/>
        <v>0</v>
      </c>
      <c r="R3223" s="74"/>
      <c r="S3223" s="53">
        <f t="shared" si="842"/>
        <v>0</v>
      </c>
      <c r="T3223" s="58"/>
      <c r="U3223" s="58"/>
      <c r="V3223" s="53">
        <f t="shared" si="841"/>
        <v>0</v>
      </c>
      <c r="W3223" s="75"/>
      <c r="X3223" s="76"/>
    </row>
    <row r="3224" spans="1:24" s="35" customFormat="1" ht="15.75" x14ac:dyDescent="0.25">
      <c r="A3224" s="72" t="s">
        <v>302</v>
      </c>
      <c r="B3224" s="33" t="s">
        <v>338</v>
      </c>
      <c r="C3224" s="78" t="s">
        <v>182</v>
      </c>
      <c r="D3224" s="43" t="s">
        <v>183</v>
      </c>
      <c r="E3224" s="74"/>
      <c r="F3224" s="74"/>
      <c r="G3224" s="74"/>
      <c r="H3224" s="74"/>
      <c r="I3224" s="54"/>
      <c r="J3224" s="50"/>
      <c r="K3224" s="54"/>
      <c r="L3224" s="55"/>
      <c r="M3224" s="75"/>
      <c r="N3224" s="75"/>
      <c r="O3224" s="74"/>
      <c r="P3224" s="74"/>
      <c r="Q3224" s="57">
        <f t="shared" si="840"/>
        <v>0</v>
      </c>
      <c r="R3224" s="74"/>
      <c r="S3224" s="53">
        <f t="shared" si="842"/>
        <v>0</v>
      </c>
      <c r="T3224" s="58"/>
      <c r="U3224" s="58"/>
      <c r="V3224" s="53">
        <f t="shared" si="841"/>
        <v>0</v>
      </c>
      <c r="W3224" s="75"/>
      <c r="X3224" s="76"/>
    </row>
    <row r="3225" spans="1:24" s="35" customFormat="1" ht="15.75" x14ac:dyDescent="0.25">
      <c r="A3225" s="72" t="s">
        <v>302</v>
      </c>
      <c r="B3225" s="33" t="s">
        <v>338</v>
      </c>
      <c r="C3225" s="78" t="s">
        <v>184</v>
      </c>
      <c r="D3225" s="43" t="s">
        <v>185</v>
      </c>
      <c r="E3225" s="74"/>
      <c r="F3225" s="74"/>
      <c r="G3225" s="74"/>
      <c r="H3225" s="74"/>
      <c r="I3225" s="54"/>
      <c r="J3225" s="50"/>
      <c r="K3225" s="54"/>
      <c r="L3225" s="55"/>
      <c r="M3225" s="75"/>
      <c r="N3225" s="75"/>
      <c r="O3225" s="74"/>
      <c r="P3225" s="74"/>
      <c r="Q3225" s="57">
        <f t="shared" si="840"/>
        <v>0</v>
      </c>
      <c r="R3225" s="74"/>
      <c r="S3225" s="53">
        <f t="shared" si="842"/>
        <v>0</v>
      </c>
      <c r="T3225" s="58"/>
      <c r="U3225" s="58"/>
      <c r="V3225" s="53">
        <f t="shared" si="841"/>
        <v>0</v>
      </c>
      <c r="W3225" s="75"/>
      <c r="X3225" s="76"/>
    </row>
    <row r="3226" spans="1:24" s="35" customFormat="1" ht="15.75" x14ac:dyDescent="0.25">
      <c r="A3226" s="72" t="s">
        <v>302</v>
      </c>
      <c r="B3226" s="33" t="s">
        <v>338</v>
      </c>
      <c r="C3226" s="78" t="s">
        <v>186</v>
      </c>
      <c r="D3226" s="43" t="s">
        <v>187</v>
      </c>
      <c r="E3226" s="74"/>
      <c r="F3226" s="74"/>
      <c r="G3226" s="74"/>
      <c r="H3226" s="74"/>
      <c r="I3226" s="54"/>
      <c r="J3226" s="50"/>
      <c r="K3226" s="54"/>
      <c r="L3226" s="55"/>
      <c r="M3226" s="75"/>
      <c r="N3226" s="75"/>
      <c r="O3226" s="74"/>
      <c r="P3226" s="74"/>
      <c r="Q3226" s="57">
        <f t="shared" si="840"/>
        <v>0</v>
      </c>
      <c r="R3226" s="74"/>
      <c r="S3226" s="53">
        <f t="shared" si="842"/>
        <v>0</v>
      </c>
      <c r="T3226" s="58"/>
      <c r="U3226" s="58"/>
      <c r="V3226" s="53">
        <f t="shared" si="841"/>
        <v>0</v>
      </c>
      <c r="W3226" s="75"/>
      <c r="X3226" s="76"/>
    </row>
    <row r="3227" spans="1:24" s="35" customFormat="1" ht="31.5" x14ac:dyDescent="0.25">
      <c r="A3227" s="72" t="s">
        <v>302</v>
      </c>
      <c r="B3227" s="33" t="s">
        <v>338</v>
      </c>
      <c r="C3227" s="78" t="s">
        <v>188</v>
      </c>
      <c r="D3227" s="43" t="s">
        <v>189</v>
      </c>
      <c r="E3227" s="74"/>
      <c r="F3227" s="74"/>
      <c r="G3227" s="74"/>
      <c r="H3227" s="74"/>
      <c r="I3227" s="54"/>
      <c r="J3227" s="50"/>
      <c r="K3227" s="54"/>
      <c r="L3227" s="55"/>
      <c r="M3227" s="75"/>
      <c r="N3227" s="75"/>
      <c r="O3227" s="74"/>
      <c r="P3227" s="74"/>
      <c r="Q3227" s="57">
        <f t="shared" si="840"/>
        <v>0</v>
      </c>
      <c r="R3227" s="74"/>
      <c r="S3227" s="53">
        <f t="shared" si="842"/>
        <v>0</v>
      </c>
      <c r="T3227" s="58"/>
      <c r="U3227" s="58"/>
      <c r="V3227" s="53">
        <f t="shared" si="841"/>
        <v>0</v>
      </c>
      <c r="W3227" s="75"/>
      <c r="X3227" s="76"/>
    </row>
    <row r="3228" spans="1:24" s="35" customFormat="1" ht="15.75" x14ac:dyDescent="0.25">
      <c r="A3228" s="72" t="s">
        <v>302</v>
      </c>
      <c r="B3228" s="33" t="s">
        <v>338</v>
      </c>
      <c r="C3228" s="78" t="s">
        <v>124</v>
      </c>
      <c r="D3228" s="43" t="s">
        <v>165</v>
      </c>
      <c r="E3228" s="74"/>
      <c r="F3228" s="74"/>
      <c r="G3228" s="74"/>
      <c r="H3228" s="74"/>
      <c r="I3228" s="54"/>
      <c r="J3228" s="50"/>
      <c r="K3228" s="54"/>
      <c r="L3228" s="55"/>
      <c r="M3228" s="75"/>
      <c r="N3228" s="75"/>
      <c r="O3228" s="74"/>
      <c r="P3228" s="74"/>
      <c r="Q3228" s="57">
        <f t="shared" si="840"/>
        <v>0</v>
      </c>
      <c r="R3228" s="74"/>
      <c r="S3228" s="53">
        <f t="shared" si="842"/>
        <v>0</v>
      </c>
      <c r="T3228" s="58"/>
      <c r="U3228" s="58"/>
      <c r="V3228" s="53">
        <f t="shared" si="841"/>
        <v>0</v>
      </c>
      <c r="W3228" s="75"/>
      <c r="X3228" s="76"/>
    </row>
    <row r="3229" spans="1:24" s="35" customFormat="1" ht="15.75" x14ac:dyDescent="0.25">
      <c r="A3229" s="72" t="s">
        <v>302</v>
      </c>
      <c r="B3229" s="33" t="s">
        <v>338</v>
      </c>
      <c r="C3229" s="78" t="s">
        <v>125</v>
      </c>
      <c r="D3229" s="43" t="s">
        <v>166</v>
      </c>
      <c r="E3229" s="74"/>
      <c r="F3229" s="74"/>
      <c r="G3229" s="74"/>
      <c r="H3229" s="74"/>
      <c r="I3229" s="54"/>
      <c r="J3229" s="50"/>
      <c r="K3229" s="54"/>
      <c r="L3229" s="55"/>
      <c r="M3229" s="75"/>
      <c r="N3229" s="75"/>
      <c r="O3229" s="74"/>
      <c r="P3229" s="74"/>
      <c r="Q3229" s="57">
        <f t="shared" si="840"/>
        <v>0</v>
      </c>
      <c r="R3229" s="74"/>
      <c r="S3229" s="53">
        <f t="shared" si="842"/>
        <v>0</v>
      </c>
      <c r="T3229" s="58"/>
      <c r="U3229" s="58"/>
      <c r="V3229" s="53">
        <f t="shared" si="841"/>
        <v>0</v>
      </c>
      <c r="W3229" s="75"/>
      <c r="X3229" s="76"/>
    </row>
    <row r="3230" spans="1:24" s="35" customFormat="1" ht="47.25" x14ac:dyDescent="0.25">
      <c r="A3230" s="72" t="s">
        <v>302</v>
      </c>
      <c r="B3230" s="33" t="s">
        <v>338</v>
      </c>
      <c r="C3230" s="78" t="s">
        <v>34</v>
      </c>
      <c r="D3230" s="43" t="s">
        <v>167</v>
      </c>
      <c r="E3230" s="74"/>
      <c r="F3230" s="74"/>
      <c r="G3230" s="74"/>
      <c r="H3230" s="74"/>
      <c r="I3230" s="54"/>
      <c r="J3230" s="50"/>
      <c r="K3230" s="54"/>
      <c r="L3230" s="55"/>
      <c r="M3230" s="75"/>
      <c r="N3230" s="75"/>
      <c r="O3230" s="74"/>
      <c r="P3230" s="74"/>
      <c r="Q3230" s="57">
        <f t="shared" si="840"/>
        <v>0</v>
      </c>
      <c r="R3230" s="74"/>
      <c r="S3230" s="53">
        <f t="shared" si="842"/>
        <v>0</v>
      </c>
      <c r="T3230" s="58"/>
      <c r="U3230" s="58"/>
      <c r="V3230" s="53">
        <f t="shared" si="841"/>
        <v>0</v>
      </c>
      <c r="W3230" s="75"/>
      <c r="X3230" s="76"/>
    </row>
    <row r="3231" spans="1:24" s="35" customFormat="1" ht="15.75" x14ac:dyDescent="0.25">
      <c r="A3231" s="72" t="s">
        <v>302</v>
      </c>
      <c r="B3231" s="33" t="s">
        <v>338</v>
      </c>
      <c r="C3231" s="78" t="s">
        <v>35</v>
      </c>
      <c r="D3231" s="43" t="s">
        <v>168</v>
      </c>
      <c r="E3231" s="74"/>
      <c r="F3231" s="74"/>
      <c r="G3231" s="74"/>
      <c r="H3231" s="74"/>
      <c r="I3231" s="54"/>
      <c r="J3231" s="50"/>
      <c r="K3231" s="54"/>
      <c r="L3231" s="55"/>
      <c r="M3231" s="75"/>
      <c r="N3231" s="75"/>
      <c r="O3231" s="74"/>
      <c r="P3231" s="74"/>
      <c r="Q3231" s="57">
        <f t="shared" si="840"/>
        <v>0</v>
      </c>
      <c r="R3231" s="74"/>
      <c r="S3231" s="53">
        <f t="shared" si="842"/>
        <v>0</v>
      </c>
      <c r="T3231" s="58"/>
      <c r="U3231" s="58"/>
      <c r="V3231" s="53">
        <f t="shared" si="841"/>
        <v>0</v>
      </c>
      <c r="W3231" s="75"/>
      <c r="X3231" s="76"/>
    </row>
    <row r="3232" spans="1:24" s="35" customFormat="1" ht="31.5" x14ac:dyDescent="0.25">
      <c r="A3232" s="72" t="s">
        <v>302</v>
      </c>
      <c r="B3232" s="33" t="s">
        <v>338</v>
      </c>
      <c r="C3232" s="78" t="s">
        <v>36</v>
      </c>
      <c r="D3232" s="43" t="s">
        <v>190</v>
      </c>
      <c r="E3232" s="74"/>
      <c r="F3232" s="74"/>
      <c r="G3232" s="74"/>
      <c r="H3232" s="74"/>
      <c r="I3232" s="54"/>
      <c r="J3232" s="50"/>
      <c r="K3232" s="54"/>
      <c r="L3232" s="55"/>
      <c r="M3232" s="75"/>
      <c r="N3232" s="75"/>
      <c r="O3232" s="74"/>
      <c r="P3232" s="74"/>
      <c r="Q3232" s="57">
        <f t="shared" si="840"/>
        <v>0</v>
      </c>
      <c r="R3232" s="74"/>
      <c r="S3232" s="53">
        <f t="shared" si="842"/>
        <v>0</v>
      </c>
      <c r="T3232" s="58"/>
      <c r="U3232" s="58"/>
      <c r="V3232" s="53">
        <f t="shared" si="841"/>
        <v>0</v>
      </c>
      <c r="W3232" s="75"/>
      <c r="X3232" s="76"/>
    </row>
    <row r="3233" spans="1:24" s="35" customFormat="1" ht="31.5" x14ac:dyDescent="0.25">
      <c r="A3233" s="72" t="s">
        <v>302</v>
      </c>
      <c r="B3233" s="33" t="s">
        <v>338</v>
      </c>
      <c r="C3233" s="78" t="s">
        <v>37</v>
      </c>
      <c r="D3233" s="43" t="s">
        <v>191</v>
      </c>
      <c r="E3233" s="74"/>
      <c r="F3233" s="74"/>
      <c r="G3233" s="74"/>
      <c r="H3233" s="74"/>
      <c r="I3233" s="54"/>
      <c r="J3233" s="50"/>
      <c r="K3233" s="54"/>
      <c r="L3233" s="55"/>
      <c r="M3233" s="75"/>
      <c r="N3233" s="75"/>
      <c r="O3233" s="74"/>
      <c r="P3233" s="74"/>
      <c r="Q3233" s="57">
        <f t="shared" si="840"/>
        <v>0</v>
      </c>
      <c r="R3233" s="74"/>
      <c r="S3233" s="53">
        <f t="shared" si="842"/>
        <v>0</v>
      </c>
      <c r="T3233" s="58"/>
      <c r="U3233" s="58"/>
      <c r="V3233" s="53">
        <f t="shared" si="841"/>
        <v>0</v>
      </c>
      <c r="W3233" s="75"/>
      <c r="X3233" s="76"/>
    </row>
    <row r="3234" spans="1:24" s="35" customFormat="1" ht="31.5" x14ac:dyDescent="0.25">
      <c r="A3234" s="72" t="s">
        <v>302</v>
      </c>
      <c r="B3234" s="33" t="s">
        <v>338</v>
      </c>
      <c r="C3234" s="78" t="s">
        <v>38</v>
      </c>
      <c r="D3234" s="43" t="s">
        <v>169</v>
      </c>
      <c r="E3234" s="74"/>
      <c r="F3234" s="74"/>
      <c r="G3234" s="74"/>
      <c r="H3234" s="74"/>
      <c r="I3234" s="54"/>
      <c r="J3234" s="50"/>
      <c r="K3234" s="54"/>
      <c r="L3234" s="55"/>
      <c r="M3234" s="75"/>
      <c r="N3234" s="75"/>
      <c r="O3234" s="74"/>
      <c r="P3234" s="74"/>
      <c r="Q3234" s="57">
        <f t="shared" si="840"/>
        <v>0</v>
      </c>
      <c r="R3234" s="74"/>
      <c r="S3234" s="53">
        <f t="shared" si="842"/>
        <v>0</v>
      </c>
      <c r="T3234" s="58"/>
      <c r="U3234" s="58"/>
      <c r="V3234" s="53">
        <f t="shared" si="841"/>
        <v>0</v>
      </c>
      <c r="W3234" s="75"/>
      <c r="X3234" s="76"/>
    </row>
    <row r="3235" spans="1:24" s="35" customFormat="1" ht="15.75" x14ac:dyDescent="0.25">
      <c r="A3235" s="72" t="s">
        <v>302</v>
      </c>
      <c r="B3235" s="33" t="s">
        <v>338</v>
      </c>
      <c r="C3235" s="78" t="s">
        <v>39</v>
      </c>
      <c r="D3235" s="43" t="s">
        <v>170</v>
      </c>
      <c r="E3235" s="74"/>
      <c r="F3235" s="74"/>
      <c r="G3235" s="74"/>
      <c r="H3235" s="74"/>
      <c r="I3235" s="54"/>
      <c r="J3235" s="50"/>
      <c r="K3235" s="54"/>
      <c r="L3235" s="55"/>
      <c r="M3235" s="75"/>
      <c r="N3235" s="75"/>
      <c r="O3235" s="74"/>
      <c r="P3235" s="74"/>
      <c r="Q3235" s="57">
        <f t="shared" si="840"/>
        <v>0</v>
      </c>
      <c r="R3235" s="74"/>
      <c r="S3235" s="53">
        <f t="shared" si="842"/>
        <v>0</v>
      </c>
      <c r="T3235" s="58"/>
      <c r="U3235" s="58"/>
      <c r="V3235" s="53">
        <f t="shared" si="841"/>
        <v>0</v>
      </c>
      <c r="W3235" s="75"/>
      <c r="X3235" s="76"/>
    </row>
    <row r="3236" spans="1:24" s="35" customFormat="1" ht="47.25" x14ac:dyDescent="0.25">
      <c r="A3236" s="72" t="s">
        <v>302</v>
      </c>
      <c r="B3236" s="33" t="s">
        <v>338</v>
      </c>
      <c r="C3236" s="78" t="s">
        <v>40</v>
      </c>
      <c r="D3236" s="43" t="s">
        <v>172</v>
      </c>
      <c r="E3236" s="74"/>
      <c r="F3236" s="74"/>
      <c r="G3236" s="74"/>
      <c r="H3236" s="74"/>
      <c r="I3236" s="54"/>
      <c r="J3236" s="50"/>
      <c r="K3236" s="54"/>
      <c r="L3236" s="55"/>
      <c r="M3236" s="75"/>
      <c r="N3236" s="75"/>
      <c r="O3236" s="74"/>
      <c r="P3236" s="74"/>
      <c r="Q3236" s="57">
        <f t="shared" si="840"/>
        <v>0</v>
      </c>
      <c r="R3236" s="74"/>
      <c r="S3236" s="53">
        <f t="shared" si="842"/>
        <v>0</v>
      </c>
      <c r="T3236" s="58"/>
      <c r="U3236" s="58"/>
      <c r="V3236" s="53">
        <f t="shared" si="841"/>
        <v>0</v>
      </c>
      <c r="W3236" s="75"/>
      <c r="X3236" s="76"/>
    </row>
    <row r="3237" spans="1:24" s="35" customFormat="1" ht="15.75" x14ac:dyDescent="0.25">
      <c r="A3237" s="72" t="s">
        <v>302</v>
      </c>
      <c r="B3237" s="33" t="s">
        <v>338</v>
      </c>
      <c r="C3237" s="78" t="s">
        <v>41</v>
      </c>
      <c r="D3237" s="43" t="s">
        <v>171</v>
      </c>
      <c r="E3237" s="74"/>
      <c r="F3237" s="74"/>
      <c r="G3237" s="74"/>
      <c r="H3237" s="74"/>
      <c r="I3237" s="54"/>
      <c r="J3237" s="50"/>
      <c r="K3237" s="54"/>
      <c r="L3237" s="55"/>
      <c r="M3237" s="75"/>
      <c r="N3237" s="75"/>
      <c r="O3237" s="74"/>
      <c r="P3237" s="74"/>
      <c r="Q3237" s="57">
        <f t="shared" si="840"/>
        <v>0</v>
      </c>
      <c r="R3237" s="74"/>
      <c r="S3237" s="53">
        <f t="shared" si="842"/>
        <v>0</v>
      </c>
      <c r="T3237" s="58"/>
      <c r="U3237" s="58"/>
      <c r="V3237" s="53">
        <f t="shared" si="841"/>
        <v>0</v>
      </c>
      <c r="W3237" s="75"/>
      <c r="X3237" s="76"/>
    </row>
    <row r="3238" spans="1:24" s="35" customFormat="1" ht="15.75" x14ac:dyDescent="0.25">
      <c r="A3238" s="72" t="s">
        <v>302</v>
      </c>
      <c r="B3238" s="33" t="s">
        <v>338</v>
      </c>
      <c r="C3238" s="78" t="s">
        <v>42</v>
      </c>
      <c r="D3238" s="43" t="s">
        <v>192</v>
      </c>
      <c r="E3238" s="74"/>
      <c r="F3238" s="74"/>
      <c r="G3238" s="74"/>
      <c r="H3238" s="74"/>
      <c r="I3238" s="54"/>
      <c r="J3238" s="50"/>
      <c r="K3238" s="54"/>
      <c r="L3238" s="55"/>
      <c r="M3238" s="75"/>
      <c r="N3238" s="75"/>
      <c r="O3238" s="74"/>
      <c r="P3238" s="74"/>
      <c r="Q3238" s="57">
        <f t="shared" si="840"/>
        <v>0</v>
      </c>
      <c r="R3238" s="74"/>
      <c r="S3238" s="53">
        <f t="shared" si="842"/>
        <v>0</v>
      </c>
      <c r="T3238" s="58"/>
      <c r="U3238" s="58"/>
      <c r="V3238" s="53">
        <f t="shared" si="841"/>
        <v>0</v>
      </c>
      <c r="W3238" s="75"/>
      <c r="X3238" s="76"/>
    </row>
    <row r="3239" spans="1:24" s="35" customFormat="1" ht="15.75" x14ac:dyDescent="0.25">
      <c r="A3239" s="72" t="s">
        <v>302</v>
      </c>
      <c r="B3239" s="33" t="s">
        <v>338</v>
      </c>
      <c r="C3239" s="78" t="s">
        <v>43</v>
      </c>
      <c r="D3239" s="43" t="s">
        <v>193</v>
      </c>
      <c r="E3239" s="74"/>
      <c r="F3239" s="74"/>
      <c r="G3239" s="74"/>
      <c r="H3239" s="74"/>
      <c r="I3239" s="54"/>
      <c r="J3239" s="50"/>
      <c r="K3239" s="54"/>
      <c r="L3239" s="55"/>
      <c r="M3239" s="75"/>
      <c r="N3239" s="75"/>
      <c r="O3239" s="74"/>
      <c r="P3239" s="74"/>
      <c r="Q3239" s="57">
        <f t="shared" si="840"/>
        <v>0</v>
      </c>
      <c r="R3239" s="74"/>
      <c r="S3239" s="53">
        <f t="shared" si="842"/>
        <v>0</v>
      </c>
      <c r="T3239" s="58"/>
      <c r="U3239" s="58"/>
      <c r="V3239" s="53">
        <f t="shared" si="841"/>
        <v>0</v>
      </c>
      <c r="W3239" s="75"/>
      <c r="X3239" s="76"/>
    </row>
    <row r="3240" spans="1:24" s="35" customFormat="1" ht="15.75" x14ac:dyDescent="0.25">
      <c r="A3240" s="72" t="s">
        <v>302</v>
      </c>
      <c r="B3240" s="33" t="s">
        <v>338</v>
      </c>
      <c r="C3240" s="78" t="s">
        <v>44</v>
      </c>
      <c r="D3240" s="43" t="s">
        <v>173</v>
      </c>
      <c r="E3240" s="74"/>
      <c r="F3240" s="74"/>
      <c r="G3240" s="74"/>
      <c r="H3240" s="74"/>
      <c r="I3240" s="54"/>
      <c r="J3240" s="50"/>
      <c r="K3240" s="54"/>
      <c r="L3240" s="55"/>
      <c r="M3240" s="75"/>
      <c r="N3240" s="75"/>
      <c r="O3240" s="74"/>
      <c r="P3240" s="74"/>
      <c r="Q3240" s="57">
        <f t="shared" si="840"/>
        <v>0</v>
      </c>
      <c r="R3240" s="74"/>
      <c r="S3240" s="53">
        <f t="shared" si="842"/>
        <v>0</v>
      </c>
      <c r="T3240" s="58"/>
      <c r="U3240" s="58"/>
      <c r="V3240" s="53">
        <f t="shared" si="841"/>
        <v>0</v>
      </c>
      <c r="W3240" s="75"/>
      <c r="X3240" s="76"/>
    </row>
    <row r="3241" spans="1:24" s="35" customFormat="1" ht="15.75" x14ac:dyDescent="0.25">
      <c r="A3241" s="72" t="s">
        <v>302</v>
      </c>
      <c r="B3241" s="33" t="s">
        <v>338</v>
      </c>
      <c r="C3241" s="78" t="s">
        <v>45</v>
      </c>
      <c r="D3241" s="43" t="s">
        <v>187</v>
      </c>
      <c r="E3241" s="74"/>
      <c r="F3241" s="74"/>
      <c r="G3241" s="74"/>
      <c r="H3241" s="74"/>
      <c r="I3241" s="54"/>
      <c r="J3241" s="50"/>
      <c r="K3241" s="54"/>
      <c r="L3241" s="55"/>
      <c r="M3241" s="75"/>
      <c r="N3241" s="75"/>
      <c r="O3241" s="74"/>
      <c r="P3241" s="74"/>
      <c r="Q3241" s="57">
        <f t="shared" si="840"/>
        <v>0</v>
      </c>
      <c r="R3241" s="74"/>
      <c r="S3241" s="53">
        <f t="shared" si="842"/>
        <v>0</v>
      </c>
      <c r="T3241" s="58"/>
      <c r="U3241" s="58"/>
      <c r="V3241" s="53">
        <f t="shared" si="841"/>
        <v>0</v>
      </c>
      <c r="W3241" s="75"/>
      <c r="X3241" s="76"/>
    </row>
    <row r="3242" spans="1:24" s="35" customFormat="1" ht="15.75" x14ac:dyDescent="0.25">
      <c r="A3242" s="72" t="s">
        <v>302</v>
      </c>
      <c r="B3242" s="33" t="s">
        <v>338</v>
      </c>
      <c r="C3242" s="78" t="s">
        <v>46</v>
      </c>
      <c r="D3242" s="43" t="s">
        <v>194</v>
      </c>
      <c r="E3242" s="74"/>
      <c r="F3242" s="74"/>
      <c r="G3242" s="74"/>
      <c r="H3242" s="74"/>
      <c r="I3242" s="54"/>
      <c r="J3242" s="50"/>
      <c r="K3242" s="54"/>
      <c r="L3242" s="55"/>
      <c r="M3242" s="75"/>
      <c r="N3242" s="75"/>
      <c r="O3242" s="74"/>
      <c r="P3242" s="74"/>
      <c r="Q3242" s="57">
        <f t="shared" si="840"/>
        <v>0</v>
      </c>
      <c r="R3242" s="74"/>
      <c r="S3242" s="53">
        <f t="shared" si="842"/>
        <v>0</v>
      </c>
      <c r="T3242" s="58"/>
      <c r="U3242" s="58"/>
      <c r="V3242" s="53">
        <f t="shared" si="841"/>
        <v>0</v>
      </c>
      <c r="W3242" s="75"/>
      <c r="X3242" s="76"/>
    </row>
    <row r="3243" spans="1:24" s="35" customFormat="1" ht="15.75" x14ac:dyDescent="0.25">
      <c r="A3243" s="72" t="s">
        <v>302</v>
      </c>
      <c r="B3243" s="33" t="s">
        <v>338</v>
      </c>
      <c r="C3243" s="78" t="s">
        <v>47</v>
      </c>
      <c r="D3243" s="43" t="s">
        <v>121</v>
      </c>
      <c r="E3243" s="74"/>
      <c r="F3243" s="74"/>
      <c r="G3243" s="74"/>
      <c r="H3243" s="74"/>
      <c r="I3243" s="54"/>
      <c r="J3243" s="50"/>
      <c r="K3243" s="54"/>
      <c r="L3243" s="55"/>
      <c r="M3243" s="75"/>
      <c r="N3243" s="75"/>
      <c r="O3243" s="74"/>
      <c r="P3243" s="74"/>
      <c r="Q3243" s="57">
        <f t="shared" si="840"/>
        <v>0</v>
      </c>
      <c r="R3243" s="74"/>
      <c r="S3243" s="53">
        <f t="shared" si="842"/>
        <v>0</v>
      </c>
      <c r="T3243" s="58"/>
      <c r="U3243" s="58"/>
      <c r="V3243" s="53">
        <f t="shared" si="841"/>
        <v>0</v>
      </c>
      <c r="W3243" s="75"/>
      <c r="X3243" s="76"/>
    </row>
    <row r="3244" spans="1:24" s="35" customFormat="1" ht="15.75" x14ac:dyDescent="0.25">
      <c r="A3244" s="72" t="s">
        <v>302</v>
      </c>
      <c r="B3244" s="33" t="s">
        <v>338</v>
      </c>
      <c r="C3244" s="78" t="s">
        <v>48</v>
      </c>
      <c r="D3244" s="43" t="s">
        <v>195</v>
      </c>
      <c r="E3244" s="74"/>
      <c r="F3244" s="74"/>
      <c r="G3244" s="74"/>
      <c r="H3244" s="74"/>
      <c r="I3244" s="54"/>
      <c r="J3244" s="50"/>
      <c r="K3244" s="54"/>
      <c r="L3244" s="55"/>
      <c r="M3244" s="75"/>
      <c r="N3244" s="75"/>
      <c r="O3244" s="74"/>
      <c r="P3244" s="74"/>
      <c r="Q3244" s="57">
        <f t="shared" si="840"/>
        <v>0</v>
      </c>
      <c r="R3244" s="74"/>
      <c r="S3244" s="53">
        <f t="shared" si="842"/>
        <v>0</v>
      </c>
      <c r="T3244" s="58"/>
      <c r="U3244" s="58"/>
      <c r="V3244" s="53">
        <f t="shared" si="841"/>
        <v>0</v>
      </c>
      <c r="W3244" s="75"/>
      <c r="X3244" s="76"/>
    </row>
    <row r="3245" spans="1:24" s="35" customFormat="1" ht="31.5" x14ac:dyDescent="0.25">
      <c r="A3245" s="72" t="s">
        <v>302</v>
      </c>
      <c r="B3245" s="33" t="s">
        <v>338</v>
      </c>
      <c r="C3245" s="78" t="s">
        <v>128</v>
      </c>
      <c r="D3245" s="43" t="s">
        <v>118</v>
      </c>
      <c r="E3245" s="74"/>
      <c r="F3245" s="74"/>
      <c r="G3245" s="74"/>
      <c r="H3245" s="74"/>
      <c r="I3245" s="54"/>
      <c r="J3245" s="50"/>
      <c r="K3245" s="54"/>
      <c r="L3245" s="55"/>
      <c r="M3245" s="75"/>
      <c r="N3245" s="75"/>
      <c r="O3245" s="74"/>
      <c r="P3245" s="74"/>
      <c r="Q3245" s="57">
        <f t="shared" si="840"/>
        <v>0</v>
      </c>
      <c r="R3245" s="74"/>
      <c r="S3245" s="53">
        <f t="shared" si="842"/>
        <v>0</v>
      </c>
      <c r="T3245" s="58"/>
      <c r="U3245" s="58"/>
      <c r="V3245" s="53">
        <f t="shared" si="841"/>
        <v>0</v>
      </c>
      <c r="W3245" s="75"/>
      <c r="X3245" s="76"/>
    </row>
    <row r="3246" spans="1:24" s="35" customFormat="1" ht="15.75" x14ac:dyDescent="0.25">
      <c r="A3246" s="72" t="s">
        <v>302</v>
      </c>
      <c r="B3246" s="33" t="s">
        <v>338</v>
      </c>
      <c r="C3246" s="78" t="s">
        <v>47</v>
      </c>
      <c r="D3246" s="43" t="s">
        <v>121</v>
      </c>
      <c r="E3246" s="74"/>
      <c r="F3246" s="74"/>
      <c r="G3246" s="74"/>
      <c r="H3246" s="74"/>
      <c r="I3246" s="54"/>
      <c r="J3246" s="50"/>
      <c r="K3246" s="54"/>
      <c r="L3246" s="55"/>
      <c r="M3246" s="75"/>
      <c r="N3246" s="75"/>
      <c r="O3246" s="74"/>
      <c r="P3246" s="74"/>
      <c r="Q3246" s="57">
        <f t="shared" si="840"/>
        <v>0</v>
      </c>
      <c r="R3246" s="74"/>
      <c r="S3246" s="53">
        <f t="shared" si="842"/>
        <v>0</v>
      </c>
      <c r="T3246" s="58"/>
      <c r="U3246" s="58"/>
      <c r="V3246" s="53">
        <f t="shared" si="841"/>
        <v>0</v>
      </c>
      <c r="W3246" s="75"/>
      <c r="X3246" s="76"/>
    </row>
    <row r="3247" spans="1:24" s="35" customFormat="1" ht="31.5" x14ac:dyDescent="0.25">
      <c r="A3247" s="72" t="s">
        <v>302</v>
      </c>
      <c r="B3247" s="33" t="s">
        <v>338</v>
      </c>
      <c r="C3247" s="78" t="s">
        <v>49</v>
      </c>
      <c r="D3247" s="43" t="s">
        <v>196</v>
      </c>
      <c r="E3247" s="74"/>
      <c r="F3247" s="74"/>
      <c r="G3247" s="74"/>
      <c r="H3247" s="74"/>
      <c r="I3247" s="54"/>
      <c r="J3247" s="50"/>
      <c r="K3247" s="54"/>
      <c r="L3247" s="55"/>
      <c r="M3247" s="75"/>
      <c r="N3247" s="75"/>
      <c r="O3247" s="74"/>
      <c r="P3247" s="74"/>
      <c r="Q3247" s="57">
        <f t="shared" si="840"/>
        <v>0</v>
      </c>
      <c r="R3247" s="74"/>
      <c r="S3247" s="53">
        <f t="shared" si="842"/>
        <v>0</v>
      </c>
      <c r="T3247" s="58"/>
      <c r="U3247" s="58"/>
      <c r="V3247" s="53">
        <f t="shared" si="841"/>
        <v>0</v>
      </c>
      <c r="W3247" s="75"/>
      <c r="X3247" s="76"/>
    </row>
    <row r="3248" spans="1:24" s="35" customFormat="1" ht="31.5" x14ac:dyDescent="0.25">
      <c r="A3248" s="72" t="s">
        <v>302</v>
      </c>
      <c r="B3248" s="33" t="s">
        <v>338</v>
      </c>
      <c r="C3248" s="78" t="s">
        <v>197</v>
      </c>
      <c r="D3248" s="43" t="s">
        <v>198</v>
      </c>
      <c r="E3248" s="74"/>
      <c r="F3248" s="74"/>
      <c r="G3248" s="74"/>
      <c r="H3248" s="74"/>
      <c r="I3248" s="54"/>
      <c r="J3248" s="50"/>
      <c r="K3248" s="54"/>
      <c r="L3248" s="55"/>
      <c r="M3248" s="75"/>
      <c r="N3248" s="75"/>
      <c r="O3248" s="74"/>
      <c r="P3248" s="74"/>
      <c r="Q3248" s="57">
        <f t="shared" si="840"/>
        <v>0</v>
      </c>
      <c r="R3248" s="74"/>
      <c r="S3248" s="53">
        <f t="shared" si="842"/>
        <v>0</v>
      </c>
      <c r="T3248" s="58"/>
      <c r="U3248" s="58"/>
      <c r="V3248" s="53">
        <f t="shared" si="841"/>
        <v>0</v>
      </c>
      <c r="W3248" s="75"/>
      <c r="X3248" s="76"/>
    </row>
    <row r="3249" spans="1:24" s="35" customFormat="1" ht="47.25" x14ac:dyDescent="0.25">
      <c r="A3249" s="72" t="s">
        <v>302</v>
      </c>
      <c r="B3249" s="33" t="s">
        <v>338</v>
      </c>
      <c r="C3249" s="78" t="s">
        <v>199</v>
      </c>
      <c r="D3249" s="43" t="s">
        <v>200</v>
      </c>
      <c r="E3249" s="74"/>
      <c r="F3249" s="74"/>
      <c r="G3249" s="74"/>
      <c r="H3249" s="74"/>
      <c r="I3249" s="54"/>
      <c r="J3249" s="50"/>
      <c r="K3249" s="54"/>
      <c r="L3249" s="55"/>
      <c r="M3249" s="75"/>
      <c r="N3249" s="75"/>
      <c r="O3249" s="74"/>
      <c r="P3249" s="74"/>
      <c r="Q3249" s="57">
        <f t="shared" si="840"/>
        <v>0</v>
      </c>
      <c r="R3249" s="74"/>
      <c r="S3249" s="53">
        <f t="shared" si="842"/>
        <v>0</v>
      </c>
      <c r="T3249" s="58"/>
      <c r="U3249" s="58"/>
      <c r="V3249" s="53">
        <f t="shared" si="841"/>
        <v>0</v>
      </c>
      <c r="W3249" s="75"/>
      <c r="X3249" s="76"/>
    </row>
    <row r="3250" spans="1:24" s="35" customFormat="1" ht="31.5" x14ac:dyDescent="0.25">
      <c r="A3250" s="72" t="s">
        <v>302</v>
      </c>
      <c r="B3250" s="33" t="s">
        <v>338</v>
      </c>
      <c r="C3250" s="78" t="s">
        <v>201</v>
      </c>
      <c r="D3250" s="43" t="s">
        <v>202</v>
      </c>
      <c r="E3250" s="74"/>
      <c r="F3250" s="74"/>
      <c r="G3250" s="74"/>
      <c r="H3250" s="74"/>
      <c r="I3250" s="54"/>
      <c r="J3250" s="50"/>
      <c r="K3250" s="54"/>
      <c r="L3250" s="55"/>
      <c r="M3250" s="75"/>
      <c r="N3250" s="75"/>
      <c r="O3250" s="74"/>
      <c r="P3250" s="74"/>
      <c r="Q3250" s="57">
        <f t="shared" si="840"/>
        <v>0</v>
      </c>
      <c r="R3250" s="74"/>
      <c r="S3250" s="53">
        <f t="shared" si="842"/>
        <v>0</v>
      </c>
      <c r="T3250" s="58"/>
      <c r="U3250" s="58"/>
      <c r="V3250" s="53">
        <f t="shared" si="841"/>
        <v>0</v>
      </c>
      <c r="W3250" s="75"/>
      <c r="X3250" s="76"/>
    </row>
    <row r="3251" spans="1:24" s="35" customFormat="1" ht="47.25" x14ac:dyDescent="0.25">
      <c r="A3251" s="72" t="s">
        <v>302</v>
      </c>
      <c r="B3251" s="33" t="s">
        <v>338</v>
      </c>
      <c r="C3251" s="78" t="s">
        <v>203</v>
      </c>
      <c r="D3251" s="43" t="s">
        <v>204</v>
      </c>
      <c r="E3251" s="74"/>
      <c r="F3251" s="74"/>
      <c r="G3251" s="74"/>
      <c r="H3251" s="74"/>
      <c r="I3251" s="54"/>
      <c r="J3251" s="50"/>
      <c r="K3251" s="54"/>
      <c r="L3251" s="55"/>
      <c r="M3251" s="75"/>
      <c r="N3251" s="75"/>
      <c r="O3251" s="74"/>
      <c r="P3251" s="74"/>
      <c r="Q3251" s="57">
        <f t="shared" si="840"/>
        <v>0</v>
      </c>
      <c r="R3251" s="74"/>
      <c r="S3251" s="53">
        <f t="shared" si="842"/>
        <v>0</v>
      </c>
      <c r="T3251" s="58"/>
      <c r="U3251" s="58"/>
      <c r="V3251" s="53">
        <f t="shared" si="841"/>
        <v>0</v>
      </c>
      <c r="W3251" s="75"/>
      <c r="X3251" s="76"/>
    </row>
    <row r="3252" spans="1:24" s="35" customFormat="1" ht="31.5" x14ac:dyDescent="0.25">
      <c r="A3252" s="72" t="s">
        <v>302</v>
      </c>
      <c r="B3252" s="22" t="s">
        <v>339</v>
      </c>
      <c r="C3252" s="73" t="s">
        <v>102</v>
      </c>
      <c r="D3252" s="32" t="s">
        <v>50</v>
      </c>
      <c r="E3252" s="64">
        <f t="shared" ref="E3252:L3252" si="843">SUM(E3253:E3299)</f>
        <v>26330</v>
      </c>
      <c r="F3252" s="64">
        <f t="shared" si="843"/>
        <v>4388.333333333333</v>
      </c>
      <c r="G3252" s="64">
        <f t="shared" si="843"/>
        <v>10867</v>
      </c>
      <c r="H3252" s="64">
        <f t="shared" si="843"/>
        <v>10867</v>
      </c>
      <c r="I3252" s="134">
        <f t="shared" si="843"/>
        <v>0</v>
      </c>
      <c r="J3252" s="134">
        <f t="shared" si="843"/>
        <v>0</v>
      </c>
      <c r="K3252" s="134">
        <f t="shared" si="843"/>
        <v>0</v>
      </c>
      <c r="L3252" s="64">
        <f t="shared" si="843"/>
        <v>0</v>
      </c>
      <c r="M3252" s="64"/>
      <c r="N3252" s="64"/>
      <c r="O3252" s="64">
        <f t="shared" ref="O3252:V3252" si="844">SUM(O3253:O3297)</f>
        <v>0</v>
      </c>
      <c r="P3252" s="64">
        <f t="shared" si="844"/>
        <v>0</v>
      </c>
      <c r="Q3252" s="134">
        <f t="shared" si="844"/>
        <v>0</v>
      </c>
      <c r="R3252" s="64">
        <f t="shared" si="844"/>
        <v>0</v>
      </c>
      <c r="S3252" s="64">
        <f t="shared" si="844"/>
        <v>0</v>
      </c>
      <c r="T3252" s="144">
        <f t="shared" si="844"/>
        <v>0</v>
      </c>
      <c r="U3252" s="144">
        <f t="shared" si="844"/>
        <v>0</v>
      </c>
      <c r="V3252" s="64">
        <f t="shared" si="844"/>
        <v>0</v>
      </c>
      <c r="W3252" s="64"/>
      <c r="X3252" s="76"/>
    </row>
    <row r="3253" spans="1:24" s="35" customFormat="1" ht="63" x14ac:dyDescent="0.25">
      <c r="A3253" s="72" t="s">
        <v>302</v>
      </c>
      <c r="B3253" s="44" t="s">
        <v>339</v>
      </c>
      <c r="C3253" s="73" t="s">
        <v>102</v>
      </c>
      <c r="D3253" s="43" t="s">
        <v>205</v>
      </c>
      <c r="E3253" s="74"/>
      <c r="F3253" s="74"/>
      <c r="G3253" s="74"/>
      <c r="H3253" s="74"/>
      <c r="I3253" s="127"/>
      <c r="J3253" s="55"/>
      <c r="K3253" s="127"/>
      <c r="L3253" s="55"/>
      <c r="M3253" s="75"/>
      <c r="N3253" s="75"/>
      <c r="O3253" s="74"/>
      <c r="P3253" s="74"/>
      <c r="Q3253" s="59">
        <f>O3253-P3253</f>
        <v>0</v>
      </c>
      <c r="R3253" s="74"/>
      <c r="S3253" s="53">
        <f>ROUND(R3253/12*3,0)</f>
        <v>0</v>
      </c>
      <c r="T3253" s="53"/>
      <c r="U3253" s="53"/>
      <c r="V3253" s="53">
        <f>T3253-U3253</f>
        <v>0</v>
      </c>
      <c r="W3253" s="75"/>
      <c r="X3253" s="76"/>
    </row>
    <row r="3254" spans="1:24" s="35" customFormat="1" ht="15.75" x14ac:dyDescent="0.25">
      <c r="A3254" s="72" t="s">
        <v>302</v>
      </c>
      <c r="B3254" s="44" t="s">
        <v>339</v>
      </c>
      <c r="C3254" s="23" t="s">
        <v>384</v>
      </c>
      <c r="D3254" s="43" t="s">
        <v>387</v>
      </c>
      <c r="E3254" s="74"/>
      <c r="F3254" s="74"/>
      <c r="G3254" s="74"/>
      <c r="H3254" s="74"/>
      <c r="I3254" s="54"/>
      <c r="J3254" s="50"/>
      <c r="K3254" s="54"/>
      <c r="L3254" s="55"/>
      <c r="M3254" s="75"/>
      <c r="N3254" s="75"/>
      <c r="O3254" s="74"/>
      <c r="P3254" s="74"/>
      <c r="Q3254" s="57"/>
      <c r="R3254" s="74"/>
      <c r="S3254" s="53"/>
      <c r="T3254" s="58"/>
      <c r="U3254" s="58"/>
      <c r="V3254" s="53"/>
      <c r="W3254" s="75"/>
      <c r="X3254" s="76"/>
    </row>
    <row r="3255" spans="1:24" s="35" customFormat="1" ht="15.75" x14ac:dyDescent="0.25">
      <c r="A3255" s="72" t="s">
        <v>302</v>
      </c>
      <c r="B3255" s="44" t="s">
        <v>339</v>
      </c>
      <c r="C3255" s="23" t="s">
        <v>385</v>
      </c>
      <c r="D3255" s="43" t="s">
        <v>388</v>
      </c>
      <c r="E3255" s="74"/>
      <c r="F3255" s="74"/>
      <c r="G3255" s="74"/>
      <c r="H3255" s="74"/>
      <c r="I3255" s="54"/>
      <c r="J3255" s="50"/>
      <c r="K3255" s="54"/>
      <c r="L3255" s="55"/>
      <c r="M3255" s="75"/>
      <c r="N3255" s="75"/>
      <c r="O3255" s="74"/>
      <c r="P3255" s="74"/>
      <c r="Q3255" s="57"/>
      <c r="R3255" s="74"/>
      <c r="S3255" s="53"/>
      <c r="T3255" s="58"/>
      <c r="U3255" s="58"/>
      <c r="V3255" s="53"/>
      <c r="W3255" s="75"/>
      <c r="X3255" s="76"/>
    </row>
    <row r="3256" spans="1:24" s="35" customFormat="1" ht="31.5" x14ac:dyDescent="0.25">
      <c r="A3256" s="72" t="s">
        <v>302</v>
      </c>
      <c r="B3256" s="44" t="s">
        <v>339</v>
      </c>
      <c r="C3256" s="23" t="s">
        <v>386</v>
      </c>
      <c r="D3256" s="43" t="s">
        <v>389</v>
      </c>
      <c r="E3256" s="74"/>
      <c r="F3256" s="74"/>
      <c r="G3256" s="74"/>
      <c r="H3256" s="74"/>
      <c r="I3256" s="54"/>
      <c r="J3256" s="50"/>
      <c r="K3256" s="54"/>
      <c r="L3256" s="55"/>
      <c r="M3256" s="75"/>
      <c r="N3256" s="75"/>
      <c r="O3256" s="74"/>
      <c r="P3256" s="74"/>
      <c r="Q3256" s="57"/>
      <c r="R3256" s="74"/>
      <c r="S3256" s="53"/>
      <c r="T3256" s="58"/>
      <c r="U3256" s="58"/>
      <c r="V3256" s="53"/>
      <c r="W3256" s="75"/>
      <c r="X3256" s="76"/>
    </row>
    <row r="3257" spans="1:24" s="35" customFormat="1" ht="31.5" x14ac:dyDescent="0.25">
      <c r="A3257" s="72" t="s">
        <v>302</v>
      </c>
      <c r="B3257" s="44" t="s">
        <v>339</v>
      </c>
      <c r="C3257" s="79" t="s">
        <v>206</v>
      </c>
      <c r="D3257" s="43" t="s">
        <v>207</v>
      </c>
      <c r="E3257" s="74"/>
      <c r="F3257" s="74"/>
      <c r="G3257" s="74"/>
      <c r="H3257" s="74"/>
      <c r="I3257" s="54"/>
      <c r="J3257" s="50"/>
      <c r="K3257" s="54"/>
      <c r="L3257" s="55"/>
      <c r="M3257" s="75"/>
      <c r="N3257" s="75"/>
      <c r="O3257" s="74"/>
      <c r="P3257" s="74"/>
      <c r="Q3257" s="57">
        <f t="shared" ref="Q3257:Q3295" si="845">O3257-P3257</f>
        <v>0</v>
      </c>
      <c r="R3257" s="74"/>
      <c r="S3257" s="53">
        <f t="shared" ref="S3257:S3295" si="846">ROUND(R3257/12*3,0)</f>
        <v>0</v>
      </c>
      <c r="T3257" s="58"/>
      <c r="U3257" s="58"/>
      <c r="V3257" s="53">
        <f t="shared" ref="V3257:V3295" si="847">T3257-U3257</f>
        <v>0</v>
      </c>
      <c r="W3257" s="75"/>
      <c r="X3257" s="76"/>
    </row>
    <row r="3258" spans="1:24" s="35" customFormat="1" ht="31.5" x14ac:dyDescent="0.25">
      <c r="A3258" s="72" t="s">
        <v>302</v>
      </c>
      <c r="B3258" s="44" t="s">
        <v>339</v>
      </c>
      <c r="C3258" s="79" t="s">
        <v>208</v>
      </c>
      <c r="D3258" s="43" t="s">
        <v>209</v>
      </c>
      <c r="E3258" s="53"/>
      <c r="F3258" s="53">
        <f>E3258/12*1</f>
        <v>0</v>
      </c>
      <c r="G3258" s="53"/>
      <c r="H3258" s="53"/>
      <c r="I3258" s="54"/>
      <c r="J3258" s="50"/>
      <c r="K3258" s="54"/>
      <c r="L3258" s="55"/>
      <c r="M3258" s="75"/>
      <c r="N3258" s="75"/>
      <c r="O3258" s="74"/>
      <c r="P3258" s="74"/>
      <c r="Q3258" s="57">
        <f t="shared" si="845"/>
        <v>0</v>
      </c>
      <c r="R3258" s="74"/>
      <c r="S3258" s="53">
        <f t="shared" si="846"/>
        <v>0</v>
      </c>
      <c r="T3258" s="58"/>
      <c r="U3258" s="58"/>
      <c r="V3258" s="53">
        <f t="shared" si="847"/>
        <v>0</v>
      </c>
      <c r="W3258" s="75"/>
      <c r="X3258" s="76"/>
    </row>
    <row r="3259" spans="1:24" s="35" customFormat="1" ht="15.75" x14ac:dyDescent="0.25">
      <c r="A3259" s="72" t="s">
        <v>302</v>
      </c>
      <c r="B3259" s="44" t="s">
        <v>339</v>
      </c>
      <c r="C3259" s="79" t="s">
        <v>210</v>
      </c>
      <c r="D3259" s="43" t="s">
        <v>224</v>
      </c>
      <c r="E3259" s="74"/>
      <c r="F3259" s="74"/>
      <c r="G3259" s="74"/>
      <c r="H3259" s="74"/>
      <c r="I3259" s="54"/>
      <c r="J3259" s="50"/>
      <c r="K3259" s="54"/>
      <c r="L3259" s="55"/>
      <c r="M3259" s="75"/>
      <c r="N3259" s="75"/>
      <c r="O3259" s="74"/>
      <c r="P3259" s="74"/>
      <c r="Q3259" s="57">
        <f t="shared" si="845"/>
        <v>0</v>
      </c>
      <c r="R3259" s="74"/>
      <c r="S3259" s="53">
        <f t="shared" si="846"/>
        <v>0</v>
      </c>
      <c r="T3259" s="58"/>
      <c r="U3259" s="58"/>
      <c r="V3259" s="53">
        <f t="shared" si="847"/>
        <v>0</v>
      </c>
      <c r="W3259" s="75"/>
      <c r="X3259" s="76"/>
    </row>
    <row r="3260" spans="1:24" s="35" customFormat="1" ht="31.5" x14ac:dyDescent="0.25">
      <c r="A3260" s="72" t="s">
        <v>302</v>
      </c>
      <c r="B3260" s="44" t="s">
        <v>339</v>
      </c>
      <c r="C3260" s="79" t="s">
        <v>211</v>
      </c>
      <c r="D3260" s="43" t="s">
        <v>225</v>
      </c>
      <c r="E3260" s="74"/>
      <c r="F3260" s="74"/>
      <c r="G3260" s="74"/>
      <c r="H3260" s="74"/>
      <c r="I3260" s="54"/>
      <c r="J3260" s="50"/>
      <c r="K3260" s="54"/>
      <c r="L3260" s="55"/>
      <c r="M3260" s="75"/>
      <c r="N3260" s="75"/>
      <c r="O3260" s="74"/>
      <c r="P3260" s="74"/>
      <c r="Q3260" s="57">
        <f t="shared" si="845"/>
        <v>0</v>
      </c>
      <c r="R3260" s="74"/>
      <c r="S3260" s="53">
        <f>ROUND(R3260/12*3,0)</f>
        <v>0</v>
      </c>
      <c r="T3260" s="58"/>
      <c r="U3260" s="58"/>
      <c r="V3260" s="53">
        <f t="shared" si="847"/>
        <v>0</v>
      </c>
      <c r="W3260" s="75"/>
      <c r="X3260" s="76"/>
    </row>
    <row r="3261" spans="1:24" s="35" customFormat="1" ht="31.5" x14ac:dyDescent="0.25">
      <c r="A3261" s="72" t="s">
        <v>302</v>
      </c>
      <c r="B3261" s="44" t="s">
        <v>339</v>
      </c>
      <c r="C3261" s="79" t="s">
        <v>212</v>
      </c>
      <c r="D3261" s="43" t="s">
        <v>213</v>
      </c>
      <c r="E3261" s="53"/>
      <c r="F3261" s="53">
        <f>E3261/12*1</f>
        <v>0</v>
      </c>
      <c r="G3261" s="53"/>
      <c r="H3261" s="53"/>
      <c r="I3261" s="54"/>
      <c r="J3261" s="50"/>
      <c r="K3261" s="54"/>
      <c r="L3261" s="55"/>
      <c r="M3261" s="75"/>
      <c r="N3261" s="75"/>
      <c r="O3261" s="74"/>
      <c r="P3261" s="74"/>
      <c r="Q3261" s="57">
        <f t="shared" si="845"/>
        <v>0</v>
      </c>
      <c r="R3261" s="74"/>
      <c r="S3261" s="53">
        <f t="shared" si="846"/>
        <v>0</v>
      </c>
      <c r="T3261" s="58"/>
      <c r="U3261" s="58"/>
      <c r="V3261" s="53">
        <f t="shared" si="847"/>
        <v>0</v>
      </c>
      <c r="W3261" s="75"/>
      <c r="X3261" s="76"/>
    </row>
    <row r="3262" spans="1:24" s="35" customFormat="1" ht="15.75" x14ac:dyDescent="0.25">
      <c r="A3262" s="72" t="s">
        <v>302</v>
      </c>
      <c r="B3262" s="44" t="s">
        <v>339</v>
      </c>
      <c r="C3262" s="79" t="s">
        <v>214</v>
      </c>
      <c r="D3262" s="43" t="s">
        <v>215</v>
      </c>
      <c r="E3262" s="74"/>
      <c r="F3262" s="74"/>
      <c r="G3262" s="74"/>
      <c r="H3262" s="74"/>
      <c r="I3262" s="54"/>
      <c r="J3262" s="50"/>
      <c r="K3262" s="54"/>
      <c r="L3262" s="55"/>
      <c r="M3262" s="75"/>
      <c r="N3262" s="75"/>
      <c r="O3262" s="74"/>
      <c r="P3262" s="74"/>
      <c r="Q3262" s="57">
        <f t="shared" si="845"/>
        <v>0</v>
      </c>
      <c r="R3262" s="74"/>
      <c r="S3262" s="53">
        <f t="shared" si="846"/>
        <v>0</v>
      </c>
      <c r="T3262" s="58"/>
      <c r="U3262" s="58"/>
      <c r="V3262" s="53">
        <f t="shared" si="847"/>
        <v>0</v>
      </c>
      <c r="W3262" s="75"/>
      <c r="X3262" s="76"/>
    </row>
    <row r="3263" spans="1:24" s="35" customFormat="1" ht="31.5" x14ac:dyDescent="0.25">
      <c r="A3263" s="72" t="s">
        <v>302</v>
      </c>
      <c r="B3263" s="44" t="s">
        <v>339</v>
      </c>
      <c r="C3263" s="79" t="s">
        <v>216</v>
      </c>
      <c r="D3263" s="43" t="s">
        <v>217</v>
      </c>
      <c r="E3263" s="53">
        <v>26072</v>
      </c>
      <c r="F3263" s="53">
        <f>E3263/12*2</f>
        <v>4345.333333333333</v>
      </c>
      <c r="G3263" s="53">
        <v>4762</v>
      </c>
      <c r="H3263" s="53">
        <v>4762</v>
      </c>
      <c r="I3263" s="54"/>
      <c r="J3263" s="50"/>
      <c r="K3263" s="54"/>
      <c r="L3263" s="55"/>
      <c r="M3263" s="75"/>
      <c r="N3263" s="75"/>
      <c r="O3263" s="74"/>
      <c r="P3263" s="74"/>
      <c r="Q3263" s="57">
        <f t="shared" si="845"/>
        <v>0</v>
      </c>
      <c r="R3263" s="74"/>
      <c r="S3263" s="53">
        <f t="shared" si="846"/>
        <v>0</v>
      </c>
      <c r="T3263" s="58"/>
      <c r="U3263" s="58"/>
      <c r="V3263" s="53">
        <f t="shared" si="847"/>
        <v>0</v>
      </c>
      <c r="W3263" s="75"/>
      <c r="X3263" s="76"/>
    </row>
    <row r="3264" spans="1:24" s="35" customFormat="1" ht="31.5" x14ac:dyDescent="0.25">
      <c r="A3264" s="72" t="s">
        <v>302</v>
      </c>
      <c r="B3264" s="44" t="s">
        <v>339</v>
      </c>
      <c r="C3264" s="79" t="s">
        <v>218</v>
      </c>
      <c r="D3264" s="43" t="s">
        <v>219</v>
      </c>
      <c r="E3264" s="53"/>
      <c r="F3264" s="53">
        <f t="shared" ref="F3264:F3294" si="848">E3264/12*1</f>
        <v>0</v>
      </c>
      <c r="G3264" s="53"/>
      <c r="H3264" s="53"/>
      <c r="I3264" s="54"/>
      <c r="J3264" s="50"/>
      <c r="K3264" s="54"/>
      <c r="L3264" s="55"/>
      <c r="M3264" s="75"/>
      <c r="N3264" s="75"/>
      <c r="O3264" s="74"/>
      <c r="P3264" s="74"/>
      <c r="Q3264" s="57">
        <f t="shared" si="845"/>
        <v>0</v>
      </c>
      <c r="R3264" s="74"/>
      <c r="S3264" s="53">
        <f t="shared" si="846"/>
        <v>0</v>
      </c>
      <c r="T3264" s="58"/>
      <c r="U3264" s="58"/>
      <c r="V3264" s="53">
        <f t="shared" si="847"/>
        <v>0</v>
      </c>
      <c r="W3264" s="75"/>
      <c r="X3264" s="76"/>
    </row>
    <row r="3265" spans="1:24" s="35" customFormat="1" ht="31.5" x14ac:dyDescent="0.25">
      <c r="A3265" s="72" t="s">
        <v>302</v>
      </c>
      <c r="B3265" s="44" t="s">
        <v>339</v>
      </c>
      <c r="C3265" s="79" t="s">
        <v>220</v>
      </c>
      <c r="D3265" s="43" t="s">
        <v>221</v>
      </c>
      <c r="E3265" s="53"/>
      <c r="F3265" s="53">
        <f t="shared" si="848"/>
        <v>0</v>
      </c>
      <c r="G3265" s="53"/>
      <c r="H3265" s="53"/>
      <c r="I3265" s="54"/>
      <c r="J3265" s="50"/>
      <c r="K3265" s="54"/>
      <c r="L3265" s="55"/>
      <c r="M3265" s="75"/>
      <c r="N3265" s="75"/>
      <c r="O3265" s="74"/>
      <c r="P3265" s="74"/>
      <c r="Q3265" s="57">
        <f t="shared" si="845"/>
        <v>0</v>
      </c>
      <c r="R3265" s="74"/>
      <c r="S3265" s="53">
        <f t="shared" si="846"/>
        <v>0</v>
      </c>
      <c r="T3265" s="58"/>
      <c r="U3265" s="58"/>
      <c r="V3265" s="53">
        <f t="shared" si="847"/>
        <v>0</v>
      </c>
      <c r="W3265" s="75"/>
      <c r="X3265" s="76"/>
    </row>
    <row r="3266" spans="1:24" s="35" customFormat="1" ht="31.5" x14ac:dyDescent="0.25">
      <c r="A3266" s="72" t="s">
        <v>302</v>
      </c>
      <c r="B3266" s="44" t="s">
        <v>339</v>
      </c>
      <c r="C3266" s="79" t="s">
        <v>222</v>
      </c>
      <c r="D3266" s="43" t="s">
        <v>226</v>
      </c>
      <c r="E3266" s="53"/>
      <c r="F3266" s="53">
        <f t="shared" si="848"/>
        <v>0</v>
      </c>
      <c r="G3266" s="53"/>
      <c r="H3266" s="53"/>
      <c r="I3266" s="54"/>
      <c r="J3266" s="50"/>
      <c r="K3266" s="54"/>
      <c r="L3266" s="55"/>
      <c r="M3266" s="75"/>
      <c r="N3266" s="75"/>
      <c r="O3266" s="74"/>
      <c r="P3266" s="74"/>
      <c r="Q3266" s="57">
        <f t="shared" si="845"/>
        <v>0</v>
      </c>
      <c r="R3266" s="74"/>
      <c r="S3266" s="53">
        <f t="shared" si="846"/>
        <v>0</v>
      </c>
      <c r="T3266" s="58"/>
      <c r="U3266" s="58"/>
      <c r="V3266" s="53">
        <f t="shared" si="847"/>
        <v>0</v>
      </c>
      <c r="W3266" s="75"/>
      <c r="X3266" s="76"/>
    </row>
    <row r="3267" spans="1:24" s="35" customFormat="1" ht="31.5" x14ac:dyDescent="0.25">
      <c r="A3267" s="72" t="s">
        <v>302</v>
      </c>
      <c r="B3267" s="44" t="s">
        <v>339</v>
      </c>
      <c r="C3267" s="79" t="s">
        <v>223</v>
      </c>
      <c r="D3267" s="43" t="s">
        <v>227</v>
      </c>
      <c r="E3267" s="53"/>
      <c r="F3267" s="53">
        <f t="shared" si="848"/>
        <v>0</v>
      </c>
      <c r="G3267" s="53"/>
      <c r="H3267" s="53"/>
      <c r="I3267" s="54"/>
      <c r="J3267" s="50"/>
      <c r="K3267" s="54"/>
      <c r="L3267" s="55"/>
      <c r="M3267" s="75"/>
      <c r="N3267" s="75"/>
      <c r="O3267" s="74"/>
      <c r="P3267" s="74"/>
      <c r="Q3267" s="57">
        <f t="shared" si="845"/>
        <v>0</v>
      </c>
      <c r="R3267" s="74"/>
      <c r="S3267" s="53">
        <f t="shared" si="846"/>
        <v>0</v>
      </c>
      <c r="T3267" s="58"/>
      <c r="U3267" s="58"/>
      <c r="V3267" s="53">
        <f t="shared" si="847"/>
        <v>0</v>
      </c>
      <c r="W3267" s="75"/>
      <c r="X3267" s="76"/>
    </row>
    <row r="3268" spans="1:24" s="35" customFormat="1" ht="31.5" x14ac:dyDescent="0.25">
      <c r="A3268" s="72" t="s">
        <v>302</v>
      </c>
      <c r="B3268" s="44" t="s">
        <v>339</v>
      </c>
      <c r="C3268" s="79" t="s">
        <v>280</v>
      </c>
      <c r="D3268" s="43" t="s">
        <v>281</v>
      </c>
      <c r="E3268" s="53"/>
      <c r="F3268" s="53">
        <f t="shared" si="848"/>
        <v>0</v>
      </c>
      <c r="G3268" s="53"/>
      <c r="H3268" s="53"/>
      <c r="I3268" s="54"/>
      <c r="J3268" s="50"/>
      <c r="K3268" s="54"/>
      <c r="L3268" s="55"/>
      <c r="M3268" s="75"/>
      <c r="N3268" s="75"/>
      <c r="O3268" s="74"/>
      <c r="P3268" s="74"/>
      <c r="Q3268" s="57">
        <f t="shared" si="845"/>
        <v>0</v>
      </c>
      <c r="R3268" s="74"/>
      <c r="S3268" s="53">
        <f t="shared" si="846"/>
        <v>0</v>
      </c>
      <c r="T3268" s="58"/>
      <c r="U3268" s="58"/>
      <c r="V3268" s="53">
        <f t="shared" si="847"/>
        <v>0</v>
      </c>
      <c r="W3268" s="75"/>
      <c r="X3268" s="76"/>
    </row>
    <row r="3269" spans="1:24" s="35" customFormat="1" ht="15.75" x14ac:dyDescent="0.25">
      <c r="A3269" s="72" t="s">
        <v>302</v>
      </c>
      <c r="B3269" s="44" t="s">
        <v>339</v>
      </c>
      <c r="C3269" s="79" t="s">
        <v>228</v>
      </c>
      <c r="D3269" s="43" t="s">
        <v>229</v>
      </c>
      <c r="E3269" s="53"/>
      <c r="F3269" s="53">
        <f t="shared" si="848"/>
        <v>0</v>
      </c>
      <c r="G3269" s="53">
        <v>1868</v>
      </c>
      <c r="H3269" s="53">
        <v>1868</v>
      </c>
      <c r="I3269" s="54"/>
      <c r="J3269" s="50"/>
      <c r="K3269" s="54"/>
      <c r="L3269" s="55"/>
      <c r="M3269" s="75"/>
      <c r="N3269" s="75"/>
      <c r="O3269" s="74"/>
      <c r="P3269" s="74"/>
      <c r="Q3269" s="57">
        <f t="shared" si="845"/>
        <v>0</v>
      </c>
      <c r="R3269" s="74"/>
      <c r="S3269" s="53">
        <f t="shared" si="846"/>
        <v>0</v>
      </c>
      <c r="T3269" s="58"/>
      <c r="U3269" s="58"/>
      <c r="V3269" s="53">
        <f t="shared" si="847"/>
        <v>0</v>
      </c>
      <c r="W3269" s="75"/>
      <c r="X3269" s="76"/>
    </row>
    <row r="3270" spans="1:24" s="35" customFormat="1" ht="31.5" x14ac:dyDescent="0.25">
      <c r="A3270" s="72" t="s">
        <v>302</v>
      </c>
      <c r="B3270" s="44" t="s">
        <v>339</v>
      </c>
      <c r="C3270" s="79" t="s">
        <v>230</v>
      </c>
      <c r="D3270" s="43" t="s">
        <v>231</v>
      </c>
      <c r="E3270" s="53"/>
      <c r="F3270" s="53">
        <f t="shared" si="848"/>
        <v>0</v>
      </c>
      <c r="G3270" s="53"/>
      <c r="H3270" s="53"/>
      <c r="I3270" s="54"/>
      <c r="J3270" s="50"/>
      <c r="K3270" s="54"/>
      <c r="L3270" s="55"/>
      <c r="M3270" s="75"/>
      <c r="N3270" s="75"/>
      <c r="O3270" s="74"/>
      <c r="P3270" s="74"/>
      <c r="Q3270" s="57">
        <f t="shared" si="845"/>
        <v>0</v>
      </c>
      <c r="R3270" s="74"/>
      <c r="S3270" s="53">
        <f t="shared" si="846"/>
        <v>0</v>
      </c>
      <c r="T3270" s="58"/>
      <c r="U3270" s="58"/>
      <c r="V3270" s="53">
        <f t="shared" si="847"/>
        <v>0</v>
      </c>
      <c r="W3270" s="75"/>
      <c r="X3270" s="76"/>
    </row>
    <row r="3271" spans="1:24" s="35" customFormat="1" ht="15.75" x14ac:dyDescent="0.25">
      <c r="A3271" s="72" t="s">
        <v>302</v>
      </c>
      <c r="B3271" s="44" t="s">
        <v>339</v>
      </c>
      <c r="C3271" s="79" t="s">
        <v>232</v>
      </c>
      <c r="D3271" s="43" t="s">
        <v>233</v>
      </c>
      <c r="E3271" s="53"/>
      <c r="F3271" s="53">
        <f t="shared" si="848"/>
        <v>0</v>
      </c>
      <c r="G3271" s="53"/>
      <c r="H3271" s="53"/>
      <c r="I3271" s="54"/>
      <c r="J3271" s="50"/>
      <c r="K3271" s="54"/>
      <c r="L3271" s="55"/>
      <c r="M3271" s="75"/>
      <c r="N3271" s="75"/>
      <c r="O3271" s="74"/>
      <c r="P3271" s="74"/>
      <c r="Q3271" s="57">
        <f t="shared" si="845"/>
        <v>0</v>
      </c>
      <c r="R3271" s="74"/>
      <c r="S3271" s="53">
        <f t="shared" si="846"/>
        <v>0</v>
      </c>
      <c r="T3271" s="58"/>
      <c r="U3271" s="58"/>
      <c r="V3271" s="53">
        <f t="shared" si="847"/>
        <v>0</v>
      </c>
      <c r="W3271" s="75"/>
      <c r="X3271" s="76"/>
    </row>
    <row r="3272" spans="1:24" s="35" customFormat="1" ht="15.75" x14ac:dyDescent="0.25">
      <c r="A3272" s="72" t="s">
        <v>302</v>
      </c>
      <c r="B3272" s="44" t="s">
        <v>339</v>
      </c>
      <c r="C3272" s="37" t="s">
        <v>394</v>
      </c>
      <c r="D3272" s="43" t="s">
        <v>369</v>
      </c>
      <c r="E3272" s="53">
        <v>258</v>
      </c>
      <c r="F3272" s="53">
        <f>E3272/12*2</f>
        <v>43</v>
      </c>
      <c r="G3272" s="53">
        <v>142</v>
      </c>
      <c r="H3272" s="53">
        <v>142</v>
      </c>
      <c r="I3272" s="54"/>
      <c r="J3272" s="50"/>
      <c r="K3272" s="54"/>
      <c r="L3272" s="55"/>
      <c r="M3272" s="75"/>
      <c r="N3272" s="75"/>
      <c r="O3272" s="74"/>
      <c r="P3272" s="74"/>
      <c r="Q3272" s="57">
        <f t="shared" si="845"/>
        <v>0</v>
      </c>
      <c r="R3272" s="74"/>
      <c r="S3272" s="53">
        <f t="shared" si="846"/>
        <v>0</v>
      </c>
      <c r="T3272" s="58"/>
      <c r="U3272" s="58"/>
      <c r="V3272" s="53">
        <f t="shared" si="847"/>
        <v>0</v>
      </c>
      <c r="W3272" s="75"/>
      <c r="X3272" s="76"/>
    </row>
    <row r="3273" spans="1:24" s="35" customFormat="1" ht="15.75" x14ac:dyDescent="0.25">
      <c r="A3273" s="72" t="s">
        <v>302</v>
      </c>
      <c r="B3273" s="44" t="s">
        <v>339</v>
      </c>
      <c r="C3273" s="79" t="s">
        <v>234</v>
      </c>
      <c r="D3273" s="43" t="s">
        <v>235</v>
      </c>
      <c r="E3273" s="53"/>
      <c r="F3273" s="53">
        <f t="shared" si="848"/>
        <v>0</v>
      </c>
      <c r="G3273" s="53"/>
      <c r="H3273" s="53"/>
      <c r="I3273" s="54"/>
      <c r="J3273" s="50"/>
      <c r="K3273" s="54"/>
      <c r="L3273" s="55"/>
      <c r="M3273" s="75"/>
      <c r="N3273" s="75"/>
      <c r="O3273" s="74"/>
      <c r="P3273" s="74"/>
      <c r="Q3273" s="57">
        <f t="shared" si="845"/>
        <v>0</v>
      </c>
      <c r="R3273" s="74"/>
      <c r="S3273" s="53">
        <f t="shared" si="846"/>
        <v>0</v>
      </c>
      <c r="T3273" s="58"/>
      <c r="U3273" s="58"/>
      <c r="V3273" s="53">
        <f t="shared" si="847"/>
        <v>0</v>
      </c>
      <c r="W3273" s="75"/>
      <c r="X3273" s="76"/>
    </row>
    <row r="3274" spans="1:24" s="35" customFormat="1" ht="15.75" x14ac:dyDescent="0.25">
      <c r="A3274" s="72" t="s">
        <v>302</v>
      </c>
      <c r="B3274" s="44" t="s">
        <v>339</v>
      </c>
      <c r="C3274" s="79" t="s">
        <v>236</v>
      </c>
      <c r="D3274" s="43" t="s">
        <v>237</v>
      </c>
      <c r="E3274" s="53"/>
      <c r="F3274" s="53">
        <f t="shared" si="848"/>
        <v>0</v>
      </c>
      <c r="G3274" s="53">
        <v>3777</v>
      </c>
      <c r="H3274" s="53">
        <v>3777</v>
      </c>
      <c r="I3274" s="54"/>
      <c r="J3274" s="50"/>
      <c r="K3274" s="54"/>
      <c r="L3274" s="55"/>
      <c r="M3274" s="75"/>
      <c r="N3274" s="75"/>
      <c r="O3274" s="74"/>
      <c r="P3274" s="74"/>
      <c r="Q3274" s="57">
        <f t="shared" si="845"/>
        <v>0</v>
      </c>
      <c r="R3274" s="74"/>
      <c r="S3274" s="53">
        <f t="shared" si="846"/>
        <v>0</v>
      </c>
      <c r="T3274" s="58"/>
      <c r="U3274" s="58"/>
      <c r="V3274" s="53">
        <f t="shared" si="847"/>
        <v>0</v>
      </c>
      <c r="W3274" s="75"/>
      <c r="X3274" s="76"/>
    </row>
    <row r="3275" spans="1:24" s="35" customFormat="1" ht="31.5" x14ac:dyDescent="0.25">
      <c r="A3275" s="72" t="s">
        <v>302</v>
      </c>
      <c r="B3275" s="44" t="s">
        <v>339</v>
      </c>
      <c r="C3275" s="79" t="s">
        <v>238</v>
      </c>
      <c r="D3275" s="43" t="s">
        <v>239</v>
      </c>
      <c r="E3275" s="53"/>
      <c r="F3275" s="53">
        <f t="shared" si="848"/>
        <v>0</v>
      </c>
      <c r="G3275" s="53"/>
      <c r="H3275" s="53"/>
      <c r="I3275" s="54"/>
      <c r="J3275" s="50"/>
      <c r="K3275" s="54"/>
      <c r="L3275" s="55"/>
      <c r="M3275" s="75"/>
      <c r="N3275" s="75"/>
      <c r="O3275" s="74"/>
      <c r="P3275" s="74"/>
      <c r="Q3275" s="57">
        <f t="shared" si="845"/>
        <v>0</v>
      </c>
      <c r="R3275" s="74"/>
      <c r="S3275" s="53">
        <f t="shared" si="846"/>
        <v>0</v>
      </c>
      <c r="T3275" s="58"/>
      <c r="U3275" s="58"/>
      <c r="V3275" s="53">
        <f t="shared" si="847"/>
        <v>0</v>
      </c>
      <c r="W3275" s="75"/>
      <c r="X3275" s="76"/>
    </row>
    <row r="3276" spans="1:24" s="35" customFormat="1" ht="31.5" x14ac:dyDescent="0.25">
      <c r="A3276" s="72" t="s">
        <v>302</v>
      </c>
      <c r="B3276" s="44" t="s">
        <v>339</v>
      </c>
      <c r="C3276" s="79" t="s">
        <v>240</v>
      </c>
      <c r="D3276" s="43" t="s">
        <v>241</v>
      </c>
      <c r="E3276" s="53"/>
      <c r="F3276" s="53">
        <f t="shared" si="848"/>
        <v>0</v>
      </c>
      <c r="G3276" s="53"/>
      <c r="H3276" s="53"/>
      <c r="I3276" s="54"/>
      <c r="J3276" s="50"/>
      <c r="K3276" s="54"/>
      <c r="L3276" s="55"/>
      <c r="M3276" s="75"/>
      <c r="N3276" s="75"/>
      <c r="O3276" s="74"/>
      <c r="P3276" s="74"/>
      <c r="Q3276" s="57">
        <f t="shared" si="845"/>
        <v>0</v>
      </c>
      <c r="R3276" s="74"/>
      <c r="S3276" s="53">
        <f t="shared" si="846"/>
        <v>0</v>
      </c>
      <c r="T3276" s="58"/>
      <c r="U3276" s="58"/>
      <c r="V3276" s="53">
        <f t="shared" si="847"/>
        <v>0</v>
      </c>
      <c r="W3276" s="75"/>
      <c r="X3276" s="76"/>
    </row>
    <row r="3277" spans="1:24" s="35" customFormat="1" ht="15.75" x14ac:dyDescent="0.25">
      <c r="A3277" s="72" t="s">
        <v>302</v>
      </c>
      <c r="B3277" s="44" t="s">
        <v>339</v>
      </c>
      <c r="C3277" s="79" t="s">
        <v>242</v>
      </c>
      <c r="D3277" s="43" t="s">
        <v>246</v>
      </c>
      <c r="E3277" s="53"/>
      <c r="F3277" s="53">
        <f t="shared" si="848"/>
        <v>0</v>
      </c>
      <c r="G3277" s="53"/>
      <c r="H3277" s="53"/>
      <c r="I3277" s="54"/>
      <c r="J3277" s="50"/>
      <c r="K3277" s="54"/>
      <c r="L3277" s="55"/>
      <c r="M3277" s="75"/>
      <c r="N3277" s="75"/>
      <c r="O3277" s="74"/>
      <c r="P3277" s="74"/>
      <c r="Q3277" s="57">
        <f t="shared" si="845"/>
        <v>0</v>
      </c>
      <c r="R3277" s="74"/>
      <c r="S3277" s="53">
        <f t="shared" si="846"/>
        <v>0</v>
      </c>
      <c r="T3277" s="58"/>
      <c r="U3277" s="58"/>
      <c r="V3277" s="53">
        <f t="shared" si="847"/>
        <v>0</v>
      </c>
      <c r="W3277" s="75"/>
      <c r="X3277" s="76"/>
    </row>
    <row r="3278" spans="1:24" s="35" customFormat="1" ht="15.75" x14ac:dyDescent="0.25">
      <c r="A3278" s="72" t="s">
        <v>302</v>
      </c>
      <c r="B3278" s="44" t="s">
        <v>339</v>
      </c>
      <c r="C3278" s="79" t="s">
        <v>243</v>
      </c>
      <c r="D3278" s="43" t="s">
        <v>247</v>
      </c>
      <c r="E3278" s="53"/>
      <c r="F3278" s="53">
        <f t="shared" si="848"/>
        <v>0</v>
      </c>
      <c r="G3278" s="53">
        <v>318</v>
      </c>
      <c r="H3278" s="53">
        <v>318</v>
      </c>
      <c r="I3278" s="54"/>
      <c r="J3278" s="50"/>
      <c r="K3278" s="54"/>
      <c r="L3278" s="55"/>
      <c r="M3278" s="75"/>
      <c r="N3278" s="75"/>
      <c r="O3278" s="74"/>
      <c r="P3278" s="74"/>
      <c r="Q3278" s="57">
        <f t="shared" si="845"/>
        <v>0</v>
      </c>
      <c r="R3278" s="74"/>
      <c r="S3278" s="53">
        <f t="shared" si="846"/>
        <v>0</v>
      </c>
      <c r="T3278" s="58"/>
      <c r="U3278" s="58"/>
      <c r="V3278" s="53">
        <f t="shared" si="847"/>
        <v>0</v>
      </c>
      <c r="W3278" s="75"/>
      <c r="X3278" s="76"/>
    </row>
    <row r="3279" spans="1:24" s="35" customFormat="1" ht="15.75" x14ac:dyDescent="0.25">
      <c r="A3279" s="72" t="s">
        <v>302</v>
      </c>
      <c r="B3279" s="44" t="s">
        <v>339</v>
      </c>
      <c r="C3279" s="79" t="s">
        <v>244</v>
      </c>
      <c r="D3279" s="43" t="s">
        <v>245</v>
      </c>
      <c r="E3279" s="53"/>
      <c r="F3279" s="53">
        <f t="shared" si="848"/>
        <v>0</v>
      </c>
      <c r="G3279" s="53"/>
      <c r="H3279" s="53"/>
      <c r="I3279" s="54"/>
      <c r="J3279" s="50"/>
      <c r="K3279" s="54"/>
      <c r="L3279" s="55"/>
      <c r="M3279" s="75"/>
      <c r="N3279" s="75"/>
      <c r="O3279" s="74"/>
      <c r="P3279" s="74"/>
      <c r="Q3279" s="57">
        <f t="shared" si="845"/>
        <v>0</v>
      </c>
      <c r="R3279" s="74"/>
      <c r="S3279" s="53">
        <f t="shared" si="846"/>
        <v>0</v>
      </c>
      <c r="T3279" s="58"/>
      <c r="U3279" s="58"/>
      <c r="V3279" s="53">
        <f t="shared" si="847"/>
        <v>0</v>
      </c>
      <c r="W3279" s="75"/>
      <c r="X3279" s="76"/>
    </row>
    <row r="3280" spans="1:24" s="35" customFormat="1" ht="31.5" x14ac:dyDescent="0.25">
      <c r="A3280" s="72" t="s">
        <v>302</v>
      </c>
      <c r="B3280" s="44" t="s">
        <v>339</v>
      </c>
      <c r="C3280" s="79" t="s">
        <v>248</v>
      </c>
      <c r="D3280" s="43" t="s">
        <v>249</v>
      </c>
      <c r="E3280" s="53"/>
      <c r="F3280" s="53">
        <f t="shared" si="848"/>
        <v>0</v>
      </c>
      <c r="G3280" s="53"/>
      <c r="H3280" s="53"/>
      <c r="I3280" s="54"/>
      <c r="J3280" s="50"/>
      <c r="K3280" s="54"/>
      <c r="L3280" s="55"/>
      <c r="M3280" s="75"/>
      <c r="N3280" s="75"/>
      <c r="O3280" s="74"/>
      <c r="P3280" s="74"/>
      <c r="Q3280" s="57">
        <f t="shared" si="845"/>
        <v>0</v>
      </c>
      <c r="R3280" s="74"/>
      <c r="S3280" s="53">
        <f t="shared" si="846"/>
        <v>0</v>
      </c>
      <c r="T3280" s="58"/>
      <c r="U3280" s="58"/>
      <c r="V3280" s="53">
        <f t="shared" si="847"/>
        <v>0</v>
      </c>
      <c r="W3280" s="75"/>
      <c r="X3280" s="76"/>
    </row>
    <row r="3281" spans="1:24" s="35" customFormat="1" ht="15.75" x14ac:dyDescent="0.25">
      <c r="A3281" s="72" t="s">
        <v>302</v>
      </c>
      <c r="B3281" s="44" t="s">
        <v>339</v>
      </c>
      <c r="C3281" s="79" t="s">
        <v>250</v>
      </c>
      <c r="D3281" s="43" t="s">
        <v>251</v>
      </c>
      <c r="E3281" s="53"/>
      <c r="F3281" s="53">
        <f t="shared" si="848"/>
        <v>0</v>
      </c>
      <c r="G3281" s="53"/>
      <c r="H3281" s="53"/>
      <c r="I3281" s="54"/>
      <c r="J3281" s="50"/>
      <c r="K3281" s="54"/>
      <c r="L3281" s="55"/>
      <c r="M3281" s="75"/>
      <c r="N3281" s="75"/>
      <c r="O3281" s="74"/>
      <c r="P3281" s="74"/>
      <c r="Q3281" s="57">
        <f t="shared" si="845"/>
        <v>0</v>
      </c>
      <c r="R3281" s="74"/>
      <c r="S3281" s="53">
        <f t="shared" si="846"/>
        <v>0</v>
      </c>
      <c r="T3281" s="58"/>
      <c r="U3281" s="58"/>
      <c r="V3281" s="53">
        <f t="shared" si="847"/>
        <v>0</v>
      </c>
      <c r="W3281" s="75"/>
      <c r="X3281" s="76"/>
    </row>
    <row r="3282" spans="1:24" s="35" customFormat="1" ht="31.5" x14ac:dyDescent="0.25">
      <c r="A3282" s="72" t="s">
        <v>302</v>
      </c>
      <c r="B3282" s="44" t="s">
        <v>339</v>
      </c>
      <c r="C3282" s="79" t="s">
        <v>252</v>
      </c>
      <c r="D3282" s="43" t="s">
        <v>253</v>
      </c>
      <c r="E3282" s="53"/>
      <c r="F3282" s="53">
        <f t="shared" si="848"/>
        <v>0</v>
      </c>
      <c r="G3282" s="53"/>
      <c r="H3282" s="53"/>
      <c r="I3282" s="54"/>
      <c r="J3282" s="50"/>
      <c r="K3282" s="54"/>
      <c r="L3282" s="55"/>
      <c r="M3282" s="75"/>
      <c r="N3282" s="75"/>
      <c r="O3282" s="74"/>
      <c r="P3282" s="74"/>
      <c r="Q3282" s="57">
        <f t="shared" si="845"/>
        <v>0</v>
      </c>
      <c r="R3282" s="74"/>
      <c r="S3282" s="53">
        <f t="shared" si="846"/>
        <v>0</v>
      </c>
      <c r="T3282" s="58"/>
      <c r="U3282" s="58"/>
      <c r="V3282" s="53">
        <f t="shared" si="847"/>
        <v>0</v>
      </c>
      <c r="W3282" s="75"/>
      <c r="X3282" s="76"/>
    </row>
    <row r="3283" spans="1:24" s="35" customFormat="1" ht="15.75" x14ac:dyDescent="0.25">
      <c r="A3283" s="72" t="s">
        <v>302</v>
      </c>
      <c r="B3283" s="44" t="s">
        <v>339</v>
      </c>
      <c r="C3283" s="79" t="s">
        <v>254</v>
      </c>
      <c r="D3283" s="43" t="s">
        <v>263</v>
      </c>
      <c r="E3283" s="53"/>
      <c r="F3283" s="53">
        <f t="shared" si="848"/>
        <v>0</v>
      </c>
      <c r="G3283" s="53"/>
      <c r="H3283" s="53"/>
      <c r="I3283" s="54"/>
      <c r="J3283" s="50"/>
      <c r="K3283" s="54"/>
      <c r="L3283" s="55"/>
      <c r="M3283" s="75"/>
      <c r="N3283" s="75"/>
      <c r="O3283" s="74"/>
      <c r="P3283" s="74"/>
      <c r="Q3283" s="57">
        <f t="shared" si="845"/>
        <v>0</v>
      </c>
      <c r="R3283" s="74"/>
      <c r="S3283" s="53">
        <f t="shared" si="846"/>
        <v>0</v>
      </c>
      <c r="T3283" s="58"/>
      <c r="U3283" s="58"/>
      <c r="V3283" s="53">
        <f t="shared" si="847"/>
        <v>0</v>
      </c>
      <c r="W3283" s="75"/>
      <c r="X3283" s="76"/>
    </row>
    <row r="3284" spans="1:24" s="35" customFormat="1" ht="15.75" x14ac:dyDescent="0.25">
      <c r="A3284" s="72" t="s">
        <v>302</v>
      </c>
      <c r="B3284" s="44" t="s">
        <v>339</v>
      </c>
      <c r="C3284" s="79" t="s">
        <v>255</v>
      </c>
      <c r="D3284" s="43" t="s">
        <v>256</v>
      </c>
      <c r="E3284" s="53"/>
      <c r="F3284" s="53">
        <f t="shared" si="848"/>
        <v>0</v>
      </c>
      <c r="G3284" s="53"/>
      <c r="H3284" s="53"/>
      <c r="I3284" s="54"/>
      <c r="J3284" s="50"/>
      <c r="K3284" s="54"/>
      <c r="L3284" s="55"/>
      <c r="M3284" s="75"/>
      <c r="N3284" s="75"/>
      <c r="O3284" s="74"/>
      <c r="P3284" s="74"/>
      <c r="Q3284" s="57">
        <f t="shared" si="845"/>
        <v>0</v>
      </c>
      <c r="R3284" s="74"/>
      <c r="S3284" s="53">
        <f t="shared" si="846"/>
        <v>0</v>
      </c>
      <c r="T3284" s="58"/>
      <c r="U3284" s="58"/>
      <c r="V3284" s="53">
        <f t="shared" si="847"/>
        <v>0</v>
      </c>
      <c r="W3284" s="75"/>
      <c r="X3284" s="76"/>
    </row>
    <row r="3285" spans="1:24" s="35" customFormat="1" ht="15.75" x14ac:dyDescent="0.25">
      <c r="A3285" s="72" t="s">
        <v>302</v>
      </c>
      <c r="B3285" s="44" t="s">
        <v>339</v>
      </c>
      <c r="C3285" s="79" t="s">
        <v>257</v>
      </c>
      <c r="D3285" s="43" t="s">
        <v>258</v>
      </c>
      <c r="E3285" s="53"/>
      <c r="F3285" s="53">
        <f t="shared" si="848"/>
        <v>0</v>
      </c>
      <c r="G3285" s="53"/>
      <c r="H3285" s="53"/>
      <c r="I3285" s="54"/>
      <c r="J3285" s="50"/>
      <c r="K3285" s="54"/>
      <c r="L3285" s="55"/>
      <c r="M3285" s="75"/>
      <c r="N3285" s="75"/>
      <c r="O3285" s="74"/>
      <c r="P3285" s="74"/>
      <c r="Q3285" s="57">
        <f t="shared" si="845"/>
        <v>0</v>
      </c>
      <c r="R3285" s="74"/>
      <c r="S3285" s="53">
        <f t="shared" si="846"/>
        <v>0</v>
      </c>
      <c r="T3285" s="58"/>
      <c r="U3285" s="58"/>
      <c r="V3285" s="53">
        <f t="shared" si="847"/>
        <v>0</v>
      </c>
      <c r="W3285" s="75"/>
      <c r="X3285" s="76"/>
    </row>
    <row r="3286" spans="1:24" s="35" customFormat="1" ht="15.75" x14ac:dyDescent="0.25">
      <c r="A3286" s="72" t="s">
        <v>302</v>
      </c>
      <c r="B3286" s="44" t="s">
        <v>339</v>
      </c>
      <c r="C3286" s="79" t="s">
        <v>259</v>
      </c>
      <c r="D3286" s="43" t="s">
        <v>260</v>
      </c>
      <c r="E3286" s="53"/>
      <c r="F3286" s="53">
        <f t="shared" si="848"/>
        <v>0</v>
      </c>
      <c r="G3286" s="53"/>
      <c r="H3286" s="53"/>
      <c r="I3286" s="54"/>
      <c r="J3286" s="50"/>
      <c r="K3286" s="54"/>
      <c r="L3286" s="55"/>
      <c r="M3286" s="75"/>
      <c r="N3286" s="75"/>
      <c r="O3286" s="74"/>
      <c r="P3286" s="74"/>
      <c r="Q3286" s="57">
        <f t="shared" si="845"/>
        <v>0</v>
      </c>
      <c r="R3286" s="74"/>
      <c r="S3286" s="53">
        <f t="shared" si="846"/>
        <v>0</v>
      </c>
      <c r="T3286" s="58"/>
      <c r="U3286" s="58"/>
      <c r="V3286" s="53">
        <f t="shared" si="847"/>
        <v>0</v>
      </c>
      <c r="W3286" s="75"/>
      <c r="X3286" s="76"/>
    </row>
    <row r="3287" spans="1:24" s="35" customFormat="1" ht="31.5" x14ac:dyDescent="0.25">
      <c r="A3287" s="72" t="s">
        <v>302</v>
      </c>
      <c r="B3287" s="44" t="s">
        <v>339</v>
      </c>
      <c r="C3287" s="79" t="s">
        <v>261</v>
      </c>
      <c r="D3287" s="43" t="s">
        <v>262</v>
      </c>
      <c r="E3287" s="53"/>
      <c r="F3287" s="53">
        <f t="shared" si="848"/>
        <v>0</v>
      </c>
      <c r="G3287" s="53"/>
      <c r="H3287" s="53"/>
      <c r="I3287" s="54"/>
      <c r="J3287" s="50"/>
      <c r="K3287" s="54"/>
      <c r="L3287" s="55"/>
      <c r="M3287" s="75"/>
      <c r="N3287" s="75"/>
      <c r="O3287" s="74"/>
      <c r="P3287" s="74"/>
      <c r="Q3287" s="57">
        <f t="shared" si="845"/>
        <v>0</v>
      </c>
      <c r="R3287" s="74"/>
      <c r="S3287" s="53">
        <f t="shared" si="846"/>
        <v>0</v>
      </c>
      <c r="T3287" s="58"/>
      <c r="U3287" s="58"/>
      <c r="V3287" s="53">
        <f t="shared" si="847"/>
        <v>0</v>
      </c>
      <c r="W3287" s="75"/>
      <c r="X3287" s="76"/>
    </row>
    <row r="3288" spans="1:24" s="35" customFormat="1" ht="15.75" x14ac:dyDescent="0.25">
      <c r="A3288" s="72" t="s">
        <v>302</v>
      </c>
      <c r="B3288" s="44" t="s">
        <v>339</v>
      </c>
      <c r="C3288" s="79" t="s">
        <v>264</v>
      </c>
      <c r="D3288" s="43" t="s">
        <v>265</v>
      </c>
      <c r="E3288" s="53"/>
      <c r="F3288" s="53">
        <f t="shared" si="848"/>
        <v>0</v>
      </c>
      <c r="G3288" s="53"/>
      <c r="H3288" s="53"/>
      <c r="I3288" s="54"/>
      <c r="J3288" s="50"/>
      <c r="K3288" s="54"/>
      <c r="L3288" s="55"/>
      <c r="M3288" s="75"/>
      <c r="N3288" s="75"/>
      <c r="O3288" s="74"/>
      <c r="P3288" s="74"/>
      <c r="Q3288" s="57">
        <f t="shared" si="845"/>
        <v>0</v>
      </c>
      <c r="R3288" s="74"/>
      <c r="S3288" s="53">
        <f t="shared" si="846"/>
        <v>0</v>
      </c>
      <c r="T3288" s="58"/>
      <c r="U3288" s="58"/>
      <c r="V3288" s="53">
        <f t="shared" si="847"/>
        <v>0</v>
      </c>
      <c r="W3288" s="75"/>
      <c r="X3288" s="76"/>
    </row>
    <row r="3289" spans="1:24" s="35" customFormat="1" ht="47.25" x14ac:dyDescent="0.25">
      <c r="A3289" s="72" t="s">
        <v>302</v>
      </c>
      <c r="B3289" s="44" t="s">
        <v>339</v>
      </c>
      <c r="C3289" s="79" t="s">
        <v>266</v>
      </c>
      <c r="D3289" s="43" t="s">
        <v>267</v>
      </c>
      <c r="E3289" s="53"/>
      <c r="F3289" s="53">
        <f t="shared" si="848"/>
        <v>0</v>
      </c>
      <c r="G3289" s="53"/>
      <c r="H3289" s="53"/>
      <c r="I3289" s="54"/>
      <c r="J3289" s="50"/>
      <c r="K3289" s="54"/>
      <c r="L3289" s="55"/>
      <c r="M3289" s="75"/>
      <c r="N3289" s="75"/>
      <c r="O3289" s="74"/>
      <c r="P3289" s="74"/>
      <c r="Q3289" s="57">
        <f t="shared" si="845"/>
        <v>0</v>
      </c>
      <c r="R3289" s="74"/>
      <c r="S3289" s="53">
        <f t="shared" si="846"/>
        <v>0</v>
      </c>
      <c r="T3289" s="58"/>
      <c r="U3289" s="58"/>
      <c r="V3289" s="53">
        <f t="shared" si="847"/>
        <v>0</v>
      </c>
      <c r="W3289" s="75"/>
      <c r="X3289" s="76"/>
    </row>
    <row r="3290" spans="1:24" s="35" customFormat="1" ht="15.75" x14ac:dyDescent="0.25">
      <c r="A3290" s="72" t="s">
        <v>302</v>
      </c>
      <c r="B3290" s="44" t="s">
        <v>339</v>
      </c>
      <c r="C3290" s="79" t="s">
        <v>268</v>
      </c>
      <c r="D3290" s="43" t="s">
        <v>269</v>
      </c>
      <c r="E3290" s="53"/>
      <c r="F3290" s="53">
        <f t="shared" si="848"/>
        <v>0</v>
      </c>
      <c r="G3290" s="53"/>
      <c r="H3290" s="53"/>
      <c r="I3290" s="54"/>
      <c r="J3290" s="50"/>
      <c r="K3290" s="54"/>
      <c r="L3290" s="55"/>
      <c r="M3290" s="75"/>
      <c r="N3290" s="75"/>
      <c r="O3290" s="74"/>
      <c r="P3290" s="74"/>
      <c r="Q3290" s="57">
        <f t="shared" si="845"/>
        <v>0</v>
      </c>
      <c r="R3290" s="74"/>
      <c r="S3290" s="53">
        <f t="shared" si="846"/>
        <v>0</v>
      </c>
      <c r="T3290" s="58"/>
      <c r="U3290" s="58"/>
      <c r="V3290" s="53">
        <f t="shared" si="847"/>
        <v>0</v>
      </c>
      <c r="W3290" s="75"/>
      <c r="X3290" s="76"/>
    </row>
    <row r="3291" spans="1:24" s="35" customFormat="1" ht="31.5" x14ac:dyDescent="0.25">
      <c r="A3291" s="72" t="s">
        <v>302</v>
      </c>
      <c r="B3291" s="44" t="s">
        <v>339</v>
      </c>
      <c r="C3291" s="79" t="s">
        <v>270</v>
      </c>
      <c r="D3291" s="43" t="s">
        <v>271</v>
      </c>
      <c r="E3291" s="53"/>
      <c r="F3291" s="53">
        <f t="shared" si="848"/>
        <v>0</v>
      </c>
      <c r="G3291" s="53"/>
      <c r="H3291" s="53"/>
      <c r="I3291" s="54"/>
      <c r="J3291" s="50"/>
      <c r="K3291" s="54"/>
      <c r="L3291" s="55"/>
      <c r="M3291" s="75"/>
      <c r="N3291" s="75"/>
      <c r="O3291" s="74"/>
      <c r="P3291" s="74"/>
      <c r="Q3291" s="57">
        <f t="shared" si="845"/>
        <v>0</v>
      </c>
      <c r="R3291" s="74"/>
      <c r="S3291" s="53">
        <f t="shared" si="846"/>
        <v>0</v>
      </c>
      <c r="T3291" s="58"/>
      <c r="U3291" s="58"/>
      <c r="V3291" s="53">
        <f t="shared" si="847"/>
        <v>0</v>
      </c>
      <c r="W3291" s="75"/>
      <c r="X3291" s="76"/>
    </row>
    <row r="3292" spans="1:24" s="35" customFormat="1" ht="15.75" x14ac:dyDescent="0.25">
      <c r="A3292" s="72" t="s">
        <v>302</v>
      </c>
      <c r="B3292" s="44" t="s">
        <v>339</v>
      </c>
      <c r="C3292" s="79" t="s">
        <v>272</v>
      </c>
      <c r="D3292" s="43" t="s">
        <v>273</v>
      </c>
      <c r="E3292" s="53"/>
      <c r="F3292" s="53">
        <f t="shared" si="848"/>
        <v>0</v>
      </c>
      <c r="G3292" s="53"/>
      <c r="H3292" s="53"/>
      <c r="I3292" s="54"/>
      <c r="J3292" s="50"/>
      <c r="K3292" s="54"/>
      <c r="L3292" s="55"/>
      <c r="M3292" s="75"/>
      <c r="N3292" s="75"/>
      <c r="O3292" s="74"/>
      <c r="P3292" s="74"/>
      <c r="Q3292" s="57">
        <f t="shared" si="845"/>
        <v>0</v>
      </c>
      <c r="R3292" s="74"/>
      <c r="S3292" s="53">
        <f t="shared" si="846"/>
        <v>0</v>
      </c>
      <c r="T3292" s="58"/>
      <c r="U3292" s="58"/>
      <c r="V3292" s="53">
        <f t="shared" si="847"/>
        <v>0</v>
      </c>
      <c r="W3292" s="75"/>
      <c r="X3292" s="76"/>
    </row>
    <row r="3293" spans="1:24" s="35" customFormat="1" ht="31.5" x14ac:dyDescent="0.25">
      <c r="A3293" s="72" t="s">
        <v>302</v>
      </c>
      <c r="B3293" s="44" t="s">
        <v>339</v>
      </c>
      <c r="C3293" s="79" t="s">
        <v>274</v>
      </c>
      <c r="D3293" s="43" t="s">
        <v>275</v>
      </c>
      <c r="E3293" s="53"/>
      <c r="F3293" s="53">
        <f t="shared" si="848"/>
        <v>0</v>
      </c>
      <c r="G3293" s="53"/>
      <c r="H3293" s="53"/>
      <c r="I3293" s="54"/>
      <c r="J3293" s="50"/>
      <c r="K3293" s="54"/>
      <c r="L3293" s="55"/>
      <c r="M3293" s="75"/>
      <c r="N3293" s="75"/>
      <c r="O3293" s="74"/>
      <c r="P3293" s="74"/>
      <c r="Q3293" s="57">
        <f t="shared" si="845"/>
        <v>0</v>
      </c>
      <c r="R3293" s="74"/>
      <c r="S3293" s="53">
        <f t="shared" si="846"/>
        <v>0</v>
      </c>
      <c r="T3293" s="58"/>
      <c r="U3293" s="58"/>
      <c r="V3293" s="53">
        <f t="shared" si="847"/>
        <v>0</v>
      </c>
      <c r="W3293" s="75"/>
      <c r="X3293" s="76"/>
    </row>
    <row r="3294" spans="1:24" s="35" customFormat="1" ht="15.75" x14ac:dyDescent="0.25">
      <c r="A3294" s="72" t="s">
        <v>302</v>
      </c>
      <c r="B3294" s="44" t="s">
        <v>339</v>
      </c>
      <c r="C3294" s="79" t="s">
        <v>276</v>
      </c>
      <c r="D3294" s="43" t="s">
        <v>277</v>
      </c>
      <c r="E3294" s="53"/>
      <c r="F3294" s="53">
        <f t="shared" si="848"/>
        <v>0</v>
      </c>
      <c r="G3294" s="53"/>
      <c r="H3294" s="53"/>
      <c r="I3294" s="54"/>
      <c r="J3294" s="50"/>
      <c r="K3294" s="54"/>
      <c r="L3294" s="55"/>
      <c r="M3294" s="75"/>
      <c r="N3294" s="75"/>
      <c r="O3294" s="74"/>
      <c r="P3294" s="74"/>
      <c r="Q3294" s="57">
        <f t="shared" si="845"/>
        <v>0</v>
      </c>
      <c r="R3294" s="74"/>
      <c r="S3294" s="53">
        <f t="shared" si="846"/>
        <v>0</v>
      </c>
      <c r="T3294" s="58"/>
      <c r="U3294" s="58"/>
      <c r="V3294" s="53">
        <f t="shared" si="847"/>
        <v>0</v>
      </c>
      <c r="W3294" s="75"/>
      <c r="X3294" s="76"/>
    </row>
    <row r="3295" spans="1:24" s="35" customFormat="1" ht="31.5" x14ac:dyDescent="0.25">
      <c r="A3295" s="72" t="s">
        <v>302</v>
      </c>
      <c r="B3295" s="44" t="s">
        <v>339</v>
      </c>
      <c r="C3295" s="79" t="s">
        <v>278</v>
      </c>
      <c r="D3295" s="43" t="s">
        <v>279</v>
      </c>
      <c r="E3295" s="74"/>
      <c r="F3295" s="74"/>
      <c r="G3295" s="74"/>
      <c r="H3295" s="74"/>
      <c r="I3295" s="54"/>
      <c r="J3295" s="50"/>
      <c r="K3295" s="54"/>
      <c r="L3295" s="55"/>
      <c r="M3295" s="75"/>
      <c r="N3295" s="75"/>
      <c r="O3295" s="74"/>
      <c r="P3295" s="74"/>
      <c r="Q3295" s="57">
        <f t="shared" si="845"/>
        <v>0</v>
      </c>
      <c r="R3295" s="74"/>
      <c r="S3295" s="53">
        <f t="shared" si="846"/>
        <v>0</v>
      </c>
      <c r="T3295" s="58"/>
      <c r="U3295" s="58"/>
      <c r="V3295" s="53">
        <f t="shared" si="847"/>
        <v>0</v>
      </c>
      <c r="W3295" s="75"/>
      <c r="X3295" s="76"/>
    </row>
    <row r="3296" spans="1:24" s="35" customFormat="1" ht="15.75" x14ac:dyDescent="0.25">
      <c r="A3296" s="72" t="s">
        <v>302</v>
      </c>
      <c r="B3296" s="44" t="s">
        <v>339</v>
      </c>
      <c r="C3296" s="37" t="s">
        <v>363</v>
      </c>
      <c r="D3296" s="43" t="s">
        <v>360</v>
      </c>
      <c r="E3296" s="53"/>
      <c r="F3296" s="53">
        <f>E3296/12*1</f>
        <v>0</v>
      </c>
      <c r="G3296" s="53"/>
      <c r="H3296" s="53"/>
      <c r="I3296" s="54"/>
      <c r="J3296" s="50"/>
      <c r="K3296" s="54"/>
      <c r="L3296" s="55"/>
      <c r="M3296" s="75"/>
      <c r="N3296" s="75"/>
      <c r="O3296" s="74"/>
      <c r="P3296" s="74"/>
      <c r="Q3296" s="57"/>
      <c r="R3296" s="74"/>
      <c r="S3296" s="53"/>
      <c r="T3296" s="58"/>
      <c r="U3296" s="58"/>
      <c r="V3296" s="53"/>
      <c r="W3296" s="75"/>
      <c r="X3296" s="76"/>
    </row>
    <row r="3297" spans="1:24" s="35" customFormat="1" ht="15.75" x14ac:dyDescent="0.25">
      <c r="A3297" s="72" t="s">
        <v>302</v>
      </c>
      <c r="B3297" s="44" t="s">
        <v>339</v>
      </c>
      <c r="C3297" s="37" t="s">
        <v>364</v>
      </c>
      <c r="D3297" s="38" t="s">
        <v>365</v>
      </c>
      <c r="E3297" s="53"/>
      <c r="F3297" s="100">
        <f>E3297/12*1</f>
        <v>0</v>
      </c>
      <c r="G3297" s="53"/>
      <c r="H3297" s="53"/>
      <c r="I3297" s="54"/>
      <c r="J3297" s="50"/>
      <c r="K3297" s="54"/>
      <c r="L3297" s="55"/>
      <c r="M3297" s="75"/>
      <c r="N3297" s="75"/>
      <c r="O3297" s="74"/>
      <c r="P3297" s="74"/>
      <c r="Q3297" s="57">
        <f>O3297-P3297</f>
        <v>0</v>
      </c>
      <c r="R3297" s="74"/>
      <c r="S3297" s="53">
        <f>ROUND(R3297/12*3,0)</f>
        <v>0</v>
      </c>
      <c r="T3297" s="58"/>
      <c r="U3297" s="58"/>
      <c r="V3297" s="53">
        <f>T3297-U3297</f>
        <v>0</v>
      </c>
      <c r="W3297" s="75"/>
      <c r="X3297" s="76"/>
    </row>
    <row r="3298" spans="1:24" s="35" customFormat="1" ht="15.75" x14ac:dyDescent="0.25">
      <c r="A3298" s="72" t="s">
        <v>302</v>
      </c>
      <c r="B3298" s="44" t="s">
        <v>339</v>
      </c>
      <c r="C3298" s="37" t="s">
        <v>370</v>
      </c>
      <c r="D3298" s="43" t="s">
        <v>323</v>
      </c>
      <c r="E3298" s="53"/>
      <c r="F3298" s="100">
        <f>E3298/12*1</f>
        <v>0</v>
      </c>
      <c r="G3298" s="53"/>
      <c r="H3298" s="53"/>
      <c r="I3298" s="54"/>
      <c r="J3298" s="50"/>
      <c r="K3298" s="54"/>
      <c r="L3298" s="55"/>
      <c r="M3298" s="75"/>
      <c r="N3298" s="75"/>
      <c r="O3298" s="74"/>
      <c r="P3298" s="74"/>
      <c r="Q3298" s="57"/>
      <c r="R3298" s="74"/>
      <c r="S3298" s="53"/>
      <c r="T3298" s="53"/>
      <c r="U3298" s="53"/>
      <c r="V3298" s="53"/>
      <c r="W3298" s="75"/>
      <c r="X3298" s="76"/>
    </row>
    <row r="3299" spans="1:24" s="35" customFormat="1" ht="15.75" x14ac:dyDescent="0.25">
      <c r="A3299" s="72" t="s">
        <v>302</v>
      </c>
      <c r="B3299" s="44" t="s">
        <v>339</v>
      </c>
      <c r="C3299" s="37" t="s">
        <v>399</v>
      </c>
      <c r="D3299" s="39" t="s">
        <v>371</v>
      </c>
      <c r="E3299" s="53"/>
      <c r="F3299" s="100">
        <f>E3299/12*1</f>
        <v>0</v>
      </c>
      <c r="G3299" s="53"/>
      <c r="H3299" s="53"/>
      <c r="I3299" s="54"/>
      <c r="J3299" s="50"/>
      <c r="K3299" s="54"/>
      <c r="L3299" s="55"/>
      <c r="M3299" s="75"/>
      <c r="N3299" s="75"/>
      <c r="O3299" s="74"/>
      <c r="P3299" s="74"/>
      <c r="Q3299" s="57"/>
      <c r="R3299" s="74"/>
      <c r="S3299" s="53"/>
      <c r="T3299" s="53"/>
      <c r="U3299" s="53"/>
      <c r="V3299" s="53"/>
      <c r="W3299" s="75"/>
      <c r="X3299" s="76"/>
    </row>
    <row r="3300" spans="1:24" s="35" customFormat="1" ht="15.75" x14ac:dyDescent="0.25">
      <c r="A3300" s="102" t="s">
        <v>303</v>
      </c>
      <c r="B3300" s="102" t="s">
        <v>340</v>
      </c>
      <c r="C3300" s="110" t="s">
        <v>102</v>
      </c>
      <c r="D3300" s="104" t="s">
        <v>21</v>
      </c>
      <c r="E3300" s="111">
        <f t="shared" ref="E3300:V3300" si="849">E3301+E3340</f>
        <v>2056761</v>
      </c>
      <c r="F3300" s="111">
        <f t="shared" si="849"/>
        <v>513994.66666666663</v>
      </c>
      <c r="G3300" s="111">
        <f t="shared" si="849"/>
        <v>513954</v>
      </c>
      <c r="H3300" s="111">
        <f t="shared" si="849"/>
        <v>513954</v>
      </c>
      <c r="I3300" s="135">
        <f t="shared" si="849"/>
        <v>0</v>
      </c>
      <c r="J3300" s="135">
        <f t="shared" si="849"/>
        <v>0</v>
      </c>
      <c r="K3300" s="135">
        <f t="shared" si="849"/>
        <v>0</v>
      </c>
      <c r="L3300" s="105">
        <f t="shared" si="849"/>
        <v>0</v>
      </c>
      <c r="M3300" s="111">
        <f t="shared" si="849"/>
        <v>0</v>
      </c>
      <c r="N3300" s="111">
        <f t="shared" si="849"/>
        <v>0</v>
      </c>
      <c r="O3300" s="111">
        <f t="shared" si="849"/>
        <v>0</v>
      </c>
      <c r="P3300" s="111">
        <f t="shared" si="849"/>
        <v>0</v>
      </c>
      <c r="Q3300" s="135">
        <f t="shared" si="849"/>
        <v>0</v>
      </c>
      <c r="R3300" s="111">
        <f t="shared" si="849"/>
        <v>164</v>
      </c>
      <c r="S3300" s="105">
        <f t="shared" si="849"/>
        <v>41</v>
      </c>
      <c r="T3300" s="146">
        <f t="shared" si="849"/>
        <v>65</v>
      </c>
      <c r="U3300" s="146">
        <f t="shared" si="849"/>
        <v>65</v>
      </c>
      <c r="V3300" s="105">
        <f t="shared" si="849"/>
        <v>0</v>
      </c>
      <c r="W3300" s="109">
        <v>0</v>
      </c>
      <c r="X3300" s="80"/>
    </row>
    <row r="3301" spans="1:24" s="35" customFormat="1" ht="15.75" x14ac:dyDescent="0.25">
      <c r="A3301" s="72" t="s">
        <v>303</v>
      </c>
      <c r="B3301" s="21">
        <v>1</v>
      </c>
      <c r="C3301" s="73" t="s">
        <v>102</v>
      </c>
      <c r="D3301" s="27" t="s">
        <v>22</v>
      </c>
      <c r="E3301" s="52">
        <f t="shared" ref="E3301:L3301" si="850">E3302+E3308+E3322</f>
        <v>1070</v>
      </c>
      <c r="F3301" s="52">
        <f t="shared" si="850"/>
        <v>178.33333333333334</v>
      </c>
      <c r="G3301" s="52">
        <f t="shared" si="850"/>
        <v>350</v>
      </c>
      <c r="H3301" s="52">
        <f t="shared" si="850"/>
        <v>350</v>
      </c>
      <c r="I3301" s="132">
        <f t="shared" si="850"/>
        <v>0</v>
      </c>
      <c r="J3301" s="132">
        <f t="shared" si="850"/>
        <v>0</v>
      </c>
      <c r="K3301" s="132">
        <f t="shared" si="850"/>
        <v>0</v>
      </c>
      <c r="L3301" s="52">
        <f t="shared" si="850"/>
        <v>0</v>
      </c>
      <c r="M3301" s="49"/>
      <c r="N3301" s="49">
        <f>ROUND(M3301/12*3,0)</f>
        <v>0</v>
      </c>
      <c r="O3301" s="52">
        <f t="shared" ref="O3301:V3301" si="851">O3302+O3308+O3322</f>
        <v>0</v>
      </c>
      <c r="P3301" s="52">
        <f t="shared" si="851"/>
        <v>0</v>
      </c>
      <c r="Q3301" s="132">
        <f t="shared" si="851"/>
        <v>0</v>
      </c>
      <c r="R3301" s="52">
        <f t="shared" si="851"/>
        <v>0</v>
      </c>
      <c r="S3301" s="52">
        <f t="shared" si="851"/>
        <v>0</v>
      </c>
      <c r="T3301" s="142">
        <f t="shared" si="851"/>
        <v>0</v>
      </c>
      <c r="U3301" s="142">
        <f t="shared" si="851"/>
        <v>0</v>
      </c>
      <c r="V3301" s="59">
        <f t="shared" si="851"/>
        <v>0</v>
      </c>
      <c r="W3301" s="75"/>
      <c r="X3301" s="82"/>
    </row>
    <row r="3302" spans="1:24" s="35" customFormat="1" ht="15.75" x14ac:dyDescent="0.25">
      <c r="A3302" s="72" t="s">
        <v>303</v>
      </c>
      <c r="B3302" s="33" t="s">
        <v>334</v>
      </c>
      <c r="C3302" s="73" t="s">
        <v>102</v>
      </c>
      <c r="D3302" s="32" t="s">
        <v>23</v>
      </c>
      <c r="E3302" s="83">
        <f t="shared" ref="E3302:L3302" si="852">SUM(E3303:E3307)</f>
        <v>0</v>
      </c>
      <c r="F3302" s="83">
        <f t="shared" si="852"/>
        <v>0</v>
      </c>
      <c r="G3302" s="83">
        <f t="shared" si="852"/>
        <v>0</v>
      </c>
      <c r="H3302" s="83">
        <f t="shared" si="852"/>
        <v>0</v>
      </c>
      <c r="I3302" s="136">
        <f t="shared" si="852"/>
        <v>0</v>
      </c>
      <c r="J3302" s="136">
        <f t="shared" si="852"/>
        <v>0</v>
      </c>
      <c r="K3302" s="136">
        <f t="shared" si="852"/>
        <v>0</v>
      </c>
      <c r="L3302" s="49">
        <f t="shared" si="852"/>
        <v>0</v>
      </c>
      <c r="M3302" s="83"/>
      <c r="N3302" s="83"/>
      <c r="O3302" s="52">
        <f t="shared" ref="O3302:V3302" si="853">SUM(O3303:O3307)</f>
        <v>0</v>
      </c>
      <c r="P3302" s="52">
        <f t="shared" si="853"/>
        <v>0</v>
      </c>
      <c r="Q3302" s="132">
        <f t="shared" si="853"/>
        <v>0</v>
      </c>
      <c r="R3302" s="52">
        <f t="shared" si="853"/>
        <v>0</v>
      </c>
      <c r="S3302" s="52">
        <f t="shared" si="853"/>
        <v>0</v>
      </c>
      <c r="T3302" s="52">
        <f t="shared" si="853"/>
        <v>0</v>
      </c>
      <c r="U3302" s="49">
        <f t="shared" si="853"/>
        <v>0</v>
      </c>
      <c r="V3302" s="49">
        <f t="shared" si="853"/>
        <v>0</v>
      </c>
      <c r="W3302" s="83"/>
      <c r="X3302" s="82"/>
    </row>
    <row r="3303" spans="1:24" s="35" customFormat="1" ht="15.75" x14ac:dyDescent="0.25">
      <c r="A3303" s="72" t="s">
        <v>303</v>
      </c>
      <c r="B3303" s="33" t="s">
        <v>334</v>
      </c>
      <c r="C3303" s="73" t="s">
        <v>73</v>
      </c>
      <c r="D3303" s="34" t="s">
        <v>106</v>
      </c>
      <c r="E3303" s="53"/>
      <c r="F3303" s="53">
        <f t="shared" ref="F3303:F3307" si="854">ROUND(E3303/12*3,0)</f>
        <v>0</v>
      </c>
      <c r="G3303" s="53"/>
      <c r="H3303" s="53"/>
      <c r="I3303" s="54"/>
      <c r="J3303" s="50"/>
      <c r="K3303" s="54"/>
      <c r="L3303" s="55"/>
      <c r="M3303" s="74"/>
      <c r="N3303" s="74"/>
      <c r="O3303" s="74"/>
      <c r="P3303" s="74"/>
      <c r="Q3303" s="57">
        <f>O3303-P3303</f>
        <v>0</v>
      </c>
      <c r="R3303" s="74"/>
      <c r="S3303" s="53">
        <f>ROUND(R3303/12*3,0)</f>
        <v>0</v>
      </c>
      <c r="T3303" s="53"/>
      <c r="U3303" s="53"/>
      <c r="V3303" s="53">
        <f>T3303-U3303</f>
        <v>0</v>
      </c>
      <c r="W3303" s="74"/>
      <c r="X3303" s="76"/>
    </row>
    <row r="3304" spans="1:24" s="35" customFormat="1" ht="15.75" x14ac:dyDescent="0.25">
      <c r="A3304" s="72" t="s">
        <v>303</v>
      </c>
      <c r="B3304" s="33" t="s">
        <v>334</v>
      </c>
      <c r="C3304" s="73" t="s">
        <v>74</v>
      </c>
      <c r="D3304" s="34" t="s">
        <v>104</v>
      </c>
      <c r="E3304" s="53"/>
      <c r="F3304" s="53">
        <f t="shared" si="854"/>
        <v>0</v>
      </c>
      <c r="G3304" s="53"/>
      <c r="H3304" s="53"/>
      <c r="I3304" s="54"/>
      <c r="J3304" s="50"/>
      <c r="K3304" s="54"/>
      <c r="L3304" s="55"/>
      <c r="M3304" s="75"/>
      <c r="N3304" s="75"/>
      <c r="O3304" s="74"/>
      <c r="P3304" s="74"/>
      <c r="Q3304" s="57">
        <f>O3304-P3304</f>
        <v>0</v>
      </c>
      <c r="R3304" s="74"/>
      <c r="S3304" s="53">
        <f>ROUND(R3304/12*3,0)</f>
        <v>0</v>
      </c>
      <c r="T3304" s="53"/>
      <c r="U3304" s="53"/>
      <c r="V3304" s="53">
        <f>T3304-U3304</f>
        <v>0</v>
      </c>
      <c r="W3304" s="75"/>
      <c r="X3304" s="76"/>
    </row>
    <row r="3305" spans="1:24" s="26" customFormat="1" ht="29.25" customHeight="1" x14ac:dyDescent="0.25">
      <c r="A3305" s="72" t="s">
        <v>303</v>
      </c>
      <c r="B3305" s="33" t="s">
        <v>334</v>
      </c>
      <c r="C3305" s="73" t="s">
        <v>74</v>
      </c>
      <c r="D3305" s="34" t="s">
        <v>105</v>
      </c>
      <c r="E3305" s="53"/>
      <c r="F3305" s="53">
        <f t="shared" si="854"/>
        <v>0</v>
      </c>
      <c r="G3305" s="53"/>
      <c r="H3305" s="53"/>
      <c r="I3305" s="127"/>
      <c r="J3305" s="50"/>
      <c r="K3305" s="127"/>
      <c r="L3305" s="55"/>
      <c r="M3305" s="75"/>
      <c r="N3305" s="75"/>
      <c r="O3305" s="74"/>
      <c r="P3305" s="74"/>
      <c r="Q3305" s="59">
        <f>O3305-P3305</f>
        <v>0</v>
      </c>
      <c r="R3305" s="74"/>
      <c r="S3305" s="53">
        <f>ROUND(R3305/12*3,0)</f>
        <v>0</v>
      </c>
      <c r="T3305" s="53"/>
      <c r="U3305" s="53"/>
      <c r="V3305" s="53">
        <f>T3305-U3305</f>
        <v>0</v>
      </c>
      <c r="W3305" s="75"/>
      <c r="X3305" s="76"/>
    </row>
    <row r="3306" spans="1:24" s="26" customFormat="1" ht="26.25" customHeight="1" x14ac:dyDescent="0.25">
      <c r="A3306" s="72" t="s">
        <v>303</v>
      </c>
      <c r="B3306" s="33" t="s">
        <v>334</v>
      </c>
      <c r="C3306" s="73" t="s">
        <v>75</v>
      </c>
      <c r="D3306" s="34" t="s">
        <v>107</v>
      </c>
      <c r="E3306" s="74"/>
      <c r="F3306" s="53">
        <f t="shared" si="854"/>
        <v>0</v>
      </c>
      <c r="G3306" s="74"/>
      <c r="H3306" s="74"/>
      <c r="I3306" s="127"/>
      <c r="J3306" s="50"/>
      <c r="K3306" s="127"/>
      <c r="L3306" s="55"/>
      <c r="M3306" s="75"/>
      <c r="N3306" s="75"/>
      <c r="O3306" s="74"/>
      <c r="P3306" s="74"/>
      <c r="Q3306" s="59">
        <f>O3306-P3306</f>
        <v>0</v>
      </c>
      <c r="R3306" s="74"/>
      <c r="S3306" s="53">
        <f>ROUND(R3306/12*3,0)</f>
        <v>0</v>
      </c>
      <c r="T3306" s="53"/>
      <c r="U3306" s="53"/>
      <c r="V3306" s="53">
        <f>T3306-U3306</f>
        <v>0</v>
      </c>
      <c r="W3306" s="75"/>
      <c r="X3306" s="76"/>
    </row>
    <row r="3307" spans="1:24" s="26" customFormat="1" ht="22.5" customHeight="1" x14ac:dyDescent="0.25">
      <c r="A3307" s="72" t="s">
        <v>303</v>
      </c>
      <c r="B3307" s="33" t="s">
        <v>334</v>
      </c>
      <c r="C3307" s="73" t="s">
        <v>76</v>
      </c>
      <c r="D3307" s="34" t="s">
        <v>108</v>
      </c>
      <c r="E3307" s="74"/>
      <c r="F3307" s="53">
        <f t="shared" si="854"/>
        <v>0</v>
      </c>
      <c r="G3307" s="74"/>
      <c r="H3307" s="74"/>
      <c r="I3307" s="127"/>
      <c r="J3307" s="55"/>
      <c r="K3307" s="127"/>
      <c r="L3307" s="55"/>
      <c r="M3307" s="75"/>
      <c r="N3307" s="75"/>
      <c r="O3307" s="74"/>
      <c r="P3307" s="74"/>
      <c r="Q3307" s="59">
        <f>O3307-P3307</f>
        <v>0</v>
      </c>
      <c r="R3307" s="74"/>
      <c r="S3307" s="53">
        <f>ROUND(R3307/12*3,0)</f>
        <v>0</v>
      </c>
      <c r="T3307" s="53"/>
      <c r="U3307" s="53"/>
      <c r="V3307" s="53">
        <f>T3307-U3307</f>
        <v>0</v>
      </c>
      <c r="W3307" s="75"/>
      <c r="X3307" s="76"/>
    </row>
    <row r="3308" spans="1:24" s="35" customFormat="1" ht="15.75" x14ac:dyDescent="0.25">
      <c r="A3308" s="72" t="s">
        <v>303</v>
      </c>
      <c r="B3308" s="22" t="s">
        <v>335</v>
      </c>
      <c r="C3308" s="36"/>
      <c r="D3308" s="32" t="s">
        <v>24</v>
      </c>
      <c r="E3308" s="61">
        <f t="shared" ref="E3308:L3308" si="855">SUM(E3309:E3321)</f>
        <v>0</v>
      </c>
      <c r="F3308" s="61">
        <f t="shared" si="855"/>
        <v>0</v>
      </c>
      <c r="G3308" s="61">
        <f t="shared" si="855"/>
        <v>0</v>
      </c>
      <c r="H3308" s="61">
        <f t="shared" si="855"/>
        <v>0</v>
      </c>
      <c r="I3308" s="128">
        <f t="shared" si="855"/>
        <v>0</v>
      </c>
      <c r="J3308" s="128">
        <f t="shared" si="855"/>
        <v>0</v>
      </c>
      <c r="K3308" s="128">
        <f t="shared" si="855"/>
        <v>0</v>
      </c>
      <c r="L3308" s="61">
        <f t="shared" si="855"/>
        <v>0</v>
      </c>
      <c r="M3308" s="61"/>
      <c r="N3308" s="61"/>
      <c r="O3308" s="61">
        <f t="shared" ref="O3308:V3308" si="856">SUM(O3309:O3321)</f>
        <v>0</v>
      </c>
      <c r="P3308" s="61">
        <f t="shared" si="856"/>
        <v>0</v>
      </c>
      <c r="Q3308" s="128">
        <f t="shared" si="856"/>
        <v>0</v>
      </c>
      <c r="R3308" s="61">
        <f t="shared" si="856"/>
        <v>0</v>
      </c>
      <c r="S3308" s="61">
        <f t="shared" si="856"/>
        <v>0</v>
      </c>
      <c r="T3308" s="145">
        <f t="shared" si="856"/>
        <v>0</v>
      </c>
      <c r="U3308" s="145">
        <f t="shared" si="856"/>
        <v>0</v>
      </c>
      <c r="V3308" s="61">
        <f t="shared" si="856"/>
        <v>0</v>
      </c>
      <c r="W3308" s="68"/>
      <c r="X3308" s="76"/>
    </row>
    <row r="3309" spans="1:24" s="35" customFormat="1" ht="15.75" x14ac:dyDescent="0.25">
      <c r="A3309" s="72" t="s">
        <v>303</v>
      </c>
      <c r="B3309" s="33" t="s">
        <v>335</v>
      </c>
      <c r="C3309" s="79" t="s">
        <v>25</v>
      </c>
      <c r="D3309" s="34" t="s">
        <v>54</v>
      </c>
      <c r="E3309" s="74"/>
      <c r="F3309" s="74"/>
      <c r="G3309" s="74"/>
      <c r="H3309" s="74"/>
      <c r="I3309" s="54"/>
      <c r="J3309" s="50"/>
      <c r="K3309" s="54"/>
      <c r="L3309" s="55"/>
      <c r="M3309" s="75"/>
      <c r="N3309" s="75"/>
      <c r="O3309" s="74"/>
      <c r="P3309" s="74"/>
      <c r="Q3309" s="57">
        <f t="shared" ref="Q3309:Q3321" si="857">O3309-P3309</f>
        <v>0</v>
      </c>
      <c r="R3309" s="74"/>
      <c r="S3309" s="53">
        <f t="shared" ref="S3309:S3321" si="858">ROUND(R3309/12*3,0)</f>
        <v>0</v>
      </c>
      <c r="T3309" s="58"/>
      <c r="U3309" s="58"/>
      <c r="V3309" s="53">
        <f t="shared" ref="V3309:V3321" si="859">T3309-U3309</f>
        <v>0</v>
      </c>
      <c r="W3309" s="75"/>
      <c r="X3309" s="76"/>
    </row>
    <row r="3310" spans="1:24" s="35" customFormat="1" ht="15.75" x14ac:dyDescent="0.25">
      <c r="A3310" s="72" t="s">
        <v>303</v>
      </c>
      <c r="B3310" s="33" t="s">
        <v>335</v>
      </c>
      <c r="C3310" s="79" t="s">
        <v>26</v>
      </c>
      <c r="D3310" s="34" t="s">
        <v>27</v>
      </c>
      <c r="E3310" s="74"/>
      <c r="F3310" s="74"/>
      <c r="G3310" s="74"/>
      <c r="H3310" s="74"/>
      <c r="I3310" s="54"/>
      <c r="J3310" s="50"/>
      <c r="K3310" s="54"/>
      <c r="L3310" s="55"/>
      <c r="M3310" s="75"/>
      <c r="N3310" s="75"/>
      <c r="O3310" s="74"/>
      <c r="P3310" s="74"/>
      <c r="Q3310" s="57">
        <f t="shared" si="857"/>
        <v>0</v>
      </c>
      <c r="R3310" s="74"/>
      <c r="S3310" s="53">
        <f t="shared" si="858"/>
        <v>0</v>
      </c>
      <c r="T3310" s="58"/>
      <c r="U3310" s="58"/>
      <c r="V3310" s="53">
        <f t="shared" si="859"/>
        <v>0</v>
      </c>
      <c r="W3310" s="75"/>
      <c r="X3310" s="76"/>
    </row>
    <row r="3311" spans="1:24" s="35" customFormat="1" ht="31.5" x14ac:dyDescent="0.25">
      <c r="A3311" s="72" t="s">
        <v>303</v>
      </c>
      <c r="B3311" s="33" t="s">
        <v>335</v>
      </c>
      <c r="C3311" s="79" t="s">
        <v>28</v>
      </c>
      <c r="D3311" s="34" t="s">
        <v>29</v>
      </c>
      <c r="E3311" s="74"/>
      <c r="F3311" s="74"/>
      <c r="G3311" s="74"/>
      <c r="H3311" s="74"/>
      <c r="I3311" s="54"/>
      <c r="J3311" s="50"/>
      <c r="K3311" s="54"/>
      <c r="L3311" s="55"/>
      <c r="M3311" s="75"/>
      <c r="N3311" s="75"/>
      <c r="O3311" s="74"/>
      <c r="P3311" s="74"/>
      <c r="Q3311" s="57">
        <f t="shared" si="857"/>
        <v>0</v>
      </c>
      <c r="R3311" s="74"/>
      <c r="S3311" s="53">
        <f t="shared" si="858"/>
        <v>0</v>
      </c>
      <c r="T3311" s="58"/>
      <c r="U3311" s="58"/>
      <c r="V3311" s="53">
        <f t="shared" si="859"/>
        <v>0</v>
      </c>
      <c r="W3311" s="75"/>
      <c r="X3311" s="76"/>
    </row>
    <row r="3312" spans="1:24" s="35" customFormat="1" ht="15.75" x14ac:dyDescent="0.25">
      <c r="A3312" s="72" t="s">
        <v>303</v>
      </c>
      <c r="B3312" s="33" t="s">
        <v>335</v>
      </c>
      <c r="C3312" s="79" t="s">
        <v>56</v>
      </c>
      <c r="D3312" s="34" t="s">
        <v>53</v>
      </c>
      <c r="E3312" s="74"/>
      <c r="F3312" s="74"/>
      <c r="G3312" s="74"/>
      <c r="H3312" s="74"/>
      <c r="I3312" s="54"/>
      <c r="J3312" s="50"/>
      <c r="K3312" s="54"/>
      <c r="L3312" s="55"/>
      <c r="M3312" s="75"/>
      <c r="N3312" s="75"/>
      <c r="O3312" s="74"/>
      <c r="P3312" s="74"/>
      <c r="Q3312" s="57">
        <f t="shared" si="857"/>
        <v>0</v>
      </c>
      <c r="R3312" s="74"/>
      <c r="S3312" s="53">
        <f t="shared" si="858"/>
        <v>0</v>
      </c>
      <c r="T3312" s="58"/>
      <c r="U3312" s="58"/>
      <c r="V3312" s="53">
        <f t="shared" si="859"/>
        <v>0</v>
      </c>
      <c r="W3312" s="75"/>
      <c r="X3312" s="76"/>
    </row>
    <row r="3313" spans="1:24" s="35" customFormat="1" ht="15.75" x14ac:dyDescent="0.25">
      <c r="A3313" s="72" t="s">
        <v>303</v>
      </c>
      <c r="B3313" s="33" t="s">
        <v>335</v>
      </c>
      <c r="C3313" s="79" t="s">
        <v>57</v>
      </c>
      <c r="D3313" s="34" t="s">
        <v>68</v>
      </c>
      <c r="E3313" s="74"/>
      <c r="F3313" s="74"/>
      <c r="G3313" s="74"/>
      <c r="H3313" s="74"/>
      <c r="I3313" s="127"/>
      <c r="J3313" s="55"/>
      <c r="K3313" s="127"/>
      <c r="L3313" s="55"/>
      <c r="M3313" s="75"/>
      <c r="N3313" s="75"/>
      <c r="O3313" s="74"/>
      <c r="P3313" s="74"/>
      <c r="Q3313" s="59">
        <f t="shared" si="857"/>
        <v>0</v>
      </c>
      <c r="R3313" s="74"/>
      <c r="S3313" s="53">
        <f t="shared" si="858"/>
        <v>0</v>
      </c>
      <c r="T3313" s="53"/>
      <c r="U3313" s="53"/>
      <c r="V3313" s="53">
        <f t="shared" si="859"/>
        <v>0</v>
      </c>
      <c r="W3313" s="75"/>
      <c r="X3313" s="76"/>
    </row>
    <row r="3314" spans="1:24" s="35" customFormat="1" ht="15.75" x14ac:dyDescent="0.25">
      <c r="A3314" s="72" t="s">
        <v>303</v>
      </c>
      <c r="B3314" s="33" t="s">
        <v>335</v>
      </c>
      <c r="C3314" s="79" t="s">
        <v>58</v>
      </c>
      <c r="D3314" s="34" t="s">
        <v>70</v>
      </c>
      <c r="E3314" s="74"/>
      <c r="F3314" s="74"/>
      <c r="G3314" s="74"/>
      <c r="H3314" s="74"/>
      <c r="I3314" s="54"/>
      <c r="J3314" s="50"/>
      <c r="K3314" s="54"/>
      <c r="L3314" s="55"/>
      <c r="M3314" s="75"/>
      <c r="N3314" s="75"/>
      <c r="O3314" s="74"/>
      <c r="P3314" s="74"/>
      <c r="Q3314" s="57">
        <f t="shared" si="857"/>
        <v>0</v>
      </c>
      <c r="R3314" s="74"/>
      <c r="S3314" s="53">
        <f t="shared" si="858"/>
        <v>0</v>
      </c>
      <c r="T3314" s="58"/>
      <c r="U3314" s="58"/>
      <c r="V3314" s="53">
        <f t="shared" si="859"/>
        <v>0</v>
      </c>
      <c r="W3314" s="75"/>
      <c r="X3314" s="76"/>
    </row>
    <row r="3315" spans="1:24" s="35" customFormat="1" ht="31.5" x14ac:dyDescent="0.25">
      <c r="A3315" s="72" t="s">
        <v>303</v>
      </c>
      <c r="B3315" s="33" t="s">
        <v>335</v>
      </c>
      <c r="C3315" s="79" t="s">
        <v>59</v>
      </c>
      <c r="D3315" s="34" t="s">
        <v>69</v>
      </c>
      <c r="E3315" s="74"/>
      <c r="F3315" s="74"/>
      <c r="G3315" s="74"/>
      <c r="H3315" s="74"/>
      <c r="I3315" s="54"/>
      <c r="J3315" s="50"/>
      <c r="K3315" s="54"/>
      <c r="L3315" s="55"/>
      <c r="M3315" s="75"/>
      <c r="N3315" s="75"/>
      <c r="O3315" s="74"/>
      <c r="P3315" s="74"/>
      <c r="Q3315" s="57">
        <f t="shared" si="857"/>
        <v>0</v>
      </c>
      <c r="R3315" s="74"/>
      <c r="S3315" s="53">
        <f t="shared" si="858"/>
        <v>0</v>
      </c>
      <c r="T3315" s="58"/>
      <c r="U3315" s="58"/>
      <c r="V3315" s="53">
        <f t="shared" si="859"/>
        <v>0</v>
      </c>
      <c r="W3315" s="75"/>
      <c r="X3315" s="76"/>
    </row>
    <row r="3316" spans="1:24" s="35" customFormat="1" ht="15.75" x14ac:dyDescent="0.25">
      <c r="A3316" s="72" t="s">
        <v>303</v>
      </c>
      <c r="B3316" s="33" t="s">
        <v>335</v>
      </c>
      <c r="C3316" s="79" t="s">
        <v>60</v>
      </c>
      <c r="D3316" s="34" t="s">
        <v>72</v>
      </c>
      <c r="E3316" s="74"/>
      <c r="F3316" s="74"/>
      <c r="G3316" s="74"/>
      <c r="H3316" s="74"/>
      <c r="I3316" s="54"/>
      <c r="J3316" s="50"/>
      <c r="K3316" s="54"/>
      <c r="L3316" s="55"/>
      <c r="M3316" s="75"/>
      <c r="N3316" s="75"/>
      <c r="O3316" s="74"/>
      <c r="P3316" s="74"/>
      <c r="Q3316" s="57">
        <f t="shared" si="857"/>
        <v>0</v>
      </c>
      <c r="R3316" s="74"/>
      <c r="S3316" s="53">
        <f t="shared" si="858"/>
        <v>0</v>
      </c>
      <c r="T3316" s="58"/>
      <c r="U3316" s="58"/>
      <c r="V3316" s="53">
        <f t="shared" si="859"/>
        <v>0</v>
      </c>
      <c r="W3316" s="75"/>
      <c r="X3316" s="76"/>
    </row>
    <row r="3317" spans="1:24" s="35" customFormat="1" ht="15.75" x14ac:dyDescent="0.25">
      <c r="A3317" s="72" t="s">
        <v>303</v>
      </c>
      <c r="B3317" s="33" t="s">
        <v>335</v>
      </c>
      <c r="C3317" s="79" t="s">
        <v>61</v>
      </c>
      <c r="D3317" s="34" t="s">
        <v>67</v>
      </c>
      <c r="E3317" s="74"/>
      <c r="F3317" s="74"/>
      <c r="G3317" s="74"/>
      <c r="H3317" s="74"/>
      <c r="I3317" s="54"/>
      <c r="J3317" s="50"/>
      <c r="K3317" s="54"/>
      <c r="L3317" s="55"/>
      <c r="M3317" s="75"/>
      <c r="N3317" s="75"/>
      <c r="O3317" s="74"/>
      <c r="P3317" s="74"/>
      <c r="Q3317" s="57">
        <f t="shared" si="857"/>
        <v>0</v>
      </c>
      <c r="R3317" s="74"/>
      <c r="S3317" s="53">
        <f t="shared" si="858"/>
        <v>0</v>
      </c>
      <c r="T3317" s="58"/>
      <c r="U3317" s="58"/>
      <c r="V3317" s="53">
        <f t="shared" si="859"/>
        <v>0</v>
      </c>
      <c r="W3317" s="75"/>
      <c r="X3317" s="76"/>
    </row>
    <row r="3318" spans="1:24" s="35" customFormat="1" ht="15.75" x14ac:dyDescent="0.25">
      <c r="A3318" s="72" t="s">
        <v>303</v>
      </c>
      <c r="B3318" s="33" t="s">
        <v>335</v>
      </c>
      <c r="C3318" s="79" t="s">
        <v>62</v>
      </c>
      <c r="D3318" s="34" t="s">
        <v>66</v>
      </c>
      <c r="E3318" s="74"/>
      <c r="F3318" s="74"/>
      <c r="G3318" s="74"/>
      <c r="H3318" s="74"/>
      <c r="I3318" s="54"/>
      <c r="J3318" s="50"/>
      <c r="K3318" s="54"/>
      <c r="L3318" s="55"/>
      <c r="M3318" s="75"/>
      <c r="N3318" s="75"/>
      <c r="O3318" s="74"/>
      <c r="P3318" s="74"/>
      <c r="Q3318" s="57">
        <f t="shared" si="857"/>
        <v>0</v>
      </c>
      <c r="R3318" s="74"/>
      <c r="S3318" s="53">
        <f t="shared" si="858"/>
        <v>0</v>
      </c>
      <c r="T3318" s="58"/>
      <c r="U3318" s="58"/>
      <c r="V3318" s="53">
        <f t="shared" si="859"/>
        <v>0</v>
      </c>
      <c r="W3318" s="75"/>
      <c r="X3318" s="76"/>
    </row>
    <row r="3319" spans="1:24" s="35" customFormat="1" ht="15.75" x14ac:dyDescent="0.25">
      <c r="A3319" s="72" t="s">
        <v>303</v>
      </c>
      <c r="B3319" s="33" t="s">
        <v>335</v>
      </c>
      <c r="C3319" s="79" t="s">
        <v>63</v>
      </c>
      <c r="D3319" s="34" t="s">
        <v>52</v>
      </c>
      <c r="E3319" s="74"/>
      <c r="F3319" s="74"/>
      <c r="G3319" s="74"/>
      <c r="H3319" s="74"/>
      <c r="I3319" s="54"/>
      <c r="J3319" s="50"/>
      <c r="K3319" s="54"/>
      <c r="L3319" s="55"/>
      <c r="M3319" s="75"/>
      <c r="N3319" s="75"/>
      <c r="O3319" s="74"/>
      <c r="P3319" s="74"/>
      <c r="Q3319" s="57">
        <f t="shared" si="857"/>
        <v>0</v>
      </c>
      <c r="R3319" s="74"/>
      <c r="S3319" s="53">
        <f t="shared" si="858"/>
        <v>0</v>
      </c>
      <c r="T3319" s="58"/>
      <c r="U3319" s="58"/>
      <c r="V3319" s="53">
        <f t="shared" si="859"/>
        <v>0</v>
      </c>
      <c r="W3319" s="75"/>
      <c r="X3319" s="76"/>
    </row>
    <row r="3320" spans="1:24" s="35" customFormat="1" ht="15.75" x14ac:dyDescent="0.25">
      <c r="A3320" s="72" t="s">
        <v>303</v>
      </c>
      <c r="B3320" s="33" t="s">
        <v>335</v>
      </c>
      <c r="C3320" s="79" t="s">
        <v>64</v>
      </c>
      <c r="D3320" s="34" t="s">
        <v>55</v>
      </c>
      <c r="E3320" s="74"/>
      <c r="F3320" s="74"/>
      <c r="G3320" s="74"/>
      <c r="H3320" s="74"/>
      <c r="I3320" s="54"/>
      <c r="J3320" s="50"/>
      <c r="K3320" s="54"/>
      <c r="L3320" s="55"/>
      <c r="M3320" s="75"/>
      <c r="N3320" s="75"/>
      <c r="O3320" s="74"/>
      <c r="P3320" s="74"/>
      <c r="Q3320" s="57">
        <f t="shared" si="857"/>
        <v>0</v>
      </c>
      <c r="R3320" s="74"/>
      <c r="S3320" s="53">
        <f t="shared" si="858"/>
        <v>0</v>
      </c>
      <c r="T3320" s="58"/>
      <c r="U3320" s="58"/>
      <c r="V3320" s="53">
        <f t="shared" si="859"/>
        <v>0</v>
      </c>
      <c r="W3320" s="75"/>
      <c r="X3320" s="76"/>
    </row>
    <row r="3321" spans="1:24" s="35" customFormat="1" ht="15.75" x14ac:dyDescent="0.25">
      <c r="A3321" s="72" t="s">
        <v>303</v>
      </c>
      <c r="B3321" s="33" t="s">
        <v>335</v>
      </c>
      <c r="C3321" s="79" t="s">
        <v>65</v>
      </c>
      <c r="D3321" s="34" t="s">
        <v>71</v>
      </c>
      <c r="E3321" s="74"/>
      <c r="F3321" s="74"/>
      <c r="G3321" s="74"/>
      <c r="H3321" s="74"/>
      <c r="I3321" s="54"/>
      <c r="J3321" s="50"/>
      <c r="K3321" s="54"/>
      <c r="L3321" s="55"/>
      <c r="M3321" s="75"/>
      <c r="N3321" s="75"/>
      <c r="O3321" s="74"/>
      <c r="P3321" s="74"/>
      <c r="Q3321" s="57">
        <f t="shared" si="857"/>
        <v>0</v>
      </c>
      <c r="R3321" s="74"/>
      <c r="S3321" s="53">
        <f t="shared" si="858"/>
        <v>0</v>
      </c>
      <c r="T3321" s="58"/>
      <c r="U3321" s="58"/>
      <c r="V3321" s="53">
        <f t="shared" si="859"/>
        <v>0</v>
      </c>
      <c r="W3321" s="75"/>
      <c r="X3321" s="76"/>
    </row>
    <row r="3322" spans="1:24" s="35" customFormat="1" ht="31.5" x14ac:dyDescent="0.25">
      <c r="A3322" s="72" t="s">
        <v>303</v>
      </c>
      <c r="B3322" s="22" t="s">
        <v>336</v>
      </c>
      <c r="C3322" s="73" t="s">
        <v>102</v>
      </c>
      <c r="D3322" s="32" t="s">
        <v>30</v>
      </c>
      <c r="E3322" s="61">
        <f t="shared" ref="E3322:L3322" si="860">SUM(E3323:E3339)</f>
        <v>1070</v>
      </c>
      <c r="F3322" s="61">
        <f t="shared" si="860"/>
        <v>178.33333333333334</v>
      </c>
      <c r="G3322" s="61">
        <f t="shared" si="860"/>
        <v>350</v>
      </c>
      <c r="H3322" s="61">
        <f t="shared" si="860"/>
        <v>350</v>
      </c>
      <c r="I3322" s="128">
        <f t="shared" si="860"/>
        <v>0</v>
      </c>
      <c r="J3322" s="128">
        <f t="shared" si="860"/>
        <v>0</v>
      </c>
      <c r="K3322" s="128">
        <f t="shared" si="860"/>
        <v>0</v>
      </c>
      <c r="L3322" s="61">
        <f t="shared" si="860"/>
        <v>0</v>
      </c>
      <c r="M3322" s="61"/>
      <c r="N3322" s="61"/>
      <c r="O3322" s="61">
        <f t="shared" ref="O3322:V3322" si="861">SUM(O3323:O3337)</f>
        <v>0</v>
      </c>
      <c r="P3322" s="61">
        <f t="shared" si="861"/>
        <v>0</v>
      </c>
      <c r="Q3322" s="128">
        <f t="shared" si="861"/>
        <v>0</v>
      </c>
      <c r="R3322" s="61">
        <f t="shared" si="861"/>
        <v>0</v>
      </c>
      <c r="S3322" s="61">
        <f t="shared" si="861"/>
        <v>0</v>
      </c>
      <c r="T3322" s="145">
        <f t="shared" si="861"/>
        <v>0</v>
      </c>
      <c r="U3322" s="145">
        <f t="shared" si="861"/>
        <v>0</v>
      </c>
      <c r="V3322" s="61">
        <f t="shared" si="861"/>
        <v>0</v>
      </c>
      <c r="W3322" s="61"/>
      <c r="X3322" s="76"/>
    </row>
    <row r="3323" spans="1:24" s="35" customFormat="1" ht="15.75" x14ac:dyDescent="0.25">
      <c r="A3323" s="72" t="s">
        <v>303</v>
      </c>
      <c r="B3323" s="33" t="s">
        <v>336</v>
      </c>
      <c r="C3323" s="73" t="s">
        <v>79</v>
      </c>
      <c r="D3323" s="43" t="s">
        <v>77</v>
      </c>
      <c r="E3323" s="74"/>
      <c r="F3323" s="74"/>
      <c r="G3323" s="74"/>
      <c r="H3323" s="74"/>
      <c r="I3323" s="54"/>
      <c r="J3323" s="50"/>
      <c r="K3323" s="54"/>
      <c r="L3323" s="55"/>
      <c r="M3323" s="75"/>
      <c r="N3323" s="75"/>
      <c r="O3323" s="74"/>
      <c r="P3323" s="74"/>
      <c r="Q3323" s="57">
        <f t="shared" ref="Q3323:Q3337" si="862">O3323-P3323</f>
        <v>0</v>
      </c>
      <c r="R3323" s="74"/>
      <c r="S3323" s="53">
        <f>ROUND(R3323/12*3,0)</f>
        <v>0</v>
      </c>
      <c r="T3323" s="58"/>
      <c r="U3323" s="58"/>
      <c r="V3323" s="53">
        <f t="shared" ref="V3323:V3337" si="863">T3323-U3323</f>
        <v>0</v>
      </c>
      <c r="W3323" s="75"/>
      <c r="X3323" s="76"/>
    </row>
    <row r="3324" spans="1:24" s="35" customFormat="1" ht="15.75" x14ac:dyDescent="0.25">
      <c r="A3324" s="72" t="s">
        <v>303</v>
      </c>
      <c r="B3324" s="33" t="s">
        <v>336</v>
      </c>
      <c r="C3324" s="73" t="s">
        <v>80</v>
      </c>
      <c r="D3324" s="43" t="s">
        <v>78</v>
      </c>
      <c r="E3324" s="74"/>
      <c r="F3324" s="74"/>
      <c r="G3324" s="74"/>
      <c r="H3324" s="74"/>
      <c r="I3324" s="54"/>
      <c r="J3324" s="50"/>
      <c r="K3324" s="54"/>
      <c r="L3324" s="55"/>
      <c r="M3324" s="75"/>
      <c r="N3324" s="75"/>
      <c r="O3324" s="74"/>
      <c r="P3324" s="74"/>
      <c r="Q3324" s="57">
        <f t="shared" si="862"/>
        <v>0</v>
      </c>
      <c r="R3324" s="74"/>
      <c r="S3324" s="53">
        <f>ROUND(R3324/12*3,0)</f>
        <v>0</v>
      </c>
      <c r="T3324" s="58"/>
      <c r="U3324" s="58"/>
      <c r="V3324" s="53">
        <f t="shared" si="863"/>
        <v>0</v>
      </c>
      <c r="W3324" s="75"/>
      <c r="X3324" s="76"/>
    </row>
    <row r="3325" spans="1:24" s="35" customFormat="1" ht="15.75" x14ac:dyDescent="0.25">
      <c r="A3325" s="72" t="s">
        <v>303</v>
      </c>
      <c r="B3325" s="33" t="s">
        <v>336</v>
      </c>
      <c r="C3325" s="73" t="s">
        <v>82</v>
      </c>
      <c r="D3325" s="34" t="s">
        <v>81</v>
      </c>
      <c r="E3325" s="74"/>
      <c r="F3325" s="74"/>
      <c r="G3325" s="74"/>
      <c r="H3325" s="74"/>
      <c r="I3325" s="54"/>
      <c r="J3325" s="50"/>
      <c r="K3325" s="54"/>
      <c r="L3325" s="55"/>
      <c r="M3325" s="75"/>
      <c r="N3325" s="75"/>
      <c r="O3325" s="74"/>
      <c r="P3325" s="74"/>
      <c r="Q3325" s="57">
        <f t="shared" si="862"/>
        <v>0</v>
      </c>
      <c r="R3325" s="74"/>
      <c r="S3325" s="53">
        <f>ROUND(R3325/12*4,0)</f>
        <v>0</v>
      </c>
      <c r="T3325" s="58"/>
      <c r="U3325" s="58"/>
      <c r="V3325" s="53">
        <f t="shared" si="863"/>
        <v>0</v>
      </c>
      <c r="W3325" s="75"/>
      <c r="X3325" s="76"/>
    </row>
    <row r="3326" spans="1:24" s="35" customFormat="1" ht="31.5" x14ac:dyDescent="0.25">
      <c r="A3326" s="72" t="s">
        <v>303</v>
      </c>
      <c r="B3326" s="33" t="s">
        <v>336</v>
      </c>
      <c r="C3326" s="73" t="s">
        <v>84</v>
      </c>
      <c r="D3326" s="43" t="s">
        <v>83</v>
      </c>
      <c r="E3326" s="53">
        <v>1070</v>
      </c>
      <c r="F3326" s="53">
        <f>E3326/12*2</f>
        <v>178.33333333333334</v>
      </c>
      <c r="G3326" s="53">
        <v>350</v>
      </c>
      <c r="H3326" s="53">
        <v>350</v>
      </c>
      <c r="I3326" s="54"/>
      <c r="J3326" s="50"/>
      <c r="K3326" s="54"/>
      <c r="L3326" s="55"/>
      <c r="M3326" s="75"/>
      <c r="N3326" s="75"/>
      <c r="O3326" s="74"/>
      <c r="P3326" s="74"/>
      <c r="Q3326" s="57">
        <f t="shared" si="862"/>
        <v>0</v>
      </c>
      <c r="R3326" s="74"/>
      <c r="S3326" s="53">
        <f t="shared" ref="S3326:S3337" si="864">ROUND(R3326/12*3,0)</f>
        <v>0</v>
      </c>
      <c r="T3326" s="58"/>
      <c r="U3326" s="58"/>
      <c r="V3326" s="53">
        <f t="shared" si="863"/>
        <v>0</v>
      </c>
      <c r="W3326" s="75"/>
      <c r="X3326" s="76"/>
    </row>
    <row r="3327" spans="1:24" s="35" customFormat="1" ht="15.75" x14ac:dyDescent="0.25">
      <c r="A3327" s="72" t="s">
        <v>303</v>
      </c>
      <c r="B3327" s="33" t="s">
        <v>336</v>
      </c>
      <c r="C3327" s="73" t="s">
        <v>95</v>
      </c>
      <c r="D3327" s="43" t="s">
        <v>96</v>
      </c>
      <c r="E3327" s="74"/>
      <c r="F3327" s="74"/>
      <c r="G3327" s="74"/>
      <c r="H3327" s="74"/>
      <c r="I3327" s="127"/>
      <c r="J3327" s="55"/>
      <c r="K3327" s="127"/>
      <c r="L3327" s="55"/>
      <c r="M3327" s="75"/>
      <c r="N3327" s="75"/>
      <c r="O3327" s="74"/>
      <c r="P3327" s="74"/>
      <c r="Q3327" s="59">
        <f t="shared" si="862"/>
        <v>0</v>
      </c>
      <c r="R3327" s="74"/>
      <c r="S3327" s="53">
        <f t="shared" si="864"/>
        <v>0</v>
      </c>
      <c r="T3327" s="53"/>
      <c r="U3327" s="53"/>
      <c r="V3327" s="53">
        <f t="shared" si="863"/>
        <v>0</v>
      </c>
      <c r="W3327" s="75"/>
      <c r="X3327" s="76"/>
    </row>
    <row r="3328" spans="1:24" s="35" customFormat="1" ht="31.5" x14ac:dyDescent="0.25">
      <c r="A3328" s="72" t="s">
        <v>303</v>
      </c>
      <c r="B3328" s="33" t="s">
        <v>336</v>
      </c>
      <c r="C3328" s="73" t="s">
        <v>86</v>
      </c>
      <c r="D3328" s="43" t="s">
        <v>85</v>
      </c>
      <c r="E3328" s="53"/>
      <c r="F3328" s="53">
        <f>E3328/12*2</f>
        <v>0</v>
      </c>
      <c r="G3328" s="53"/>
      <c r="H3328" s="53"/>
      <c r="I3328" s="54"/>
      <c r="J3328" s="50"/>
      <c r="K3328" s="54"/>
      <c r="L3328" s="55"/>
      <c r="M3328" s="75"/>
      <c r="N3328" s="75"/>
      <c r="O3328" s="74"/>
      <c r="P3328" s="74"/>
      <c r="Q3328" s="57">
        <f t="shared" si="862"/>
        <v>0</v>
      </c>
      <c r="R3328" s="74"/>
      <c r="S3328" s="53">
        <f t="shared" si="864"/>
        <v>0</v>
      </c>
      <c r="T3328" s="58"/>
      <c r="U3328" s="58"/>
      <c r="V3328" s="53">
        <f t="shared" si="863"/>
        <v>0</v>
      </c>
      <c r="W3328" s="75"/>
      <c r="X3328" s="76"/>
    </row>
    <row r="3329" spans="1:24" s="35" customFormat="1" ht="31.5" x14ac:dyDescent="0.25">
      <c r="A3329" s="72" t="s">
        <v>303</v>
      </c>
      <c r="B3329" s="33" t="s">
        <v>336</v>
      </c>
      <c r="C3329" s="73" t="s">
        <v>102</v>
      </c>
      <c r="D3329" s="39" t="s">
        <v>362</v>
      </c>
      <c r="E3329" s="74"/>
      <c r="F3329" s="74"/>
      <c r="G3329" s="74"/>
      <c r="H3329" s="74"/>
      <c r="I3329" s="54"/>
      <c r="J3329" s="50"/>
      <c r="K3329" s="54"/>
      <c r="L3329" s="55"/>
      <c r="M3329" s="75"/>
      <c r="N3329" s="75"/>
      <c r="O3329" s="74"/>
      <c r="P3329" s="74"/>
      <c r="Q3329" s="57">
        <f t="shared" si="862"/>
        <v>0</v>
      </c>
      <c r="R3329" s="74"/>
      <c r="S3329" s="53">
        <f t="shared" si="864"/>
        <v>0</v>
      </c>
      <c r="T3329" s="58"/>
      <c r="U3329" s="58"/>
      <c r="V3329" s="53">
        <f t="shared" si="863"/>
        <v>0</v>
      </c>
      <c r="W3329" s="75"/>
      <c r="X3329" s="76"/>
    </row>
    <row r="3330" spans="1:24" s="35" customFormat="1" ht="15.75" x14ac:dyDescent="0.25">
      <c r="A3330" s="72" t="s">
        <v>303</v>
      </c>
      <c r="B3330" s="33" t="s">
        <v>336</v>
      </c>
      <c r="C3330" s="73" t="s">
        <v>89</v>
      </c>
      <c r="D3330" s="43" t="s">
        <v>88</v>
      </c>
      <c r="E3330" s="74"/>
      <c r="F3330" s="74"/>
      <c r="G3330" s="74"/>
      <c r="H3330" s="74"/>
      <c r="I3330" s="54"/>
      <c r="J3330" s="50"/>
      <c r="K3330" s="54"/>
      <c r="L3330" s="55"/>
      <c r="M3330" s="75"/>
      <c r="N3330" s="75"/>
      <c r="O3330" s="74"/>
      <c r="P3330" s="74"/>
      <c r="Q3330" s="57">
        <f t="shared" si="862"/>
        <v>0</v>
      </c>
      <c r="R3330" s="74"/>
      <c r="S3330" s="53">
        <f t="shared" si="864"/>
        <v>0</v>
      </c>
      <c r="T3330" s="58"/>
      <c r="U3330" s="58"/>
      <c r="V3330" s="53">
        <f t="shared" si="863"/>
        <v>0</v>
      </c>
      <c r="W3330" s="75"/>
      <c r="X3330" s="76"/>
    </row>
    <row r="3331" spans="1:24" s="35" customFormat="1" ht="15.75" x14ac:dyDescent="0.25">
      <c r="A3331" s="72" t="s">
        <v>303</v>
      </c>
      <c r="B3331" s="33" t="s">
        <v>336</v>
      </c>
      <c r="C3331" s="73" t="s">
        <v>91</v>
      </c>
      <c r="D3331" s="43" t="s">
        <v>90</v>
      </c>
      <c r="E3331" s="74"/>
      <c r="F3331" s="74"/>
      <c r="G3331" s="74"/>
      <c r="H3331" s="74"/>
      <c r="I3331" s="54"/>
      <c r="J3331" s="50"/>
      <c r="K3331" s="54"/>
      <c r="L3331" s="55"/>
      <c r="M3331" s="75"/>
      <c r="N3331" s="75"/>
      <c r="O3331" s="74"/>
      <c r="P3331" s="74"/>
      <c r="Q3331" s="57">
        <f t="shared" si="862"/>
        <v>0</v>
      </c>
      <c r="R3331" s="74"/>
      <c r="S3331" s="53">
        <f t="shared" si="864"/>
        <v>0</v>
      </c>
      <c r="T3331" s="58"/>
      <c r="U3331" s="58"/>
      <c r="V3331" s="53">
        <f t="shared" si="863"/>
        <v>0</v>
      </c>
      <c r="W3331" s="75"/>
      <c r="X3331" s="76"/>
    </row>
    <row r="3332" spans="1:24" s="35" customFormat="1" ht="15.75" x14ac:dyDescent="0.25">
      <c r="A3332" s="72" t="s">
        <v>303</v>
      </c>
      <c r="B3332" s="33" t="s">
        <v>336</v>
      </c>
      <c r="C3332" s="73" t="s">
        <v>94</v>
      </c>
      <c r="D3332" s="43" t="s">
        <v>97</v>
      </c>
      <c r="E3332" s="74"/>
      <c r="F3332" s="74"/>
      <c r="G3332" s="74"/>
      <c r="H3332" s="74"/>
      <c r="I3332" s="54"/>
      <c r="J3332" s="50"/>
      <c r="K3332" s="54"/>
      <c r="L3332" s="55"/>
      <c r="M3332" s="75"/>
      <c r="N3332" s="75"/>
      <c r="O3332" s="74"/>
      <c r="P3332" s="74"/>
      <c r="Q3332" s="57">
        <f t="shared" si="862"/>
        <v>0</v>
      </c>
      <c r="R3332" s="74"/>
      <c r="S3332" s="53">
        <f t="shared" si="864"/>
        <v>0</v>
      </c>
      <c r="T3332" s="58"/>
      <c r="U3332" s="58"/>
      <c r="V3332" s="53">
        <f t="shared" si="863"/>
        <v>0</v>
      </c>
      <c r="W3332" s="75"/>
      <c r="X3332" s="76"/>
    </row>
    <row r="3333" spans="1:24" s="35" customFormat="1" ht="15.75" x14ac:dyDescent="0.25">
      <c r="A3333" s="72" t="s">
        <v>303</v>
      </c>
      <c r="B3333" s="33" t="s">
        <v>336</v>
      </c>
      <c r="C3333" s="73" t="s">
        <v>93</v>
      </c>
      <c r="D3333" s="43" t="s">
        <v>92</v>
      </c>
      <c r="E3333" s="74"/>
      <c r="F3333" s="74"/>
      <c r="G3333" s="74"/>
      <c r="H3333" s="74"/>
      <c r="I3333" s="54"/>
      <c r="J3333" s="50"/>
      <c r="K3333" s="54"/>
      <c r="L3333" s="55"/>
      <c r="M3333" s="75"/>
      <c r="N3333" s="75"/>
      <c r="O3333" s="74"/>
      <c r="P3333" s="74"/>
      <c r="Q3333" s="57">
        <f t="shared" si="862"/>
        <v>0</v>
      </c>
      <c r="R3333" s="74"/>
      <c r="S3333" s="53">
        <f t="shared" si="864"/>
        <v>0</v>
      </c>
      <c r="T3333" s="58"/>
      <c r="U3333" s="58"/>
      <c r="V3333" s="53">
        <f t="shared" si="863"/>
        <v>0</v>
      </c>
      <c r="W3333" s="75"/>
      <c r="X3333" s="76"/>
    </row>
    <row r="3334" spans="1:24" s="35" customFormat="1" ht="31.5" x14ac:dyDescent="0.25">
      <c r="A3334" s="72" t="s">
        <v>303</v>
      </c>
      <c r="B3334" s="33" t="s">
        <v>336</v>
      </c>
      <c r="C3334" s="73" t="s">
        <v>98</v>
      </c>
      <c r="D3334" s="34" t="s">
        <v>99</v>
      </c>
      <c r="E3334" s="74"/>
      <c r="F3334" s="74"/>
      <c r="G3334" s="74"/>
      <c r="H3334" s="74"/>
      <c r="I3334" s="54"/>
      <c r="J3334" s="50"/>
      <c r="K3334" s="54"/>
      <c r="L3334" s="55"/>
      <c r="M3334" s="75"/>
      <c r="N3334" s="75"/>
      <c r="O3334" s="74"/>
      <c r="P3334" s="74"/>
      <c r="Q3334" s="57">
        <f t="shared" si="862"/>
        <v>0</v>
      </c>
      <c r="R3334" s="74"/>
      <c r="S3334" s="53">
        <f t="shared" si="864"/>
        <v>0</v>
      </c>
      <c r="T3334" s="58"/>
      <c r="U3334" s="58"/>
      <c r="V3334" s="53">
        <f t="shared" si="863"/>
        <v>0</v>
      </c>
      <c r="W3334" s="75"/>
      <c r="X3334" s="76"/>
    </row>
    <row r="3335" spans="1:24" s="35" customFormat="1" ht="15.75" x14ac:dyDescent="0.25">
      <c r="A3335" s="72" t="s">
        <v>303</v>
      </c>
      <c r="B3335" s="33" t="s">
        <v>336</v>
      </c>
      <c r="C3335" s="73" t="s">
        <v>100</v>
      </c>
      <c r="D3335" s="34" t="s">
        <v>101</v>
      </c>
      <c r="E3335" s="74"/>
      <c r="F3335" s="74"/>
      <c r="G3335" s="74"/>
      <c r="H3335" s="74"/>
      <c r="I3335" s="54"/>
      <c r="J3335" s="50"/>
      <c r="K3335" s="54"/>
      <c r="L3335" s="55"/>
      <c r="M3335" s="75"/>
      <c r="N3335" s="75"/>
      <c r="O3335" s="74"/>
      <c r="P3335" s="74"/>
      <c r="Q3335" s="57">
        <f t="shared" si="862"/>
        <v>0</v>
      </c>
      <c r="R3335" s="74"/>
      <c r="S3335" s="53">
        <f t="shared" si="864"/>
        <v>0</v>
      </c>
      <c r="T3335" s="58"/>
      <c r="U3335" s="58"/>
      <c r="V3335" s="53">
        <f t="shared" si="863"/>
        <v>0</v>
      </c>
      <c r="W3335" s="75"/>
      <c r="X3335" s="76"/>
    </row>
    <row r="3336" spans="1:24" s="35" customFormat="1" ht="47.25" x14ac:dyDescent="0.25">
      <c r="A3336" s="72" t="s">
        <v>303</v>
      </c>
      <c r="B3336" s="33" t="s">
        <v>336</v>
      </c>
      <c r="C3336" s="73" t="s">
        <v>102</v>
      </c>
      <c r="D3336" s="39" t="s">
        <v>87</v>
      </c>
      <c r="E3336" s="74"/>
      <c r="F3336" s="74"/>
      <c r="G3336" s="74"/>
      <c r="H3336" s="74"/>
      <c r="I3336" s="54"/>
      <c r="J3336" s="50"/>
      <c r="K3336" s="54"/>
      <c r="L3336" s="55"/>
      <c r="M3336" s="75"/>
      <c r="N3336" s="75"/>
      <c r="O3336" s="74"/>
      <c r="P3336" s="74"/>
      <c r="Q3336" s="57">
        <f t="shared" si="862"/>
        <v>0</v>
      </c>
      <c r="R3336" s="74"/>
      <c r="S3336" s="53">
        <f t="shared" si="864"/>
        <v>0</v>
      </c>
      <c r="T3336" s="58"/>
      <c r="U3336" s="58"/>
      <c r="V3336" s="53">
        <f t="shared" si="863"/>
        <v>0</v>
      </c>
      <c r="W3336" s="75"/>
      <c r="X3336" s="76"/>
    </row>
    <row r="3337" spans="1:24" s="35" customFormat="1" ht="37.5" customHeight="1" x14ac:dyDescent="0.25">
      <c r="A3337" s="72" t="s">
        <v>303</v>
      </c>
      <c r="B3337" s="33" t="s">
        <v>336</v>
      </c>
      <c r="C3337" s="73" t="s">
        <v>102</v>
      </c>
      <c r="D3337" s="39" t="s">
        <v>103</v>
      </c>
      <c r="E3337" s="74"/>
      <c r="F3337" s="74"/>
      <c r="G3337" s="74"/>
      <c r="H3337" s="74"/>
      <c r="I3337" s="54"/>
      <c r="J3337" s="50"/>
      <c r="K3337" s="54"/>
      <c r="L3337" s="55"/>
      <c r="M3337" s="75"/>
      <c r="N3337" s="75"/>
      <c r="O3337" s="74"/>
      <c r="P3337" s="74"/>
      <c r="Q3337" s="57">
        <f t="shared" si="862"/>
        <v>0</v>
      </c>
      <c r="R3337" s="74"/>
      <c r="S3337" s="53">
        <f t="shared" si="864"/>
        <v>0</v>
      </c>
      <c r="T3337" s="58"/>
      <c r="U3337" s="58"/>
      <c r="V3337" s="53">
        <f t="shared" si="863"/>
        <v>0</v>
      </c>
      <c r="W3337" s="75"/>
      <c r="X3337" s="76"/>
    </row>
    <row r="3338" spans="1:24" s="35" customFormat="1" ht="31.5" x14ac:dyDescent="0.25">
      <c r="A3338" s="72" t="s">
        <v>303</v>
      </c>
      <c r="B3338" s="33" t="s">
        <v>336</v>
      </c>
      <c r="C3338" s="23" t="s">
        <v>374</v>
      </c>
      <c r="D3338" s="39" t="s">
        <v>375</v>
      </c>
      <c r="E3338" s="74"/>
      <c r="F3338" s="74"/>
      <c r="G3338" s="74"/>
      <c r="H3338" s="74"/>
      <c r="I3338" s="54"/>
      <c r="J3338" s="50"/>
      <c r="K3338" s="54"/>
      <c r="L3338" s="55"/>
      <c r="M3338" s="75"/>
      <c r="N3338" s="75"/>
      <c r="O3338" s="74"/>
      <c r="P3338" s="74"/>
      <c r="Q3338" s="57"/>
      <c r="R3338" s="74"/>
      <c r="S3338" s="53"/>
      <c r="T3338" s="58"/>
      <c r="U3338" s="58"/>
      <c r="V3338" s="53"/>
      <c r="W3338" s="75"/>
      <c r="X3338" s="76"/>
    </row>
    <row r="3339" spans="1:24" s="35" customFormat="1" ht="15.75" x14ac:dyDescent="0.25">
      <c r="A3339" s="72" t="s">
        <v>303</v>
      </c>
      <c r="B3339" s="33" t="s">
        <v>336</v>
      </c>
      <c r="C3339" s="23" t="s">
        <v>377</v>
      </c>
      <c r="D3339" s="39" t="s">
        <v>376</v>
      </c>
      <c r="E3339" s="74"/>
      <c r="F3339" s="74"/>
      <c r="G3339" s="74"/>
      <c r="H3339" s="74"/>
      <c r="I3339" s="54"/>
      <c r="J3339" s="50"/>
      <c r="K3339" s="54"/>
      <c r="L3339" s="55"/>
      <c r="M3339" s="75"/>
      <c r="N3339" s="75"/>
      <c r="O3339" s="74"/>
      <c r="P3339" s="74"/>
      <c r="Q3339" s="57"/>
      <c r="R3339" s="74"/>
      <c r="S3339" s="53"/>
      <c r="T3339" s="58"/>
      <c r="U3339" s="58"/>
      <c r="V3339" s="53"/>
      <c r="W3339" s="75"/>
      <c r="X3339" s="76"/>
    </row>
    <row r="3340" spans="1:24" s="35" customFormat="1" ht="15.75" x14ac:dyDescent="0.25">
      <c r="A3340" s="72" t="s">
        <v>303</v>
      </c>
      <c r="B3340" s="21">
        <v>2</v>
      </c>
      <c r="C3340" s="73" t="s">
        <v>102</v>
      </c>
      <c r="D3340" s="40" t="s">
        <v>31</v>
      </c>
      <c r="E3340" s="68">
        <f t="shared" ref="E3340:L3340" si="865">E3341+E3347+E3401</f>
        <v>2055691</v>
      </c>
      <c r="F3340" s="68">
        <f t="shared" si="865"/>
        <v>513816.33333333331</v>
      </c>
      <c r="G3340" s="68">
        <f t="shared" si="865"/>
        <v>513604</v>
      </c>
      <c r="H3340" s="68">
        <f t="shared" si="865"/>
        <v>513604</v>
      </c>
      <c r="I3340" s="134">
        <f t="shared" si="865"/>
        <v>0</v>
      </c>
      <c r="J3340" s="134">
        <f t="shared" si="865"/>
        <v>0</v>
      </c>
      <c r="K3340" s="134">
        <f t="shared" si="865"/>
        <v>0</v>
      </c>
      <c r="L3340" s="64">
        <f t="shared" si="865"/>
        <v>0</v>
      </c>
      <c r="M3340" s="64"/>
      <c r="N3340" s="49">
        <f>ROUND(M3340/12*3,0)</f>
        <v>0</v>
      </c>
      <c r="O3340" s="68">
        <f t="shared" ref="O3340:V3340" si="866">O3341+O3347+O3401</f>
        <v>0</v>
      </c>
      <c r="P3340" s="68">
        <f t="shared" si="866"/>
        <v>0</v>
      </c>
      <c r="Q3340" s="134">
        <f t="shared" si="866"/>
        <v>0</v>
      </c>
      <c r="R3340" s="68">
        <f t="shared" si="866"/>
        <v>164</v>
      </c>
      <c r="S3340" s="64">
        <f t="shared" si="866"/>
        <v>41</v>
      </c>
      <c r="T3340" s="144">
        <f t="shared" si="866"/>
        <v>65</v>
      </c>
      <c r="U3340" s="144">
        <f t="shared" si="866"/>
        <v>65</v>
      </c>
      <c r="V3340" s="53">
        <f t="shared" si="866"/>
        <v>0</v>
      </c>
      <c r="W3340" s="74"/>
      <c r="X3340" s="76"/>
    </row>
    <row r="3341" spans="1:24" s="35" customFormat="1" ht="15.75" x14ac:dyDescent="0.25">
      <c r="A3341" s="72" t="s">
        <v>303</v>
      </c>
      <c r="B3341" s="22" t="s">
        <v>337</v>
      </c>
      <c r="C3341" s="73" t="s">
        <v>102</v>
      </c>
      <c r="D3341" s="32" t="s">
        <v>32</v>
      </c>
      <c r="E3341" s="64">
        <f t="shared" ref="E3341:L3341" si="867">SUM(E3342:E3346)</f>
        <v>2054417</v>
      </c>
      <c r="F3341" s="64">
        <f t="shared" si="867"/>
        <v>513604</v>
      </c>
      <c r="G3341" s="64">
        <f t="shared" si="867"/>
        <v>513604</v>
      </c>
      <c r="H3341" s="64">
        <f t="shared" si="867"/>
        <v>513604</v>
      </c>
      <c r="I3341" s="134">
        <f t="shared" si="867"/>
        <v>0</v>
      </c>
      <c r="J3341" s="134">
        <f t="shared" si="867"/>
        <v>0</v>
      </c>
      <c r="K3341" s="134">
        <f t="shared" si="867"/>
        <v>0</v>
      </c>
      <c r="L3341" s="64">
        <f t="shared" si="867"/>
        <v>0</v>
      </c>
      <c r="M3341" s="64"/>
      <c r="N3341" s="64"/>
      <c r="O3341" s="64">
        <f t="shared" ref="O3341:V3341" si="868">SUM(O3342:O3346)</f>
        <v>0</v>
      </c>
      <c r="P3341" s="64">
        <f t="shared" si="868"/>
        <v>0</v>
      </c>
      <c r="Q3341" s="134">
        <f t="shared" si="868"/>
        <v>0</v>
      </c>
      <c r="R3341" s="64">
        <f t="shared" si="868"/>
        <v>164</v>
      </c>
      <c r="S3341" s="64">
        <f t="shared" si="868"/>
        <v>41</v>
      </c>
      <c r="T3341" s="144">
        <f t="shared" si="868"/>
        <v>65</v>
      </c>
      <c r="U3341" s="144">
        <f t="shared" si="868"/>
        <v>65</v>
      </c>
      <c r="V3341" s="64">
        <f t="shared" si="868"/>
        <v>0</v>
      </c>
      <c r="W3341" s="64"/>
      <c r="X3341" s="76"/>
    </row>
    <row r="3342" spans="1:24" s="35" customFormat="1" ht="15.75" x14ac:dyDescent="0.25">
      <c r="A3342" s="72" t="s">
        <v>303</v>
      </c>
      <c r="B3342" s="33" t="s">
        <v>337</v>
      </c>
      <c r="C3342" s="73" t="s">
        <v>109</v>
      </c>
      <c r="D3342" s="34" t="s">
        <v>106</v>
      </c>
      <c r="E3342" s="74"/>
      <c r="F3342" s="74"/>
      <c r="G3342" s="74"/>
      <c r="H3342" s="74"/>
      <c r="I3342" s="54"/>
      <c r="J3342" s="50"/>
      <c r="K3342" s="54"/>
      <c r="L3342" s="55"/>
      <c r="M3342" s="75"/>
      <c r="N3342" s="75"/>
      <c r="O3342" s="74"/>
      <c r="P3342" s="74"/>
      <c r="Q3342" s="57">
        <f>O3342-P3342</f>
        <v>0</v>
      </c>
      <c r="R3342" s="74"/>
      <c r="S3342" s="53">
        <f>ROUND(R3342/12*3,0)</f>
        <v>0</v>
      </c>
      <c r="T3342" s="58"/>
      <c r="U3342" s="58"/>
      <c r="V3342" s="53">
        <f>T3342-U3342</f>
        <v>0</v>
      </c>
      <c r="W3342" s="75"/>
      <c r="X3342" s="76"/>
    </row>
    <row r="3343" spans="1:24" s="35" customFormat="1" ht="31.5" x14ac:dyDescent="0.25">
      <c r="A3343" s="72" t="s">
        <v>303</v>
      </c>
      <c r="B3343" s="33" t="s">
        <v>337</v>
      </c>
      <c r="C3343" s="73" t="s">
        <v>110</v>
      </c>
      <c r="D3343" s="34" t="s">
        <v>114</v>
      </c>
      <c r="E3343" s="53">
        <v>2054417</v>
      </c>
      <c r="F3343" s="53">
        <f>ROUND(E3343/12*3,0)</f>
        <v>513604</v>
      </c>
      <c r="G3343" s="53">
        <v>513604</v>
      </c>
      <c r="H3343" s="53">
        <v>513604</v>
      </c>
      <c r="I3343" s="54"/>
      <c r="J3343" s="50"/>
      <c r="K3343" s="54"/>
      <c r="L3343" s="55"/>
      <c r="M3343" s="75"/>
      <c r="N3343" s="75"/>
      <c r="O3343" s="74"/>
      <c r="P3343" s="74"/>
      <c r="Q3343" s="57">
        <f>O3343-P3343</f>
        <v>0</v>
      </c>
      <c r="R3343" s="74">
        <v>164</v>
      </c>
      <c r="S3343" s="53">
        <f>ROUND(R3343/12*3,0)</f>
        <v>41</v>
      </c>
      <c r="T3343" s="58">
        <v>65</v>
      </c>
      <c r="U3343" s="58">
        <v>65</v>
      </c>
      <c r="V3343" s="53">
        <f>T3343-U3343</f>
        <v>0</v>
      </c>
      <c r="W3343" s="75"/>
      <c r="X3343" s="76"/>
    </row>
    <row r="3344" spans="1:24" s="35" customFormat="1" ht="15.75" x14ac:dyDescent="0.25">
      <c r="A3344" s="72" t="s">
        <v>303</v>
      </c>
      <c r="B3344" s="33" t="s">
        <v>337</v>
      </c>
      <c r="C3344" s="73" t="s">
        <v>111</v>
      </c>
      <c r="D3344" s="34" t="s">
        <v>115</v>
      </c>
      <c r="E3344" s="74"/>
      <c r="F3344" s="74"/>
      <c r="G3344" s="74"/>
      <c r="H3344" s="74"/>
      <c r="I3344" s="54"/>
      <c r="J3344" s="50"/>
      <c r="K3344" s="54"/>
      <c r="L3344" s="55"/>
      <c r="M3344" s="75"/>
      <c r="N3344" s="75"/>
      <c r="O3344" s="74"/>
      <c r="P3344" s="74"/>
      <c r="Q3344" s="57">
        <f>O3344-P3344</f>
        <v>0</v>
      </c>
      <c r="R3344" s="74"/>
      <c r="S3344" s="53">
        <f>ROUND(R3344/12*3,0)</f>
        <v>0</v>
      </c>
      <c r="T3344" s="58"/>
      <c r="U3344" s="58"/>
      <c r="V3344" s="53">
        <f>T3344-U3344</f>
        <v>0</v>
      </c>
      <c r="W3344" s="75"/>
      <c r="X3344" s="76"/>
    </row>
    <row r="3345" spans="1:24" s="35" customFormat="1" ht="23.25" customHeight="1" x14ac:dyDescent="0.25">
      <c r="A3345" s="72" t="s">
        <v>303</v>
      </c>
      <c r="B3345" s="33" t="s">
        <v>337</v>
      </c>
      <c r="C3345" s="73" t="s">
        <v>113</v>
      </c>
      <c r="D3345" s="34" t="s">
        <v>116</v>
      </c>
      <c r="E3345" s="74"/>
      <c r="F3345" s="74"/>
      <c r="G3345" s="74"/>
      <c r="H3345" s="74"/>
      <c r="I3345" s="127"/>
      <c r="J3345" s="50"/>
      <c r="K3345" s="127"/>
      <c r="L3345" s="55"/>
      <c r="M3345" s="75"/>
      <c r="N3345" s="75"/>
      <c r="O3345" s="74"/>
      <c r="P3345" s="74"/>
      <c r="Q3345" s="59">
        <f>O3345-P3345</f>
        <v>0</v>
      </c>
      <c r="R3345" s="74"/>
      <c r="S3345" s="53">
        <f>ROUND(R3345/12*3,0)</f>
        <v>0</v>
      </c>
      <c r="T3345" s="53"/>
      <c r="U3345" s="53"/>
      <c r="V3345" s="53">
        <f>T3345-U3345</f>
        <v>0</v>
      </c>
      <c r="W3345" s="75"/>
      <c r="X3345" s="76"/>
    </row>
    <row r="3346" spans="1:24" s="35" customFormat="1" ht="15.75" x14ac:dyDescent="0.25">
      <c r="A3346" s="72" t="s">
        <v>303</v>
      </c>
      <c r="B3346" s="33" t="s">
        <v>337</v>
      </c>
      <c r="C3346" s="73" t="s">
        <v>112</v>
      </c>
      <c r="D3346" s="34" t="s">
        <v>117</v>
      </c>
      <c r="E3346" s="74"/>
      <c r="F3346" s="74"/>
      <c r="G3346" s="74"/>
      <c r="H3346" s="74"/>
      <c r="I3346" s="127"/>
      <c r="J3346" s="50"/>
      <c r="K3346" s="127"/>
      <c r="L3346" s="55"/>
      <c r="M3346" s="75"/>
      <c r="N3346" s="75"/>
      <c r="O3346" s="74"/>
      <c r="P3346" s="74"/>
      <c r="Q3346" s="59">
        <f>O3346-P3346</f>
        <v>0</v>
      </c>
      <c r="R3346" s="74"/>
      <c r="S3346" s="53">
        <f>ROUND(R3346/12*3,0)</f>
        <v>0</v>
      </c>
      <c r="T3346" s="53"/>
      <c r="U3346" s="53"/>
      <c r="V3346" s="53">
        <f>T3346-U3346</f>
        <v>0</v>
      </c>
      <c r="W3346" s="75"/>
      <c r="X3346" s="76"/>
    </row>
    <row r="3347" spans="1:24" s="35" customFormat="1" ht="15.75" x14ac:dyDescent="0.25">
      <c r="A3347" s="72" t="s">
        <v>303</v>
      </c>
      <c r="B3347" s="22" t="s">
        <v>338</v>
      </c>
      <c r="C3347" s="73" t="s">
        <v>102</v>
      </c>
      <c r="D3347" s="41" t="s">
        <v>33</v>
      </c>
      <c r="E3347" s="64">
        <f t="shared" ref="E3347:L3347" si="869">SUM(E3348:E3400)</f>
        <v>0</v>
      </c>
      <c r="F3347" s="64">
        <f t="shared" si="869"/>
        <v>0</v>
      </c>
      <c r="G3347" s="64">
        <f t="shared" si="869"/>
        <v>0</v>
      </c>
      <c r="H3347" s="64">
        <f t="shared" si="869"/>
        <v>0</v>
      </c>
      <c r="I3347" s="134">
        <f t="shared" si="869"/>
        <v>0</v>
      </c>
      <c r="J3347" s="134">
        <f t="shared" si="869"/>
        <v>0</v>
      </c>
      <c r="K3347" s="134">
        <f t="shared" si="869"/>
        <v>0</v>
      </c>
      <c r="L3347" s="64">
        <f t="shared" si="869"/>
        <v>0</v>
      </c>
      <c r="M3347" s="64"/>
      <c r="N3347" s="64"/>
      <c r="O3347" s="64">
        <f t="shared" ref="O3347:V3347" si="870">SUM(O3348:O3400)</f>
        <v>0</v>
      </c>
      <c r="P3347" s="64">
        <f t="shared" si="870"/>
        <v>0</v>
      </c>
      <c r="Q3347" s="134">
        <f t="shared" si="870"/>
        <v>0</v>
      </c>
      <c r="R3347" s="64">
        <f t="shared" si="870"/>
        <v>0</v>
      </c>
      <c r="S3347" s="64">
        <f t="shared" si="870"/>
        <v>0</v>
      </c>
      <c r="T3347" s="144">
        <f t="shared" si="870"/>
        <v>0</v>
      </c>
      <c r="U3347" s="144">
        <f t="shared" si="870"/>
        <v>0</v>
      </c>
      <c r="V3347" s="64">
        <f t="shared" si="870"/>
        <v>0</v>
      </c>
      <c r="W3347" s="64"/>
      <c r="X3347" s="76"/>
    </row>
    <row r="3348" spans="1:24" s="35" customFormat="1" ht="31.5" x14ac:dyDescent="0.25">
      <c r="A3348" s="72" t="s">
        <v>303</v>
      </c>
      <c r="B3348" s="33" t="s">
        <v>338</v>
      </c>
      <c r="C3348" s="78" t="s">
        <v>139</v>
      </c>
      <c r="D3348" s="43" t="s">
        <v>119</v>
      </c>
      <c r="E3348" s="74"/>
      <c r="F3348" s="74"/>
      <c r="G3348" s="74"/>
      <c r="H3348" s="74"/>
      <c r="I3348" s="54"/>
      <c r="J3348" s="50"/>
      <c r="K3348" s="54"/>
      <c r="L3348" s="55"/>
      <c r="M3348" s="75"/>
      <c r="N3348" s="75"/>
      <c r="O3348" s="74"/>
      <c r="P3348" s="74"/>
      <c r="Q3348" s="57">
        <f t="shared" ref="Q3348:Q3400" si="871">O3348-P3348</f>
        <v>0</v>
      </c>
      <c r="R3348" s="74"/>
      <c r="S3348" s="53">
        <f t="shared" ref="S3348:S3400" si="872">ROUND(R3348/12*3,0)</f>
        <v>0</v>
      </c>
      <c r="T3348" s="58"/>
      <c r="U3348" s="58"/>
      <c r="V3348" s="53">
        <f t="shared" ref="V3348:V3400" si="873">T3348-U3348</f>
        <v>0</v>
      </c>
      <c r="W3348" s="75"/>
      <c r="X3348" s="76"/>
    </row>
    <row r="3349" spans="1:24" s="35" customFormat="1" ht="47.25" x14ac:dyDescent="0.25">
      <c r="A3349" s="72" t="s">
        <v>303</v>
      </c>
      <c r="B3349" s="33" t="s">
        <v>338</v>
      </c>
      <c r="C3349" s="78" t="s">
        <v>140</v>
      </c>
      <c r="D3349" s="43" t="s">
        <v>120</v>
      </c>
      <c r="E3349" s="74"/>
      <c r="F3349" s="74"/>
      <c r="G3349" s="74"/>
      <c r="H3349" s="74"/>
      <c r="I3349" s="54"/>
      <c r="J3349" s="50"/>
      <c r="K3349" s="54"/>
      <c r="L3349" s="55"/>
      <c r="M3349" s="75"/>
      <c r="N3349" s="75"/>
      <c r="O3349" s="74"/>
      <c r="P3349" s="74"/>
      <c r="Q3349" s="57">
        <f t="shared" si="871"/>
        <v>0</v>
      </c>
      <c r="R3349" s="74"/>
      <c r="S3349" s="53">
        <f t="shared" si="872"/>
        <v>0</v>
      </c>
      <c r="T3349" s="58"/>
      <c r="U3349" s="58"/>
      <c r="V3349" s="53">
        <f t="shared" si="873"/>
        <v>0</v>
      </c>
      <c r="W3349" s="75"/>
      <c r="X3349" s="76"/>
    </row>
    <row r="3350" spans="1:24" s="35" customFormat="1" ht="31.5" x14ac:dyDescent="0.25">
      <c r="A3350" s="72" t="s">
        <v>303</v>
      </c>
      <c r="B3350" s="33" t="s">
        <v>338</v>
      </c>
      <c r="C3350" s="78" t="s">
        <v>141</v>
      </c>
      <c r="D3350" s="43" t="s">
        <v>142</v>
      </c>
      <c r="E3350" s="74"/>
      <c r="F3350" s="74"/>
      <c r="G3350" s="74"/>
      <c r="H3350" s="74"/>
      <c r="I3350" s="54"/>
      <c r="J3350" s="50"/>
      <c r="K3350" s="54"/>
      <c r="L3350" s="55"/>
      <c r="M3350" s="75"/>
      <c r="N3350" s="75"/>
      <c r="O3350" s="74"/>
      <c r="P3350" s="74"/>
      <c r="Q3350" s="57">
        <f t="shared" si="871"/>
        <v>0</v>
      </c>
      <c r="R3350" s="74"/>
      <c r="S3350" s="53">
        <f t="shared" si="872"/>
        <v>0</v>
      </c>
      <c r="T3350" s="58"/>
      <c r="U3350" s="58"/>
      <c r="V3350" s="53">
        <f t="shared" si="873"/>
        <v>0</v>
      </c>
      <c r="W3350" s="75"/>
      <c r="X3350" s="76"/>
    </row>
    <row r="3351" spans="1:24" s="35" customFormat="1" ht="31.5" x14ac:dyDescent="0.25">
      <c r="A3351" s="72" t="s">
        <v>303</v>
      </c>
      <c r="B3351" s="33" t="s">
        <v>338</v>
      </c>
      <c r="C3351" s="78" t="s">
        <v>143</v>
      </c>
      <c r="D3351" s="43" t="s">
        <v>144</v>
      </c>
      <c r="E3351" s="74"/>
      <c r="F3351" s="74"/>
      <c r="G3351" s="74"/>
      <c r="H3351" s="74"/>
      <c r="I3351" s="54"/>
      <c r="J3351" s="50"/>
      <c r="K3351" s="54"/>
      <c r="L3351" s="55"/>
      <c r="M3351" s="75"/>
      <c r="N3351" s="75"/>
      <c r="O3351" s="74"/>
      <c r="P3351" s="74"/>
      <c r="Q3351" s="57">
        <f t="shared" si="871"/>
        <v>0</v>
      </c>
      <c r="R3351" s="74"/>
      <c r="S3351" s="53">
        <f t="shared" si="872"/>
        <v>0</v>
      </c>
      <c r="T3351" s="58"/>
      <c r="U3351" s="58"/>
      <c r="V3351" s="53">
        <f t="shared" si="873"/>
        <v>0</v>
      </c>
      <c r="W3351" s="75"/>
      <c r="X3351" s="76"/>
    </row>
    <row r="3352" spans="1:24" s="35" customFormat="1" ht="15.75" x14ac:dyDescent="0.25">
      <c r="A3352" s="72" t="s">
        <v>303</v>
      </c>
      <c r="B3352" s="33" t="s">
        <v>338</v>
      </c>
      <c r="C3352" s="78" t="s">
        <v>145</v>
      </c>
      <c r="D3352" s="43" t="s">
        <v>146</v>
      </c>
      <c r="E3352" s="74"/>
      <c r="F3352" s="74"/>
      <c r="G3352" s="74"/>
      <c r="H3352" s="74"/>
      <c r="I3352" s="127"/>
      <c r="J3352" s="50"/>
      <c r="K3352" s="127"/>
      <c r="L3352" s="55"/>
      <c r="M3352" s="75"/>
      <c r="N3352" s="75"/>
      <c r="O3352" s="74"/>
      <c r="P3352" s="74"/>
      <c r="Q3352" s="59">
        <f t="shared" si="871"/>
        <v>0</v>
      </c>
      <c r="R3352" s="74"/>
      <c r="S3352" s="53">
        <f t="shared" si="872"/>
        <v>0</v>
      </c>
      <c r="T3352" s="53"/>
      <c r="U3352" s="53"/>
      <c r="V3352" s="53">
        <f t="shared" si="873"/>
        <v>0</v>
      </c>
      <c r="W3352" s="75"/>
      <c r="X3352" s="76"/>
    </row>
    <row r="3353" spans="1:24" s="35" customFormat="1" ht="15.75" x14ac:dyDescent="0.25">
      <c r="A3353" s="72" t="s">
        <v>303</v>
      </c>
      <c r="B3353" s="33" t="s">
        <v>338</v>
      </c>
      <c r="C3353" s="78" t="s">
        <v>147</v>
      </c>
      <c r="D3353" s="43" t="s">
        <v>148</v>
      </c>
      <c r="E3353" s="74"/>
      <c r="F3353" s="74"/>
      <c r="G3353" s="74"/>
      <c r="H3353" s="74"/>
      <c r="I3353" s="54"/>
      <c r="J3353" s="50"/>
      <c r="K3353" s="54"/>
      <c r="L3353" s="55"/>
      <c r="M3353" s="75"/>
      <c r="N3353" s="75"/>
      <c r="O3353" s="74"/>
      <c r="P3353" s="74"/>
      <c r="Q3353" s="57">
        <f t="shared" si="871"/>
        <v>0</v>
      </c>
      <c r="R3353" s="74"/>
      <c r="S3353" s="53">
        <f t="shared" si="872"/>
        <v>0</v>
      </c>
      <c r="T3353" s="58"/>
      <c r="U3353" s="58"/>
      <c r="V3353" s="53">
        <f t="shared" si="873"/>
        <v>0</v>
      </c>
      <c r="W3353" s="75"/>
      <c r="X3353" s="76"/>
    </row>
    <row r="3354" spans="1:24" s="35" customFormat="1" ht="78.75" x14ac:dyDescent="0.25">
      <c r="A3354" s="72" t="s">
        <v>303</v>
      </c>
      <c r="B3354" s="33" t="s">
        <v>338</v>
      </c>
      <c r="C3354" s="78" t="s">
        <v>149</v>
      </c>
      <c r="D3354" s="43" t="s">
        <v>150</v>
      </c>
      <c r="E3354" s="74"/>
      <c r="F3354" s="74"/>
      <c r="G3354" s="74"/>
      <c r="H3354" s="74"/>
      <c r="I3354" s="54"/>
      <c r="J3354" s="50"/>
      <c r="K3354" s="54"/>
      <c r="L3354" s="55"/>
      <c r="M3354" s="75"/>
      <c r="N3354" s="75"/>
      <c r="O3354" s="74"/>
      <c r="P3354" s="74"/>
      <c r="Q3354" s="57">
        <f t="shared" si="871"/>
        <v>0</v>
      </c>
      <c r="R3354" s="74"/>
      <c r="S3354" s="53">
        <f t="shared" si="872"/>
        <v>0</v>
      </c>
      <c r="T3354" s="58"/>
      <c r="U3354" s="58"/>
      <c r="V3354" s="53">
        <f t="shared" si="873"/>
        <v>0</v>
      </c>
      <c r="W3354" s="75"/>
      <c r="X3354" s="76"/>
    </row>
    <row r="3355" spans="1:24" s="35" customFormat="1" ht="31.5" x14ac:dyDescent="0.25">
      <c r="A3355" s="72" t="s">
        <v>303</v>
      </c>
      <c r="B3355" s="33" t="s">
        <v>338</v>
      </c>
      <c r="C3355" s="78" t="s">
        <v>130</v>
      </c>
      <c r="D3355" s="43" t="s">
        <v>151</v>
      </c>
      <c r="E3355" s="74"/>
      <c r="F3355" s="74"/>
      <c r="G3355" s="74"/>
      <c r="H3355" s="74"/>
      <c r="I3355" s="54"/>
      <c r="J3355" s="50"/>
      <c r="K3355" s="54"/>
      <c r="L3355" s="55"/>
      <c r="M3355" s="75"/>
      <c r="N3355" s="75"/>
      <c r="O3355" s="74"/>
      <c r="P3355" s="74"/>
      <c r="Q3355" s="57">
        <f t="shared" si="871"/>
        <v>0</v>
      </c>
      <c r="R3355" s="74"/>
      <c r="S3355" s="53">
        <f t="shared" si="872"/>
        <v>0</v>
      </c>
      <c r="T3355" s="58"/>
      <c r="U3355" s="58"/>
      <c r="V3355" s="53">
        <f t="shared" si="873"/>
        <v>0</v>
      </c>
      <c r="W3355" s="75"/>
      <c r="X3355" s="76"/>
    </row>
    <row r="3356" spans="1:24" s="35" customFormat="1" ht="47.25" x14ac:dyDescent="0.25">
      <c r="A3356" s="72" t="s">
        <v>303</v>
      </c>
      <c r="B3356" s="33" t="s">
        <v>338</v>
      </c>
      <c r="C3356" s="78" t="s">
        <v>174</v>
      </c>
      <c r="D3356" s="43" t="s">
        <v>175</v>
      </c>
      <c r="E3356" s="74"/>
      <c r="F3356" s="74"/>
      <c r="G3356" s="74"/>
      <c r="H3356" s="74"/>
      <c r="I3356" s="54"/>
      <c r="J3356" s="50"/>
      <c r="K3356" s="54"/>
      <c r="L3356" s="55"/>
      <c r="M3356" s="75"/>
      <c r="N3356" s="75"/>
      <c r="O3356" s="74"/>
      <c r="P3356" s="74"/>
      <c r="Q3356" s="57">
        <f t="shared" si="871"/>
        <v>0</v>
      </c>
      <c r="R3356" s="74"/>
      <c r="S3356" s="53">
        <f t="shared" si="872"/>
        <v>0</v>
      </c>
      <c r="T3356" s="58"/>
      <c r="U3356" s="58"/>
      <c r="V3356" s="53">
        <f t="shared" si="873"/>
        <v>0</v>
      </c>
      <c r="W3356" s="75"/>
      <c r="X3356" s="76"/>
    </row>
    <row r="3357" spans="1:24" s="35" customFormat="1" ht="31.5" x14ac:dyDescent="0.25">
      <c r="A3357" s="72" t="s">
        <v>303</v>
      </c>
      <c r="B3357" s="33" t="s">
        <v>338</v>
      </c>
      <c r="C3357" s="78" t="s">
        <v>129</v>
      </c>
      <c r="D3357" s="43" t="s">
        <v>152</v>
      </c>
      <c r="E3357" s="74"/>
      <c r="F3357" s="74"/>
      <c r="G3357" s="74"/>
      <c r="H3357" s="74"/>
      <c r="I3357" s="54"/>
      <c r="J3357" s="50"/>
      <c r="K3357" s="54"/>
      <c r="L3357" s="55"/>
      <c r="M3357" s="75"/>
      <c r="N3357" s="75"/>
      <c r="O3357" s="74"/>
      <c r="P3357" s="74"/>
      <c r="Q3357" s="57">
        <f t="shared" si="871"/>
        <v>0</v>
      </c>
      <c r="R3357" s="74"/>
      <c r="S3357" s="53">
        <f t="shared" si="872"/>
        <v>0</v>
      </c>
      <c r="T3357" s="58"/>
      <c r="U3357" s="58"/>
      <c r="V3357" s="53">
        <f t="shared" si="873"/>
        <v>0</v>
      </c>
      <c r="W3357" s="75"/>
      <c r="X3357" s="76"/>
    </row>
    <row r="3358" spans="1:24" s="35" customFormat="1" ht="31.5" x14ac:dyDescent="0.25">
      <c r="A3358" s="72" t="s">
        <v>303</v>
      </c>
      <c r="B3358" s="33" t="s">
        <v>338</v>
      </c>
      <c r="C3358" s="78" t="s">
        <v>176</v>
      </c>
      <c r="D3358" s="43" t="s">
        <v>177</v>
      </c>
      <c r="E3358" s="74"/>
      <c r="F3358" s="74"/>
      <c r="G3358" s="74"/>
      <c r="H3358" s="74"/>
      <c r="I3358" s="54"/>
      <c r="J3358" s="50"/>
      <c r="K3358" s="54"/>
      <c r="L3358" s="55"/>
      <c r="M3358" s="75"/>
      <c r="N3358" s="75"/>
      <c r="O3358" s="74"/>
      <c r="P3358" s="74"/>
      <c r="Q3358" s="57">
        <f t="shared" si="871"/>
        <v>0</v>
      </c>
      <c r="R3358" s="74"/>
      <c r="S3358" s="53">
        <f t="shared" si="872"/>
        <v>0</v>
      </c>
      <c r="T3358" s="58"/>
      <c r="U3358" s="58"/>
      <c r="V3358" s="53">
        <f t="shared" si="873"/>
        <v>0</v>
      </c>
      <c r="W3358" s="75"/>
      <c r="X3358" s="76"/>
    </row>
    <row r="3359" spans="1:24" s="35" customFormat="1" ht="15.75" x14ac:dyDescent="0.25">
      <c r="A3359" s="72" t="s">
        <v>303</v>
      </c>
      <c r="B3359" s="33" t="s">
        <v>338</v>
      </c>
      <c r="C3359" s="78" t="s">
        <v>131</v>
      </c>
      <c r="D3359" s="43" t="s">
        <v>153</v>
      </c>
      <c r="E3359" s="74"/>
      <c r="F3359" s="74"/>
      <c r="G3359" s="74"/>
      <c r="H3359" s="74"/>
      <c r="I3359" s="54"/>
      <c r="J3359" s="50"/>
      <c r="K3359" s="54"/>
      <c r="L3359" s="55"/>
      <c r="M3359" s="75"/>
      <c r="N3359" s="75"/>
      <c r="O3359" s="74"/>
      <c r="P3359" s="74"/>
      <c r="Q3359" s="57">
        <f t="shared" si="871"/>
        <v>0</v>
      </c>
      <c r="R3359" s="74"/>
      <c r="S3359" s="53">
        <f t="shared" si="872"/>
        <v>0</v>
      </c>
      <c r="T3359" s="58"/>
      <c r="U3359" s="58"/>
      <c r="V3359" s="53">
        <f t="shared" si="873"/>
        <v>0</v>
      </c>
      <c r="W3359" s="75"/>
      <c r="X3359" s="76"/>
    </row>
    <row r="3360" spans="1:24" s="35" customFormat="1" ht="31.5" x14ac:dyDescent="0.25">
      <c r="A3360" s="72" t="s">
        <v>303</v>
      </c>
      <c r="B3360" s="33" t="s">
        <v>338</v>
      </c>
      <c r="C3360" s="78" t="s">
        <v>178</v>
      </c>
      <c r="D3360" s="43" t="s">
        <v>179</v>
      </c>
      <c r="E3360" s="74"/>
      <c r="F3360" s="74"/>
      <c r="G3360" s="74"/>
      <c r="H3360" s="74"/>
      <c r="I3360" s="54"/>
      <c r="J3360" s="50"/>
      <c r="K3360" s="54"/>
      <c r="L3360" s="55"/>
      <c r="M3360" s="75"/>
      <c r="N3360" s="75"/>
      <c r="O3360" s="74"/>
      <c r="P3360" s="74"/>
      <c r="Q3360" s="57">
        <f t="shared" si="871"/>
        <v>0</v>
      </c>
      <c r="R3360" s="74"/>
      <c r="S3360" s="53">
        <f t="shared" si="872"/>
        <v>0</v>
      </c>
      <c r="T3360" s="58"/>
      <c r="U3360" s="58"/>
      <c r="V3360" s="53">
        <f t="shared" si="873"/>
        <v>0</v>
      </c>
      <c r="W3360" s="75"/>
      <c r="X3360" s="76"/>
    </row>
    <row r="3361" spans="1:24" s="35" customFormat="1" ht="31.5" x14ac:dyDescent="0.25">
      <c r="A3361" s="72" t="s">
        <v>303</v>
      </c>
      <c r="B3361" s="33" t="s">
        <v>338</v>
      </c>
      <c r="C3361" s="78" t="s">
        <v>132</v>
      </c>
      <c r="D3361" s="43" t="s">
        <v>154</v>
      </c>
      <c r="E3361" s="74"/>
      <c r="F3361" s="74"/>
      <c r="G3361" s="74"/>
      <c r="H3361" s="74"/>
      <c r="I3361" s="54"/>
      <c r="J3361" s="50"/>
      <c r="K3361" s="54"/>
      <c r="L3361" s="55"/>
      <c r="M3361" s="75"/>
      <c r="N3361" s="75"/>
      <c r="O3361" s="74"/>
      <c r="P3361" s="74"/>
      <c r="Q3361" s="57">
        <f t="shared" si="871"/>
        <v>0</v>
      </c>
      <c r="R3361" s="74"/>
      <c r="S3361" s="53">
        <f t="shared" si="872"/>
        <v>0</v>
      </c>
      <c r="T3361" s="58"/>
      <c r="U3361" s="58"/>
      <c r="V3361" s="53">
        <f t="shared" si="873"/>
        <v>0</v>
      </c>
      <c r="W3361" s="75"/>
      <c r="X3361" s="76"/>
    </row>
    <row r="3362" spans="1:24" s="35" customFormat="1" ht="15.75" x14ac:dyDescent="0.25">
      <c r="A3362" s="72" t="s">
        <v>303</v>
      </c>
      <c r="B3362" s="33" t="s">
        <v>338</v>
      </c>
      <c r="C3362" s="78" t="s">
        <v>133</v>
      </c>
      <c r="D3362" s="43" t="s">
        <v>155</v>
      </c>
      <c r="E3362" s="74"/>
      <c r="F3362" s="74"/>
      <c r="G3362" s="74"/>
      <c r="H3362" s="74"/>
      <c r="I3362" s="54"/>
      <c r="J3362" s="50"/>
      <c r="K3362" s="54"/>
      <c r="L3362" s="55"/>
      <c r="M3362" s="75"/>
      <c r="N3362" s="75"/>
      <c r="O3362" s="74"/>
      <c r="P3362" s="74"/>
      <c r="Q3362" s="57">
        <f t="shared" si="871"/>
        <v>0</v>
      </c>
      <c r="R3362" s="74"/>
      <c r="S3362" s="53">
        <f t="shared" si="872"/>
        <v>0</v>
      </c>
      <c r="T3362" s="58"/>
      <c r="U3362" s="58"/>
      <c r="V3362" s="53">
        <f t="shared" si="873"/>
        <v>0</v>
      </c>
      <c r="W3362" s="75"/>
      <c r="X3362" s="76"/>
    </row>
    <row r="3363" spans="1:24" s="35" customFormat="1" ht="15.75" x14ac:dyDescent="0.25">
      <c r="A3363" s="72" t="s">
        <v>303</v>
      </c>
      <c r="B3363" s="33" t="s">
        <v>338</v>
      </c>
      <c r="C3363" s="78" t="s">
        <v>135</v>
      </c>
      <c r="D3363" s="43" t="s">
        <v>156</v>
      </c>
      <c r="E3363" s="74"/>
      <c r="F3363" s="74"/>
      <c r="G3363" s="74"/>
      <c r="H3363" s="74"/>
      <c r="I3363" s="54"/>
      <c r="J3363" s="50"/>
      <c r="K3363" s="54"/>
      <c r="L3363" s="55"/>
      <c r="M3363" s="75"/>
      <c r="N3363" s="75"/>
      <c r="O3363" s="74"/>
      <c r="P3363" s="74"/>
      <c r="Q3363" s="57">
        <f t="shared" si="871"/>
        <v>0</v>
      </c>
      <c r="R3363" s="74"/>
      <c r="S3363" s="53">
        <f t="shared" si="872"/>
        <v>0</v>
      </c>
      <c r="T3363" s="58"/>
      <c r="U3363" s="58"/>
      <c r="V3363" s="53">
        <f t="shared" si="873"/>
        <v>0</v>
      </c>
      <c r="W3363" s="75"/>
      <c r="X3363" s="76"/>
    </row>
    <row r="3364" spans="1:24" s="35" customFormat="1" ht="31.5" x14ac:dyDescent="0.25">
      <c r="A3364" s="72" t="s">
        <v>303</v>
      </c>
      <c r="B3364" s="33" t="s">
        <v>338</v>
      </c>
      <c r="C3364" s="78" t="s">
        <v>136</v>
      </c>
      <c r="D3364" s="43" t="s">
        <v>157</v>
      </c>
      <c r="E3364" s="74"/>
      <c r="F3364" s="74"/>
      <c r="G3364" s="74"/>
      <c r="H3364" s="74"/>
      <c r="I3364" s="54"/>
      <c r="J3364" s="50"/>
      <c r="K3364" s="54"/>
      <c r="L3364" s="55"/>
      <c r="M3364" s="75"/>
      <c r="N3364" s="75"/>
      <c r="O3364" s="74"/>
      <c r="P3364" s="74"/>
      <c r="Q3364" s="57">
        <f t="shared" si="871"/>
        <v>0</v>
      </c>
      <c r="R3364" s="74"/>
      <c r="S3364" s="53">
        <f t="shared" si="872"/>
        <v>0</v>
      </c>
      <c r="T3364" s="58"/>
      <c r="U3364" s="58"/>
      <c r="V3364" s="53">
        <f t="shared" si="873"/>
        <v>0</v>
      </c>
      <c r="W3364" s="75"/>
      <c r="X3364" s="76"/>
    </row>
    <row r="3365" spans="1:24" s="35" customFormat="1" ht="47.25" x14ac:dyDescent="0.25">
      <c r="A3365" s="72" t="s">
        <v>303</v>
      </c>
      <c r="B3365" s="33" t="s">
        <v>338</v>
      </c>
      <c r="C3365" s="78" t="s">
        <v>134</v>
      </c>
      <c r="D3365" s="43" t="s">
        <v>158</v>
      </c>
      <c r="E3365" s="74"/>
      <c r="F3365" s="74"/>
      <c r="G3365" s="74"/>
      <c r="H3365" s="74"/>
      <c r="I3365" s="54"/>
      <c r="J3365" s="50"/>
      <c r="K3365" s="54"/>
      <c r="L3365" s="55"/>
      <c r="M3365" s="75"/>
      <c r="N3365" s="75"/>
      <c r="O3365" s="74"/>
      <c r="P3365" s="74"/>
      <c r="Q3365" s="57">
        <f t="shared" si="871"/>
        <v>0</v>
      </c>
      <c r="R3365" s="74"/>
      <c r="S3365" s="53">
        <f t="shared" si="872"/>
        <v>0</v>
      </c>
      <c r="T3365" s="58"/>
      <c r="U3365" s="58"/>
      <c r="V3365" s="53">
        <f t="shared" si="873"/>
        <v>0</v>
      </c>
      <c r="W3365" s="75"/>
      <c r="X3365" s="76"/>
    </row>
    <row r="3366" spans="1:24" s="35" customFormat="1" ht="15.75" x14ac:dyDescent="0.25">
      <c r="A3366" s="72" t="s">
        <v>303</v>
      </c>
      <c r="B3366" s="33" t="s">
        <v>338</v>
      </c>
      <c r="C3366" s="78" t="s">
        <v>138</v>
      </c>
      <c r="D3366" s="43" t="s">
        <v>159</v>
      </c>
      <c r="E3366" s="74"/>
      <c r="F3366" s="74"/>
      <c r="G3366" s="74"/>
      <c r="H3366" s="74"/>
      <c r="I3366" s="54"/>
      <c r="J3366" s="50"/>
      <c r="K3366" s="54"/>
      <c r="L3366" s="55"/>
      <c r="M3366" s="75"/>
      <c r="N3366" s="75"/>
      <c r="O3366" s="74"/>
      <c r="P3366" s="74"/>
      <c r="Q3366" s="57">
        <f t="shared" si="871"/>
        <v>0</v>
      </c>
      <c r="R3366" s="74"/>
      <c r="S3366" s="53">
        <f t="shared" si="872"/>
        <v>0</v>
      </c>
      <c r="T3366" s="58"/>
      <c r="U3366" s="58"/>
      <c r="V3366" s="53">
        <f t="shared" si="873"/>
        <v>0</v>
      </c>
      <c r="W3366" s="75"/>
      <c r="X3366" s="76"/>
    </row>
    <row r="3367" spans="1:24" s="35" customFormat="1" ht="15.75" x14ac:dyDescent="0.25">
      <c r="A3367" s="72" t="s">
        <v>303</v>
      </c>
      <c r="B3367" s="33" t="s">
        <v>338</v>
      </c>
      <c r="C3367" s="78" t="s">
        <v>180</v>
      </c>
      <c r="D3367" s="43" t="s">
        <v>181</v>
      </c>
      <c r="E3367" s="74"/>
      <c r="F3367" s="74"/>
      <c r="G3367" s="74"/>
      <c r="H3367" s="74"/>
      <c r="I3367" s="54"/>
      <c r="J3367" s="50"/>
      <c r="K3367" s="54"/>
      <c r="L3367" s="55"/>
      <c r="M3367" s="75"/>
      <c r="N3367" s="75"/>
      <c r="O3367" s="74"/>
      <c r="P3367" s="74"/>
      <c r="Q3367" s="57">
        <f t="shared" si="871"/>
        <v>0</v>
      </c>
      <c r="R3367" s="74"/>
      <c r="S3367" s="53">
        <f t="shared" si="872"/>
        <v>0</v>
      </c>
      <c r="T3367" s="58"/>
      <c r="U3367" s="58"/>
      <c r="V3367" s="53">
        <f t="shared" si="873"/>
        <v>0</v>
      </c>
      <c r="W3367" s="75"/>
      <c r="X3367" s="76"/>
    </row>
    <row r="3368" spans="1:24" s="35" customFormat="1" ht="31.5" x14ac:dyDescent="0.25">
      <c r="A3368" s="72" t="s">
        <v>303</v>
      </c>
      <c r="B3368" s="33" t="s">
        <v>338</v>
      </c>
      <c r="C3368" s="78" t="s">
        <v>137</v>
      </c>
      <c r="D3368" s="43" t="s">
        <v>160</v>
      </c>
      <c r="E3368" s="74"/>
      <c r="F3368" s="74"/>
      <c r="G3368" s="74"/>
      <c r="H3368" s="74"/>
      <c r="I3368" s="54"/>
      <c r="J3368" s="50"/>
      <c r="K3368" s="54"/>
      <c r="L3368" s="55"/>
      <c r="M3368" s="75"/>
      <c r="N3368" s="75"/>
      <c r="O3368" s="74"/>
      <c r="P3368" s="74"/>
      <c r="Q3368" s="57">
        <f t="shared" si="871"/>
        <v>0</v>
      </c>
      <c r="R3368" s="74"/>
      <c r="S3368" s="53">
        <f t="shared" si="872"/>
        <v>0</v>
      </c>
      <c r="T3368" s="58"/>
      <c r="U3368" s="58"/>
      <c r="V3368" s="53">
        <f t="shared" si="873"/>
        <v>0</v>
      </c>
      <c r="W3368" s="75"/>
      <c r="X3368" s="76"/>
    </row>
    <row r="3369" spans="1:24" s="35" customFormat="1" ht="15.75" x14ac:dyDescent="0.25">
      <c r="A3369" s="72" t="s">
        <v>303</v>
      </c>
      <c r="B3369" s="33" t="s">
        <v>338</v>
      </c>
      <c r="C3369" s="78" t="s">
        <v>127</v>
      </c>
      <c r="D3369" s="43" t="s">
        <v>161</v>
      </c>
      <c r="E3369" s="74"/>
      <c r="F3369" s="74"/>
      <c r="G3369" s="74"/>
      <c r="H3369" s="74"/>
      <c r="I3369" s="54"/>
      <c r="J3369" s="50"/>
      <c r="K3369" s="54"/>
      <c r="L3369" s="55"/>
      <c r="M3369" s="75"/>
      <c r="N3369" s="75"/>
      <c r="O3369" s="74"/>
      <c r="P3369" s="74"/>
      <c r="Q3369" s="57">
        <f t="shared" si="871"/>
        <v>0</v>
      </c>
      <c r="R3369" s="74"/>
      <c r="S3369" s="53">
        <f t="shared" si="872"/>
        <v>0</v>
      </c>
      <c r="T3369" s="58"/>
      <c r="U3369" s="58"/>
      <c r="V3369" s="53">
        <f t="shared" si="873"/>
        <v>0</v>
      </c>
      <c r="W3369" s="75"/>
      <c r="X3369" s="76"/>
    </row>
    <row r="3370" spans="1:24" s="35" customFormat="1" ht="31.5" x14ac:dyDescent="0.25">
      <c r="A3370" s="72" t="s">
        <v>303</v>
      </c>
      <c r="B3370" s="33" t="s">
        <v>338</v>
      </c>
      <c r="C3370" s="78" t="s">
        <v>126</v>
      </c>
      <c r="D3370" s="43" t="s">
        <v>162</v>
      </c>
      <c r="E3370" s="74"/>
      <c r="F3370" s="74"/>
      <c r="G3370" s="74"/>
      <c r="H3370" s="74"/>
      <c r="I3370" s="54"/>
      <c r="J3370" s="50"/>
      <c r="K3370" s="54"/>
      <c r="L3370" s="55"/>
      <c r="M3370" s="75"/>
      <c r="N3370" s="75"/>
      <c r="O3370" s="74"/>
      <c r="P3370" s="74"/>
      <c r="Q3370" s="57">
        <f t="shared" si="871"/>
        <v>0</v>
      </c>
      <c r="R3370" s="74"/>
      <c r="S3370" s="53">
        <f t="shared" si="872"/>
        <v>0</v>
      </c>
      <c r="T3370" s="58"/>
      <c r="U3370" s="58"/>
      <c r="V3370" s="53">
        <f t="shared" si="873"/>
        <v>0</v>
      </c>
      <c r="W3370" s="75"/>
      <c r="X3370" s="76"/>
    </row>
    <row r="3371" spans="1:24" s="35" customFormat="1" ht="15.75" x14ac:dyDescent="0.25">
      <c r="A3371" s="72" t="s">
        <v>303</v>
      </c>
      <c r="B3371" s="33" t="s">
        <v>338</v>
      </c>
      <c r="C3371" s="78" t="s">
        <v>122</v>
      </c>
      <c r="D3371" s="43" t="s">
        <v>163</v>
      </c>
      <c r="E3371" s="74"/>
      <c r="F3371" s="74"/>
      <c r="G3371" s="74"/>
      <c r="H3371" s="74"/>
      <c r="I3371" s="54"/>
      <c r="J3371" s="50"/>
      <c r="K3371" s="54"/>
      <c r="L3371" s="55"/>
      <c r="M3371" s="75"/>
      <c r="N3371" s="75"/>
      <c r="O3371" s="74"/>
      <c r="P3371" s="74"/>
      <c r="Q3371" s="57">
        <f t="shared" si="871"/>
        <v>0</v>
      </c>
      <c r="R3371" s="74"/>
      <c r="S3371" s="53">
        <f t="shared" si="872"/>
        <v>0</v>
      </c>
      <c r="T3371" s="58"/>
      <c r="U3371" s="58"/>
      <c r="V3371" s="53">
        <f t="shared" si="873"/>
        <v>0</v>
      </c>
      <c r="W3371" s="75"/>
      <c r="X3371" s="76"/>
    </row>
    <row r="3372" spans="1:24" s="35" customFormat="1" ht="15.75" x14ac:dyDescent="0.25">
      <c r="A3372" s="72" t="s">
        <v>303</v>
      </c>
      <c r="B3372" s="33" t="s">
        <v>338</v>
      </c>
      <c r="C3372" s="78" t="s">
        <v>123</v>
      </c>
      <c r="D3372" s="43" t="s">
        <v>164</v>
      </c>
      <c r="E3372" s="74"/>
      <c r="F3372" s="74"/>
      <c r="G3372" s="74"/>
      <c r="H3372" s="74"/>
      <c r="I3372" s="54"/>
      <c r="J3372" s="50"/>
      <c r="K3372" s="54"/>
      <c r="L3372" s="55"/>
      <c r="M3372" s="75"/>
      <c r="N3372" s="75"/>
      <c r="O3372" s="74"/>
      <c r="P3372" s="74"/>
      <c r="Q3372" s="57">
        <f t="shared" si="871"/>
        <v>0</v>
      </c>
      <c r="R3372" s="74"/>
      <c r="S3372" s="53">
        <f t="shared" si="872"/>
        <v>0</v>
      </c>
      <c r="T3372" s="58"/>
      <c r="U3372" s="58"/>
      <c r="V3372" s="53">
        <f t="shared" si="873"/>
        <v>0</v>
      </c>
      <c r="W3372" s="75"/>
      <c r="X3372" s="76"/>
    </row>
    <row r="3373" spans="1:24" s="35" customFormat="1" ht="15.75" x14ac:dyDescent="0.25">
      <c r="A3373" s="72" t="s">
        <v>303</v>
      </c>
      <c r="B3373" s="33" t="s">
        <v>338</v>
      </c>
      <c r="C3373" s="78" t="s">
        <v>182</v>
      </c>
      <c r="D3373" s="43" t="s">
        <v>183</v>
      </c>
      <c r="E3373" s="74"/>
      <c r="F3373" s="74"/>
      <c r="G3373" s="74"/>
      <c r="H3373" s="74"/>
      <c r="I3373" s="54"/>
      <c r="J3373" s="50"/>
      <c r="K3373" s="54"/>
      <c r="L3373" s="55"/>
      <c r="M3373" s="75"/>
      <c r="N3373" s="75"/>
      <c r="O3373" s="74"/>
      <c r="P3373" s="74"/>
      <c r="Q3373" s="57">
        <f t="shared" si="871"/>
        <v>0</v>
      </c>
      <c r="R3373" s="74"/>
      <c r="S3373" s="53">
        <f t="shared" si="872"/>
        <v>0</v>
      </c>
      <c r="T3373" s="58"/>
      <c r="U3373" s="58"/>
      <c r="V3373" s="53">
        <f t="shared" si="873"/>
        <v>0</v>
      </c>
      <c r="W3373" s="75"/>
      <c r="X3373" s="76"/>
    </row>
    <row r="3374" spans="1:24" s="35" customFormat="1" ht="15.75" x14ac:dyDescent="0.25">
      <c r="A3374" s="72" t="s">
        <v>303</v>
      </c>
      <c r="B3374" s="33" t="s">
        <v>338</v>
      </c>
      <c r="C3374" s="78" t="s">
        <v>184</v>
      </c>
      <c r="D3374" s="43" t="s">
        <v>185</v>
      </c>
      <c r="E3374" s="74"/>
      <c r="F3374" s="74"/>
      <c r="G3374" s="74"/>
      <c r="H3374" s="74"/>
      <c r="I3374" s="54"/>
      <c r="J3374" s="50"/>
      <c r="K3374" s="54"/>
      <c r="L3374" s="55"/>
      <c r="M3374" s="75"/>
      <c r="N3374" s="75"/>
      <c r="O3374" s="74"/>
      <c r="P3374" s="74"/>
      <c r="Q3374" s="57">
        <f t="shared" si="871"/>
        <v>0</v>
      </c>
      <c r="R3374" s="74"/>
      <c r="S3374" s="53">
        <f t="shared" si="872"/>
        <v>0</v>
      </c>
      <c r="T3374" s="58"/>
      <c r="U3374" s="58"/>
      <c r="V3374" s="53">
        <f t="shared" si="873"/>
        <v>0</v>
      </c>
      <c r="W3374" s="75"/>
      <c r="X3374" s="76"/>
    </row>
    <row r="3375" spans="1:24" s="35" customFormat="1" ht="15.75" x14ac:dyDescent="0.25">
      <c r="A3375" s="72" t="s">
        <v>303</v>
      </c>
      <c r="B3375" s="33" t="s">
        <v>338</v>
      </c>
      <c r="C3375" s="78" t="s">
        <v>186</v>
      </c>
      <c r="D3375" s="43" t="s">
        <v>187</v>
      </c>
      <c r="E3375" s="74"/>
      <c r="F3375" s="74"/>
      <c r="G3375" s="74"/>
      <c r="H3375" s="74"/>
      <c r="I3375" s="54"/>
      <c r="J3375" s="50"/>
      <c r="K3375" s="54"/>
      <c r="L3375" s="55"/>
      <c r="M3375" s="75"/>
      <c r="N3375" s="75"/>
      <c r="O3375" s="74"/>
      <c r="P3375" s="74"/>
      <c r="Q3375" s="57">
        <f t="shared" si="871"/>
        <v>0</v>
      </c>
      <c r="R3375" s="74"/>
      <c r="S3375" s="53">
        <f t="shared" si="872"/>
        <v>0</v>
      </c>
      <c r="T3375" s="58"/>
      <c r="U3375" s="58"/>
      <c r="V3375" s="53">
        <f t="shared" si="873"/>
        <v>0</v>
      </c>
      <c r="W3375" s="75"/>
      <c r="X3375" s="76"/>
    </row>
    <row r="3376" spans="1:24" s="35" customFormat="1" ht="31.5" x14ac:dyDescent="0.25">
      <c r="A3376" s="72" t="s">
        <v>303</v>
      </c>
      <c r="B3376" s="33" t="s">
        <v>338</v>
      </c>
      <c r="C3376" s="78" t="s">
        <v>188</v>
      </c>
      <c r="D3376" s="43" t="s">
        <v>189</v>
      </c>
      <c r="E3376" s="74"/>
      <c r="F3376" s="74"/>
      <c r="G3376" s="74"/>
      <c r="H3376" s="74"/>
      <c r="I3376" s="54"/>
      <c r="J3376" s="50"/>
      <c r="K3376" s="54"/>
      <c r="L3376" s="55"/>
      <c r="M3376" s="75"/>
      <c r="N3376" s="75"/>
      <c r="O3376" s="74"/>
      <c r="P3376" s="74"/>
      <c r="Q3376" s="57">
        <f t="shared" si="871"/>
        <v>0</v>
      </c>
      <c r="R3376" s="74"/>
      <c r="S3376" s="53">
        <f t="shared" si="872"/>
        <v>0</v>
      </c>
      <c r="T3376" s="58"/>
      <c r="U3376" s="58"/>
      <c r="V3376" s="53">
        <f t="shared" si="873"/>
        <v>0</v>
      </c>
      <c r="W3376" s="75"/>
      <c r="X3376" s="76"/>
    </row>
    <row r="3377" spans="1:24" s="35" customFormat="1" ht="15.75" x14ac:dyDescent="0.25">
      <c r="A3377" s="72" t="s">
        <v>303</v>
      </c>
      <c r="B3377" s="33" t="s">
        <v>338</v>
      </c>
      <c r="C3377" s="78" t="s">
        <v>124</v>
      </c>
      <c r="D3377" s="43" t="s">
        <v>165</v>
      </c>
      <c r="E3377" s="74"/>
      <c r="F3377" s="74"/>
      <c r="G3377" s="74"/>
      <c r="H3377" s="74"/>
      <c r="I3377" s="54"/>
      <c r="J3377" s="50"/>
      <c r="K3377" s="54"/>
      <c r="L3377" s="55"/>
      <c r="M3377" s="75"/>
      <c r="N3377" s="75"/>
      <c r="O3377" s="74"/>
      <c r="P3377" s="74"/>
      <c r="Q3377" s="57">
        <f t="shared" si="871"/>
        <v>0</v>
      </c>
      <c r="R3377" s="74"/>
      <c r="S3377" s="53">
        <f t="shared" si="872"/>
        <v>0</v>
      </c>
      <c r="T3377" s="58"/>
      <c r="U3377" s="58"/>
      <c r="V3377" s="53">
        <f t="shared" si="873"/>
        <v>0</v>
      </c>
      <c r="W3377" s="75"/>
      <c r="X3377" s="76"/>
    </row>
    <row r="3378" spans="1:24" s="35" customFormat="1" ht="15.75" x14ac:dyDescent="0.25">
      <c r="A3378" s="72" t="s">
        <v>303</v>
      </c>
      <c r="B3378" s="33" t="s">
        <v>338</v>
      </c>
      <c r="C3378" s="78" t="s">
        <v>125</v>
      </c>
      <c r="D3378" s="43" t="s">
        <v>166</v>
      </c>
      <c r="E3378" s="74"/>
      <c r="F3378" s="74"/>
      <c r="G3378" s="74"/>
      <c r="H3378" s="74"/>
      <c r="I3378" s="54"/>
      <c r="J3378" s="50"/>
      <c r="K3378" s="54"/>
      <c r="L3378" s="55"/>
      <c r="M3378" s="75"/>
      <c r="N3378" s="75"/>
      <c r="O3378" s="74"/>
      <c r="P3378" s="74"/>
      <c r="Q3378" s="57">
        <f t="shared" si="871"/>
        <v>0</v>
      </c>
      <c r="R3378" s="74"/>
      <c r="S3378" s="53">
        <f t="shared" si="872"/>
        <v>0</v>
      </c>
      <c r="T3378" s="58"/>
      <c r="U3378" s="58"/>
      <c r="V3378" s="53">
        <f t="shared" si="873"/>
        <v>0</v>
      </c>
      <c r="W3378" s="75"/>
      <c r="X3378" s="76"/>
    </row>
    <row r="3379" spans="1:24" s="35" customFormat="1" ht="47.25" x14ac:dyDescent="0.25">
      <c r="A3379" s="72" t="s">
        <v>303</v>
      </c>
      <c r="B3379" s="33" t="s">
        <v>338</v>
      </c>
      <c r="C3379" s="78" t="s">
        <v>34</v>
      </c>
      <c r="D3379" s="43" t="s">
        <v>167</v>
      </c>
      <c r="E3379" s="74"/>
      <c r="F3379" s="74"/>
      <c r="G3379" s="74"/>
      <c r="H3379" s="74"/>
      <c r="I3379" s="54"/>
      <c r="J3379" s="50"/>
      <c r="K3379" s="54"/>
      <c r="L3379" s="55"/>
      <c r="M3379" s="75"/>
      <c r="N3379" s="75"/>
      <c r="O3379" s="74"/>
      <c r="P3379" s="74"/>
      <c r="Q3379" s="57">
        <f t="shared" si="871"/>
        <v>0</v>
      </c>
      <c r="R3379" s="74"/>
      <c r="S3379" s="53">
        <f t="shared" si="872"/>
        <v>0</v>
      </c>
      <c r="T3379" s="58"/>
      <c r="U3379" s="58"/>
      <c r="V3379" s="53">
        <f t="shared" si="873"/>
        <v>0</v>
      </c>
      <c r="W3379" s="75"/>
      <c r="X3379" s="76"/>
    </row>
    <row r="3380" spans="1:24" s="35" customFormat="1" ht="15.75" x14ac:dyDescent="0.25">
      <c r="A3380" s="72" t="s">
        <v>303</v>
      </c>
      <c r="B3380" s="33" t="s">
        <v>338</v>
      </c>
      <c r="C3380" s="78" t="s">
        <v>35</v>
      </c>
      <c r="D3380" s="43" t="s">
        <v>168</v>
      </c>
      <c r="E3380" s="74"/>
      <c r="F3380" s="74"/>
      <c r="G3380" s="74"/>
      <c r="H3380" s="74"/>
      <c r="I3380" s="54"/>
      <c r="J3380" s="50"/>
      <c r="K3380" s="54"/>
      <c r="L3380" s="55"/>
      <c r="M3380" s="75"/>
      <c r="N3380" s="75"/>
      <c r="O3380" s="74"/>
      <c r="P3380" s="74"/>
      <c r="Q3380" s="57">
        <f t="shared" si="871"/>
        <v>0</v>
      </c>
      <c r="R3380" s="74"/>
      <c r="S3380" s="53">
        <f t="shared" si="872"/>
        <v>0</v>
      </c>
      <c r="T3380" s="58"/>
      <c r="U3380" s="58"/>
      <c r="V3380" s="53">
        <f t="shared" si="873"/>
        <v>0</v>
      </c>
      <c r="W3380" s="75"/>
      <c r="X3380" s="76"/>
    </row>
    <row r="3381" spans="1:24" s="35" customFormat="1" ht="31.5" x14ac:dyDescent="0.25">
      <c r="A3381" s="72" t="s">
        <v>303</v>
      </c>
      <c r="B3381" s="33" t="s">
        <v>338</v>
      </c>
      <c r="C3381" s="78" t="s">
        <v>36</v>
      </c>
      <c r="D3381" s="43" t="s">
        <v>190</v>
      </c>
      <c r="E3381" s="74"/>
      <c r="F3381" s="74"/>
      <c r="G3381" s="74"/>
      <c r="H3381" s="74"/>
      <c r="I3381" s="54"/>
      <c r="J3381" s="50"/>
      <c r="K3381" s="54"/>
      <c r="L3381" s="55"/>
      <c r="M3381" s="75"/>
      <c r="N3381" s="75"/>
      <c r="O3381" s="74"/>
      <c r="P3381" s="74"/>
      <c r="Q3381" s="57">
        <f t="shared" si="871"/>
        <v>0</v>
      </c>
      <c r="R3381" s="74"/>
      <c r="S3381" s="53">
        <f t="shared" si="872"/>
        <v>0</v>
      </c>
      <c r="T3381" s="58"/>
      <c r="U3381" s="58"/>
      <c r="V3381" s="53">
        <f t="shared" si="873"/>
        <v>0</v>
      </c>
      <c r="W3381" s="75"/>
      <c r="X3381" s="76"/>
    </row>
    <row r="3382" spans="1:24" s="35" customFormat="1" ht="31.5" x14ac:dyDescent="0.25">
      <c r="A3382" s="72" t="s">
        <v>303</v>
      </c>
      <c r="B3382" s="33" t="s">
        <v>338</v>
      </c>
      <c r="C3382" s="78" t="s">
        <v>37</v>
      </c>
      <c r="D3382" s="43" t="s">
        <v>191</v>
      </c>
      <c r="E3382" s="74"/>
      <c r="F3382" s="74"/>
      <c r="G3382" s="74"/>
      <c r="H3382" s="74"/>
      <c r="I3382" s="54"/>
      <c r="J3382" s="50"/>
      <c r="K3382" s="54"/>
      <c r="L3382" s="55"/>
      <c r="M3382" s="75"/>
      <c r="N3382" s="75"/>
      <c r="O3382" s="74"/>
      <c r="P3382" s="74"/>
      <c r="Q3382" s="57">
        <f t="shared" si="871"/>
        <v>0</v>
      </c>
      <c r="R3382" s="74"/>
      <c r="S3382" s="53">
        <f t="shared" si="872"/>
        <v>0</v>
      </c>
      <c r="T3382" s="58"/>
      <c r="U3382" s="58"/>
      <c r="V3382" s="53">
        <f t="shared" si="873"/>
        <v>0</v>
      </c>
      <c r="W3382" s="75"/>
      <c r="X3382" s="76"/>
    </row>
    <row r="3383" spans="1:24" s="35" customFormat="1" ht="31.5" x14ac:dyDescent="0.25">
      <c r="A3383" s="72" t="s">
        <v>303</v>
      </c>
      <c r="B3383" s="33" t="s">
        <v>338</v>
      </c>
      <c r="C3383" s="78" t="s">
        <v>38</v>
      </c>
      <c r="D3383" s="43" t="s">
        <v>169</v>
      </c>
      <c r="E3383" s="74"/>
      <c r="F3383" s="74"/>
      <c r="G3383" s="74"/>
      <c r="H3383" s="74"/>
      <c r="I3383" s="54"/>
      <c r="J3383" s="50"/>
      <c r="K3383" s="54"/>
      <c r="L3383" s="55"/>
      <c r="M3383" s="75"/>
      <c r="N3383" s="75"/>
      <c r="O3383" s="74"/>
      <c r="P3383" s="74"/>
      <c r="Q3383" s="57">
        <f t="shared" si="871"/>
        <v>0</v>
      </c>
      <c r="R3383" s="74"/>
      <c r="S3383" s="53">
        <f t="shared" si="872"/>
        <v>0</v>
      </c>
      <c r="T3383" s="58"/>
      <c r="U3383" s="58"/>
      <c r="V3383" s="53">
        <f t="shared" si="873"/>
        <v>0</v>
      </c>
      <c r="W3383" s="75"/>
      <c r="X3383" s="76"/>
    </row>
    <row r="3384" spans="1:24" s="35" customFormat="1" ht="15.75" x14ac:dyDescent="0.25">
      <c r="A3384" s="72" t="s">
        <v>303</v>
      </c>
      <c r="B3384" s="33" t="s">
        <v>338</v>
      </c>
      <c r="C3384" s="78" t="s">
        <v>39</v>
      </c>
      <c r="D3384" s="43" t="s">
        <v>170</v>
      </c>
      <c r="E3384" s="74"/>
      <c r="F3384" s="74"/>
      <c r="G3384" s="74"/>
      <c r="H3384" s="74"/>
      <c r="I3384" s="54"/>
      <c r="J3384" s="50"/>
      <c r="K3384" s="54"/>
      <c r="L3384" s="55"/>
      <c r="M3384" s="75"/>
      <c r="N3384" s="75"/>
      <c r="O3384" s="74"/>
      <c r="P3384" s="74"/>
      <c r="Q3384" s="57">
        <f t="shared" si="871"/>
        <v>0</v>
      </c>
      <c r="R3384" s="74"/>
      <c r="S3384" s="53">
        <f t="shared" si="872"/>
        <v>0</v>
      </c>
      <c r="T3384" s="58"/>
      <c r="U3384" s="58"/>
      <c r="V3384" s="53">
        <f t="shared" si="873"/>
        <v>0</v>
      </c>
      <c r="W3384" s="75"/>
      <c r="X3384" s="76"/>
    </row>
    <row r="3385" spans="1:24" s="35" customFormat="1" ht="47.25" x14ac:dyDescent="0.25">
      <c r="A3385" s="72" t="s">
        <v>303</v>
      </c>
      <c r="B3385" s="33" t="s">
        <v>338</v>
      </c>
      <c r="C3385" s="78" t="s">
        <v>40</v>
      </c>
      <c r="D3385" s="43" t="s">
        <v>172</v>
      </c>
      <c r="E3385" s="74"/>
      <c r="F3385" s="74"/>
      <c r="G3385" s="74"/>
      <c r="H3385" s="74"/>
      <c r="I3385" s="54"/>
      <c r="J3385" s="50"/>
      <c r="K3385" s="54"/>
      <c r="L3385" s="55"/>
      <c r="M3385" s="75"/>
      <c r="N3385" s="75"/>
      <c r="O3385" s="74"/>
      <c r="P3385" s="74"/>
      <c r="Q3385" s="57">
        <f t="shared" si="871"/>
        <v>0</v>
      </c>
      <c r="R3385" s="74"/>
      <c r="S3385" s="53">
        <f t="shared" si="872"/>
        <v>0</v>
      </c>
      <c r="T3385" s="58"/>
      <c r="U3385" s="58"/>
      <c r="V3385" s="53">
        <f t="shared" si="873"/>
        <v>0</v>
      </c>
      <c r="W3385" s="75"/>
      <c r="X3385" s="76"/>
    </row>
    <row r="3386" spans="1:24" s="35" customFormat="1" ht="15.75" x14ac:dyDescent="0.25">
      <c r="A3386" s="72" t="s">
        <v>303</v>
      </c>
      <c r="B3386" s="33" t="s">
        <v>338</v>
      </c>
      <c r="C3386" s="78" t="s">
        <v>41</v>
      </c>
      <c r="D3386" s="43" t="s">
        <v>171</v>
      </c>
      <c r="E3386" s="74"/>
      <c r="F3386" s="74"/>
      <c r="G3386" s="74"/>
      <c r="H3386" s="74"/>
      <c r="I3386" s="54"/>
      <c r="J3386" s="50"/>
      <c r="K3386" s="54"/>
      <c r="L3386" s="55"/>
      <c r="M3386" s="75"/>
      <c r="N3386" s="75"/>
      <c r="O3386" s="74"/>
      <c r="P3386" s="74"/>
      <c r="Q3386" s="57">
        <f t="shared" si="871"/>
        <v>0</v>
      </c>
      <c r="R3386" s="74"/>
      <c r="S3386" s="53">
        <f t="shared" si="872"/>
        <v>0</v>
      </c>
      <c r="T3386" s="58"/>
      <c r="U3386" s="58"/>
      <c r="V3386" s="53">
        <f t="shared" si="873"/>
        <v>0</v>
      </c>
      <c r="W3386" s="75"/>
      <c r="X3386" s="76"/>
    </row>
    <row r="3387" spans="1:24" s="35" customFormat="1" ht="15.75" x14ac:dyDescent="0.25">
      <c r="A3387" s="72" t="s">
        <v>303</v>
      </c>
      <c r="B3387" s="33" t="s">
        <v>338</v>
      </c>
      <c r="C3387" s="78" t="s">
        <v>42</v>
      </c>
      <c r="D3387" s="43" t="s">
        <v>192</v>
      </c>
      <c r="E3387" s="74"/>
      <c r="F3387" s="74"/>
      <c r="G3387" s="74"/>
      <c r="H3387" s="74"/>
      <c r="I3387" s="54"/>
      <c r="J3387" s="50"/>
      <c r="K3387" s="54"/>
      <c r="L3387" s="55"/>
      <c r="M3387" s="75"/>
      <c r="N3387" s="75"/>
      <c r="O3387" s="74"/>
      <c r="P3387" s="74"/>
      <c r="Q3387" s="57">
        <f t="shared" si="871"/>
        <v>0</v>
      </c>
      <c r="R3387" s="74"/>
      <c r="S3387" s="53">
        <f t="shared" si="872"/>
        <v>0</v>
      </c>
      <c r="T3387" s="58"/>
      <c r="U3387" s="58"/>
      <c r="V3387" s="53">
        <f t="shared" si="873"/>
        <v>0</v>
      </c>
      <c r="W3387" s="75"/>
      <c r="X3387" s="76"/>
    </row>
    <row r="3388" spans="1:24" s="35" customFormat="1" ht="15.75" x14ac:dyDescent="0.25">
      <c r="A3388" s="72" t="s">
        <v>303</v>
      </c>
      <c r="B3388" s="33" t="s">
        <v>338</v>
      </c>
      <c r="C3388" s="78" t="s">
        <v>43</v>
      </c>
      <c r="D3388" s="43" t="s">
        <v>193</v>
      </c>
      <c r="E3388" s="74"/>
      <c r="F3388" s="74"/>
      <c r="G3388" s="74"/>
      <c r="H3388" s="74"/>
      <c r="I3388" s="54"/>
      <c r="J3388" s="50"/>
      <c r="K3388" s="54"/>
      <c r="L3388" s="55"/>
      <c r="M3388" s="75"/>
      <c r="N3388" s="75"/>
      <c r="O3388" s="74"/>
      <c r="P3388" s="74"/>
      <c r="Q3388" s="57">
        <f t="shared" si="871"/>
        <v>0</v>
      </c>
      <c r="R3388" s="74"/>
      <c r="S3388" s="53">
        <f t="shared" si="872"/>
        <v>0</v>
      </c>
      <c r="T3388" s="58"/>
      <c r="U3388" s="58"/>
      <c r="V3388" s="53">
        <f t="shared" si="873"/>
        <v>0</v>
      </c>
      <c r="W3388" s="75"/>
      <c r="X3388" s="76"/>
    </row>
    <row r="3389" spans="1:24" s="35" customFormat="1" ht="15.75" x14ac:dyDescent="0.25">
      <c r="A3389" s="72" t="s">
        <v>303</v>
      </c>
      <c r="B3389" s="33" t="s">
        <v>338</v>
      </c>
      <c r="C3389" s="78" t="s">
        <v>44</v>
      </c>
      <c r="D3389" s="43" t="s">
        <v>173</v>
      </c>
      <c r="E3389" s="74"/>
      <c r="F3389" s="74"/>
      <c r="G3389" s="74"/>
      <c r="H3389" s="74"/>
      <c r="I3389" s="54"/>
      <c r="J3389" s="50"/>
      <c r="K3389" s="54"/>
      <c r="L3389" s="55"/>
      <c r="M3389" s="75"/>
      <c r="N3389" s="75"/>
      <c r="O3389" s="74"/>
      <c r="P3389" s="74"/>
      <c r="Q3389" s="57">
        <f t="shared" si="871"/>
        <v>0</v>
      </c>
      <c r="R3389" s="74"/>
      <c r="S3389" s="53">
        <f t="shared" si="872"/>
        <v>0</v>
      </c>
      <c r="T3389" s="58"/>
      <c r="U3389" s="58"/>
      <c r="V3389" s="53">
        <f t="shared" si="873"/>
        <v>0</v>
      </c>
      <c r="W3389" s="75"/>
      <c r="X3389" s="76"/>
    </row>
    <row r="3390" spans="1:24" s="35" customFormat="1" ht="15.75" x14ac:dyDescent="0.25">
      <c r="A3390" s="72" t="s">
        <v>303</v>
      </c>
      <c r="B3390" s="33" t="s">
        <v>338</v>
      </c>
      <c r="C3390" s="78" t="s">
        <v>45</v>
      </c>
      <c r="D3390" s="43" t="s">
        <v>187</v>
      </c>
      <c r="E3390" s="74"/>
      <c r="F3390" s="74"/>
      <c r="G3390" s="74"/>
      <c r="H3390" s="74"/>
      <c r="I3390" s="54"/>
      <c r="J3390" s="50"/>
      <c r="K3390" s="54"/>
      <c r="L3390" s="55"/>
      <c r="M3390" s="75"/>
      <c r="N3390" s="75"/>
      <c r="O3390" s="74"/>
      <c r="P3390" s="74"/>
      <c r="Q3390" s="57">
        <f t="shared" si="871"/>
        <v>0</v>
      </c>
      <c r="R3390" s="74"/>
      <c r="S3390" s="53">
        <f t="shared" si="872"/>
        <v>0</v>
      </c>
      <c r="T3390" s="58"/>
      <c r="U3390" s="58"/>
      <c r="V3390" s="53">
        <f t="shared" si="873"/>
        <v>0</v>
      </c>
      <c r="W3390" s="75"/>
      <c r="X3390" s="76"/>
    </row>
    <row r="3391" spans="1:24" s="35" customFormat="1" ht="15.75" x14ac:dyDescent="0.25">
      <c r="A3391" s="72" t="s">
        <v>303</v>
      </c>
      <c r="B3391" s="33" t="s">
        <v>338</v>
      </c>
      <c r="C3391" s="78" t="s">
        <v>46</v>
      </c>
      <c r="D3391" s="43" t="s">
        <v>194</v>
      </c>
      <c r="E3391" s="74"/>
      <c r="F3391" s="74"/>
      <c r="G3391" s="74"/>
      <c r="H3391" s="74"/>
      <c r="I3391" s="54"/>
      <c r="J3391" s="50"/>
      <c r="K3391" s="54"/>
      <c r="L3391" s="55"/>
      <c r="M3391" s="75"/>
      <c r="N3391" s="75"/>
      <c r="O3391" s="74"/>
      <c r="P3391" s="74"/>
      <c r="Q3391" s="57">
        <f t="shared" si="871"/>
        <v>0</v>
      </c>
      <c r="R3391" s="74"/>
      <c r="S3391" s="53">
        <f t="shared" si="872"/>
        <v>0</v>
      </c>
      <c r="T3391" s="58"/>
      <c r="U3391" s="58"/>
      <c r="V3391" s="53">
        <f t="shared" si="873"/>
        <v>0</v>
      </c>
      <c r="W3391" s="75"/>
      <c r="X3391" s="76"/>
    </row>
    <row r="3392" spans="1:24" s="35" customFormat="1" ht="15.75" x14ac:dyDescent="0.25">
      <c r="A3392" s="72" t="s">
        <v>303</v>
      </c>
      <c r="B3392" s="33" t="s">
        <v>338</v>
      </c>
      <c r="C3392" s="78" t="s">
        <v>47</v>
      </c>
      <c r="D3392" s="43" t="s">
        <v>121</v>
      </c>
      <c r="E3392" s="74"/>
      <c r="F3392" s="74"/>
      <c r="G3392" s="74"/>
      <c r="H3392" s="74"/>
      <c r="I3392" s="54"/>
      <c r="J3392" s="50"/>
      <c r="K3392" s="54"/>
      <c r="L3392" s="55"/>
      <c r="M3392" s="75"/>
      <c r="N3392" s="75"/>
      <c r="O3392" s="74"/>
      <c r="P3392" s="74"/>
      <c r="Q3392" s="57">
        <f t="shared" si="871"/>
        <v>0</v>
      </c>
      <c r="R3392" s="74"/>
      <c r="S3392" s="53">
        <f t="shared" si="872"/>
        <v>0</v>
      </c>
      <c r="T3392" s="58"/>
      <c r="U3392" s="58"/>
      <c r="V3392" s="53">
        <f t="shared" si="873"/>
        <v>0</v>
      </c>
      <c r="W3392" s="75"/>
      <c r="X3392" s="76"/>
    </row>
    <row r="3393" spans="1:24" s="35" customFormat="1" ht="15.75" x14ac:dyDescent="0.25">
      <c r="A3393" s="72" t="s">
        <v>303</v>
      </c>
      <c r="B3393" s="33" t="s">
        <v>338</v>
      </c>
      <c r="C3393" s="78" t="s">
        <v>48</v>
      </c>
      <c r="D3393" s="43" t="s">
        <v>195</v>
      </c>
      <c r="E3393" s="74"/>
      <c r="F3393" s="74"/>
      <c r="G3393" s="74"/>
      <c r="H3393" s="74"/>
      <c r="I3393" s="54"/>
      <c r="J3393" s="50"/>
      <c r="K3393" s="54"/>
      <c r="L3393" s="55"/>
      <c r="M3393" s="75"/>
      <c r="N3393" s="75"/>
      <c r="O3393" s="74"/>
      <c r="P3393" s="74"/>
      <c r="Q3393" s="57">
        <f t="shared" si="871"/>
        <v>0</v>
      </c>
      <c r="R3393" s="74"/>
      <c r="S3393" s="53">
        <f t="shared" si="872"/>
        <v>0</v>
      </c>
      <c r="T3393" s="58"/>
      <c r="U3393" s="58"/>
      <c r="V3393" s="53">
        <f t="shared" si="873"/>
        <v>0</v>
      </c>
      <c r="W3393" s="75"/>
      <c r="X3393" s="76"/>
    </row>
    <row r="3394" spans="1:24" s="35" customFormat="1" ht="31.5" x14ac:dyDescent="0.25">
      <c r="A3394" s="72" t="s">
        <v>303</v>
      </c>
      <c r="B3394" s="33" t="s">
        <v>338</v>
      </c>
      <c r="C3394" s="78" t="s">
        <v>128</v>
      </c>
      <c r="D3394" s="43" t="s">
        <v>118</v>
      </c>
      <c r="E3394" s="74"/>
      <c r="F3394" s="74"/>
      <c r="G3394" s="74"/>
      <c r="H3394" s="74"/>
      <c r="I3394" s="54"/>
      <c r="J3394" s="50"/>
      <c r="K3394" s="54"/>
      <c r="L3394" s="55"/>
      <c r="M3394" s="75"/>
      <c r="N3394" s="75"/>
      <c r="O3394" s="74"/>
      <c r="P3394" s="74"/>
      <c r="Q3394" s="57">
        <f t="shared" si="871"/>
        <v>0</v>
      </c>
      <c r="R3394" s="74"/>
      <c r="S3394" s="53">
        <f t="shared" si="872"/>
        <v>0</v>
      </c>
      <c r="T3394" s="58"/>
      <c r="U3394" s="58"/>
      <c r="V3394" s="53">
        <f t="shared" si="873"/>
        <v>0</v>
      </c>
      <c r="W3394" s="75"/>
      <c r="X3394" s="76"/>
    </row>
    <row r="3395" spans="1:24" s="35" customFormat="1" ht="15.75" x14ac:dyDescent="0.25">
      <c r="A3395" s="72" t="s">
        <v>303</v>
      </c>
      <c r="B3395" s="33" t="s">
        <v>338</v>
      </c>
      <c r="C3395" s="78" t="s">
        <v>47</v>
      </c>
      <c r="D3395" s="43" t="s">
        <v>121</v>
      </c>
      <c r="E3395" s="74"/>
      <c r="F3395" s="74"/>
      <c r="G3395" s="74"/>
      <c r="H3395" s="74"/>
      <c r="I3395" s="54"/>
      <c r="J3395" s="50"/>
      <c r="K3395" s="54"/>
      <c r="L3395" s="55"/>
      <c r="M3395" s="75"/>
      <c r="N3395" s="75"/>
      <c r="O3395" s="74"/>
      <c r="P3395" s="74"/>
      <c r="Q3395" s="57">
        <f t="shared" si="871"/>
        <v>0</v>
      </c>
      <c r="R3395" s="74"/>
      <c r="S3395" s="53">
        <f t="shared" si="872"/>
        <v>0</v>
      </c>
      <c r="T3395" s="58"/>
      <c r="U3395" s="58"/>
      <c r="V3395" s="53">
        <f t="shared" si="873"/>
        <v>0</v>
      </c>
      <c r="W3395" s="75"/>
      <c r="X3395" s="76"/>
    </row>
    <row r="3396" spans="1:24" s="35" customFormat="1" ht="31.5" x14ac:dyDescent="0.25">
      <c r="A3396" s="72" t="s">
        <v>303</v>
      </c>
      <c r="B3396" s="33" t="s">
        <v>338</v>
      </c>
      <c r="C3396" s="78" t="s">
        <v>49</v>
      </c>
      <c r="D3396" s="43" t="s">
        <v>196</v>
      </c>
      <c r="E3396" s="74"/>
      <c r="F3396" s="74"/>
      <c r="G3396" s="74"/>
      <c r="H3396" s="74"/>
      <c r="I3396" s="54"/>
      <c r="J3396" s="50"/>
      <c r="K3396" s="54"/>
      <c r="L3396" s="55"/>
      <c r="M3396" s="75"/>
      <c r="N3396" s="75"/>
      <c r="O3396" s="74"/>
      <c r="P3396" s="74"/>
      <c r="Q3396" s="57">
        <f t="shared" si="871"/>
        <v>0</v>
      </c>
      <c r="R3396" s="74"/>
      <c r="S3396" s="53">
        <f t="shared" si="872"/>
        <v>0</v>
      </c>
      <c r="T3396" s="58"/>
      <c r="U3396" s="58"/>
      <c r="V3396" s="53">
        <f t="shared" si="873"/>
        <v>0</v>
      </c>
      <c r="W3396" s="75"/>
      <c r="X3396" s="76"/>
    </row>
    <row r="3397" spans="1:24" s="35" customFormat="1" ht="31.5" x14ac:dyDescent="0.25">
      <c r="A3397" s="72" t="s">
        <v>303</v>
      </c>
      <c r="B3397" s="33" t="s">
        <v>338</v>
      </c>
      <c r="C3397" s="78" t="s">
        <v>197</v>
      </c>
      <c r="D3397" s="43" t="s">
        <v>198</v>
      </c>
      <c r="E3397" s="74"/>
      <c r="F3397" s="74"/>
      <c r="G3397" s="74"/>
      <c r="H3397" s="74"/>
      <c r="I3397" s="54"/>
      <c r="J3397" s="50"/>
      <c r="K3397" s="54"/>
      <c r="L3397" s="55"/>
      <c r="M3397" s="75"/>
      <c r="N3397" s="75"/>
      <c r="O3397" s="74"/>
      <c r="P3397" s="74"/>
      <c r="Q3397" s="57">
        <f t="shared" si="871"/>
        <v>0</v>
      </c>
      <c r="R3397" s="74"/>
      <c r="S3397" s="53">
        <f t="shared" si="872"/>
        <v>0</v>
      </c>
      <c r="T3397" s="58"/>
      <c r="U3397" s="58"/>
      <c r="V3397" s="53">
        <f t="shared" si="873"/>
        <v>0</v>
      </c>
      <c r="W3397" s="75"/>
      <c r="X3397" s="76"/>
    </row>
    <row r="3398" spans="1:24" s="35" customFormat="1" ht="47.25" x14ac:dyDescent="0.25">
      <c r="A3398" s="72" t="s">
        <v>303</v>
      </c>
      <c r="B3398" s="33" t="s">
        <v>338</v>
      </c>
      <c r="C3398" s="78" t="s">
        <v>199</v>
      </c>
      <c r="D3398" s="43" t="s">
        <v>200</v>
      </c>
      <c r="E3398" s="74"/>
      <c r="F3398" s="74"/>
      <c r="G3398" s="74"/>
      <c r="H3398" s="74"/>
      <c r="I3398" s="54"/>
      <c r="J3398" s="50"/>
      <c r="K3398" s="54"/>
      <c r="L3398" s="55"/>
      <c r="M3398" s="75"/>
      <c r="N3398" s="75"/>
      <c r="O3398" s="74"/>
      <c r="P3398" s="74"/>
      <c r="Q3398" s="57">
        <f t="shared" si="871"/>
        <v>0</v>
      </c>
      <c r="R3398" s="74"/>
      <c r="S3398" s="53">
        <f t="shared" si="872"/>
        <v>0</v>
      </c>
      <c r="T3398" s="58"/>
      <c r="U3398" s="58"/>
      <c r="V3398" s="53">
        <f t="shared" si="873"/>
        <v>0</v>
      </c>
      <c r="W3398" s="75"/>
      <c r="X3398" s="76"/>
    </row>
    <row r="3399" spans="1:24" s="35" customFormat="1" ht="31.5" x14ac:dyDescent="0.25">
      <c r="A3399" s="72" t="s">
        <v>303</v>
      </c>
      <c r="B3399" s="33" t="s">
        <v>338</v>
      </c>
      <c r="C3399" s="78" t="s">
        <v>201</v>
      </c>
      <c r="D3399" s="43" t="s">
        <v>202</v>
      </c>
      <c r="E3399" s="74"/>
      <c r="F3399" s="74"/>
      <c r="G3399" s="74"/>
      <c r="H3399" s="74"/>
      <c r="I3399" s="54"/>
      <c r="J3399" s="50"/>
      <c r="K3399" s="54"/>
      <c r="L3399" s="55"/>
      <c r="M3399" s="75"/>
      <c r="N3399" s="75"/>
      <c r="O3399" s="74"/>
      <c r="P3399" s="74"/>
      <c r="Q3399" s="57">
        <f t="shared" si="871"/>
        <v>0</v>
      </c>
      <c r="R3399" s="74"/>
      <c r="S3399" s="53">
        <f t="shared" si="872"/>
        <v>0</v>
      </c>
      <c r="T3399" s="58"/>
      <c r="U3399" s="58"/>
      <c r="V3399" s="53">
        <f t="shared" si="873"/>
        <v>0</v>
      </c>
      <c r="W3399" s="75"/>
      <c r="X3399" s="76"/>
    </row>
    <row r="3400" spans="1:24" s="35" customFormat="1" ht="47.25" x14ac:dyDescent="0.25">
      <c r="A3400" s="72" t="s">
        <v>303</v>
      </c>
      <c r="B3400" s="33" t="s">
        <v>338</v>
      </c>
      <c r="C3400" s="78" t="s">
        <v>203</v>
      </c>
      <c r="D3400" s="43" t="s">
        <v>204</v>
      </c>
      <c r="E3400" s="74"/>
      <c r="F3400" s="74"/>
      <c r="G3400" s="74"/>
      <c r="H3400" s="74"/>
      <c r="I3400" s="54"/>
      <c r="J3400" s="50"/>
      <c r="K3400" s="54"/>
      <c r="L3400" s="55"/>
      <c r="M3400" s="75"/>
      <c r="N3400" s="75"/>
      <c r="O3400" s="74"/>
      <c r="P3400" s="74"/>
      <c r="Q3400" s="57">
        <f t="shared" si="871"/>
        <v>0</v>
      </c>
      <c r="R3400" s="74"/>
      <c r="S3400" s="53">
        <f t="shared" si="872"/>
        <v>0</v>
      </c>
      <c r="T3400" s="58"/>
      <c r="U3400" s="58"/>
      <c r="V3400" s="53">
        <f t="shared" si="873"/>
        <v>0</v>
      </c>
      <c r="W3400" s="75"/>
      <c r="X3400" s="76"/>
    </row>
    <row r="3401" spans="1:24" s="35" customFormat="1" ht="31.5" x14ac:dyDescent="0.25">
      <c r="A3401" s="72" t="s">
        <v>303</v>
      </c>
      <c r="B3401" s="22" t="s">
        <v>339</v>
      </c>
      <c r="C3401" s="73" t="s">
        <v>102</v>
      </c>
      <c r="D3401" s="32" t="s">
        <v>50</v>
      </c>
      <c r="E3401" s="64">
        <f>SUM(E3402:E3450)</f>
        <v>1274</v>
      </c>
      <c r="F3401" s="64">
        <f>SUM(F3402:F3450)</f>
        <v>212.33333333333334</v>
      </c>
      <c r="G3401" s="64">
        <f>SUM(G3402:G3450)</f>
        <v>0</v>
      </c>
      <c r="H3401" s="64">
        <f>SUM(H3402:H3450)</f>
        <v>0</v>
      </c>
      <c r="I3401" s="134">
        <f>SUM(I3402:I3450)</f>
        <v>0</v>
      </c>
      <c r="J3401" s="134">
        <f>SUM(J3402:J3448)</f>
        <v>0</v>
      </c>
      <c r="K3401" s="134">
        <f>SUM(K3402:K3450)</f>
        <v>0</v>
      </c>
      <c r="L3401" s="64">
        <f>SUM(L3402:L3448)</f>
        <v>0</v>
      </c>
      <c r="M3401" s="64"/>
      <c r="N3401" s="64"/>
      <c r="O3401" s="64">
        <f t="shared" ref="O3401:V3401" si="874">SUM(O3402:O3446)</f>
        <v>0</v>
      </c>
      <c r="P3401" s="64">
        <f t="shared" si="874"/>
        <v>0</v>
      </c>
      <c r="Q3401" s="134">
        <f t="shared" si="874"/>
        <v>0</v>
      </c>
      <c r="R3401" s="64">
        <f t="shared" si="874"/>
        <v>0</v>
      </c>
      <c r="S3401" s="64">
        <f t="shared" si="874"/>
        <v>0</v>
      </c>
      <c r="T3401" s="144">
        <f t="shared" si="874"/>
        <v>0</v>
      </c>
      <c r="U3401" s="144">
        <f t="shared" si="874"/>
        <v>0</v>
      </c>
      <c r="V3401" s="64">
        <f t="shared" si="874"/>
        <v>0</v>
      </c>
      <c r="W3401" s="64"/>
      <c r="X3401" s="76"/>
    </row>
    <row r="3402" spans="1:24" s="35" customFormat="1" ht="63" x14ac:dyDescent="0.25">
      <c r="A3402" s="72" t="s">
        <v>303</v>
      </c>
      <c r="B3402" s="44" t="s">
        <v>339</v>
      </c>
      <c r="C3402" s="73" t="s">
        <v>102</v>
      </c>
      <c r="D3402" s="43" t="s">
        <v>205</v>
      </c>
      <c r="E3402" s="74"/>
      <c r="F3402" s="74"/>
      <c r="G3402" s="74"/>
      <c r="H3402" s="74"/>
      <c r="I3402" s="54"/>
      <c r="J3402" s="50"/>
      <c r="K3402" s="54"/>
      <c r="L3402" s="55"/>
      <c r="M3402" s="75"/>
      <c r="N3402" s="75"/>
      <c r="O3402" s="74"/>
      <c r="P3402" s="74"/>
      <c r="Q3402" s="57">
        <f>O3402-P3402</f>
        <v>0</v>
      </c>
      <c r="R3402" s="74"/>
      <c r="S3402" s="53">
        <f>ROUND(R3402/12*3,0)</f>
        <v>0</v>
      </c>
      <c r="T3402" s="58"/>
      <c r="U3402" s="58"/>
      <c r="V3402" s="53">
        <f>T3402-U3402</f>
        <v>0</v>
      </c>
      <c r="W3402" s="75"/>
      <c r="X3402" s="76"/>
    </row>
    <row r="3403" spans="1:24" s="35" customFormat="1" ht="15.75" x14ac:dyDescent="0.25">
      <c r="A3403" s="72" t="s">
        <v>303</v>
      </c>
      <c r="B3403" s="44" t="s">
        <v>339</v>
      </c>
      <c r="C3403" s="23" t="s">
        <v>384</v>
      </c>
      <c r="D3403" s="43" t="s">
        <v>387</v>
      </c>
      <c r="E3403" s="74"/>
      <c r="F3403" s="74"/>
      <c r="G3403" s="74"/>
      <c r="H3403" s="74"/>
      <c r="I3403" s="54"/>
      <c r="J3403" s="50"/>
      <c r="K3403" s="54"/>
      <c r="L3403" s="55"/>
      <c r="M3403" s="75"/>
      <c r="N3403" s="75"/>
      <c r="O3403" s="74"/>
      <c r="P3403" s="74"/>
      <c r="Q3403" s="57"/>
      <c r="R3403" s="74"/>
      <c r="S3403" s="53"/>
      <c r="T3403" s="58"/>
      <c r="U3403" s="58"/>
      <c r="V3403" s="53"/>
      <c r="W3403" s="75"/>
      <c r="X3403" s="76"/>
    </row>
    <row r="3404" spans="1:24" s="35" customFormat="1" ht="15.75" x14ac:dyDescent="0.25">
      <c r="A3404" s="72" t="s">
        <v>303</v>
      </c>
      <c r="B3404" s="44" t="s">
        <v>339</v>
      </c>
      <c r="C3404" s="23" t="s">
        <v>385</v>
      </c>
      <c r="D3404" s="43" t="s">
        <v>388</v>
      </c>
      <c r="E3404" s="74"/>
      <c r="F3404" s="74"/>
      <c r="G3404" s="74"/>
      <c r="H3404" s="74"/>
      <c r="I3404" s="54"/>
      <c r="J3404" s="50"/>
      <c r="K3404" s="54"/>
      <c r="L3404" s="55"/>
      <c r="M3404" s="75"/>
      <c r="N3404" s="75"/>
      <c r="O3404" s="74"/>
      <c r="P3404" s="74"/>
      <c r="Q3404" s="57"/>
      <c r="R3404" s="74"/>
      <c r="S3404" s="53"/>
      <c r="T3404" s="58"/>
      <c r="U3404" s="58"/>
      <c r="V3404" s="53"/>
      <c r="W3404" s="75"/>
      <c r="X3404" s="76"/>
    </row>
    <row r="3405" spans="1:24" s="35" customFormat="1" ht="31.5" x14ac:dyDescent="0.25">
      <c r="A3405" s="72" t="s">
        <v>303</v>
      </c>
      <c r="B3405" s="44" t="s">
        <v>339</v>
      </c>
      <c r="C3405" s="23" t="s">
        <v>386</v>
      </c>
      <c r="D3405" s="43" t="s">
        <v>389</v>
      </c>
      <c r="E3405" s="74"/>
      <c r="F3405" s="74"/>
      <c r="G3405" s="74"/>
      <c r="H3405" s="74"/>
      <c r="I3405" s="54"/>
      <c r="J3405" s="50"/>
      <c r="K3405" s="54"/>
      <c r="L3405" s="55"/>
      <c r="M3405" s="75"/>
      <c r="N3405" s="75"/>
      <c r="O3405" s="74"/>
      <c r="P3405" s="74"/>
      <c r="Q3405" s="57"/>
      <c r="R3405" s="74"/>
      <c r="S3405" s="53"/>
      <c r="T3405" s="58"/>
      <c r="U3405" s="58"/>
      <c r="V3405" s="53"/>
      <c r="W3405" s="75"/>
      <c r="X3405" s="76"/>
    </row>
    <row r="3406" spans="1:24" s="35" customFormat="1" ht="31.5" x14ac:dyDescent="0.25">
      <c r="A3406" s="72" t="s">
        <v>303</v>
      </c>
      <c r="B3406" s="44" t="s">
        <v>339</v>
      </c>
      <c r="C3406" s="79" t="s">
        <v>206</v>
      </c>
      <c r="D3406" s="43" t="s">
        <v>207</v>
      </c>
      <c r="E3406" s="74"/>
      <c r="F3406" s="74"/>
      <c r="G3406" s="74"/>
      <c r="H3406" s="74"/>
      <c r="I3406" s="127"/>
      <c r="J3406" s="55"/>
      <c r="K3406" s="127"/>
      <c r="L3406" s="55"/>
      <c r="M3406" s="75"/>
      <c r="N3406" s="75"/>
      <c r="O3406" s="74"/>
      <c r="P3406" s="74"/>
      <c r="Q3406" s="59">
        <f t="shared" ref="Q3406:Q3444" si="875">O3406-P3406</f>
        <v>0</v>
      </c>
      <c r="R3406" s="74"/>
      <c r="S3406" s="53">
        <f t="shared" ref="S3406:S3444" si="876">ROUND(R3406/12*3,0)</f>
        <v>0</v>
      </c>
      <c r="T3406" s="53"/>
      <c r="U3406" s="53"/>
      <c r="V3406" s="53">
        <f t="shared" ref="V3406:V3444" si="877">T3406-U3406</f>
        <v>0</v>
      </c>
      <c r="W3406" s="75"/>
      <c r="X3406" s="76"/>
    </row>
    <row r="3407" spans="1:24" s="35" customFormat="1" ht="31.5" x14ac:dyDescent="0.25">
      <c r="A3407" s="72" t="s">
        <v>303</v>
      </c>
      <c r="B3407" s="44" t="s">
        <v>339</v>
      </c>
      <c r="C3407" s="79" t="s">
        <v>208</v>
      </c>
      <c r="D3407" s="43" t="s">
        <v>209</v>
      </c>
      <c r="E3407" s="53"/>
      <c r="F3407" s="53">
        <f>E3407/12*1</f>
        <v>0</v>
      </c>
      <c r="G3407" s="53"/>
      <c r="H3407" s="53"/>
      <c r="I3407" s="54"/>
      <c r="J3407" s="50"/>
      <c r="K3407" s="54"/>
      <c r="L3407" s="55"/>
      <c r="M3407" s="75"/>
      <c r="N3407" s="75"/>
      <c r="O3407" s="74"/>
      <c r="P3407" s="74"/>
      <c r="Q3407" s="57">
        <f t="shared" si="875"/>
        <v>0</v>
      </c>
      <c r="R3407" s="74"/>
      <c r="S3407" s="53">
        <f t="shared" si="876"/>
        <v>0</v>
      </c>
      <c r="T3407" s="58"/>
      <c r="U3407" s="58"/>
      <c r="V3407" s="53">
        <f t="shared" si="877"/>
        <v>0</v>
      </c>
      <c r="W3407" s="75"/>
      <c r="X3407" s="76"/>
    </row>
    <row r="3408" spans="1:24" s="35" customFormat="1" ht="15.75" x14ac:dyDescent="0.25">
      <c r="A3408" s="72" t="s">
        <v>303</v>
      </c>
      <c r="B3408" s="44" t="s">
        <v>339</v>
      </c>
      <c r="C3408" s="79" t="s">
        <v>210</v>
      </c>
      <c r="D3408" s="43" t="s">
        <v>224</v>
      </c>
      <c r="E3408" s="74"/>
      <c r="F3408" s="74"/>
      <c r="G3408" s="74"/>
      <c r="H3408" s="74"/>
      <c r="I3408" s="54"/>
      <c r="J3408" s="50"/>
      <c r="K3408" s="54"/>
      <c r="L3408" s="55"/>
      <c r="M3408" s="75"/>
      <c r="N3408" s="75"/>
      <c r="O3408" s="74"/>
      <c r="P3408" s="74"/>
      <c r="Q3408" s="57">
        <f t="shared" si="875"/>
        <v>0</v>
      </c>
      <c r="R3408" s="74"/>
      <c r="S3408" s="53">
        <f t="shared" si="876"/>
        <v>0</v>
      </c>
      <c r="T3408" s="58"/>
      <c r="U3408" s="58"/>
      <c r="V3408" s="53">
        <f t="shared" si="877"/>
        <v>0</v>
      </c>
      <c r="W3408" s="75"/>
      <c r="X3408" s="76"/>
    </row>
    <row r="3409" spans="1:24" s="35" customFormat="1" ht="31.5" x14ac:dyDescent="0.25">
      <c r="A3409" s="72" t="s">
        <v>303</v>
      </c>
      <c r="B3409" s="44" t="s">
        <v>339</v>
      </c>
      <c r="C3409" s="79" t="s">
        <v>211</v>
      </c>
      <c r="D3409" s="43" t="s">
        <v>225</v>
      </c>
      <c r="E3409" s="74"/>
      <c r="F3409" s="74"/>
      <c r="G3409" s="74"/>
      <c r="H3409" s="74"/>
      <c r="I3409" s="54"/>
      <c r="J3409" s="50"/>
      <c r="K3409" s="54"/>
      <c r="L3409" s="55"/>
      <c r="M3409" s="75"/>
      <c r="N3409" s="75"/>
      <c r="O3409" s="74"/>
      <c r="P3409" s="74"/>
      <c r="Q3409" s="57">
        <f t="shared" si="875"/>
        <v>0</v>
      </c>
      <c r="R3409" s="74"/>
      <c r="S3409" s="53">
        <f>ROUND(R3409/12*3,0)</f>
        <v>0</v>
      </c>
      <c r="T3409" s="58"/>
      <c r="U3409" s="58"/>
      <c r="V3409" s="53">
        <f t="shared" si="877"/>
        <v>0</v>
      </c>
      <c r="W3409" s="75"/>
      <c r="X3409" s="76"/>
    </row>
    <row r="3410" spans="1:24" s="35" customFormat="1" ht="31.5" x14ac:dyDescent="0.25">
      <c r="A3410" s="72" t="s">
        <v>303</v>
      </c>
      <c r="B3410" s="44" t="s">
        <v>339</v>
      </c>
      <c r="C3410" s="79" t="s">
        <v>212</v>
      </c>
      <c r="D3410" s="43" t="s">
        <v>213</v>
      </c>
      <c r="E3410" s="53"/>
      <c r="F3410" s="53">
        <f>E3410/12*1</f>
        <v>0</v>
      </c>
      <c r="G3410" s="53"/>
      <c r="H3410" s="53"/>
      <c r="I3410" s="54"/>
      <c r="J3410" s="50"/>
      <c r="K3410" s="54"/>
      <c r="L3410" s="55"/>
      <c r="M3410" s="75"/>
      <c r="N3410" s="75"/>
      <c r="O3410" s="74"/>
      <c r="P3410" s="74"/>
      <c r="Q3410" s="57">
        <f t="shared" si="875"/>
        <v>0</v>
      </c>
      <c r="R3410" s="74"/>
      <c r="S3410" s="53">
        <f t="shared" si="876"/>
        <v>0</v>
      </c>
      <c r="T3410" s="58"/>
      <c r="U3410" s="58"/>
      <c r="V3410" s="53">
        <f t="shared" si="877"/>
        <v>0</v>
      </c>
      <c r="W3410" s="75"/>
      <c r="X3410" s="76"/>
    </row>
    <row r="3411" spans="1:24" s="35" customFormat="1" ht="15.75" x14ac:dyDescent="0.25">
      <c r="A3411" s="72" t="s">
        <v>303</v>
      </c>
      <c r="B3411" s="44" t="s">
        <v>339</v>
      </c>
      <c r="C3411" s="79" t="s">
        <v>214</v>
      </c>
      <c r="D3411" s="43" t="s">
        <v>215</v>
      </c>
      <c r="E3411" s="74"/>
      <c r="F3411" s="74"/>
      <c r="G3411" s="74"/>
      <c r="H3411" s="74"/>
      <c r="I3411" s="54"/>
      <c r="J3411" s="50"/>
      <c r="K3411" s="54"/>
      <c r="L3411" s="55"/>
      <c r="M3411" s="75"/>
      <c r="N3411" s="75"/>
      <c r="O3411" s="74"/>
      <c r="P3411" s="74"/>
      <c r="Q3411" s="57">
        <f t="shared" si="875"/>
        <v>0</v>
      </c>
      <c r="R3411" s="74"/>
      <c r="S3411" s="53">
        <f t="shared" si="876"/>
        <v>0</v>
      </c>
      <c r="T3411" s="58"/>
      <c r="U3411" s="58"/>
      <c r="V3411" s="53">
        <f t="shared" si="877"/>
        <v>0</v>
      </c>
      <c r="W3411" s="75"/>
      <c r="X3411" s="76"/>
    </row>
    <row r="3412" spans="1:24" s="35" customFormat="1" ht="31.5" x14ac:dyDescent="0.25">
      <c r="A3412" s="72" t="s">
        <v>303</v>
      </c>
      <c r="B3412" s="44" t="s">
        <v>339</v>
      </c>
      <c r="C3412" s="79" t="s">
        <v>216</v>
      </c>
      <c r="D3412" s="43" t="s">
        <v>217</v>
      </c>
      <c r="E3412" s="53"/>
      <c r="F3412" s="53">
        <f t="shared" ref="F3412:F3443" si="878">E3412/12*1</f>
        <v>0</v>
      </c>
      <c r="G3412" s="53"/>
      <c r="H3412" s="53"/>
      <c r="I3412" s="54"/>
      <c r="J3412" s="50"/>
      <c r="K3412" s="54"/>
      <c r="L3412" s="55"/>
      <c r="M3412" s="75"/>
      <c r="N3412" s="75"/>
      <c r="O3412" s="74"/>
      <c r="P3412" s="74"/>
      <c r="Q3412" s="57">
        <f t="shared" si="875"/>
        <v>0</v>
      </c>
      <c r="R3412" s="74"/>
      <c r="S3412" s="53">
        <f t="shared" si="876"/>
        <v>0</v>
      </c>
      <c r="T3412" s="58"/>
      <c r="U3412" s="58"/>
      <c r="V3412" s="53">
        <f t="shared" si="877"/>
        <v>0</v>
      </c>
      <c r="W3412" s="75"/>
      <c r="X3412" s="76"/>
    </row>
    <row r="3413" spans="1:24" s="35" customFormat="1" ht="31.5" x14ac:dyDescent="0.25">
      <c r="A3413" s="72" t="s">
        <v>303</v>
      </c>
      <c r="B3413" s="44" t="s">
        <v>339</v>
      </c>
      <c r="C3413" s="79" t="s">
        <v>218</v>
      </c>
      <c r="D3413" s="43" t="s">
        <v>219</v>
      </c>
      <c r="E3413" s="53"/>
      <c r="F3413" s="53">
        <f t="shared" si="878"/>
        <v>0</v>
      </c>
      <c r="G3413" s="53"/>
      <c r="H3413" s="53"/>
      <c r="I3413" s="54"/>
      <c r="J3413" s="50"/>
      <c r="K3413" s="54"/>
      <c r="L3413" s="55"/>
      <c r="M3413" s="75"/>
      <c r="N3413" s="75"/>
      <c r="O3413" s="74"/>
      <c r="P3413" s="74"/>
      <c r="Q3413" s="57">
        <f t="shared" si="875"/>
        <v>0</v>
      </c>
      <c r="R3413" s="74"/>
      <c r="S3413" s="53">
        <f t="shared" si="876"/>
        <v>0</v>
      </c>
      <c r="T3413" s="58"/>
      <c r="U3413" s="58"/>
      <c r="V3413" s="53">
        <f t="shared" si="877"/>
        <v>0</v>
      </c>
      <c r="W3413" s="75"/>
      <c r="X3413" s="76"/>
    </row>
    <row r="3414" spans="1:24" s="35" customFormat="1" ht="31.5" x14ac:dyDescent="0.25">
      <c r="A3414" s="72" t="s">
        <v>303</v>
      </c>
      <c r="B3414" s="44" t="s">
        <v>339</v>
      </c>
      <c r="C3414" s="79" t="s">
        <v>220</v>
      </c>
      <c r="D3414" s="43" t="s">
        <v>221</v>
      </c>
      <c r="E3414" s="53"/>
      <c r="F3414" s="53">
        <f t="shared" si="878"/>
        <v>0</v>
      </c>
      <c r="G3414" s="53"/>
      <c r="H3414" s="53"/>
      <c r="I3414" s="54"/>
      <c r="J3414" s="50"/>
      <c r="K3414" s="54"/>
      <c r="L3414" s="55"/>
      <c r="M3414" s="75"/>
      <c r="N3414" s="75"/>
      <c r="O3414" s="74"/>
      <c r="P3414" s="74"/>
      <c r="Q3414" s="57">
        <f t="shared" si="875"/>
        <v>0</v>
      </c>
      <c r="R3414" s="74"/>
      <c r="S3414" s="53">
        <f t="shared" si="876"/>
        <v>0</v>
      </c>
      <c r="T3414" s="58"/>
      <c r="U3414" s="58"/>
      <c r="V3414" s="53">
        <f t="shared" si="877"/>
        <v>0</v>
      </c>
      <c r="W3414" s="75"/>
      <c r="X3414" s="76"/>
    </row>
    <row r="3415" spans="1:24" s="35" customFormat="1" ht="31.5" x14ac:dyDescent="0.25">
      <c r="A3415" s="72" t="s">
        <v>303</v>
      </c>
      <c r="B3415" s="44" t="s">
        <v>339</v>
      </c>
      <c r="C3415" s="79" t="s">
        <v>222</v>
      </c>
      <c r="D3415" s="43" t="s">
        <v>226</v>
      </c>
      <c r="E3415" s="53"/>
      <c r="F3415" s="53">
        <f t="shared" si="878"/>
        <v>0</v>
      </c>
      <c r="G3415" s="53"/>
      <c r="H3415" s="53"/>
      <c r="I3415" s="54"/>
      <c r="J3415" s="50"/>
      <c r="K3415" s="54"/>
      <c r="L3415" s="55"/>
      <c r="M3415" s="75"/>
      <c r="N3415" s="75"/>
      <c r="O3415" s="74"/>
      <c r="P3415" s="74"/>
      <c r="Q3415" s="57">
        <f t="shared" si="875"/>
        <v>0</v>
      </c>
      <c r="R3415" s="74"/>
      <c r="S3415" s="53">
        <f t="shared" si="876"/>
        <v>0</v>
      </c>
      <c r="T3415" s="58"/>
      <c r="U3415" s="58"/>
      <c r="V3415" s="53">
        <f t="shared" si="877"/>
        <v>0</v>
      </c>
      <c r="W3415" s="75"/>
      <c r="X3415" s="76"/>
    </row>
    <row r="3416" spans="1:24" s="35" customFormat="1" ht="31.5" x14ac:dyDescent="0.25">
      <c r="A3416" s="72" t="s">
        <v>303</v>
      </c>
      <c r="B3416" s="44" t="s">
        <v>339</v>
      </c>
      <c r="C3416" s="79" t="s">
        <v>223</v>
      </c>
      <c r="D3416" s="43" t="s">
        <v>227</v>
      </c>
      <c r="E3416" s="53"/>
      <c r="F3416" s="53">
        <f t="shared" si="878"/>
        <v>0</v>
      </c>
      <c r="G3416" s="53"/>
      <c r="H3416" s="53"/>
      <c r="I3416" s="54"/>
      <c r="J3416" s="50"/>
      <c r="K3416" s="54"/>
      <c r="L3416" s="55"/>
      <c r="M3416" s="75"/>
      <c r="N3416" s="75"/>
      <c r="O3416" s="74"/>
      <c r="P3416" s="74"/>
      <c r="Q3416" s="57">
        <f t="shared" si="875"/>
        <v>0</v>
      </c>
      <c r="R3416" s="74"/>
      <c r="S3416" s="53">
        <f t="shared" si="876"/>
        <v>0</v>
      </c>
      <c r="T3416" s="58"/>
      <c r="U3416" s="58"/>
      <c r="V3416" s="53">
        <f t="shared" si="877"/>
        <v>0</v>
      </c>
      <c r="W3416" s="75"/>
      <c r="X3416" s="76"/>
    </row>
    <row r="3417" spans="1:24" s="35" customFormat="1" ht="31.5" x14ac:dyDescent="0.25">
      <c r="A3417" s="72" t="s">
        <v>303</v>
      </c>
      <c r="B3417" s="44" t="s">
        <v>339</v>
      </c>
      <c r="C3417" s="79" t="s">
        <v>280</v>
      </c>
      <c r="D3417" s="43" t="s">
        <v>281</v>
      </c>
      <c r="E3417" s="53"/>
      <c r="F3417" s="53">
        <f t="shared" si="878"/>
        <v>0</v>
      </c>
      <c r="G3417" s="53"/>
      <c r="H3417" s="53"/>
      <c r="I3417" s="54"/>
      <c r="J3417" s="50"/>
      <c r="K3417" s="54"/>
      <c r="L3417" s="55"/>
      <c r="M3417" s="75"/>
      <c r="N3417" s="75"/>
      <c r="O3417" s="74"/>
      <c r="P3417" s="74"/>
      <c r="Q3417" s="57">
        <f t="shared" si="875"/>
        <v>0</v>
      </c>
      <c r="R3417" s="74"/>
      <c r="S3417" s="53">
        <f t="shared" si="876"/>
        <v>0</v>
      </c>
      <c r="T3417" s="58"/>
      <c r="U3417" s="58"/>
      <c r="V3417" s="53">
        <f t="shared" si="877"/>
        <v>0</v>
      </c>
      <c r="W3417" s="75"/>
      <c r="X3417" s="76"/>
    </row>
    <row r="3418" spans="1:24" s="35" customFormat="1" ht="15.75" x14ac:dyDescent="0.25">
      <c r="A3418" s="72" t="s">
        <v>303</v>
      </c>
      <c r="B3418" s="44" t="s">
        <v>339</v>
      </c>
      <c r="C3418" s="79" t="s">
        <v>228</v>
      </c>
      <c r="D3418" s="43" t="s">
        <v>229</v>
      </c>
      <c r="E3418" s="53"/>
      <c r="F3418" s="53">
        <f t="shared" si="878"/>
        <v>0</v>
      </c>
      <c r="G3418" s="53"/>
      <c r="H3418" s="53"/>
      <c r="I3418" s="54"/>
      <c r="J3418" s="50"/>
      <c r="K3418" s="54"/>
      <c r="L3418" s="55"/>
      <c r="M3418" s="75"/>
      <c r="N3418" s="75"/>
      <c r="O3418" s="74"/>
      <c r="P3418" s="74"/>
      <c r="Q3418" s="57">
        <f t="shared" si="875"/>
        <v>0</v>
      </c>
      <c r="R3418" s="74"/>
      <c r="S3418" s="53">
        <f t="shared" si="876"/>
        <v>0</v>
      </c>
      <c r="T3418" s="58"/>
      <c r="U3418" s="58"/>
      <c r="V3418" s="53">
        <f t="shared" si="877"/>
        <v>0</v>
      </c>
      <c r="W3418" s="75"/>
      <c r="X3418" s="76"/>
    </row>
    <row r="3419" spans="1:24" s="35" customFormat="1" ht="31.5" x14ac:dyDescent="0.25">
      <c r="A3419" s="72" t="s">
        <v>303</v>
      </c>
      <c r="B3419" s="44" t="s">
        <v>339</v>
      </c>
      <c r="C3419" s="79" t="s">
        <v>230</v>
      </c>
      <c r="D3419" s="43" t="s">
        <v>231</v>
      </c>
      <c r="E3419" s="53"/>
      <c r="F3419" s="53">
        <f t="shared" si="878"/>
        <v>0</v>
      </c>
      <c r="G3419" s="53"/>
      <c r="H3419" s="53"/>
      <c r="I3419" s="54"/>
      <c r="J3419" s="50"/>
      <c r="K3419" s="54"/>
      <c r="L3419" s="55"/>
      <c r="M3419" s="75"/>
      <c r="N3419" s="75"/>
      <c r="O3419" s="74"/>
      <c r="P3419" s="74"/>
      <c r="Q3419" s="57">
        <f t="shared" si="875"/>
        <v>0</v>
      </c>
      <c r="R3419" s="74"/>
      <c r="S3419" s="53">
        <f t="shared" si="876"/>
        <v>0</v>
      </c>
      <c r="T3419" s="58"/>
      <c r="U3419" s="58"/>
      <c r="V3419" s="53">
        <f t="shared" si="877"/>
        <v>0</v>
      </c>
      <c r="W3419" s="75"/>
      <c r="X3419" s="76"/>
    </row>
    <row r="3420" spans="1:24" s="35" customFormat="1" ht="15.75" x14ac:dyDescent="0.25">
      <c r="A3420" s="72" t="s">
        <v>303</v>
      </c>
      <c r="B3420" s="44" t="s">
        <v>339</v>
      </c>
      <c r="C3420" s="79" t="s">
        <v>232</v>
      </c>
      <c r="D3420" s="43" t="s">
        <v>233</v>
      </c>
      <c r="E3420" s="53"/>
      <c r="F3420" s="53">
        <f t="shared" si="878"/>
        <v>0</v>
      </c>
      <c r="G3420" s="53"/>
      <c r="H3420" s="53"/>
      <c r="I3420" s="54"/>
      <c r="J3420" s="50"/>
      <c r="K3420" s="54"/>
      <c r="L3420" s="55"/>
      <c r="M3420" s="75"/>
      <c r="N3420" s="75"/>
      <c r="O3420" s="74"/>
      <c r="P3420" s="74"/>
      <c r="Q3420" s="57">
        <f t="shared" si="875"/>
        <v>0</v>
      </c>
      <c r="R3420" s="74"/>
      <c r="S3420" s="53">
        <f t="shared" si="876"/>
        <v>0</v>
      </c>
      <c r="T3420" s="58"/>
      <c r="U3420" s="58"/>
      <c r="V3420" s="53">
        <f t="shared" si="877"/>
        <v>0</v>
      </c>
      <c r="W3420" s="75"/>
      <c r="X3420" s="76"/>
    </row>
    <row r="3421" spans="1:24" s="35" customFormat="1" ht="15.75" x14ac:dyDescent="0.25">
      <c r="A3421" s="72" t="s">
        <v>303</v>
      </c>
      <c r="B3421" s="44" t="s">
        <v>339</v>
      </c>
      <c r="C3421" s="37" t="s">
        <v>394</v>
      </c>
      <c r="D3421" s="43" t="s">
        <v>369</v>
      </c>
      <c r="E3421" s="53"/>
      <c r="F3421" s="53">
        <f t="shared" si="878"/>
        <v>0</v>
      </c>
      <c r="G3421" s="53"/>
      <c r="H3421" s="53"/>
      <c r="I3421" s="54"/>
      <c r="J3421" s="50"/>
      <c r="K3421" s="54"/>
      <c r="L3421" s="55"/>
      <c r="M3421" s="75"/>
      <c r="N3421" s="75"/>
      <c r="O3421" s="74"/>
      <c r="P3421" s="74"/>
      <c r="Q3421" s="57">
        <f t="shared" si="875"/>
        <v>0</v>
      </c>
      <c r="R3421" s="74"/>
      <c r="S3421" s="53">
        <f t="shared" si="876"/>
        <v>0</v>
      </c>
      <c r="T3421" s="58"/>
      <c r="U3421" s="58"/>
      <c r="V3421" s="53">
        <f t="shared" si="877"/>
        <v>0</v>
      </c>
      <c r="W3421" s="75"/>
      <c r="X3421" s="76"/>
    </row>
    <row r="3422" spans="1:24" s="35" customFormat="1" ht="15.75" x14ac:dyDescent="0.25">
      <c r="A3422" s="72" t="s">
        <v>303</v>
      </c>
      <c r="B3422" s="44" t="s">
        <v>339</v>
      </c>
      <c r="C3422" s="79" t="s">
        <v>234</v>
      </c>
      <c r="D3422" s="43" t="s">
        <v>235</v>
      </c>
      <c r="E3422" s="53"/>
      <c r="F3422" s="53">
        <f t="shared" si="878"/>
        <v>0</v>
      </c>
      <c r="G3422" s="53"/>
      <c r="H3422" s="53"/>
      <c r="I3422" s="54"/>
      <c r="J3422" s="50"/>
      <c r="K3422" s="54"/>
      <c r="L3422" s="55"/>
      <c r="M3422" s="75"/>
      <c r="N3422" s="75"/>
      <c r="O3422" s="74"/>
      <c r="P3422" s="74"/>
      <c r="Q3422" s="57">
        <f t="shared" si="875"/>
        <v>0</v>
      </c>
      <c r="R3422" s="74"/>
      <c r="S3422" s="53">
        <f t="shared" si="876"/>
        <v>0</v>
      </c>
      <c r="T3422" s="58"/>
      <c r="U3422" s="58"/>
      <c r="V3422" s="53">
        <f t="shared" si="877"/>
        <v>0</v>
      </c>
      <c r="W3422" s="75"/>
      <c r="X3422" s="76"/>
    </row>
    <row r="3423" spans="1:24" s="35" customFormat="1" ht="15.75" x14ac:dyDescent="0.25">
      <c r="A3423" s="72" t="s">
        <v>303</v>
      </c>
      <c r="B3423" s="44" t="s">
        <v>339</v>
      </c>
      <c r="C3423" s="79" t="s">
        <v>236</v>
      </c>
      <c r="D3423" s="43" t="s">
        <v>237</v>
      </c>
      <c r="E3423" s="53"/>
      <c r="F3423" s="53">
        <f t="shared" si="878"/>
        <v>0</v>
      </c>
      <c r="G3423" s="53"/>
      <c r="H3423" s="53"/>
      <c r="I3423" s="54"/>
      <c r="J3423" s="50"/>
      <c r="K3423" s="54"/>
      <c r="L3423" s="55"/>
      <c r="M3423" s="75"/>
      <c r="N3423" s="75"/>
      <c r="O3423" s="74"/>
      <c r="P3423" s="74"/>
      <c r="Q3423" s="57">
        <f t="shared" si="875"/>
        <v>0</v>
      </c>
      <c r="R3423" s="74"/>
      <c r="S3423" s="53">
        <f t="shared" si="876"/>
        <v>0</v>
      </c>
      <c r="T3423" s="58"/>
      <c r="U3423" s="58"/>
      <c r="V3423" s="53">
        <f t="shared" si="877"/>
        <v>0</v>
      </c>
      <c r="W3423" s="75"/>
      <c r="X3423" s="76"/>
    </row>
    <row r="3424" spans="1:24" s="35" customFormat="1" ht="31.5" x14ac:dyDescent="0.25">
      <c r="A3424" s="72" t="s">
        <v>303</v>
      </c>
      <c r="B3424" s="44" t="s">
        <v>339</v>
      </c>
      <c r="C3424" s="79" t="s">
        <v>238</v>
      </c>
      <c r="D3424" s="43" t="s">
        <v>239</v>
      </c>
      <c r="E3424" s="53"/>
      <c r="F3424" s="53">
        <f t="shared" si="878"/>
        <v>0</v>
      </c>
      <c r="G3424" s="53"/>
      <c r="H3424" s="53"/>
      <c r="I3424" s="54"/>
      <c r="J3424" s="50"/>
      <c r="K3424" s="54"/>
      <c r="L3424" s="55"/>
      <c r="M3424" s="75"/>
      <c r="N3424" s="75"/>
      <c r="O3424" s="74"/>
      <c r="P3424" s="74"/>
      <c r="Q3424" s="57">
        <f t="shared" si="875"/>
        <v>0</v>
      </c>
      <c r="R3424" s="74"/>
      <c r="S3424" s="53">
        <f t="shared" si="876"/>
        <v>0</v>
      </c>
      <c r="T3424" s="58"/>
      <c r="U3424" s="58"/>
      <c r="V3424" s="53">
        <f t="shared" si="877"/>
        <v>0</v>
      </c>
      <c r="W3424" s="75"/>
      <c r="X3424" s="76"/>
    </row>
    <row r="3425" spans="1:24" s="35" customFormat="1" ht="31.5" x14ac:dyDescent="0.25">
      <c r="A3425" s="72" t="s">
        <v>303</v>
      </c>
      <c r="B3425" s="44" t="s">
        <v>339</v>
      </c>
      <c r="C3425" s="79" t="s">
        <v>240</v>
      </c>
      <c r="D3425" s="43" t="s">
        <v>241</v>
      </c>
      <c r="E3425" s="53"/>
      <c r="F3425" s="53">
        <f t="shared" si="878"/>
        <v>0</v>
      </c>
      <c r="G3425" s="53"/>
      <c r="H3425" s="53"/>
      <c r="I3425" s="54"/>
      <c r="J3425" s="50"/>
      <c r="K3425" s="54"/>
      <c r="L3425" s="55"/>
      <c r="M3425" s="75"/>
      <c r="N3425" s="75"/>
      <c r="O3425" s="74"/>
      <c r="P3425" s="74"/>
      <c r="Q3425" s="57">
        <f t="shared" si="875"/>
        <v>0</v>
      </c>
      <c r="R3425" s="74"/>
      <c r="S3425" s="53">
        <f t="shared" si="876"/>
        <v>0</v>
      </c>
      <c r="T3425" s="58"/>
      <c r="U3425" s="58"/>
      <c r="V3425" s="53">
        <f t="shared" si="877"/>
        <v>0</v>
      </c>
      <c r="W3425" s="75"/>
      <c r="X3425" s="76"/>
    </row>
    <row r="3426" spans="1:24" s="35" customFormat="1" ht="15.75" x14ac:dyDescent="0.25">
      <c r="A3426" s="72" t="s">
        <v>303</v>
      </c>
      <c r="B3426" s="44" t="s">
        <v>339</v>
      </c>
      <c r="C3426" s="79" t="s">
        <v>242</v>
      </c>
      <c r="D3426" s="43" t="s">
        <v>246</v>
      </c>
      <c r="E3426" s="53"/>
      <c r="F3426" s="53">
        <f t="shared" si="878"/>
        <v>0</v>
      </c>
      <c r="G3426" s="53"/>
      <c r="H3426" s="53"/>
      <c r="I3426" s="54"/>
      <c r="J3426" s="50"/>
      <c r="K3426" s="54"/>
      <c r="L3426" s="55"/>
      <c r="M3426" s="75"/>
      <c r="N3426" s="75"/>
      <c r="O3426" s="74"/>
      <c r="P3426" s="74"/>
      <c r="Q3426" s="57">
        <f t="shared" si="875"/>
        <v>0</v>
      </c>
      <c r="R3426" s="74"/>
      <c r="S3426" s="53">
        <f t="shared" si="876"/>
        <v>0</v>
      </c>
      <c r="T3426" s="58"/>
      <c r="U3426" s="58"/>
      <c r="V3426" s="53">
        <f t="shared" si="877"/>
        <v>0</v>
      </c>
      <c r="W3426" s="75"/>
      <c r="X3426" s="76"/>
    </row>
    <row r="3427" spans="1:24" s="35" customFormat="1" ht="15.75" x14ac:dyDescent="0.25">
      <c r="A3427" s="72" t="s">
        <v>303</v>
      </c>
      <c r="B3427" s="44" t="s">
        <v>339</v>
      </c>
      <c r="C3427" s="79" t="s">
        <v>243</v>
      </c>
      <c r="D3427" s="43" t="s">
        <v>247</v>
      </c>
      <c r="E3427" s="53"/>
      <c r="F3427" s="53">
        <f t="shared" si="878"/>
        <v>0</v>
      </c>
      <c r="G3427" s="53"/>
      <c r="H3427" s="53"/>
      <c r="I3427" s="54"/>
      <c r="J3427" s="50"/>
      <c r="K3427" s="54"/>
      <c r="L3427" s="55"/>
      <c r="M3427" s="75"/>
      <c r="N3427" s="75"/>
      <c r="O3427" s="74"/>
      <c r="P3427" s="74"/>
      <c r="Q3427" s="57">
        <f t="shared" si="875"/>
        <v>0</v>
      </c>
      <c r="R3427" s="74"/>
      <c r="S3427" s="53">
        <f t="shared" si="876"/>
        <v>0</v>
      </c>
      <c r="T3427" s="58"/>
      <c r="U3427" s="58"/>
      <c r="V3427" s="53">
        <f t="shared" si="877"/>
        <v>0</v>
      </c>
      <c r="W3427" s="75"/>
      <c r="X3427" s="76"/>
    </row>
    <row r="3428" spans="1:24" s="35" customFormat="1" ht="15.75" x14ac:dyDescent="0.25">
      <c r="A3428" s="72" t="s">
        <v>303</v>
      </c>
      <c r="B3428" s="44" t="s">
        <v>339</v>
      </c>
      <c r="C3428" s="79" t="s">
        <v>244</v>
      </c>
      <c r="D3428" s="43" t="s">
        <v>245</v>
      </c>
      <c r="E3428" s="53"/>
      <c r="F3428" s="53">
        <f t="shared" si="878"/>
        <v>0</v>
      </c>
      <c r="G3428" s="53"/>
      <c r="H3428" s="53"/>
      <c r="I3428" s="54"/>
      <c r="J3428" s="50"/>
      <c r="K3428" s="54"/>
      <c r="L3428" s="55"/>
      <c r="M3428" s="75"/>
      <c r="N3428" s="75"/>
      <c r="O3428" s="74"/>
      <c r="P3428" s="74"/>
      <c r="Q3428" s="57">
        <f t="shared" si="875"/>
        <v>0</v>
      </c>
      <c r="R3428" s="74"/>
      <c r="S3428" s="53">
        <f t="shared" si="876"/>
        <v>0</v>
      </c>
      <c r="T3428" s="58"/>
      <c r="U3428" s="58"/>
      <c r="V3428" s="53">
        <f t="shared" si="877"/>
        <v>0</v>
      </c>
      <c r="W3428" s="75"/>
      <c r="X3428" s="76"/>
    </row>
    <row r="3429" spans="1:24" s="35" customFormat="1" ht="31.5" x14ac:dyDescent="0.25">
      <c r="A3429" s="72" t="s">
        <v>303</v>
      </c>
      <c r="B3429" s="44" t="s">
        <v>339</v>
      </c>
      <c r="C3429" s="79" t="s">
        <v>248</v>
      </c>
      <c r="D3429" s="43" t="s">
        <v>249</v>
      </c>
      <c r="E3429" s="53"/>
      <c r="F3429" s="53">
        <f t="shared" si="878"/>
        <v>0</v>
      </c>
      <c r="G3429" s="53"/>
      <c r="H3429" s="53"/>
      <c r="I3429" s="54"/>
      <c r="J3429" s="50"/>
      <c r="K3429" s="54"/>
      <c r="L3429" s="55"/>
      <c r="M3429" s="75"/>
      <c r="N3429" s="75"/>
      <c r="O3429" s="74"/>
      <c r="P3429" s="74"/>
      <c r="Q3429" s="57">
        <f t="shared" si="875"/>
        <v>0</v>
      </c>
      <c r="R3429" s="74"/>
      <c r="S3429" s="53">
        <f t="shared" si="876"/>
        <v>0</v>
      </c>
      <c r="T3429" s="58"/>
      <c r="U3429" s="58"/>
      <c r="V3429" s="53">
        <f t="shared" si="877"/>
        <v>0</v>
      </c>
      <c r="W3429" s="75"/>
      <c r="X3429" s="76"/>
    </row>
    <row r="3430" spans="1:24" s="35" customFormat="1" ht="15.75" x14ac:dyDescent="0.25">
      <c r="A3430" s="72" t="s">
        <v>303</v>
      </c>
      <c r="B3430" s="44" t="s">
        <v>339</v>
      </c>
      <c r="C3430" s="79" t="s">
        <v>250</v>
      </c>
      <c r="D3430" s="43" t="s">
        <v>251</v>
      </c>
      <c r="E3430" s="53"/>
      <c r="F3430" s="53">
        <f t="shared" si="878"/>
        <v>0</v>
      </c>
      <c r="G3430" s="53"/>
      <c r="H3430" s="53"/>
      <c r="I3430" s="54"/>
      <c r="J3430" s="50"/>
      <c r="K3430" s="54"/>
      <c r="L3430" s="55"/>
      <c r="M3430" s="75"/>
      <c r="N3430" s="75"/>
      <c r="O3430" s="74"/>
      <c r="P3430" s="74"/>
      <c r="Q3430" s="57">
        <f t="shared" si="875"/>
        <v>0</v>
      </c>
      <c r="R3430" s="74"/>
      <c r="S3430" s="53">
        <f t="shared" si="876"/>
        <v>0</v>
      </c>
      <c r="T3430" s="58"/>
      <c r="U3430" s="58"/>
      <c r="V3430" s="53">
        <f t="shared" si="877"/>
        <v>0</v>
      </c>
      <c r="W3430" s="75"/>
      <c r="X3430" s="76"/>
    </row>
    <row r="3431" spans="1:24" s="35" customFormat="1" ht="31.5" x14ac:dyDescent="0.25">
      <c r="A3431" s="72" t="s">
        <v>303</v>
      </c>
      <c r="B3431" s="44" t="s">
        <v>339</v>
      </c>
      <c r="C3431" s="79" t="s">
        <v>252</v>
      </c>
      <c r="D3431" s="43" t="s">
        <v>253</v>
      </c>
      <c r="E3431" s="53"/>
      <c r="F3431" s="53">
        <f t="shared" si="878"/>
        <v>0</v>
      </c>
      <c r="G3431" s="53"/>
      <c r="H3431" s="53"/>
      <c r="I3431" s="54"/>
      <c r="J3431" s="50"/>
      <c r="K3431" s="54"/>
      <c r="L3431" s="55"/>
      <c r="M3431" s="75"/>
      <c r="N3431" s="75"/>
      <c r="O3431" s="74"/>
      <c r="P3431" s="74"/>
      <c r="Q3431" s="57">
        <f t="shared" si="875"/>
        <v>0</v>
      </c>
      <c r="R3431" s="74"/>
      <c r="S3431" s="53">
        <f t="shared" si="876"/>
        <v>0</v>
      </c>
      <c r="T3431" s="58"/>
      <c r="U3431" s="58"/>
      <c r="V3431" s="53">
        <f t="shared" si="877"/>
        <v>0</v>
      </c>
      <c r="W3431" s="75"/>
      <c r="X3431" s="76"/>
    </row>
    <row r="3432" spans="1:24" s="35" customFormat="1" ht="15.75" x14ac:dyDescent="0.25">
      <c r="A3432" s="72" t="s">
        <v>303</v>
      </c>
      <c r="B3432" s="44" t="s">
        <v>339</v>
      </c>
      <c r="C3432" s="79" t="s">
        <v>254</v>
      </c>
      <c r="D3432" s="43" t="s">
        <v>263</v>
      </c>
      <c r="E3432" s="53"/>
      <c r="F3432" s="53">
        <f t="shared" si="878"/>
        <v>0</v>
      </c>
      <c r="G3432" s="53"/>
      <c r="H3432" s="53"/>
      <c r="I3432" s="54"/>
      <c r="J3432" s="50"/>
      <c r="K3432" s="54"/>
      <c r="L3432" s="55"/>
      <c r="M3432" s="75"/>
      <c r="N3432" s="75"/>
      <c r="O3432" s="74"/>
      <c r="P3432" s="74"/>
      <c r="Q3432" s="57">
        <f t="shared" si="875"/>
        <v>0</v>
      </c>
      <c r="R3432" s="74"/>
      <c r="S3432" s="53">
        <f t="shared" si="876"/>
        <v>0</v>
      </c>
      <c r="T3432" s="58"/>
      <c r="U3432" s="58"/>
      <c r="V3432" s="53">
        <f t="shared" si="877"/>
        <v>0</v>
      </c>
      <c r="W3432" s="75"/>
      <c r="X3432" s="76"/>
    </row>
    <row r="3433" spans="1:24" s="35" customFormat="1" ht="15.75" x14ac:dyDescent="0.25">
      <c r="A3433" s="72" t="s">
        <v>303</v>
      </c>
      <c r="B3433" s="44" t="s">
        <v>339</v>
      </c>
      <c r="C3433" s="79" t="s">
        <v>255</v>
      </c>
      <c r="D3433" s="43" t="s">
        <v>256</v>
      </c>
      <c r="E3433" s="53"/>
      <c r="F3433" s="53">
        <f t="shared" si="878"/>
        <v>0</v>
      </c>
      <c r="G3433" s="53"/>
      <c r="H3433" s="53"/>
      <c r="I3433" s="54"/>
      <c r="J3433" s="50"/>
      <c r="K3433" s="54"/>
      <c r="L3433" s="55"/>
      <c r="M3433" s="75"/>
      <c r="N3433" s="75"/>
      <c r="O3433" s="74"/>
      <c r="P3433" s="74"/>
      <c r="Q3433" s="57">
        <f t="shared" si="875"/>
        <v>0</v>
      </c>
      <c r="R3433" s="74"/>
      <c r="S3433" s="53">
        <f t="shared" si="876"/>
        <v>0</v>
      </c>
      <c r="T3433" s="58"/>
      <c r="U3433" s="58"/>
      <c r="V3433" s="53">
        <f t="shared" si="877"/>
        <v>0</v>
      </c>
      <c r="W3433" s="75"/>
      <c r="X3433" s="76"/>
    </row>
    <row r="3434" spans="1:24" s="35" customFormat="1" ht="15.75" x14ac:dyDescent="0.25">
      <c r="A3434" s="72" t="s">
        <v>303</v>
      </c>
      <c r="B3434" s="44" t="s">
        <v>339</v>
      </c>
      <c r="C3434" s="79" t="s">
        <v>257</v>
      </c>
      <c r="D3434" s="43" t="s">
        <v>258</v>
      </c>
      <c r="E3434" s="53"/>
      <c r="F3434" s="53">
        <f t="shared" si="878"/>
        <v>0</v>
      </c>
      <c r="G3434" s="53"/>
      <c r="H3434" s="53"/>
      <c r="I3434" s="54"/>
      <c r="J3434" s="50"/>
      <c r="K3434" s="54"/>
      <c r="L3434" s="55"/>
      <c r="M3434" s="75"/>
      <c r="N3434" s="75"/>
      <c r="O3434" s="74"/>
      <c r="P3434" s="74"/>
      <c r="Q3434" s="57">
        <f t="shared" si="875"/>
        <v>0</v>
      </c>
      <c r="R3434" s="74"/>
      <c r="S3434" s="53">
        <f t="shared" si="876"/>
        <v>0</v>
      </c>
      <c r="T3434" s="58"/>
      <c r="U3434" s="58"/>
      <c r="V3434" s="53">
        <f t="shared" si="877"/>
        <v>0</v>
      </c>
      <c r="W3434" s="75"/>
      <c r="X3434" s="76"/>
    </row>
    <row r="3435" spans="1:24" s="35" customFormat="1" ht="15.75" x14ac:dyDescent="0.25">
      <c r="A3435" s="72" t="s">
        <v>303</v>
      </c>
      <c r="B3435" s="44" t="s">
        <v>339</v>
      </c>
      <c r="C3435" s="79" t="s">
        <v>259</v>
      </c>
      <c r="D3435" s="43" t="s">
        <v>260</v>
      </c>
      <c r="E3435" s="53"/>
      <c r="F3435" s="53">
        <f t="shared" si="878"/>
        <v>0</v>
      </c>
      <c r="G3435" s="53"/>
      <c r="H3435" s="53"/>
      <c r="I3435" s="54"/>
      <c r="J3435" s="50"/>
      <c r="K3435" s="54"/>
      <c r="L3435" s="55"/>
      <c r="M3435" s="75"/>
      <c r="N3435" s="75"/>
      <c r="O3435" s="74"/>
      <c r="P3435" s="74"/>
      <c r="Q3435" s="57">
        <f t="shared" si="875"/>
        <v>0</v>
      </c>
      <c r="R3435" s="74"/>
      <c r="S3435" s="53">
        <f t="shared" si="876"/>
        <v>0</v>
      </c>
      <c r="T3435" s="58"/>
      <c r="U3435" s="58"/>
      <c r="V3435" s="53">
        <f t="shared" si="877"/>
        <v>0</v>
      </c>
      <c r="W3435" s="75"/>
      <c r="X3435" s="76"/>
    </row>
    <row r="3436" spans="1:24" s="35" customFormat="1" ht="31.5" x14ac:dyDescent="0.25">
      <c r="A3436" s="72" t="s">
        <v>303</v>
      </c>
      <c r="B3436" s="44" t="s">
        <v>339</v>
      </c>
      <c r="C3436" s="79" t="s">
        <v>261</v>
      </c>
      <c r="D3436" s="43" t="s">
        <v>262</v>
      </c>
      <c r="E3436" s="53"/>
      <c r="F3436" s="53">
        <f t="shared" si="878"/>
        <v>0</v>
      </c>
      <c r="G3436" s="53"/>
      <c r="H3436" s="53"/>
      <c r="I3436" s="54"/>
      <c r="J3436" s="50"/>
      <c r="K3436" s="54"/>
      <c r="L3436" s="55"/>
      <c r="M3436" s="75"/>
      <c r="N3436" s="75"/>
      <c r="O3436" s="74"/>
      <c r="P3436" s="74"/>
      <c r="Q3436" s="57">
        <f t="shared" si="875"/>
        <v>0</v>
      </c>
      <c r="R3436" s="74"/>
      <c r="S3436" s="53">
        <f t="shared" si="876"/>
        <v>0</v>
      </c>
      <c r="T3436" s="58"/>
      <c r="U3436" s="58"/>
      <c r="V3436" s="53">
        <f t="shared" si="877"/>
        <v>0</v>
      </c>
      <c r="W3436" s="75"/>
      <c r="X3436" s="76"/>
    </row>
    <row r="3437" spans="1:24" s="35" customFormat="1" ht="15.75" x14ac:dyDescent="0.25">
      <c r="A3437" s="72" t="s">
        <v>303</v>
      </c>
      <c r="B3437" s="44" t="s">
        <v>339</v>
      </c>
      <c r="C3437" s="79" t="s">
        <v>264</v>
      </c>
      <c r="D3437" s="43" t="s">
        <v>265</v>
      </c>
      <c r="E3437" s="53"/>
      <c r="F3437" s="53">
        <f t="shared" si="878"/>
        <v>0</v>
      </c>
      <c r="G3437" s="53"/>
      <c r="H3437" s="53"/>
      <c r="I3437" s="54"/>
      <c r="J3437" s="50"/>
      <c r="K3437" s="54"/>
      <c r="L3437" s="55"/>
      <c r="M3437" s="75"/>
      <c r="N3437" s="75"/>
      <c r="O3437" s="74"/>
      <c r="P3437" s="74"/>
      <c r="Q3437" s="57">
        <f t="shared" si="875"/>
        <v>0</v>
      </c>
      <c r="R3437" s="74"/>
      <c r="S3437" s="53">
        <f t="shared" si="876"/>
        <v>0</v>
      </c>
      <c r="T3437" s="58"/>
      <c r="U3437" s="58"/>
      <c r="V3437" s="53">
        <f t="shared" si="877"/>
        <v>0</v>
      </c>
      <c r="W3437" s="75"/>
      <c r="X3437" s="76"/>
    </row>
    <row r="3438" spans="1:24" s="35" customFormat="1" ht="47.25" x14ac:dyDescent="0.25">
      <c r="A3438" s="72" t="s">
        <v>303</v>
      </c>
      <c r="B3438" s="44" t="s">
        <v>339</v>
      </c>
      <c r="C3438" s="79" t="s">
        <v>266</v>
      </c>
      <c r="D3438" s="43" t="s">
        <v>267</v>
      </c>
      <c r="E3438" s="53"/>
      <c r="F3438" s="53">
        <f t="shared" si="878"/>
        <v>0</v>
      </c>
      <c r="G3438" s="53"/>
      <c r="H3438" s="53"/>
      <c r="I3438" s="54"/>
      <c r="J3438" s="50"/>
      <c r="K3438" s="54"/>
      <c r="L3438" s="55"/>
      <c r="M3438" s="75"/>
      <c r="N3438" s="75"/>
      <c r="O3438" s="74"/>
      <c r="P3438" s="74"/>
      <c r="Q3438" s="57">
        <f t="shared" si="875"/>
        <v>0</v>
      </c>
      <c r="R3438" s="74"/>
      <c r="S3438" s="53">
        <f t="shared" si="876"/>
        <v>0</v>
      </c>
      <c r="T3438" s="58"/>
      <c r="U3438" s="58"/>
      <c r="V3438" s="53">
        <f t="shared" si="877"/>
        <v>0</v>
      </c>
      <c r="W3438" s="75"/>
      <c r="X3438" s="76"/>
    </row>
    <row r="3439" spans="1:24" s="35" customFormat="1" ht="15.75" x14ac:dyDescent="0.25">
      <c r="A3439" s="72" t="s">
        <v>303</v>
      </c>
      <c r="B3439" s="44" t="s">
        <v>339</v>
      </c>
      <c r="C3439" s="79" t="s">
        <v>268</v>
      </c>
      <c r="D3439" s="43" t="s">
        <v>269</v>
      </c>
      <c r="E3439" s="53"/>
      <c r="F3439" s="53">
        <f t="shared" si="878"/>
        <v>0</v>
      </c>
      <c r="G3439" s="53"/>
      <c r="H3439" s="53"/>
      <c r="I3439" s="54"/>
      <c r="J3439" s="50"/>
      <c r="K3439" s="54"/>
      <c r="L3439" s="55"/>
      <c r="M3439" s="75"/>
      <c r="N3439" s="75"/>
      <c r="O3439" s="74"/>
      <c r="P3439" s="74"/>
      <c r="Q3439" s="57">
        <f t="shared" si="875"/>
        <v>0</v>
      </c>
      <c r="R3439" s="74"/>
      <c r="S3439" s="53">
        <f t="shared" si="876"/>
        <v>0</v>
      </c>
      <c r="T3439" s="58"/>
      <c r="U3439" s="58"/>
      <c r="V3439" s="53">
        <f t="shared" si="877"/>
        <v>0</v>
      </c>
      <c r="W3439" s="75"/>
      <c r="X3439" s="76"/>
    </row>
    <row r="3440" spans="1:24" s="35" customFormat="1" ht="31.5" x14ac:dyDescent="0.25">
      <c r="A3440" s="72" t="s">
        <v>303</v>
      </c>
      <c r="B3440" s="44" t="s">
        <v>339</v>
      </c>
      <c r="C3440" s="79" t="s">
        <v>270</v>
      </c>
      <c r="D3440" s="43" t="s">
        <v>271</v>
      </c>
      <c r="E3440" s="53"/>
      <c r="F3440" s="53">
        <f t="shared" si="878"/>
        <v>0</v>
      </c>
      <c r="G3440" s="53"/>
      <c r="H3440" s="53"/>
      <c r="I3440" s="54"/>
      <c r="J3440" s="50"/>
      <c r="K3440" s="54"/>
      <c r="L3440" s="55"/>
      <c r="M3440" s="75"/>
      <c r="N3440" s="75"/>
      <c r="O3440" s="74"/>
      <c r="P3440" s="74"/>
      <c r="Q3440" s="57">
        <f t="shared" si="875"/>
        <v>0</v>
      </c>
      <c r="R3440" s="74"/>
      <c r="S3440" s="53">
        <f t="shared" si="876"/>
        <v>0</v>
      </c>
      <c r="T3440" s="58"/>
      <c r="U3440" s="58"/>
      <c r="V3440" s="53">
        <f t="shared" si="877"/>
        <v>0</v>
      </c>
      <c r="W3440" s="75"/>
      <c r="X3440" s="76"/>
    </row>
    <row r="3441" spans="1:24" s="35" customFormat="1" ht="15.75" x14ac:dyDescent="0.25">
      <c r="A3441" s="72" t="s">
        <v>303</v>
      </c>
      <c r="B3441" s="44" t="s">
        <v>339</v>
      </c>
      <c r="C3441" s="79" t="s">
        <v>272</v>
      </c>
      <c r="D3441" s="43" t="s">
        <v>273</v>
      </c>
      <c r="E3441" s="53"/>
      <c r="F3441" s="53">
        <f t="shared" si="878"/>
        <v>0</v>
      </c>
      <c r="G3441" s="53"/>
      <c r="H3441" s="53"/>
      <c r="I3441" s="54"/>
      <c r="J3441" s="50"/>
      <c r="K3441" s="54"/>
      <c r="L3441" s="55"/>
      <c r="M3441" s="75"/>
      <c r="N3441" s="75"/>
      <c r="O3441" s="74"/>
      <c r="P3441" s="74"/>
      <c r="Q3441" s="57">
        <f t="shared" si="875"/>
        <v>0</v>
      </c>
      <c r="R3441" s="74"/>
      <c r="S3441" s="53">
        <f t="shared" si="876"/>
        <v>0</v>
      </c>
      <c r="T3441" s="58"/>
      <c r="U3441" s="58"/>
      <c r="V3441" s="53">
        <f t="shared" si="877"/>
        <v>0</v>
      </c>
      <c r="W3441" s="75"/>
      <c r="X3441" s="76"/>
    </row>
    <row r="3442" spans="1:24" s="35" customFormat="1" ht="31.5" x14ac:dyDescent="0.25">
      <c r="A3442" s="72" t="s">
        <v>303</v>
      </c>
      <c r="B3442" s="44" t="s">
        <v>339</v>
      </c>
      <c r="C3442" s="79" t="s">
        <v>274</v>
      </c>
      <c r="D3442" s="43" t="s">
        <v>275</v>
      </c>
      <c r="E3442" s="53"/>
      <c r="F3442" s="53">
        <f t="shared" si="878"/>
        <v>0</v>
      </c>
      <c r="G3442" s="53"/>
      <c r="H3442" s="53"/>
      <c r="I3442" s="54"/>
      <c r="J3442" s="50"/>
      <c r="K3442" s="54"/>
      <c r="L3442" s="55"/>
      <c r="M3442" s="75"/>
      <c r="N3442" s="75"/>
      <c r="O3442" s="74"/>
      <c r="P3442" s="74"/>
      <c r="Q3442" s="57">
        <f t="shared" si="875"/>
        <v>0</v>
      </c>
      <c r="R3442" s="74"/>
      <c r="S3442" s="53">
        <f t="shared" si="876"/>
        <v>0</v>
      </c>
      <c r="T3442" s="58"/>
      <c r="U3442" s="58"/>
      <c r="V3442" s="53">
        <f t="shared" si="877"/>
        <v>0</v>
      </c>
      <c r="W3442" s="75"/>
      <c r="X3442" s="76"/>
    </row>
    <row r="3443" spans="1:24" s="35" customFormat="1" ht="15.75" x14ac:dyDescent="0.25">
      <c r="A3443" s="72" t="s">
        <v>303</v>
      </c>
      <c r="B3443" s="44" t="s">
        <v>339</v>
      </c>
      <c r="C3443" s="79" t="s">
        <v>276</v>
      </c>
      <c r="D3443" s="43" t="s">
        <v>277</v>
      </c>
      <c r="E3443" s="53"/>
      <c r="F3443" s="53">
        <f t="shared" si="878"/>
        <v>0</v>
      </c>
      <c r="G3443" s="53"/>
      <c r="H3443" s="53"/>
      <c r="I3443" s="54"/>
      <c r="J3443" s="50"/>
      <c r="K3443" s="54"/>
      <c r="L3443" s="55"/>
      <c r="M3443" s="75"/>
      <c r="N3443" s="75"/>
      <c r="O3443" s="74"/>
      <c r="P3443" s="74"/>
      <c r="Q3443" s="57">
        <f t="shared" si="875"/>
        <v>0</v>
      </c>
      <c r="R3443" s="74"/>
      <c r="S3443" s="53">
        <f t="shared" si="876"/>
        <v>0</v>
      </c>
      <c r="T3443" s="58"/>
      <c r="U3443" s="58"/>
      <c r="V3443" s="53">
        <f t="shared" si="877"/>
        <v>0</v>
      </c>
      <c r="W3443" s="75"/>
      <c r="X3443" s="76"/>
    </row>
    <row r="3444" spans="1:24" s="35" customFormat="1" ht="31.5" x14ac:dyDescent="0.25">
      <c r="A3444" s="72" t="s">
        <v>303</v>
      </c>
      <c r="B3444" s="44" t="s">
        <v>339</v>
      </c>
      <c r="C3444" s="79" t="s">
        <v>278</v>
      </c>
      <c r="D3444" s="43" t="s">
        <v>279</v>
      </c>
      <c r="E3444" s="74"/>
      <c r="F3444" s="74"/>
      <c r="G3444" s="74"/>
      <c r="H3444" s="74"/>
      <c r="I3444" s="54"/>
      <c r="J3444" s="50"/>
      <c r="K3444" s="54"/>
      <c r="L3444" s="55"/>
      <c r="M3444" s="75"/>
      <c r="N3444" s="75"/>
      <c r="O3444" s="74"/>
      <c r="P3444" s="74"/>
      <c r="Q3444" s="57">
        <f t="shared" si="875"/>
        <v>0</v>
      </c>
      <c r="R3444" s="74"/>
      <c r="S3444" s="53">
        <f t="shared" si="876"/>
        <v>0</v>
      </c>
      <c r="T3444" s="58"/>
      <c r="U3444" s="58"/>
      <c r="V3444" s="53">
        <f t="shared" si="877"/>
        <v>0</v>
      </c>
      <c r="W3444" s="75"/>
      <c r="X3444" s="76"/>
    </row>
    <row r="3445" spans="1:24" s="35" customFormat="1" ht="15.75" x14ac:dyDescent="0.25">
      <c r="A3445" s="72" t="s">
        <v>303</v>
      </c>
      <c r="B3445" s="44" t="s">
        <v>339</v>
      </c>
      <c r="C3445" s="37" t="s">
        <v>363</v>
      </c>
      <c r="D3445" s="43" t="s">
        <v>360</v>
      </c>
      <c r="E3445" s="53"/>
      <c r="F3445" s="53">
        <f t="shared" ref="F3445:F3448" si="879">E3445/12*1</f>
        <v>0</v>
      </c>
      <c r="G3445" s="53"/>
      <c r="H3445" s="53"/>
      <c r="I3445" s="54"/>
      <c r="J3445" s="50"/>
      <c r="K3445" s="54"/>
      <c r="L3445" s="55"/>
      <c r="M3445" s="75"/>
      <c r="N3445" s="75"/>
      <c r="O3445" s="74"/>
      <c r="P3445" s="74"/>
      <c r="Q3445" s="57"/>
      <c r="R3445" s="74"/>
      <c r="S3445" s="53"/>
      <c r="T3445" s="58"/>
      <c r="U3445" s="58"/>
      <c r="V3445" s="53"/>
      <c r="W3445" s="75"/>
      <c r="X3445" s="76"/>
    </row>
    <row r="3446" spans="1:24" s="35" customFormat="1" ht="15.75" x14ac:dyDescent="0.25">
      <c r="A3446" s="72" t="s">
        <v>303</v>
      </c>
      <c r="B3446" s="44" t="s">
        <v>339</v>
      </c>
      <c r="C3446" s="37" t="s">
        <v>364</v>
      </c>
      <c r="D3446" s="38" t="s">
        <v>365</v>
      </c>
      <c r="E3446" s="53"/>
      <c r="F3446" s="100">
        <f t="shared" si="879"/>
        <v>0</v>
      </c>
      <c r="G3446" s="74"/>
      <c r="H3446" s="74"/>
      <c r="I3446" s="54"/>
      <c r="J3446" s="50"/>
      <c r="K3446" s="54"/>
      <c r="L3446" s="55"/>
      <c r="M3446" s="75"/>
      <c r="N3446" s="75"/>
      <c r="O3446" s="74"/>
      <c r="P3446" s="74"/>
      <c r="Q3446" s="57">
        <f>O3446-P3446</f>
        <v>0</v>
      </c>
      <c r="R3446" s="74"/>
      <c r="S3446" s="53">
        <f>ROUND(R3446/12*3,0)</f>
        <v>0</v>
      </c>
      <c r="T3446" s="58"/>
      <c r="U3446" s="58"/>
      <c r="V3446" s="53">
        <f>T3446-U3446</f>
        <v>0</v>
      </c>
      <c r="W3446" s="75"/>
      <c r="X3446" s="76"/>
    </row>
    <row r="3447" spans="1:24" s="35" customFormat="1" ht="15.75" x14ac:dyDescent="0.25">
      <c r="A3447" s="72" t="s">
        <v>303</v>
      </c>
      <c r="B3447" s="44" t="s">
        <v>339</v>
      </c>
      <c r="C3447" s="37" t="s">
        <v>370</v>
      </c>
      <c r="D3447" s="43" t="s">
        <v>323</v>
      </c>
      <c r="E3447" s="53"/>
      <c r="F3447" s="100">
        <f t="shared" si="879"/>
        <v>0</v>
      </c>
      <c r="G3447" s="74"/>
      <c r="H3447" s="74"/>
      <c r="I3447" s="54"/>
      <c r="J3447" s="50"/>
      <c r="K3447" s="54"/>
      <c r="L3447" s="55"/>
      <c r="M3447" s="75"/>
      <c r="N3447" s="75"/>
      <c r="O3447" s="74"/>
      <c r="P3447" s="74"/>
      <c r="Q3447" s="57"/>
      <c r="R3447" s="74"/>
      <c r="S3447" s="53"/>
      <c r="T3447" s="58"/>
      <c r="U3447" s="58"/>
      <c r="V3447" s="53"/>
      <c r="W3447" s="75"/>
      <c r="X3447" s="76"/>
    </row>
    <row r="3448" spans="1:24" s="35" customFormat="1" ht="15.75" x14ac:dyDescent="0.25">
      <c r="A3448" s="72" t="s">
        <v>303</v>
      </c>
      <c r="B3448" s="44" t="s">
        <v>339</v>
      </c>
      <c r="C3448" s="37" t="s">
        <v>399</v>
      </c>
      <c r="D3448" s="39" t="s">
        <v>371</v>
      </c>
      <c r="E3448" s="53"/>
      <c r="F3448" s="100">
        <f t="shared" si="879"/>
        <v>0</v>
      </c>
      <c r="G3448" s="74"/>
      <c r="H3448" s="74"/>
      <c r="I3448" s="54"/>
      <c r="J3448" s="50"/>
      <c r="K3448" s="54"/>
      <c r="L3448" s="55"/>
      <c r="M3448" s="75"/>
      <c r="N3448" s="75"/>
      <c r="O3448" s="74"/>
      <c r="P3448" s="74"/>
      <c r="Q3448" s="57"/>
      <c r="R3448" s="74"/>
      <c r="S3448" s="53"/>
      <c r="T3448" s="58"/>
      <c r="U3448" s="58"/>
      <c r="V3448" s="53"/>
      <c r="W3448" s="75"/>
      <c r="X3448" s="76"/>
    </row>
    <row r="3449" spans="1:24" s="35" customFormat="1" ht="15.75" x14ac:dyDescent="0.25">
      <c r="A3449" s="72" t="s">
        <v>303</v>
      </c>
      <c r="B3449" s="44" t="s">
        <v>339</v>
      </c>
      <c r="C3449" s="37" t="s">
        <v>390</v>
      </c>
      <c r="D3449" s="125" t="s">
        <v>393</v>
      </c>
      <c r="E3449" s="53">
        <v>1074</v>
      </c>
      <c r="F3449" s="53">
        <f t="shared" ref="F3449:F3450" si="880">E3449/12*2</f>
        <v>179</v>
      </c>
      <c r="G3449" s="74"/>
      <c r="H3449" s="74"/>
      <c r="I3449" s="54"/>
      <c r="J3449" s="50"/>
      <c r="K3449" s="54"/>
      <c r="L3449" s="55"/>
      <c r="M3449" s="75"/>
      <c r="N3449" s="75"/>
      <c r="O3449" s="74"/>
      <c r="P3449" s="74"/>
      <c r="Q3449" s="57"/>
      <c r="R3449" s="74"/>
      <c r="S3449" s="53"/>
      <c r="T3449" s="58"/>
      <c r="U3449" s="58"/>
      <c r="V3449" s="53"/>
      <c r="W3449" s="75"/>
      <c r="X3449" s="76"/>
    </row>
    <row r="3450" spans="1:24" s="35" customFormat="1" ht="31.5" x14ac:dyDescent="0.25">
      <c r="A3450" s="72" t="s">
        <v>303</v>
      </c>
      <c r="B3450" s="44" t="s">
        <v>339</v>
      </c>
      <c r="C3450" s="37" t="s">
        <v>391</v>
      </c>
      <c r="D3450" s="125" t="s">
        <v>392</v>
      </c>
      <c r="E3450" s="53">
        <v>200</v>
      </c>
      <c r="F3450" s="53">
        <f t="shared" si="880"/>
        <v>33.333333333333336</v>
      </c>
      <c r="G3450" s="74"/>
      <c r="H3450" s="74"/>
      <c r="I3450" s="54"/>
      <c r="J3450" s="50"/>
      <c r="K3450" s="54"/>
      <c r="L3450" s="55"/>
      <c r="M3450" s="75"/>
      <c r="N3450" s="75"/>
      <c r="O3450" s="74"/>
      <c r="P3450" s="74"/>
      <c r="Q3450" s="57"/>
      <c r="R3450" s="74"/>
      <c r="S3450" s="53"/>
      <c r="T3450" s="58"/>
      <c r="U3450" s="58"/>
      <c r="V3450" s="53"/>
      <c r="W3450" s="75"/>
      <c r="X3450" s="76"/>
    </row>
    <row r="3451" spans="1:24" s="35" customFormat="1" ht="15.75" x14ac:dyDescent="0.25">
      <c r="A3451" s="102" t="s">
        <v>304</v>
      </c>
      <c r="B3451" s="102" t="s">
        <v>340</v>
      </c>
      <c r="C3451" s="110" t="s">
        <v>102</v>
      </c>
      <c r="D3451" s="104" t="s">
        <v>21</v>
      </c>
      <c r="E3451" s="111">
        <f>E3452+E3491</f>
        <v>20060778</v>
      </c>
      <c r="F3451" s="111">
        <f>F3452+F3491</f>
        <v>4950454.833333334</v>
      </c>
      <c r="G3451" s="111">
        <f>G3452+G3491</f>
        <v>5294872</v>
      </c>
      <c r="H3451" s="111">
        <f>H3452+H3491</f>
        <v>5086737</v>
      </c>
      <c r="I3451" s="135">
        <f>I3452+I3491</f>
        <v>205150</v>
      </c>
      <c r="J3451" s="106">
        <f>ROUND(I3451/F3451*100,2)</f>
        <v>4.1399999999999997</v>
      </c>
      <c r="K3451" s="135">
        <f>K3452+K3491</f>
        <v>0</v>
      </c>
      <c r="L3451" s="108">
        <f>ROUND(K3451*100/-F3451,2)</f>
        <v>0</v>
      </c>
      <c r="M3451" s="111">
        <f t="shared" ref="M3451:V3451" si="881">M3452+M3491</f>
        <v>965798</v>
      </c>
      <c r="N3451" s="111">
        <f t="shared" si="881"/>
        <v>241450</v>
      </c>
      <c r="O3451" s="111">
        <f t="shared" si="881"/>
        <v>246112</v>
      </c>
      <c r="P3451" s="111">
        <f t="shared" si="881"/>
        <v>231078</v>
      </c>
      <c r="Q3451" s="135">
        <f t="shared" si="881"/>
        <v>15034</v>
      </c>
      <c r="R3451" s="111">
        <f t="shared" si="881"/>
        <v>4239</v>
      </c>
      <c r="S3451" s="105">
        <f t="shared" si="881"/>
        <v>1060</v>
      </c>
      <c r="T3451" s="105">
        <f t="shared" si="881"/>
        <v>1350</v>
      </c>
      <c r="U3451" s="105">
        <f t="shared" si="881"/>
        <v>1279</v>
      </c>
      <c r="V3451" s="105">
        <f t="shared" si="881"/>
        <v>71</v>
      </c>
      <c r="W3451" s="109">
        <v>0</v>
      </c>
      <c r="X3451" s="80"/>
    </row>
    <row r="3452" spans="1:24" s="35" customFormat="1" ht="15.75" x14ac:dyDescent="0.25">
      <c r="A3452" s="72" t="s">
        <v>304</v>
      </c>
      <c r="B3452" s="21">
        <v>1</v>
      </c>
      <c r="C3452" s="73" t="s">
        <v>102</v>
      </c>
      <c r="D3452" s="27" t="s">
        <v>22</v>
      </c>
      <c r="E3452" s="52">
        <f>E3453+E3459+E3473</f>
        <v>12746238</v>
      </c>
      <c r="F3452" s="52">
        <f>F3453+F3459+F3473</f>
        <v>3123432.3333333335</v>
      </c>
      <c r="G3452" s="52">
        <f>G3453+G3459+G3473</f>
        <v>3457605</v>
      </c>
      <c r="H3452" s="52">
        <f>H3453+H3459+H3473</f>
        <v>3249470</v>
      </c>
      <c r="I3452" s="132">
        <f>I3453+I3459+I3473</f>
        <v>205150</v>
      </c>
      <c r="J3452" s="50">
        <f>ROUND(I3452/F3452*100,2)</f>
        <v>6.57</v>
      </c>
      <c r="K3452" s="132">
        <f>K3453+K3459+K3473</f>
        <v>0</v>
      </c>
      <c r="L3452" s="55">
        <f>ROUND(K3452*100/-F3452,2)</f>
        <v>0</v>
      </c>
      <c r="M3452" s="49">
        <v>965798</v>
      </c>
      <c r="N3452" s="49">
        <f>ROUND(M3452/12*3,0)</f>
        <v>241450</v>
      </c>
      <c r="O3452" s="52">
        <f t="shared" ref="O3452:V3452" si="882">O3453+O3459+O3473</f>
        <v>246112</v>
      </c>
      <c r="P3452" s="52">
        <f t="shared" si="882"/>
        <v>231078</v>
      </c>
      <c r="Q3452" s="132">
        <f t="shared" si="882"/>
        <v>15034</v>
      </c>
      <c r="R3452" s="52">
        <f t="shared" si="882"/>
        <v>3712</v>
      </c>
      <c r="S3452" s="52">
        <f t="shared" si="882"/>
        <v>928</v>
      </c>
      <c r="T3452" s="59">
        <f t="shared" si="882"/>
        <v>999</v>
      </c>
      <c r="U3452" s="59">
        <f t="shared" si="882"/>
        <v>928</v>
      </c>
      <c r="V3452" s="59">
        <f t="shared" si="882"/>
        <v>71</v>
      </c>
      <c r="W3452" s="75"/>
      <c r="X3452" s="82"/>
    </row>
    <row r="3453" spans="1:24" s="35" customFormat="1" ht="15.75" x14ac:dyDescent="0.25">
      <c r="A3453" s="72" t="s">
        <v>304</v>
      </c>
      <c r="B3453" s="33" t="s">
        <v>334</v>
      </c>
      <c r="C3453" s="73" t="s">
        <v>102</v>
      </c>
      <c r="D3453" s="32" t="s">
        <v>23</v>
      </c>
      <c r="E3453" s="83">
        <f t="shared" ref="E3453:L3453" si="883">SUM(E3454:E3458)</f>
        <v>388583</v>
      </c>
      <c r="F3453" s="83">
        <f t="shared" si="883"/>
        <v>97146</v>
      </c>
      <c r="G3453" s="83">
        <f t="shared" si="883"/>
        <v>97146</v>
      </c>
      <c r="H3453" s="83">
        <f t="shared" si="883"/>
        <v>97146</v>
      </c>
      <c r="I3453" s="136">
        <f t="shared" si="883"/>
        <v>0</v>
      </c>
      <c r="J3453" s="136">
        <f t="shared" si="883"/>
        <v>0</v>
      </c>
      <c r="K3453" s="136">
        <f t="shared" si="883"/>
        <v>0</v>
      </c>
      <c r="L3453" s="49">
        <f t="shared" si="883"/>
        <v>0</v>
      </c>
      <c r="M3453" s="83"/>
      <c r="N3453" s="83"/>
      <c r="O3453" s="52">
        <f t="shared" ref="O3453:V3453" si="884">SUM(O3454:O3458)</f>
        <v>0</v>
      </c>
      <c r="P3453" s="52">
        <f t="shared" si="884"/>
        <v>0</v>
      </c>
      <c r="Q3453" s="132">
        <f t="shared" si="884"/>
        <v>0</v>
      </c>
      <c r="R3453" s="52">
        <f t="shared" si="884"/>
        <v>0</v>
      </c>
      <c r="S3453" s="52">
        <f t="shared" si="884"/>
        <v>0</v>
      </c>
      <c r="T3453" s="52">
        <f t="shared" si="884"/>
        <v>0</v>
      </c>
      <c r="U3453" s="49">
        <f t="shared" si="884"/>
        <v>0</v>
      </c>
      <c r="V3453" s="49">
        <f t="shared" si="884"/>
        <v>0</v>
      </c>
      <c r="W3453" s="83"/>
      <c r="X3453" s="82"/>
    </row>
    <row r="3454" spans="1:24" s="26" customFormat="1" ht="29.25" customHeight="1" x14ac:dyDescent="0.25">
      <c r="A3454" s="72" t="s">
        <v>304</v>
      </c>
      <c r="B3454" s="33" t="s">
        <v>334</v>
      </c>
      <c r="C3454" s="73" t="s">
        <v>73</v>
      </c>
      <c r="D3454" s="34" t="s">
        <v>106</v>
      </c>
      <c r="E3454" s="53"/>
      <c r="F3454" s="53">
        <f t="shared" ref="F3454:F3458" si="885">ROUND(E3454/12*3,0)</f>
        <v>0</v>
      </c>
      <c r="G3454" s="53"/>
      <c r="H3454" s="53"/>
      <c r="I3454" s="127"/>
      <c r="J3454" s="50"/>
      <c r="K3454" s="127"/>
      <c r="L3454" s="55"/>
      <c r="M3454" s="74"/>
      <c r="N3454" s="74"/>
      <c r="O3454" s="74"/>
      <c r="P3454" s="74"/>
      <c r="Q3454" s="59">
        <f>O3454-P3454</f>
        <v>0</v>
      </c>
      <c r="R3454" s="74"/>
      <c r="S3454" s="53">
        <f>ROUND(R3454/12*3,0)</f>
        <v>0</v>
      </c>
      <c r="T3454" s="53"/>
      <c r="U3454" s="53"/>
      <c r="V3454" s="53">
        <f>T3454-U3454</f>
        <v>0</v>
      </c>
      <c r="W3454" s="74"/>
      <c r="X3454" s="76"/>
    </row>
    <row r="3455" spans="1:24" s="26" customFormat="1" ht="26.25" customHeight="1" x14ac:dyDescent="0.25">
      <c r="A3455" s="72" t="s">
        <v>304</v>
      </c>
      <c r="B3455" s="33" t="s">
        <v>334</v>
      </c>
      <c r="C3455" s="73" t="s">
        <v>74</v>
      </c>
      <c r="D3455" s="34" t="s">
        <v>104</v>
      </c>
      <c r="E3455" s="53">
        <v>346762</v>
      </c>
      <c r="F3455" s="53">
        <f t="shared" si="885"/>
        <v>86691</v>
      </c>
      <c r="G3455" s="53">
        <v>86691</v>
      </c>
      <c r="H3455" s="53">
        <v>86691</v>
      </c>
      <c r="I3455" s="127"/>
      <c r="J3455" s="50"/>
      <c r="K3455" s="127"/>
      <c r="L3455" s="55"/>
      <c r="M3455" s="75"/>
      <c r="N3455" s="75"/>
      <c r="O3455" s="74"/>
      <c r="P3455" s="74"/>
      <c r="Q3455" s="59">
        <f>O3455-P3455</f>
        <v>0</v>
      </c>
      <c r="R3455" s="74"/>
      <c r="S3455" s="53">
        <f>ROUND(R3455/12*3,0)</f>
        <v>0</v>
      </c>
      <c r="T3455" s="53"/>
      <c r="U3455" s="53"/>
      <c r="V3455" s="53">
        <f>T3455-U3455</f>
        <v>0</v>
      </c>
      <c r="W3455" s="75"/>
      <c r="X3455" s="76"/>
    </row>
    <row r="3456" spans="1:24" s="26" customFormat="1" ht="22.5" customHeight="1" x14ac:dyDescent="0.25">
      <c r="A3456" s="72" t="s">
        <v>304</v>
      </c>
      <c r="B3456" s="33" t="s">
        <v>334</v>
      </c>
      <c r="C3456" s="73" t="s">
        <v>74</v>
      </c>
      <c r="D3456" s="34" t="s">
        <v>105</v>
      </c>
      <c r="E3456" s="53">
        <v>41821</v>
      </c>
      <c r="F3456" s="53">
        <f t="shared" si="885"/>
        <v>10455</v>
      </c>
      <c r="G3456" s="53">
        <v>10455</v>
      </c>
      <c r="H3456" s="53">
        <v>10455</v>
      </c>
      <c r="I3456" s="127"/>
      <c r="J3456" s="55"/>
      <c r="K3456" s="127"/>
      <c r="L3456" s="55"/>
      <c r="M3456" s="75"/>
      <c r="N3456" s="75"/>
      <c r="O3456" s="74"/>
      <c r="P3456" s="74"/>
      <c r="Q3456" s="59">
        <f>O3456-P3456</f>
        <v>0</v>
      </c>
      <c r="R3456" s="74"/>
      <c r="S3456" s="53">
        <f>ROUND(R3456/12*3,0)</f>
        <v>0</v>
      </c>
      <c r="T3456" s="53"/>
      <c r="U3456" s="53"/>
      <c r="V3456" s="53">
        <f>T3456-U3456</f>
        <v>0</v>
      </c>
      <c r="W3456" s="75"/>
      <c r="X3456" s="76"/>
    </row>
    <row r="3457" spans="1:24" s="35" customFormat="1" ht="15.75" x14ac:dyDescent="0.25">
      <c r="A3457" s="72" t="s">
        <v>304</v>
      </c>
      <c r="B3457" s="33" t="s">
        <v>334</v>
      </c>
      <c r="C3457" s="73" t="s">
        <v>75</v>
      </c>
      <c r="D3457" s="34" t="s">
        <v>107</v>
      </c>
      <c r="E3457" s="74"/>
      <c r="F3457" s="53">
        <f t="shared" si="885"/>
        <v>0</v>
      </c>
      <c r="G3457" s="74"/>
      <c r="H3457" s="74"/>
      <c r="I3457" s="54"/>
      <c r="J3457" s="50"/>
      <c r="K3457" s="54"/>
      <c r="L3457" s="55"/>
      <c r="M3457" s="75"/>
      <c r="N3457" s="75"/>
      <c r="O3457" s="74"/>
      <c r="P3457" s="74"/>
      <c r="Q3457" s="57">
        <f>O3457-P3457</f>
        <v>0</v>
      </c>
      <c r="R3457" s="74"/>
      <c r="S3457" s="53">
        <f>ROUND(R3457/12*3,0)</f>
        <v>0</v>
      </c>
      <c r="T3457" s="58"/>
      <c r="U3457" s="58"/>
      <c r="V3457" s="53">
        <f>T3457-U3457</f>
        <v>0</v>
      </c>
      <c r="W3457" s="75"/>
      <c r="X3457" s="76"/>
    </row>
    <row r="3458" spans="1:24" s="35" customFormat="1" ht="31.5" x14ac:dyDescent="0.25">
      <c r="A3458" s="72" t="s">
        <v>304</v>
      </c>
      <c r="B3458" s="33" t="s">
        <v>334</v>
      </c>
      <c r="C3458" s="73" t="s">
        <v>76</v>
      </c>
      <c r="D3458" s="34" t="s">
        <v>108</v>
      </c>
      <c r="E3458" s="74"/>
      <c r="F3458" s="53">
        <f t="shared" si="885"/>
        <v>0</v>
      </c>
      <c r="G3458" s="74"/>
      <c r="H3458" s="74"/>
      <c r="I3458" s="54">
        <f>G3458-F3458</f>
        <v>0</v>
      </c>
      <c r="J3458" s="50"/>
      <c r="K3458" s="54"/>
      <c r="L3458" s="55"/>
      <c r="M3458" s="75"/>
      <c r="N3458" s="75"/>
      <c r="O3458" s="74"/>
      <c r="P3458" s="74"/>
      <c r="Q3458" s="57">
        <f>O3458-P3458</f>
        <v>0</v>
      </c>
      <c r="R3458" s="74"/>
      <c r="S3458" s="53">
        <f>ROUND(R3458/12*3,0)</f>
        <v>0</v>
      </c>
      <c r="T3458" s="58"/>
      <c r="U3458" s="58"/>
      <c r="V3458" s="53">
        <f>T3458-U3458</f>
        <v>0</v>
      </c>
      <c r="W3458" s="75"/>
      <c r="X3458" s="76"/>
    </row>
    <row r="3459" spans="1:24" s="35" customFormat="1" ht="15.75" x14ac:dyDescent="0.25">
      <c r="A3459" s="72" t="s">
        <v>304</v>
      </c>
      <c r="B3459" s="22" t="s">
        <v>335</v>
      </c>
      <c r="C3459" s="36"/>
      <c r="D3459" s="32" t="s">
        <v>24</v>
      </c>
      <c r="E3459" s="61">
        <f>SUM(E3460:E3472)</f>
        <v>11600123</v>
      </c>
      <c r="F3459" s="61">
        <f>SUM(F3460:F3472)</f>
        <v>2900031</v>
      </c>
      <c r="G3459" s="61">
        <f>SUM(G3460:G3472)</f>
        <v>3105181</v>
      </c>
      <c r="H3459" s="61">
        <f>SUM(H3460:H3472)</f>
        <v>2897046</v>
      </c>
      <c r="I3459" s="128">
        <f>SUM(I3460:I3472)</f>
        <v>205150</v>
      </c>
      <c r="J3459" s="50">
        <f>ROUND(I3459/F3459*100,2)</f>
        <v>7.07</v>
      </c>
      <c r="K3459" s="128">
        <f>SUM(K3460:K3472)</f>
        <v>0</v>
      </c>
      <c r="L3459" s="55">
        <f>ROUND(K3459*100/-F3459,2)</f>
        <v>0</v>
      </c>
      <c r="M3459" s="61"/>
      <c r="N3459" s="61"/>
      <c r="O3459" s="61">
        <f t="shared" ref="O3459:V3459" si="886">SUM(O3460:O3472)</f>
        <v>246002</v>
      </c>
      <c r="P3459" s="61">
        <f t="shared" si="886"/>
        <v>230968</v>
      </c>
      <c r="Q3459" s="128">
        <f t="shared" si="886"/>
        <v>15034</v>
      </c>
      <c r="R3459" s="61">
        <f t="shared" si="886"/>
        <v>3712</v>
      </c>
      <c r="S3459" s="61">
        <f t="shared" si="886"/>
        <v>928</v>
      </c>
      <c r="T3459" s="145">
        <f t="shared" si="886"/>
        <v>998</v>
      </c>
      <c r="U3459" s="145">
        <f t="shared" si="886"/>
        <v>927</v>
      </c>
      <c r="V3459" s="61">
        <f t="shared" si="886"/>
        <v>71</v>
      </c>
      <c r="W3459" s="68"/>
      <c r="X3459" s="76"/>
    </row>
    <row r="3460" spans="1:24" s="35" customFormat="1" ht="15.75" x14ac:dyDescent="0.25">
      <c r="A3460" s="72" t="s">
        <v>304</v>
      </c>
      <c r="B3460" s="33" t="s">
        <v>335</v>
      </c>
      <c r="C3460" s="79" t="s">
        <v>25</v>
      </c>
      <c r="D3460" s="34" t="s">
        <v>54</v>
      </c>
      <c r="E3460" s="74"/>
      <c r="F3460" s="74"/>
      <c r="G3460" s="74"/>
      <c r="H3460" s="74"/>
      <c r="I3460" s="54"/>
      <c r="J3460" s="50"/>
      <c r="K3460" s="54"/>
      <c r="L3460" s="55"/>
      <c r="M3460" s="75"/>
      <c r="N3460" s="75"/>
      <c r="O3460" s="74"/>
      <c r="P3460" s="74"/>
      <c r="Q3460" s="57">
        <f t="shared" ref="Q3460:Q3472" si="887">O3460-P3460</f>
        <v>0</v>
      </c>
      <c r="R3460" s="74"/>
      <c r="S3460" s="53">
        <f t="shared" ref="S3460:S3466" si="888">ROUND(R3460/12*3,0)</f>
        <v>0</v>
      </c>
      <c r="T3460" s="58"/>
      <c r="U3460" s="58"/>
      <c r="V3460" s="53">
        <f t="shared" ref="V3460:V3472" si="889">T3460-U3460</f>
        <v>0</v>
      </c>
      <c r="W3460" s="75"/>
      <c r="X3460" s="76"/>
    </row>
    <row r="3461" spans="1:24" s="35" customFormat="1" ht="15.75" x14ac:dyDescent="0.25">
      <c r="A3461" s="72" t="s">
        <v>304</v>
      </c>
      <c r="B3461" s="33" t="s">
        <v>335</v>
      </c>
      <c r="C3461" s="79" t="s">
        <v>26</v>
      </c>
      <c r="D3461" s="34" t="s">
        <v>27</v>
      </c>
      <c r="E3461" s="74"/>
      <c r="F3461" s="74"/>
      <c r="G3461" s="74"/>
      <c r="H3461" s="74"/>
      <c r="I3461" s="54"/>
      <c r="J3461" s="50"/>
      <c r="K3461" s="54"/>
      <c r="L3461" s="55"/>
      <c r="M3461" s="75"/>
      <c r="N3461" s="75"/>
      <c r="O3461" s="74"/>
      <c r="P3461" s="74"/>
      <c r="Q3461" s="57">
        <f t="shared" si="887"/>
        <v>0</v>
      </c>
      <c r="R3461" s="74"/>
      <c r="S3461" s="53">
        <f t="shared" si="888"/>
        <v>0</v>
      </c>
      <c r="T3461" s="58"/>
      <c r="U3461" s="58"/>
      <c r="V3461" s="53">
        <f t="shared" si="889"/>
        <v>0</v>
      </c>
      <c r="W3461" s="75"/>
      <c r="X3461" s="76"/>
    </row>
    <row r="3462" spans="1:24" s="35" customFormat="1" ht="31.5" x14ac:dyDescent="0.25">
      <c r="A3462" s="72" t="s">
        <v>304</v>
      </c>
      <c r="B3462" s="33" t="s">
        <v>335</v>
      </c>
      <c r="C3462" s="79" t="s">
        <v>28</v>
      </c>
      <c r="D3462" s="34" t="s">
        <v>29</v>
      </c>
      <c r="E3462" s="74"/>
      <c r="F3462" s="74"/>
      <c r="G3462" s="74"/>
      <c r="H3462" s="74"/>
      <c r="I3462" s="127"/>
      <c r="J3462" s="55"/>
      <c r="K3462" s="127"/>
      <c r="L3462" s="55"/>
      <c r="M3462" s="75"/>
      <c r="N3462" s="75"/>
      <c r="O3462" s="74"/>
      <c r="P3462" s="74"/>
      <c r="Q3462" s="59">
        <f t="shared" si="887"/>
        <v>0</v>
      </c>
      <c r="R3462" s="74"/>
      <c r="S3462" s="53">
        <f t="shared" si="888"/>
        <v>0</v>
      </c>
      <c r="T3462" s="53"/>
      <c r="U3462" s="53"/>
      <c r="V3462" s="53">
        <f t="shared" si="889"/>
        <v>0</v>
      </c>
      <c r="W3462" s="75"/>
      <c r="X3462" s="76"/>
    </row>
    <row r="3463" spans="1:24" s="35" customFormat="1" ht="15.75" x14ac:dyDescent="0.25">
      <c r="A3463" s="72" t="s">
        <v>304</v>
      </c>
      <c r="B3463" s="33" t="s">
        <v>335</v>
      </c>
      <c r="C3463" s="79" t="s">
        <v>56</v>
      </c>
      <c r="D3463" s="34" t="s">
        <v>53</v>
      </c>
      <c r="E3463" s="74"/>
      <c r="F3463" s="74"/>
      <c r="G3463" s="74"/>
      <c r="H3463" s="74"/>
      <c r="I3463" s="54"/>
      <c r="J3463" s="50"/>
      <c r="K3463" s="54"/>
      <c r="L3463" s="55"/>
      <c r="M3463" s="75"/>
      <c r="N3463" s="75"/>
      <c r="O3463" s="74"/>
      <c r="P3463" s="74"/>
      <c r="Q3463" s="57">
        <f t="shared" si="887"/>
        <v>0</v>
      </c>
      <c r="R3463" s="74"/>
      <c r="S3463" s="53">
        <f t="shared" si="888"/>
        <v>0</v>
      </c>
      <c r="T3463" s="58"/>
      <c r="U3463" s="58"/>
      <c r="V3463" s="53">
        <f t="shared" si="889"/>
        <v>0</v>
      </c>
      <c r="W3463" s="75"/>
      <c r="X3463" s="76"/>
    </row>
    <row r="3464" spans="1:24" s="35" customFormat="1" ht="15.75" x14ac:dyDescent="0.25">
      <c r="A3464" s="72" t="s">
        <v>304</v>
      </c>
      <c r="B3464" s="33" t="s">
        <v>335</v>
      </c>
      <c r="C3464" s="79" t="s">
        <v>57</v>
      </c>
      <c r="D3464" s="34" t="s">
        <v>68</v>
      </c>
      <c r="E3464" s="74"/>
      <c r="F3464" s="74"/>
      <c r="G3464" s="74"/>
      <c r="H3464" s="74"/>
      <c r="I3464" s="54"/>
      <c r="J3464" s="50"/>
      <c r="K3464" s="54"/>
      <c r="L3464" s="55"/>
      <c r="M3464" s="75"/>
      <c r="N3464" s="75"/>
      <c r="O3464" s="74"/>
      <c r="P3464" s="74"/>
      <c r="Q3464" s="57">
        <f t="shared" si="887"/>
        <v>0</v>
      </c>
      <c r="R3464" s="74"/>
      <c r="S3464" s="53">
        <f t="shared" si="888"/>
        <v>0</v>
      </c>
      <c r="T3464" s="58"/>
      <c r="U3464" s="58"/>
      <c r="V3464" s="53">
        <f t="shared" si="889"/>
        <v>0</v>
      </c>
      <c r="W3464" s="75"/>
      <c r="X3464" s="76"/>
    </row>
    <row r="3465" spans="1:24" s="35" customFormat="1" ht="15.75" x14ac:dyDescent="0.25">
      <c r="A3465" s="72" t="s">
        <v>304</v>
      </c>
      <c r="B3465" s="33" t="s">
        <v>335</v>
      </c>
      <c r="C3465" s="79" t="s">
        <v>58</v>
      </c>
      <c r="D3465" s="34" t="s">
        <v>70</v>
      </c>
      <c r="E3465" s="53">
        <v>510501</v>
      </c>
      <c r="F3465" s="53">
        <f>ROUND(E3465/12*3,0)</f>
        <v>127625</v>
      </c>
      <c r="G3465" s="53">
        <v>183194</v>
      </c>
      <c r="H3465" s="53">
        <v>127015</v>
      </c>
      <c r="I3465" s="54">
        <f>G3465-F3465</f>
        <v>55569</v>
      </c>
      <c r="J3465" s="50">
        <f>ROUND(I3465/F3465*100,2)</f>
        <v>43.54</v>
      </c>
      <c r="K3465" s="54"/>
      <c r="L3465" s="55"/>
      <c r="M3465" s="75"/>
      <c r="N3465" s="75"/>
      <c r="O3465" s="74">
        <v>11240</v>
      </c>
      <c r="P3465" s="74">
        <v>7140</v>
      </c>
      <c r="Q3465" s="57">
        <f t="shared" si="887"/>
        <v>4100</v>
      </c>
      <c r="R3465" s="74">
        <v>209</v>
      </c>
      <c r="S3465" s="53">
        <f t="shared" si="888"/>
        <v>52</v>
      </c>
      <c r="T3465" s="58">
        <v>75</v>
      </c>
      <c r="U3465" s="58">
        <v>52</v>
      </c>
      <c r="V3465" s="53">
        <f t="shared" si="889"/>
        <v>23</v>
      </c>
      <c r="W3465" s="75"/>
      <c r="X3465" s="76"/>
    </row>
    <row r="3466" spans="1:24" s="35" customFormat="1" ht="31.5" x14ac:dyDescent="0.25">
      <c r="A3466" s="72" t="s">
        <v>304</v>
      </c>
      <c r="B3466" s="33" t="s">
        <v>335</v>
      </c>
      <c r="C3466" s="79" t="s">
        <v>59</v>
      </c>
      <c r="D3466" s="34" t="s">
        <v>69</v>
      </c>
      <c r="E3466" s="53">
        <v>11089622</v>
      </c>
      <c r="F3466" s="53">
        <f>ROUND(E3466/12*3,0)</f>
        <v>2772406</v>
      </c>
      <c r="G3466" s="53">
        <v>2921987</v>
      </c>
      <c r="H3466" s="53">
        <v>2770031</v>
      </c>
      <c r="I3466" s="54">
        <f>G3466-F3466</f>
        <v>149581</v>
      </c>
      <c r="J3466" s="50">
        <f>ROUND(I3466/F3466*100,2)</f>
        <v>5.4</v>
      </c>
      <c r="K3466" s="54"/>
      <c r="L3466" s="55"/>
      <c r="M3466" s="75"/>
      <c r="N3466" s="75"/>
      <c r="O3466" s="74">
        <v>234762</v>
      </c>
      <c r="P3466" s="74">
        <v>223828</v>
      </c>
      <c r="Q3466" s="57">
        <f t="shared" si="887"/>
        <v>10934</v>
      </c>
      <c r="R3466" s="74">
        <v>3503</v>
      </c>
      <c r="S3466" s="53">
        <f t="shared" si="888"/>
        <v>876</v>
      </c>
      <c r="T3466" s="58">
        <v>923</v>
      </c>
      <c r="U3466" s="58">
        <v>875</v>
      </c>
      <c r="V3466" s="53">
        <f t="shared" si="889"/>
        <v>48</v>
      </c>
      <c r="W3466" s="75"/>
      <c r="X3466" s="76"/>
    </row>
    <row r="3467" spans="1:24" s="35" customFormat="1" ht="15.75" x14ac:dyDescent="0.25">
      <c r="A3467" s="72" t="s">
        <v>304</v>
      </c>
      <c r="B3467" s="33" t="s">
        <v>335</v>
      </c>
      <c r="C3467" s="79" t="s">
        <v>60</v>
      </c>
      <c r="D3467" s="34" t="s">
        <v>72</v>
      </c>
      <c r="E3467" s="74"/>
      <c r="F3467" s="74"/>
      <c r="G3467" s="74"/>
      <c r="H3467" s="74"/>
      <c r="I3467" s="54"/>
      <c r="J3467" s="50"/>
      <c r="K3467" s="54"/>
      <c r="L3467" s="55"/>
      <c r="M3467" s="75"/>
      <c r="N3467" s="75"/>
      <c r="O3467" s="74"/>
      <c r="P3467" s="74"/>
      <c r="Q3467" s="57">
        <f t="shared" si="887"/>
        <v>0</v>
      </c>
      <c r="R3467" s="74"/>
      <c r="S3467" s="53">
        <f t="shared" ref="S3467:S3472" si="890">ROUND(R3467/12*3,0)</f>
        <v>0</v>
      </c>
      <c r="T3467" s="58"/>
      <c r="U3467" s="58"/>
      <c r="V3467" s="53">
        <f t="shared" si="889"/>
        <v>0</v>
      </c>
      <c r="W3467" s="75"/>
      <c r="X3467" s="76"/>
    </row>
    <row r="3468" spans="1:24" s="35" customFormat="1" ht="15.75" x14ac:dyDescent="0.25">
      <c r="A3468" s="72" t="s">
        <v>304</v>
      </c>
      <c r="B3468" s="33" t="s">
        <v>335</v>
      </c>
      <c r="C3468" s="79" t="s">
        <v>61</v>
      </c>
      <c r="D3468" s="34" t="s">
        <v>67</v>
      </c>
      <c r="E3468" s="74"/>
      <c r="F3468" s="74"/>
      <c r="G3468" s="74"/>
      <c r="H3468" s="74"/>
      <c r="I3468" s="54"/>
      <c r="J3468" s="50"/>
      <c r="K3468" s="54"/>
      <c r="L3468" s="55"/>
      <c r="M3468" s="75"/>
      <c r="N3468" s="75"/>
      <c r="O3468" s="74"/>
      <c r="P3468" s="74"/>
      <c r="Q3468" s="57">
        <f t="shared" si="887"/>
        <v>0</v>
      </c>
      <c r="R3468" s="74"/>
      <c r="S3468" s="53">
        <f t="shared" si="890"/>
        <v>0</v>
      </c>
      <c r="T3468" s="58"/>
      <c r="U3468" s="58"/>
      <c r="V3468" s="53">
        <f t="shared" si="889"/>
        <v>0</v>
      </c>
      <c r="W3468" s="75"/>
      <c r="X3468" s="76"/>
    </row>
    <row r="3469" spans="1:24" s="35" customFormat="1" ht="15.75" x14ac:dyDescent="0.25">
      <c r="A3469" s="72" t="s">
        <v>304</v>
      </c>
      <c r="B3469" s="33" t="s">
        <v>335</v>
      </c>
      <c r="C3469" s="79" t="s">
        <v>62</v>
      </c>
      <c r="D3469" s="34" t="s">
        <v>66</v>
      </c>
      <c r="E3469" s="74"/>
      <c r="F3469" s="74"/>
      <c r="G3469" s="74"/>
      <c r="H3469" s="74"/>
      <c r="I3469" s="54"/>
      <c r="J3469" s="50"/>
      <c r="K3469" s="54"/>
      <c r="L3469" s="55"/>
      <c r="M3469" s="75"/>
      <c r="N3469" s="75"/>
      <c r="O3469" s="74"/>
      <c r="P3469" s="74"/>
      <c r="Q3469" s="57">
        <f t="shared" si="887"/>
        <v>0</v>
      </c>
      <c r="R3469" s="74"/>
      <c r="S3469" s="53">
        <f t="shared" si="890"/>
        <v>0</v>
      </c>
      <c r="T3469" s="58"/>
      <c r="U3469" s="58"/>
      <c r="V3469" s="53">
        <f t="shared" si="889"/>
        <v>0</v>
      </c>
      <c r="W3469" s="75"/>
      <c r="X3469" s="76"/>
    </row>
    <row r="3470" spans="1:24" s="35" customFormat="1" ht="15.75" x14ac:dyDescent="0.25">
      <c r="A3470" s="72" t="s">
        <v>304</v>
      </c>
      <c r="B3470" s="33" t="s">
        <v>335</v>
      </c>
      <c r="C3470" s="79" t="s">
        <v>63</v>
      </c>
      <c r="D3470" s="34" t="s">
        <v>52</v>
      </c>
      <c r="E3470" s="74"/>
      <c r="F3470" s="74"/>
      <c r="G3470" s="74"/>
      <c r="H3470" s="74"/>
      <c r="I3470" s="54"/>
      <c r="J3470" s="50"/>
      <c r="K3470" s="54"/>
      <c r="L3470" s="55"/>
      <c r="M3470" s="75"/>
      <c r="N3470" s="75"/>
      <c r="O3470" s="74"/>
      <c r="P3470" s="74"/>
      <c r="Q3470" s="57">
        <f t="shared" si="887"/>
        <v>0</v>
      </c>
      <c r="R3470" s="74"/>
      <c r="S3470" s="53">
        <f t="shared" si="890"/>
        <v>0</v>
      </c>
      <c r="T3470" s="58"/>
      <c r="U3470" s="58"/>
      <c r="V3470" s="53">
        <f t="shared" si="889"/>
        <v>0</v>
      </c>
      <c r="W3470" s="75"/>
      <c r="X3470" s="76"/>
    </row>
    <row r="3471" spans="1:24" s="35" customFormat="1" ht="15.75" x14ac:dyDescent="0.25">
      <c r="A3471" s="72" t="s">
        <v>304</v>
      </c>
      <c r="B3471" s="33" t="s">
        <v>335</v>
      </c>
      <c r="C3471" s="79" t="s">
        <v>64</v>
      </c>
      <c r="D3471" s="34" t="s">
        <v>55</v>
      </c>
      <c r="E3471" s="74"/>
      <c r="F3471" s="74"/>
      <c r="G3471" s="74"/>
      <c r="H3471" s="74"/>
      <c r="I3471" s="54"/>
      <c r="J3471" s="50"/>
      <c r="K3471" s="54"/>
      <c r="L3471" s="55"/>
      <c r="M3471" s="75"/>
      <c r="N3471" s="75"/>
      <c r="O3471" s="74"/>
      <c r="P3471" s="74"/>
      <c r="Q3471" s="57">
        <f t="shared" si="887"/>
        <v>0</v>
      </c>
      <c r="R3471" s="74"/>
      <c r="S3471" s="53">
        <f t="shared" si="890"/>
        <v>0</v>
      </c>
      <c r="T3471" s="58"/>
      <c r="U3471" s="58"/>
      <c r="V3471" s="53">
        <f t="shared" si="889"/>
        <v>0</v>
      </c>
      <c r="W3471" s="75"/>
      <c r="X3471" s="76"/>
    </row>
    <row r="3472" spans="1:24" s="35" customFormat="1" ht="15.75" x14ac:dyDescent="0.25">
      <c r="A3472" s="72" t="s">
        <v>304</v>
      </c>
      <c r="B3472" s="33" t="s">
        <v>335</v>
      </c>
      <c r="C3472" s="79" t="s">
        <v>65</v>
      </c>
      <c r="D3472" s="34" t="s">
        <v>71</v>
      </c>
      <c r="E3472" s="74"/>
      <c r="F3472" s="74"/>
      <c r="G3472" s="74"/>
      <c r="H3472" s="74"/>
      <c r="I3472" s="54"/>
      <c r="J3472" s="50"/>
      <c r="K3472" s="54"/>
      <c r="L3472" s="55"/>
      <c r="M3472" s="75"/>
      <c r="N3472" s="75"/>
      <c r="O3472" s="74"/>
      <c r="P3472" s="74"/>
      <c r="Q3472" s="57">
        <f t="shared" si="887"/>
        <v>0</v>
      </c>
      <c r="R3472" s="74"/>
      <c r="S3472" s="53">
        <f t="shared" si="890"/>
        <v>0</v>
      </c>
      <c r="T3472" s="58"/>
      <c r="U3472" s="58"/>
      <c r="V3472" s="53">
        <f t="shared" si="889"/>
        <v>0</v>
      </c>
      <c r="W3472" s="75"/>
      <c r="X3472" s="76"/>
    </row>
    <row r="3473" spans="1:24" s="35" customFormat="1" ht="31.5" x14ac:dyDescent="0.25">
      <c r="A3473" s="72" t="s">
        <v>304</v>
      </c>
      <c r="B3473" s="22" t="s">
        <v>336</v>
      </c>
      <c r="C3473" s="73" t="s">
        <v>102</v>
      </c>
      <c r="D3473" s="32" t="s">
        <v>30</v>
      </c>
      <c r="E3473" s="61">
        <f t="shared" ref="E3473:L3473" si="891">SUM(E3474:E3490)</f>
        <v>757532</v>
      </c>
      <c r="F3473" s="61">
        <f t="shared" si="891"/>
        <v>126255.33333333333</v>
      </c>
      <c r="G3473" s="61">
        <f t="shared" si="891"/>
        <v>255278</v>
      </c>
      <c r="H3473" s="61">
        <f t="shared" si="891"/>
        <v>255278</v>
      </c>
      <c r="I3473" s="128">
        <f t="shared" si="891"/>
        <v>0</v>
      </c>
      <c r="J3473" s="128">
        <f t="shared" si="891"/>
        <v>0</v>
      </c>
      <c r="K3473" s="128">
        <f t="shared" si="891"/>
        <v>0</v>
      </c>
      <c r="L3473" s="61">
        <f t="shared" si="891"/>
        <v>0</v>
      </c>
      <c r="M3473" s="61"/>
      <c r="N3473" s="61"/>
      <c r="O3473" s="61">
        <f t="shared" ref="O3473:V3473" si="892">SUM(O3474:O3488)</f>
        <v>110</v>
      </c>
      <c r="P3473" s="61">
        <f t="shared" si="892"/>
        <v>110</v>
      </c>
      <c r="Q3473" s="128">
        <f t="shared" si="892"/>
        <v>0</v>
      </c>
      <c r="R3473" s="61">
        <f t="shared" si="892"/>
        <v>0</v>
      </c>
      <c r="S3473" s="61">
        <f t="shared" si="892"/>
        <v>0</v>
      </c>
      <c r="T3473" s="145">
        <f t="shared" si="892"/>
        <v>1</v>
      </c>
      <c r="U3473" s="145">
        <f t="shared" si="892"/>
        <v>1</v>
      </c>
      <c r="V3473" s="61">
        <f t="shared" si="892"/>
        <v>0</v>
      </c>
      <c r="W3473" s="61"/>
      <c r="X3473" s="76"/>
    </row>
    <row r="3474" spans="1:24" s="35" customFormat="1" ht="15.75" x14ac:dyDescent="0.25">
      <c r="A3474" s="72" t="s">
        <v>304</v>
      </c>
      <c r="B3474" s="33" t="s">
        <v>336</v>
      </c>
      <c r="C3474" s="73" t="s">
        <v>79</v>
      </c>
      <c r="D3474" s="43" t="s">
        <v>77</v>
      </c>
      <c r="E3474" s="127">
        <v>1139</v>
      </c>
      <c r="F3474" s="53">
        <f>E3474/12*2</f>
        <v>189.83333333333334</v>
      </c>
      <c r="G3474" s="53"/>
      <c r="H3474" s="53"/>
      <c r="I3474" s="54"/>
      <c r="J3474" s="50"/>
      <c r="K3474" s="54"/>
      <c r="L3474" s="55"/>
      <c r="M3474" s="75"/>
      <c r="N3474" s="75"/>
      <c r="O3474" s="74"/>
      <c r="P3474" s="74"/>
      <c r="Q3474" s="57">
        <f t="shared" ref="Q3474:Q3488" si="893">O3474-P3474</f>
        <v>0</v>
      </c>
      <c r="R3474" s="74"/>
      <c r="S3474" s="53">
        <f>ROUND(R3474/12*3,0)</f>
        <v>0</v>
      </c>
      <c r="T3474" s="58"/>
      <c r="U3474" s="58"/>
      <c r="V3474" s="53">
        <f t="shared" ref="V3474:V3488" si="894">T3474-U3474</f>
        <v>0</v>
      </c>
      <c r="W3474" s="75"/>
      <c r="X3474" s="76"/>
    </row>
    <row r="3475" spans="1:24" s="35" customFormat="1" ht="15.75" x14ac:dyDescent="0.25">
      <c r="A3475" s="72" t="s">
        <v>304</v>
      </c>
      <c r="B3475" s="33" t="s">
        <v>336</v>
      </c>
      <c r="C3475" s="73" t="s">
        <v>80</v>
      </c>
      <c r="D3475" s="43" t="s">
        <v>324</v>
      </c>
      <c r="E3475" s="74"/>
      <c r="F3475" s="74"/>
      <c r="G3475" s="74"/>
      <c r="H3475" s="74"/>
      <c r="I3475" s="54"/>
      <c r="J3475" s="50"/>
      <c r="K3475" s="54"/>
      <c r="L3475" s="55"/>
      <c r="M3475" s="75"/>
      <c r="N3475" s="75"/>
      <c r="O3475" s="74"/>
      <c r="P3475" s="74"/>
      <c r="Q3475" s="57">
        <f t="shared" si="893"/>
        <v>0</v>
      </c>
      <c r="R3475" s="74"/>
      <c r="S3475" s="53">
        <f>ROUND(R3475/12*3,0)</f>
        <v>0</v>
      </c>
      <c r="T3475" s="58"/>
      <c r="U3475" s="58"/>
      <c r="V3475" s="53">
        <f t="shared" si="894"/>
        <v>0</v>
      </c>
      <c r="W3475" s="75"/>
      <c r="X3475" s="76"/>
    </row>
    <row r="3476" spans="1:24" s="35" customFormat="1" ht="15.75" x14ac:dyDescent="0.25">
      <c r="A3476" s="72" t="s">
        <v>304</v>
      </c>
      <c r="B3476" s="33" t="s">
        <v>336</v>
      </c>
      <c r="C3476" s="73" t="s">
        <v>82</v>
      </c>
      <c r="D3476" s="34" t="s">
        <v>81</v>
      </c>
      <c r="E3476" s="74"/>
      <c r="F3476" s="74"/>
      <c r="G3476" s="74"/>
      <c r="H3476" s="74"/>
      <c r="I3476" s="127"/>
      <c r="J3476" s="55"/>
      <c r="K3476" s="127"/>
      <c r="L3476" s="55"/>
      <c r="M3476" s="75"/>
      <c r="N3476" s="75"/>
      <c r="O3476" s="74"/>
      <c r="P3476" s="74"/>
      <c r="Q3476" s="59">
        <f t="shared" si="893"/>
        <v>0</v>
      </c>
      <c r="R3476" s="74"/>
      <c r="S3476" s="53">
        <f>ROUND(R3476/12*4,0)</f>
        <v>0</v>
      </c>
      <c r="T3476" s="53"/>
      <c r="U3476" s="53"/>
      <c r="V3476" s="53">
        <f t="shared" si="894"/>
        <v>0</v>
      </c>
      <c r="W3476" s="75"/>
      <c r="X3476" s="76"/>
    </row>
    <row r="3477" spans="1:24" s="35" customFormat="1" ht="31.5" x14ac:dyDescent="0.25">
      <c r="A3477" s="72" t="s">
        <v>304</v>
      </c>
      <c r="B3477" s="33" t="s">
        <v>336</v>
      </c>
      <c r="C3477" s="73" t="s">
        <v>84</v>
      </c>
      <c r="D3477" s="43" t="s">
        <v>83</v>
      </c>
      <c r="E3477" s="127">
        <v>745640</v>
      </c>
      <c r="F3477" s="53">
        <f>E3477/12*2</f>
        <v>124273.33333333333</v>
      </c>
      <c r="G3477" s="53">
        <f>124757+129433</f>
        <v>254190</v>
      </c>
      <c r="H3477" s="53">
        <f>124757+129433</f>
        <v>254190</v>
      </c>
      <c r="I3477" s="54"/>
      <c r="J3477" s="50"/>
      <c r="K3477" s="54"/>
      <c r="L3477" s="55"/>
      <c r="M3477" s="75"/>
      <c r="N3477" s="75"/>
      <c r="O3477" s="74"/>
      <c r="P3477" s="74"/>
      <c r="Q3477" s="57">
        <f t="shared" si="893"/>
        <v>0</v>
      </c>
      <c r="R3477" s="74"/>
      <c r="S3477" s="53">
        <f>ROUND(R3477/12*3,0)</f>
        <v>0</v>
      </c>
      <c r="T3477" s="58"/>
      <c r="U3477" s="58"/>
      <c r="V3477" s="53">
        <f t="shared" si="894"/>
        <v>0</v>
      </c>
      <c r="W3477" s="75"/>
      <c r="X3477" s="76"/>
    </row>
    <row r="3478" spans="1:24" s="35" customFormat="1" ht="15.75" x14ac:dyDescent="0.25">
      <c r="A3478" s="72" t="s">
        <v>304</v>
      </c>
      <c r="B3478" s="33" t="s">
        <v>336</v>
      </c>
      <c r="C3478" s="73" t="s">
        <v>95</v>
      </c>
      <c r="D3478" s="43" t="s">
        <v>96</v>
      </c>
      <c r="E3478" s="74"/>
      <c r="F3478" s="74"/>
      <c r="G3478" s="74"/>
      <c r="H3478" s="74"/>
      <c r="I3478" s="54"/>
      <c r="J3478" s="50"/>
      <c r="K3478" s="54"/>
      <c r="L3478" s="55"/>
      <c r="M3478" s="75"/>
      <c r="N3478" s="75"/>
      <c r="O3478" s="74"/>
      <c r="P3478" s="74"/>
      <c r="Q3478" s="57">
        <f t="shared" si="893"/>
        <v>0</v>
      </c>
      <c r="R3478" s="74"/>
      <c r="S3478" s="53">
        <f>ROUND(R3478/12*3,0)</f>
        <v>0</v>
      </c>
      <c r="T3478" s="58"/>
      <c r="U3478" s="58"/>
      <c r="V3478" s="53">
        <f t="shared" si="894"/>
        <v>0</v>
      </c>
      <c r="W3478" s="75"/>
      <c r="X3478" s="76"/>
    </row>
    <row r="3479" spans="1:24" s="35" customFormat="1" ht="31.5" x14ac:dyDescent="0.25">
      <c r="A3479" s="72" t="s">
        <v>304</v>
      </c>
      <c r="B3479" s="33" t="s">
        <v>336</v>
      </c>
      <c r="C3479" s="73" t="s">
        <v>86</v>
      </c>
      <c r="D3479" s="43" t="s">
        <v>85</v>
      </c>
      <c r="E3479" s="53"/>
      <c r="F3479" s="53">
        <f>E3479/12*2</f>
        <v>0</v>
      </c>
      <c r="G3479" s="53">
        <v>1088</v>
      </c>
      <c r="H3479" s="53">
        <v>1088</v>
      </c>
      <c r="I3479" s="54"/>
      <c r="J3479" s="50"/>
      <c r="K3479" s="54"/>
      <c r="L3479" s="55"/>
      <c r="M3479" s="75"/>
      <c r="N3479" s="75"/>
      <c r="O3479" s="74">
        <v>110</v>
      </c>
      <c r="P3479" s="74">
        <v>110</v>
      </c>
      <c r="Q3479" s="57">
        <f t="shared" si="893"/>
        <v>0</v>
      </c>
      <c r="R3479" s="74"/>
      <c r="S3479" s="53">
        <f>ROUND(R3479/12*3,0)</f>
        <v>0</v>
      </c>
      <c r="T3479" s="58">
        <v>1</v>
      </c>
      <c r="U3479" s="58">
        <v>1</v>
      </c>
      <c r="V3479" s="53">
        <f t="shared" si="894"/>
        <v>0</v>
      </c>
      <c r="W3479" s="75"/>
      <c r="X3479" s="76"/>
    </row>
    <row r="3480" spans="1:24" s="35" customFormat="1" ht="31.5" x14ac:dyDescent="0.25">
      <c r="A3480" s="72" t="s">
        <v>304</v>
      </c>
      <c r="B3480" s="33" t="s">
        <v>336</v>
      </c>
      <c r="C3480" s="73" t="s">
        <v>102</v>
      </c>
      <c r="D3480" s="39" t="s">
        <v>362</v>
      </c>
      <c r="E3480" s="74"/>
      <c r="F3480" s="74"/>
      <c r="G3480" s="74"/>
      <c r="H3480" s="74"/>
      <c r="I3480" s="54"/>
      <c r="J3480" s="50"/>
      <c r="K3480" s="54"/>
      <c r="L3480" s="55"/>
      <c r="M3480" s="75"/>
      <c r="N3480" s="75"/>
      <c r="O3480" s="74"/>
      <c r="P3480" s="74"/>
      <c r="Q3480" s="57">
        <f t="shared" si="893"/>
        <v>0</v>
      </c>
      <c r="R3480" s="74"/>
      <c r="S3480" s="53">
        <f t="shared" ref="S3480:S3488" si="895">ROUND(R3480/12*3,0)</f>
        <v>0</v>
      </c>
      <c r="T3480" s="58"/>
      <c r="U3480" s="58"/>
      <c r="V3480" s="53">
        <f t="shared" si="894"/>
        <v>0</v>
      </c>
      <c r="W3480" s="75"/>
      <c r="X3480" s="76"/>
    </row>
    <row r="3481" spans="1:24" s="35" customFormat="1" ht="15.75" x14ac:dyDescent="0.25">
      <c r="A3481" s="72" t="s">
        <v>304</v>
      </c>
      <c r="B3481" s="33" t="s">
        <v>336</v>
      </c>
      <c r="C3481" s="73" t="s">
        <v>89</v>
      </c>
      <c r="D3481" s="43" t="s">
        <v>88</v>
      </c>
      <c r="E3481" s="74"/>
      <c r="F3481" s="74"/>
      <c r="G3481" s="74"/>
      <c r="H3481" s="74"/>
      <c r="I3481" s="54"/>
      <c r="J3481" s="50"/>
      <c r="K3481" s="54"/>
      <c r="L3481" s="55"/>
      <c r="M3481" s="75"/>
      <c r="N3481" s="75"/>
      <c r="O3481" s="74"/>
      <c r="P3481" s="74"/>
      <c r="Q3481" s="57">
        <f t="shared" si="893"/>
        <v>0</v>
      </c>
      <c r="R3481" s="74"/>
      <c r="S3481" s="53">
        <f t="shared" si="895"/>
        <v>0</v>
      </c>
      <c r="T3481" s="58"/>
      <c r="U3481" s="58"/>
      <c r="V3481" s="53">
        <f t="shared" si="894"/>
        <v>0</v>
      </c>
      <c r="W3481" s="75"/>
      <c r="X3481" s="76"/>
    </row>
    <row r="3482" spans="1:24" s="35" customFormat="1" ht="15.75" x14ac:dyDescent="0.25">
      <c r="A3482" s="72" t="s">
        <v>304</v>
      </c>
      <c r="B3482" s="33" t="s">
        <v>336</v>
      </c>
      <c r="C3482" s="73" t="s">
        <v>91</v>
      </c>
      <c r="D3482" s="43" t="s">
        <v>90</v>
      </c>
      <c r="E3482" s="74"/>
      <c r="F3482" s="74"/>
      <c r="G3482" s="74"/>
      <c r="H3482" s="74"/>
      <c r="I3482" s="54"/>
      <c r="J3482" s="50"/>
      <c r="K3482" s="54"/>
      <c r="L3482" s="55"/>
      <c r="M3482" s="75"/>
      <c r="N3482" s="75"/>
      <c r="O3482" s="74"/>
      <c r="P3482" s="74"/>
      <c r="Q3482" s="57">
        <f t="shared" si="893"/>
        <v>0</v>
      </c>
      <c r="R3482" s="74"/>
      <c r="S3482" s="53">
        <f t="shared" si="895"/>
        <v>0</v>
      </c>
      <c r="T3482" s="58"/>
      <c r="U3482" s="58"/>
      <c r="V3482" s="53">
        <f t="shared" si="894"/>
        <v>0</v>
      </c>
      <c r="W3482" s="75"/>
      <c r="X3482" s="76"/>
    </row>
    <row r="3483" spans="1:24" s="35" customFormat="1" ht="15.75" x14ac:dyDescent="0.25">
      <c r="A3483" s="72" t="s">
        <v>304</v>
      </c>
      <c r="B3483" s="33" t="s">
        <v>336</v>
      </c>
      <c r="C3483" s="73" t="s">
        <v>94</v>
      </c>
      <c r="D3483" s="43" t="s">
        <v>97</v>
      </c>
      <c r="E3483" s="74"/>
      <c r="F3483" s="74"/>
      <c r="G3483" s="74"/>
      <c r="H3483" s="74"/>
      <c r="I3483" s="54"/>
      <c r="J3483" s="50"/>
      <c r="K3483" s="54"/>
      <c r="L3483" s="55"/>
      <c r="M3483" s="75"/>
      <c r="N3483" s="75"/>
      <c r="O3483" s="74"/>
      <c r="P3483" s="74"/>
      <c r="Q3483" s="57">
        <f t="shared" si="893"/>
        <v>0</v>
      </c>
      <c r="R3483" s="74"/>
      <c r="S3483" s="53">
        <f t="shared" si="895"/>
        <v>0</v>
      </c>
      <c r="T3483" s="58"/>
      <c r="U3483" s="58"/>
      <c r="V3483" s="53">
        <f t="shared" si="894"/>
        <v>0</v>
      </c>
      <c r="W3483" s="75"/>
      <c r="X3483" s="76"/>
    </row>
    <row r="3484" spans="1:24" s="35" customFormat="1" ht="15.75" x14ac:dyDescent="0.25">
      <c r="A3484" s="72" t="s">
        <v>304</v>
      </c>
      <c r="B3484" s="33" t="s">
        <v>336</v>
      </c>
      <c r="C3484" s="73" t="s">
        <v>93</v>
      </c>
      <c r="D3484" s="43" t="s">
        <v>92</v>
      </c>
      <c r="E3484" s="127">
        <v>10753</v>
      </c>
      <c r="F3484" s="53">
        <f>E3484/12*2</f>
        <v>1792.1666666666667</v>
      </c>
      <c r="G3484" s="53"/>
      <c r="H3484" s="53"/>
      <c r="I3484" s="54"/>
      <c r="J3484" s="50"/>
      <c r="K3484" s="54"/>
      <c r="L3484" s="55"/>
      <c r="M3484" s="75"/>
      <c r="N3484" s="75"/>
      <c r="O3484" s="74"/>
      <c r="P3484" s="74"/>
      <c r="Q3484" s="57">
        <f t="shared" si="893"/>
        <v>0</v>
      </c>
      <c r="R3484" s="74"/>
      <c r="S3484" s="53">
        <f t="shared" si="895"/>
        <v>0</v>
      </c>
      <c r="T3484" s="58"/>
      <c r="U3484" s="58"/>
      <c r="V3484" s="53">
        <f t="shared" si="894"/>
        <v>0</v>
      </c>
      <c r="W3484" s="75"/>
      <c r="X3484" s="76"/>
    </row>
    <row r="3485" spans="1:24" s="35" customFormat="1" ht="31.5" x14ac:dyDescent="0.25">
      <c r="A3485" s="72" t="s">
        <v>304</v>
      </c>
      <c r="B3485" s="33" t="s">
        <v>336</v>
      </c>
      <c r="C3485" s="73" t="s">
        <v>98</v>
      </c>
      <c r="D3485" s="34" t="s">
        <v>99</v>
      </c>
      <c r="E3485" s="74"/>
      <c r="F3485" s="74"/>
      <c r="G3485" s="74"/>
      <c r="H3485" s="74"/>
      <c r="I3485" s="54"/>
      <c r="J3485" s="50"/>
      <c r="K3485" s="54"/>
      <c r="L3485" s="55"/>
      <c r="M3485" s="75"/>
      <c r="N3485" s="75"/>
      <c r="O3485" s="74"/>
      <c r="P3485" s="74"/>
      <c r="Q3485" s="57">
        <f t="shared" si="893"/>
        <v>0</v>
      </c>
      <c r="R3485" s="74"/>
      <c r="S3485" s="53">
        <f t="shared" si="895"/>
        <v>0</v>
      </c>
      <c r="T3485" s="58"/>
      <c r="U3485" s="58"/>
      <c r="V3485" s="53">
        <f t="shared" si="894"/>
        <v>0</v>
      </c>
      <c r="W3485" s="75"/>
      <c r="X3485" s="76"/>
    </row>
    <row r="3486" spans="1:24" s="35" customFormat="1" ht="37.5" customHeight="1" x14ac:dyDescent="0.25">
      <c r="A3486" s="72" t="s">
        <v>304</v>
      </c>
      <c r="B3486" s="33" t="s">
        <v>336</v>
      </c>
      <c r="C3486" s="73" t="s">
        <v>100</v>
      </c>
      <c r="D3486" s="34" t="s">
        <v>101</v>
      </c>
      <c r="E3486" s="74"/>
      <c r="F3486" s="74"/>
      <c r="G3486" s="74"/>
      <c r="H3486" s="74"/>
      <c r="I3486" s="54"/>
      <c r="J3486" s="50"/>
      <c r="K3486" s="54"/>
      <c r="L3486" s="55"/>
      <c r="M3486" s="75"/>
      <c r="N3486" s="75"/>
      <c r="O3486" s="74"/>
      <c r="P3486" s="74"/>
      <c r="Q3486" s="57">
        <f t="shared" si="893"/>
        <v>0</v>
      </c>
      <c r="R3486" s="74"/>
      <c r="S3486" s="53">
        <f t="shared" si="895"/>
        <v>0</v>
      </c>
      <c r="T3486" s="58"/>
      <c r="U3486" s="58"/>
      <c r="V3486" s="53">
        <f t="shared" si="894"/>
        <v>0</v>
      </c>
      <c r="W3486" s="75"/>
      <c r="X3486" s="76"/>
    </row>
    <row r="3487" spans="1:24" s="35" customFormat="1" ht="47.25" x14ac:dyDescent="0.25">
      <c r="A3487" s="72" t="s">
        <v>304</v>
      </c>
      <c r="B3487" s="33" t="s">
        <v>336</v>
      </c>
      <c r="C3487" s="73" t="s">
        <v>102</v>
      </c>
      <c r="D3487" s="39" t="s">
        <v>87</v>
      </c>
      <c r="E3487" s="74"/>
      <c r="F3487" s="74"/>
      <c r="G3487" s="74"/>
      <c r="H3487" s="74"/>
      <c r="I3487" s="54"/>
      <c r="J3487" s="50"/>
      <c r="K3487" s="54"/>
      <c r="L3487" s="55"/>
      <c r="M3487" s="75"/>
      <c r="N3487" s="75"/>
      <c r="O3487" s="74"/>
      <c r="P3487" s="74"/>
      <c r="Q3487" s="57">
        <f t="shared" si="893"/>
        <v>0</v>
      </c>
      <c r="R3487" s="74"/>
      <c r="S3487" s="53">
        <f t="shared" si="895"/>
        <v>0</v>
      </c>
      <c r="T3487" s="58"/>
      <c r="U3487" s="58"/>
      <c r="V3487" s="53">
        <f t="shared" si="894"/>
        <v>0</v>
      </c>
      <c r="W3487" s="75"/>
      <c r="X3487" s="76"/>
    </row>
    <row r="3488" spans="1:24" s="35" customFormat="1" ht="63" x14ac:dyDescent="0.25">
      <c r="A3488" s="72" t="s">
        <v>304</v>
      </c>
      <c r="B3488" s="33" t="s">
        <v>336</v>
      </c>
      <c r="C3488" s="73" t="s">
        <v>102</v>
      </c>
      <c r="D3488" s="39" t="s">
        <v>103</v>
      </c>
      <c r="E3488" s="74"/>
      <c r="F3488" s="74"/>
      <c r="G3488" s="74"/>
      <c r="H3488" s="74"/>
      <c r="I3488" s="54"/>
      <c r="J3488" s="50"/>
      <c r="K3488" s="54"/>
      <c r="L3488" s="55"/>
      <c r="M3488" s="75"/>
      <c r="N3488" s="75"/>
      <c r="O3488" s="74"/>
      <c r="P3488" s="74"/>
      <c r="Q3488" s="57">
        <f t="shared" si="893"/>
        <v>0</v>
      </c>
      <c r="R3488" s="74"/>
      <c r="S3488" s="53">
        <f t="shared" si="895"/>
        <v>0</v>
      </c>
      <c r="T3488" s="58"/>
      <c r="U3488" s="58"/>
      <c r="V3488" s="53">
        <f t="shared" si="894"/>
        <v>0</v>
      </c>
      <c r="W3488" s="75"/>
      <c r="X3488" s="76"/>
    </row>
    <row r="3489" spans="1:24" s="35" customFormat="1" ht="31.5" x14ac:dyDescent="0.25">
      <c r="A3489" s="72" t="s">
        <v>304</v>
      </c>
      <c r="B3489" s="33" t="s">
        <v>336</v>
      </c>
      <c r="C3489" s="23" t="s">
        <v>374</v>
      </c>
      <c r="D3489" s="39" t="s">
        <v>375</v>
      </c>
      <c r="E3489" s="53"/>
      <c r="F3489" s="53">
        <f>E3489/12*1</f>
        <v>0</v>
      </c>
      <c r="G3489" s="53"/>
      <c r="H3489" s="53"/>
      <c r="I3489" s="54"/>
      <c r="J3489" s="50"/>
      <c r="K3489" s="54"/>
      <c r="L3489" s="55"/>
      <c r="M3489" s="75"/>
      <c r="N3489" s="75"/>
      <c r="O3489" s="74"/>
      <c r="P3489" s="74"/>
      <c r="Q3489" s="57"/>
      <c r="R3489" s="74"/>
      <c r="S3489" s="53"/>
      <c r="T3489" s="58"/>
      <c r="U3489" s="58"/>
      <c r="V3489" s="53"/>
      <c r="W3489" s="75"/>
      <c r="X3489" s="76"/>
    </row>
    <row r="3490" spans="1:24" s="35" customFormat="1" ht="15.75" x14ac:dyDescent="0.25">
      <c r="A3490" s="72" t="s">
        <v>304</v>
      </c>
      <c r="B3490" s="33" t="s">
        <v>336</v>
      </c>
      <c r="C3490" s="23" t="s">
        <v>377</v>
      </c>
      <c r="D3490" s="39" t="s">
        <v>376</v>
      </c>
      <c r="E3490" s="74"/>
      <c r="F3490" s="74"/>
      <c r="G3490" s="74"/>
      <c r="H3490" s="74"/>
      <c r="I3490" s="54"/>
      <c r="J3490" s="50"/>
      <c r="K3490" s="54"/>
      <c r="L3490" s="55"/>
      <c r="M3490" s="75"/>
      <c r="N3490" s="75"/>
      <c r="O3490" s="74"/>
      <c r="P3490" s="74"/>
      <c r="Q3490" s="57"/>
      <c r="R3490" s="74"/>
      <c r="S3490" s="53"/>
      <c r="T3490" s="58"/>
      <c r="U3490" s="58"/>
      <c r="V3490" s="53"/>
      <c r="W3490" s="75"/>
      <c r="X3490" s="76"/>
    </row>
    <row r="3491" spans="1:24" s="35" customFormat="1" ht="15.75" x14ac:dyDescent="0.25">
      <c r="A3491" s="72" t="s">
        <v>304</v>
      </c>
      <c r="B3491" s="21">
        <v>2</v>
      </c>
      <c r="C3491" s="73" t="s">
        <v>102</v>
      </c>
      <c r="D3491" s="40" t="s">
        <v>31</v>
      </c>
      <c r="E3491" s="68">
        <f t="shared" ref="E3491:L3491" si="896">E3492+E3498+E3552</f>
        <v>7314540</v>
      </c>
      <c r="F3491" s="68">
        <f t="shared" si="896"/>
        <v>1827022.5</v>
      </c>
      <c r="G3491" s="68">
        <f t="shared" si="896"/>
        <v>1837267</v>
      </c>
      <c r="H3491" s="68">
        <f t="shared" si="896"/>
        <v>1837267</v>
      </c>
      <c r="I3491" s="134">
        <f t="shared" si="896"/>
        <v>0</v>
      </c>
      <c r="J3491" s="134">
        <f t="shared" si="896"/>
        <v>0</v>
      </c>
      <c r="K3491" s="134">
        <f t="shared" si="896"/>
        <v>0</v>
      </c>
      <c r="L3491" s="64">
        <f t="shared" si="896"/>
        <v>0</v>
      </c>
      <c r="M3491" s="64"/>
      <c r="N3491" s="49">
        <f>ROUND(M3491/12*3,0)</f>
        <v>0</v>
      </c>
      <c r="O3491" s="68">
        <f>O3492+O3498+O3552</f>
        <v>0</v>
      </c>
      <c r="P3491" s="68">
        <f>P3492+P3498+P3552</f>
        <v>0</v>
      </c>
      <c r="Q3491" s="134">
        <f>Q3492+Q3498+Q3552</f>
        <v>0</v>
      </c>
      <c r="R3491" s="68">
        <f>R3492+R3498+R3552</f>
        <v>527</v>
      </c>
      <c r="S3491" s="64">
        <f>ROUND(R3491/12*3,0)</f>
        <v>132</v>
      </c>
      <c r="T3491" s="144">
        <f>T3492+T3498+T3552</f>
        <v>351</v>
      </c>
      <c r="U3491" s="144">
        <f>U3492+U3498+U3552</f>
        <v>351</v>
      </c>
      <c r="V3491" s="53">
        <f>V3492+V3498+V3552</f>
        <v>0</v>
      </c>
      <c r="W3491" s="74"/>
      <c r="X3491" s="76"/>
    </row>
    <row r="3492" spans="1:24" s="35" customFormat="1" ht="15.75" x14ac:dyDescent="0.25">
      <c r="A3492" s="72" t="s">
        <v>304</v>
      </c>
      <c r="B3492" s="22" t="s">
        <v>337</v>
      </c>
      <c r="C3492" s="73" t="s">
        <v>102</v>
      </c>
      <c r="D3492" s="32" t="s">
        <v>32</v>
      </c>
      <c r="E3492" s="64">
        <f t="shared" ref="E3492:L3492" si="897">SUM(E3493:E3497)</f>
        <v>7295187</v>
      </c>
      <c r="F3492" s="64">
        <f t="shared" si="897"/>
        <v>1823797</v>
      </c>
      <c r="G3492" s="64">
        <f t="shared" si="897"/>
        <v>1823797</v>
      </c>
      <c r="H3492" s="64">
        <f t="shared" si="897"/>
        <v>1823797</v>
      </c>
      <c r="I3492" s="134">
        <f t="shared" si="897"/>
        <v>0</v>
      </c>
      <c r="J3492" s="134">
        <f t="shared" si="897"/>
        <v>0</v>
      </c>
      <c r="K3492" s="134">
        <f t="shared" si="897"/>
        <v>0</v>
      </c>
      <c r="L3492" s="64">
        <f t="shared" si="897"/>
        <v>0</v>
      </c>
      <c r="M3492" s="64"/>
      <c r="N3492" s="64"/>
      <c r="O3492" s="64">
        <f t="shared" ref="O3492:V3492" si="898">SUM(O3493:O3497)</f>
        <v>0</v>
      </c>
      <c r="P3492" s="64">
        <f t="shared" si="898"/>
        <v>0</v>
      </c>
      <c r="Q3492" s="134">
        <f t="shared" si="898"/>
        <v>0</v>
      </c>
      <c r="R3492" s="64">
        <f t="shared" si="898"/>
        <v>527</v>
      </c>
      <c r="S3492" s="64">
        <f t="shared" si="898"/>
        <v>132</v>
      </c>
      <c r="T3492" s="144">
        <f t="shared" si="898"/>
        <v>351</v>
      </c>
      <c r="U3492" s="144">
        <f t="shared" si="898"/>
        <v>351</v>
      </c>
      <c r="V3492" s="64">
        <f t="shared" si="898"/>
        <v>0</v>
      </c>
      <c r="W3492" s="64"/>
      <c r="X3492" s="76"/>
    </row>
    <row r="3493" spans="1:24" s="35" customFormat="1" ht="15.75" x14ac:dyDescent="0.25">
      <c r="A3493" s="72" t="s">
        <v>304</v>
      </c>
      <c r="B3493" s="33" t="s">
        <v>337</v>
      </c>
      <c r="C3493" s="73" t="s">
        <v>109</v>
      </c>
      <c r="D3493" s="34" t="s">
        <v>106</v>
      </c>
      <c r="E3493" s="74"/>
      <c r="F3493" s="74"/>
      <c r="G3493" s="74"/>
      <c r="H3493" s="74"/>
      <c r="I3493" s="54"/>
      <c r="J3493" s="50"/>
      <c r="K3493" s="54"/>
      <c r="L3493" s="55"/>
      <c r="M3493" s="75"/>
      <c r="N3493" s="75"/>
      <c r="O3493" s="74"/>
      <c r="P3493" s="74"/>
      <c r="Q3493" s="57">
        <f>O3493-P3493</f>
        <v>0</v>
      </c>
      <c r="R3493" s="74"/>
      <c r="S3493" s="53">
        <f>ROUND(R3493/12*3,0)</f>
        <v>0</v>
      </c>
      <c r="T3493" s="58"/>
      <c r="U3493" s="58"/>
      <c r="V3493" s="53">
        <f>T3493-U3493</f>
        <v>0</v>
      </c>
      <c r="W3493" s="75"/>
      <c r="X3493" s="76"/>
    </row>
    <row r="3494" spans="1:24" s="35" customFormat="1" ht="23.25" customHeight="1" x14ac:dyDescent="0.25">
      <c r="A3494" s="72" t="s">
        <v>304</v>
      </c>
      <c r="B3494" s="33" t="s">
        <v>337</v>
      </c>
      <c r="C3494" s="73" t="s">
        <v>110</v>
      </c>
      <c r="D3494" s="34" t="s">
        <v>330</v>
      </c>
      <c r="E3494" s="53">
        <v>7295187</v>
      </c>
      <c r="F3494" s="53">
        <f>ROUND(E3494/12*3,0)</f>
        <v>1823797</v>
      </c>
      <c r="G3494" s="53">
        <v>1823797</v>
      </c>
      <c r="H3494" s="53">
        <v>1823797</v>
      </c>
      <c r="I3494" s="127"/>
      <c r="J3494" s="50"/>
      <c r="K3494" s="127"/>
      <c r="L3494" s="55"/>
      <c r="M3494" s="75"/>
      <c r="N3494" s="75"/>
      <c r="O3494" s="74"/>
      <c r="P3494" s="74"/>
      <c r="Q3494" s="59">
        <f>O3494-P3494</f>
        <v>0</v>
      </c>
      <c r="R3494" s="74">
        <v>527</v>
      </c>
      <c r="S3494" s="53">
        <f>ROUND(R3494/12*3,0)</f>
        <v>132</v>
      </c>
      <c r="T3494" s="58">
        <v>351</v>
      </c>
      <c r="U3494" s="58">
        <v>351</v>
      </c>
      <c r="V3494" s="53">
        <f>T3494-U3494</f>
        <v>0</v>
      </c>
      <c r="W3494" s="75"/>
      <c r="X3494" s="76"/>
    </row>
    <row r="3495" spans="1:24" s="35" customFormat="1" ht="15.75" x14ac:dyDescent="0.25">
      <c r="A3495" s="72" t="s">
        <v>304</v>
      </c>
      <c r="B3495" s="33" t="s">
        <v>337</v>
      </c>
      <c r="C3495" s="73" t="s">
        <v>111</v>
      </c>
      <c r="D3495" s="34" t="s">
        <v>331</v>
      </c>
      <c r="E3495" s="74"/>
      <c r="F3495" s="74"/>
      <c r="G3495" s="74"/>
      <c r="H3495" s="74"/>
      <c r="I3495" s="127"/>
      <c r="J3495" s="55"/>
      <c r="K3495" s="127"/>
      <c r="L3495" s="55"/>
      <c r="M3495" s="75"/>
      <c r="N3495" s="75"/>
      <c r="O3495" s="74"/>
      <c r="P3495" s="74"/>
      <c r="Q3495" s="59">
        <f>O3495-P3495</f>
        <v>0</v>
      </c>
      <c r="R3495" s="74"/>
      <c r="S3495" s="53">
        <f>ROUND(R3495/12*3,0)</f>
        <v>0</v>
      </c>
      <c r="T3495" s="53"/>
      <c r="U3495" s="53"/>
      <c r="V3495" s="53">
        <f>T3495-U3495</f>
        <v>0</v>
      </c>
      <c r="W3495" s="75"/>
      <c r="X3495" s="76"/>
    </row>
    <row r="3496" spans="1:24" s="35" customFormat="1" ht="31.5" x14ac:dyDescent="0.25">
      <c r="A3496" s="72" t="s">
        <v>304</v>
      </c>
      <c r="B3496" s="33" t="s">
        <v>337</v>
      </c>
      <c r="C3496" s="73" t="s">
        <v>113</v>
      </c>
      <c r="D3496" s="34" t="s">
        <v>116</v>
      </c>
      <c r="E3496" s="74"/>
      <c r="F3496" s="74"/>
      <c r="G3496" s="74"/>
      <c r="H3496" s="74"/>
      <c r="I3496" s="54"/>
      <c r="J3496" s="50"/>
      <c r="K3496" s="54"/>
      <c r="L3496" s="55"/>
      <c r="M3496" s="75"/>
      <c r="N3496" s="75"/>
      <c r="O3496" s="74"/>
      <c r="P3496" s="74"/>
      <c r="Q3496" s="57">
        <f>O3496-P3496</f>
        <v>0</v>
      </c>
      <c r="R3496" s="74"/>
      <c r="S3496" s="53">
        <f>ROUND(R3496/12*3,0)</f>
        <v>0</v>
      </c>
      <c r="T3496" s="58"/>
      <c r="U3496" s="58"/>
      <c r="V3496" s="53">
        <f>T3496-U3496</f>
        <v>0</v>
      </c>
      <c r="W3496" s="75"/>
      <c r="X3496" s="76"/>
    </row>
    <row r="3497" spans="1:24" s="35" customFormat="1" ht="15.75" x14ac:dyDescent="0.25">
      <c r="A3497" s="72" t="s">
        <v>304</v>
      </c>
      <c r="B3497" s="33" t="s">
        <v>337</v>
      </c>
      <c r="C3497" s="73" t="s">
        <v>112</v>
      </c>
      <c r="D3497" s="34" t="s">
        <v>117</v>
      </c>
      <c r="E3497" s="74"/>
      <c r="F3497" s="74"/>
      <c r="G3497" s="74"/>
      <c r="H3497" s="74"/>
      <c r="I3497" s="54"/>
      <c r="J3497" s="50"/>
      <c r="K3497" s="54"/>
      <c r="L3497" s="55"/>
      <c r="M3497" s="75"/>
      <c r="N3497" s="75"/>
      <c r="O3497" s="74"/>
      <c r="P3497" s="74"/>
      <c r="Q3497" s="57">
        <f>O3497-P3497</f>
        <v>0</v>
      </c>
      <c r="R3497" s="74"/>
      <c r="S3497" s="53">
        <f>ROUND(R3497/12*3,0)</f>
        <v>0</v>
      </c>
      <c r="T3497" s="58"/>
      <c r="U3497" s="58"/>
      <c r="V3497" s="53">
        <f>T3497-U3497</f>
        <v>0</v>
      </c>
      <c r="W3497" s="75"/>
      <c r="X3497" s="76"/>
    </row>
    <row r="3498" spans="1:24" s="35" customFormat="1" ht="15.75" x14ac:dyDescent="0.25">
      <c r="A3498" s="72" t="s">
        <v>304</v>
      </c>
      <c r="B3498" s="22" t="s">
        <v>338</v>
      </c>
      <c r="C3498" s="73" t="s">
        <v>102</v>
      </c>
      <c r="D3498" s="41" t="s">
        <v>33</v>
      </c>
      <c r="E3498" s="64">
        <f t="shared" ref="E3498:L3498" si="899">SUM(E3499:E3551)</f>
        <v>0</v>
      </c>
      <c r="F3498" s="64">
        <f t="shared" si="899"/>
        <v>0</v>
      </c>
      <c r="G3498" s="64">
        <f t="shared" si="899"/>
        <v>0</v>
      </c>
      <c r="H3498" s="64">
        <f t="shared" si="899"/>
        <v>0</v>
      </c>
      <c r="I3498" s="134">
        <f t="shared" si="899"/>
        <v>0</v>
      </c>
      <c r="J3498" s="134">
        <f t="shared" si="899"/>
        <v>0</v>
      </c>
      <c r="K3498" s="134">
        <f t="shared" si="899"/>
        <v>0</v>
      </c>
      <c r="L3498" s="64">
        <f t="shared" si="899"/>
        <v>0</v>
      </c>
      <c r="M3498" s="64"/>
      <c r="N3498" s="64"/>
      <c r="O3498" s="64">
        <f t="shared" ref="O3498:V3498" si="900">SUM(O3499:O3551)</f>
        <v>0</v>
      </c>
      <c r="P3498" s="64">
        <f t="shared" si="900"/>
        <v>0</v>
      </c>
      <c r="Q3498" s="134">
        <f t="shared" si="900"/>
        <v>0</v>
      </c>
      <c r="R3498" s="64">
        <f t="shared" si="900"/>
        <v>0</v>
      </c>
      <c r="S3498" s="64">
        <f t="shared" si="900"/>
        <v>0</v>
      </c>
      <c r="T3498" s="144">
        <f t="shared" si="900"/>
        <v>0</v>
      </c>
      <c r="U3498" s="144">
        <f t="shared" si="900"/>
        <v>0</v>
      </c>
      <c r="V3498" s="64">
        <f t="shared" si="900"/>
        <v>0</v>
      </c>
      <c r="W3498" s="64"/>
      <c r="X3498" s="76"/>
    </row>
    <row r="3499" spans="1:24" s="35" customFormat="1" ht="31.5" x14ac:dyDescent="0.25">
      <c r="A3499" s="72" t="s">
        <v>304</v>
      </c>
      <c r="B3499" s="33" t="s">
        <v>338</v>
      </c>
      <c r="C3499" s="78" t="s">
        <v>139</v>
      </c>
      <c r="D3499" s="43" t="s">
        <v>119</v>
      </c>
      <c r="E3499" s="74"/>
      <c r="F3499" s="74"/>
      <c r="G3499" s="74"/>
      <c r="H3499" s="74"/>
      <c r="I3499" s="54"/>
      <c r="J3499" s="50"/>
      <c r="K3499" s="54"/>
      <c r="L3499" s="55"/>
      <c r="M3499" s="75"/>
      <c r="N3499" s="75"/>
      <c r="O3499" s="74"/>
      <c r="P3499" s="74"/>
      <c r="Q3499" s="57">
        <f t="shared" ref="Q3499:Q3551" si="901">O3499-P3499</f>
        <v>0</v>
      </c>
      <c r="R3499" s="74"/>
      <c r="S3499" s="53">
        <f t="shared" ref="S3499:S3551" si="902">ROUND(R3499/12*3,0)</f>
        <v>0</v>
      </c>
      <c r="T3499" s="58"/>
      <c r="U3499" s="58"/>
      <c r="V3499" s="53">
        <f t="shared" ref="V3499:V3551" si="903">T3499-U3499</f>
        <v>0</v>
      </c>
      <c r="W3499" s="75"/>
      <c r="X3499" s="76"/>
    </row>
    <row r="3500" spans="1:24" s="35" customFormat="1" ht="47.25" x14ac:dyDescent="0.25">
      <c r="A3500" s="72" t="s">
        <v>304</v>
      </c>
      <c r="B3500" s="33" t="s">
        <v>338</v>
      </c>
      <c r="C3500" s="78" t="s">
        <v>140</v>
      </c>
      <c r="D3500" s="43" t="s">
        <v>120</v>
      </c>
      <c r="E3500" s="74"/>
      <c r="F3500" s="74"/>
      <c r="G3500" s="74"/>
      <c r="H3500" s="74"/>
      <c r="I3500" s="54"/>
      <c r="J3500" s="50"/>
      <c r="K3500" s="54"/>
      <c r="L3500" s="55"/>
      <c r="M3500" s="75"/>
      <c r="N3500" s="75"/>
      <c r="O3500" s="74"/>
      <c r="P3500" s="74"/>
      <c r="Q3500" s="57">
        <f t="shared" si="901"/>
        <v>0</v>
      </c>
      <c r="R3500" s="74"/>
      <c r="S3500" s="53">
        <f t="shared" si="902"/>
        <v>0</v>
      </c>
      <c r="T3500" s="58"/>
      <c r="U3500" s="58"/>
      <c r="V3500" s="53">
        <f t="shared" si="903"/>
        <v>0</v>
      </c>
      <c r="W3500" s="75"/>
      <c r="X3500" s="76"/>
    </row>
    <row r="3501" spans="1:24" s="35" customFormat="1" ht="31.5" x14ac:dyDescent="0.25">
      <c r="A3501" s="72" t="s">
        <v>304</v>
      </c>
      <c r="B3501" s="33" t="s">
        <v>338</v>
      </c>
      <c r="C3501" s="78" t="s">
        <v>141</v>
      </c>
      <c r="D3501" s="43" t="s">
        <v>142</v>
      </c>
      <c r="E3501" s="74"/>
      <c r="F3501" s="74"/>
      <c r="G3501" s="74"/>
      <c r="H3501" s="74"/>
      <c r="I3501" s="127"/>
      <c r="J3501" s="50"/>
      <c r="K3501" s="127"/>
      <c r="L3501" s="55"/>
      <c r="M3501" s="75"/>
      <c r="N3501" s="75"/>
      <c r="O3501" s="74"/>
      <c r="P3501" s="74"/>
      <c r="Q3501" s="59">
        <f t="shared" si="901"/>
        <v>0</v>
      </c>
      <c r="R3501" s="74"/>
      <c r="S3501" s="53">
        <f t="shared" si="902"/>
        <v>0</v>
      </c>
      <c r="T3501" s="53"/>
      <c r="U3501" s="53"/>
      <c r="V3501" s="53">
        <f t="shared" si="903"/>
        <v>0</v>
      </c>
      <c r="W3501" s="75"/>
      <c r="X3501" s="76"/>
    </row>
    <row r="3502" spans="1:24" s="35" customFormat="1" ht="31.5" x14ac:dyDescent="0.25">
      <c r="A3502" s="72" t="s">
        <v>304</v>
      </c>
      <c r="B3502" s="33" t="s">
        <v>338</v>
      </c>
      <c r="C3502" s="78" t="s">
        <v>143</v>
      </c>
      <c r="D3502" s="43" t="s">
        <v>144</v>
      </c>
      <c r="E3502" s="74"/>
      <c r="F3502" s="74"/>
      <c r="G3502" s="74"/>
      <c r="H3502" s="74"/>
      <c r="I3502" s="54"/>
      <c r="J3502" s="50"/>
      <c r="K3502" s="54"/>
      <c r="L3502" s="55"/>
      <c r="M3502" s="75"/>
      <c r="N3502" s="75"/>
      <c r="O3502" s="74"/>
      <c r="P3502" s="74"/>
      <c r="Q3502" s="57">
        <f t="shared" si="901"/>
        <v>0</v>
      </c>
      <c r="R3502" s="74"/>
      <c r="S3502" s="53">
        <f t="shared" si="902"/>
        <v>0</v>
      </c>
      <c r="T3502" s="58"/>
      <c r="U3502" s="58"/>
      <c r="V3502" s="53">
        <f t="shared" si="903"/>
        <v>0</v>
      </c>
      <c r="W3502" s="75"/>
      <c r="X3502" s="76"/>
    </row>
    <row r="3503" spans="1:24" s="35" customFormat="1" ht="15.75" x14ac:dyDescent="0.25">
      <c r="A3503" s="72" t="s">
        <v>304</v>
      </c>
      <c r="B3503" s="33" t="s">
        <v>338</v>
      </c>
      <c r="C3503" s="78" t="s">
        <v>145</v>
      </c>
      <c r="D3503" s="43" t="s">
        <v>146</v>
      </c>
      <c r="E3503" s="74"/>
      <c r="F3503" s="74"/>
      <c r="G3503" s="74"/>
      <c r="H3503" s="74"/>
      <c r="I3503" s="54"/>
      <c r="J3503" s="50"/>
      <c r="K3503" s="54"/>
      <c r="L3503" s="55"/>
      <c r="M3503" s="75"/>
      <c r="N3503" s="75"/>
      <c r="O3503" s="74"/>
      <c r="P3503" s="74"/>
      <c r="Q3503" s="57">
        <f t="shared" si="901"/>
        <v>0</v>
      </c>
      <c r="R3503" s="74"/>
      <c r="S3503" s="53">
        <f t="shared" si="902"/>
        <v>0</v>
      </c>
      <c r="T3503" s="58"/>
      <c r="U3503" s="58"/>
      <c r="V3503" s="53">
        <f t="shared" si="903"/>
        <v>0</v>
      </c>
      <c r="W3503" s="75"/>
      <c r="X3503" s="76"/>
    </row>
    <row r="3504" spans="1:24" s="35" customFormat="1" ht="15.75" x14ac:dyDescent="0.25">
      <c r="A3504" s="72" t="s">
        <v>304</v>
      </c>
      <c r="B3504" s="33" t="s">
        <v>338</v>
      </c>
      <c r="C3504" s="78" t="s">
        <v>147</v>
      </c>
      <c r="D3504" s="43" t="s">
        <v>148</v>
      </c>
      <c r="E3504" s="74"/>
      <c r="F3504" s="74"/>
      <c r="G3504" s="74"/>
      <c r="H3504" s="74"/>
      <c r="I3504" s="54"/>
      <c r="J3504" s="50"/>
      <c r="K3504" s="54"/>
      <c r="L3504" s="55"/>
      <c r="M3504" s="75"/>
      <c r="N3504" s="75"/>
      <c r="O3504" s="74"/>
      <c r="P3504" s="74"/>
      <c r="Q3504" s="57">
        <f t="shared" si="901"/>
        <v>0</v>
      </c>
      <c r="R3504" s="74"/>
      <c r="S3504" s="53">
        <f t="shared" si="902"/>
        <v>0</v>
      </c>
      <c r="T3504" s="58"/>
      <c r="U3504" s="58"/>
      <c r="V3504" s="53">
        <f t="shared" si="903"/>
        <v>0</v>
      </c>
      <c r="W3504" s="75"/>
      <c r="X3504" s="76"/>
    </row>
    <row r="3505" spans="1:24" s="35" customFormat="1" ht="78.75" x14ac:dyDescent="0.25">
      <c r="A3505" s="72" t="s">
        <v>304</v>
      </c>
      <c r="B3505" s="33" t="s">
        <v>338</v>
      </c>
      <c r="C3505" s="78" t="s">
        <v>149</v>
      </c>
      <c r="D3505" s="43" t="s">
        <v>150</v>
      </c>
      <c r="E3505" s="74"/>
      <c r="F3505" s="74"/>
      <c r="G3505" s="74"/>
      <c r="H3505" s="74"/>
      <c r="I3505" s="54"/>
      <c r="J3505" s="50"/>
      <c r="K3505" s="54"/>
      <c r="L3505" s="55"/>
      <c r="M3505" s="75"/>
      <c r="N3505" s="75"/>
      <c r="O3505" s="74"/>
      <c r="P3505" s="74"/>
      <c r="Q3505" s="57">
        <f t="shared" si="901"/>
        <v>0</v>
      </c>
      <c r="R3505" s="74"/>
      <c r="S3505" s="53">
        <f t="shared" si="902"/>
        <v>0</v>
      </c>
      <c r="T3505" s="58"/>
      <c r="U3505" s="58"/>
      <c r="V3505" s="53">
        <f t="shared" si="903"/>
        <v>0</v>
      </c>
      <c r="W3505" s="75"/>
      <c r="X3505" s="76"/>
    </row>
    <row r="3506" spans="1:24" s="35" customFormat="1" ht="31.5" x14ac:dyDescent="0.25">
      <c r="A3506" s="72" t="s">
        <v>304</v>
      </c>
      <c r="B3506" s="33" t="s">
        <v>338</v>
      </c>
      <c r="C3506" s="78" t="s">
        <v>130</v>
      </c>
      <c r="D3506" s="43" t="s">
        <v>151</v>
      </c>
      <c r="E3506" s="74"/>
      <c r="F3506" s="74"/>
      <c r="G3506" s="74"/>
      <c r="H3506" s="74"/>
      <c r="I3506" s="54"/>
      <c r="J3506" s="50"/>
      <c r="K3506" s="54"/>
      <c r="L3506" s="55"/>
      <c r="M3506" s="75"/>
      <c r="N3506" s="75"/>
      <c r="O3506" s="74"/>
      <c r="P3506" s="74"/>
      <c r="Q3506" s="57">
        <f t="shared" si="901"/>
        <v>0</v>
      </c>
      <c r="R3506" s="74"/>
      <c r="S3506" s="53">
        <f t="shared" si="902"/>
        <v>0</v>
      </c>
      <c r="T3506" s="58"/>
      <c r="U3506" s="58"/>
      <c r="V3506" s="53">
        <f t="shared" si="903"/>
        <v>0</v>
      </c>
      <c r="W3506" s="75"/>
      <c r="X3506" s="76"/>
    </row>
    <row r="3507" spans="1:24" s="35" customFormat="1" ht="47.25" x14ac:dyDescent="0.25">
      <c r="A3507" s="72" t="s">
        <v>304</v>
      </c>
      <c r="B3507" s="33" t="s">
        <v>338</v>
      </c>
      <c r="C3507" s="78" t="s">
        <v>174</v>
      </c>
      <c r="D3507" s="43" t="s">
        <v>175</v>
      </c>
      <c r="E3507" s="74"/>
      <c r="F3507" s="74"/>
      <c r="G3507" s="74"/>
      <c r="H3507" s="74"/>
      <c r="I3507" s="54"/>
      <c r="J3507" s="50"/>
      <c r="K3507" s="54"/>
      <c r="L3507" s="55"/>
      <c r="M3507" s="75"/>
      <c r="N3507" s="75"/>
      <c r="O3507" s="74"/>
      <c r="P3507" s="74"/>
      <c r="Q3507" s="57">
        <f t="shared" si="901"/>
        <v>0</v>
      </c>
      <c r="R3507" s="74"/>
      <c r="S3507" s="53">
        <f t="shared" si="902"/>
        <v>0</v>
      </c>
      <c r="T3507" s="58"/>
      <c r="U3507" s="58"/>
      <c r="V3507" s="53">
        <f t="shared" si="903"/>
        <v>0</v>
      </c>
      <c r="W3507" s="75"/>
      <c r="X3507" s="76"/>
    </row>
    <row r="3508" spans="1:24" s="35" customFormat="1" ht="31.5" x14ac:dyDescent="0.25">
      <c r="A3508" s="72" t="s">
        <v>304</v>
      </c>
      <c r="B3508" s="33" t="s">
        <v>338</v>
      </c>
      <c r="C3508" s="78" t="s">
        <v>129</v>
      </c>
      <c r="D3508" s="43" t="s">
        <v>152</v>
      </c>
      <c r="E3508" s="74"/>
      <c r="F3508" s="74"/>
      <c r="G3508" s="74"/>
      <c r="H3508" s="74"/>
      <c r="I3508" s="54"/>
      <c r="J3508" s="50"/>
      <c r="K3508" s="54"/>
      <c r="L3508" s="55"/>
      <c r="M3508" s="75"/>
      <c r="N3508" s="75"/>
      <c r="O3508" s="74"/>
      <c r="P3508" s="74"/>
      <c r="Q3508" s="57">
        <f t="shared" si="901"/>
        <v>0</v>
      </c>
      <c r="R3508" s="74"/>
      <c r="S3508" s="53">
        <f t="shared" si="902"/>
        <v>0</v>
      </c>
      <c r="T3508" s="58"/>
      <c r="U3508" s="58"/>
      <c r="V3508" s="53">
        <f t="shared" si="903"/>
        <v>0</v>
      </c>
      <c r="W3508" s="75"/>
      <c r="X3508" s="76"/>
    </row>
    <row r="3509" spans="1:24" s="35" customFormat="1" ht="31.5" x14ac:dyDescent="0.25">
      <c r="A3509" s="72" t="s">
        <v>304</v>
      </c>
      <c r="B3509" s="33" t="s">
        <v>338</v>
      </c>
      <c r="C3509" s="78" t="s">
        <v>176</v>
      </c>
      <c r="D3509" s="43" t="s">
        <v>177</v>
      </c>
      <c r="E3509" s="74"/>
      <c r="F3509" s="74"/>
      <c r="G3509" s="74"/>
      <c r="H3509" s="74"/>
      <c r="I3509" s="54"/>
      <c r="J3509" s="50"/>
      <c r="K3509" s="54"/>
      <c r="L3509" s="55"/>
      <c r="M3509" s="75"/>
      <c r="N3509" s="75"/>
      <c r="O3509" s="74"/>
      <c r="P3509" s="74"/>
      <c r="Q3509" s="57">
        <f t="shared" si="901"/>
        <v>0</v>
      </c>
      <c r="R3509" s="74"/>
      <c r="S3509" s="53">
        <f t="shared" si="902"/>
        <v>0</v>
      </c>
      <c r="T3509" s="58"/>
      <c r="U3509" s="58"/>
      <c r="V3509" s="53">
        <f t="shared" si="903"/>
        <v>0</v>
      </c>
      <c r="W3509" s="75"/>
      <c r="X3509" s="76"/>
    </row>
    <row r="3510" spans="1:24" s="35" customFormat="1" ht="15.75" x14ac:dyDescent="0.25">
      <c r="A3510" s="72" t="s">
        <v>304</v>
      </c>
      <c r="B3510" s="33" t="s">
        <v>338</v>
      </c>
      <c r="C3510" s="78" t="s">
        <v>131</v>
      </c>
      <c r="D3510" s="43" t="s">
        <v>153</v>
      </c>
      <c r="E3510" s="74"/>
      <c r="F3510" s="74"/>
      <c r="G3510" s="74"/>
      <c r="H3510" s="74"/>
      <c r="I3510" s="54"/>
      <c r="J3510" s="50"/>
      <c r="K3510" s="54"/>
      <c r="L3510" s="55"/>
      <c r="M3510" s="75"/>
      <c r="N3510" s="75"/>
      <c r="O3510" s="74"/>
      <c r="P3510" s="74"/>
      <c r="Q3510" s="57">
        <f t="shared" si="901"/>
        <v>0</v>
      </c>
      <c r="R3510" s="74"/>
      <c r="S3510" s="53">
        <f t="shared" si="902"/>
        <v>0</v>
      </c>
      <c r="T3510" s="58"/>
      <c r="U3510" s="58"/>
      <c r="V3510" s="53">
        <f t="shared" si="903"/>
        <v>0</v>
      </c>
      <c r="W3510" s="75"/>
      <c r="X3510" s="76"/>
    </row>
    <row r="3511" spans="1:24" s="35" customFormat="1" ht="31.5" x14ac:dyDescent="0.25">
      <c r="A3511" s="72" t="s">
        <v>304</v>
      </c>
      <c r="B3511" s="33" t="s">
        <v>338</v>
      </c>
      <c r="C3511" s="78" t="s">
        <v>178</v>
      </c>
      <c r="D3511" s="43" t="s">
        <v>179</v>
      </c>
      <c r="E3511" s="74"/>
      <c r="F3511" s="74"/>
      <c r="G3511" s="74"/>
      <c r="H3511" s="74"/>
      <c r="I3511" s="54"/>
      <c r="J3511" s="50"/>
      <c r="K3511" s="54"/>
      <c r="L3511" s="55"/>
      <c r="M3511" s="75"/>
      <c r="N3511" s="75"/>
      <c r="O3511" s="74"/>
      <c r="P3511" s="74"/>
      <c r="Q3511" s="57">
        <f t="shared" si="901"/>
        <v>0</v>
      </c>
      <c r="R3511" s="74"/>
      <c r="S3511" s="53">
        <f t="shared" si="902"/>
        <v>0</v>
      </c>
      <c r="T3511" s="58"/>
      <c r="U3511" s="58"/>
      <c r="V3511" s="53">
        <f t="shared" si="903"/>
        <v>0</v>
      </c>
      <c r="W3511" s="75"/>
      <c r="X3511" s="76"/>
    </row>
    <row r="3512" spans="1:24" s="35" customFormat="1" ht="31.5" x14ac:dyDescent="0.25">
      <c r="A3512" s="72" t="s">
        <v>304</v>
      </c>
      <c r="B3512" s="33" t="s">
        <v>338</v>
      </c>
      <c r="C3512" s="78" t="s">
        <v>132</v>
      </c>
      <c r="D3512" s="43" t="s">
        <v>154</v>
      </c>
      <c r="E3512" s="74"/>
      <c r="F3512" s="74"/>
      <c r="G3512" s="74"/>
      <c r="H3512" s="74"/>
      <c r="I3512" s="54"/>
      <c r="J3512" s="50"/>
      <c r="K3512" s="54"/>
      <c r="L3512" s="55"/>
      <c r="M3512" s="75"/>
      <c r="N3512" s="75"/>
      <c r="O3512" s="74"/>
      <c r="P3512" s="74"/>
      <c r="Q3512" s="57">
        <f t="shared" si="901"/>
        <v>0</v>
      </c>
      <c r="R3512" s="74"/>
      <c r="S3512" s="53">
        <f t="shared" si="902"/>
        <v>0</v>
      </c>
      <c r="T3512" s="58"/>
      <c r="U3512" s="58"/>
      <c r="V3512" s="53">
        <f t="shared" si="903"/>
        <v>0</v>
      </c>
      <c r="W3512" s="75"/>
      <c r="X3512" s="76"/>
    </row>
    <row r="3513" spans="1:24" s="35" customFormat="1" ht="15.75" x14ac:dyDescent="0.25">
      <c r="A3513" s="72" t="s">
        <v>304</v>
      </c>
      <c r="B3513" s="33" t="s">
        <v>338</v>
      </c>
      <c r="C3513" s="78" t="s">
        <v>133</v>
      </c>
      <c r="D3513" s="43" t="s">
        <v>155</v>
      </c>
      <c r="E3513" s="74"/>
      <c r="F3513" s="74"/>
      <c r="G3513" s="74"/>
      <c r="H3513" s="74"/>
      <c r="I3513" s="54"/>
      <c r="J3513" s="50"/>
      <c r="K3513" s="54"/>
      <c r="L3513" s="55"/>
      <c r="M3513" s="75"/>
      <c r="N3513" s="75"/>
      <c r="O3513" s="74"/>
      <c r="P3513" s="74"/>
      <c r="Q3513" s="57">
        <f t="shared" si="901"/>
        <v>0</v>
      </c>
      <c r="R3513" s="74"/>
      <c r="S3513" s="53">
        <f t="shared" si="902"/>
        <v>0</v>
      </c>
      <c r="T3513" s="58"/>
      <c r="U3513" s="58"/>
      <c r="V3513" s="53">
        <f t="shared" si="903"/>
        <v>0</v>
      </c>
      <c r="W3513" s="75"/>
      <c r="X3513" s="76"/>
    </row>
    <row r="3514" spans="1:24" s="35" customFormat="1" ht="15.75" x14ac:dyDescent="0.25">
      <c r="A3514" s="72" t="s">
        <v>304</v>
      </c>
      <c r="B3514" s="33" t="s">
        <v>338</v>
      </c>
      <c r="C3514" s="78" t="s">
        <v>135</v>
      </c>
      <c r="D3514" s="43" t="s">
        <v>156</v>
      </c>
      <c r="E3514" s="74"/>
      <c r="F3514" s="74"/>
      <c r="G3514" s="74"/>
      <c r="H3514" s="74"/>
      <c r="I3514" s="54"/>
      <c r="J3514" s="50"/>
      <c r="K3514" s="54"/>
      <c r="L3514" s="55"/>
      <c r="M3514" s="75"/>
      <c r="N3514" s="75"/>
      <c r="O3514" s="74"/>
      <c r="P3514" s="74"/>
      <c r="Q3514" s="57">
        <f t="shared" si="901"/>
        <v>0</v>
      </c>
      <c r="R3514" s="74"/>
      <c r="S3514" s="53">
        <f t="shared" si="902"/>
        <v>0</v>
      </c>
      <c r="T3514" s="58"/>
      <c r="U3514" s="58"/>
      <c r="V3514" s="53">
        <f t="shared" si="903"/>
        <v>0</v>
      </c>
      <c r="W3514" s="75"/>
      <c r="X3514" s="76"/>
    </row>
    <row r="3515" spans="1:24" s="35" customFormat="1" ht="31.5" x14ac:dyDescent="0.25">
      <c r="A3515" s="72" t="s">
        <v>304</v>
      </c>
      <c r="B3515" s="33" t="s">
        <v>338</v>
      </c>
      <c r="C3515" s="78" t="s">
        <v>136</v>
      </c>
      <c r="D3515" s="43" t="s">
        <v>157</v>
      </c>
      <c r="E3515" s="74"/>
      <c r="F3515" s="74"/>
      <c r="G3515" s="74"/>
      <c r="H3515" s="74"/>
      <c r="I3515" s="54"/>
      <c r="J3515" s="50"/>
      <c r="K3515" s="54"/>
      <c r="L3515" s="55"/>
      <c r="M3515" s="75"/>
      <c r="N3515" s="75"/>
      <c r="O3515" s="74"/>
      <c r="P3515" s="74"/>
      <c r="Q3515" s="57">
        <f t="shared" si="901"/>
        <v>0</v>
      </c>
      <c r="R3515" s="74"/>
      <c r="S3515" s="53">
        <f t="shared" si="902"/>
        <v>0</v>
      </c>
      <c r="T3515" s="58"/>
      <c r="U3515" s="58"/>
      <c r="V3515" s="53">
        <f t="shared" si="903"/>
        <v>0</v>
      </c>
      <c r="W3515" s="75"/>
      <c r="X3515" s="76"/>
    </row>
    <row r="3516" spans="1:24" s="35" customFormat="1" ht="47.25" x14ac:dyDescent="0.25">
      <c r="A3516" s="72" t="s">
        <v>304</v>
      </c>
      <c r="B3516" s="33" t="s">
        <v>338</v>
      </c>
      <c r="C3516" s="78" t="s">
        <v>134</v>
      </c>
      <c r="D3516" s="43" t="s">
        <v>158</v>
      </c>
      <c r="E3516" s="74"/>
      <c r="F3516" s="74"/>
      <c r="G3516" s="74"/>
      <c r="H3516" s="74"/>
      <c r="I3516" s="54"/>
      <c r="J3516" s="50"/>
      <c r="K3516" s="54"/>
      <c r="L3516" s="55"/>
      <c r="M3516" s="75"/>
      <c r="N3516" s="75"/>
      <c r="O3516" s="74"/>
      <c r="P3516" s="74"/>
      <c r="Q3516" s="57">
        <f t="shared" si="901"/>
        <v>0</v>
      </c>
      <c r="R3516" s="74"/>
      <c r="S3516" s="53">
        <f t="shared" si="902"/>
        <v>0</v>
      </c>
      <c r="T3516" s="58"/>
      <c r="U3516" s="58"/>
      <c r="V3516" s="53">
        <f t="shared" si="903"/>
        <v>0</v>
      </c>
      <c r="W3516" s="75"/>
      <c r="X3516" s="76"/>
    </row>
    <row r="3517" spans="1:24" s="35" customFormat="1" ht="15.75" x14ac:dyDescent="0.25">
      <c r="A3517" s="72" t="s">
        <v>304</v>
      </c>
      <c r="B3517" s="33" t="s">
        <v>338</v>
      </c>
      <c r="C3517" s="78" t="s">
        <v>138</v>
      </c>
      <c r="D3517" s="43" t="s">
        <v>159</v>
      </c>
      <c r="E3517" s="74"/>
      <c r="F3517" s="74"/>
      <c r="G3517" s="74"/>
      <c r="H3517" s="74"/>
      <c r="I3517" s="54"/>
      <c r="J3517" s="50"/>
      <c r="K3517" s="54"/>
      <c r="L3517" s="55"/>
      <c r="M3517" s="75"/>
      <c r="N3517" s="75"/>
      <c r="O3517" s="74"/>
      <c r="P3517" s="74"/>
      <c r="Q3517" s="57">
        <f t="shared" si="901"/>
        <v>0</v>
      </c>
      <c r="R3517" s="74"/>
      <c r="S3517" s="53">
        <f t="shared" si="902"/>
        <v>0</v>
      </c>
      <c r="T3517" s="58"/>
      <c r="U3517" s="58"/>
      <c r="V3517" s="53">
        <f t="shared" si="903"/>
        <v>0</v>
      </c>
      <c r="W3517" s="75"/>
      <c r="X3517" s="76"/>
    </row>
    <row r="3518" spans="1:24" s="35" customFormat="1" ht="15.75" x14ac:dyDescent="0.25">
      <c r="A3518" s="72" t="s">
        <v>304</v>
      </c>
      <c r="B3518" s="33" t="s">
        <v>338</v>
      </c>
      <c r="C3518" s="78" t="s">
        <v>180</v>
      </c>
      <c r="D3518" s="43" t="s">
        <v>181</v>
      </c>
      <c r="E3518" s="74"/>
      <c r="F3518" s="74"/>
      <c r="G3518" s="74"/>
      <c r="H3518" s="74"/>
      <c r="I3518" s="54"/>
      <c r="J3518" s="50"/>
      <c r="K3518" s="54"/>
      <c r="L3518" s="55"/>
      <c r="M3518" s="75"/>
      <c r="N3518" s="75"/>
      <c r="O3518" s="74"/>
      <c r="P3518" s="74"/>
      <c r="Q3518" s="57">
        <f t="shared" si="901"/>
        <v>0</v>
      </c>
      <c r="R3518" s="74"/>
      <c r="S3518" s="53">
        <f t="shared" si="902"/>
        <v>0</v>
      </c>
      <c r="T3518" s="58"/>
      <c r="U3518" s="58"/>
      <c r="V3518" s="53">
        <f t="shared" si="903"/>
        <v>0</v>
      </c>
      <c r="W3518" s="75"/>
      <c r="X3518" s="76"/>
    </row>
    <row r="3519" spans="1:24" s="35" customFormat="1" ht="31.5" x14ac:dyDescent="0.25">
      <c r="A3519" s="72" t="s">
        <v>304</v>
      </c>
      <c r="B3519" s="33" t="s">
        <v>338</v>
      </c>
      <c r="C3519" s="78" t="s">
        <v>137</v>
      </c>
      <c r="D3519" s="43" t="s">
        <v>160</v>
      </c>
      <c r="E3519" s="74"/>
      <c r="F3519" s="74"/>
      <c r="G3519" s="74"/>
      <c r="H3519" s="74"/>
      <c r="I3519" s="54"/>
      <c r="J3519" s="50"/>
      <c r="K3519" s="54"/>
      <c r="L3519" s="55"/>
      <c r="M3519" s="75"/>
      <c r="N3519" s="75"/>
      <c r="O3519" s="74"/>
      <c r="P3519" s="74"/>
      <c r="Q3519" s="57">
        <f t="shared" si="901"/>
        <v>0</v>
      </c>
      <c r="R3519" s="74"/>
      <c r="S3519" s="53">
        <f t="shared" si="902"/>
        <v>0</v>
      </c>
      <c r="T3519" s="58"/>
      <c r="U3519" s="58"/>
      <c r="V3519" s="53">
        <f t="shared" si="903"/>
        <v>0</v>
      </c>
      <c r="W3519" s="75"/>
      <c r="X3519" s="76"/>
    </row>
    <row r="3520" spans="1:24" s="35" customFormat="1" ht="15.75" x14ac:dyDescent="0.25">
      <c r="A3520" s="72" t="s">
        <v>304</v>
      </c>
      <c r="B3520" s="33" t="s">
        <v>338</v>
      </c>
      <c r="C3520" s="78" t="s">
        <v>127</v>
      </c>
      <c r="D3520" s="43" t="s">
        <v>161</v>
      </c>
      <c r="E3520" s="74"/>
      <c r="F3520" s="74"/>
      <c r="G3520" s="74"/>
      <c r="H3520" s="74"/>
      <c r="I3520" s="54"/>
      <c r="J3520" s="50"/>
      <c r="K3520" s="54"/>
      <c r="L3520" s="55"/>
      <c r="M3520" s="75"/>
      <c r="N3520" s="75"/>
      <c r="O3520" s="74"/>
      <c r="P3520" s="74"/>
      <c r="Q3520" s="57">
        <f t="shared" si="901"/>
        <v>0</v>
      </c>
      <c r="R3520" s="74"/>
      <c r="S3520" s="53">
        <f t="shared" si="902"/>
        <v>0</v>
      </c>
      <c r="T3520" s="58"/>
      <c r="U3520" s="58"/>
      <c r="V3520" s="53">
        <f t="shared" si="903"/>
        <v>0</v>
      </c>
      <c r="W3520" s="75"/>
      <c r="X3520" s="76"/>
    </row>
    <row r="3521" spans="1:24" s="35" customFormat="1" ht="31.5" x14ac:dyDescent="0.25">
      <c r="A3521" s="72" t="s">
        <v>304</v>
      </c>
      <c r="B3521" s="33" t="s">
        <v>338</v>
      </c>
      <c r="C3521" s="78" t="s">
        <v>126</v>
      </c>
      <c r="D3521" s="43" t="s">
        <v>162</v>
      </c>
      <c r="E3521" s="74"/>
      <c r="F3521" s="74"/>
      <c r="G3521" s="74"/>
      <c r="H3521" s="74"/>
      <c r="I3521" s="54"/>
      <c r="J3521" s="50"/>
      <c r="K3521" s="54"/>
      <c r="L3521" s="55"/>
      <c r="M3521" s="75"/>
      <c r="N3521" s="75"/>
      <c r="O3521" s="74"/>
      <c r="P3521" s="74"/>
      <c r="Q3521" s="57">
        <f t="shared" si="901"/>
        <v>0</v>
      </c>
      <c r="R3521" s="74"/>
      <c r="S3521" s="53">
        <f t="shared" si="902"/>
        <v>0</v>
      </c>
      <c r="T3521" s="58"/>
      <c r="U3521" s="58"/>
      <c r="V3521" s="53">
        <f t="shared" si="903"/>
        <v>0</v>
      </c>
      <c r="W3521" s="75"/>
      <c r="X3521" s="76"/>
    </row>
    <row r="3522" spans="1:24" s="35" customFormat="1" ht="15.75" x14ac:dyDescent="0.25">
      <c r="A3522" s="72" t="s">
        <v>304</v>
      </c>
      <c r="B3522" s="33" t="s">
        <v>338</v>
      </c>
      <c r="C3522" s="78" t="s">
        <v>122</v>
      </c>
      <c r="D3522" s="43" t="s">
        <v>163</v>
      </c>
      <c r="E3522" s="74"/>
      <c r="F3522" s="74"/>
      <c r="G3522" s="74"/>
      <c r="H3522" s="74"/>
      <c r="I3522" s="54"/>
      <c r="J3522" s="50"/>
      <c r="K3522" s="54"/>
      <c r="L3522" s="55"/>
      <c r="M3522" s="75"/>
      <c r="N3522" s="75"/>
      <c r="O3522" s="74"/>
      <c r="P3522" s="74"/>
      <c r="Q3522" s="57">
        <f t="shared" si="901"/>
        <v>0</v>
      </c>
      <c r="R3522" s="74"/>
      <c r="S3522" s="53">
        <f t="shared" si="902"/>
        <v>0</v>
      </c>
      <c r="T3522" s="58"/>
      <c r="U3522" s="58"/>
      <c r="V3522" s="53">
        <f t="shared" si="903"/>
        <v>0</v>
      </c>
      <c r="W3522" s="75"/>
      <c r="X3522" s="76"/>
    </row>
    <row r="3523" spans="1:24" s="35" customFormat="1" ht="15.75" x14ac:dyDescent="0.25">
      <c r="A3523" s="72" t="s">
        <v>304</v>
      </c>
      <c r="B3523" s="33" t="s">
        <v>338</v>
      </c>
      <c r="C3523" s="78" t="s">
        <v>123</v>
      </c>
      <c r="D3523" s="43" t="s">
        <v>164</v>
      </c>
      <c r="E3523" s="74"/>
      <c r="F3523" s="74"/>
      <c r="G3523" s="74"/>
      <c r="H3523" s="74"/>
      <c r="I3523" s="54"/>
      <c r="J3523" s="50"/>
      <c r="K3523" s="54"/>
      <c r="L3523" s="55"/>
      <c r="M3523" s="75"/>
      <c r="N3523" s="75"/>
      <c r="O3523" s="74"/>
      <c r="P3523" s="74"/>
      <c r="Q3523" s="57">
        <f t="shared" si="901"/>
        <v>0</v>
      </c>
      <c r="R3523" s="74"/>
      <c r="S3523" s="53">
        <f t="shared" si="902"/>
        <v>0</v>
      </c>
      <c r="T3523" s="58"/>
      <c r="U3523" s="58"/>
      <c r="V3523" s="53">
        <f t="shared" si="903"/>
        <v>0</v>
      </c>
      <c r="W3523" s="75"/>
      <c r="X3523" s="76"/>
    </row>
    <row r="3524" spans="1:24" s="35" customFormat="1" ht="15.75" x14ac:dyDescent="0.25">
      <c r="A3524" s="72" t="s">
        <v>304</v>
      </c>
      <c r="B3524" s="33" t="s">
        <v>338</v>
      </c>
      <c r="C3524" s="78" t="s">
        <v>182</v>
      </c>
      <c r="D3524" s="43" t="s">
        <v>183</v>
      </c>
      <c r="E3524" s="74"/>
      <c r="F3524" s="74"/>
      <c r="G3524" s="74"/>
      <c r="H3524" s="74"/>
      <c r="I3524" s="54"/>
      <c r="J3524" s="50"/>
      <c r="K3524" s="54"/>
      <c r="L3524" s="55"/>
      <c r="M3524" s="75"/>
      <c r="N3524" s="75"/>
      <c r="O3524" s="74"/>
      <c r="P3524" s="74"/>
      <c r="Q3524" s="57">
        <f t="shared" si="901"/>
        <v>0</v>
      </c>
      <c r="R3524" s="74"/>
      <c r="S3524" s="53">
        <f t="shared" si="902"/>
        <v>0</v>
      </c>
      <c r="T3524" s="58"/>
      <c r="U3524" s="58"/>
      <c r="V3524" s="53">
        <f t="shared" si="903"/>
        <v>0</v>
      </c>
      <c r="W3524" s="75"/>
      <c r="X3524" s="76"/>
    </row>
    <row r="3525" spans="1:24" s="35" customFormat="1" ht="15.75" x14ac:dyDescent="0.25">
      <c r="A3525" s="72" t="s">
        <v>304</v>
      </c>
      <c r="B3525" s="33" t="s">
        <v>338</v>
      </c>
      <c r="C3525" s="78" t="s">
        <v>184</v>
      </c>
      <c r="D3525" s="43" t="s">
        <v>185</v>
      </c>
      <c r="E3525" s="74"/>
      <c r="F3525" s="74"/>
      <c r="G3525" s="74"/>
      <c r="H3525" s="74"/>
      <c r="I3525" s="54"/>
      <c r="J3525" s="50"/>
      <c r="K3525" s="54"/>
      <c r="L3525" s="55"/>
      <c r="M3525" s="75"/>
      <c r="N3525" s="75"/>
      <c r="O3525" s="74"/>
      <c r="P3525" s="74"/>
      <c r="Q3525" s="57">
        <f t="shared" si="901"/>
        <v>0</v>
      </c>
      <c r="R3525" s="74"/>
      <c r="S3525" s="53">
        <f t="shared" si="902"/>
        <v>0</v>
      </c>
      <c r="T3525" s="58"/>
      <c r="U3525" s="58"/>
      <c r="V3525" s="53">
        <f t="shared" si="903"/>
        <v>0</v>
      </c>
      <c r="W3525" s="75"/>
      <c r="X3525" s="76"/>
    </row>
    <row r="3526" spans="1:24" s="35" customFormat="1" ht="15.75" x14ac:dyDescent="0.25">
      <c r="A3526" s="72" t="s">
        <v>304</v>
      </c>
      <c r="B3526" s="33" t="s">
        <v>338</v>
      </c>
      <c r="C3526" s="78" t="s">
        <v>186</v>
      </c>
      <c r="D3526" s="43" t="s">
        <v>187</v>
      </c>
      <c r="E3526" s="74"/>
      <c r="F3526" s="74"/>
      <c r="G3526" s="74"/>
      <c r="H3526" s="74"/>
      <c r="I3526" s="54"/>
      <c r="J3526" s="50"/>
      <c r="K3526" s="54"/>
      <c r="L3526" s="55"/>
      <c r="M3526" s="75"/>
      <c r="N3526" s="75"/>
      <c r="O3526" s="74"/>
      <c r="P3526" s="74"/>
      <c r="Q3526" s="57">
        <f t="shared" si="901"/>
        <v>0</v>
      </c>
      <c r="R3526" s="74"/>
      <c r="S3526" s="53">
        <f t="shared" si="902"/>
        <v>0</v>
      </c>
      <c r="T3526" s="58"/>
      <c r="U3526" s="58"/>
      <c r="V3526" s="53">
        <f t="shared" si="903"/>
        <v>0</v>
      </c>
      <c r="W3526" s="75"/>
      <c r="X3526" s="76"/>
    </row>
    <row r="3527" spans="1:24" s="35" customFormat="1" ht="31.5" x14ac:dyDescent="0.25">
      <c r="A3527" s="72" t="s">
        <v>304</v>
      </c>
      <c r="B3527" s="33" t="s">
        <v>338</v>
      </c>
      <c r="C3527" s="78" t="s">
        <v>188</v>
      </c>
      <c r="D3527" s="43" t="s">
        <v>189</v>
      </c>
      <c r="E3527" s="74"/>
      <c r="F3527" s="74"/>
      <c r="G3527" s="74"/>
      <c r="H3527" s="74"/>
      <c r="I3527" s="54"/>
      <c r="J3527" s="50"/>
      <c r="K3527" s="54"/>
      <c r="L3527" s="55"/>
      <c r="M3527" s="75"/>
      <c r="N3527" s="75"/>
      <c r="O3527" s="74"/>
      <c r="P3527" s="74"/>
      <c r="Q3527" s="57">
        <f t="shared" si="901"/>
        <v>0</v>
      </c>
      <c r="R3527" s="74"/>
      <c r="S3527" s="53">
        <f t="shared" si="902"/>
        <v>0</v>
      </c>
      <c r="T3527" s="58"/>
      <c r="U3527" s="58"/>
      <c r="V3527" s="53">
        <f t="shared" si="903"/>
        <v>0</v>
      </c>
      <c r="W3527" s="75"/>
      <c r="X3527" s="76"/>
    </row>
    <row r="3528" spans="1:24" s="35" customFormat="1" ht="15.75" x14ac:dyDescent="0.25">
      <c r="A3528" s="72" t="s">
        <v>304</v>
      </c>
      <c r="B3528" s="33" t="s">
        <v>338</v>
      </c>
      <c r="C3528" s="78" t="s">
        <v>124</v>
      </c>
      <c r="D3528" s="43" t="s">
        <v>165</v>
      </c>
      <c r="E3528" s="74"/>
      <c r="F3528" s="74"/>
      <c r="G3528" s="74"/>
      <c r="H3528" s="74"/>
      <c r="I3528" s="54"/>
      <c r="J3528" s="50"/>
      <c r="K3528" s="54"/>
      <c r="L3528" s="55"/>
      <c r="M3528" s="75"/>
      <c r="N3528" s="75"/>
      <c r="O3528" s="74"/>
      <c r="P3528" s="74"/>
      <c r="Q3528" s="57">
        <f t="shared" si="901"/>
        <v>0</v>
      </c>
      <c r="R3528" s="74"/>
      <c r="S3528" s="53">
        <f t="shared" si="902"/>
        <v>0</v>
      </c>
      <c r="T3528" s="58"/>
      <c r="U3528" s="58"/>
      <c r="V3528" s="53">
        <f t="shared" si="903"/>
        <v>0</v>
      </c>
      <c r="W3528" s="75"/>
      <c r="X3528" s="76"/>
    </row>
    <row r="3529" spans="1:24" s="35" customFormat="1" ht="15.75" x14ac:dyDescent="0.25">
      <c r="A3529" s="72" t="s">
        <v>304</v>
      </c>
      <c r="B3529" s="33" t="s">
        <v>338</v>
      </c>
      <c r="C3529" s="78" t="s">
        <v>125</v>
      </c>
      <c r="D3529" s="43" t="s">
        <v>166</v>
      </c>
      <c r="E3529" s="74"/>
      <c r="F3529" s="74"/>
      <c r="G3529" s="74"/>
      <c r="H3529" s="74"/>
      <c r="I3529" s="54"/>
      <c r="J3529" s="50"/>
      <c r="K3529" s="54"/>
      <c r="L3529" s="55"/>
      <c r="M3529" s="75"/>
      <c r="N3529" s="75"/>
      <c r="O3529" s="74"/>
      <c r="P3529" s="74"/>
      <c r="Q3529" s="57">
        <f t="shared" si="901"/>
        <v>0</v>
      </c>
      <c r="R3529" s="74"/>
      <c r="S3529" s="53">
        <f t="shared" si="902"/>
        <v>0</v>
      </c>
      <c r="T3529" s="58"/>
      <c r="U3529" s="58"/>
      <c r="V3529" s="53">
        <f t="shared" si="903"/>
        <v>0</v>
      </c>
      <c r="W3529" s="75"/>
      <c r="X3529" s="76"/>
    </row>
    <row r="3530" spans="1:24" s="35" customFormat="1" ht="47.25" x14ac:dyDescent="0.25">
      <c r="A3530" s="72" t="s">
        <v>304</v>
      </c>
      <c r="B3530" s="33" t="s">
        <v>338</v>
      </c>
      <c r="C3530" s="78" t="s">
        <v>34</v>
      </c>
      <c r="D3530" s="43" t="s">
        <v>167</v>
      </c>
      <c r="E3530" s="74"/>
      <c r="F3530" s="74"/>
      <c r="G3530" s="74"/>
      <c r="H3530" s="74"/>
      <c r="I3530" s="54"/>
      <c r="J3530" s="50"/>
      <c r="K3530" s="54"/>
      <c r="L3530" s="55"/>
      <c r="M3530" s="75"/>
      <c r="N3530" s="75"/>
      <c r="O3530" s="74"/>
      <c r="P3530" s="74"/>
      <c r="Q3530" s="57">
        <f t="shared" si="901"/>
        <v>0</v>
      </c>
      <c r="R3530" s="74"/>
      <c r="S3530" s="53">
        <f t="shared" si="902"/>
        <v>0</v>
      </c>
      <c r="T3530" s="58"/>
      <c r="U3530" s="58"/>
      <c r="V3530" s="53">
        <f t="shared" si="903"/>
        <v>0</v>
      </c>
      <c r="W3530" s="75"/>
      <c r="X3530" s="76"/>
    </row>
    <row r="3531" spans="1:24" s="35" customFormat="1" ht="15.75" x14ac:dyDescent="0.25">
      <c r="A3531" s="72" t="s">
        <v>304</v>
      </c>
      <c r="B3531" s="33" t="s">
        <v>338</v>
      </c>
      <c r="C3531" s="78" t="s">
        <v>35</v>
      </c>
      <c r="D3531" s="43" t="s">
        <v>168</v>
      </c>
      <c r="E3531" s="74"/>
      <c r="F3531" s="74"/>
      <c r="G3531" s="74"/>
      <c r="H3531" s="74"/>
      <c r="I3531" s="54"/>
      <c r="J3531" s="50"/>
      <c r="K3531" s="54"/>
      <c r="L3531" s="55"/>
      <c r="M3531" s="75"/>
      <c r="N3531" s="75"/>
      <c r="O3531" s="74"/>
      <c r="P3531" s="74"/>
      <c r="Q3531" s="57">
        <f t="shared" si="901"/>
        <v>0</v>
      </c>
      <c r="R3531" s="74"/>
      <c r="S3531" s="53">
        <f t="shared" si="902"/>
        <v>0</v>
      </c>
      <c r="T3531" s="58"/>
      <c r="U3531" s="58"/>
      <c r="V3531" s="53">
        <f t="shared" si="903"/>
        <v>0</v>
      </c>
      <c r="W3531" s="75"/>
      <c r="X3531" s="76"/>
    </row>
    <row r="3532" spans="1:24" s="35" customFormat="1" ht="31.5" x14ac:dyDescent="0.25">
      <c r="A3532" s="72" t="s">
        <v>304</v>
      </c>
      <c r="B3532" s="33" t="s">
        <v>338</v>
      </c>
      <c r="C3532" s="78" t="s">
        <v>36</v>
      </c>
      <c r="D3532" s="43" t="s">
        <v>190</v>
      </c>
      <c r="E3532" s="74"/>
      <c r="F3532" s="74"/>
      <c r="G3532" s="74"/>
      <c r="H3532" s="74"/>
      <c r="I3532" s="54"/>
      <c r="J3532" s="50"/>
      <c r="K3532" s="54"/>
      <c r="L3532" s="55"/>
      <c r="M3532" s="75"/>
      <c r="N3532" s="75"/>
      <c r="O3532" s="74"/>
      <c r="P3532" s="74"/>
      <c r="Q3532" s="57">
        <f t="shared" si="901"/>
        <v>0</v>
      </c>
      <c r="R3532" s="74"/>
      <c r="S3532" s="53">
        <f t="shared" si="902"/>
        <v>0</v>
      </c>
      <c r="T3532" s="58"/>
      <c r="U3532" s="58"/>
      <c r="V3532" s="53">
        <f t="shared" si="903"/>
        <v>0</v>
      </c>
      <c r="W3532" s="75"/>
      <c r="X3532" s="76"/>
    </row>
    <row r="3533" spans="1:24" s="35" customFormat="1" ht="31.5" x14ac:dyDescent="0.25">
      <c r="A3533" s="72" t="s">
        <v>304</v>
      </c>
      <c r="B3533" s="33" t="s">
        <v>338</v>
      </c>
      <c r="C3533" s="78" t="s">
        <v>37</v>
      </c>
      <c r="D3533" s="43" t="s">
        <v>191</v>
      </c>
      <c r="E3533" s="74"/>
      <c r="F3533" s="74"/>
      <c r="G3533" s="74"/>
      <c r="H3533" s="74"/>
      <c r="I3533" s="54"/>
      <c r="J3533" s="50"/>
      <c r="K3533" s="54"/>
      <c r="L3533" s="55"/>
      <c r="M3533" s="75"/>
      <c r="N3533" s="75"/>
      <c r="O3533" s="74"/>
      <c r="P3533" s="74"/>
      <c r="Q3533" s="57">
        <f t="shared" si="901"/>
        <v>0</v>
      </c>
      <c r="R3533" s="74"/>
      <c r="S3533" s="53">
        <f t="shared" si="902"/>
        <v>0</v>
      </c>
      <c r="T3533" s="58"/>
      <c r="U3533" s="58"/>
      <c r="V3533" s="53">
        <f t="shared" si="903"/>
        <v>0</v>
      </c>
      <c r="W3533" s="75"/>
      <c r="X3533" s="76"/>
    </row>
    <row r="3534" spans="1:24" s="35" customFormat="1" ht="31.5" x14ac:dyDescent="0.25">
      <c r="A3534" s="72" t="s">
        <v>304</v>
      </c>
      <c r="B3534" s="33" t="s">
        <v>338</v>
      </c>
      <c r="C3534" s="78" t="s">
        <v>38</v>
      </c>
      <c r="D3534" s="43" t="s">
        <v>169</v>
      </c>
      <c r="E3534" s="74"/>
      <c r="F3534" s="74"/>
      <c r="G3534" s="74"/>
      <c r="H3534" s="74"/>
      <c r="I3534" s="54"/>
      <c r="J3534" s="50"/>
      <c r="K3534" s="54"/>
      <c r="L3534" s="55"/>
      <c r="M3534" s="75"/>
      <c r="N3534" s="75"/>
      <c r="O3534" s="74"/>
      <c r="P3534" s="74"/>
      <c r="Q3534" s="57">
        <f t="shared" si="901"/>
        <v>0</v>
      </c>
      <c r="R3534" s="74"/>
      <c r="S3534" s="53">
        <f t="shared" si="902"/>
        <v>0</v>
      </c>
      <c r="T3534" s="58"/>
      <c r="U3534" s="58"/>
      <c r="V3534" s="53">
        <f t="shared" si="903"/>
        <v>0</v>
      </c>
      <c r="W3534" s="75"/>
      <c r="X3534" s="76"/>
    </row>
    <row r="3535" spans="1:24" s="35" customFormat="1" ht="15.75" x14ac:dyDescent="0.25">
      <c r="A3535" s="72" t="s">
        <v>304</v>
      </c>
      <c r="B3535" s="33" t="s">
        <v>338</v>
      </c>
      <c r="C3535" s="78" t="s">
        <v>39</v>
      </c>
      <c r="D3535" s="43" t="s">
        <v>170</v>
      </c>
      <c r="E3535" s="74"/>
      <c r="F3535" s="74"/>
      <c r="G3535" s="74"/>
      <c r="H3535" s="74"/>
      <c r="I3535" s="54"/>
      <c r="J3535" s="50"/>
      <c r="K3535" s="54"/>
      <c r="L3535" s="55"/>
      <c r="M3535" s="75"/>
      <c r="N3535" s="75"/>
      <c r="O3535" s="74"/>
      <c r="P3535" s="74"/>
      <c r="Q3535" s="57">
        <f t="shared" si="901"/>
        <v>0</v>
      </c>
      <c r="R3535" s="74"/>
      <c r="S3535" s="53">
        <f t="shared" si="902"/>
        <v>0</v>
      </c>
      <c r="T3535" s="58"/>
      <c r="U3535" s="58"/>
      <c r="V3535" s="53">
        <f t="shared" si="903"/>
        <v>0</v>
      </c>
      <c r="W3535" s="75"/>
      <c r="X3535" s="76"/>
    </row>
    <row r="3536" spans="1:24" s="35" customFormat="1" ht="47.25" x14ac:dyDescent="0.25">
      <c r="A3536" s="72" t="s">
        <v>304</v>
      </c>
      <c r="B3536" s="33" t="s">
        <v>338</v>
      </c>
      <c r="C3536" s="78" t="s">
        <v>40</v>
      </c>
      <c r="D3536" s="43" t="s">
        <v>172</v>
      </c>
      <c r="E3536" s="74"/>
      <c r="F3536" s="74"/>
      <c r="G3536" s="74"/>
      <c r="H3536" s="74"/>
      <c r="I3536" s="54"/>
      <c r="J3536" s="50"/>
      <c r="K3536" s="54"/>
      <c r="L3536" s="55"/>
      <c r="M3536" s="75"/>
      <c r="N3536" s="75"/>
      <c r="O3536" s="74"/>
      <c r="P3536" s="74"/>
      <c r="Q3536" s="57">
        <f t="shared" si="901"/>
        <v>0</v>
      </c>
      <c r="R3536" s="74"/>
      <c r="S3536" s="53">
        <f t="shared" si="902"/>
        <v>0</v>
      </c>
      <c r="T3536" s="58"/>
      <c r="U3536" s="58"/>
      <c r="V3536" s="53">
        <f t="shared" si="903"/>
        <v>0</v>
      </c>
      <c r="W3536" s="75"/>
      <c r="X3536" s="76"/>
    </row>
    <row r="3537" spans="1:24" s="35" customFormat="1" ht="15.75" x14ac:dyDescent="0.25">
      <c r="A3537" s="72" t="s">
        <v>304</v>
      </c>
      <c r="B3537" s="33" t="s">
        <v>338</v>
      </c>
      <c r="C3537" s="78" t="s">
        <v>41</v>
      </c>
      <c r="D3537" s="43" t="s">
        <v>171</v>
      </c>
      <c r="E3537" s="74"/>
      <c r="F3537" s="74"/>
      <c r="G3537" s="74"/>
      <c r="H3537" s="74"/>
      <c r="I3537" s="54"/>
      <c r="J3537" s="50"/>
      <c r="K3537" s="54"/>
      <c r="L3537" s="55"/>
      <c r="M3537" s="75"/>
      <c r="N3537" s="75"/>
      <c r="O3537" s="74"/>
      <c r="P3537" s="74"/>
      <c r="Q3537" s="57">
        <f t="shared" si="901"/>
        <v>0</v>
      </c>
      <c r="R3537" s="74"/>
      <c r="S3537" s="53">
        <f t="shared" si="902"/>
        <v>0</v>
      </c>
      <c r="T3537" s="58"/>
      <c r="U3537" s="58"/>
      <c r="V3537" s="53">
        <f t="shared" si="903"/>
        <v>0</v>
      </c>
      <c r="W3537" s="75"/>
      <c r="X3537" s="76"/>
    </row>
    <row r="3538" spans="1:24" s="35" customFormat="1" ht="15.75" x14ac:dyDescent="0.25">
      <c r="A3538" s="72" t="s">
        <v>304</v>
      </c>
      <c r="B3538" s="33" t="s">
        <v>338</v>
      </c>
      <c r="C3538" s="78" t="s">
        <v>42</v>
      </c>
      <c r="D3538" s="43" t="s">
        <v>192</v>
      </c>
      <c r="E3538" s="74"/>
      <c r="F3538" s="74"/>
      <c r="G3538" s="74"/>
      <c r="H3538" s="74"/>
      <c r="I3538" s="54"/>
      <c r="J3538" s="50"/>
      <c r="K3538" s="54"/>
      <c r="L3538" s="55"/>
      <c r="M3538" s="75"/>
      <c r="N3538" s="75"/>
      <c r="O3538" s="74"/>
      <c r="P3538" s="74"/>
      <c r="Q3538" s="57">
        <f t="shared" si="901"/>
        <v>0</v>
      </c>
      <c r="R3538" s="74"/>
      <c r="S3538" s="53">
        <f t="shared" si="902"/>
        <v>0</v>
      </c>
      <c r="T3538" s="58"/>
      <c r="U3538" s="58"/>
      <c r="V3538" s="53">
        <f t="shared" si="903"/>
        <v>0</v>
      </c>
      <c r="W3538" s="75"/>
      <c r="X3538" s="76"/>
    </row>
    <row r="3539" spans="1:24" s="35" customFormat="1" ht="15.75" x14ac:dyDescent="0.25">
      <c r="A3539" s="72" t="s">
        <v>304</v>
      </c>
      <c r="B3539" s="33" t="s">
        <v>338</v>
      </c>
      <c r="C3539" s="78" t="s">
        <v>43</v>
      </c>
      <c r="D3539" s="43" t="s">
        <v>193</v>
      </c>
      <c r="E3539" s="74"/>
      <c r="F3539" s="74"/>
      <c r="G3539" s="74"/>
      <c r="H3539" s="74"/>
      <c r="I3539" s="54"/>
      <c r="J3539" s="50"/>
      <c r="K3539" s="54"/>
      <c r="L3539" s="55"/>
      <c r="M3539" s="75"/>
      <c r="N3539" s="75"/>
      <c r="O3539" s="74"/>
      <c r="P3539" s="74"/>
      <c r="Q3539" s="57">
        <f t="shared" si="901"/>
        <v>0</v>
      </c>
      <c r="R3539" s="74"/>
      <c r="S3539" s="53">
        <f t="shared" si="902"/>
        <v>0</v>
      </c>
      <c r="T3539" s="58"/>
      <c r="U3539" s="58"/>
      <c r="V3539" s="53">
        <f t="shared" si="903"/>
        <v>0</v>
      </c>
      <c r="W3539" s="75"/>
      <c r="X3539" s="76"/>
    </row>
    <row r="3540" spans="1:24" s="35" customFormat="1" ht="15.75" x14ac:dyDescent="0.25">
      <c r="A3540" s="72" t="s">
        <v>304</v>
      </c>
      <c r="B3540" s="33" t="s">
        <v>338</v>
      </c>
      <c r="C3540" s="78" t="s">
        <v>44</v>
      </c>
      <c r="D3540" s="43" t="s">
        <v>173</v>
      </c>
      <c r="E3540" s="74"/>
      <c r="F3540" s="74"/>
      <c r="G3540" s="74"/>
      <c r="H3540" s="74"/>
      <c r="I3540" s="54"/>
      <c r="J3540" s="50"/>
      <c r="K3540" s="54"/>
      <c r="L3540" s="55"/>
      <c r="M3540" s="75"/>
      <c r="N3540" s="75"/>
      <c r="O3540" s="74"/>
      <c r="P3540" s="74"/>
      <c r="Q3540" s="57">
        <f t="shared" si="901"/>
        <v>0</v>
      </c>
      <c r="R3540" s="74"/>
      <c r="S3540" s="53">
        <f t="shared" si="902"/>
        <v>0</v>
      </c>
      <c r="T3540" s="58"/>
      <c r="U3540" s="58"/>
      <c r="V3540" s="53">
        <f t="shared" si="903"/>
        <v>0</v>
      </c>
      <c r="W3540" s="75"/>
      <c r="X3540" s="76"/>
    </row>
    <row r="3541" spans="1:24" s="35" customFormat="1" ht="15.75" x14ac:dyDescent="0.25">
      <c r="A3541" s="72" t="s">
        <v>304</v>
      </c>
      <c r="B3541" s="33" t="s">
        <v>338</v>
      </c>
      <c r="C3541" s="78" t="s">
        <v>45</v>
      </c>
      <c r="D3541" s="43" t="s">
        <v>187</v>
      </c>
      <c r="E3541" s="74"/>
      <c r="F3541" s="74"/>
      <c r="G3541" s="74"/>
      <c r="H3541" s="74"/>
      <c r="I3541" s="54"/>
      <c r="J3541" s="50"/>
      <c r="K3541" s="54"/>
      <c r="L3541" s="55"/>
      <c r="M3541" s="75"/>
      <c r="N3541" s="75"/>
      <c r="O3541" s="74"/>
      <c r="P3541" s="74"/>
      <c r="Q3541" s="57">
        <f t="shared" si="901"/>
        <v>0</v>
      </c>
      <c r="R3541" s="74"/>
      <c r="S3541" s="53">
        <f t="shared" si="902"/>
        <v>0</v>
      </c>
      <c r="T3541" s="58"/>
      <c r="U3541" s="58"/>
      <c r="V3541" s="53">
        <f t="shared" si="903"/>
        <v>0</v>
      </c>
      <c r="W3541" s="75"/>
      <c r="X3541" s="76"/>
    </row>
    <row r="3542" spans="1:24" s="35" customFormat="1" ht="15.75" x14ac:dyDescent="0.25">
      <c r="A3542" s="72" t="s">
        <v>304</v>
      </c>
      <c r="B3542" s="33" t="s">
        <v>338</v>
      </c>
      <c r="C3542" s="78" t="s">
        <v>46</v>
      </c>
      <c r="D3542" s="43" t="s">
        <v>194</v>
      </c>
      <c r="E3542" s="74"/>
      <c r="F3542" s="74"/>
      <c r="G3542" s="74"/>
      <c r="H3542" s="74"/>
      <c r="I3542" s="54"/>
      <c r="J3542" s="50"/>
      <c r="K3542" s="54"/>
      <c r="L3542" s="55"/>
      <c r="M3542" s="75"/>
      <c r="N3542" s="75"/>
      <c r="O3542" s="74"/>
      <c r="P3542" s="74"/>
      <c r="Q3542" s="57">
        <f t="shared" si="901"/>
        <v>0</v>
      </c>
      <c r="R3542" s="74"/>
      <c r="S3542" s="53">
        <f t="shared" si="902"/>
        <v>0</v>
      </c>
      <c r="T3542" s="58"/>
      <c r="U3542" s="58"/>
      <c r="V3542" s="53">
        <f t="shared" si="903"/>
        <v>0</v>
      </c>
      <c r="W3542" s="75"/>
      <c r="X3542" s="76"/>
    </row>
    <row r="3543" spans="1:24" s="35" customFormat="1" ht="15.75" x14ac:dyDescent="0.25">
      <c r="A3543" s="72" t="s">
        <v>304</v>
      </c>
      <c r="B3543" s="33" t="s">
        <v>338</v>
      </c>
      <c r="C3543" s="78" t="s">
        <v>47</v>
      </c>
      <c r="D3543" s="43" t="s">
        <v>121</v>
      </c>
      <c r="E3543" s="74"/>
      <c r="F3543" s="74"/>
      <c r="G3543" s="74"/>
      <c r="H3543" s="74"/>
      <c r="I3543" s="54"/>
      <c r="J3543" s="50"/>
      <c r="K3543" s="54"/>
      <c r="L3543" s="55"/>
      <c r="M3543" s="75"/>
      <c r="N3543" s="75"/>
      <c r="O3543" s="74"/>
      <c r="P3543" s="74"/>
      <c r="Q3543" s="57">
        <f t="shared" si="901"/>
        <v>0</v>
      </c>
      <c r="R3543" s="74"/>
      <c r="S3543" s="53">
        <f t="shared" si="902"/>
        <v>0</v>
      </c>
      <c r="T3543" s="58"/>
      <c r="U3543" s="58"/>
      <c r="V3543" s="53">
        <f t="shared" si="903"/>
        <v>0</v>
      </c>
      <c r="W3543" s="75"/>
      <c r="X3543" s="76"/>
    </row>
    <row r="3544" spans="1:24" s="35" customFormat="1" ht="15.75" x14ac:dyDescent="0.25">
      <c r="A3544" s="72" t="s">
        <v>304</v>
      </c>
      <c r="B3544" s="33" t="s">
        <v>338</v>
      </c>
      <c r="C3544" s="78" t="s">
        <v>48</v>
      </c>
      <c r="D3544" s="43" t="s">
        <v>195</v>
      </c>
      <c r="E3544" s="74"/>
      <c r="F3544" s="74"/>
      <c r="G3544" s="74"/>
      <c r="H3544" s="74"/>
      <c r="I3544" s="54"/>
      <c r="J3544" s="50"/>
      <c r="K3544" s="54"/>
      <c r="L3544" s="55"/>
      <c r="M3544" s="75"/>
      <c r="N3544" s="75"/>
      <c r="O3544" s="74"/>
      <c r="P3544" s="74"/>
      <c r="Q3544" s="57">
        <f t="shared" si="901"/>
        <v>0</v>
      </c>
      <c r="R3544" s="74"/>
      <c r="S3544" s="53">
        <f t="shared" si="902"/>
        <v>0</v>
      </c>
      <c r="T3544" s="58"/>
      <c r="U3544" s="58"/>
      <c r="V3544" s="53">
        <f t="shared" si="903"/>
        <v>0</v>
      </c>
      <c r="W3544" s="75"/>
      <c r="X3544" s="76"/>
    </row>
    <row r="3545" spans="1:24" s="35" customFormat="1" ht="31.5" x14ac:dyDescent="0.25">
      <c r="A3545" s="72" t="s">
        <v>304</v>
      </c>
      <c r="B3545" s="33" t="s">
        <v>338</v>
      </c>
      <c r="C3545" s="78" t="s">
        <v>128</v>
      </c>
      <c r="D3545" s="43" t="s">
        <v>118</v>
      </c>
      <c r="E3545" s="74"/>
      <c r="F3545" s="74"/>
      <c r="G3545" s="74"/>
      <c r="H3545" s="74"/>
      <c r="I3545" s="54"/>
      <c r="J3545" s="50"/>
      <c r="K3545" s="54"/>
      <c r="L3545" s="55"/>
      <c r="M3545" s="75"/>
      <c r="N3545" s="75"/>
      <c r="O3545" s="74"/>
      <c r="P3545" s="74"/>
      <c r="Q3545" s="57">
        <f t="shared" si="901"/>
        <v>0</v>
      </c>
      <c r="R3545" s="74"/>
      <c r="S3545" s="53">
        <f t="shared" si="902"/>
        <v>0</v>
      </c>
      <c r="T3545" s="58"/>
      <c r="U3545" s="58"/>
      <c r="V3545" s="53">
        <f t="shared" si="903"/>
        <v>0</v>
      </c>
      <c r="W3545" s="75"/>
      <c r="X3545" s="76"/>
    </row>
    <row r="3546" spans="1:24" s="35" customFormat="1" ht="15.75" x14ac:dyDescent="0.25">
      <c r="A3546" s="72" t="s">
        <v>304</v>
      </c>
      <c r="B3546" s="33" t="s">
        <v>338</v>
      </c>
      <c r="C3546" s="78" t="s">
        <v>47</v>
      </c>
      <c r="D3546" s="43" t="s">
        <v>121</v>
      </c>
      <c r="E3546" s="74"/>
      <c r="F3546" s="74"/>
      <c r="G3546" s="74"/>
      <c r="H3546" s="74"/>
      <c r="I3546" s="54"/>
      <c r="J3546" s="50"/>
      <c r="K3546" s="54"/>
      <c r="L3546" s="55"/>
      <c r="M3546" s="75"/>
      <c r="N3546" s="75"/>
      <c r="O3546" s="74"/>
      <c r="P3546" s="74"/>
      <c r="Q3546" s="57">
        <f t="shared" si="901"/>
        <v>0</v>
      </c>
      <c r="R3546" s="74"/>
      <c r="S3546" s="53">
        <f t="shared" si="902"/>
        <v>0</v>
      </c>
      <c r="T3546" s="58"/>
      <c r="U3546" s="58"/>
      <c r="V3546" s="53">
        <f t="shared" si="903"/>
        <v>0</v>
      </c>
      <c r="W3546" s="75"/>
      <c r="X3546" s="76"/>
    </row>
    <row r="3547" spans="1:24" s="35" customFormat="1" ht="31.5" x14ac:dyDescent="0.25">
      <c r="A3547" s="72" t="s">
        <v>304</v>
      </c>
      <c r="B3547" s="33" t="s">
        <v>338</v>
      </c>
      <c r="C3547" s="78" t="s">
        <v>49</v>
      </c>
      <c r="D3547" s="43" t="s">
        <v>196</v>
      </c>
      <c r="E3547" s="74"/>
      <c r="F3547" s="74"/>
      <c r="G3547" s="74"/>
      <c r="H3547" s="74"/>
      <c r="I3547" s="54"/>
      <c r="J3547" s="50"/>
      <c r="K3547" s="54"/>
      <c r="L3547" s="55"/>
      <c r="M3547" s="75"/>
      <c r="N3547" s="75"/>
      <c r="O3547" s="74"/>
      <c r="P3547" s="74"/>
      <c r="Q3547" s="57">
        <f t="shared" si="901"/>
        <v>0</v>
      </c>
      <c r="R3547" s="74"/>
      <c r="S3547" s="53">
        <f t="shared" si="902"/>
        <v>0</v>
      </c>
      <c r="T3547" s="58"/>
      <c r="U3547" s="58"/>
      <c r="V3547" s="53">
        <f t="shared" si="903"/>
        <v>0</v>
      </c>
      <c r="W3547" s="75"/>
      <c r="X3547" s="76"/>
    </row>
    <row r="3548" spans="1:24" s="35" customFormat="1" ht="31.5" x14ac:dyDescent="0.25">
      <c r="A3548" s="72" t="s">
        <v>304</v>
      </c>
      <c r="B3548" s="33" t="s">
        <v>338</v>
      </c>
      <c r="C3548" s="78" t="s">
        <v>197</v>
      </c>
      <c r="D3548" s="43" t="s">
        <v>198</v>
      </c>
      <c r="E3548" s="74"/>
      <c r="F3548" s="74"/>
      <c r="G3548" s="74"/>
      <c r="H3548" s="74"/>
      <c r="I3548" s="54"/>
      <c r="J3548" s="50"/>
      <c r="K3548" s="54"/>
      <c r="L3548" s="55"/>
      <c r="M3548" s="75"/>
      <c r="N3548" s="75"/>
      <c r="O3548" s="74"/>
      <c r="P3548" s="74"/>
      <c r="Q3548" s="57">
        <f t="shared" si="901"/>
        <v>0</v>
      </c>
      <c r="R3548" s="74"/>
      <c r="S3548" s="53">
        <f t="shared" si="902"/>
        <v>0</v>
      </c>
      <c r="T3548" s="58"/>
      <c r="U3548" s="58"/>
      <c r="V3548" s="53">
        <f t="shared" si="903"/>
        <v>0</v>
      </c>
      <c r="W3548" s="75"/>
      <c r="X3548" s="76"/>
    </row>
    <row r="3549" spans="1:24" s="35" customFormat="1" ht="47.25" x14ac:dyDescent="0.25">
      <c r="A3549" s="72" t="s">
        <v>304</v>
      </c>
      <c r="B3549" s="33" t="s">
        <v>338</v>
      </c>
      <c r="C3549" s="78" t="s">
        <v>199</v>
      </c>
      <c r="D3549" s="43" t="s">
        <v>200</v>
      </c>
      <c r="E3549" s="74"/>
      <c r="F3549" s="74"/>
      <c r="G3549" s="74"/>
      <c r="H3549" s="74"/>
      <c r="I3549" s="54"/>
      <c r="J3549" s="50"/>
      <c r="K3549" s="54"/>
      <c r="L3549" s="55"/>
      <c r="M3549" s="75"/>
      <c r="N3549" s="75"/>
      <c r="O3549" s="74"/>
      <c r="P3549" s="74"/>
      <c r="Q3549" s="57">
        <f t="shared" si="901"/>
        <v>0</v>
      </c>
      <c r="R3549" s="74"/>
      <c r="S3549" s="53">
        <f t="shared" si="902"/>
        <v>0</v>
      </c>
      <c r="T3549" s="58"/>
      <c r="U3549" s="58"/>
      <c r="V3549" s="53">
        <f t="shared" si="903"/>
        <v>0</v>
      </c>
      <c r="W3549" s="75"/>
      <c r="X3549" s="76"/>
    </row>
    <row r="3550" spans="1:24" s="35" customFormat="1" ht="31.5" x14ac:dyDescent="0.25">
      <c r="A3550" s="72" t="s">
        <v>304</v>
      </c>
      <c r="B3550" s="33" t="s">
        <v>338</v>
      </c>
      <c r="C3550" s="78" t="s">
        <v>201</v>
      </c>
      <c r="D3550" s="43" t="s">
        <v>202</v>
      </c>
      <c r="E3550" s="74"/>
      <c r="F3550" s="74"/>
      <c r="G3550" s="74"/>
      <c r="H3550" s="74"/>
      <c r="I3550" s="54"/>
      <c r="J3550" s="50"/>
      <c r="K3550" s="54"/>
      <c r="L3550" s="55"/>
      <c r="M3550" s="75"/>
      <c r="N3550" s="75"/>
      <c r="O3550" s="74"/>
      <c r="P3550" s="74"/>
      <c r="Q3550" s="57">
        <f t="shared" si="901"/>
        <v>0</v>
      </c>
      <c r="R3550" s="74"/>
      <c r="S3550" s="53">
        <f t="shared" si="902"/>
        <v>0</v>
      </c>
      <c r="T3550" s="58"/>
      <c r="U3550" s="58"/>
      <c r="V3550" s="53">
        <f t="shared" si="903"/>
        <v>0</v>
      </c>
      <c r="W3550" s="75"/>
      <c r="X3550" s="76"/>
    </row>
    <row r="3551" spans="1:24" s="35" customFormat="1" ht="47.25" x14ac:dyDescent="0.25">
      <c r="A3551" s="72" t="s">
        <v>304</v>
      </c>
      <c r="B3551" s="33" t="s">
        <v>338</v>
      </c>
      <c r="C3551" s="78" t="s">
        <v>203</v>
      </c>
      <c r="D3551" s="43" t="s">
        <v>204</v>
      </c>
      <c r="E3551" s="74"/>
      <c r="F3551" s="74"/>
      <c r="G3551" s="74"/>
      <c r="H3551" s="74"/>
      <c r="I3551" s="54"/>
      <c r="J3551" s="50"/>
      <c r="K3551" s="54"/>
      <c r="L3551" s="55"/>
      <c r="M3551" s="75"/>
      <c r="N3551" s="75"/>
      <c r="O3551" s="74"/>
      <c r="P3551" s="74"/>
      <c r="Q3551" s="57">
        <f t="shared" si="901"/>
        <v>0</v>
      </c>
      <c r="R3551" s="74"/>
      <c r="S3551" s="53">
        <f t="shared" si="902"/>
        <v>0</v>
      </c>
      <c r="T3551" s="58"/>
      <c r="U3551" s="58"/>
      <c r="V3551" s="53">
        <f t="shared" si="903"/>
        <v>0</v>
      </c>
      <c r="W3551" s="75"/>
      <c r="X3551" s="76"/>
    </row>
    <row r="3552" spans="1:24" s="35" customFormat="1" ht="31.5" x14ac:dyDescent="0.25">
      <c r="A3552" s="72" t="s">
        <v>304</v>
      </c>
      <c r="B3552" s="22" t="s">
        <v>339</v>
      </c>
      <c r="C3552" s="73" t="s">
        <v>102</v>
      </c>
      <c r="D3552" s="32" t="s">
        <v>50</v>
      </c>
      <c r="E3552" s="64">
        <f>SUM(E3553:E3601)</f>
        <v>19353</v>
      </c>
      <c r="F3552" s="64">
        <f>SUM(F3553:F3601)</f>
        <v>3225.5</v>
      </c>
      <c r="G3552" s="64">
        <f>SUM(G3553:G3601)</f>
        <v>13470</v>
      </c>
      <c r="H3552" s="64">
        <f>SUM(H3553:H3601)</f>
        <v>13470</v>
      </c>
      <c r="I3552" s="134">
        <f>SUM(I3553:I3601)</f>
        <v>0</v>
      </c>
      <c r="J3552" s="134">
        <f>SUM(J3553:J3599)</f>
        <v>0</v>
      </c>
      <c r="K3552" s="134">
        <f>SUM(K3553:K3601)</f>
        <v>0</v>
      </c>
      <c r="L3552" s="64">
        <f>SUM(L3553:L3599)</f>
        <v>0</v>
      </c>
      <c r="M3552" s="64">
        <f>SUM(M3553:M3601)</f>
        <v>0</v>
      </c>
      <c r="N3552" s="64">
        <f>SUM(N3553:N3601)</f>
        <v>0</v>
      </c>
      <c r="O3552" s="64">
        <f t="shared" ref="O3552:V3552" si="904">SUM(O3553:O3597)</f>
        <v>0</v>
      </c>
      <c r="P3552" s="64">
        <f t="shared" si="904"/>
        <v>0</v>
      </c>
      <c r="Q3552" s="134">
        <f t="shared" si="904"/>
        <v>0</v>
      </c>
      <c r="R3552" s="64">
        <f t="shared" si="904"/>
        <v>0</v>
      </c>
      <c r="S3552" s="64">
        <f t="shared" si="904"/>
        <v>0</v>
      </c>
      <c r="T3552" s="144">
        <f t="shared" si="904"/>
        <v>0</v>
      </c>
      <c r="U3552" s="144">
        <f t="shared" si="904"/>
        <v>0</v>
      </c>
      <c r="V3552" s="64">
        <f t="shared" si="904"/>
        <v>0</v>
      </c>
      <c r="W3552" s="64"/>
      <c r="X3552" s="76"/>
    </row>
    <row r="3553" spans="1:24" s="35" customFormat="1" ht="63" x14ac:dyDescent="0.25">
      <c r="A3553" s="72" t="s">
        <v>304</v>
      </c>
      <c r="B3553" s="44" t="s">
        <v>339</v>
      </c>
      <c r="C3553" s="73" t="s">
        <v>102</v>
      </c>
      <c r="D3553" s="43" t="s">
        <v>205</v>
      </c>
      <c r="E3553" s="74"/>
      <c r="F3553" s="74"/>
      <c r="G3553" s="74"/>
      <c r="H3553" s="74"/>
      <c r="I3553" s="54"/>
      <c r="J3553" s="50"/>
      <c r="K3553" s="54"/>
      <c r="L3553" s="55"/>
      <c r="M3553" s="75"/>
      <c r="N3553" s="75"/>
      <c r="O3553" s="74"/>
      <c r="P3553" s="74"/>
      <c r="Q3553" s="57">
        <f>O3553-P3553</f>
        <v>0</v>
      </c>
      <c r="R3553" s="74"/>
      <c r="S3553" s="53">
        <f>ROUND(R3553/12*3,0)</f>
        <v>0</v>
      </c>
      <c r="T3553" s="58"/>
      <c r="U3553" s="58"/>
      <c r="V3553" s="53">
        <f>T3553-U3553</f>
        <v>0</v>
      </c>
      <c r="W3553" s="75"/>
      <c r="X3553" s="76"/>
    </row>
    <row r="3554" spans="1:24" s="35" customFormat="1" ht="15.75" x14ac:dyDescent="0.25">
      <c r="A3554" s="72" t="s">
        <v>304</v>
      </c>
      <c r="B3554" s="44" t="s">
        <v>339</v>
      </c>
      <c r="C3554" s="23" t="s">
        <v>384</v>
      </c>
      <c r="D3554" s="43" t="s">
        <v>387</v>
      </c>
      <c r="E3554" s="74"/>
      <c r="F3554" s="74"/>
      <c r="G3554" s="74"/>
      <c r="H3554" s="74"/>
      <c r="I3554" s="54"/>
      <c r="J3554" s="50"/>
      <c r="K3554" s="54"/>
      <c r="L3554" s="55"/>
      <c r="M3554" s="75"/>
      <c r="N3554" s="75"/>
      <c r="O3554" s="74"/>
      <c r="P3554" s="74"/>
      <c r="Q3554" s="57"/>
      <c r="R3554" s="74"/>
      <c r="S3554" s="53"/>
      <c r="T3554" s="58"/>
      <c r="U3554" s="58"/>
      <c r="V3554" s="53"/>
      <c r="W3554" s="75"/>
      <c r="X3554" s="76"/>
    </row>
    <row r="3555" spans="1:24" s="35" customFormat="1" ht="15.75" x14ac:dyDescent="0.25">
      <c r="A3555" s="72" t="s">
        <v>304</v>
      </c>
      <c r="B3555" s="44" t="s">
        <v>339</v>
      </c>
      <c r="C3555" s="23" t="s">
        <v>385</v>
      </c>
      <c r="D3555" s="43" t="s">
        <v>388</v>
      </c>
      <c r="E3555" s="74"/>
      <c r="F3555" s="74"/>
      <c r="G3555" s="74"/>
      <c r="H3555" s="74"/>
      <c r="I3555" s="127"/>
      <c r="J3555" s="55"/>
      <c r="K3555" s="127"/>
      <c r="L3555" s="55"/>
      <c r="M3555" s="75"/>
      <c r="N3555" s="75"/>
      <c r="O3555" s="74"/>
      <c r="P3555" s="74"/>
      <c r="Q3555" s="59"/>
      <c r="R3555" s="74"/>
      <c r="S3555" s="53"/>
      <c r="T3555" s="53"/>
      <c r="U3555" s="53"/>
      <c r="V3555" s="53"/>
      <c r="W3555" s="75"/>
      <c r="X3555" s="76"/>
    </row>
    <row r="3556" spans="1:24" s="35" customFormat="1" ht="31.5" x14ac:dyDescent="0.25">
      <c r="A3556" s="72" t="s">
        <v>304</v>
      </c>
      <c r="B3556" s="44" t="s">
        <v>339</v>
      </c>
      <c r="C3556" s="23" t="s">
        <v>386</v>
      </c>
      <c r="D3556" s="43" t="s">
        <v>389</v>
      </c>
      <c r="E3556" s="74"/>
      <c r="F3556" s="74"/>
      <c r="G3556" s="74"/>
      <c r="H3556" s="74"/>
      <c r="I3556" s="54"/>
      <c r="J3556" s="50"/>
      <c r="K3556" s="54"/>
      <c r="L3556" s="55"/>
      <c r="M3556" s="75"/>
      <c r="N3556" s="75"/>
      <c r="O3556" s="74"/>
      <c r="P3556" s="74"/>
      <c r="Q3556" s="57"/>
      <c r="R3556" s="74"/>
      <c r="S3556" s="53"/>
      <c r="T3556" s="58"/>
      <c r="U3556" s="58"/>
      <c r="V3556" s="53"/>
      <c r="W3556" s="75"/>
      <c r="X3556" s="76"/>
    </row>
    <row r="3557" spans="1:24" s="35" customFormat="1" ht="31.5" x14ac:dyDescent="0.25">
      <c r="A3557" s="72" t="s">
        <v>304</v>
      </c>
      <c r="B3557" s="44" t="s">
        <v>339</v>
      </c>
      <c r="C3557" s="79" t="s">
        <v>206</v>
      </c>
      <c r="D3557" s="43" t="s">
        <v>207</v>
      </c>
      <c r="E3557" s="74"/>
      <c r="F3557" s="74"/>
      <c r="G3557" s="74"/>
      <c r="H3557" s="74"/>
      <c r="I3557" s="54"/>
      <c r="J3557" s="50"/>
      <c r="K3557" s="54"/>
      <c r="L3557" s="55"/>
      <c r="M3557" s="75"/>
      <c r="N3557" s="75"/>
      <c r="O3557" s="74"/>
      <c r="P3557" s="74"/>
      <c r="Q3557" s="57">
        <f t="shared" ref="Q3557:Q3595" si="905">O3557-P3557</f>
        <v>0</v>
      </c>
      <c r="R3557" s="74"/>
      <c r="S3557" s="53">
        <f t="shared" ref="S3557:S3595" si="906">ROUND(R3557/12*3,0)</f>
        <v>0</v>
      </c>
      <c r="T3557" s="58"/>
      <c r="U3557" s="58"/>
      <c r="V3557" s="53">
        <f t="shared" ref="V3557:V3595" si="907">T3557-U3557</f>
        <v>0</v>
      </c>
      <c r="W3557" s="75"/>
      <c r="X3557" s="76"/>
    </row>
    <row r="3558" spans="1:24" s="35" customFormat="1" ht="31.5" x14ac:dyDescent="0.25">
      <c r="A3558" s="72" t="s">
        <v>304</v>
      </c>
      <c r="B3558" s="44" t="s">
        <v>339</v>
      </c>
      <c r="C3558" s="79" t="s">
        <v>208</v>
      </c>
      <c r="D3558" s="43" t="s">
        <v>209</v>
      </c>
      <c r="E3558" s="53"/>
      <c r="F3558" s="53">
        <f>E3558/12*1</f>
        <v>0</v>
      </c>
      <c r="G3558" s="53"/>
      <c r="H3558" s="53"/>
      <c r="I3558" s="54"/>
      <c r="J3558" s="50"/>
      <c r="K3558" s="54"/>
      <c r="L3558" s="55"/>
      <c r="M3558" s="75"/>
      <c r="N3558" s="75"/>
      <c r="O3558" s="74"/>
      <c r="P3558" s="74"/>
      <c r="Q3558" s="57">
        <f t="shared" si="905"/>
        <v>0</v>
      </c>
      <c r="R3558" s="74"/>
      <c r="S3558" s="53">
        <f t="shared" si="906"/>
        <v>0</v>
      </c>
      <c r="T3558" s="58"/>
      <c r="U3558" s="58"/>
      <c r="V3558" s="53">
        <f t="shared" si="907"/>
        <v>0</v>
      </c>
      <c r="W3558" s="75"/>
      <c r="X3558" s="76"/>
    </row>
    <row r="3559" spans="1:24" s="35" customFormat="1" ht="15.75" x14ac:dyDescent="0.25">
      <c r="A3559" s="72" t="s">
        <v>304</v>
      </c>
      <c r="B3559" s="44" t="s">
        <v>339</v>
      </c>
      <c r="C3559" s="79" t="s">
        <v>210</v>
      </c>
      <c r="D3559" s="43" t="s">
        <v>224</v>
      </c>
      <c r="E3559" s="74"/>
      <c r="F3559" s="74"/>
      <c r="G3559" s="74"/>
      <c r="H3559" s="74"/>
      <c r="I3559" s="54"/>
      <c r="J3559" s="50"/>
      <c r="K3559" s="54"/>
      <c r="L3559" s="55"/>
      <c r="M3559" s="75"/>
      <c r="N3559" s="75"/>
      <c r="O3559" s="74"/>
      <c r="P3559" s="74"/>
      <c r="Q3559" s="57">
        <f t="shared" si="905"/>
        <v>0</v>
      </c>
      <c r="R3559" s="74"/>
      <c r="S3559" s="53">
        <f t="shared" si="906"/>
        <v>0</v>
      </c>
      <c r="T3559" s="58"/>
      <c r="U3559" s="58"/>
      <c r="V3559" s="53">
        <f t="shared" si="907"/>
        <v>0</v>
      </c>
      <c r="W3559" s="75"/>
      <c r="X3559" s="76"/>
    </row>
    <row r="3560" spans="1:24" s="35" customFormat="1" ht="31.5" x14ac:dyDescent="0.25">
      <c r="A3560" s="72" t="s">
        <v>304</v>
      </c>
      <c r="B3560" s="44" t="s">
        <v>339</v>
      </c>
      <c r="C3560" s="79" t="s">
        <v>211</v>
      </c>
      <c r="D3560" s="43" t="s">
        <v>225</v>
      </c>
      <c r="E3560" s="74"/>
      <c r="F3560" s="74"/>
      <c r="G3560" s="74"/>
      <c r="H3560" s="74"/>
      <c r="I3560" s="54"/>
      <c r="J3560" s="50"/>
      <c r="K3560" s="54"/>
      <c r="L3560" s="55"/>
      <c r="M3560" s="75"/>
      <c r="N3560" s="75"/>
      <c r="O3560" s="74"/>
      <c r="P3560" s="74"/>
      <c r="Q3560" s="57">
        <f t="shared" si="905"/>
        <v>0</v>
      </c>
      <c r="R3560" s="74"/>
      <c r="S3560" s="53">
        <f>ROUND(R3560/12*3,0)</f>
        <v>0</v>
      </c>
      <c r="T3560" s="58"/>
      <c r="U3560" s="58"/>
      <c r="V3560" s="53">
        <f t="shared" si="907"/>
        <v>0</v>
      </c>
      <c r="W3560" s="75"/>
      <c r="X3560" s="76"/>
    </row>
    <row r="3561" spans="1:24" s="35" customFormat="1" ht="31.5" x14ac:dyDescent="0.25">
      <c r="A3561" s="72" t="s">
        <v>304</v>
      </c>
      <c r="B3561" s="44" t="s">
        <v>339</v>
      </c>
      <c r="C3561" s="79" t="s">
        <v>212</v>
      </c>
      <c r="D3561" s="43" t="s">
        <v>213</v>
      </c>
      <c r="E3561" s="53"/>
      <c r="F3561" s="53">
        <f>E3561/12*1</f>
        <v>0</v>
      </c>
      <c r="G3561" s="53"/>
      <c r="H3561" s="53"/>
      <c r="I3561" s="54"/>
      <c r="J3561" s="50"/>
      <c r="K3561" s="54"/>
      <c r="L3561" s="55"/>
      <c r="M3561" s="75"/>
      <c r="N3561" s="75"/>
      <c r="O3561" s="74"/>
      <c r="P3561" s="74"/>
      <c r="Q3561" s="57">
        <f t="shared" si="905"/>
        <v>0</v>
      </c>
      <c r="R3561" s="74"/>
      <c r="S3561" s="53">
        <f t="shared" si="906"/>
        <v>0</v>
      </c>
      <c r="T3561" s="58"/>
      <c r="U3561" s="58"/>
      <c r="V3561" s="53">
        <f t="shared" si="907"/>
        <v>0</v>
      </c>
      <c r="W3561" s="75"/>
      <c r="X3561" s="76"/>
    </row>
    <row r="3562" spans="1:24" s="35" customFormat="1" ht="15.75" x14ac:dyDescent="0.25">
      <c r="A3562" s="72" t="s">
        <v>304</v>
      </c>
      <c r="B3562" s="44" t="s">
        <v>339</v>
      </c>
      <c r="C3562" s="79" t="s">
        <v>214</v>
      </c>
      <c r="D3562" s="43" t="s">
        <v>215</v>
      </c>
      <c r="E3562" s="74"/>
      <c r="F3562" s="74"/>
      <c r="G3562" s="74"/>
      <c r="H3562" s="74"/>
      <c r="I3562" s="54"/>
      <c r="J3562" s="50"/>
      <c r="K3562" s="54"/>
      <c r="L3562" s="55"/>
      <c r="M3562" s="75"/>
      <c r="N3562" s="75"/>
      <c r="O3562" s="74"/>
      <c r="P3562" s="74"/>
      <c r="Q3562" s="57">
        <f t="shared" si="905"/>
        <v>0</v>
      </c>
      <c r="R3562" s="74"/>
      <c r="S3562" s="53">
        <f t="shared" si="906"/>
        <v>0</v>
      </c>
      <c r="T3562" s="58"/>
      <c r="U3562" s="58"/>
      <c r="V3562" s="53">
        <f t="shared" si="907"/>
        <v>0</v>
      </c>
      <c r="W3562" s="75"/>
      <c r="X3562" s="76"/>
    </row>
    <row r="3563" spans="1:24" s="35" customFormat="1" ht="31.5" x14ac:dyDescent="0.25">
      <c r="A3563" s="72" t="s">
        <v>304</v>
      </c>
      <c r="B3563" s="44" t="s">
        <v>339</v>
      </c>
      <c r="C3563" s="79" t="s">
        <v>216</v>
      </c>
      <c r="D3563" s="43" t="s">
        <v>217</v>
      </c>
      <c r="E3563" s="53"/>
      <c r="F3563" s="53">
        <f t="shared" ref="F3563:F3594" si="908">E3563/12*1</f>
        <v>0</v>
      </c>
      <c r="G3563" s="53"/>
      <c r="H3563" s="53"/>
      <c r="I3563" s="54"/>
      <c r="J3563" s="50"/>
      <c r="K3563" s="54"/>
      <c r="L3563" s="55"/>
      <c r="M3563" s="75"/>
      <c r="N3563" s="75"/>
      <c r="O3563" s="74"/>
      <c r="P3563" s="74"/>
      <c r="Q3563" s="57">
        <f t="shared" si="905"/>
        <v>0</v>
      </c>
      <c r="R3563" s="74"/>
      <c r="S3563" s="53">
        <f t="shared" si="906"/>
        <v>0</v>
      </c>
      <c r="T3563" s="58"/>
      <c r="U3563" s="58"/>
      <c r="V3563" s="53">
        <f t="shared" si="907"/>
        <v>0</v>
      </c>
      <c r="W3563" s="75"/>
      <c r="X3563" s="76"/>
    </row>
    <row r="3564" spans="1:24" s="35" customFormat="1" ht="31.5" x14ac:dyDescent="0.25">
      <c r="A3564" s="72" t="s">
        <v>304</v>
      </c>
      <c r="B3564" s="44" t="s">
        <v>339</v>
      </c>
      <c r="C3564" s="79" t="s">
        <v>218</v>
      </c>
      <c r="D3564" s="43" t="s">
        <v>219</v>
      </c>
      <c r="E3564" s="53"/>
      <c r="F3564" s="53">
        <f t="shared" si="908"/>
        <v>0</v>
      </c>
      <c r="G3564" s="53"/>
      <c r="H3564" s="53"/>
      <c r="I3564" s="54"/>
      <c r="J3564" s="50"/>
      <c r="K3564" s="54"/>
      <c r="L3564" s="55"/>
      <c r="M3564" s="75"/>
      <c r="N3564" s="75"/>
      <c r="O3564" s="74"/>
      <c r="P3564" s="74"/>
      <c r="Q3564" s="57">
        <f t="shared" si="905"/>
        <v>0</v>
      </c>
      <c r="R3564" s="74"/>
      <c r="S3564" s="53">
        <f t="shared" si="906"/>
        <v>0</v>
      </c>
      <c r="T3564" s="58"/>
      <c r="U3564" s="58"/>
      <c r="V3564" s="53">
        <f t="shared" si="907"/>
        <v>0</v>
      </c>
      <c r="W3564" s="75"/>
      <c r="X3564" s="76"/>
    </row>
    <row r="3565" spans="1:24" s="35" customFormat="1" ht="31.5" x14ac:dyDescent="0.25">
      <c r="A3565" s="72" t="s">
        <v>304</v>
      </c>
      <c r="B3565" s="44" t="s">
        <v>339</v>
      </c>
      <c r="C3565" s="79" t="s">
        <v>220</v>
      </c>
      <c r="D3565" s="43" t="s">
        <v>221</v>
      </c>
      <c r="E3565" s="53"/>
      <c r="F3565" s="53">
        <f t="shared" si="908"/>
        <v>0</v>
      </c>
      <c r="G3565" s="53"/>
      <c r="H3565" s="53"/>
      <c r="I3565" s="54"/>
      <c r="J3565" s="50"/>
      <c r="K3565" s="54"/>
      <c r="L3565" s="55"/>
      <c r="M3565" s="75"/>
      <c r="N3565" s="75"/>
      <c r="O3565" s="74"/>
      <c r="P3565" s="74"/>
      <c r="Q3565" s="57">
        <f t="shared" si="905"/>
        <v>0</v>
      </c>
      <c r="R3565" s="74"/>
      <c r="S3565" s="53">
        <f t="shared" si="906"/>
        <v>0</v>
      </c>
      <c r="T3565" s="58"/>
      <c r="U3565" s="58"/>
      <c r="V3565" s="53">
        <f t="shared" si="907"/>
        <v>0</v>
      </c>
      <c r="W3565" s="75"/>
      <c r="X3565" s="76"/>
    </row>
    <row r="3566" spans="1:24" s="35" customFormat="1" ht="31.5" x14ac:dyDescent="0.25">
      <c r="A3566" s="72" t="s">
        <v>304</v>
      </c>
      <c r="B3566" s="44" t="s">
        <v>339</v>
      </c>
      <c r="C3566" s="79" t="s">
        <v>222</v>
      </c>
      <c r="D3566" s="43" t="s">
        <v>226</v>
      </c>
      <c r="E3566" s="53"/>
      <c r="F3566" s="53">
        <f t="shared" si="908"/>
        <v>0</v>
      </c>
      <c r="G3566" s="53"/>
      <c r="H3566" s="53"/>
      <c r="I3566" s="54"/>
      <c r="J3566" s="50"/>
      <c r="K3566" s="54"/>
      <c r="L3566" s="55"/>
      <c r="M3566" s="75"/>
      <c r="N3566" s="75"/>
      <c r="O3566" s="74"/>
      <c r="P3566" s="74"/>
      <c r="Q3566" s="57">
        <f t="shared" si="905"/>
        <v>0</v>
      </c>
      <c r="R3566" s="74"/>
      <c r="S3566" s="53">
        <f t="shared" si="906"/>
        <v>0</v>
      </c>
      <c r="T3566" s="58"/>
      <c r="U3566" s="58"/>
      <c r="V3566" s="53">
        <f t="shared" si="907"/>
        <v>0</v>
      </c>
      <c r="W3566" s="75"/>
      <c r="X3566" s="76"/>
    </row>
    <row r="3567" spans="1:24" s="35" customFormat="1" ht="31.5" x14ac:dyDescent="0.25">
      <c r="A3567" s="72" t="s">
        <v>304</v>
      </c>
      <c r="B3567" s="44" t="s">
        <v>339</v>
      </c>
      <c r="C3567" s="79" t="s">
        <v>223</v>
      </c>
      <c r="D3567" s="43" t="s">
        <v>227</v>
      </c>
      <c r="E3567" s="53"/>
      <c r="F3567" s="53">
        <f t="shared" si="908"/>
        <v>0</v>
      </c>
      <c r="G3567" s="53"/>
      <c r="H3567" s="53"/>
      <c r="I3567" s="54"/>
      <c r="J3567" s="50"/>
      <c r="K3567" s="54"/>
      <c r="L3567" s="55"/>
      <c r="M3567" s="75"/>
      <c r="N3567" s="75"/>
      <c r="O3567" s="74"/>
      <c r="P3567" s="74"/>
      <c r="Q3567" s="57">
        <f t="shared" si="905"/>
        <v>0</v>
      </c>
      <c r="R3567" s="74"/>
      <c r="S3567" s="53">
        <f t="shared" si="906"/>
        <v>0</v>
      </c>
      <c r="T3567" s="58"/>
      <c r="U3567" s="58"/>
      <c r="V3567" s="53">
        <f t="shared" si="907"/>
        <v>0</v>
      </c>
      <c r="W3567" s="75"/>
      <c r="X3567" s="76"/>
    </row>
    <row r="3568" spans="1:24" s="35" customFormat="1" ht="31.5" x14ac:dyDescent="0.25">
      <c r="A3568" s="72" t="s">
        <v>304</v>
      </c>
      <c r="B3568" s="44" t="s">
        <v>339</v>
      </c>
      <c r="C3568" s="79" t="s">
        <v>280</v>
      </c>
      <c r="D3568" s="43" t="s">
        <v>281</v>
      </c>
      <c r="E3568" s="53"/>
      <c r="F3568" s="53">
        <f t="shared" si="908"/>
        <v>0</v>
      </c>
      <c r="G3568" s="53"/>
      <c r="H3568" s="53"/>
      <c r="I3568" s="54"/>
      <c r="J3568" s="50"/>
      <c r="K3568" s="54"/>
      <c r="L3568" s="55"/>
      <c r="M3568" s="75"/>
      <c r="N3568" s="75"/>
      <c r="O3568" s="74"/>
      <c r="P3568" s="74"/>
      <c r="Q3568" s="57">
        <f t="shared" si="905"/>
        <v>0</v>
      </c>
      <c r="R3568" s="74"/>
      <c r="S3568" s="53">
        <f t="shared" si="906"/>
        <v>0</v>
      </c>
      <c r="T3568" s="58"/>
      <c r="U3568" s="58"/>
      <c r="V3568" s="53">
        <f t="shared" si="907"/>
        <v>0</v>
      </c>
      <c r="W3568" s="75"/>
      <c r="X3568" s="76"/>
    </row>
    <row r="3569" spans="1:24" s="35" customFormat="1" ht="15.75" x14ac:dyDescent="0.25">
      <c r="A3569" s="72" t="s">
        <v>304</v>
      </c>
      <c r="B3569" s="44" t="s">
        <v>339</v>
      </c>
      <c r="C3569" s="79" t="s">
        <v>228</v>
      </c>
      <c r="D3569" s="43" t="s">
        <v>229</v>
      </c>
      <c r="E3569" s="53"/>
      <c r="F3569" s="53">
        <f t="shared" si="908"/>
        <v>0</v>
      </c>
      <c r="G3569" s="53">
        <f>2432+2576</f>
        <v>5008</v>
      </c>
      <c r="H3569" s="53">
        <f>2432+2576</f>
        <v>5008</v>
      </c>
      <c r="I3569" s="54"/>
      <c r="J3569" s="50"/>
      <c r="K3569" s="54"/>
      <c r="L3569" s="55"/>
      <c r="M3569" s="75"/>
      <c r="N3569" s="75"/>
      <c r="O3569" s="74"/>
      <c r="P3569" s="74"/>
      <c r="Q3569" s="57">
        <f t="shared" si="905"/>
        <v>0</v>
      </c>
      <c r="R3569" s="74"/>
      <c r="S3569" s="53">
        <f t="shared" si="906"/>
        <v>0</v>
      </c>
      <c r="T3569" s="58"/>
      <c r="U3569" s="58"/>
      <c r="V3569" s="53">
        <f t="shared" si="907"/>
        <v>0</v>
      </c>
      <c r="W3569" s="75"/>
      <c r="X3569" s="76"/>
    </row>
    <row r="3570" spans="1:24" s="35" customFormat="1" ht="31.5" x14ac:dyDescent="0.25">
      <c r="A3570" s="72" t="s">
        <v>304</v>
      </c>
      <c r="B3570" s="44" t="s">
        <v>339</v>
      </c>
      <c r="C3570" s="79" t="s">
        <v>230</v>
      </c>
      <c r="D3570" s="43" t="s">
        <v>231</v>
      </c>
      <c r="E3570" s="53"/>
      <c r="F3570" s="53">
        <f t="shared" si="908"/>
        <v>0</v>
      </c>
      <c r="G3570" s="53"/>
      <c r="H3570" s="53"/>
      <c r="I3570" s="54"/>
      <c r="J3570" s="50"/>
      <c r="K3570" s="54"/>
      <c r="L3570" s="55"/>
      <c r="M3570" s="75"/>
      <c r="N3570" s="75"/>
      <c r="O3570" s="74"/>
      <c r="P3570" s="74"/>
      <c r="Q3570" s="57">
        <f t="shared" si="905"/>
        <v>0</v>
      </c>
      <c r="R3570" s="74"/>
      <c r="S3570" s="53">
        <f t="shared" si="906"/>
        <v>0</v>
      </c>
      <c r="T3570" s="58"/>
      <c r="U3570" s="58"/>
      <c r="V3570" s="53">
        <f t="shared" si="907"/>
        <v>0</v>
      </c>
      <c r="W3570" s="75"/>
      <c r="X3570" s="76"/>
    </row>
    <row r="3571" spans="1:24" s="35" customFormat="1" ht="15.75" x14ac:dyDescent="0.25">
      <c r="A3571" s="72" t="s">
        <v>304</v>
      </c>
      <c r="B3571" s="44" t="s">
        <v>339</v>
      </c>
      <c r="C3571" s="79" t="s">
        <v>232</v>
      </c>
      <c r="D3571" s="43" t="s">
        <v>233</v>
      </c>
      <c r="E3571" s="53"/>
      <c r="F3571" s="53">
        <f t="shared" si="908"/>
        <v>0</v>
      </c>
      <c r="G3571" s="53"/>
      <c r="H3571" s="53"/>
      <c r="I3571" s="54"/>
      <c r="J3571" s="50"/>
      <c r="K3571" s="54"/>
      <c r="L3571" s="55"/>
      <c r="M3571" s="75"/>
      <c r="N3571" s="75"/>
      <c r="O3571" s="74"/>
      <c r="P3571" s="74"/>
      <c r="Q3571" s="57">
        <f t="shared" si="905"/>
        <v>0</v>
      </c>
      <c r="R3571" s="74"/>
      <c r="S3571" s="53">
        <f t="shared" si="906"/>
        <v>0</v>
      </c>
      <c r="T3571" s="58"/>
      <c r="U3571" s="58"/>
      <c r="V3571" s="53">
        <f t="shared" si="907"/>
        <v>0</v>
      </c>
      <c r="W3571" s="75"/>
      <c r="X3571" s="76"/>
    </row>
    <row r="3572" spans="1:24" s="35" customFormat="1" ht="15.75" x14ac:dyDescent="0.25">
      <c r="A3572" s="72" t="s">
        <v>304</v>
      </c>
      <c r="B3572" s="44" t="s">
        <v>339</v>
      </c>
      <c r="C3572" s="37" t="s">
        <v>394</v>
      </c>
      <c r="D3572" s="43" t="s">
        <v>369</v>
      </c>
      <c r="E3572" s="53"/>
      <c r="F3572" s="53">
        <f t="shared" si="908"/>
        <v>0</v>
      </c>
      <c r="G3572" s="53"/>
      <c r="H3572" s="53"/>
      <c r="I3572" s="54"/>
      <c r="J3572" s="50"/>
      <c r="K3572" s="54"/>
      <c r="L3572" s="55"/>
      <c r="M3572" s="75"/>
      <c r="N3572" s="75"/>
      <c r="O3572" s="74"/>
      <c r="P3572" s="74"/>
      <c r="Q3572" s="57">
        <f t="shared" si="905"/>
        <v>0</v>
      </c>
      <c r="R3572" s="74"/>
      <c r="S3572" s="53">
        <f t="shared" si="906"/>
        <v>0</v>
      </c>
      <c r="T3572" s="58"/>
      <c r="U3572" s="58"/>
      <c r="V3572" s="53">
        <f t="shared" si="907"/>
        <v>0</v>
      </c>
      <c r="W3572" s="75"/>
      <c r="X3572" s="76"/>
    </row>
    <row r="3573" spans="1:24" s="35" customFormat="1" ht="15.75" x14ac:dyDescent="0.25">
      <c r="A3573" s="72" t="s">
        <v>304</v>
      </c>
      <c r="B3573" s="44" t="s">
        <v>339</v>
      </c>
      <c r="C3573" s="79" t="s">
        <v>234</v>
      </c>
      <c r="D3573" s="43" t="s">
        <v>235</v>
      </c>
      <c r="E3573" s="53"/>
      <c r="F3573" s="53">
        <f t="shared" si="908"/>
        <v>0</v>
      </c>
      <c r="G3573" s="53"/>
      <c r="H3573" s="53"/>
      <c r="I3573" s="54"/>
      <c r="J3573" s="50"/>
      <c r="K3573" s="54"/>
      <c r="L3573" s="55"/>
      <c r="M3573" s="75"/>
      <c r="N3573" s="75"/>
      <c r="O3573" s="74"/>
      <c r="P3573" s="74"/>
      <c r="Q3573" s="57">
        <f t="shared" si="905"/>
        <v>0</v>
      </c>
      <c r="R3573" s="74"/>
      <c r="S3573" s="53">
        <f t="shared" si="906"/>
        <v>0</v>
      </c>
      <c r="T3573" s="58"/>
      <c r="U3573" s="58"/>
      <c r="V3573" s="53">
        <f t="shared" si="907"/>
        <v>0</v>
      </c>
      <c r="W3573" s="75"/>
      <c r="X3573" s="76"/>
    </row>
    <row r="3574" spans="1:24" s="35" customFormat="1" ht="15.75" x14ac:dyDescent="0.25">
      <c r="A3574" s="72" t="s">
        <v>304</v>
      </c>
      <c r="B3574" s="44" t="s">
        <v>339</v>
      </c>
      <c r="C3574" s="79" t="s">
        <v>236</v>
      </c>
      <c r="D3574" s="43" t="s">
        <v>237</v>
      </c>
      <c r="E3574" s="53"/>
      <c r="F3574" s="53">
        <f t="shared" si="908"/>
        <v>0</v>
      </c>
      <c r="G3574" s="53"/>
      <c r="H3574" s="53"/>
      <c r="I3574" s="54"/>
      <c r="J3574" s="50"/>
      <c r="K3574" s="54"/>
      <c r="L3574" s="55"/>
      <c r="M3574" s="75"/>
      <c r="N3574" s="75"/>
      <c r="O3574" s="74"/>
      <c r="P3574" s="74"/>
      <c r="Q3574" s="57">
        <f t="shared" si="905"/>
        <v>0</v>
      </c>
      <c r="R3574" s="74"/>
      <c r="S3574" s="53">
        <f t="shared" si="906"/>
        <v>0</v>
      </c>
      <c r="T3574" s="58"/>
      <c r="U3574" s="58"/>
      <c r="V3574" s="53">
        <f t="shared" si="907"/>
        <v>0</v>
      </c>
      <c r="W3574" s="75"/>
      <c r="X3574" s="76"/>
    </row>
    <row r="3575" spans="1:24" s="35" customFormat="1" ht="31.5" x14ac:dyDescent="0.25">
      <c r="A3575" s="72" t="s">
        <v>304</v>
      </c>
      <c r="B3575" s="44" t="s">
        <v>339</v>
      </c>
      <c r="C3575" s="79" t="s">
        <v>238</v>
      </c>
      <c r="D3575" s="43" t="s">
        <v>239</v>
      </c>
      <c r="E3575" s="53"/>
      <c r="F3575" s="53">
        <f t="shared" si="908"/>
        <v>0</v>
      </c>
      <c r="G3575" s="53"/>
      <c r="H3575" s="53"/>
      <c r="I3575" s="54"/>
      <c r="J3575" s="50"/>
      <c r="K3575" s="54"/>
      <c r="L3575" s="55"/>
      <c r="M3575" s="75"/>
      <c r="N3575" s="75"/>
      <c r="O3575" s="74"/>
      <c r="P3575" s="74"/>
      <c r="Q3575" s="57">
        <f t="shared" si="905"/>
        <v>0</v>
      </c>
      <c r="R3575" s="74"/>
      <c r="S3575" s="53">
        <f t="shared" si="906"/>
        <v>0</v>
      </c>
      <c r="T3575" s="58"/>
      <c r="U3575" s="58"/>
      <c r="V3575" s="53">
        <f t="shared" si="907"/>
        <v>0</v>
      </c>
      <c r="W3575" s="75"/>
      <c r="X3575" s="76"/>
    </row>
    <row r="3576" spans="1:24" s="35" customFormat="1" ht="31.5" x14ac:dyDescent="0.25">
      <c r="A3576" s="72" t="s">
        <v>304</v>
      </c>
      <c r="B3576" s="44" t="s">
        <v>339</v>
      </c>
      <c r="C3576" s="79" t="s">
        <v>240</v>
      </c>
      <c r="D3576" s="43" t="s">
        <v>241</v>
      </c>
      <c r="E3576" s="53"/>
      <c r="F3576" s="53">
        <f t="shared" si="908"/>
        <v>0</v>
      </c>
      <c r="G3576" s="53"/>
      <c r="H3576" s="53"/>
      <c r="I3576" s="54"/>
      <c r="J3576" s="50"/>
      <c r="K3576" s="54"/>
      <c r="L3576" s="55"/>
      <c r="M3576" s="75"/>
      <c r="N3576" s="75"/>
      <c r="O3576" s="74"/>
      <c r="P3576" s="74"/>
      <c r="Q3576" s="57">
        <f t="shared" si="905"/>
        <v>0</v>
      </c>
      <c r="R3576" s="74"/>
      <c r="S3576" s="53">
        <f t="shared" si="906"/>
        <v>0</v>
      </c>
      <c r="T3576" s="58"/>
      <c r="U3576" s="58"/>
      <c r="V3576" s="53">
        <f t="shared" si="907"/>
        <v>0</v>
      </c>
      <c r="W3576" s="75"/>
      <c r="X3576" s="76"/>
    </row>
    <row r="3577" spans="1:24" s="35" customFormat="1" ht="15.75" x14ac:dyDescent="0.25">
      <c r="A3577" s="72" t="s">
        <v>304</v>
      </c>
      <c r="B3577" s="44" t="s">
        <v>339</v>
      </c>
      <c r="C3577" s="79" t="s">
        <v>242</v>
      </c>
      <c r="D3577" s="43" t="s">
        <v>246</v>
      </c>
      <c r="E3577" s="53"/>
      <c r="F3577" s="53">
        <f t="shared" si="908"/>
        <v>0</v>
      </c>
      <c r="G3577" s="53"/>
      <c r="H3577" s="53"/>
      <c r="I3577" s="54"/>
      <c r="J3577" s="50"/>
      <c r="K3577" s="54"/>
      <c r="L3577" s="55"/>
      <c r="M3577" s="75"/>
      <c r="N3577" s="75"/>
      <c r="O3577" s="74"/>
      <c r="P3577" s="74"/>
      <c r="Q3577" s="57">
        <f t="shared" si="905"/>
        <v>0</v>
      </c>
      <c r="R3577" s="74"/>
      <c r="S3577" s="53">
        <f t="shared" si="906"/>
        <v>0</v>
      </c>
      <c r="T3577" s="58"/>
      <c r="U3577" s="58"/>
      <c r="V3577" s="53">
        <f t="shared" si="907"/>
        <v>0</v>
      </c>
      <c r="W3577" s="75"/>
      <c r="X3577" s="76"/>
    </row>
    <row r="3578" spans="1:24" s="35" customFormat="1" ht="15.75" x14ac:dyDescent="0.25">
      <c r="A3578" s="72" t="s">
        <v>304</v>
      </c>
      <c r="B3578" s="44" t="s">
        <v>339</v>
      </c>
      <c r="C3578" s="79" t="s">
        <v>243</v>
      </c>
      <c r="D3578" s="43" t="s">
        <v>247</v>
      </c>
      <c r="E3578" s="53"/>
      <c r="F3578" s="53">
        <f t="shared" si="908"/>
        <v>0</v>
      </c>
      <c r="G3578" s="53">
        <f>4475+496</f>
        <v>4971</v>
      </c>
      <c r="H3578" s="53">
        <f>4475+496</f>
        <v>4971</v>
      </c>
      <c r="I3578" s="54"/>
      <c r="J3578" s="50"/>
      <c r="K3578" s="54"/>
      <c r="L3578" s="55"/>
      <c r="M3578" s="75"/>
      <c r="N3578" s="75"/>
      <c r="O3578" s="74"/>
      <c r="P3578" s="74"/>
      <c r="Q3578" s="57">
        <f t="shared" si="905"/>
        <v>0</v>
      </c>
      <c r="R3578" s="74"/>
      <c r="S3578" s="53">
        <f t="shared" si="906"/>
        <v>0</v>
      </c>
      <c r="T3578" s="58"/>
      <c r="U3578" s="58"/>
      <c r="V3578" s="53">
        <f t="shared" si="907"/>
        <v>0</v>
      </c>
      <c r="W3578" s="75"/>
      <c r="X3578" s="76"/>
    </row>
    <row r="3579" spans="1:24" s="35" customFormat="1" ht="15.75" x14ac:dyDescent="0.25">
      <c r="A3579" s="72" t="s">
        <v>304</v>
      </c>
      <c r="B3579" s="44" t="s">
        <v>339</v>
      </c>
      <c r="C3579" s="79" t="s">
        <v>244</v>
      </c>
      <c r="D3579" s="43" t="s">
        <v>245</v>
      </c>
      <c r="E3579" s="53"/>
      <c r="F3579" s="53">
        <f t="shared" si="908"/>
        <v>0</v>
      </c>
      <c r="G3579" s="53"/>
      <c r="H3579" s="53"/>
      <c r="I3579" s="54"/>
      <c r="J3579" s="50"/>
      <c r="K3579" s="54"/>
      <c r="L3579" s="55"/>
      <c r="M3579" s="75"/>
      <c r="N3579" s="75"/>
      <c r="O3579" s="74"/>
      <c r="P3579" s="74"/>
      <c r="Q3579" s="57">
        <f t="shared" si="905"/>
        <v>0</v>
      </c>
      <c r="R3579" s="74"/>
      <c r="S3579" s="53">
        <f t="shared" si="906"/>
        <v>0</v>
      </c>
      <c r="T3579" s="58"/>
      <c r="U3579" s="58"/>
      <c r="V3579" s="53">
        <f t="shared" si="907"/>
        <v>0</v>
      </c>
      <c r="W3579" s="75"/>
      <c r="X3579" s="76"/>
    </row>
    <row r="3580" spans="1:24" s="35" customFormat="1" ht="31.5" x14ac:dyDescent="0.25">
      <c r="A3580" s="72" t="s">
        <v>304</v>
      </c>
      <c r="B3580" s="44" t="s">
        <v>339</v>
      </c>
      <c r="C3580" s="79" t="s">
        <v>248</v>
      </c>
      <c r="D3580" s="43" t="s">
        <v>249</v>
      </c>
      <c r="E3580" s="53"/>
      <c r="F3580" s="53">
        <f t="shared" si="908"/>
        <v>0</v>
      </c>
      <c r="G3580" s="53"/>
      <c r="H3580" s="53"/>
      <c r="I3580" s="54"/>
      <c r="J3580" s="50"/>
      <c r="K3580" s="54"/>
      <c r="L3580" s="55"/>
      <c r="M3580" s="75"/>
      <c r="N3580" s="75"/>
      <c r="O3580" s="74"/>
      <c r="P3580" s="74"/>
      <c r="Q3580" s="57">
        <f t="shared" si="905"/>
        <v>0</v>
      </c>
      <c r="R3580" s="74"/>
      <c r="S3580" s="53">
        <f t="shared" si="906"/>
        <v>0</v>
      </c>
      <c r="T3580" s="58"/>
      <c r="U3580" s="58"/>
      <c r="V3580" s="53">
        <f t="shared" si="907"/>
        <v>0</v>
      </c>
      <c r="W3580" s="75"/>
      <c r="X3580" s="76"/>
    </row>
    <row r="3581" spans="1:24" s="35" customFormat="1" ht="15.75" x14ac:dyDescent="0.25">
      <c r="A3581" s="72" t="s">
        <v>304</v>
      </c>
      <c r="B3581" s="44" t="s">
        <v>339</v>
      </c>
      <c r="C3581" s="79" t="s">
        <v>250</v>
      </c>
      <c r="D3581" s="43" t="s">
        <v>251</v>
      </c>
      <c r="E3581" s="53"/>
      <c r="F3581" s="53">
        <f t="shared" si="908"/>
        <v>0</v>
      </c>
      <c r="G3581" s="53"/>
      <c r="H3581" s="53"/>
      <c r="I3581" s="54"/>
      <c r="J3581" s="50"/>
      <c r="K3581" s="54"/>
      <c r="L3581" s="55"/>
      <c r="M3581" s="75"/>
      <c r="N3581" s="75"/>
      <c r="O3581" s="74"/>
      <c r="P3581" s="74"/>
      <c r="Q3581" s="57">
        <f t="shared" si="905"/>
        <v>0</v>
      </c>
      <c r="R3581" s="74"/>
      <c r="S3581" s="53">
        <f t="shared" si="906"/>
        <v>0</v>
      </c>
      <c r="T3581" s="58"/>
      <c r="U3581" s="58"/>
      <c r="V3581" s="53">
        <f t="shared" si="907"/>
        <v>0</v>
      </c>
      <c r="W3581" s="75"/>
      <c r="X3581" s="76"/>
    </row>
    <row r="3582" spans="1:24" s="35" customFormat="1" ht="31.5" x14ac:dyDescent="0.25">
      <c r="A3582" s="72" t="s">
        <v>304</v>
      </c>
      <c r="B3582" s="44" t="s">
        <v>339</v>
      </c>
      <c r="C3582" s="79" t="s">
        <v>252</v>
      </c>
      <c r="D3582" s="43" t="s">
        <v>253</v>
      </c>
      <c r="E3582" s="53"/>
      <c r="F3582" s="53">
        <f t="shared" si="908"/>
        <v>0</v>
      </c>
      <c r="G3582" s="53"/>
      <c r="H3582" s="53"/>
      <c r="I3582" s="54"/>
      <c r="J3582" s="50"/>
      <c r="K3582" s="54"/>
      <c r="L3582" s="55"/>
      <c r="M3582" s="75"/>
      <c r="N3582" s="75"/>
      <c r="O3582" s="74"/>
      <c r="P3582" s="74"/>
      <c r="Q3582" s="57">
        <f t="shared" si="905"/>
        <v>0</v>
      </c>
      <c r="R3582" s="74"/>
      <c r="S3582" s="53">
        <f t="shared" si="906"/>
        <v>0</v>
      </c>
      <c r="T3582" s="58"/>
      <c r="U3582" s="58"/>
      <c r="V3582" s="53">
        <f t="shared" si="907"/>
        <v>0</v>
      </c>
      <c r="W3582" s="75"/>
      <c r="X3582" s="76"/>
    </row>
    <row r="3583" spans="1:24" s="35" customFormat="1" ht="15.75" x14ac:dyDescent="0.25">
      <c r="A3583" s="72" t="s">
        <v>304</v>
      </c>
      <c r="B3583" s="44" t="s">
        <v>339</v>
      </c>
      <c r="C3583" s="79" t="s">
        <v>254</v>
      </c>
      <c r="D3583" s="43" t="s">
        <v>263</v>
      </c>
      <c r="E3583" s="53"/>
      <c r="F3583" s="53">
        <f t="shared" si="908"/>
        <v>0</v>
      </c>
      <c r="G3583" s="53"/>
      <c r="H3583" s="53"/>
      <c r="I3583" s="54"/>
      <c r="J3583" s="50"/>
      <c r="K3583" s="54"/>
      <c r="L3583" s="55"/>
      <c r="M3583" s="75"/>
      <c r="N3583" s="75"/>
      <c r="O3583" s="74"/>
      <c r="P3583" s="74"/>
      <c r="Q3583" s="57">
        <f t="shared" si="905"/>
        <v>0</v>
      </c>
      <c r="R3583" s="74"/>
      <c r="S3583" s="53">
        <f t="shared" si="906"/>
        <v>0</v>
      </c>
      <c r="T3583" s="58"/>
      <c r="U3583" s="58"/>
      <c r="V3583" s="53">
        <f t="shared" si="907"/>
        <v>0</v>
      </c>
      <c r="W3583" s="75"/>
      <c r="X3583" s="76"/>
    </row>
    <row r="3584" spans="1:24" s="35" customFormat="1" ht="15.75" x14ac:dyDescent="0.25">
      <c r="A3584" s="72" t="s">
        <v>304</v>
      </c>
      <c r="B3584" s="44" t="s">
        <v>339</v>
      </c>
      <c r="C3584" s="79" t="s">
        <v>255</v>
      </c>
      <c r="D3584" s="43" t="s">
        <v>256</v>
      </c>
      <c r="E3584" s="53"/>
      <c r="F3584" s="53">
        <f t="shared" si="908"/>
        <v>0</v>
      </c>
      <c r="G3584" s="53"/>
      <c r="H3584" s="53"/>
      <c r="I3584" s="54"/>
      <c r="J3584" s="50"/>
      <c r="K3584" s="54"/>
      <c r="L3584" s="55"/>
      <c r="M3584" s="75"/>
      <c r="N3584" s="75"/>
      <c r="O3584" s="74"/>
      <c r="P3584" s="74"/>
      <c r="Q3584" s="57">
        <f t="shared" si="905"/>
        <v>0</v>
      </c>
      <c r="R3584" s="74"/>
      <c r="S3584" s="53">
        <f t="shared" si="906"/>
        <v>0</v>
      </c>
      <c r="T3584" s="58"/>
      <c r="U3584" s="58"/>
      <c r="V3584" s="53">
        <f t="shared" si="907"/>
        <v>0</v>
      </c>
      <c r="W3584" s="75"/>
      <c r="X3584" s="76"/>
    </row>
    <row r="3585" spans="1:24" s="35" customFormat="1" ht="15.75" x14ac:dyDescent="0.25">
      <c r="A3585" s="72" t="s">
        <v>304</v>
      </c>
      <c r="B3585" s="44" t="s">
        <v>339</v>
      </c>
      <c r="C3585" s="79" t="s">
        <v>257</v>
      </c>
      <c r="D3585" s="43" t="s">
        <v>258</v>
      </c>
      <c r="E3585" s="53"/>
      <c r="F3585" s="53">
        <f t="shared" si="908"/>
        <v>0</v>
      </c>
      <c r="G3585" s="53"/>
      <c r="H3585" s="53"/>
      <c r="I3585" s="54"/>
      <c r="J3585" s="50"/>
      <c r="K3585" s="54"/>
      <c r="L3585" s="55"/>
      <c r="M3585" s="75"/>
      <c r="N3585" s="75"/>
      <c r="O3585" s="74"/>
      <c r="P3585" s="74"/>
      <c r="Q3585" s="57">
        <f t="shared" si="905"/>
        <v>0</v>
      </c>
      <c r="R3585" s="74"/>
      <c r="S3585" s="53">
        <f t="shared" si="906"/>
        <v>0</v>
      </c>
      <c r="T3585" s="58"/>
      <c r="U3585" s="58"/>
      <c r="V3585" s="53">
        <f t="shared" si="907"/>
        <v>0</v>
      </c>
      <c r="W3585" s="75"/>
      <c r="X3585" s="76"/>
    </row>
    <row r="3586" spans="1:24" s="35" customFormat="1" ht="15.75" x14ac:dyDescent="0.25">
      <c r="A3586" s="72" t="s">
        <v>304</v>
      </c>
      <c r="B3586" s="44" t="s">
        <v>339</v>
      </c>
      <c r="C3586" s="79" t="s">
        <v>259</v>
      </c>
      <c r="D3586" s="43" t="s">
        <v>260</v>
      </c>
      <c r="E3586" s="53"/>
      <c r="F3586" s="53">
        <f t="shared" si="908"/>
        <v>0</v>
      </c>
      <c r="G3586" s="53"/>
      <c r="H3586" s="53"/>
      <c r="I3586" s="54"/>
      <c r="J3586" s="50"/>
      <c r="K3586" s="54"/>
      <c r="L3586" s="55"/>
      <c r="M3586" s="75"/>
      <c r="N3586" s="75"/>
      <c r="O3586" s="74"/>
      <c r="P3586" s="74"/>
      <c r="Q3586" s="57">
        <f t="shared" si="905"/>
        <v>0</v>
      </c>
      <c r="R3586" s="74"/>
      <c r="S3586" s="53">
        <f t="shared" si="906"/>
        <v>0</v>
      </c>
      <c r="T3586" s="58"/>
      <c r="U3586" s="58"/>
      <c r="V3586" s="53">
        <f t="shared" si="907"/>
        <v>0</v>
      </c>
      <c r="W3586" s="75"/>
      <c r="X3586" s="76"/>
    </row>
    <row r="3587" spans="1:24" s="35" customFormat="1" ht="31.5" x14ac:dyDescent="0.25">
      <c r="A3587" s="72" t="s">
        <v>304</v>
      </c>
      <c r="B3587" s="44" t="s">
        <v>339</v>
      </c>
      <c r="C3587" s="79" t="s">
        <v>261</v>
      </c>
      <c r="D3587" s="43" t="s">
        <v>262</v>
      </c>
      <c r="E3587" s="53"/>
      <c r="F3587" s="53">
        <f t="shared" si="908"/>
        <v>0</v>
      </c>
      <c r="G3587" s="53"/>
      <c r="H3587" s="53"/>
      <c r="I3587" s="54"/>
      <c r="J3587" s="50"/>
      <c r="K3587" s="54"/>
      <c r="L3587" s="55"/>
      <c r="M3587" s="75"/>
      <c r="N3587" s="75"/>
      <c r="O3587" s="74"/>
      <c r="P3587" s="74"/>
      <c r="Q3587" s="57">
        <f t="shared" si="905"/>
        <v>0</v>
      </c>
      <c r="R3587" s="74"/>
      <c r="S3587" s="53">
        <f t="shared" si="906"/>
        <v>0</v>
      </c>
      <c r="T3587" s="58"/>
      <c r="U3587" s="58"/>
      <c r="V3587" s="53">
        <f t="shared" si="907"/>
        <v>0</v>
      </c>
      <c r="W3587" s="75"/>
      <c r="X3587" s="76"/>
    </row>
    <row r="3588" spans="1:24" s="35" customFormat="1" ht="15.75" x14ac:dyDescent="0.25">
      <c r="A3588" s="72" t="s">
        <v>304</v>
      </c>
      <c r="B3588" s="44" t="s">
        <v>339</v>
      </c>
      <c r="C3588" s="79" t="s">
        <v>264</v>
      </c>
      <c r="D3588" s="43" t="s">
        <v>265</v>
      </c>
      <c r="E3588" s="53"/>
      <c r="F3588" s="53">
        <f t="shared" si="908"/>
        <v>0</v>
      </c>
      <c r="G3588" s="53"/>
      <c r="H3588" s="53"/>
      <c r="I3588" s="54"/>
      <c r="J3588" s="50"/>
      <c r="K3588" s="54"/>
      <c r="L3588" s="55"/>
      <c r="M3588" s="75"/>
      <c r="N3588" s="75"/>
      <c r="O3588" s="74"/>
      <c r="P3588" s="74"/>
      <c r="Q3588" s="57">
        <f t="shared" si="905"/>
        <v>0</v>
      </c>
      <c r="R3588" s="74"/>
      <c r="S3588" s="53">
        <f t="shared" si="906"/>
        <v>0</v>
      </c>
      <c r="T3588" s="58"/>
      <c r="U3588" s="58"/>
      <c r="V3588" s="53">
        <f t="shared" si="907"/>
        <v>0</v>
      </c>
      <c r="W3588" s="75"/>
      <c r="X3588" s="76"/>
    </row>
    <row r="3589" spans="1:24" s="35" customFormat="1" ht="47.25" x14ac:dyDescent="0.25">
      <c r="A3589" s="72" t="s">
        <v>304</v>
      </c>
      <c r="B3589" s="44" t="s">
        <v>339</v>
      </c>
      <c r="C3589" s="79" t="s">
        <v>266</v>
      </c>
      <c r="D3589" s="43" t="s">
        <v>267</v>
      </c>
      <c r="E3589" s="53"/>
      <c r="F3589" s="53">
        <f t="shared" si="908"/>
        <v>0</v>
      </c>
      <c r="G3589" s="53"/>
      <c r="H3589" s="53"/>
      <c r="I3589" s="54"/>
      <c r="J3589" s="50"/>
      <c r="K3589" s="54"/>
      <c r="L3589" s="55"/>
      <c r="M3589" s="75"/>
      <c r="N3589" s="75"/>
      <c r="O3589" s="74"/>
      <c r="P3589" s="74"/>
      <c r="Q3589" s="57">
        <f t="shared" si="905"/>
        <v>0</v>
      </c>
      <c r="R3589" s="74"/>
      <c r="S3589" s="53">
        <f t="shared" si="906"/>
        <v>0</v>
      </c>
      <c r="T3589" s="58"/>
      <c r="U3589" s="58"/>
      <c r="V3589" s="53">
        <f t="shared" si="907"/>
        <v>0</v>
      </c>
      <c r="W3589" s="75"/>
      <c r="X3589" s="76"/>
    </row>
    <row r="3590" spans="1:24" s="35" customFormat="1" ht="15.75" x14ac:dyDescent="0.25">
      <c r="A3590" s="72" t="s">
        <v>304</v>
      </c>
      <c r="B3590" s="44" t="s">
        <v>339</v>
      </c>
      <c r="C3590" s="79" t="s">
        <v>268</v>
      </c>
      <c r="D3590" s="43" t="s">
        <v>269</v>
      </c>
      <c r="E3590" s="53"/>
      <c r="F3590" s="53">
        <f t="shared" si="908"/>
        <v>0</v>
      </c>
      <c r="G3590" s="53"/>
      <c r="H3590" s="53"/>
      <c r="I3590" s="54"/>
      <c r="J3590" s="50"/>
      <c r="K3590" s="54"/>
      <c r="L3590" s="55"/>
      <c r="M3590" s="75"/>
      <c r="N3590" s="75"/>
      <c r="O3590" s="74"/>
      <c r="P3590" s="74"/>
      <c r="Q3590" s="57">
        <f t="shared" si="905"/>
        <v>0</v>
      </c>
      <c r="R3590" s="74"/>
      <c r="S3590" s="53">
        <f t="shared" si="906"/>
        <v>0</v>
      </c>
      <c r="T3590" s="58"/>
      <c r="U3590" s="58"/>
      <c r="V3590" s="53">
        <f t="shared" si="907"/>
        <v>0</v>
      </c>
      <c r="W3590" s="75"/>
      <c r="X3590" s="76"/>
    </row>
    <row r="3591" spans="1:24" s="35" customFormat="1" ht="31.5" x14ac:dyDescent="0.25">
      <c r="A3591" s="72" t="s">
        <v>304</v>
      </c>
      <c r="B3591" s="44" t="s">
        <v>339</v>
      </c>
      <c r="C3591" s="79" t="s">
        <v>270</v>
      </c>
      <c r="D3591" s="43" t="s">
        <v>271</v>
      </c>
      <c r="E3591" s="53"/>
      <c r="F3591" s="53">
        <f t="shared" si="908"/>
        <v>0</v>
      </c>
      <c r="G3591" s="53"/>
      <c r="H3591" s="53"/>
      <c r="I3591" s="54"/>
      <c r="J3591" s="50"/>
      <c r="K3591" s="54"/>
      <c r="L3591" s="55"/>
      <c r="M3591" s="75"/>
      <c r="N3591" s="75"/>
      <c r="O3591" s="74"/>
      <c r="P3591" s="74"/>
      <c r="Q3591" s="57">
        <f t="shared" si="905"/>
        <v>0</v>
      </c>
      <c r="R3591" s="74"/>
      <c r="S3591" s="53">
        <f t="shared" si="906"/>
        <v>0</v>
      </c>
      <c r="T3591" s="58"/>
      <c r="U3591" s="58"/>
      <c r="V3591" s="53">
        <f t="shared" si="907"/>
        <v>0</v>
      </c>
      <c r="W3591" s="75"/>
      <c r="X3591" s="76"/>
    </row>
    <row r="3592" spans="1:24" s="35" customFormat="1" ht="15.75" x14ac:dyDescent="0.25">
      <c r="A3592" s="72" t="s">
        <v>304</v>
      </c>
      <c r="B3592" s="44" t="s">
        <v>339</v>
      </c>
      <c r="C3592" s="79" t="s">
        <v>272</v>
      </c>
      <c r="D3592" s="43" t="s">
        <v>273</v>
      </c>
      <c r="E3592" s="53"/>
      <c r="F3592" s="53">
        <f t="shared" si="908"/>
        <v>0</v>
      </c>
      <c r="G3592" s="53"/>
      <c r="H3592" s="53"/>
      <c r="I3592" s="54"/>
      <c r="J3592" s="50"/>
      <c r="K3592" s="54"/>
      <c r="L3592" s="55"/>
      <c r="M3592" s="75"/>
      <c r="N3592" s="75"/>
      <c r="O3592" s="74"/>
      <c r="P3592" s="74"/>
      <c r="Q3592" s="57">
        <f t="shared" si="905"/>
        <v>0</v>
      </c>
      <c r="R3592" s="74"/>
      <c r="S3592" s="53">
        <f t="shared" si="906"/>
        <v>0</v>
      </c>
      <c r="T3592" s="58"/>
      <c r="U3592" s="58"/>
      <c r="V3592" s="53">
        <f t="shared" si="907"/>
        <v>0</v>
      </c>
      <c r="W3592" s="75"/>
      <c r="X3592" s="76"/>
    </row>
    <row r="3593" spans="1:24" s="35" customFormat="1" ht="31.5" x14ac:dyDescent="0.25">
      <c r="A3593" s="72" t="s">
        <v>304</v>
      </c>
      <c r="B3593" s="44" t="s">
        <v>339</v>
      </c>
      <c r="C3593" s="79" t="s">
        <v>274</v>
      </c>
      <c r="D3593" s="43" t="s">
        <v>275</v>
      </c>
      <c r="E3593" s="53"/>
      <c r="F3593" s="53">
        <f t="shared" si="908"/>
        <v>0</v>
      </c>
      <c r="G3593" s="53"/>
      <c r="H3593" s="53"/>
      <c r="I3593" s="54"/>
      <c r="J3593" s="50"/>
      <c r="K3593" s="54"/>
      <c r="L3593" s="55"/>
      <c r="M3593" s="75"/>
      <c r="N3593" s="75"/>
      <c r="O3593" s="74"/>
      <c r="P3593" s="74"/>
      <c r="Q3593" s="57">
        <f t="shared" si="905"/>
        <v>0</v>
      </c>
      <c r="R3593" s="74"/>
      <c r="S3593" s="53">
        <f t="shared" si="906"/>
        <v>0</v>
      </c>
      <c r="T3593" s="58"/>
      <c r="U3593" s="58"/>
      <c r="V3593" s="53">
        <f t="shared" si="907"/>
        <v>0</v>
      </c>
      <c r="W3593" s="75"/>
      <c r="X3593" s="76"/>
    </row>
    <row r="3594" spans="1:24" s="35" customFormat="1" ht="15.75" x14ac:dyDescent="0.25">
      <c r="A3594" s="72" t="s">
        <v>304</v>
      </c>
      <c r="B3594" s="44" t="s">
        <v>339</v>
      </c>
      <c r="C3594" s="79" t="s">
        <v>276</v>
      </c>
      <c r="D3594" s="43" t="s">
        <v>277</v>
      </c>
      <c r="E3594" s="53"/>
      <c r="F3594" s="53">
        <f t="shared" si="908"/>
        <v>0</v>
      </c>
      <c r="G3594" s="53"/>
      <c r="H3594" s="53"/>
      <c r="I3594" s="54"/>
      <c r="J3594" s="50"/>
      <c r="K3594" s="54"/>
      <c r="L3594" s="55"/>
      <c r="M3594" s="75"/>
      <c r="N3594" s="75"/>
      <c r="O3594" s="74"/>
      <c r="P3594" s="74"/>
      <c r="Q3594" s="57">
        <f t="shared" si="905"/>
        <v>0</v>
      </c>
      <c r="R3594" s="74"/>
      <c r="S3594" s="53">
        <f t="shared" si="906"/>
        <v>0</v>
      </c>
      <c r="T3594" s="58"/>
      <c r="U3594" s="58"/>
      <c r="V3594" s="53">
        <f t="shared" si="907"/>
        <v>0</v>
      </c>
      <c r="W3594" s="75"/>
      <c r="X3594" s="76"/>
    </row>
    <row r="3595" spans="1:24" s="35" customFormat="1" ht="31.5" x14ac:dyDescent="0.25">
      <c r="A3595" s="72" t="s">
        <v>304</v>
      </c>
      <c r="B3595" s="44" t="s">
        <v>339</v>
      </c>
      <c r="C3595" s="79" t="s">
        <v>278</v>
      </c>
      <c r="D3595" s="43" t="s">
        <v>279</v>
      </c>
      <c r="E3595" s="74"/>
      <c r="F3595" s="74"/>
      <c r="G3595" s="74"/>
      <c r="H3595" s="74"/>
      <c r="I3595" s="54"/>
      <c r="J3595" s="50"/>
      <c r="K3595" s="54"/>
      <c r="L3595" s="55"/>
      <c r="M3595" s="75"/>
      <c r="N3595" s="75"/>
      <c r="O3595" s="74"/>
      <c r="P3595" s="74"/>
      <c r="Q3595" s="57">
        <f t="shared" si="905"/>
        <v>0</v>
      </c>
      <c r="R3595" s="74"/>
      <c r="S3595" s="53">
        <f t="shared" si="906"/>
        <v>0</v>
      </c>
      <c r="T3595" s="58"/>
      <c r="U3595" s="58"/>
      <c r="V3595" s="53">
        <f t="shared" si="907"/>
        <v>0</v>
      </c>
      <c r="W3595" s="75"/>
      <c r="X3595" s="76"/>
    </row>
    <row r="3596" spans="1:24" s="35" customFormat="1" ht="15.75" x14ac:dyDescent="0.25">
      <c r="A3596" s="72" t="s">
        <v>304</v>
      </c>
      <c r="B3596" s="44" t="s">
        <v>339</v>
      </c>
      <c r="C3596" s="37" t="s">
        <v>363</v>
      </c>
      <c r="D3596" s="43" t="s">
        <v>360</v>
      </c>
      <c r="E3596" s="53"/>
      <c r="F3596" s="53">
        <f t="shared" ref="F3596:F3599" si="909">E3596/12*1</f>
        <v>0</v>
      </c>
      <c r="G3596" s="53"/>
      <c r="H3596" s="53"/>
      <c r="I3596" s="54"/>
      <c r="J3596" s="50"/>
      <c r="K3596" s="54"/>
      <c r="L3596" s="55"/>
      <c r="M3596" s="75"/>
      <c r="N3596" s="75"/>
      <c r="O3596" s="74"/>
      <c r="P3596" s="74"/>
      <c r="Q3596" s="57"/>
      <c r="R3596" s="74"/>
      <c r="S3596" s="53"/>
      <c r="T3596" s="58"/>
      <c r="U3596" s="58"/>
      <c r="V3596" s="53"/>
      <c r="W3596" s="75"/>
      <c r="X3596" s="76"/>
    </row>
    <row r="3597" spans="1:24" s="35" customFormat="1" ht="15.75" x14ac:dyDescent="0.25">
      <c r="A3597" s="72" t="s">
        <v>304</v>
      </c>
      <c r="B3597" s="44" t="s">
        <v>339</v>
      </c>
      <c r="C3597" s="37" t="s">
        <v>364</v>
      </c>
      <c r="D3597" s="38" t="s">
        <v>365</v>
      </c>
      <c r="E3597" s="53"/>
      <c r="F3597" s="100">
        <f t="shared" si="909"/>
        <v>0</v>
      </c>
      <c r="G3597" s="74"/>
      <c r="H3597" s="74"/>
      <c r="I3597" s="54"/>
      <c r="J3597" s="50"/>
      <c r="K3597" s="54"/>
      <c r="L3597" s="55"/>
      <c r="M3597" s="75"/>
      <c r="N3597" s="75"/>
      <c r="O3597" s="74"/>
      <c r="P3597" s="74"/>
      <c r="Q3597" s="57">
        <f>O3597-P3597</f>
        <v>0</v>
      </c>
      <c r="R3597" s="74"/>
      <c r="S3597" s="53">
        <f>ROUND(R3597/12*3,0)</f>
        <v>0</v>
      </c>
      <c r="T3597" s="58"/>
      <c r="U3597" s="58"/>
      <c r="V3597" s="53">
        <f>T3597-U3597</f>
        <v>0</v>
      </c>
      <c r="W3597" s="75"/>
      <c r="X3597" s="76"/>
    </row>
    <row r="3598" spans="1:24" s="35" customFormat="1" ht="15.75" x14ac:dyDescent="0.25">
      <c r="A3598" s="72" t="s">
        <v>304</v>
      </c>
      <c r="B3598" s="44" t="s">
        <v>339</v>
      </c>
      <c r="C3598" s="37" t="s">
        <v>370</v>
      </c>
      <c r="D3598" s="43" t="s">
        <v>323</v>
      </c>
      <c r="E3598" s="53"/>
      <c r="F3598" s="100">
        <f t="shared" si="909"/>
        <v>0</v>
      </c>
      <c r="G3598" s="74"/>
      <c r="H3598" s="74"/>
      <c r="I3598" s="54"/>
      <c r="J3598" s="50"/>
      <c r="K3598" s="54"/>
      <c r="L3598" s="55"/>
      <c r="M3598" s="75"/>
      <c r="N3598" s="75"/>
      <c r="O3598" s="74"/>
      <c r="P3598" s="74"/>
      <c r="Q3598" s="57"/>
      <c r="R3598" s="74"/>
      <c r="S3598" s="53"/>
      <c r="T3598" s="58"/>
      <c r="U3598" s="58"/>
      <c r="V3598" s="53"/>
      <c r="W3598" s="75"/>
      <c r="X3598" s="76"/>
    </row>
    <row r="3599" spans="1:24" s="35" customFormat="1" ht="15.75" x14ac:dyDescent="0.25">
      <c r="A3599" s="72" t="s">
        <v>304</v>
      </c>
      <c r="B3599" s="44" t="s">
        <v>339</v>
      </c>
      <c r="C3599" s="37" t="s">
        <v>399</v>
      </c>
      <c r="D3599" s="39" t="s">
        <v>371</v>
      </c>
      <c r="E3599" s="53"/>
      <c r="F3599" s="100">
        <f t="shared" si="909"/>
        <v>0</v>
      </c>
      <c r="G3599" s="74"/>
      <c r="H3599" s="74"/>
      <c r="I3599" s="54"/>
      <c r="J3599" s="50"/>
      <c r="K3599" s="54"/>
      <c r="L3599" s="55"/>
      <c r="M3599" s="75"/>
      <c r="N3599" s="75"/>
      <c r="O3599" s="74"/>
      <c r="P3599" s="74"/>
      <c r="Q3599" s="57"/>
      <c r="R3599" s="74"/>
      <c r="S3599" s="53"/>
      <c r="T3599" s="58"/>
      <c r="U3599" s="58"/>
      <c r="V3599" s="53"/>
      <c r="W3599" s="75"/>
      <c r="X3599" s="76"/>
    </row>
    <row r="3600" spans="1:24" s="35" customFormat="1" ht="15.75" x14ac:dyDescent="0.25">
      <c r="A3600" s="72" t="s">
        <v>304</v>
      </c>
      <c r="B3600" s="44" t="s">
        <v>339</v>
      </c>
      <c r="C3600" s="37" t="s">
        <v>390</v>
      </c>
      <c r="D3600" s="125" t="s">
        <v>393</v>
      </c>
      <c r="E3600" s="53">
        <v>17453</v>
      </c>
      <c r="F3600" s="53">
        <f t="shared" ref="F3600:F3601" si="910">E3600/12*2</f>
        <v>2908.8333333333335</v>
      </c>
      <c r="G3600" s="74">
        <f>2887+604</f>
        <v>3491</v>
      </c>
      <c r="H3600" s="74">
        <f>2887+604</f>
        <v>3491</v>
      </c>
      <c r="I3600" s="54"/>
      <c r="J3600" s="50"/>
      <c r="K3600" s="54"/>
      <c r="L3600" s="55"/>
      <c r="M3600" s="75"/>
      <c r="N3600" s="75"/>
      <c r="O3600" s="74"/>
      <c r="P3600" s="74"/>
      <c r="Q3600" s="57"/>
      <c r="R3600" s="74"/>
      <c r="S3600" s="53"/>
      <c r="T3600" s="53"/>
      <c r="U3600" s="53"/>
      <c r="V3600" s="53"/>
      <c r="W3600" s="75"/>
      <c r="X3600" s="76"/>
    </row>
    <row r="3601" spans="1:24" s="35" customFormat="1" ht="31.5" x14ac:dyDescent="0.25">
      <c r="A3601" s="72" t="s">
        <v>304</v>
      </c>
      <c r="B3601" s="44" t="s">
        <v>339</v>
      </c>
      <c r="C3601" s="37" t="s">
        <v>391</v>
      </c>
      <c r="D3601" s="125" t="s">
        <v>392</v>
      </c>
      <c r="E3601" s="53">
        <v>1900</v>
      </c>
      <c r="F3601" s="53">
        <f t="shared" si="910"/>
        <v>316.66666666666669</v>
      </c>
      <c r="G3601" s="74"/>
      <c r="H3601" s="74"/>
      <c r="I3601" s="54"/>
      <c r="J3601" s="50"/>
      <c r="K3601" s="54"/>
      <c r="L3601" s="55"/>
      <c r="M3601" s="75"/>
      <c r="N3601" s="75"/>
      <c r="O3601" s="74"/>
      <c r="P3601" s="74"/>
      <c r="Q3601" s="57"/>
      <c r="R3601" s="74"/>
      <c r="S3601" s="53"/>
      <c r="T3601" s="53"/>
      <c r="U3601" s="53"/>
      <c r="V3601" s="53"/>
      <c r="W3601" s="75"/>
      <c r="X3601" s="76"/>
    </row>
    <row r="3602" spans="1:24" s="77" customFormat="1" ht="15.75" x14ac:dyDescent="0.25">
      <c r="A3602" s="102" t="s">
        <v>305</v>
      </c>
      <c r="B3602" s="102" t="s">
        <v>340</v>
      </c>
      <c r="C3602" s="110" t="s">
        <v>102</v>
      </c>
      <c r="D3602" s="104" t="s">
        <v>21</v>
      </c>
      <c r="E3602" s="111">
        <f>E3603+E3642</f>
        <v>4167327</v>
      </c>
      <c r="F3602" s="111">
        <f>F3603+F3642</f>
        <v>1002761.5</v>
      </c>
      <c r="G3602" s="111">
        <f>G3603+G3642</f>
        <v>1076042</v>
      </c>
      <c r="H3602" s="111">
        <f>H3603+H3642</f>
        <v>968311</v>
      </c>
      <c r="I3602" s="135">
        <f>I3603+I3642</f>
        <v>98929</v>
      </c>
      <c r="J3602" s="106">
        <f>ROUND(I3602/F3602*100,2)</f>
        <v>9.8699999999999992</v>
      </c>
      <c r="K3602" s="135">
        <f>K3603+K3642</f>
        <v>0</v>
      </c>
      <c r="L3602" s="108">
        <f>ROUND(K3602*100/-F3602,2)</f>
        <v>0</v>
      </c>
      <c r="M3602" s="111">
        <f t="shared" ref="M3602:V3602" si="911">M3603+M3642</f>
        <v>320110</v>
      </c>
      <c r="N3602" s="111">
        <f t="shared" si="911"/>
        <v>80028</v>
      </c>
      <c r="O3602" s="111">
        <f t="shared" si="911"/>
        <v>86090</v>
      </c>
      <c r="P3602" s="111">
        <f t="shared" si="911"/>
        <v>75480</v>
      </c>
      <c r="Q3602" s="135">
        <f t="shared" si="911"/>
        <v>10610</v>
      </c>
      <c r="R3602" s="111">
        <f t="shared" si="911"/>
        <v>1055</v>
      </c>
      <c r="S3602" s="105">
        <f t="shared" si="911"/>
        <v>264</v>
      </c>
      <c r="T3602" s="105">
        <f t="shared" si="911"/>
        <v>299</v>
      </c>
      <c r="U3602" s="105">
        <f t="shared" si="911"/>
        <v>265</v>
      </c>
      <c r="V3602" s="105">
        <f t="shared" si="911"/>
        <v>34</v>
      </c>
      <c r="W3602" s="109">
        <v>0</v>
      </c>
      <c r="X3602" s="80"/>
    </row>
    <row r="3603" spans="1:24" s="77" customFormat="1" ht="15.75" x14ac:dyDescent="0.25">
      <c r="A3603" s="72" t="s">
        <v>305</v>
      </c>
      <c r="B3603" s="21">
        <v>1</v>
      </c>
      <c r="C3603" s="73" t="s">
        <v>102</v>
      </c>
      <c r="D3603" s="27" t="s">
        <v>22</v>
      </c>
      <c r="E3603" s="52">
        <f t="shared" ref="E3603:L3603" si="912">E3604+E3610+E3624</f>
        <v>4165113</v>
      </c>
      <c r="F3603" s="52">
        <f t="shared" si="912"/>
        <v>1002392.5</v>
      </c>
      <c r="G3603" s="52">
        <f t="shared" si="912"/>
        <v>1075975</v>
      </c>
      <c r="H3603" s="52">
        <f t="shared" si="912"/>
        <v>968244</v>
      </c>
      <c r="I3603" s="132">
        <f t="shared" si="912"/>
        <v>98929</v>
      </c>
      <c r="J3603" s="132">
        <f t="shared" si="912"/>
        <v>11.85</v>
      </c>
      <c r="K3603" s="132">
        <f t="shared" si="912"/>
        <v>0</v>
      </c>
      <c r="L3603" s="52">
        <f t="shared" si="912"/>
        <v>0</v>
      </c>
      <c r="M3603" s="49">
        <v>320110</v>
      </c>
      <c r="N3603" s="49">
        <f>ROUND(M3603/12*3,0)</f>
        <v>80028</v>
      </c>
      <c r="O3603" s="52">
        <f t="shared" ref="O3603:V3603" si="913">O3604+O3610+O3624</f>
        <v>86090</v>
      </c>
      <c r="P3603" s="52">
        <f t="shared" si="913"/>
        <v>75480</v>
      </c>
      <c r="Q3603" s="132">
        <f t="shared" si="913"/>
        <v>10610</v>
      </c>
      <c r="R3603" s="52">
        <f t="shared" si="913"/>
        <v>1055</v>
      </c>
      <c r="S3603" s="52">
        <f t="shared" si="913"/>
        <v>264</v>
      </c>
      <c r="T3603" s="59">
        <f t="shared" si="913"/>
        <v>299</v>
      </c>
      <c r="U3603" s="59">
        <f t="shared" si="913"/>
        <v>265</v>
      </c>
      <c r="V3603" s="59">
        <f t="shared" si="913"/>
        <v>34</v>
      </c>
      <c r="W3603" s="75"/>
      <c r="X3603" s="82"/>
    </row>
    <row r="3604" spans="1:24" s="77" customFormat="1" ht="15.75" x14ac:dyDescent="0.25">
      <c r="A3604" s="72" t="s">
        <v>305</v>
      </c>
      <c r="B3604" s="33" t="s">
        <v>334</v>
      </c>
      <c r="C3604" s="73" t="s">
        <v>102</v>
      </c>
      <c r="D3604" s="32" t="s">
        <v>23</v>
      </c>
      <c r="E3604" s="83">
        <f t="shared" ref="E3604:L3604" si="914">SUM(E3605:E3609)</f>
        <v>358618</v>
      </c>
      <c r="F3604" s="83">
        <f t="shared" si="914"/>
        <v>89654</v>
      </c>
      <c r="G3604" s="83">
        <f t="shared" si="914"/>
        <v>89654</v>
      </c>
      <c r="H3604" s="83">
        <f t="shared" si="914"/>
        <v>89654</v>
      </c>
      <c r="I3604" s="136">
        <f t="shared" si="914"/>
        <v>0</v>
      </c>
      <c r="J3604" s="136">
        <f t="shared" si="914"/>
        <v>0</v>
      </c>
      <c r="K3604" s="136">
        <f t="shared" si="914"/>
        <v>0</v>
      </c>
      <c r="L3604" s="49">
        <f t="shared" si="914"/>
        <v>0</v>
      </c>
      <c r="M3604" s="83"/>
      <c r="N3604" s="83"/>
      <c r="O3604" s="52">
        <f t="shared" ref="O3604:V3604" si="915">SUM(O3605:O3609)</f>
        <v>0</v>
      </c>
      <c r="P3604" s="52">
        <f t="shared" si="915"/>
        <v>0</v>
      </c>
      <c r="Q3604" s="132">
        <f t="shared" si="915"/>
        <v>0</v>
      </c>
      <c r="R3604" s="52">
        <f t="shared" si="915"/>
        <v>0</v>
      </c>
      <c r="S3604" s="52">
        <f t="shared" si="915"/>
        <v>0</v>
      </c>
      <c r="T3604" s="52">
        <f t="shared" si="915"/>
        <v>0</v>
      </c>
      <c r="U3604" s="49">
        <f t="shared" si="915"/>
        <v>0</v>
      </c>
      <c r="V3604" s="49">
        <f t="shared" si="915"/>
        <v>0</v>
      </c>
      <c r="W3604" s="83"/>
      <c r="X3604" s="82"/>
    </row>
    <row r="3605" spans="1:24" s="77" customFormat="1" ht="15.75" x14ac:dyDescent="0.25">
      <c r="A3605" s="72" t="s">
        <v>305</v>
      </c>
      <c r="B3605" s="33" t="s">
        <v>334</v>
      </c>
      <c r="C3605" s="73" t="s">
        <v>73</v>
      </c>
      <c r="D3605" s="34" t="s">
        <v>106</v>
      </c>
      <c r="E3605" s="53"/>
      <c r="F3605" s="53">
        <f t="shared" ref="F3605:F3609" si="916">ROUND(E3605/12*3,0)</f>
        <v>0</v>
      </c>
      <c r="G3605" s="53"/>
      <c r="H3605" s="53"/>
      <c r="I3605" s="54"/>
      <c r="J3605" s="50"/>
      <c r="K3605" s="54"/>
      <c r="L3605" s="55"/>
      <c r="M3605" s="74"/>
      <c r="N3605" s="74"/>
      <c r="O3605" s="74"/>
      <c r="P3605" s="74"/>
      <c r="Q3605" s="57">
        <f>O3605-P3605</f>
        <v>0</v>
      </c>
      <c r="R3605" s="74"/>
      <c r="S3605" s="53">
        <f>ROUND(R3605/12*3,0)</f>
        <v>0</v>
      </c>
      <c r="T3605" s="53"/>
      <c r="U3605" s="53"/>
      <c r="V3605" s="53">
        <f>T3605-U3605</f>
        <v>0</v>
      </c>
      <c r="W3605" s="74"/>
      <c r="X3605" s="76"/>
    </row>
    <row r="3606" spans="1:24" s="81" customFormat="1" ht="29.25" customHeight="1" x14ac:dyDescent="0.25">
      <c r="A3606" s="72" t="s">
        <v>305</v>
      </c>
      <c r="B3606" s="33" t="s">
        <v>334</v>
      </c>
      <c r="C3606" s="73" t="s">
        <v>74</v>
      </c>
      <c r="D3606" s="34" t="s">
        <v>104</v>
      </c>
      <c r="E3606" s="53">
        <v>346853</v>
      </c>
      <c r="F3606" s="53">
        <f t="shared" si="916"/>
        <v>86713</v>
      </c>
      <c r="G3606" s="53">
        <v>86713</v>
      </c>
      <c r="H3606" s="53">
        <v>86713</v>
      </c>
      <c r="I3606" s="127"/>
      <c r="J3606" s="50"/>
      <c r="K3606" s="127"/>
      <c r="L3606" s="55"/>
      <c r="M3606" s="75"/>
      <c r="N3606" s="75"/>
      <c r="O3606" s="74"/>
      <c r="P3606" s="74"/>
      <c r="Q3606" s="59">
        <f>O3606-P3606</f>
        <v>0</v>
      </c>
      <c r="R3606" s="74"/>
      <c r="S3606" s="53">
        <f>ROUND(R3606/12*3,0)</f>
        <v>0</v>
      </c>
      <c r="T3606" s="53"/>
      <c r="U3606" s="53"/>
      <c r="V3606" s="53">
        <f>T3606-U3606</f>
        <v>0</v>
      </c>
      <c r="W3606" s="75"/>
      <c r="X3606" s="76"/>
    </row>
    <row r="3607" spans="1:24" s="81" customFormat="1" ht="26.25" customHeight="1" x14ac:dyDescent="0.25">
      <c r="A3607" s="72" t="s">
        <v>305</v>
      </c>
      <c r="B3607" s="33" t="s">
        <v>334</v>
      </c>
      <c r="C3607" s="73" t="s">
        <v>74</v>
      </c>
      <c r="D3607" s="34" t="s">
        <v>105</v>
      </c>
      <c r="E3607" s="53">
        <v>11765</v>
      </c>
      <c r="F3607" s="53">
        <f t="shared" si="916"/>
        <v>2941</v>
      </c>
      <c r="G3607" s="53">
        <v>2941</v>
      </c>
      <c r="H3607" s="53">
        <v>2941</v>
      </c>
      <c r="I3607" s="127"/>
      <c r="J3607" s="55"/>
      <c r="K3607" s="127"/>
      <c r="L3607" s="55"/>
      <c r="M3607" s="75"/>
      <c r="N3607" s="75"/>
      <c r="O3607" s="74"/>
      <c r="P3607" s="74"/>
      <c r="Q3607" s="59">
        <f>O3607-P3607</f>
        <v>0</v>
      </c>
      <c r="R3607" s="74"/>
      <c r="S3607" s="53">
        <f>ROUND(R3607/12*3,0)</f>
        <v>0</v>
      </c>
      <c r="T3607" s="53"/>
      <c r="U3607" s="53"/>
      <c r="V3607" s="53">
        <f>T3607-U3607</f>
        <v>0</v>
      </c>
      <c r="W3607" s="75"/>
      <c r="X3607" s="76"/>
    </row>
    <row r="3608" spans="1:24" s="81" customFormat="1" ht="22.5" customHeight="1" x14ac:dyDescent="0.25">
      <c r="A3608" s="72" t="s">
        <v>305</v>
      </c>
      <c r="B3608" s="33" t="s">
        <v>334</v>
      </c>
      <c r="C3608" s="73" t="s">
        <v>75</v>
      </c>
      <c r="D3608" s="34" t="s">
        <v>107</v>
      </c>
      <c r="E3608" s="74"/>
      <c r="F3608" s="53">
        <f t="shared" si="916"/>
        <v>0</v>
      </c>
      <c r="G3608" s="74"/>
      <c r="H3608" s="74"/>
      <c r="I3608" s="127"/>
      <c r="J3608" s="55"/>
      <c r="K3608" s="127"/>
      <c r="L3608" s="55"/>
      <c r="M3608" s="75"/>
      <c r="N3608" s="75"/>
      <c r="O3608" s="74"/>
      <c r="P3608" s="74"/>
      <c r="Q3608" s="59">
        <f>O3608-P3608</f>
        <v>0</v>
      </c>
      <c r="R3608" s="74"/>
      <c r="S3608" s="53">
        <f>ROUND(R3608/12*3,0)</f>
        <v>0</v>
      </c>
      <c r="T3608" s="53"/>
      <c r="U3608" s="53"/>
      <c r="V3608" s="53">
        <f>T3608-U3608</f>
        <v>0</v>
      </c>
      <c r="W3608" s="75"/>
      <c r="X3608" s="76"/>
    </row>
    <row r="3609" spans="1:24" s="77" customFormat="1" ht="31.5" x14ac:dyDescent="0.25">
      <c r="A3609" s="72" t="s">
        <v>305</v>
      </c>
      <c r="B3609" s="33" t="s">
        <v>334</v>
      </c>
      <c r="C3609" s="73" t="s">
        <v>76</v>
      </c>
      <c r="D3609" s="34" t="s">
        <v>108</v>
      </c>
      <c r="E3609" s="74"/>
      <c r="F3609" s="53">
        <f t="shared" si="916"/>
        <v>0</v>
      </c>
      <c r="G3609" s="74"/>
      <c r="H3609" s="74"/>
      <c r="I3609" s="54"/>
      <c r="J3609" s="50"/>
      <c r="K3609" s="54"/>
      <c r="L3609" s="55"/>
      <c r="M3609" s="75"/>
      <c r="N3609" s="75"/>
      <c r="O3609" s="74"/>
      <c r="P3609" s="74"/>
      <c r="Q3609" s="57">
        <f>O3609-P3609</f>
        <v>0</v>
      </c>
      <c r="R3609" s="74"/>
      <c r="S3609" s="53">
        <f>ROUND(R3609/12*3,0)</f>
        <v>0</v>
      </c>
      <c r="T3609" s="58"/>
      <c r="U3609" s="58"/>
      <c r="V3609" s="53">
        <f>T3609-U3609</f>
        <v>0</v>
      </c>
      <c r="W3609" s="75"/>
      <c r="X3609" s="76"/>
    </row>
    <row r="3610" spans="1:24" s="77" customFormat="1" ht="15.75" x14ac:dyDescent="0.25">
      <c r="A3610" s="72" t="s">
        <v>305</v>
      </c>
      <c r="B3610" s="22" t="s">
        <v>335</v>
      </c>
      <c r="C3610" s="36"/>
      <c r="D3610" s="32" t="s">
        <v>24</v>
      </c>
      <c r="E3610" s="61">
        <f t="shared" ref="E3610:K3610" si="917">SUM(E3611:E3623)</f>
        <v>3339866</v>
      </c>
      <c r="F3610" s="61">
        <f t="shared" si="917"/>
        <v>834967</v>
      </c>
      <c r="G3610" s="61">
        <f t="shared" si="917"/>
        <v>933896</v>
      </c>
      <c r="H3610" s="61">
        <f t="shared" si="917"/>
        <v>832592</v>
      </c>
      <c r="I3610" s="128">
        <f t="shared" si="917"/>
        <v>98929</v>
      </c>
      <c r="J3610" s="128">
        <f t="shared" si="917"/>
        <v>11.85</v>
      </c>
      <c r="K3610" s="128">
        <f t="shared" si="917"/>
        <v>0</v>
      </c>
      <c r="L3610" s="55">
        <f>ROUND(K3610*100/-F3610,2)</f>
        <v>0</v>
      </c>
      <c r="M3610" s="61"/>
      <c r="N3610" s="61"/>
      <c r="O3610" s="61">
        <f t="shared" ref="O3610:V3610" si="918">SUM(O3611:O3623)</f>
        <v>85150</v>
      </c>
      <c r="P3610" s="61">
        <f t="shared" si="918"/>
        <v>75190</v>
      </c>
      <c r="Q3610" s="128">
        <f t="shared" si="918"/>
        <v>9960</v>
      </c>
      <c r="R3610" s="61">
        <f t="shared" si="918"/>
        <v>1055</v>
      </c>
      <c r="S3610" s="61">
        <f t="shared" si="918"/>
        <v>264</v>
      </c>
      <c r="T3610" s="145">
        <f t="shared" si="918"/>
        <v>297</v>
      </c>
      <c r="U3610" s="145">
        <f t="shared" si="918"/>
        <v>264</v>
      </c>
      <c r="V3610" s="61">
        <f t="shared" si="918"/>
        <v>33</v>
      </c>
      <c r="W3610" s="68"/>
      <c r="X3610" s="76"/>
    </row>
    <row r="3611" spans="1:24" s="77" customFormat="1" ht="15.75" x14ac:dyDescent="0.25">
      <c r="A3611" s="72" t="s">
        <v>305</v>
      </c>
      <c r="B3611" s="33" t="s">
        <v>335</v>
      </c>
      <c r="C3611" s="79" t="s">
        <v>25</v>
      </c>
      <c r="D3611" s="34" t="s">
        <v>54</v>
      </c>
      <c r="E3611" s="74"/>
      <c r="F3611" s="74"/>
      <c r="G3611" s="74"/>
      <c r="H3611" s="74"/>
      <c r="I3611" s="54"/>
      <c r="J3611" s="50"/>
      <c r="K3611" s="54"/>
      <c r="L3611" s="55"/>
      <c r="M3611" s="75"/>
      <c r="N3611" s="75"/>
      <c r="O3611" s="74"/>
      <c r="P3611" s="74"/>
      <c r="Q3611" s="57">
        <f t="shared" ref="Q3611:Q3623" si="919">O3611-P3611</f>
        <v>0</v>
      </c>
      <c r="R3611" s="74"/>
      <c r="S3611" s="53">
        <f t="shared" ref="S3611:S3616" si="920">ROUND(R3611/12*3,0)</f>
        <v>0</v>
      </c>
      <c r="T3611" s="58"/>
      <c r="U3611" s="58"/>
      <c r="V3611" s="53">
        <f t="shared" ref="V3611:V3623" si="921">T3611-U3611</f>
        <v>0</v>
      </c>
      <c r="W3611" s="75"/>
      <c r="X3611" s="76"/>
    </row>
    <row r="3612" spans="1:24" s="77" customFormat="1" ht="15.75" x14ac:dyDescent="0.25">
      <c r="A3612" s="72" t="s">
        <v>305</v>
      </c>
      <c r="B3612" s="33" t="s">
        <v>335</v>
      </c>
      <c r="C3612" s="79" t="s">
        <v>26</v>
      </c>
      <c r="D3612" s="34" t="s">
        <v>27</v>
      </c>
      <c r="E3612" s="74"/>
      <c r="F3612" s="74"/>
      <c r="G3612" s="74"/>
      <c r="H3612" s="74"/>
      <c r="I3612" s="54"/>
      <c r="J3612" s="50"/>
      <c r="K3612" s="54"/>
      <c r="L3612" s="55"/>
      <c r="M3612" s="75"/>
      <c r="N3612" s="75"/>
      <c r="O3612" s="74"/>
      <c r="P3612" s="74"/>
      <c r="Q3612" s="57">
        <f t="shared" si="919"/>
        <v>0</v>
      </c>
      <c r="R3612" s="74"/>
      <c r="S3612" s="53">
        <f t="shared" si="920"/>
        <v>0</v>
      </c>
      <c r="T3612" s="58"/>
      <c r="U3612" s="58"/>
      <c r="V3612" s="53">
        <f t="shared" si="921"/>
        <v>0</v>
      </c>
      <c r="W3612" s="75"/>
      <c r="X3612" s="76"/>
    </row>
    <row r="3613" spans="1:24" s="77" customFormat="1" ht="31.5" x14ac:dyDescent="0.25">
      <c r="A3613" s="72" t="s">
        <v>305</v>
      </c>
      <c r="B3613" s="33" t="s">
        <v>335</v>
      </c>
      <c r="C3613" s="79" t="s">
        <v>28</v>
      </c>
      <c r="D3613" s="34" t="s">
        <v>29</v>
      </c>
      <c r="E3613" s="74"/>
      <c r="F3613" s="74"/>
      <c r="G3613" s="74"/>
      <c r="H3613" s="74"/>
      <c r="I3613" s="54"/>
      <c r="J3613" s="50"/>
      <c r="K3613" s="54"/>
      <c r="L3613" s="55"/>
      <c r="M3613" s="75"/>
      <c r="N3613" s="75"/>
      <c r="O3613" s="74"/>
      <c r="P3613" s="74"/>
      <c r="Q3613" s="57">
        <f t="shared" si="919"/>
        <v>0</v>
      </c>
      <c r="R3613" s="74"/>
      <c r="S3613" s="53">
        <f t="shared" si="920"/>
        <v>0</v>
      </c>
      <c r="T3613" s="58"/>
      <c r="U3613" s="58"/>
      <c r="V3613" s="53">
        <f t="shared" si="921"/>
        <v>0</v>
      </c>
      <c r="W3613" s="75"/>
      <c r="X3613" s="76"/>
    </row>
    <row r="3614" spans="1:24" s="77" customFormat="1" ht="15.75" x14ac:dyDescent="0.25">
      <c r="A3614" s="72" t="s">
        <v>305</v>
      </c>
      <c r="B3614" s="33" t="s">
        <v>335</v>
      </c>
      <c r="C3614" s="79" t="s">
        <v>56</v>
      </c>
      <c r="D3614" s="34" t="s">
        <v>53</v>
      </c>
      <c r="E3614" s="74"/>
      <c r="F3614" s="74"/>
      <c r="G3614" s="74"/>
      <c r="H3614" s="74"/>
      <c r="I3614" s="127"/>
      <c r="J3614" s="55"/>
      <c r="K3614" s="127"/>
      <c r="L3614" s="55"/>
      <c r="M3614" s="75"/>
      <c r="N3614" s="75"/>
      <c r="O3614" s="74"/>
      <c r="P3614" s="74"/>
      <c r="Q3614" s="59">
        <f t="shared" si="919"/>
        <v>0</v>
      </c>
      <c r="R3614" s="74"/>
      <c r="S3614" s="53">
        <f t="shared" si="920"/>
        <v>0</v>
      </c>
      <c r="T3614" s="53"/>
      <c r="U3614" s="53"/>
      <c r="V3614" s="53">
        <f t="shared" si="921"/>
        <v>0</v>
      </c>
      <c r="W3614" s="75"/>
      <c r="X3614" s="76"/>
    </row>
    <row r="3615" spans="1:24" s="77" customFormat="1" ht="15.75" x14ac:dyDescent="0.25">
      <c r="A3615" s="72" t="s">
        <v>305</v>
      </c>
      <c r="B3615" s="33" t="s">
        <v>335</v>
      </c>
      <c r="C3615" s="79" t="s">
        <v>57</v>
      </c>
      <c r="D3615" s="34" t="s">
        <v>68</v>
      </c>
      <c r="E3615" s="74"/>
      <c r="F3615" s="74"/>
      <c r="G3615" s="74"/>
      <c r="H3615" s="74"/>
      <c r="I3615" s="54"/>
      <c r="J3615" s="50"/>
      <c r="K3615" s="54"/>
      <c r="L3615" s="55"/>
      <c r="M3615" s="75"/>
      <c r="N3615" s="75"/>
      <c r="O3615" s="74"/>
      <c r="P3615" s="74"/>
      <c r="Q3615" s="57">
        <f t="shared" si="919"/>
        <v>0</v>
      </c>
      <c r="R3615" s="74"/>
      <c r="S3615" s="53">
        <f t="shared" si="920"/>
        <v>0</v>
      </c>
      <c r="T3615" s="58"/>
      <c r="U3615" s="58"/>
      <c r="V3615" s="53">
        <f t="shared" si="921"/>
        <v>0</v>
      </c>
      <c r="W3615" s="75"/>
      <c r="X3615" s="76"/>
    </row>
    <row r="3616" spans="1:24" s="77" customFormat="1" ht="15.75" x14ac:dyDescent="0.25">
      <c r="A3616" s="72" t="s">
        <v>305</v>
      </c>
      <c r="B3616" s="33" t="s">
        <v>335</v>
      </c>
      <c r="C3616" s="79" t="s">
        <v>58</v>
      </c>
      <c r="D3616" s="34" t="s">
        <v>70</v>
      </c>
      <c r="E3616" s="74"/>
      <c r="F3616" s="74"/>
      <c r="G3616" s="74"/>
      <c r="H3616" s="74"/>
      <c r="I3616" s="54"/>
      <c r="J3616" s="50"/>
      <c r="K3616" s="54"/>
      <c r="L3616" s="55"/>
      <c r="M3616" s="75"/>
      <c r="N3616" s="75"/>
      <c r="O3616" s="74"/>
      <c r="P3616" s="74"/>
      <c r="Q3616" s="57">
        <f t="shared" si="919"/>
        <v>0</v>
      </c>
      <c r="R3616" s="74"/>
      <c r="S3616" s="53">
        <f t="shared" si="920"/>
        <v>0</v>
      </c>
      <c r="T3616" s="58"/>
      <c r="U3616" s="58"/>
      <c r="V3616" s="53">
        <f t="shared" si="921"/>
        <v>0</v>
      </c>
      <c r="W3616" s="75"/>
      <c r="X3616" s="76"/>
    </row>
    <row r="3617" spans="1:24" s="77" customFormat="1" ht="31.5" x14ac:dyDescent="0.25">
      <c r="A3617" s="72" t="s">
        <v>305</v>
      </c>
      <c r="B3617" s="33" t="s">
        <v>335</v>
      </c>
      <c r="C3617" s="79" t="s">
        <v>59</v>
      </c>
      <c r="D3617" s="34" t="s">
        <v>69</v>
      </c>
      <c r="E3617" s="53">
        <v>3339866</v>
      </c>
      <c r="F3617" s="53">
        <f>ROUND(E3617/12*3,0)</f>
        <v>834967</v>
      </c>
      <c r="G3617" s="53">
        <v>933896</v>
      </c>
      <c r="H3617" s="53">
        <v>832592</v>
      </c>
      <c r="I3617" s="54">
        <f>G3617-F3617</f>
        <v>98929</v>
      </c>
      <c r="J3617" s="50">
        <f>ROUND(I3617/F3617*100,2)</f>
        <v>11.85</v>
      </c>
      <c r="K3617" s="54"/>
      <c r="L3617" s="55"/>
      <c r="M3617" s="75"/>
      <c r="N3617" s="75"/>
      <c r="O3617" s="74">
        <v>85150</v>
      </c>
      <c r="P3617" s="74">
        <v>75190</v>
      </c>
      <c r="Q3617" s="57">
        <f t="shared" si="919"/>
        <v>9960</v>
      </c>
      <c r="R3617" s="74">
        <v>1055</v>
      </c>
      <c r="S3617" s="53">
        <f>ROUND(R3617/12*3,0)</f>
        <v>264</v>
      </c>
      <c r="T3617" s="58">
        <v>297</v>
      </c>
      <c r="U3617" s="58">
        <v>264</v>
      </c>
      <c r="V3617" s="53">
        <f t="shared" si="921"/>
        <v>33</v>
      </c>
      <c r="W3617" s="75"/>
      <c r="X3617" s="76"/>
    </row>
    <row r="3618" spans="1:24" s="77" customFormat="1" ht="15.75" x14ac:dyDescent="0.25">
      <c r="A3618" s="72" t="s">
        <v>305</v>
      </c>
      <c r="B3618" s="33" t="s">
        <v>335</v>
      </c>
      <c r="C3618" s="79" t="s">
        <v>60</v>
      </c>
      <c r="D3618" s="34" t="s">
        <v>72</v>
      </c>
      <c r="E3618" s="74"/>
      <c r="F3618" s="74"/>
      <c r="G3618" s="74"/>
      <c r="H3618" s="74"/>
      <c r="I3618" s="54"/>
      <c r="J3618" s="50"/>
      <c r="K3618" s="54"/>
      <c r="L3618" s="55"/>
      <c r="M3618" s="75"/>
      <c r="N3618" s="75"/>
      <c r="O3618" s="74"/>
      <c r="P3618" s="74"/>
      <c r="Q3618" s="57">
        <f t="shared" si="919"/>
        <v>0</v>
      </c>
      <c r="R3618" s="74"/>
      <c r="S3618" s="53">
        <f t="shared" ref="S3618:S3623" si="922">ROUND(R3618/12*3,0)</f>
        <v>0</v>
      </c>
      <c r="T3618" s="58"/>
      <c r="U3618" s="58"/>
      <c r="V3618" s="53">
        <f t="shared" si="921"/>
        <v>0</v>
      </c>
      <c r="W3618" s="75"/>
      <c r="X3618" s="76"/>
    </row>
    <row r="3619" spans="1:24" s="77" customFormat="1" ht="15.75" x14ac:dyDescent="0.25">
      <c r="A3619" s="72" t="s">
        <v>305</v>
      </c>
      <c r="B3619" s="33" t="s">
        <v>335</v>
      </c>
      <c r="C3619" s="79" t="s">
        <v>61</v>
      </c>
      <c r="D3619" s="34" t="s">
        <v>67</v>
      </c>
      <c r="E3619" s="74"/>
      <c r="F3619" s="74"/>
      <c r="G3619" s="74"/>
      <c r="H3619" s="74"/>
      <c r="I3619" s="54"/>
      <c r="J3619" s="50"/>
      <c r="K3619" s="54"/>
      <c r="L3619" s="55"/>
      <c r="M3619" s="75"/>
      <c r="N3619" s="75"/>
      <c r="O3619" s="74"/>
      <c r="P3619" s="74"/>
      <c r="Q3619" s="57">
        <f t="shared" si="919"/>
        <v>0</v>
      </c>
      <c r="R3619" s="74"/>
      <c r="S3619" s="53">
        <f t="shared" si="922"/>
        <v>0</v>
      </c>
      <c r="T3619" s="58"/>
      <c r="U3619" s="58"/>
      <c r="V3619" s="53">
        <f t="shared" si="921"/>
        <v>0</v>
      </c>
      <c r="W3619" s="75"/>
      <c r="X3619" s="76"/>
    </row>
    <row r="3620" spans="1:24" s="77" customFormat="1" ht="15.75" x14ac:dyDescent="0.25">
      <c r="A3620" s="72" t="s">
        <v>305</v>
      </c>
      <c r="B3620" s="33" t="s">
        <v>335</v>
      </c>
      <c r="C3620" s="79" t="s">
        <v>62</v>
      </c>
      <c r="D3620" s="34" t="s">
        <v>66</v>
      </c>
      <c r="E3620" s="74"/>
      <c r="F3620" s="74"/>
      <c r="G3620" s="74"/>
      <c r="H3620" s="74"/>
      <c r="I3620" s="54"/>
      <c r="J3620" s="50"/>
      <c r="K3620" s="54"/>
      <c r="L3620" s="55"/>
      <c r="M3620" s="75"/>
      <c r="N3620" s="75"/>
      <c r="O3620" s="74"/>
      <c r="P3620" s="74"/>
      <c r="Q3620" s="57">
        <f t="shared" si="919"/>
        <v>0</v>
      </c>
      <c r="R3620" s="74"/>
      <c r="S3620" s="53">
        <f t="shared" si="922"/>
        <v>0</v>
      </c>
      <c r="T3620" s="58"/>
      <c r="U3620" s="58"/>
      <c r="V3620" s="53">
        <f t="shared" si="921"/>
        <v>0</v>
      </c>
      <c r="W3620" s="75"/>
      <c r="X3620" s="76"/>
    </row>
    <row r="3621" spans="1:24" s="77" customFormat="1" ht="15.75" x14ac:dyDescent="0.25">
      <c r="A3621" s="72" t="s">
        <v>305</v>
      </c>
      <c r="B3621" s="33" t="s">
        <v>335</v>
      </c>
      <c r="C3621" s="79" t="s">
        <v>63</v>
      </c>
      <c r="D3621" s="34" t="s">
        <v>52</v>
      </c>
      <c r="E3621" s="74"/>
      <c r="F3621" s="74"/>
      <c r="G3621" s="74"/>
      <c r="H3621" s="74"/>
      <c r="I3621" s="54"/>
      <c r="J3621" s="50"/>
      <c r="K3621" s="54"/>
      <c r="L3621" s="55"/>
      <c r="M3621" s="75"/>
      <c r="N3621" s="75"/>
      <c r="O3621" s="74"/>
      <c r="P3621" s="74"/>
      <c r="Q3621" s="57">
        <f t="shared" si="919"/>
        <v>0</v>
      </c>
      <c r="R3621" s="74"/>
      <c r="S3621" s="53">
        <f t="shared" si="922"/>
        <v>0</v>
      </c>
      <c r="T3621" s="58"/>
      <c r="U3621" s="58"/>
      <c r="V3621" s="53">
        <f t="shared" si="921"/>
        <v>0</v>
      </c>
      <c r="W3621" s="75"/>
      <c r="X3621" s="76"/>
    </row>
    <row r="3622" spans="1:24" s="77" customFormat="1" ht="15.75" x14ac:dyDescent="0.25">
      <c r="A3622" s="72" t="s">
        <v>305</v>
      </c>
      <c r="B3622" s="33" t="s">
        <v>335</v>
      </c>
      <c r="C3622" s="79" t="s">
        <v>64</v>
      </c>
      <c r="D3622" s="34" t="s">
        <v>55</v>
      </c>
      <c r="E3622" s="74"/>
      <c r="F3622" s="74"/>
      <c r="G3622" s="74"/>
      <c r="H3622" s="74"/>
      <c r="I3622" s="54"/>
      <c r="J3622" s="50"/>
      <c r="K3622" s="54"/>
      <c r="L3622" s="55"/>
      <c r="M3622" s="75"/>
      <c r="N3622" s="75"/>
      <c r="O3622" s="74"/>
      <c r="P3622" s="74"/>
      <c r="Q3622" s="57">
        <f t="shared" si="919"/>
        <v>0</v>
      </c>
      <c r="R3622" s="74"/>
      <c r="S3622" s="53">
        <f t="shared" si="922"/>
        <v>0</v>
      </c>
      <c r="T3622" s="58"/>
      <c r="U3622" s="58"/>
      <c r="V3622" s="53">
        <f t="shared" si="921"/>
        <v>0</v>
      </c>
      <c r="W3622" s="75"/>
      <c r="X3622" s="76"/>
    </row>
    <row r="3623" spans="1:24" s="77" customFormat="1" ht="15.75" x14ac:dyDescent="0.25">
      <c r="A3623" s="72" t="s">
        <v>305</v>
      </c>
      <c r="B3623" s="33" t="s">
        <v>335</v>
      </c>
      <c r="C3623" s="79" t="s">
        <v>65</v>
      </c>
      <c r="D3623" s="34" t="s">
        <v>71</v>
      </c>
      <c r="E3623" s="74"/>
      <c r="F3623" s="74"/>
      <c r="G3623" s="74"/>
      <c r="H3623" s="74"/>
      <c r="I3623" s="54"/>
      <c r="J3623" s="50"/>
      <c r="K3623" s="54"/>
      <c r="L3623" s="55"/>
      <c r="M3623" s="75"/>
      <c r="N3623" s="75"/>
      <c r="O3623" s="74"/>
      <c r="P3623" s="74"/>
      <c r="Q3623" s="57">
        <f t="shared" si="919"/>
        <v>0</v>
      </c>
      <c r="R3623" s="74"/>
      <c r="S3623" s="53">
        <f t="shared" si="922"/>
        <v>0</v>
      </c>
      <c r="T3623" s="58"/>
      <c r="U3623" s="58"/>
      <c r="V3623" s="53">
        <f t="shared" si="921"/>
        <v>0</v>
      </c>
      <c r="W3623" s="75"/>
      <c r="X3623" s="76"/>
    </row>
    <row r="3624" spans="1:24" s="77" customFormat="1" ht="31.5" x14ac:dyDescent="0.25">
      <c r="A3624" s="72" t="s">
        <v>305</v>
      </c>
      <c r="B3624" s="22" t="s">
        <v>336</v>
      </c>
      <c r="C3624" s="73" t="s">
        <v>102</v>
      </c>
      <c r="D3624" s="32" t="s">
        <v>30</v>
      </c>
      <c r="E3624" s="61">
        <f t="shared" ref="E3624:L3624" si="923">SUM(E3625:E3641)</f>
        <v>466629</v>
      </c>
      <c r="F3624" s="61">
        <f t="shared" si="923"/>
        <v>77771.5</v>
      </c>
      <c r="G3624" s="61">
        <f t="shared" si="923"/>
        <v>52425</v>
      </c>
      <c r="H3624" s="61">
        <f t="shared" si="923"/>
        <v>45998</v>
      </c>
      <c r="I3624" s="128">
        <f t="shared" si="923"/>
        <v>0</v>
      </c>
      <c r="J3624" s="128">
        <f t="shared" si="923"/>
        <v>0</v>
      </c>
      <c r="K3624" s="128">
        <f t="shared" si="923"/>
        <v>0</v>
      </c>
      <c r="L3624" s="61">
        <f t="shared" si="923"/>
        <v>0</v>
      </c>
      <c r="M3624" s="61"/>
      <c r="N3624" s="61"/>
      <c r="O3624" s="61">
        <f t="shared" ref="O3624:V3624" si="924">SUM(O3625:O3639)</f>
        <v>940</v>
      </c>
      <c r="P3624" s="61">
        <f t="shared" si="924"/>
        <v>290</v>
      </c>
      <c r="Q3624" s="128">
        <f t="shared" si="924"/>
        <v>650</v>
      </c>
      <c r="R3624" s="61">
        <f t="shared" si="924"/>
        <v>0</v>
      </c>
      <c r="S3624" s="61">
        <f t="shared" si="924"/>
        <v>0</v>
      </c>
      <c r="T3624" s="145">
        <f t="shared" si="924"/>
        <v>2</v>
      </c>
      <c r="U3624" s="145">
        <f t="shared" si="924"/>
        <v>1</v>
      </c>
      <c r="V3624" s="61">
        <f t="shared" si="924"/>
        <v>1</v>
      </c>
      <c r="W3624" s="61"/>
      <c r="X3624" s="76"/>
    </row>
    <row r="3625" spans="1:24" s="77" customFormat="1" ht="15.75" x14ac:dyDescent="0.25">
      <c r="A3625" s="72" t="s">
        <v>305</v>
      </c>
      <c r="B3625" s="33" t="s">
        <v>336</v>
      </c>
      <c r="C3625" s="73" t="s">
        <v>79</v>
      </c>
      <c r="D3625" s="43" t="s">
        <v>77</v>
      </c>
      <c r="E3625" s="74"/>
      <c r="F3625" s="74"/>
      <c r="G3625" s="74"/>
      <c r="H3625" s="74"/>
      <c r="I3625" s="54"/>
      <c r="J3625" s="50"/>
      <c r="K3625" s="54"/>
      <c r="L3625" s="55"/>
      <c r="M3625" s="75"/>
      <c r="N3625" s="75"/>
      <c r="O3625" s="74"/>
      <c r="P3625" s="74"/>
      <c r="Q3625" s="57">
        <f t="shared" ref="Q3625:Q3639" si="925">O3625-P3625</f>
        <v>0</v>
      </c>
      <c r="R3625" s="74"/>
      <c r="S3625" s="53">
        <f>ROUND(R3625/12*3,0)</f>
        <v>0</v>
      </c>
      <c r="T3625" s="58"/>
      <c r="U3625" s="58"/>
      <c r="V3625" s="53">
        <f t="shared" ref="V3625:V3639" si="926">T3625-U3625</f>
        <v>0</v>
      </c>
      <c r="W3625" s="75"/>
      <c r="X3625" s="76"/>
    </row>
    <row r="3626" spans="1:24" s="77" customFormat="1" ht="15.75" x14ac:dyDescent="0.25">
      <c r="A3626" s="72" t="s">
        <v>305</v>
      </c>
      <c r="B3626" s="33" t="s">
        <v>336</v>
      </c>
      <c r="C3626" s="73" t="s">
        <v>80</v>
      </c>
      <c r="D3626" s="43" t="s">
        <v>78</v>
      </c>
      <c r="E3626" s="74"/>
      <c r="F3626" s="74"/>
      <c r="G3626" s="74"/>
      <c r="H3626" s="74"/>
      <c r="I3626" s="54"/>
      <c r="J3626" s="50"/>
      <c r="K3626" s="54"/>
      <c r="L3626" s="55"/>
      <c r="M3626" s="75"/>
      <c r="N3626" s="75"/>
      <c r="O3626" s="74"/>
      <c r="P3626" s="74"/>
      <c r="Q3626" s="57">
        <f t="shared" si="925"/>
        <v>0</v>
      </c>
      <c r="R3626" s="74"/>
      <c r="S3626" s="53">
        <f>ROUND(R3626/12*3,0)</f>
        <v>0</v>
      </c>
      <c r="T3626" s="58"/>
      <c r="U3626" s="58"/>
      <c r="V3626" s="53">
        <f t="shared" si="926"/>
        <v>0</v>
      </c>
      <c r="W3626" s="75"/>
      <c r="X3626" s="76"/>
    </row>
    <row r="3627" spans="1:24" s="77" customFormat="1" ht="15.75" x14ac:dyDescent="0.25">
      <c r="A3627" s="72" t="s">
        <v>305</v>
      </c>
      <c r="B3627" s="33" t="s">
        <v>336</v>
      </c>
      <c r="C3627" s="73" t="s">
        <v>82</v>
      </c>
      <c r="D3627" s="34" t="s">
        <v>81</v>
      </c>
      <c r="E3627" s="74"/>
      <c r="F3627" s="74"/>
      <c r="G3627" s="74"/>
      <c r="H3627" s="74"/>
      <c r="I3627" s="54"/>
      <c r="J3627" s="50"/>
      <c r="K3627" s="54"/>
      <c r="L3627" s="55"/>
      <c r="M3627" s="75"/>
      <c r="N3627" s="75"/>
      <c r="O3627" s="74"/>
      <c r="P3627" s="74"/>
      <c r="Q3627" s="57">
        <f t="shared" si="925"/>
        <v>0</v>
      </c>
      <c r="R3627" s="74"/>
      <c r="S3627" s="53">
        <f>ROUND(R3627/12*4,0)</f>
        <v>0</v>
      </c>
      <c r="T3627" s="58"/>
      <c r="U3627" s="58"/>
      <c r="V3627" s="53">
        <f t="shared" si="926"/>
        <v>0</v>
      </c>
      <c r="W3627" s="75"/>
      <c r="X3627" s="76"/>
    </row>
    <row r="3628" spans="1:24" s="77" customFormat="1" ht="31.5" x14ac:dyDescent="0.25">
      <c r="A3628" s="72" t="s">
        <v>305</v>
      </c>
      <c r="B3628" s="33" t="s">
        <v>336</v>
      </c>
      <c r="C3628" s="73" t="s">
        <v>84</v>
      </c>
      <c r="D3628" s="43" t="s">
        <v>83</v>
      </c>
      <c r="E3628" s="53">
        <v>466629</v>
      </c>
      <c r="F3628" s="53">
        <f>E3628/12*2</f>
        <v>77771.5</v>
      </c>
      <c r="G3628" s="53">
        <v>43131</v>
      </c>
      <c r="H3628" s="53">
        <v>43131</v>
      </c>
      <c r="I3628" s="127"/>
      <c r="J3628" s="55"/>
      <c r="K3628" s="127"/>
      <c r="L3628" s="55"/>
      <c r="M3628" s="75"/>
      <c r="N3628" s="75"/>
      <c r="O3628" s="74"/>
      <c r="P3628" s="74"/>
      <c r="Q3628" s="59">
        <f t="shared" si="925"/>
        <v>0</v>
      </c>
      <c r="R3628" s="74"/>
      <c r="S3628" s="53">
        <f>ROUND(R3628/12*3,0)</f>
        <v>0</v>
      </c>
      <c r="T3628" s="53"/>
      <c r="U3628" s="53"/>
      <c r="V3628" s="53">
        <f t="shared" si="926"/>
        <v>0</v>
      </c>
      <c r="W3628" s="75"/>
      <c r="X3628" s="76"/>
    </row>
    <row r="3629" spans="1:24" s="77" customFormat="1" ht="15.75" x14ac:dyDescent="0.25">
      <c r="A3629" s="72" t="s">
        <v>305</v>
      </c>
      <c r="B3629" s="33" t="s">
        <v>336</v>
      </c>
      <c r="C3629" s="73" t="s">
        <v>95</v>
      </c>
      <c r="D3629" s="43" t="s">
        <v>96</v>
      </c>
      <c r="E3629" s="74"/>
      <c r="F3629" s="74"/>
      <c r="G3629" s="74"/>
      <c r="H3629" s="74"/>
      <c r="I3629" s="54"/>
      <c r="J3629" s="50"/>
      <c r="K3629" s="54"/>
      <c r="L3629" s="55"/>
      <c r="M3629" s="75"/>
      <c r="N3629" s="75"/>
      <c r="O3629" s="74"/>
      <c r="P3629" s="74"/>
      <c r="Q3629" s="57">
        <f t="shared" si="925"/>
        <v>0</v>
      </c>
      <c r="R3629" s="74"/>
      <c r="S3629" s="53">
        <f>ROUND(R3629/12*3,0)</f>
        <v>0</v>
      </c>
      <c r="T3629" s="58"/>
      <c r="U3629" s="58"/>
      <c r="V3629" s="53">
        <f t="shared" si="926"/>
        <v>0</v>
      </c>
      <c r="W3629" s="75"/>
      <c r="X3629" s="76"/>
    </row>
    <row r="3630" spans="1:24" s="77" customFormat="1" ht="31.5" x14ac:dyDescent="0.25">
      <c r="A3630" s="72" t="s">
        <v>305</v>
      </c>
      <c r="B3630" s="33" t="s">
        <v>336</v>
      </c>
      <c r="C3630" s="73" t="s">
        <v>86</v>
      </c>
      <c r="D3630" s="43" t="s">
        <v>85</v>
      </c>
      <c r="E3630" s="53"/>
      <c r="F3630" s="53">
        <f>E3630/12*2</f>
        <v>0</v>
      </c>
      <c r="G3630" s="53">
        <v>2472</v>
      </c>
      <c r="H3630" s="53">
        <v>2472</v>
      </c>
      <c r="I3630" s="54"/>
      <c r="J3630" s="50"/>
      <c r="K3630" s="54"/>
      <c r="L3630" s="55"/>
      <c r="M3630" s="75"/>
      <c r="N3630" s="75"/>
      <c r="O3630" s="74">
        <v>250</v>
      </c>
      <c r="P3630" s="74">
        <v>250</v>
      </c>
      <c r="Q3630" s="57">
        <f t="shared" si="925"/>
        <v>0</v>
      </c>
      <c r="R3630" s="74"/>
      <c r="S3630" s="53">
        <f>ROUND(R3630/12*11,0)</f>
        <v>0</v>
      </c>
      <c r="T3630" s="58">
        <v>1</v>
      </c>
      <c r="U3630" s="58">
        <v>1</v>
      </c>
      <c r="V3630" s="53">
        <f t="shared" si="926"/>
        <v>0</v>
      </c>
      <c r="W3630" s="75"/>
      <c r="X3630" s="76"/>
    </row>
    <row r="3631" spans="1:24" s="77" customFormat="1" ht="31.5" x14ac:dyDescent="0.25">
      <c r="A3631" s="72" t="s">
        <v>305</v>
      </c>
      <c r="B3631" s="33" t="s">
        <v>336</v>
      </c>
      <c r="C3631" s="73" t="s">
        <v>102</v>
      </c>
      <c r="D3631" s="39" t="s">
        <v>362</v>
      </c>
      <c r="E3631" s="74"/>
      <c r="F3631" s="74"/>
      <c r="G3631" s="74">
        <v>6822</v>
      </c>
      <c r="H3631" s="74">
        <v>395</v>
      </c>
      <c r="I3631" s="54"/>
      <c r="J3631" s="50"/>
      <c r="K3631" s="54"/>
      <c r="L3631" s="55"/>
      <c r="M3631" s="75"/>
      <c r="N3631" s="75"/>
      <c r="O3631" s="74">
        <v>690</v>
      </c>
      <c r="P3631" s="74">
        <v>40</v>
      </c>
      <c r="Q3631" s="57">
        <f t="shared" si="925"/>
        <v>650</v>
      </c>
      <c r="R3631" s="74"/>
      <c r="S3631" s="53">
        <f>ROUND(R3631/12*3,0)</f>
        <v>0</v>
      </c>
      <c r="T3631" s="58">
        <v>1</v>
      </c>
      <c r="U3631" s="58">
        <v>0</v>
      </c>
      <c r="V3631" s="53">
        <f t="shared" si="926"/>
        <v>1</v>
      </c>
      <c r="W3631" s="75"/>
      <c r="X3631" s="76"/>
    </row>
    <row r="3632" spans="1:24" s="77" customFormat="1" ht="15.75" x14ac:dyDescent="0.25">
      <c r="A3632" s="72" t="s">
        <v>305</v>
      </c>
      <c r="B3632" s="33" t="s">
        <v>336</v>
      </c>
      <c r="C3632" s="73" t="s">
        <v>89</v>
      </c>
      <c r="D3632" s="43" t="s">
        <v>88</v>
      </c>
      <c r="E3632" s="74"/>
      <c r="F3632" s="74"/>
      <c r="G3632" s="74"/>
      <c r="H3632" s="74"/>
      <c r="I3632" s="54"/>
      <c r="J3632" s="50"/>
      <c r="K3632" s="54"/>
      <c r="L3632" s="55"/>
      <c r="M3632" s="75"/>
      <c r="N3632" s="75"/>
      <c r="O3632" s="74"/>
      <c r="P3632" s="74"/>
      <c r="Q3632" s="57">
        <f t="shared" si="925"/>
        <v>0</v>
      </c>
      <c r="R3632" s="74"/>
      <c r="S3632" s="53">
        <f t="shared" ref="S3632:S3639" si="927">ROUND(R3632/12*3,0)</f>
        <v>0</v>
      </c>
      <c r="T3632" s="58"/>
      <c r="U3632" s="58"/>
      <c r="V3632" s="53">
        <f t="shared" si="926"/>
        <v>0</v>
      </c>
      <c r="W3632" s="75"/>
      <c r="X3632" s="76"/>
    </row>
    <row r="3633" spans="1:24" s="77" customFormat="1" ht="15.75" x14ac:dyDescent="0.25">
      <c r="A3633" s="72" t="s">
        <v>305</v>
      </c>
      <c r="B3633" s="33" t="s">
        <v>336</v>
      </c>
      <c r="C3633" s="73" t="s">
        <v>91</v>
      </c>
      <c r="D3633" s="43" t="s">
        <v>90</v>
      </c>
      <c r="E3633" s="74"/>
      <c r="F3633" s="74"/>
      <c r="G3633" s="74"/>
      <c r="H3633" s="74"/>
      <c r="I3633" s="54"/>
      <c r="J3633" s="50"/>
      <c r="K3633" s="54"/>
      <c r="L3633" s="55"/>
      <c r="M3633" s="75"/>
      <c r="N3633" s="75"/>
      <c r="O3633" s="74"/>
      <c r="P3633" s="74"/>
      <c r="Q3633" s="57">
        <f t="shared" si="925"/>
        <v>0</v>
      </c>
      <c r="R3633" s="74"/>
      <c r="S3633" s="53">
        <f t="shared" si="927"/>
        <v>0</v>
      </c>
      <c r="T3633" s="58"/>
      <c r="U3633" s="58"/>
      <c r="V3633" s="53">
        <f t="shared" si="926"/>
        <v>0</v>
      </c>
      <c r="W3633" s="75"/>
      <c r="X3633" s="76"/>
    </row>
    <row r="3634" spans="1:24" s="77" customFormat="1" ht="15.75" x14ac:dyDescent="0.25">
      <c r="A3634" s="72" t="s">
        <v>305</v>
      </c>
      <c r="B3634" s="33" t="s">
        <v>336</v>
      </c>
      <c r="C3634" s="73" t="s">
        <v>94</v>
      </c>
      <c r="D3634" s="43" t="s">
        <v>97</v>
      </c>
      <c r="E3634" s="74"/>
      <c r="F3634" s="74"/>
      <c r="G3634" s="74"/>
      <c r="H3634" s="74"/>
      <c r="I3634" s="54"/>
      <c r="J3634" s="50"/>
      <c r="K3634" s="54"/>
      <c r="L3634" s="55"/>
      <c r="M3634" s="75"/>
      <c r="N3634" s="75"/>
      <c r="O3634" s="74"/>
      <c r="P3634" s="74"/>
      <c r="Q3634" s="57">
        <f t="shared" si="925"/>
        <v>0</v>
      </c>
      <c r="R3634" s="74"/>
      <c r="S3634" s="53">
        <f t="shared" si="927"/>
        <v>0</v>
      </c>
      <c r="T3634" s="58"/>
      <c r="U3634" s="58"/>
      <c r="V3634" s="53">
        <f t="shared" si="926"/>
        <v>0</v>
      </c>
      <c r="W3634" s="75"/>
      <c r="X3634" s="76"/>
    </row>
    <row r="3635" spans="1:24" s="77" customFormat="1" ht="15.75" x14ac:dyDescent="0.25">
      <c r="A3635" s="72" t="s">
        <v>305</v>
      </c>
      <c r="B3635" s="33" t="s">
        <v>336</v>
      </c>
      <c r="C3635" s="73" t="s">
        <v>93</v>
      </c>
      <c r="D3635" s="43" t="s">
        <v>92</v>
      </c>
      <c r="E3635" s="74"/>
      <c r="F3635" s="74"/>
      <c r="G3635" s="74"/>
      <c r="H3635" s="74"/>
      <c r="I3635" s="54"/>
      <c r="J3635" s="50"/>
      <c r="K3635" s="54"/>
      <c r="L3635" s="55"/>
      <c r="M3635" s="75"/>
      <c r="N3635" s="75"/>
      <c r="O3635" s="74"/>
      <c r="P3635" s="74"/>
      <c r="Q3635" s="57">
        <f t="shared" si="925"/>
        <v>0</v>
      </c>
      <c r="R3635" s="74"/>
      <c r="S3635" s="53">
        <f t="shared" si="927"/>
        <v>0</v>
      </c>
      <c r="T3635" s="58"/>
      <c r="U3635" s="58"/>
      <c r="V3635" s="53">
        <f t="shared" si="926"/>
        <v>0</v>
      </c>
      <c r="W3635" s="75"/>
      <c r="X3635" s="76"/>
    </row>
    <row r="3636" spans="1:24" s="77" customFormat="1" ht="31.5" x14ac:dyDescent="0.25">
      <c r="A3636" s="72" t="s">
        <v>305</v>
      </c>
      <c r="B3636" s="33" t="s">
        <v>336</v>
      </c>
      <c r="C3636" s="73" t="s">
        <v>98</v>
      </c>
      <c r="D3636" s="34" t="s">
        <v>99</v>
      </c>
      <c r="E3636" s="74"/>
      <c r="F3636" s="74"/>
      <c r="G3636" s="74"/>
      <c r="H3636" s="74"/>
      <c r="I3636" s="54"/>
      <c r="J3636" s="50"/>
      <c r="K3636" s="54"/>
      <c r="L3636" s="55"/>
      <c r="M3636" s="75"/>
      <c r="N3636" s="75"/>
      <c r="O3636" s="74"/>
      <c r="P3636" s="74"/>
      <c r="Q3636" s="57">
        <f t="shared" si="925"/>
        <v>0</v>
      </c>
      <c r="R3636" s="74"/>
      <c r="S3636" s="53">
        <f t="shared" si="927"/>
        <v>0</v>
      </c>
      <c r="T3636" s="58"/>
      <c r="U3636" s="58"/>
      <c r="V3636" s="53">
        <f t="shared" si="926"/>
        <v>0</v>
      </c>
      <c r="W3636" s="75"/>
      <c r="X3636" s="76"/>
    </row>
    <row r="3637" spans="1:24" s="77" customFormat="1" ht="15.75" x14ac:dyDescent="0.25">
      <c r="A3637" s="72" t="s">
        <v>305</v>
      </c>
      <c r="B3637" s="33" t="s">
        <v>336</v>
      </c>
      <c r="C3637" s="73" t="s">
        <v>100</v>
      </c>
      <c r="D3637" s="34" t="s">
        <v>101</v>
      </c>
      <c r="E3637" s="74"/>
      <c r="F3637" s="74"/>
      <c r="G3637" s="74"/>
      <c r="H3637" s="74"/>
      <c r="I3637" s="54"/>
      <c r="J3637" s="50"/>
      <c r="K3637" s="54"/>
      <c r="L3637" s="55"/>
      <c r="M3637" s="75"/>
      <c r="N3637" s="75"/>
      <c r="O3637" s="74"/>
      <c r="P3637" s="74"/>
      <c r="Q3637" s="57">
        <f t="shared" si="925"/>
        <v>0</v>
      </c>
      <c r="R3637" s="74"/>
      <c r="S3637" s="53">
        <f t="shared" si="927"/>
        <v>0</v>
      </c>
      <c r="T3637" s="58"/>
      <c r="U3637" s="58"/>
      <c r="V3637" s="53">
        <f t="shared" si="926"/>
        <v>0</v>
      </c>
      <c r="W3637" s="75"/>
      <c r="X3637" s="76"/>
    </row>
    <row r="3638" spans="1:24" s="77" customFormat="1" ht="37.5" customHeight="1" x14ac:dyDescent="0.25">
      <c r="A3638" s="72" t="s">
        <v>305</v>
      </c>
      <c r="B3638" s="33" t="s">
        <v>336</v>
      </c>
      <c r="C3638" s="73" t="s">
        <v>102</v>
      </c>
      <c r="D3638" s="39" t="s">
        <v>87</v>
      </c>
      <c r="E3638" s="74"/>
      <c r="F3638" s="74"/>
      <c r="G3638" s="74"/>
      <c r="H3638" s="74"/>
      <c r="I3638" s="54"/>
      <c r="J3638" s="50"/>
      <c r="K3638" s="54"/>
      <c r="L3638" s="55"/>
      <c r="M3638" s="75"/>
      <c r="N3638" s="75"/>
      <c r="O3638" s="74"/>
      <c r="P3638" s="74"/>
      <c r="Q3638" s="57">
        <f t="shared" si="925"/>
        <v>0</v>
      </c>
      <c r="R3638" s="74"/>
      <c r="S3638" s="53">
        <f t="shared" si="927"/>
        <v>0</v>
      </c>
      <c r="T3638" s="58"/>
      <c r="U3638" s="58"/>
      <c r="V3638" s="53">
        <f t="shared" si="926"/>
        <v>0</v>
      </c>
      <c r="W3638" s="75"/>
      <c r="X3638" s="76"/>
    </row>
    <row r="3639" spans="1:24" s="77" customFormat="1" ht="63" x14ac:dyDescent="0.25">
      <c r="A3639" s="72" t="s">
        <v>305</v>
      </c>
      <c r="B3639" s="33" t="s">
        <v>336</v>
      </c>
      <c r="C3639" s="73" t="s">
        <v>102</v>
      </c>
      <c r="D3639" s="39" t="s">
        <v>103</v>
      </c>
      <c r="E3639" s="74"/>
      <c r="F3639" s="74"/>
      <c r="G3639" s="74"/>
      <c r="H3639" s="74"/>
      <c r="I3639" s="54"/>
      <c r="J3639" s="50"/>
      <c r="K3639" s="54"/>
      <c r="L3639" s="55"/>
      <c r="M3639" s="75"/>
      <c r="N3639" s="75"/>
      <c r="O3639" s="74"/>
      <c r="P3639" s="74"/>
      <c r="Q3639" s="57">
        <f t="shared" si="925"/>
        <v>0</v>
      </c>
      <c r="R3639" s="74"/>
      <c r="S3639" s="53">
        <f t="shared" si="927"/>
        <v>0</v>
      </c>
      <c r="T3639" s="58"/>
      <c r="U3639" s="58"/>
      <c r="V3639" s="53">
        <f t="shared" si="926"/>
        <v>0</v>
      </c>
      <c r="W3639" s="75"/>
      <c r="X3639" s="76"/>
    </row>
    <row r="3640" spans="1:24" s="77" customFormat="1" ht="31.5" x14ac:dyDescent="0.25">
      <c r="A3640" s="72" t="s">
        <v>305</v>
      </c>
      <c r="B3640" s="33" t="s">
        <v>336</v>
      </c>
      <c r="C3640" s="23" t="s">
        <v>374</v>
      </c>
      <c r="D3640" s="39" t="s">
        <v>375</v>
      </c>
      <c r="E3640" s="53"/>
      <c r="F3640" s="53">
        <f>E3640/12*1</f>
        <v>0</v>
      </c>
      <c r="G3640" s="53"/>
      <c r="H3640" s="53"/>
      <c r="I3640" s="54"/>
      <c r="J3640" s="50"/>
      <c r="K3640" s="54"/>
      <c r="L3640" s="55"/>
      <c r="M3640" s="75"/>
      <c r="N3640" s="75"/>
      <c r="O3640" s="74"/>
      <c r="P3640" s="74"/>
      <c r="Q3640" s="57"/>
      <c r="R3640" s="74"/>
      <c r="S3640" s="53"/>
      <c r="T3640" s="58"/>
      <c r="U3640" s="58"/>
      <c r="V3640" s="53"/>
      <c r="W3640" s="75"/>
      <c r="X3640" s="76"/>
    </row>
    <row r="3641" spans="1:24" s="77" customFormat="1" ht="15.75" x14ac:dyDescent="0.25">
      <c r="A3641" s="72" t="s">
        <v>305</v>
      </c>
      <c r="B3641" s="33" t="s">
        <v>336</v>
      </c>
      <c r="C3641" s="23" t="s">
        <v>377</v>
      </c>
      <c r="D3641" s="39" t="s">
        <v>376</v>
      </c>
      <c r="E3641" s="74"/>
      <c r="F3641" s="74"/>
      <c r="G3641" s="74"/>
      <c r="H3641" s="74"/>
      <c r="I3641" s="54"/>
      <c r="J3641" s="50"/>
      <c r="K3641" s="54"/>
      <c r="L3641" s="55"/>
      <c r="M3641" s="75"/>
      <c r="N3641" s="75"/>
      <c r="O3641" s="74"/>
      <c r="P3641" s="74"/>
      <c r="Q3641" s="57"/>
      <c r="R3641" s="74"/>
      <c r="S3641" s="53"/>
      <c r="T3641" s="58"/>
      <c r="U3641" s="58"/>
      <c r="V3641" s="53"/>
      <c r="W3641" s="75"/>
      <c r="X3641" s="76"/>
    </row>
    <row r="3642" spans="1:24" s="77" customFormat="1" ht="15.75" x14ac:dyDescent="0.25">
      <c r="A3642" s="72" t="s">
        <v>305</v>
      </c>
      <c r="B3642" s="21">
        <v>2</v>
      </c>
      <c r="C3642" s="73" t="s">
        <v>102</v>
      </c>
      <c r="D3642" s="40" t="s">
        <v>31</v>
      </c>
      <c r="E3642" s="68">
        <f t="shared" ref="E3642:L3642" si="928">E3643+E3649+E3703</f>
        <v>2214</v>
      </c>
      <c r="F3642" s="68">
        <f t="shared" si="928"/>
        <v>369</v>
      </c>
      <c r="G3642" s="68">
        <f t="shared" si="928"/>
        <v>67</v>
      </c>
      <c r="H3642" s="68">
        <f t="shared" si="928"/>
        <v>67</v>
      </c>
      <c r="I3642" s="134">
        <f t="shared" si="928"/>
        <v>0</v>
      </c>
      <c r="J3642" s="134">
        <f t="shared" si="928"/>
        <v>0</v>
      </c>
      <c r="K3642" s="134">
        <f t="shared" si="928"/>
        <v>0</v>
      </c>
      <c r="L3642" s="64">
        <f t="shared" si="928"/>
        <v>0</v>
      </c>
      <c r="M3642" s="64"/>
      <c r="N3642" s="49">
        <f>ROUND(M3642/12*3,0)</f>
        <v>0</v>
      </c>
      <c r="O3642" s="68">
        <f t="shared" ref="O3642:V3642" si="929">O3643+O3649+O3703</f>
        <v>0</v>
      </c>
      <c r="P3642" s="68">
        <f t="shared" si="929"/>
        <v>0</v>
      </c>
      <c r="Q3642" s="134">
        <f t="shared" si="929"/>
        <v>0</v>
      </c>
      <c r="R3642" s="68">
        <f t="shared" si="929"/>
        <v>0</v>
      </c>
      <c r="S3642" s="64">
        <f t="shared" si="929"/>
        <v>0</v>
      </c>
      <c r="T3642" s="144">
        <f t="shared" si="929"/>
        <v>0</v>
      </c>
      <c r="U3642" s="144">
        <f t="shared" si="929"/>
        <v>0</v>
      </c>
      <c r="V3642" s="53">
        <f t="shared" si="929"/>
        <v>0</v>
      </c>
      <c r="W3642" s="74"/>
      <c r="X3642" s="76"/>
    </row>
    <row r="3643" spans="1:24" s="77" customFormat="1" ht="15.75" x14ac:dyDescent="0.25">
      <c r="A3643" s="72" t="s">
        <v>305</v>
      </c>
      <c r="B3643" s="22" t="s">
        <v>337</v>
      </c>
      <c r="C3643" s="73" t="s">
        <v>102</v>
      </c>
      <c r="D3643" s="32" t="s">
        <v>32</v>
      </c>
      <c r="E3643" s="64">
        <f t="shared" ref="E3643:L3643" si="930">SUM(E3644:E3648)</f>
        <v>0</v>
      </c>
      <c r="F3643" s="64">
        <f t="shared" si="930"/>
        <v>0</v>
      </c>
      <c r="G3643" s="64">
        <f t="shared" si="930"/>
        <v>0</v>
      </c>
      <c r="H3643" s="64">
        <f t="shared" si="930"/>
        <v>0</v>
      </c>
      <c r="I3643" s="134">
        <f t="shared" si="930"/>
        <v>0</v>
      </c>
      <c r="J3643" s="134">
        <f t="shared" si="930"/>
        <v>0</v>
      </c>
      <c r="K3643" s="134">
        <f t="shared" si="930"/>
        <v>0</v>
      </c>
      <c r="L3643" s="64">
        <f t="shared" si="930"/>
        <v>0</v>
      </c>
      <c r="M3643" s="64"/>
      <c r="N3643" s="64"/>
      <c r="O3643" s="64">
        <f t="shared" ref="O3643:V3643" si="931">SUM(O3644:O3648)</f>
        <v>0</v>
      </c>
      <c r="P3643" s="64">
        <f t="shared" si="931"/>
        <v>0</v>
      </c>
      <c r="Q3643" s="134">
        <f t="shared" si="931"/>
        <v>0</v>
      </c>
      <c r="R3643" s="64">
        <f t="shared" si="931"/>
        <v>0</v>
      </c>
      <c r="S3643" s="64">
        <f t="shared" si="931"/>
        <v>0</v>
      </c>
      <c r="T3643" s="144">
        <f t="shared" si="931"/>
        <v>0</v>
      </c>
      <c r="U3643" s="144">
        <f t="shared" si="931"/>
        <v>0</v>
      </c>
      <c r="V3643" s="64">
        <f t="shared" si="931"/>
        <v>0</v>
      </c>
      <c r="W3643" s="64"/>
      <c r="X3643" s="76"/>
    </row>
    <row r="3644" spans="1:24" s="77" customFormat="1" ht="15.75" x14ac:dyDescent="0.25">
      <c r="A3644" s="72" t="s">
        <v>305</v>
      </c>
      <c r="B3644" s="33" t="s">
        <v>337</v>
      </c>
      <c r="C3644" s="73" t="s">
        <v>109</v>
      </c>
      <c r="D3644" s="34" t="s">
        <v>106</v>
      </c>
      <c r="E3644" s="74"/>
      <c r="F3644" s="74"/>
      <c r="G3644" s="74"/>
      <c r="H3644" s="74"/>
      <c r="I3644" s="54"/>
      <c r="J3644" s="50"/>
      <c r="K3644" s="54"/>
      <c r="L3644" s="55"/>
      <c r="M3644" s="75"/>
      <c r="N3644" s="75"/>
      <c r="O3644" s="74"/>
      <c r="P3644" s="74"/>
      <c r="Q3644" s="57">
        <f>O3644-P3644</f>
        <v>0</v>
      </c>
      <c r="R3644" s="74"/>
      <c r="S3644" s="53">
        <f>ROUND(R3644/12*3,0)</f>
        <v>0</v>
      </c>
      <c r="T3644" s="58"/>
      <c r="U3644" s="58"/>
      <c r="V3644" s="53">
        <f>T3644-U3644</f>
        <v>0</v>
      </c>
      <c r="W3644" s="75"/>
      <c r="X3644" s="76"/>
    </row>
    <row r="3645" spans="1:24" s="77" customFormat="1" ht="31.5" x14ac:dyDescent="0.25">
      <c r="A3645" s="72" t="s">
        <v>305</v>
      </c>
      <c r="B3645" s="33" t="s">
        <v>337</v>
      </c>
      <c r="C3645" s="73" t="s">
        <v>110</v>
      </c>
      <c r="D3645" s="34" t="s">
        <v>114</v>
      </c>
      <c r="E3645" s="74"/>
      <c r="F3645" s="74"/>
      <c r="G3645" s="74"/>
      <c r="H3645" s="74"/>
      <c r="I3645" s="54"/>
      <c r="J3645" s="50"/>
      <c r="K3645" s="54"/>
      <c r="L3645" s="55"/>
      <c r="M3645" s="75"/>
      <c r="N3645" s="75"/>
      <c r="O3645" s="74"/>
      <c r="P3645" s="74"/>
      <c r="Q3645" s="57">
        <f>O3645-P3645</f>
        <v>0</v>
      </c>
      <c r="R3645" s="74"/>
      <c r="S3645" s="53">
        <f>ROUND(R3645/12*3,0)</f>
        <v>0</v>
      </c>
      <c r="T3645" s="58"/>
      <c r="U3645" s="58"/>
      <c r="V3645" s="53">
        <f>T3645-U3645</f>
        <v>0</v>
      </c>
      <c r="W3645" s="75"/>
      <c r="X3645" s="76"/>
    </row>
    <row r="3646" spans="1:24" s="77" customFormat="1" ht="23.25" customHeight="1" x14ac:dyDescent="0.25">
      <c r="A3646" s="72" t="s">
        <v>305</v>
      </c>
      <c r="B3646" s="33" t="s">
        <v>337</v>
      </c>
      <c r="C3646" s="73" t="s">
        <v>111</v>
      </c>
      <c r="D3646" s="34" t="s">
        <v>115</v>
      </c>
      <c r="E3646" s="74"/>
      <c r="F3646" s="74"/>
      <c r="G3646" s="74"/>
      <c r="H3646" s="74"/>
      <c r="I3646" s="127"/>
      <c r="J3646" s="55"/>
      <c r="K3646" s="127"/>
      <c r="L3646" s="55"/>
      <c r="M3646" s="75"/>
      <c r="N3646" s="75"/>
      <c r="O3646" s="74"/>
      <c r="P3646" s="74"/>
      <c r="Q3646" s="59">
        <f>O3646-P3646</f>
        <v>0</v>
      </c>
      <c r="R3646" s="74"/>
      <c r="S3646" s="53">
        <f>ROUND(R3646/12*3,0)</f>
        <v>0</v>
      </c>
      <c r="T3646" s="53"/>
      <c r="U3646" s="53"/>
      <c r="V3646" s="53">
        <f>T3646-U3646</f>
        <v>0</v>
      </c>
      <c r="W3646" s="75"/>
      <c r="X3646" s="76"/>
    </row>
    <row r="3647" spans="1:24" s="77" customFormat="1" ht="31.5" x14ac:dyDescent="0.25">
      <c r="A3647" s="72" t="s">
        <v>305</v>
      </c>
      <c r="B3647" s="33" t="s">
        <v>337</v>
      </c>
      <c r="C3647" s="73" t="s">
        <v>113</v>
      </c>
      <c r="D3647" s="34" t="s">
        <v>116</v>
      </c>
      <c r="E3647" s="74"/>
      <c r="F3647" s="74"/>
      <c r="G3647" s="74"/>
      <c r="H3647" s="74"/>
      <c r="I3647" s="127"/>
      <c r="J3647" s="55"/>
      <c r="K3647" s="127"/>
      <c r="L3647" s="55"/>
      <c r="M3647" s="75"/>
      <c r="N3647" s="75"/>
      <c r="O3647" s="74"/>
      <c r="P3647" s="74"/>
      <c r="Q3647" s="59">
        <f>O3647-P3647</f>
        <v>0</v>
      </c>
      <c r="R3647" s="74"/>
      <c r="S3647" s="53">
        <f>ROUND(R3647/12*3,0)</f>
        <v>0</v>
      </c>
      <c r="T3647" s="53"/>
      <c r="U3647" s="53"/>
      <c r="V3647" s="53">
        <f>T3647-U3647</f>
        <v>0</v>
      </c>
      <c r="W3647" s="75"/>
      <c r="X3647" s="76"/>
    </row>
    <row r="3648" spans="1:24" s="77" customFormat="1" ht="15.75" x14ac:dyDescent="0.25">
      <c r="A3648" s="72" t="s">
        <v>305</v>
      </c>
      <c r="B3648" s="33" t="s">
        <v>337</v>
      </c>
      <c r="C3648" s="73" t="s">
        <v>112</v>
      </c>
      <c r="D3648" s="34" t="s">
        <v>117</v>
      </c>
      <c r="E3648" s="74"/>
      <c r="F3648" s="74"/>
      <c r="G3648" s="74"/>
      <c r="H3648" s="74"/>
      <c r="I3648" s="54"/>
      <c r="J3648" s="50"/>
      <c r="K3648" s="54"/>
      <c r="L3648" s="55"/>
      <c r="M3648" s="75"/>
      <c r="N3648" s="75"/>
      <c r="O3648" s="74"/>
      <c r="P3648" s="74"/>
      <c r="Q3648" s="57">
        <f>O3648-P3648</f>
        <v>0</v>
      </c>
      <c r="R3648" s="74"/>
      <c r="S3648" s="53">
        <f>ROUND(R3648/12*3,0)</f>
        <v>0</v>
      </c>
      <c r="T3648" s="58"/>
      <c r="U3648" s="58"/>
      <c r="V3648" s="53">
        <f>T3648-U3648</f>
        <v>0</v>
      </c>
      <c r="W3648" s="75"/>
      <c r="X3648" s="76"/>
    </row>
    <row r="3649" spans="1:24" s="77" customFormat="1" ht="15.75" x14ac:dyDescent="0.25">
      <c r="A3649" s="72" t="s">
        <v>305</v>
      </c>
      <c r="B3649" s="22" t="s">
        <v>338</v>
      </c>
      <c r="C3649" s="73" t="s">
        <v>102</v>
      </c>
      <c r="D3649" s="41" t="s">
        <v>33</v>
      </c>
      <c r="E3649" s="64">
        <f t="shared" ref="E3649:L3649" si="932">SUM(E3650:E3702)</f>
        <v>0</v>
      </c>
      <c r="F3649" s="64">
        <f t="shared" si="932"/>
        <v>0</v>
      </c>
      <c r="G3649" s="64">
        <f t="shared" si="932"/>
        <v>0</v>
      </c>
      <c r="H3649" s="64">
        <f t="shared" si="932"/>
        <v>0</v>
      </c>
      <c r="I3649" s="134">
        <f t="shared" si="932"/>
        <v>0</v>
      </c>
      <c r="J3649" s="134">
        <f t="shared" si="932"/>
        <v>0</v>
      </c>
      <c r="K3649" s="134">
        <f t="shared" si="932"/>
        <v>0</v>
      </c>
      <c r="L3649" s="64">
        <f t="shared" si="932"/>
        <v>0</v>
      </c>
      <c r="M3649" s="64"/>
      <c r="N3649" s="64"/>
      <c r="O3649" s="64">
        <f t="shared" ref="O3649:V3649" si="933">SUM(O3650:O3702)</f>
        <v>0</v>
      </c>
      <c r="P3649" s="64">
        <f t="shared" si="933"/>
        <v>0</v>
      </c>
      <c r="Q3649" s="134">
        <f t="shared" si="933"/>
        <v>0</v>
      </c>
      <c r="R3649" s="64">
        <f t="shared" si="933"/>
        <v>0</v>
      </c>
      <c r="S3649" s="64">
        <f t="shared" si="933"/>
        <v>0</v>
      </c>
      <c r="T3649" s="144">
        <f t="shared" si="933"/>
        <v>0</v>
      </c>
      <c r="U3649" s="144">
        <f t="shared" si="933"/>
        <v>0</v>
      </c>
      <c r="V3649" s="64">
        <f t="shared" si="933"/>
        <v>0</v>
      </c>
      <c r="W3649" s="64"/>
      <c r="X3649" s="76"/>
    </row>
    <row r="3650" spans="1:24" s="77" customFormat="1" ht="31.5" x14ac:dyDescent="0.25">
      <c r="A3650" s="72" t="s">
        <v>305</v>
      </c>
      <c r="B3650" s="33" t="s">
        <v>338</v>
      </c>
      <c r="C3650" s="78" t="s">
        <v>139</v>
      </c>
      <c r="D3650" s="43" t="s">
        <v>119</v>
      </c>
      <c r="E3650" s="74"/>
      <c r="F3650" s="74"/>
      <c r="G3650" s="74"/>
      <c r="H3650" s="74"/>
      <c r="I3650" s="54"/>
      <c r="J3650" s="50"/>
      <c r="K3650" s="54"/>
      <c r="L3650" s="55"/>
      <c r="M3650" s="75"/>
      <c r="N3650" s="75"/>
      <c r="O3650" s="74"/>
      <c r="P3650" s="74"/>
      <c r="Q3650" s="57">
        <f t="shared" ref="Q3650:Q3702" si="934">O3650-P3650</f>
        <v>0</v>
      </c>
      <c r="R3650" s="74"/>
      <c r="S3650" s="53">
        <f t="shared" ref="S3650:S3702" si="935">ROUND(R3650/12*3,0)</f>
        <v>0</v>
      </c>
      <c r="T3650" s="58"/>
      <c r="U3650" s="58"/>
      <c r="V3650" s="53">
        <f t="shared" ref="V3650:V3702" si="936">T3650-U3650</f>
        <v>0</v>
      </c>
      <c r="W3650" s="75"/>
      <c r="X3650" s="76"/>
    </row>
    <row r="3651" spans="1:24" s="77" customFormat="1" ht="47.25" x14ac:dyDescent="0.25">
      <c r="A3651" s="72" t="s">
        <v>305</v>
      </c>
      <c r="B3651" s="33" t="s">
        <v>338</v>
      </c>
      <c r="C3651" s="78" t="s">
        <v>140</v>
      </c>
      <c r="D3651" s="43" t="s">
        <v>120</v>
      </c>
      <c r="E3651" s="74"/>
      <c r="F3651" s="74"/>
      <c r="G3651" s="74"/>
      <c r="H3651" s="74"/>
      <c r="I3651" s="54"/>
      <c r="J3651" s="50"/>
      <c r="K3651" s="54"/>
      <c r="L3651" s="55"/>
      <c r="M3651" s="75"/>
      <c r="N3651" s="75"/>
      <c r="O3651" s="74"/>
      <c r="P3651" s="74"/>
      <c r="Q3651" s="57">
        <f t="shared" si="934"/>
        <v>0</v>
      </c>
      <c r="R3651" s="74"/>
      <c r="S3651" s="53">
        <f t="shared" si="935"/>
        <v>0</v>
      </c>
      <c r="T3651" s="58"/>
      <c r="U3651" s="58"/>
      <c r="V3651" s="53">
        <f t="shared" si="936"/>
        <v>0</v>
      </c>
      <c r="W3651" s="75"/>
      <c r="X3651" s="76"/>
    </row>
    <row r="3652" spans="1:24" s="77" customFormat="1" ht="31.5" x14ac:dyDescent="0.25">
      <c r="A3652" s="72" t="s">
        <v>305</v>
      </c>
      <c r="B3652" s="33" t="s">
        <v>338</v>
      </c>
      <c r="C3652" s="78" t="s">
        <v>141</v>
      </c>
      <c r="D3652" s="43" t="s">
        <v>142</v>
      </c>
      <c r="E3652" s="74"/>
      <c r="F3652" s="74"/>
      <c r="G3652" s="74"/>
      <c r="H3652" s="74"/>
      <c r="I3652" s="54"/>
      <c r="J3652" s="50"/>
      <c r="K3652" s="54"/>
      <c r="L3652" s="55"/>
      <c r="M3652" s="75"/>
      <c r="N3652" s="75"/>
      <c r="O3652" s="74"/>
      <c r="P3652" s="74"/>
      <c r="Q3652" s="57">
        <f t="shared" si="934"/>
        <v>0</v>
      </c>
      <c r="R3652" s="74"/>
      <c r="S3652" s="53">
        <f t="shared" si="935"/>
        <v>0</v>
      </c>
      <c r="T3652" s="58"/>
      <c r="U3652" s="58"/>
      <c r="V3652" s="53">
        <f t="shared" si="936"/>
        <v>0</v>
      </c>
      <c r="W3652" s="75"/>
      <c r="X3652" s="76"/>
    </row>
    <row r="3653" spans="1:24" s="77" customFormat="1" ht="31.5" x14ac:dyDescent="0.25">
      <c r="A3653" s="72" t="s">
        <v>305</v>
      </c>
      <c r="B3653" s="33" t="s">
        <v>338</v>
      </c>
      <c r="C3653" s="78" t="s">
        <v>143</v>
      </c>
      <c r="D3653" s="43" t="s">
        <v>144</v>
      </c>
      <c r="E3653" s="74"/>
      <c r="F3653" s="74"/>
      <c r="G3653" s="74"/>
      <c r="H3653" s="74"/>
      <c r="I3653" s="127"/>
      <c r="J3653" s="55"/>
      <c r="K3653" s="127"/>
      <c r="L3653" s="55"/>
      <c r="M3653" s="75"/>
      <c r="N3653" s="75"/>
      <c r="O3653" s="74"/>
      <c r="P3653" s="74"/>
      <c r="Q3653" s="59">
        <f t="shared" si="934"/>
        <v>0</v>
      </c>
      <c r="R3653" s="74"/>
      <c r="S3653" s="53">
        <f t="shared" si="935"/>
        <v>0</v>
      </c>
      <c r="T3653" s="53"/>
      <c r="U3653" s="53"/>
      <c r="V3653" s="53">
        <f t="shared" si="936"/>
        <v>0</v>
      </c>
      <c r="W3653" s="75"/>
      <c r="X3653" s="76"/>
    </row>
    <row r="3654" spans="1:24" s="77" customFormat="1" ht="15.75" x14ac:dyDescent="0.25">
      <c r="A3654" s="72" t="s">
        <v>305</v>
      </c>
      <c r="B3654" s="33" t="s">
        <v>338</v>
      </c>
      <c r="C3654" s="78" t="s">
        <v>145</v>
      </c>
      <c r="D3654" s="43" t="s">
        <v>146</v>
      </c>
      <c r="E3654" s="74"/>
      <c r="F3654" s="74"/>
      <c r="G3654" s="74"/>
      <c r="H3654" s="74"/>
      <c r="I3654" s="54"/>
      <c r="J3654" s="50"/>
      <c r="K3654" s="54"/>
      <c r="L3654" s="55"/>
      <c r="M3654" s="75"/>
      <c r="N3654" s="75"/>
      <c r="O3654" s="74"/>
      <c r="P3654" s="74"/>
      <c r="Q3654" s="57">
        <f t="shared" si="934"/>
        <v>0</v>
      </c>
      <c r="R3654" s="74"/>
      <c r="S3654" s="53">
        <f t="shared" si="935"/>
        <v>0</v>
      </c>
      <c r="T3654" s="58"/>
      <c r="U3654" s="58"/>
      <c r="V3654" s="53">
        <f t="shared" si="936"/>
        <v>0</v>
      </c>
      <c r="W3654" s="75"/>
      <c r="X3654" s="76"/>
    </row>
    <row r="3655" spans="1:24" s="77" customFormat="1" ht="15.75" x14ac:dyDescent="0.25">
      <c r="A3655" s="72" t="s">
        <v>305</v>
      </c>
      <c r="B3655" s="33" t="s">
        <v>338</v>
      </c>
      <c r="C3655" s="78" t="s">
        <v>147</v>
      </c>
      <c r="D3655" s="43" t="s">
        <v>148</v>
      </c>
      <c r="E3655" s="74"/>
      <c r="F3655" s="74"/>
      <c r="G3655" s="74"/>
      <c r="H3655" s="74"/>
      <c r="I3655" s="54"/>
      <c r="J3655" s="50"/>
      <c r="K3655" s="54"/>
      <c r="L3655" s="55"/>
      <c r="M3655" s="75"/>
      <c r="N3655" s="75"/>
      <c r="O3655" s="74"/>
      <c r="P3655" s="74"/>
      <c r="Q3655" s="57">
        <f t="shared" si="934"/>
        <v>0</v>
      </c>
      <c r="R3655" s="74"/>
      <c r="S3655" s="53">
        <f t="shared" si="935"/>
        <v>0</v>
      </c>
      <c r="T3655" s="58"/>
      <c r="U3655" s="58"/>
      <c r="V3655" s="53">
        <f t="shared" si="936"/>
        <v>0</v>
      </c>
      <c r="W3655" s="75"/>
      <c r="X3655" s="76"/>
    </row>
    <row r="3656" spans="1:24" s="77" customFormat="1" ht="78.75" x14ac:dyDescent="0.25">
      <c r="A3656" s="72" t="s">
        <v>305</v>
      </c>
      <c r="B3656" s="33" t="s">
        <v>338</v>
      </c>
      <c r="C3656" s="78" t="s">
        <v>149</v>
      </c>
      <c r="D3656" s="43" t="s">
        <v>150</v>
      </c>
      <c r="E3656" s="74"/>
      <c r="F3656" s="74"/>
      <c r="G3656" s="74"/>
      <c r="H3656" s="74"/>
      <c r="I3656" s="54"/>
      <c r="J3656" s="50"/>
      <c r="K3656" s="54"/>
      <c r="L3656" s="55"/>
      <c r="M3656" s="75"/>
      <c r="N3656" s="75"/>
      <c r="O3656" s="74"/>
      <c r="P3656" s="74"/>
      <c r="Q3656" s="57">
        <f t="shared" si="934"/>
        <v>0</v>
      </c>
      <c r="R3656" s="74"/>
      <c r="S3656" s="53">
        <f t="shared" si="935"/>
        <v>0</v>
      </c>
      <c r="T3656" s="58"/>
      <c r="U3656" s="58"/>
      <c r="V3656" s="53">
        <f t="shared" si="936"/>
        <v>0</v>
      </c>
      <c r="W3656" s="75"/>
      <c r="X3656" s="76"/>
    </row>
    <row r="3657" spans="1:24" s="77" customFormat="1" ht="31.5" x14ac:dyDescent="0.25">
      <c r="A3657" s="72" t="s">
        <v>305</v>
      </c>
      <c r="B3657" s="33" t="s">
        <v>338</v>
      </c>
      <c r="C3657" s="78" t="s">
        <v>130</v>
      </c>
      <c r="D3657" s="43" t="s">
        <v>151</v>
      </c>
      <c r="E3657" s="74"/>
      <c r="F3657" s="74"/>
      <c r="G3657" s="74"/>
      <c r="H3657" s="74"/>
      <c r="I3657" s="54"/>
      <c r="J3657" s="50"/>
      <c r="K3657" s="54"/>
      <c r="L3657" s="55"/>
      <c r="M3657" s="75"/>
      <c r="N3657" s="75"/>
      <c r="O3657" s="74"/>
      <c r="P3657" s="74"/>
      <c r="Q3657" s="57">
        <f t="shared" si="934"/>
        <v>0</v>
      </c>
      <c r="R3657" s="74"/>
      <c r="S3657" s="53">
        <f t="shared" si="935"/>
        <v>0</v>
      </c>
      <c r="T3657" s="58"/>
      <c r="U3657" s="58"/>
      <c r="V3657" s="53">
        <f t="shared" si="936"/>
        <v>0</v>
      </c>
      <c r="W3657" s="75"/>
      <c r="X3657" s="76"/>
    </row>
    <row r="3658" spans="1:24" s="77" customFormat="1" ht="47.25" x14ac:dyDescent="0.25">
      <c r="A3658" s="72" t="s">
        <v>305</v>
      </c>
      <c r="B3658" s="33" t="s">
        <v>338</v>
      </c>
      <c r="C3658" s="78" t="s">
        <v>174</v>
      </c>
      <c r="D3658" s="43" t="s">
        <v>175</v>
      </c>
      <c r="E3658" s="74"/>
      <c r="F3658" s="74"/>
      <c r="G3658" s="74"/>
      <c r="H3658" s="74"/>
      <c r="I3658" s="54"/>
      <c r="J3658" s="50"/>
      <c r="K3658" s="54"/>
      <c r="L3658" s="55"/>
      <c r="M3658" s="75"/>
      <c r="N3658" s="75"/>
      <c r="O3658" s="74"/>
      <c r="P3658" s="74"/>
      <c r="Q3658" s="57">
        <f t="shared" si="934"/>
        <v>0</v>
      </c>
      <c r="R3658" s="74"/>
      <c r="S3658" s="53">
        <f t="shared" si="935"/>
        <v>0</v>
      </c>
      <c r="T3658" s="58"/>
      <c r="U3658" s="58"/>
      <c r="V3658" s="53">
        <f t="shared" si="936"/>
        <v>0</v>
      </c>
      <c r="W3658" s="75"/>
      <c r="X3658" s="76"/>
    </row>
    <row r="3659" spans="1:24" s="77" customFormat="1" ht="31.5" x14ac:dyDescent="0.25">
      <c r="A3659" s="72" t="s">
        <v>305</v>
      </c>
      <c r="B3659" s="33" t="s">
        <v>338</v>
      </c>
      <c r="C3659" s="78" t="s">
        <v>129</v>
      </c>
      <c r="D3659" s="43" t="s">
        <v>152</v>
      </c>
      <c r="E3659" s="74"/>
      <c r="F3659" s="74"/>
      <c r="G3659" s="74"/>
      <c r="H3659" s="74"/>
      <c r="I3659" s="54"/>
      <c r="J3659" s="50"/>
      <c r="K3659" s="54"/>
      <c r="L3659" s="55"/>
      <c r="M3659" s="75"/>
      <c r="N3659" s="75"/>
      <c r="O3659" s="74"/>
      <c r="P3659" s="74"/>
      <c r="Q3659" s="57">
        <f t="shared" si="934"/>
        <v>0</v>
      </c>
      <c r="R3659" s="74"/>
      <c r="S3659" s="53">
        <f t="shared" si="935"/>
        <v>0</v>
      </c>
      <c r="T3659" s="58"/>
      <c r="U3659" s="58"/>
      <c r="V3659" s="53">
        <f t="shared" si="936"/>
        <v>0</v>
      </c>
      <c r="W3659" s="75"/>
      <c r="X3659" s="76"/>
    </row>
    <row r="3660" spans="1:24" s="77" customFormat="1" ht="31.5" x14ac:dyDescent="0.25">
      <c r="A3660" s="72" t="s">
        <v>305</v>
      </c>
      <c r="B3660" s="33" t="s">
        <v>338</v>
      </c>
      <c r="C3660" s="78" t="s">
        <v>176</v>
      </c>
      <c r="D3660" s="43" t="s">
        <v>177</v>
      </c>
      <c r="E3660" s="74"/>
      <c r="F3660" s="74"/>
      <c r="G3660" s="74"/>
      <c r="H3660" s="74"/>
      <c r="I3660" s="54"/>
      <c r="J3660" s="50"/>
      <c r="K3660" s="54"/>
      <c r="L3660" s="55"/>
      <c r="M3660" s="75"/>
      <c r="N3660" s="75"/>
      <c r="O3660" s="74"/>
      <c r="P3660" s="74"/>
      <c r="Q3660" s="57">
        <f t="shared" si="934"/>
        <v>0</v>
      </c>
      <c r="R3660" s="74"/>
      <c r="S3660" s="53">
        <f t="shared" si="935"/>
        <v>0</v>
      </c>
      <c r="T3660" s="58"/>
      <c r="U3660" s="58"/>
      <c r="V3660" s="53">
        <f t="shared" si="936"/>
        <v>0</v>
      </c>
      <c r="W3660" s="75"/>
      <c r="X3660" s="76"/>
    </row>
    <row r="3661" spans="1:24" s="77" customFormat="1" ht="15.75" x14ac:dyDescent="0.25">
      <c r="A3661" s="72" t="s">
        <v>305</v>
      </c>
      <c r="B3661" s="33" t="s">
        <v>338</v>
      </c>
      <c r="C3661" s="78" t="s">
        <v>131</v>
      </c>
      <c r="D3661" s="43" t="s">
        <v>153</v>
      </c>
      <c r="E3661" s="74"/>
      <c r="F3661" s="74"/>
      <c r="G3661" s="74"/>
      <c r="H3661" s="74"/>
      <c r="I3661" s="54"/>
      <c r="J3661" s="50"/>
      <c r="K3661" s="54"/>
      <c r="L3661" s="55"/>
      <c r="M3661" s="75"/>
      <c r="N3661" s="75"/>
      <c r="O3661" s="74"/>
      <c r="P3661" s="74"/>
      <c r="Q3661" s="57">
        <f t="shared" si="934"/>
        <v>0</v>
      </c>
      <c r="R3661" s="74"/>
      <c r="S3661" s="53">
        <f t="shared" si="935"/>
        <v>0</v>
      </c>
      <c r="T3661" s="58"/>
      <c r="U3661" s="58"/>
      <c r="V3661" s="53">
        <f t="shared" si="936"/>
        <v>0</v>
      </c>
      <c r="W3661" s="75"/>
      <c r="X3661" s="76"/>
    </row>
    <row r="3662" spans="1:24" s="77" customFormat="1" ht="31.5" x14ac:dyDescent="0.25">
      <c r="A3662" s="72" t="s">
        <v>305</v>
      </c>
      <c r="B3662" s="33" t="s">
        <v>338</v>
      </c>
      <c r="C3662" s="78" t="s">
        <v>178</v>
      </c>
      <c r="D3662" s="43" t="s">
        <v>179</v>
      </c>
      <c r="E3662" s="74"/>
      <c r="F3662" s="74"/>
      <c r="G3662" s="74"/>
      <c r="H3662" s="74"/>
      <c r="I3662" s="54"/>
      <c r="J3662" s="50"/>
      <c r="K3662" s="54"/>
      <c r="L3662" s="55"/>
      <c r="M3662" s="75"/>
      <c r="N3662" s="75"/>
      <c r="O3662" s="74"/>
      <c r="P3662" s="74"/>
      <c r="Q3662" s="57">
        <f t="shared" si="934"/>
        <v>0</v>
      </c>
      <c r="R3662" s="74"/>
      <c r="S3662" s="53">
        <f t="shared" si="935"/>
        <v>0</v>
      </c>
      <c r="T3662" s="58"/>
      <c r="U3662" s="58"/>
      <c r="V3662" s="53">
        <f t="shared" si="936"/>
        <v>0</v>
      </c>
      <c r="W3662" s="75"/>
      <c r="X3662" s="76"/>
    </row>
    <row r="3663" spans="1:24" s="77" customFormat="1" ht="31.5" x14ac:dyDescent="0.25">
      <c r="A3663" s="72" t="s">
        <v>305</v>
      </c>
      <c r="B3663" s="33" t="s">
        <v>338</v>
      </c>
      <c r="C3663" s="78" t="s">
        <v>132</v>
      </c>
      <c r="D3663" s="43" t="s">
        <v>154</v>
      </c>
      <c r="E3663" s="74"/>
      <c r="F3663" s="74"/>
      <c r="G3663" s="74"/>
      <c r="H3663" s="74"/>
      <c r="I3663" s="54"/>
      <c r="J3663" s="50"/>
      <c r="K3663" s="54"/>
      <c r="L3663" s="55"/>
      <c r="M3663" s="75"/>
      <c r="N3663" s="75"/>
      <c r="O3663" s="74"/>
      <c r="P3663" s="74"/>
      <c r="Q3663" s="57">
        <f t="shared" si="934"/>
        <v>0</v>
      </c>
      <c r="R3663" s="74"/>
      <c r="S3663" s="53">
        <f t="shared" si="935"/>
        <v>0</v>
      </c>
      <c r="T3663" s="58"/>
      <c r="U3663" s="58"/>
      <c r="V3663" s="53">
        <f t="shared" si="936"/>
        <v>0</v>
      </c>
      <c r="W3663" s="75"/>
      <c r="X3663" s="76"/>
    </row>
    <row r="3664" spans="1:24" s="77" customFormat="1" ht="15.75" x14ac:dyDescent="0.25">
      <c r="A3664" s="72" t="s">
        <v>305</v>
      </c>
      <c r="B3664" s="33" t="s">
        <v>338</v>
      </c>
      <c r="C3664" s="78" t="s">
        <v>133</v>
      </c>
      <c r="D3664" s="43" t="s">
        <v>155</v>
      </c>
      <c r="E3664" s="74"/>
      <c r="F3664" s="74"/>
      <c r="G3664" s="74"/>
      <c r="H3664" s="74"/>
      <c r="I3664" s="54"/>
      <c r="J3664" s="50"/>
      <c r="K3664" s="54"/>
      <c r="L3664" s="55"/>
      <c r="M3664" s="75"/>
      <c r="N3664" s="75"/>
      <c r="O3664" s="74"/>
      <c r="P3664" s="74"/>
      <c r="Q3664" s="57">
        <f t="shared" si="934"/>
        <v>0</v>
      </c>
      <c r="R3664" s="74"/>
      <c r="S3664" s="53">
        <f t="shared" si="935"/>
        <v>0</v>
      </c>
      <c r="T3664" s="58"/>
      <c r="U3664" s="58"/>
      <c r="V3664" s="53">
        <f t="shared" si="936"/>
        <v>0</v>
      </c>
      <c r="W3664" s="75"/>
      <c r="X3664" s="76"/>
    </row>
    <row r="3665" spans="1:24" s="77" customFormat="1" ht="15.75" x14ac:dyDescent="0.25">
      <c r="A3665" s="72" t="s">
        <v>305</v>
      </c>
      <c r="B3665" s="33" t="s">
        <v>338</v>
      </c>
      <c r="C3665" s="78" t="s">
        <v>135</v>
      </c>
      <c r="D3665" s="43" t="s">
        <v>156</v>
      </c>
      <c r="E3665" s="74"/>
      <c r="F3665" s="74"/>
      <c r="G3665" s="74"/>
      <c r="H3665" s="74"/>
      <c r="I3665" s="54"/>
      <c r="J3665" s="50"/>
      <c r="K3665" s="54"/>
      <c r="L3665" s="55"/>
      <c r="M3665" s="75"/>
      <c r="N3665" s="75"/>
      <c r="O3665" s="74"/>
      <c r="P3665" s="74"/>
      <c r="Q3665" s="57">
        <f t="shared" si="934"/>
        <v>0</v>
      </c>
      <c r="R3665" s="74"/>
      <c r="S3665" s="53">
        <f t="shared" si="935"/>
        <v>0</v>
      </c>
      <c r="T3665" s="58"/>
      <c r="U3665" s="58"/>
      <c r="V3665" s="53">
        <f t="shared" si="936"/>
        <v>0</v>
      </c>
      <c r="W3665" s="75"/>
      <c r="X3665" s="76"/>
    </row>
    <row r="3666" spans="1:24" s="77" customFormat="1" ht="31.5" x14ac:dyDescent="0.25">
      <c r="A3666" s="72" t="s">
        <v>305</v>
      </c>
      <c r="B3666" s="33" t="s">
        <v>338</v>
      </c>
      <c r="C3666" s="78" t="s">
        <v>136</v>
      </c>
      <c r="D3666" s="43" t="s">
        <v>157</v>
      </c>
      <c r="E3666" s="74"/>
      <c r="F3666" s="74"/>
      <c r="G3666" s="74"/>
      <c r="H3666" s="74"/>
      <c r="I3666" s="54"/>
      <c r="J3666" s="50"/>
      <c r="K3666" s="54"/>
      <c r="L3666" s="55"/>
      <c r="M3666" s="75"/>
      <c r="N3666" s="75"/>
      <c r="O3666" s="74"/>
      <c r="P3666" s="74"/>
      <c r="Q3666" s="57">
        <f t="shared" si="934"/>
        <v>0</v>
      </c>
      <c r="R3666" s="74"/>
      <c r="S3666" s="53">
        <f t="shared" si="935"/>
        <v>0</v>
      </c>
      <c r="T3666" s="58"/>
      <c r="U3666" s="58"/>
      <c r="V3666" s="53">
        <f t="shared" si="936"/>
        <v>0</v>
      </c>
      <c r="W3666" s="75"/>
      <c r="X3666" s="76"/>
    </row>
    <row r="3667" spans="1:24" s="77" customFormat="1" ht="47.25" x14ac:dyDescent="0.25">
      <c r="A3667" s="72" t="s">
        <v>305</v>
      </c>
      <c r="B3667" s="33" t="s">
        <v>338</v>
      </c>
      <c r="C3667" s="78" t="s">
        <v>134</v>
      </c>
      <c r="D3667" s="43" t="s">
        <v>158</v>
      </c>
      <c r="E3667" s="74"/>
      <c r="F3667" s="74"/>
      <c r="G3667" s="74"/>
      <c r="H3667" s="74"/>
      <c r="I3667" s="54"/>
      <c r="J3667" s="50"/>
      <c r="K3667" s="54"/>
      <c r="L3667" s="55"/>
      <c r="M3667" s="75"/>
      <c r="N3667" s="75"/>
      <c r="O3667" s="74"/>
      <c r="P3667" s="74"/>
      <c r="Q3667" s="57">
        <f t="shared" si="934"/>
        <v>0</v>
      </c>
      <c r="R3667" s="74"/>
      <c r="S3667" s="53">
        <f t="shared" si="935"/>
        <v>0</v>
      </c>
      <c r="T3667" s="58"/>
      <c r="U3667" s="58"/>
      <c r="V3667" s="53">
        <f t="shared" si="936"/>
        <v>0</v>
      </c>
      <c r="W3667" s="75"/>
      <c r="X3667" s="76"/>
    </row>
    <row r="3668" spans="1:24" s="77" customFormat="1" ht="15.75" x14ac:dyDescent="0.25">
      <c r="A3668" s="72" t="s">
        <v>305</v>
      </c>
      <c r="B3668" s="33" t="s">
        <v>338</v>
      </c>
      <c r="C3668" s="78" t="s">
        <v>138</v>
      </c>
      <c r="D3668" s="43" t="s">
        <v>159</v>
      </c>
      <c r="E3668" s="74"/>
      <c r="F3668" s="74"/>
      <c r="G3668" s="74"/>
      <c r="H3668" s="74"/>
      <c r="I3668" s="54"/>
      <c r="J3668" s="50"/>
      <c r="K3668" s="54"/>
      <c r="L3668" s="55"/>
      <c r="M3668" s="75"/>
      <c r="N3668" s="75"/>
      <c r="O3668" s="74"/>
      <c r="P3668" s="74"/>
      <c r="Q3668" s="57">
        <f t="shared" si="934"/>
        <v>0</v>
      </c>
      <c r="R3668" s="74"/>
      <c r="S3668" s="53">
        <f t="shared" si="935"/>
        <v>0</v>
      </c>
      <c r="T3668" s="58"/>
      <c r="U3668" s="58"/>
      <c r="V3668" s="53">
        <f t="shared" si="936"/>
        <v>0</v>
      </c>
      <c r="W3668" s="75"/>
      <c r="X3668" s="76"/>
    </row>
    <row r="3669" spans="1:24" s="77" customFormat="1" ht="15.75" x14ac:dyDescent="0.25">
      <c r="A3669" s="72" t="s">
        <v>305</v>
      </c>
      <c r="B3669" s="33" t="s">
        <v>338</v>
      </c>
      <c r="C3669" s="78" t="s">
        <v>180</v>
      </c>
      <c r="D3669" s="43" t="s">
        <v>181</v>
      </c>
      <c r="E3669" s="74"/>
      <c r="F3669" s="74"/>
      <c r="G3669" s="74"/>
      <c r="H3669" s="74"/>
      <c r="I3669" s="54"/>
      <c r="J3669" s="50"/>
      <c r="K3669" s="54"/>
      <c r="L3669" s="55"/>
      <c r="M3669" s="75"/>
      <c r="N3669" s="75"/>
      <c r="O3669" s="74"/>
      <c r="P3669" s="74"/>
      <c r="Q3669" s="57">
        <f t="shared" si="934"/>
        <v>0</v>
      </c>
      <c r="R3669" s="74"/>
      <c r="S3669" s="53">
        <f t="shared" si="935"/>
        <v>0</v>
      </c>
      <c r="T3669" s="58"/>
      <c r="U3669" s="58"/>
      <c r="V3669" s="53">
        <f t="shared" si="936"/>
        <v>0</v>
      </c>
      <c r="W3669" s="75"/>
      <c r="X3669" s="76"/>
    </row>
    <row r="3670" spans="1:24" s="77" customFormat="1" ht="31.5" x14ac:dyDescent="0.25">
      <c r="A3670" s="72" t="s">
        <v>305</v>
      </c>
      <c r="B3670" s="33" t="s">
        <v>338</v>
      </c>
      <c r="C3670" s="78" t="s">
        <v>137</v>
      </c>
      <c r="D3670" s="43" t="s">
        <v>160</v>
      </c>
      <c r="E3670" s="74"/>
      <c r="F3670" s="74"/>
      <c r="G3670" s="74"/>
      <c r="H3670" s="74"/>
      <c r="I3670" s="54"/>
      <c r="J3670" s="50"/>
      <c r="K3670" s="54"/>
      <c r="L3670" s="55"/>
      <c r="M3670" s="75"/>
      <c r="N3670" s="75"/>
      <c r="O3670" s="74"/>
      <c r="P3670" s="74"/>
      <c r="Q3670" s="57">
        <f t="shared" si="934"/>
        <v>0</v>
      </c>
      <c r="R3670" s="74"/>
      <c r="S3670" s="53">
        <f t="shared" si="935"/>
        <v>0</v>
      </c>
      <c r="T3670" s="58"/>
      <c r="U3670" s="58"/>
      <c r="V3670" s="53">
        <f t="shared" si="936"/>
        <v>0</v>
      </c>
      <c r="W3670" s="75"/>
      <c r="X3670" s="76"/>
    </row>
    <row r="3671" spans="1:24" s="77" customFormat="1" ht="15.75" x14ac:dyDescent="0.25">
      <c r="A3671" s="72" t="s">
        <v>305</v>
      </c>
      <c r="B3671" s="33" t="s">
        <v>338</v>
      </c>
      <c r="C3671" s="78" t="s">
        <v>127</v>
      </c>
      <c r="D3671" s="43" t="s">
        <v>161</v>
      </c>
      <c r="E3671" s="74"/>
      <c r="F3671" s="74"/>
      <c r="G3671" s="74"/>
      <c r="H3671" s="74"/>
      <c r="I3671" s="54"/>
      <c r="J3671" s="50"/>
      <c r="K3671" s="54"/>
      <c r="L3671" s="55"/>
      <c r="M3671" s="75"/>
      <c r="N3671" s="75"/>
      <c r="O3671" s="74"/>
      <c r="P3671" s="74"/>
      <c r="Q3671" s="57">
        <f t="shared" si="934"/>
        <v>0</v>
      </c>
      <c r="R3671" s="74"/>
      <c r="S3671" s="53">
        <f t="shared" si="935"/>
        <v>0</v>
      </c>
      <c r="T3671" s="58"/>
      <c r="U3671" s="58"/>
      <c r="V3671" s="53">
        <f t="shared" si="936"/>
        <v>0</v>
      </c>
      <c r="W3671" s="75"/>
      <c r="X3671" s="76"/>
    </row>
    <row r="3672" spans="1:24" s="77" customFormat="1" ht="31.5" x14ac:dyDescent="0.25">
      <c r="A3672" s="72" t="s">
        <v>305</v>
      </c>
      <c r="B3672" s="33" t="s">
        <v>338</v>
      </c>
      <c r="C3672" s="78" t="s">
        <v>126</v>
      </c>
      <c r="D3672" s="43" t="s">
        <v>162</v>
      </c>
      <c r="E3672" s="74"/>
      <c r="F3672" s="74"/>
      <c r="G3672" s="74"/>
      <c r="H3672" s="74"/>
      <c r="I3672" s="54"/>
      <c r="J3672" s="50"/>
      <c r="K3672" s="54"/>
      <c r="L3672" s="55"/>
      <c r="M3672" s="75"/>
      <c r="N3672" s="75"/>
      <c r="O3672" s="74"/>
      <c r="P3672" s="74"/>
      <c r="Q3672" s="57">
        <f t="shared" si="934"/>
        <v>0</v>
      </c>
      <c r="R3672" s="74"/>
      <c r="S3672" s="53">
        <f t="shared" si="935"/>
        <v>0</v>
      </c>
      <c r="T3672" s="58"/>
      <c r="U3672" s="58"/>
      <c r="V3672" s="53">
        <f t="shared" si="936"/>
        <v>0</v>
      </c>
      <c r="W3672" s="75"/>
      <c r="X3672" s="76"/>
    </row>
    <row r="3673" spans="1:24" s="77" customFormat="1" ht="15.75" x14ac:dyDescent="0.25">
      <c r="A3673" s="72" t="s">
        <v>305</v>
      </c>
      <c r="B3673" s="33" t="s">
        <v>338</v>
      </c>
      <c r="C3673" s="78" t="s">
        <v>122</v>
      </c>
      <c r="D3673" s="43" t="s">
        <v>163</v>
      </c>
      <c r="E3673" s="74"/>
      <c r="F3673" s="74"/>
      <c r="G3673" s="74"/>
      <c r="H3673" s="74"/>
      <c r="I3673" s="54"/>
      <c r="J3673" s="50"/>
      <c r="K3673" s="54"/>
      <c r="L3673" s="55"/>
      <c r="M3673" s="75"/>
      <c r="N3673" s="75"/>
      <c r="O3673" s="74"/>
      <c r="P3673" s="74"/>
      <c r="Q3673" s="57">
        <f t="shared" si="934"/>
        <v>0</v>
      </c>
      <c r="R3673" s="74"/>
      <c r="S3673" s="53">
        <f t="shared" si="935"/>
        <v>0</v>
      </c>
      <c r="T3673" s="58"/>
      <c r="U3673" s="58"/>
      <c r="V3673" s="53">
        <f t="shared" si="936"/>
        <v>0</v>
      </c>
      <c r="W3673" s="75"/>
      <c r="X3673" s="76"/>
    </row>
    <row r="3674" spans="1:24" s="77" customFormat="1" ht="15.75" x14ac:dyDescent="0.25">
      <c r="A3674" s="72" t="s">
        <v>305</v>
      </c>
      <c r="B3674" s="33" t="s">
        <v>338</v>
      </c>
      <c r="C3674" s="78" t="s">
        <v>123</v>
      </c>
      <c r="D3674" s="43" t="s">
        <v>164</v>
      </c>
      <c r="E3674" s="74"/>
      <c r="F3674" s="74"/>
      <c r="G3674" s="74"/>
      <c r="H3674" s="74"/>
      <c r="I3674" s="54"/>
      <c r="J3674" s="50"/>
      <c r="K3674" s="54"/>
      <c r="L3674" s="55"/>
      <c r="M3674" s="75"/>
      <c r="N3674" s="75"/>
      <c r="O3674" s="74"/>
      <c r="P3674" s="74"/>
      <c r="Q3674" s="57">
        <f t="shared" si="934"/>
        <v>0</v>
      </c>
      <c r="R3674" s="74"/>
      <c r="S3674" s="53">
        <f t="shared" si="935"/>
        <v>0</v>
      </c>
      <c r="T3674" s="58"/>
      <c r="U3674" s="58"/>
      <c r="V3674" s="53">
        <f t="shared" si="936"/>
        <v>0</v>
      </c>
      <c r="W3674" s="75"/>
      <c r="X3674" s="76"/>
    </row>
    <row r="3675" spans="1:24" s="77" customFormat="1" ht="15.75" x14ac:dyDescent="0.25">
      <c r="A3675" s="72" t="s">
        <v>305</v>
      </c>
      <c r="B3675" s="33" t="s">
        <v>338</v>
      </c>
      <c r="C3675" s="78" t="s">
        <v>182</v>
      </c>
      <c r="D3675" s="43" t="s">
        <v>183</v>
      </c>
      <c r="E3675" s="74"/>
      <c r="F3675" s="74"/>
      <c r="G3675" s="74"/>
      <c r="H3675" s="74"/>
      <c r="I3675" s="54"/>
      <c r="J3675" s="50"/>
      <c r="K3675" s="54"/>
      <c r="L3675" s="55"/>
      <c r="M3675" s="75"/>
      <c r="N3675" s="75"/>
      <c r="O3675" s="74"/>
      <c r="P3675" s="74"/>
      <c r="Q3675" s="57">
        <f t="shared" si="934"/>
        <v>0</v>
      </c>
      <c r="R3675" s="74"/>
      <c r="S3675" s="53">
        <f t="shared" si="935"/>
        <v>0</v>
      </c>
      <c r="T3675" s="58"/>
      <c r="U3675" s="58"/>
      <c r="V3675" s="53">
        <f t="shared" si="936"/>
        <v>0</v>
      </c>
      <c r="W3675" s="75"/>
      <c r="X3675" s="76"/>
    </row>
    <row r="3676" spans="1:24" s="77" customFormat="1" ht="15.75" x14ac:dyDescent="0.25">
      <c r="A3676" s="72" t="s">
        <v>305</v>
      </c>
      <c r="B3676" s="33" t="s">
        <v>338</v>
      </c>
      <c r="C3676" s="78" t="s">
        <v>184</v>
      </c>
      <c r="D3676" s="43" t="s">
        <v>185</v>
      </c>
      <c r="E3676" s="74"/>
      <c r="F3676" s="74"/>
      <c r="G3676" s="74"/>
      <c r="H3676" s="74"/>
      <c r="I3676" s="54"/>
      <c r="J3676" s="50"/>
      <c r="K3676" s="54"/>
      <c r="L3676" s="55"/>
      <c r="M3676" s="75"/>
      <c r="N3676" s="75"/>
      <c r="O3676" s="74"/>
      <c r="P3676" s="74"/>
      <c r="Q3676" s="57">
        <f t="shared" si="934"/>
        <v>0</v>
      </c>
      <c r="R3676" s="74"/>
      <c r="S3676" s="53">
        <f t="shared" si="935"/>
        <v>0</v>
      </c>
      <c r="T3676" s="58"/>
      <c r="U3676" s="58"/>
      <c r="V3676" s="53">
        <f t="shared" si="936"/>
        <v>0</v>
      </c>
      <c r="W3676" s="75"/>
      <c r="X3676" s="76"/>
    </row>
    <row r="3677" spans="1:24" s="77" customFormat="1" ht="15.75" x14ac:dyDescent="0.25">
      <c r="A3677" s="72" t="s">
        <v>305</v>
      </c>
      <c r="B3677" s="33" t="s">
        <v>338</v>
      </c>
      <c r="C3677" s="78" t="s">
        <v>186</v>
      </c>
      <c r="D3677" s="43" t="s">
        <v>187</v>
      </c>
      <c r="E3677" s="74"/>
      <c r="F3677" s="74"/>
      <c r="G3677" s="74"/>
      <c r="H3677" s="74"/>
      <c r="I3677" s="54"/>
      <c r="J3677" s="50"/>
      <c r="K3677" s="54"/>
      <c r="L3677" s="55"/>
      <c r="M3677" s="75"/>
      <c r="N3677" s="75"/>
      <c r="O3677" s="74"/>
      <c r="P3677" s="74"/>
      <c r="Q3677" s="57">
        <f t="shared" si="934"/>
        <v>0</v>
      </c>
      <c r="R3677" s="74"/>
      <c r="S3677" s="53">
        <f t="shared" si="935"/>
        <v>0</v>
      </c>
      <c r="T3677" s="58"/>
      <c r="U3677" s="58"/>
      <c r="V3677" s="53">
        <f t="shared" si="936"/>
        <v>0</v>
      </c>
      <c r="W3677" s="75"/>
      <c r="X3677" s="76"/>
    </row>
    <row r="3678" spans="1:24" s="77" customFormat="1" ht="31.5" x14ac:dyDescent="0.25">
      <c r="A3678" s="72" t="s">
        <v>305</v>
      </c>
      <c r="B3678" s="33" t="s">
        <v>338</v>
      </c>
      <c r="C3678" s="78" t="s">
        <v>188</v>
      </c>
      <c r="D3678" s="43" t="s">
        <v>189</v>
      </c>
      <c r="E3678" s="74"/>
      <c r="F3678" s="74"/>
      <c r="G3678" s="74"/>
      <c r="H3678" s="74"/>
      <c r="I3678" s="54"/>
      <c r="J3678" s="50"/>
      <c r="K3678" s="54"/>
      <c r="L3678" s="55"/>
      <c r="M3678" s="75"/>
      <c r="N3678" s="75"/>
      <c r="O3678" s="74"/>
      <c r="P3678" s="74"/>
      <c r="Q3678" s="57">
        <f t="shared" si="934"/>
        <v>0</v>
      </c>
      <c r="R3678" s="74"/>
      <c r="S3678" s="53">
        <f t="shared" si="935"/>
        <v>0</v>
      </c>
      <c r="T3678" s="58"/>
      <c r="U3678" s="58"/>
      <c r="V3678" s="53">
        <f t="shared" si="936"/>
        <v>0</v>
      </c>
      <c r="W3678" s="75"/>
      <c r="X3678" s="76"/>
    </row>
    <row r="3679" spans="1:24" s="77" customFormat="1" ht="15.75" x14ac:dyDescent="0.25">
      <c r="A3679" s="72" t="s">
        <v>305</v>
      </c>
      <c r="B3679" s="33" t="s">
        <v>338</v>
      </c>
      <c r="C3679" s="78" t="s">
        <v>124</v>
      </c>
      <c r="D3679" s="43" t="s">
        <v>165</v>
      </c>
      <c r="E3679" s="74"/>
      <c r="F3679" s="74"/>
      <c r="G3679" s="74"/>
      <c r="H3679" s="74"/>
      <c r="I3679" s="54"/>
      <c r="J3679" s="50"/>
      <c r="K3679" s="54"/>
      <c r="L3679" s="55"/>
      <c r="M3679" s="75"/>
      <c r="N3679" s="75"/>
      <c r="O3679" s="74"/>
      <c r="P3679" s="74"/>
      <c r="Q3679" s="57">
        <f t="shared" si="934"/>
        <v>0</v>
      </c>
      <c r="R3679" s="74"/>
      <c r="S3679" s="53">
        <f t="shared" si="935"/>
        <v>0</v>
      </c>
      <c r="T3679" s="58"/>
      <c r="U3679" s="58"/>
      <c r="V3679" s="53">
        <f t="shared" si="936"/>
        <v>0</v>
      </c>
      <c r="W3679" s="75"/>
      <c r="X3679" s="76"/>
    </row>
    <row r="3680" spans="1:24" s="77" customFormat="1" ht="15.75" x14ac:dyDescent="0.25">
      <c r="A3680" s="72" t="s">
        <v>305</v>
      </c>
      <c r="B3680" s="33" t="s">
        <v>338</v>
      </c>
      <c r="C3680" s="78" t="s">
        <v>125</v>
      </c>
      <c r="D3680" s="43" t="s">
        <v>166</v>
      </c>
      <c r="E3680" s="74"/>
      <c r="F3680" s="74"/>
      <c r="G3680" s="74"/>
      <c r="H3680" s="74"/>
      <c r="I3680" s="54"/>
      <c r="J3680" s="50"/>
      <c r="K3680" s="54"/>
      <c r="L3680" s="55"/>
      <c r="M3680" s="75"/>
      <c r="N3680" s="75"/>
      <c r="O3680" s="74"/>
      <c r="P3680" s="74"/>
      <c r="Q3680" s="57">
        <f t="shared" si="934"/>
        <v>0</v>
      </c>
      <c r="R3680" s="74"/>
      <c r="S3680" s="53">
        <f t="shared" si="935"/>
        <v>0</v>
      </c>
      <c r="T3680" s="58"/>
      <c r="U3680" s="58"/>
      <c r="V3680" s="53">
        <f t="shared" si="936"/>
        <v>0</v>
      </c>
      <c r="W3680" s="75"/>
      <c r="X3680" s="76"/>
    </row>
    <row r="3681" spans="1:24" s="77" customFormat="1" ht="47.25" x14ac:dyDescent="0.25">
      <c r="A3681" s="72" t="s">
        <v>305</v>
      </c>
      <c r="B3681" s="33" t="s">
        <v>338</v>
      </c>
      <c r="C3681" s="78" t="s">
        <v>34</v>
      </c>
      <c r="D3681" s="43" t="s">
        <v>167</v>
      </c>
      <c r="E3681" s="74"/>
      <c r="F3681" s="74"/>
      <c r="G3681" s="74"/>
      <c r="H3681" s="74"/>
      <c r="I3681" s="54"/>
      <c r="J3681" s="50"/>
      <c r="K3681" s="54"/>
      <c r="L3681" s="55"/>
      <c r="M3681" s="75"/>
      <c r="N3681" s="75"/>
      <c r="O3681" s="74"/>
      <c r="P3681" s="74"/>
      <c r="Q3681" s="57">
        <f t="shared" si="934"/>
        <v>0</v>
      </c>
      <c r="R3681" s="74"/>
      <c r="S3681" s="53">
        <f t="shared" si="935"/>
        <v>0</v>
      </c>
      <c r="T3681" s="58"/>
      <c r="U3681" s="58"/>
      <c r="V3681" s="53">
        <f t="shared" si="936"/>
        <v>0</v>
      </c>
      <c r="W3681" s="75"/>
      <c r="X3681" s="76"/>
    </row>
    <row r="3682" spans="1:24" s="77" customFormat="1" ht="15.75" x14ac:dyDescent="0.25">
      <c r="A3682" s="72" t="s">
        <v>305</v>
      </c>
      <c r="B3682" s="33" t="s">
        <v>338</v>
      </c>
      <c r="C3682" s="78" t="s">
        <v>35</v>
      </c>
      <c r="D3682" s="43" t="s">
        <v>168</v>
      </c>
      <c r="E3682" s="74"/>
      <c r="F3682" s="74"/>
      <c r="G3682" s="74"/>
      <c r="H3682" s="74"/>
      <c r="I3682" s="54"/>
      <c r="J3682" s="50"/>
      <c r="K3682" s="54"/>
      <c r="L3682" s="55"/>
      <c r="M3682" s="75"/>
      <c r="N3682" s="75"/>
      <c r="O3682" s="74"/>
      <c r="P3682" s="74"/>
      <c r="Q3682" s="57">
        <f t="shared" si="934"/>
        <v>0</v>
      </c>
      <c r="R3682" s="74"/>
      <c r="S3682" s="53">
        <f t="shared" si="935"/>
        <v>0</v>
      </c>
      <c r="T3682" s="58"/>
      <c r="U3682" s="58"/>
      <c r="V3682" s="53">
        <f t="shared" si="936"/>
        <v>0</v>
      </c>
      <c r="W3682" s="75"/>
      <c r="X3682" s="76"/>
    </row>
    <row r="3683" spans="1:24" s="77" customFormat="1" ht="31.5" x14ac:dyDescent="0.25">
      <c r="A3683" s="72" t="s">
        <v>305</v>
      </c>
      <c r="B3683" s="33" t="s">
        <v>338</v>
      </c>
      <c r="C3683" s="78" t="s">
        <v>36</v>
      </c>
      <c r="D3683" s="43" t="s">
        <v>190</v>
      </c>
      <c r="E3683" s="74"/>
      <c r="F3683" s="74"/>
      <c r="G3683" s="74"/>
      <c r="H3683" s="74"/>
      <c r="I3683" s="54"/>
      <c r="J3683" s="50"/>
      <c r="K3683" s="54"/>
      <c r="L3683" s="55"/>
      <c r="M3683" s="75"/>
      <c r="N3683" s="75"/>
      <c r="O3683" s="74"/>
      <c r="P3683" s="74"/>
      <c r="Q3683" s="57">
        <f t="shared" si="934"/>
        <v>0</v>
      </c>
      <c r="R3683" s="74"/>
      <c r="S3683" s="53">
        <f t="shared" si="935"/>
        <v>0</v>
      </c>
      <c r="T3683" s="58"/>
      <c r="U3683" s="58"/>
      <c r="V3683" s="53">
        <f t="shared" si="936"/>
        <v>0</v>
      </c>
      <c r="W3683" s="75"/>
      <c r="X3683" s="76"/>
    </row>
    <row r="3684" spans="1:24" s="77" customFormat="1" ht="31.5" x14ac:dyDescent="0.25">
      <c r="A3684" s="72" t="s">
        <v>305</v>
      </c>
      <c r="B3684" s="33" t="s">
        <v>338</v>
      </c>
      <c r="C3684" s="78" t="s">
        <v>37</v>
      </c>
      <c r="D3684" s="43" t="s">
        <v>191</v>
      </c>
      <c r="E3684" s="74"/>
      <c r="F3684" s="74"/>
      <c r="G3684" s="74"/>
      <c r="H3684" s="74"/>
      <c r="I3684" s="54"/>
      <c r="J3684" s="50"/>
      <c r="K3684" s="54"/>
      <c r="L3684" s="55"/>
      <c r="M3684" s="75"/>
      <c r="N3684" s="75"/>
      <c r="O3684" s="74"/>
      <c r="P3684" s="74"/>
      <c r="Q3684" s="57">
        <f t="shared" si="934"/>
        <v>0</v>
      </c>
      <c r="R3684" s="74"/>
      <c r="S3684" s="53">
        <f t="shared" si="935"/>
        <v>0</v>
      </c>
      <c r="T3684" s="58"/>
      <c r="U3684" s="58"/>
      <c r="V3684" s="53">
        <f t="shared" si="936"/>
        <v>0</v>
      </c>
      <c r="W3684" s="75"/>
      <c r="X3684" s="76"/>
    </row>
    <row r="3685" spans="1:24" s="77" customFormat="1" ht="31.5" x14ac:dyDescent="0.25">
      <c r="A3685" s="72" t="s">
        <v>305</v>
      </c>
      <c r="B3685" s="33" t="s">
        <v>338</v>
      </c>
      <c r="C3685" s="78" t="s">
        <v>38</v>
      </c>
      <c r="D3685" s="43" t="s">
        <v>169</v>
      </c>
      <c r="E3685" s="74"/>
      <c r="F3685" s="74"/>
      <c r="G3685" s="74"/>
      <c r="H3685" s="74"/>
      <c r="I3685" s="54"/>
      <c r="J3685" s="50"/>
      <c r="K3685" s="54"/>
      <c r="L3685" s="55"/>
      <c r="M3685" s="75"/>
      <c r="N3685" s="75"/>
      <c r="O3685" s="74"/>
      <c r="P3685" s="74"/>
      <c r="Q3685" s="57">
        <f t="shared" si="934"/>
        <v>0</v>
      </c>
      <c r="R3685" s="74"/>
      <c r="S3685" s="53">
        <f t="shared" si="935"/>
        <v>0</v>
      </c>
      <c r="T3685" s="58"/>
      <c r="U3685" s="58"/>
      <c r="V3685" s="53">
        <f t="shared" si="936"/>
        <v>0</v>
      </c>
      <c r="W3685" s="75"/>
      <c r="X3685" s="76"/>
    </row>
    <row r="3686" spans="1:24" s="77" customFormat="1" ht="15.75" x14ac:dyDescent="0.25">
      <c r="A3686" s="72" t="s">
        <v>305</v>
      </c>
      <c r="B3686" s="33" t="s">
        <v>338</v>
      </c>
      <c r="C3686" s="78" t="s">
        <v>39</v>
      </c>
      <c r="D3686" s="43" t="s">
        <v>170</v>
      </c>
      <c r="E3686" s="74"/>
      <c r="F3686" s="74"/>
      <c r="G3686" s="74"/>
      <c r="H3686" s="74"/>
      <c r="I3686" s="54"/>
      <c r="J3686" s="50"/>
      <c r="K3686" s="54"/>
      <c r="L3686" s="55"/>
      <c r="M3686" s="75"/>
      <c r="N3686" s="75"/>
      <c r="O3686" s="74"/>
      <c r="P3686" s="74"/>
      <c r="Q3686" s="57">
        <f t="shared" si="934"/>
        <v>0</v>
      </c>
      <c r="R3686" s="74"/>
      <c r="S3686" s="53">
        <f t="shared" si="935"/>
        <v>0</v>
      </c>
      <c r="T3686" s="58"/>
      <c r="U3686" s="58"/>
      <c r="V3686" s="53">
        <f t="shared" si="936"/>
        <v>0</v>
      </c>
      <c r="W3686" s="75"/>
      <c r="X3686" s="76"/>
    </row>
    <row r="3687" spans="1:24" s="77" customFormat="1" ht="47.25" x14ac:dyDescent="0.25">
      <c r="A3687" s="72" t="s">
        <v>305</v>
      </c>
      <c r="B3687" s="33" t="s">
        <v>338</v>
      </c>
      <c r="C3687" s="78" t="s">
        <v>40</v>
      </c>
      <c r="D3687" s="43" t="s">
        <v>172</v>
      </c>
      <c r="E3687" s="74"/>
      <c r="F3687" s="74"/>
      <c r="G3687" s="74"/>
      <c r="H3687" s="74"/>
      <c r="I3687" s="54"/>
      <c r="J3687" s="50"/>
      <c r="K3687" s="54"/>
      <c r="L3687" s="55"/>
      <c r="M3687" s="75"/>
      <c r="N3687" s="75"/>
      <c r="O3687" s="74"/>
      <c r="P3687" s="74"/>
      <c r="Q3687" s="57">
        <f t="shared" si="934"/>
        <v>0</v>
      </c>
      <c r="R3687" s="74"/>
      <c r="S3687" s="53">
        <f t="shared" si="935"/>
        <v>0</v>
      </c>
      <c r="T3687" s="58"/>
      <c r="U3687" s="58"/>
      <c r="V3687" s="53">
        <f t="shared" si="936"/>
        <v>0</v>
      </c>
      <c r="W3687" s="75"/>
      <c r="X3687" s="76"/>
    </row>
    <row r="3688" spans="1:24" s="77" customFormat="1" ht="15.75" x14ac:dyDescent="0.25">
      <c r="A3688" s="72" t="s">
        <v>305</v>
      </c>
      <c r="B3688" s="33" t="s">
        <v>338</v>
      </c>
      <c r="C3688" s="78" t="s">
        <v>41</v>
      </c>
      <c r="D3688" s="43" t="s">
        <v>171</v>
      </c>
      <c r="E3688" s="74"/>
      <c r="F3688" s="74"/>
      <c r="G3688" s="74"/>
      <c r="H3688" s="74"/>
      <c r="I3688" s="54"/>
      <c r="J3688" s="50"/>
      <c r="K3688" s="54"/>
      <c r="L3688" s="55"/>
      <c r="M3688" s="75"/>
      <c r="N3688" s="75"/>
      <c r="O3688" s="74"/>
      <c r="P3688" s="74"/>
      <c r="Q3688" s="57">
        <f t="shared" si="934"/>
        <v>0</v>
      </c>
      <c r="R3688" s="74"/>
      <c r="S3688" s="53">
        <f t="shared" si="935"/>
        <v>0</v>
      </c>
      <c r="T3688" s="58"/>
      <c r="U3688" s="58"/>
      <c r="V3688" s="53">
        <f t="shared" si="936"/>
        <v>0</v>
      </c>
      <c r="W3688" s="75"/>
      <c r="X3688" s="76"/>
    </row>
    <row r="3689" spans="1:24" s="77" customFormat="1" ht="15.75" x14ac:dyDescent="0.25">
      <c r="A3689" s="72" t="s">
        <v>305</v>
      </c>
      <c r="B3689" s="33" t="s">
        <v>338</v>
      </c>
      <c r="C3689" s="78" t="s">
        <v>42</v>
      </c>
      <c r="D3689" s="43" t="s">
        <v>192</v>
      </c>
      <c r="E3689" s="74"/>
      <c r="F3689" s="74"/>
      <c r="G3689" s="74"/>
      <c r="H3689" s="74"/>
      <c r="I3689" s="54"/>
      <c r="J3689" s="50"/>
      <c r="K3689" s="54"/>
      <c r="L3689" s="55"/>
      <c r="M3689" s="75"/>
      <c r="N3689" s="75"/>
      <c r="O3689" s="74"/>
      <c r="P3689" s="74"/>
      <c r="Q3689" s="57">
        <f t="shared" si="934"/>
        <v>0</v>
      </c>
      <c r="R3689" s="74"/>
      <c r="S3689" s="53">
        <f t="shared" si="935"/>
        <v>0</v>
      </c>
      <c r="T3689" s="58"/>
      <c r="U3689" s="58"/>
      <c r="V3689" s="53">
        <f t="shared" si="936"/>
        <v>0</v>
      </c>
      <c r="W3689" s="75"/>
      <c r="X3689" s="76"/>
    </row>
    <row r="3690" spans="1:24" s="77" customFormat="1" ht="15.75" x14ac:dyDescent="0.25">
      <c r="A3690" s="72" t="s">
        <v>305</v>
      </c>
      <c r="B3690" s="33" t="s">
        <v>338</v>
      </c>
      <c r="C3690" s="78" t="s">
        <v>43</v>
      </c>
      <c r="D3690" s="43" t="s">
        <v>193</v>
      </c>
      <c r="E3690" s="74"/>
      <c r="F3690" s="74"/>
      <c r="G3690" s="74"/>
      <c r="H3690" s="74"/>
      <c r="I3690" s="54"/>
      <c r="J3690" s="50"/>
      <c r="K3690" s="54"/>
      <c r="L3690" s="55"/>
      <c r="M3690" s="75"/>
      <c r="N3690" s="75"/>
      <c r="O3690" s="74"/>
      <c r="P3690" s="74"/>
      <c r="Q3690" s="57">
        <f t="shared" si="934"/>
        <v>0</v>
      </c>
      <c r="R3690" s="74"/>
      <c r="S3690" s="53">
        <f t="shared" si="935"/>
        <v>0</v>
      </c>
      <c r="T3690" s="58"/>
      <c r="U3690" s="58"/>
      <c r="V3690" s="53">
        <f t="shared" si="936"/>
        <v>0</v>
      </c>
      <c r="W3690" s="75"/>
      <c r="X3690" s="76"/>
    </row>
    <row r="3691" spans="1:24" s="77" customFormat="1" ht="15.75" x14ac:dyDescent="0.25">
      <c r="A3691" s="72" t="s">
        <v>305</v>
      </c>
      <c r="B3691" s="33" t="s">
        <v>338</v>
      </c>
      <c r="C3691" s="78" t="s">
        <v>44</v>
      </c>
      <c r="D3691" s="43" t="s">
        <v>173</v>
      </c>
      <c r="E3691" s="74"/>
      <c r="F3691" s="74"/>
      <c r="G3691" s="74"/>
      <c r="H3691" s="74"/>
      <c r="I3691" s="54"/>
      <c r="J3691" s="50"/>
      <c r="K3691" s="54"/>
      <c r="L3691" s="55"/>
      <c r="M3691" s="75"/>
      <c r="N3691" s="75"/>
      <c r="O3691" s="74"/>
      <c r="P3691" s="74"/>
      <c r="Q3691" s="57">
        <f t="shared" si="934"/>
        <v>0</v>
      </c>
      <c r="R3691" s="74"/>
      <c r="S3691" s="53">
        <f t="shared" si="935"/>
        <v>0</v>
      </c>
      <c r="T3691" s="58"/>
      <c r="U3691" s="58"/>
      <c r="V3691" s="53">
        <f t="shared" si="936"/>
        <v>0</v>
      </c>
      <c r="W3691" s="75"/>
      <c r="X3691" s="76"/>
    </row>
    <row r="3692" spans="1:24" s="77" customFormat="1" ht="15.75" x14ac:dyDescent="0.25">
      <c r="A3692" s="72" t="s">
        <v>305</v>
      </c>
      <c r="B3692" s="33" t="s">
        <v>338</v>
      </c>
      <c r="C3692" s="78" t="s">
        <v>45</v>
      </c>
      <c r="D3692" s="43" t="s">
        <v>187</v>
      </c>
      <c r="E3692" s="74"/>
      <c r="F3692" s="74"/>
      <c r="G3692" s="74"/>
      <c r="H3692" s="74"/>
      <c r="I3692" s="54"/>
      <c r="J3692" s="50"/>
      <c r="K3692" s="54"/>
      <c r="L3692" s="55"/>
      <c r="M3692" s="75"/>
      <c r="N3692" s="75"/>
      <c r="O3692" s="74"/>
      <c r="P3692" s="74"/>
      <c r="Q3692" s="57">
        <f t="shared" si="934"/>
        <v>0</v>
      </c>
      <c r="R3692" s="74"/>
      <c r="S3692" s="53">
        <f t="shared" si="935"/>
        <v>0</v>
      </c>
      <c r="T3692" s="58"/>
      <c r="U3692" s="58"/>
      <c r="V3692" s="53">
        <f t="shared" si="936"/>
        <v>0</v>
      </c>
      <c r="W3692" s="75"/>
      <c r="X3692" s="76"/>
    </row>
    <row r="3693" spans="1:24" s="77" customFormat="1" ht="15.75" x14ac:dyDescent="0.25">
      <c r="A3693" s="72" t="s">
        <v>305</v>
      </c>
      <c r="B3693" s="33" t="s">
        <v>338</v>
      </c>
      <c r="C3693" s="78" t="s">
        <v>46</v>
      </c>
      <c r="D3693" s="43" t="s">
        <v>194</v>
      </c>
      <c r="E3693" s="74"/>
      <c r="F3693" s="74"/>
      <c r="G3693" s="74"/>
      <c r="H3693" s="74"/>
      <c r="I3693" s="54"/>
      <c r="J3693" s="50"/>
      <c r="K3693" s="54"/>
      <c r="L3693" s="55"/>
      <c r="M3693" s="75"/>
      <c r="N3693" s="75"/>
      <c r="O3693" s="74"/>
      <c r="P3693" s="74"/>
      <c r="Q3693" s="57">
        <f t="shared" si="934"/>
        <v>0</v>
      </c>
      <c r="R3693" s="74"/>
      <c r="S3693" s="53">
        <f t="shared" si="935"/>
        <v>0</v>
      </c>
      <c r="T3693" s="58"/>
      <c r="U3693" s="58"/>
      <c r="V3693" s="53">
        <f t="shared" si="936"/>
        <v>0</v>
      </c>
      <c r="W3693" s="75"/>
      <c r="X3693" s="76"/>
    </row>
    <row r="3694" spans="1:24" s="77" customFormat="1" ht="15.75" x14ac:dyDescent="0.25">
      <c r="A3694" s="72" t="s">
        <v>305</v>
      </c>
      <c r="B3694" s="33" t="s">
        <v>338</v>
      </c>
      <c r="C3694" s="78" t="s">
        <v>47</v>
      </c>
      <c r="D3694" s="43" t="s">
        <v>121</v>
      </c>
      <c r="E3694" s="74"/>
      <c r="F3694" s="74"/>
      <c r="G3694" s="74"/>
      <c r="H3694" s="74"/>
      <c r="I3694" s="54"/>
      <c r="J3694" s="50"/>
      <c r="K3694" s="54"/>
      <c r="L3694" s="55"/>
      <c r="M3694" s="75"/>
      <c r="N3694" s="75"/>
      <c r="O3694" s="74"/>
      <c r="P3694" s="74"/>
      <c r="Q3694" s="57">
        <f t="shared" si="934"/>
        <v>0</v>
      </c>
      <c r="R3694" s="74"/>
      <c r="S3694" s="53">
        <f t="shared" si="935"/>
        <v>0</v>
      </c>
      <c r="T3694" s="58"/>
      <c r="U3694" s="58"/>
      <c r="V3694" s="53">
        <f t="shared" si="936"/>
        <v>0</v>
      </c>
      <c r="W3694" s="75"/>
      <c r="X3694" s="76"/>
    </row>
    <row r="3695" spans="1:24" s="77" customFormat="1" ht="15.75" x14ac:dyDescent="0.25">
      <c r="A3695" s="72" t="s">
        <v>305</v>
      </c>
      <c r="B3695" s="33" t="s">
        <v>338</v>
      </c>
      <c r="C3695" s="78" t="s">
        <v>48</v>
      </c>
      <c r="D3695" s="43" t="s">
        <v>195</v>
      </c>
      <c r="E3695" s="74"/>
      <c r="F3695" s="74"/>
      <c r="G3695" s="74"/>
      <c r="H3695" s="74"/>
      <c r="I3695" s="54"/>
      <c r="J3695" s="50"/>
      <c r="K3695" s="54"/>
      <c r="L3695" s="55"/>
      <c r="M3695" s="75"/>
      <c r="N3695" s="75"/>
      <c r="O3695" s="74"/>
      <c r="P3695" s="74"/>
      <c r="Q3695" s="57">
        <f t="shared" si="934"/>
        <v>0</v>
      </c>
      <c r="R3695" s="74"/>
      <c r="S3695" s="53">
        <f t="shared" si="935"/>
        <v>0</v>
      </c>
      <c r="T3695" s="58"/>
      <c r="U3695" s="58"/>
      <c r="V3695" s="53">
        <f t="shared" si="936"/>
        <v>0</v>
      </c>
      <c r="W3695" s="75"/>
      <c r="X3695" s="76"/>
    </row>
    <row r="3696" spans="1:24" s="77" customFormat="1" ht="31.5" x14ac:dyDescent="0.25">
      <c r="A3696" s="72" t="s">
        <v>305</v>
      </c>
      <c r="B3696" s="33" t="s">
        <v>338</v>
      </c>
      <c r="C3696" s="78" t="s">
        <v>128</v>
      </c>
      <c r="D3696" s="43" t="s">
        <v>118</v>
      </c>
      <c r="E3696" s="74"/>
      <c r="F3696" s="74"/>
      <c r="G3696" s="74"/>
      <c r="H3696" s="74"/>
      <c r="I3696" s="54"/>
      <c r="J3696" s="50"/>
      <c r="K3696" s="54"/>
      <c r="L3696" s="55"/>
      <c r="M3696" s="75"/>
      <c r="N3696" s="75"/>
      <c r="O3696" s="74"/>
      <c r="P3696" s="74"/>
      <c r="Q3696" s="57">
        <f t="shared" si="934"/>
        <v>0</v>
      </c>
      <c r="R3696" s="74"/>
      <c r="S3696" s="53">
        <f t="shared" si="935"/>
        <v>0</v>
      </c>
      <c r="T3696" s="58"/>
      <c r="U3696" s="58"/>
      <c r="V3696" s="53">
        <f t="shared" si="936"/>
        <v>0</v>
      </c>
      <c r="W3696" s="75"/>
      <c r="X3696" s="76"/>
    </row>
    <row r="3697" spans="1:24" s="77" customFormat="1" ht="15.75" x14ac:dyDescent="0.25">
      <c r="A3697" s="72" t="s">
        <v>305</v>
      </c>
      <c r="B3697" s="33" t="s">
        <v>338</v>
      </c>
      <c r="C3697" s="78" t="s">
        <v>47</v>
      </c>
      <c r="D3697" s="43" t="s">
        <v>121</v>
      </c>
      <c r="E3697" s="74"/>
      <c r="F3697" s="74"/>
      <c r="G3697" s="74"/>
      <c r="H3697" s="74"/>
      <c r="I3697" s="54"/>
      <c r="J3697" s="50"/>
      <c r="K3697" s="54"/>
      <c r="L3697" s="55"/>
      <c r="M3697" s="75"/>
      <c r="N3697" s="75"/>
      <c r="O3697" s="74"/>
      <c r="P3697" s="74"/>
      <c r="Q3697" s="57">
        <f t="shared" si="934"/>
        <v>0</v>
      </c>
      <c r="R3697" s="74"/>
      <c r="S3697" s="53">
        <f t="shared" si="935"/>
        <v>0</v>
      </c>
      <c r="T3697" s="58"/>
      <c r="U3697" s="58"/>
      <c r="V3697" s="53">
        <f t="shared" si="936"/>
        <v>0</v>
      </c>
      <c r="W3697" s="75"/>
      <c r="X3697" s="76"/>
    </row>
    <row r="3698" spans="1:24" s="77" customFormat="1" ht="31.5" x14ac:dyDescent="0.25">
      <c r="A3698" s="72" t="s">
        <v>305</v>
      </c>
      <c r="B3698" s="33" t="s">
        <v>338</v>
      </c>
      <c r="C3698" s="78" t="s">
        <v>49</v>
      </c>
      <c r="D3698" s="43" t="s">
        <v>196</v>
      </c>
      <c r="E3698" s="74"/>
      <c r="F3698" s="74"/>
      <c r="G3698" s="74"/>
      <c r="H3698" s="74"/>
      <c r="I3698" s="54"/>
      <c r="J3698" s="50"/>
      <c r="K3698" s="54"/>
      <c r="L3698" s="55"/>
      <c r="M3698" s="75"/>
      <c r="N3698" s="75"/>
      <c r="O3698" s="74"/>
      <c r="P3698" s="74"/>
      <c r="Q3698" s="57">
        <f t="shared" si="934"/>
        <v>0</v>
      </c>
      <c r="R3698" s="74"/>
      <c r="S3698" s="53">
        <f t="shared" si="935"/>
        <v>0</v>
      </c>
      <c r="T3698" s="58"/>
      <c r="U3698" s="58"/>
      <c r="V3698" s="53">
        <f t="shared" si="936"/>
        <v>0</v>
      </c>
      <c r="W3698" s="75"/>
      <c r="X3698" s="76"/>
    </row>
    <row r="3699" spans="1:24" s="77" customFormat="1" ht="31.5" x14ac:dyDescent="0.25">
      <c r="A3699" s="72" t="s">
        <v>305</v>
      </c>
      <c r="B3699" s="33" t="s">
        <v>338</v>
      </c>
      <c r="C3699" s="78" t="s">
        <v>197</v>
      </c>
      <c r="D3699" s="43" t="s">
        <v>198</v>
      </c>
      <c r="E3699" s="74"/>
      <c r="F3699" s="74"/>
      <c r="G3699" s="74"/>
      <c r="H3699" s="74"/>
      <c r="I3699" s="54"/>
      <c r="J3699" s="50"/>
      <c r="K3699" s="54"/>
      <c r="L3699" s="55"/>
      <c r="M3699" s="75"/>
      <c r="N3699" s="75"/>
      <c r="O3699" s="74"/>
      <c r="P3699" s="74"/>
      <c r="Q3699" s="57">
        <f t="shared" si="934"/>
        <v>0</v>
      </c>
      <c r="R3699" s="74"/>
      <c r="S3699" s="53">
        <f t="shared" si="935"/>
        <v>0</v>
      </c>
      <c r="T3699" s="58"/>
      <c r="U3699" s="58"/>
      <c r="V3699" s="53">
        <f t="shared" si="936"/>
        <v>0</v>
      </c>
      <c r="W3699" s="75"/>
      <c r="X3699" s="76"/>
    </row>
    <row r="3700" spans="1:24" s="77" customFormat="1" ht="47.25" x14ac:dyDescent="0.25">
      <c r="A3700" s="72" t="s">
        <v>305</v>
      </c>
      <c r="B3700" s="33" t="s">
        <v>338</v>
      </c>
      <c r="C3700" s="78" t="s">
        <v>199</v>
      </c>
      <c r="D3700" s="43" t="s">
        <v>200</v>
      </c>
      <c r="E3700" s="74"/>
      <c r="F3700" s="74"/>
      <c r="G3700" s="74"/>
      <c r="H3700" s="74"/>
      <c r="I3700" s="54"/>
      <c r="J3700" s="50"/>
      <c r="K3700" s="54"/>
      <c r="L3700" s="55"/>
      <c r="M3700" s="75"/>
      <c r="N3700" s="75"/>
      <c r="O3700" s="74"/>
      <c r="P3700" s="74"/>
      <c r="Q3700" s="57">
        <f t="shared" si="934"/>
        <v>0</v>
      </c>
      <c r="R3700" s="74"/>
      <c r="S3700" s="53">
        <f t="shared" si="935"/>
        <v>0</v>
      </c>
      <c r="T3700" s="58"/>
      <c r="U3700" s="58"/>
      <c r="V3700" s="53">
        <f t="shared" si="936"/>
        <v>0</v>
      </c>
      <c r="W3700" s="75"/>
      <c r="X3700" s="76"/>
    </row>
    <row r="3701" spans="1:24" s="77" customFormat="1" ht="31.5" x14ac:dyDescent="0.25">
      <c r="A3701" s="72" t="s">
        <v>305</v>
      </c>
      <c r="B3701" s="33" t="s">
        <v>338</v>
      </c>
      <c r="C3701" s="78" t="s">
        <v>201</v>
      </c>
      <c r="D3701" s="43" t="s">
        <v>202</v>
      </c>
      <c r="E3701" s="74"/>
      <c r="F3701" s="74"/>
      <c r="G3701" s="74"/>
      <c r="H3701" s="74"/>
      <c r="I3701" s="54"/>
      <c r="J3701" s="50"/>
      <c r="K3701" s="54"/>
      <c r="L3701" s="55"/>
      <c r="M3701" s="75"/>
      <c r="N3701" s="75"/>
      <c r="O3701" s="74"/>
      <c r="P3701" s="74"/>
      <c r="Q3701" s="57">
        <f t="shared" si="934"/>
        <v>0</v>
      </c>
      <c r="R3701" s="74"/>
      <c r="S3701" s="53">
        <f t="shared" si="935"/>
        <v>0</v>
      </c>
      <c r="T3701" s="58"/>
      <c r="U3701" s="58"/>
      <c r="V3701" s="53">
        <f t="shared" si="936"/>
        <v>0</v>
      </c>
      <c r="W3701" s="75"/>
      <c r="X3701" s="76"/>
    </row>
    <row r="3702" spans="1:24" s="77" customFormat="1" ht="47.25" x14ac:dyDescent="0.25">
      <c r="A3702" s="72" t="s">
        <v>305</v>
      </c>
      <c r="B3702" s="33" t="s">
        <v>338</v>
      </c>
      <c r="C3702" s="78" t="s">
        <v>203</v>
      </c>
      <c r="D3702" s="43" t="s">
        <v>204</v>
      </c>
      <c r="E3702" s="74"/>
      <c r="F3702" s="74"/>
      <c r="G3702" s="74"/>
      <c r="H3702" s="74"/>
      <c r="I3702" s="54"/>
      <c r="J3702" s="50"/>
      <c r="K3702" s="54"/>
      <c r="L3702" s="55"/>
      <c r="M3702" s="75"/>
      <c r="N3702" s="75"/>
      <c r="O3702" s="74"/>
      <c r="P3702" s="74"/>
      <c r="Q3702" s="57">
        <f t="shared" si="934"/>
        <v>0</v>
      </c>
      <c r="R3702" s="74"/>
      <c r="S3702" s="53">
        <f t="shared" si="935"/>
        <v>0</v>
      </c>
      <c r="T3702" s="58"/>
      <c r="U3702" s="58"/>
      <c r="V3702" s="53">
        <f t="shared" si="936"/>
        <v>0</v>
      </c>
      <c r="W3702" s="75"/>
      <c r="X3702" s="76"/>
    </row>
    <row r="3703" spans="1:24" s="77" customFormat="1" ht="31.5" x14ac:dyDescent="0.25">
      <c r="A3703" s="72" t="s">
        <v>305</v>
      </c>
      <c r="B3703" s="22" t="s">
        <v>339</v>
      </c>
      <c r="C3703" s="73" t="s">
        <v>102</v>
      </c>
      <c r="D3703" s="32" t="s">
        <v>50</v>
      </c>
      <c r="E3703" s="64">
        <f t="shared" ref="E3703:L3703" si="937">SUM(E3704:E3752)</f>
        <v>2214</v>
      </c>
      <c r="F3703" s="64">
        <f t="shared" si="937"/>
        <v>369</v>
      </c>
      <c r="G3703" s="64">
        <f t="shared" si="937"/>
        <v>67</v>
      </c>
      <c r="H3703" s="64">
        <f t="shared" si="937"/>
        <v>67</v>
      </c>
      <c r="I3703" s="134">
        <f t="shared" si="937"/>
        <v>0</v>
      </c>
      <c r="J3703" s="134">
        <f t="shared" si="937"/>
        <v>0</v>
      </c>
      <c r="K3703" s="134">
        <f t="shared" si="937"/>
        <v>0</v>
      </c>
      <c r="L3703" s="64">
        <f t="shared" si="937"/>
        <v>0</v>
      </c>
      <c r="M3703" s="64"/>
      <c r="N3703" s="64"/>
      <c r="O3703" s="64">
        <f>SUM(O3704:O3752)</f>
        <v>0</v>
      </c>
      <c r="P3703" s="64">
        <f>SUM(P3704:P3752)</f>
        <v>0</v>
      </c>
      <c r="Q3703" s="134">
        <f>SUM(Q3704:Q3748)</f>
        <v>0</v>
      </c>
      <c r="R3703" s="64">
        <f>SUM(R3704:R3752)</f>
        <v>0</v>
      </c>
      <c r="S3703" s="64">
        <f>SUM(S3704:S3752)</f>
        <v>0</v>
      </c>
      <c r="T3703" s="144">
        <f>SUM(T3704:T3752)</f>
        <v>0</v>
      </c>
      <c r="U3703" s="144">
        <f>SUM(U3704:U3752)</f>
        <v>0</v>
      </c>
      <c r="V3703" s="64">
        <f>SUM(V3704:V3748)</f>
        <v>0</v>
      </c>
      <c r="W3703" s="64"/>
      <c r="X3703" s="76"/>
    </row>
    <row r="3704" spans="1:24" s="77" customFormat="1" ht="63" x14ac:dyDescent="0.25">
      <c r="A3704" s="72" t="s">
        <v>305</v>
      </c>
      <c r="B3704" s="44" t="s">
        <v>339</v>
      </c>
      <c r="C3704" s="73" t="s">
        <v>102</v>
      </c>
      <c r="D3704" s="43" t="s">
        <v>205</v>
      </c>
      <c r="E3704" s="74"/>
      <c r="F3704" s="74"/>
      <c r="G3704" s="74"/>
      <c r="H3704" s="74"/>
      <c r="I3704" s="54"/>
      <c r="J3704" s="50"/>
      <c r="K3704" s="54"/>
      <c r="L3704" s="55"/>
      <c r="M3704" s="75"/>
      <c r="N3704" s="75"/>
      <c r="O3704" s="74"/>
      <c r="P3704" s="74"/>
      <c r="Q3704" s="57">
        <f>O3704-P3704</f>
        <v>0</v>
      </c>
      <c r="R3704" s="74"/>
      <c r="S3704" s="53">
        <f>ROUND(R3704/12*3,0)</f>
        <v>0</v>
      </c>
      <c r="T3704" s="58"/>
      <c r="U3704" s="58"/>
      <c r="V3704" s="53">
        <f>T3704-U3704</f>
        <v>0</v>
      </c>
      <c r="W3704" s="75"/>
      <c r="X3704" s="76"/>
    </row>
    <row r="3705" spans="1:24" s="77" customFormat="1" ht="15.75" x14ac:dyDescent="0.25">
      <c r="A3705" s="72" t="s">
        <v>305</v>
      </c>
      <c r="B3705" s="44" t="s">
        <v>339</v>
      </c>
      <c r="C3705" s="23" t="s">
        <v>384</v>
      </c>
      <c r="D3705" s="43" t="s">
        <v>387</v>
      </c>
      <c r="E3705" s="74"/>
      <c r="F3705" s="74"/>
      <c r="G3705" s="74"/>
      <c r="H3705" s="74"/>
      <c r="I3705" s="54"/>
      <c r="J3705" s="50"/>
      <c r="K3705" s="54"/>
      <c r="L3705" s="55"/>
      <c r="M3705" s="75"/>
      <c r="N3705" s="75"/>
      <c r="O3705" s="74"/>
      <c r="P3705" s="74"/>
      <c r="Q3705" s="57"/>
      <c r="R3705" s="74"/>
      <c r="S3705" s="53"/>
      <c r="T3705" s="58"/>
      <c r="U3705" s="58"/>
      <c r="V3705" s="53"/>
      <c r="W3705" s="75"/>
      <c r="X3705" s="76"/>
    </row>
    <row r="3706" spans="1:24" s="77" customFormat="1" ht="15.75" x14ac:dyDescent="0.25">
      <c r="A3706" s="72" t="s">
        <v>305</v>
      </c>
      <c r="B3706" s="44" t="s">
        <v>339</v>
      </c>
      <c r="C3706" s="23" t="s">
        <v>385</v>
      </c>
      <c r="D3706" s="43" t="s">
        <v>388</v>
      </c>
      <c r="E3706" s="74"/>
      <c r="F3706" s="74"/>
      <c r="G3706" s="74"/>
      <c r="H3706" s="74"/>
      <c r="I3706" s="54"/>
      <c r="J3706" s="50"/>
      <c r="K3706" s="54"/>
      <c r="L3706" s="55"/>
      <c r="M3706" s="75"/>
      <c r="N3706" s="75"/>
      <c r="O3706" s="74"/>
      <c r="P3706" s="74"/>
      <c r="Q3706" s="57"/>
      <c r="R3706" s="74"/>
      <c r="S3706" s="53"/>
      <c r="T3706" s="58"/>
      <c r="U3706" s="58"/>
      <c r="V3706" s="53"/>
      <c r="W3706" s="75"/>
      <c r="X3706" s="76"/>
    </row>
    <row r="3707" spans="1:24" s="77" customFormat="1" ht="31.5" x14ac:dyDescent="0.25">
      <c r="A3707" s="72" t="s">
        <v>305</v>
      </c>
      <c r="B3707" s="44" t="s">
        <v>339</v>
      </c>
      <c r="C3707" s="23" t="s">
        <v>386</v>
      </c>
      <c r="D3707" s="43" t="s">
        <v>389</v>
      </c>
      <c r="E3707" s="74"/>
      <c r="F3707" s="74"/>
      <c r="G3707" s="74"/>
      <c r="H3707" s="74"/>
      <c r="I3707" s="127"/>
      <c r="J3707" s="55"/>
      <c r="K3707" s="127"/>
      <c r="L3707" s="55"/>
      <c r="M3707" s="75"/>
      <c r="N3707" s="75"/>
      <c r="O3707" s="74"/>
      <c r="P3707" s="74"/>
      <c r="Q3707" s="59"/>
      <c r="R3707" s="74"/>
      <c r="S3707" s="53"/>
      <c r="T3707" s="53"/>
      <c r="U3707" s="53"/>
      <c r="V3707" s="53"/>
      <c r="W3707" s="75"/>
      <c r="X3707" s="76"/>
    </row>
    <row r="3708" spans="1:24" s="77" customFormat="1" ht="31.5" x14ac:dyDescent="0.25">
      <c r="A3708" s="72" t="s">
        <v>305</v>
      </c>
      <c r="B3708" s="44" t="s">
        <v>339</v>
      </c>
      <c r="C3708" s="79" t="s">
        <v>206</v>
      </c>
      <c r="D3708" s="43" t="s">
        <v>207</v>
      </c>
      <c r="E3708" s="74"/>
      <c r="F3708" s="74"/>
      <c r="G3708" s="74"/>
      <c r="H3708" s="74"/>
      <c r="I3708" s="54"/>
      <c r="J3708" s="50"/>
      <c r="K3708" s="54"/>
      <c r="L3708" s="55"/>
      <c r="M3708" s="75"/>
      <c r="N3708" s="75"/>
      <c r="O3708" s="74"/>
      <c r="P3708" s="74"/>
      <c r="Q3708" s="57">
        <f t="shared" ref="Q3708:Q3746" si="938">O3708-P3708</f>
        <v>0</v>
      </c>
      <c r="R3708" s="74"/>
      <c r="S3708" s="53">
        <f t="shared" ref="S3708:S3746" si="939">ROUND(R3708/12*3,0)</f>
        <v>0</v>
      </c>
      <c r="T3708" s="58"/>
      <c r="U3708" s="58"/>
      <c r="V3708" s="53">
        <f t="shared" ref="V3708:V3746" si="940">T3708-U3708</f>
        <v>0</v>
      </c>
      <c r="W3708" s="75"/>
      <c r="X3708" s="76"/>
    </row>
    <row r="3709" spans="1:24" s="77" customFormat="1" ht="31.5" x14ac:dyDescent="0.25">
      <c r="A3709" s="72" t="s">
        <v>305</v>
      </c>
      <c r="B3709" s="44" t="s">
        <v>339</v>
      </c>
      <c r="C3709" s="79" t="s">
        <v>208</v>
      </c>
      <c r="D3709" s="43" t="s">
        <v>209</v>
      </c>
      <c r="E3709" s="53"/>
      <c r="F3709" s="53">
        <f>E3709/12*1</f>
        <v>0</v>
      </c>
      <c r="G3709" s="53"/>
      <c r="H3709" s="53"/>
      <c r="I3709" s="54"/>
      <c r="J3709" s="50"/>
      <c r="K3709" s="54"/>
      <c r="L3709" s="55"/>
      <c r="M3709" s="75"/>
      <c r="N3709" s="75"/>
      <c r="O3709" s="74"/>
      <c r="P3709" s="74"/>
      <c r="Q3709" s="57">
        <f t="shared" si="938"/>
        <v>0</v>
      </c>
      <c r="R3709" s="74"/>
      <c r="S3709" s="53">
        <f t="shared" si="939"/>
        <v>0</v>
      </c>
      <c r="T3709" s="58"/>
      <c r="U3709" s="58"/>
      <c r="V3709" s="53">
        <f t="shared" si="940"/>
        <v>0</v>
      </c>
      <c r="W3709" s="75"/>
      <c r="X3709" s="76"/>
    </row>
    <row r="3710" spans="1:24" s="77" customFormat="1" ht="15.75" x14ac:dyDescent="0.25">
      <c r="A3710" s="72" t="s">
        <v>305</v>
      </c>
      <c r="B3710" s="44" t="s">
        <v>339</v>
      </c>
      <c r="C3710" s="79" t="s">
        <v>210</v>
      </c>
      <c r="D3710" s="43" t="s">
        <v>224</v>
      </c>
      <c r="E3710" s="74"/>
      <c r="F3710" s="74"/>
      <c r="G3710" s="74"/>
      <c r="H3710" s="74"/>
      <c r="I3710" s="54"/>
      <c r="J3710" s="50"/>
      <c r="K3710" s="54"/>
      <c r="L3710" s="55"/>
      <c r="M3710" s="75"/>
      <c r="N3710" s="75"/>
      <c r="O3710" s="74"/>
      <c r="P3710" s="74"/>
      <c r="Q3710" s="57">
        <f t="shared" si="938"/>
        <v>0</v>
      </c>
      <c r="R3710" s="74"/>
      <c r="S3710" s="53">
        <f t="shared" si="939"/>
        <v>0</v>
      </c>
      <c r="T3710" s="58"/>
      <c r="U3710" s="58"/>
      <c r="V3710" s="53">
        <f t="shared" si="940"/>
        <v>0</v>
      </c>
      <c r="W3710" s="75"/>
      <c r="X3710" s="76"/>
    </row>
    <row r="3711" spans="1:24" s="77" customFormat="1" ht="31.5" x14ac:dyDescent="0.25">
      <c r="A3711" s="72" t="s">
        <v>305</v>
      </c>
      <c r="B3711" s="44" t="s">
        <v>339</v>
      </c>
      <c r="C3711" s="79" t="s">
        <v>211</v>
      </c>
      <c r="D3711" s="43" t="s">
        <v>225</v>
      </c>
      <c r="E3711" s="74"/>
      <c r="F3711" s="74"/>
      <c r="G3711" s="74"/>
      <c r="H3711" s="74"/>
      <c r="I3711" s="54"/>
      <c r="J3711" s="50"/>
      <c r="K3711" s="54"/>
      <c r="L3711" s="55"/>
      <c r="M3711" s="75"/>
      <c r="N3711" s="75"/>
      <c r="O3711" s="74"/>
      <c r="P3711" s="74"/>
      <c r="Q3711" s="57">
        <f t="shared" si="938"/>
        <v>0</v>
      </c>
      <c r="R3711" s="74"/>
      <c r="S3711" s="53">
        <f>ROUND(R3711/12*3,0)</f>
        <v>0</v>
      </c>
      <c r="T3711" s="58"/>
      <c r="U3711" s="58"/>
      <c r="V3711" s="53">
        <f t="shared" si="940"/>
        <v>0</v>
      </c>
      <c r="W3711" s="75"/>
      <c r="X3711" s="76"/>
    </row>
    <row r="3712" spans="1:24" s="77" customFormat="1" ht="31.5" x14ac:dyDescent="0.25">
      <c r="A3712" s="72" t="s">
        <v>305</v>
      </c>
      <c r="B3712" s="44" t="s">
        <v>339</v>
      </c>
      <c r="C3712" s="79" t="s">
        <v>212</v>
      </c>
      <c r="D3712" s="43" t="s">
        <v>213</v>
      </c>
      <c r="E3712" s="53"/>
      <c r="F3712" s="53">
        <f>E3712/12*1</f>
        <v>0</v>
      </c>
      <c r="G3712" s="53"/>
      <c r="H3712" s="53"/>
      <c r="I3712" s="54"/>
      <c r="J3712" s="50"/>
      <c r="K3712" s="54"/>
      <c r="L3712" s="55"/>
      <c r="M3712" s="75"/>
      <c r="N3712" s="75"/>
      <c r="O3712" s="74"/>
      <c r="P3712" s="74"/>
      <c r="Q3712" s="57">
        <f t="shared" si="938"/>
        <v>0</v>
      </c>
      <c r="R3712" s="74"/>
      <c r="S3712" s="53">
        <f t="shared" si="939"/>
        <v>0</v>
      </c>
      <c r="T3712" s="58"/>
      <c r="U3712" s="58"/>
      <c r="V3712" s="53">
        <f t="shared" si="940"/>
        <v>0</v>
      </c>
      <c r="W3712" s="75"/>
      <c r="X3712" s="76"/>
    </row>
    <row r="3713" spans="1:24" s="77" customFormat="1" ht="15.75" x14ac:dyDescent="0.25">
      <c r="A3713" s="72" t="s">
        <v>305</v>
      </c>
      <c r="B3713" s="44" t="s">
        <v>339</v>
      </c>
      <c r="C3713" s="79" t="s">
        <v>214</v>
      </c>
      <c r="D3713" s="43" t="s">
        <v>215</v>
      </c>
      <c r="E3713" s="74"/>
      <c r="F3713" s="74"/>
      <c r="G3713" s="74"/>
      <c r="H3713" s="74"/>
      <c r="I3713" s="54"/>
      <c r="J3713" s="50"/>
      <c r="K3713" s="54"/>
      <c r="L3713" s="55"/>
      <c r="M3713" s="75"/>
      <c r="N3713" s="75"/>
      <c r="O3713" s="74"/>
      <c r="P3713" s="74"/>
      <c r="Q3713" s="57">
        <f t="shared" si="938"/>
        <v>0</v>
      </c>
      <c r="R3713" s="74"/>
      <c r="S3713" s="53">
        <f t="shared" si="939"/>
        <v>0</v>
      </c>
      <c r="T3713" s="58"/>
      <c r="U3713" s="58"/>
      <c r="V3713" s="53">
        <f t="shared" si="940"/>
        <v>0</v>
      </c>
      <c r="W3713" s="75"/>
      <c r="X3713" s="76"/>
    </row>
    <row r="3714" spans="1:24" s="77" customFormat="1" ht="31.5" x14ac:dyDescent="0.25">
      <c r="A3714" s="72" t="s">
        <v>305</v>
      </c>
      <c r="B3714" s="44" t="s">
        <v>339</v>
      </c>
      <c r="C3714" s="79" t="s">
        <v>216</v>
      </c>
      <c r="D3714" s="43" t="s">
        <v>217</v>
      </c>
      <c r="E3714" s="53"/>
      <c r="F3714" s="53">
        <f t="shared" ref="F3714:F3745" si="941">E3714/12*1</f>
        <v>0</v>
      </c>
      <c r="G3714" s="53"/>
      <c r="H3714" s="53"/>
      <c r="I3714" s="54"/>
      <c r="J3714" s="50"/>
      <c r="K3714" s="54"/>
      <c r="L3714" s="55"/>
      <c r="M3714" s="75"/>
      <c r="N3714" s="75"/>
      <c r="O3714" s="74"/>
      <c r="P3714" s="74"/>
      <c r="Q3714" s="57">
        <f t="shared" si="938"/>
        <v>0</v>
      </c>
      <c r="R3714" s="74"/>
      <c r="S3714" s="53">
        <f t="shared" si="939"/>
        <v>0</v>
      </c>
      <c r="T3714" s="58"/>
      <c r="U3714" s="58"/>
      <c r="V3714" s="53">
        <f t="shared" si="940"/>
        <v>0</v>
      </c>
      <c r="W3714" s="75"/>
      <c r="X3714" s="76"/>
    </row>
    <row r="3715" spans="1:24" s="77" customFormat="1" ht="31.5" x14ac:dyDescent="0.25">
      <c r="A3715" s="72" t="s">
        <v>305</v>
      </c>
      <c r="B3715" s="44" t="s">
        <v>339</v>
      </c>
      <c r="C3715" s="79" t="s">
        <v>218</v>
      </c>
      <c r="D3715" s="43" t="s">
        <v>219</v>
      </c>
      <c r="E3715" s="53"/>
      <c r="F3715" s="53">
        <f t="shared" si="941"/>
        <v>0</v>
      </c>
      <c r="G3715" s="53"/>
      <c r="H3715" s="53"/>
      <c r="I3715" s="54"/>
      <c r="J3715" s="50"/>
      <c r="K3715" s="54"/>
      <c r="L3715" s="55"/>
      <c r="M3715" s="75"/>
      <c r="N3715" s="75"/>
      <c r="O3715" s="74"/>
      <c r="P3715" s="74"/>
      <c r="Q3715" s="57">
        <f t="shared" si="938"/>
        <v>0</v>
      </c>
      <c r="R3715" s="74"/>
      <c r="S3715" s="53">
        <f t="shared" si="939"/>
        <v>0</v>
      </c>
      <c r="T3715" s="58"/>
      <c r="U3715" s="58"/>
      <c r="V3715" s="53">
        <f t="shared" si="940"/>
        <v>0</v>
      </c>
      <c r="W3715" s="75"/>
      <c r="X3715" s="76"/>
    </row>
    <row r="3716" spans="1:24" s="77" customFormat="1" ht="31.5" x14ac:dyDescent="0.25">
      <c r="A3716" s="72" t="s">
        <v>305</v>
      </c>
      <c r="B3716" s="44" t="s">
        <v>339</v>
      </c>
      <c r="C3716" s="79" t="s">
        <v>220</v>
      </c>
      <c r="D3716" s="43" t="s">
        <v>221</v>
      </c>
      <c r="E3716" s="53"/>
      <c r="F3716" s="53">
        <f t="shared" si="941"/>
        <v>0</v>
      </c>
      <c r="G3716" s="53"/>
      <c r="H3716" s="53"/>
      <c r="I3716" s="54"/>
      <c r="J3716" s="50"/>
      <c r="K3716" s="54"/>
      <c r="L3716" s="55"/>
      <c r="M3716" s="75"/>
      <c r="N3716" s="75"/>
      <c r="O3716" s="74"/>
      <c r="P3716" s="74"/>
      <c r="Q3716" s="57">
        <f t="shared" si="938"/>
        <v>0</v>
      </c>
      <c r="R3716" s="74"/>
      <c r="S3716" s="53">
        <f t="shared" si="939"/>
        <v>0</v>
      </c>
      <c r="T3716" s="58"/>
      <c r="U3716" s="58"/>
      <c r="V3716" s="53">
        <f t="shared" si="940"/>
        <v>0</v>
      </c>
      <c r="W3716" s="75"/>
      <c r="X3716" s="76"/>
    </row>
    <row r="3717" spans="1:24" s="77" customFormat="1" ht="31.5" x14ac:dyDescent="0.25">
      <c r="A3717" s="72" t="s">
        <v>305</v>
      </c>
      <c r="B3717" s="44" t="s">
        <v>339</v>
      </c>
      <c r="C3717" s="79" t="s">
        <v>222</v>
      </c>
      <c r="D3717" s="43" t="s">
        <v>226</v>
      </c>
      <c r="E3717" s="53"/>
      <c r="F3717" s="53">
        <f t="shared" si="941"/>
        <v>0</v>
      </c>
      <c r="G3717" s="53"/>
      <c r="H3717" s="53"/>
      <c r="I3717" s="54"/>
      <c r="J3717" s="50"/>
      <c r="K3717" s="54"/>
      <c r="L3717" s="55"/>
      <c r="M3717" s="75"/>
      <c r="N3717" s="75"/>
      <c r="O3717" s="74"/>
      <c r="P3717" s="74"/>
      <c r="Q3717" s="57">
        <f t="shared" si="938"/>
        <v>0</v>
      </c>
      <c r="R3717" s="74"/>
      <c r="S3717" s="53">
        <f t="shared" si="939"/>
        <v>0</v>
      </c>
      <c r="T3717" s="58"/>
      <c r="U3717" s="58"/>
      <c r="V3717" s="53">
        <f t="shared" si="940"/>
        <v>0</v>
      </c>
      <c r="W3717" s="75"/>
      <c r="X3717" s="76"/>
    </row>
    <row r="3718" spans="1:24" s="77" customFormat="1" ht="31.5" x14ac:dyDescent="0.25">
      <c r="A3718" s="72" t="s">
        <v>305</v>
      </c>
      <c r="B3718" s="44" t="s">
        <v>339</v>
      </c>
      <c r="C3718" s="79" t="s">
        <v>223</v>
      </c>
      <c r="D3718" s="43" t="s">
        <v>227</v>
      </c>
      <c r="E3718" s="53"/>
      <c r="F3718" s="53">
        <f t="shared" si="941"/>
        <v>0</v>
      </c>
      <c r="G3718" s="53"/>
      <c r="H3718" s="53"/>
      <c r="I3718" s="54"/>
      <c r="J3718" s="50"/>
      <c r="K3718" s="54"/>
      <c r="L3718" s="55"/>
      <c r="M3718" s="75"/>
      <c r="N3718" s="75"/>
      <c r="O3718" s="74"/>
      <c r="P3718" s="74"/>
      <c r="Q3718" s="57">
        <f t="shared" si="938"/>
        <v>0</v>
      </c>
      <c r="R3718" s="74"/>
      <c r="S3718" s="53">
        <f t="shared" si="939"/>
        <v>0</v>
      </c>
      <c r="T3718" s="58"/>
      <c r="U3718" s="58"/>
      <c r="V3718" s="53">
        <f t="shared" si="940"/>
        <v>0</v>
      </c>
      <c r="W3718" s="75"/>
      <c r="X3718" s="76"/>
    </row>
    <row r="3719" spans="1:24" s="77" customFormat="1" ht="31.5" x14ac:dyDescent="0.25">
      <c r="A3719" s="72" t="s">
        <v>305</v>
      </c>
      <c r="B3719" s="44" t="s">
        <v>339</v>
      </c>
      <c r="C3719" s="79" t="s">
        <v>280</v>
      </c>
      <c r="D3719" s="43" t="s">
        <v>281</v>
      </c>
      <c r="E3719" s="53"/>
      <c r="F3719" s="53">
        <f t="shared" si="941"/>
        <v>0</v>
      </c>
      <c r="G3719" s="53"/>
      <c r="H3719" s="53"/>
      <c r="I3719" s="54"/>
      <c r="J3719" s="50"/>
      <c r="K3719" s="54"/>
      <c r="L3719" s="55"/>
      <c r="M3719" s="75"/>
      <c r="N3719" s="75"/>
      <c r="O3719" s="74"/>
      <c r="P3719" s="74"/>
      <c r="Q3719" s="57">
        <f t="shared" si="938"/>
        <v>0</v>
      </c>
      <c r="R3719" s="74"/>
      <c r="S3719" s="53">
        <f t="shared" si="939"/>
        <v>0</v>
      </c>
      <c r="T3719" s="58"/>
      <c r="U3719" s="58"/>
      <c r="V3719" s="53">
        <f t="shared" si="940"/>
        <v>0</v>
      </c>
      <c r="W3719" s="75"/>
      <c r="X3719" s="76"/>
    </row>
    <row r="3720" spans="1:24" s="77" customFormat="1" ht="15.75" x14ac:dyDescent="0.25">
      <c r="A3720" s="72" t="s">
        <v>305</v>
      </c>
      <c r="B3720" s="44" t="s">
        <v>339</v>
      </c>
      <c r="C3720" s="79" t="s">
        <v>228</v>
      </c>
      <c r="D3720" s="43" t="s">
        <v>229</v>
      </c>
      <c r="E3720" s="53"/>
      <c r="F3720" s="53">
        <f t="shared" si="941"/>
        <v>0</v>
      </c>
      <c r="G3720" s="53"/>
      <c r="H3720" s="53"/>
      <c r="I3720" s="54"/>
      <c r="J3720" s="50"/>
      <c r="K3720" s="54"/>
      <c r="L3720" s="55"/>
      <c r="M3720" s="75"/>
      <c r="N3720" s="75"/>
      <c r="O3720" s="74"/>
      <c r="P3720" s="74"/>
      <c r="Q3720" s="57">
        <f t="shared" si="938"/>
        <v>0</v>
      </c>
      <c r="R3720" s="74"/>
      <c r="S3720" s="53">
        <f t="shared" si="939"/>
        <v>0</v>
      </c>
      <c r="T3720" s="58"/>
      <c r="U3720" s="58"/>
      <c r="V3720" s="53">
        <f t="shared" si="940"/>
        <v>0</v>
      </c>
      <c r="W3720" s="75"/>
      <c r="X3720" s="76"/>
    </row>
    <row r="3721" spans="1:24" s="77" customFormat="1" ht="31.5" x14ac:dyDescent="0.25">
      <c r="A3721" s="72" t="s">
        <v>305</v>
      </c>
      <c r="B3721" s="44" t="s">
        <v>339</v>
      </c>
      <c r="C3721" s="79" t="s">
        <v>230</v>
      </c>
      <c r="D3721" s="43" t="s">
        <v>231</v>
      </c>
      <c r="E3721" s="53"/>
      <c r="F3721" s="53">
        <f t="shared" si="941"/>
        <v>0</v>
      </c>
      <c r="G3721" s="53"/>
      <c r="H3721" s="53"/>
      <c r="I3721" s="54"/>
      <c r="J3721" s="50"/>
      <c r="K3721" s="54"/>
      <c r="L3721" s="55"/>
      <c r="M3721" s="75"/>
      <c r="N3721" s="75"/>
      <c r="O3721" s="74"/>
      <c r="P3721" s="74"/>
      <c r="Q3721" s="57">
        <f t="shared" si="938"/>
        <v>0</v>
      </c>
      <c r="R3721" s="74"/>
      <c r="S3721" s="53">
        <f t="shared" si="939"/>
        <v>0</v>
      </c>
      <c r="T3721" s="58"/>
      <c r="U3721" s="58"/>
      <c r="V3721" s="53">
        <f t="shared" si="940"/>
        <v>0</v>
      </c>
      <c r="W3721" s="75"/>
      <c r="X3721" s="76"/>
    </row>
    <row r="3722" spans="1:24" s="77" customFormat="1" ht="15.75" x14ac:dyDescent="0.25">
      <c r="A3722" s="72" t="s">
        <v>305</v>
      </c>
      <c r="B3722" s="44" t="s">
        <v>339</v>
      </c>
      <c r="C3722" s="79" t="s">
        <v>232</v>
      </c>
      <c r="D3722" s="43" t="s">
        <v>233</v>
      </c>
      <c r="E3722" s="53"/>
      <c r="F3722" s="53">
        <f t="shared" si="941"/>
        <v>0</v>
      </c>
      <c r="G3722" s="53"/>
      <c r="H3722" s="53"/>
      <c r="I3722" s="54"/>
      <c r="J3722" s="50"/>
      <c r="K3722" s="54"/>
      <c r="L3722" s="55"/>
      <c r="M3722" s="75"/>
      <c r="N3722" s="75"/>
      <c r="O3722" s="74"/>
      <c r="P3722" s="74"/>
      <c r="Q3722" s="57">
        <f t="shared" si="938"/>
        <v>0</v>
      </c>
      <c r="R3722" s="74"/>
      <c r="S3722" s="53">
        <f t="shared" si="939"/>
        <v>0</v>
      </c>
      <c r="T3722" s="58"/>
      <c r="U3722" s="58"/>
      <c r="V3722" s="53">
        <f t="shared" si="940"/>
        <v>0</v>
      </c>
      <c r="W3722" s="75"/>
      <c r="X3722" s="76"/>
    </row>
    <row r="3723" spans="1:24" s="77" customFormat="1" ht="15.75" x14ac:dyDescent="0.25">
      <c r="A3723" s="72" t="s">
        <v>305</v>
      </c>
      <c r="B3723" s="44" t="s">
        <v>339</v>
      </c>
      <c r="C3723" s="37" t="s">
        <v>394</v>
      </c>
      <c r="D3723" s="43" t="s">
        <v>369</v>
      </c>
      <c r="E3723" s="53"/>
      <c r="F3723" s="53">
        <f t="shared" si="941"/>
        <v>0</v>
      </c>
      <c r="G3723" s="53"/>
      <c r="H3723" s="53"/>
      <c r="I3723" s="54"/>
      <c r="J3723" s="50"/>
      <c r="K3723" s="54"/>
      <c r="L3723" s="55"/>
      <c r="M3723" s="75"/>
      <c r="N3723" s="75"/>
      <c r="O3723" s="74"/>
      <c r="P3723" s="74"/>
      <c r="Q3723" s="57">
        <f t="shared" si="938"/>
        <v>0</v>
      </c>
      <c r="R3723" s="74"/>
      <c r="S3723" s="53">
        <f t="shared" si="939"/>
        <v>0</v>
      </c>
      <c r="T3723" s="58"/>
      <c r="U3723" s="58"/>
      <c r="V3723" s="53">
        <f t="shared" si="940"/>
        <v>0</v>
      </c>
      <c r="W3723" s="75"/>
      <c r="X3723" s="76"/>
    </row>
    <row r="3724" spans="1:24" s="77" customFormat="1" ht="15.75" x14ac:dyDescent="0.25">
      <c r="A3724" s="72" t="s">
        <v>305</v>
      </c>
      <c r="B3724" s="44" t="s">
        <v>339</v>
      </c>
      <c r="C3724" s="79" t="s">
        <v>234</v>
      </c>
      <c r="D3724" s="43" t="s">
        <v>235</v>
      </c>
      <c r="E3724" s="53"/>
      <c r="F3724" s="53">
        <f t="shared" si="941"/>
        <v>0</v>
      </c>
      <c r="G3724" s="53"/>
      <c r="H3724" s="53"/>
      <c r="I3724" s="54"/>
      <c r="J3724" s="50"/>
      <c r="K3724" s="54"/>
      <c r="L3724" s="55"/>
      <c r="M3724" s="75"/>
      <c r="N3724" s="75"/>
      <c r="O3724" s="74"/>
      <c r="P3724" s="74"/>
      <c r="Q3724" s="57">
        <f t="shared" si="938"/>
        <v>0</v>
      </c>
      <c r="R3724" s="74"/>
      <c r="S3724" s="53">
        <f t="shared" si="939"/>
        <v>0</v>
      </c>
      <c r="T3724" s="58"/>
      <c r="U3724" s="58"/>
      <c r="V3724" s="53">
        <f t="shared" si="940"/>
        <v>0</v>
      </c>
      <c r="W3724" s="75"/>
      <c r="X3724" s="76"/>
    </row>
    <row r="3725" spans="1:24" s="77" customFormat="1" ht="15.75" x14ac:dyDescent="0.25">
      <c r="A3725" s="72" t="s">
        <v>305</v>
      </c>
      <c r="B3725" s="44" t="s">
        <v>339</v>
      </c>
      <c r="C3725" s="79" t="s">
        <v>236</v>
      </c>
      <c r="D3725" s="43" t="s">
        <v>237</v>
      </c>
      <c r="E3725" s="53"/>
      <c r="F3725" s="53">
        <f t="shared" si="941"/>
        <v>0</v>
      </c>
      <c r="G3725" s="53"/>
      <c r="H3725" s="53"/>
      <c r="I3725" s="54"/>
      <c r="J3725" s="50"/>
      <c r="K3725" s="54"/>
      <c r="L3725" s="55"/>
      <c r="M3725" s="75"/>
      <c r="N3725" s="75"/>
      <c r="O3725" s="74"/>
      <c r="P3725" s="74"/>
      <c r="Q3725" s="57">
        <f t="shared" si="938"/>
        <v>0</v>
      </c>
      <c r="R3725" s="74"/>
      <c r="S3725" s="53">
        <f t="shared" si="939"/>
        <v>0</v>
      </c>
      <c r="T3725" s="58"/>
      <c r="U3725" s="58"/>
      <c r="V3725" s="53">
        <f t="shared" si="940"/>
        <v>0</v>
      </c>
      <c r="W3725" s="75"/>
      <c r="X3725" s="76"/>
    </row>
    <row r="3726" spans="1:24" s="77" customFormat="1" ht="31.5" x14ac:dyDescent="0.25">
      <c r="A3726" s="72" t="s">
        <v>305</v>
      </c>
      <c r="B3726" s="44" t="s">
        <v>339</v>
      </c>
      <c r="C3726" s="79" t="s">
        <v>238</v>
      </c>
      <c r="D3726" s="43" t="s">
        <v>239</v>
      </c>
      <c r="E3726" s="53"/>
      <c r="F3726" s="53">
        <f t="shared" si="941"/>
        <v>0</v>
      </c>
      <c r="G3726" s="53"/>
      <c r="H3726" s="53"/>
      <c r="I3726" s="54"/>
      <c r="J3726" s="50"/>
      <c r="K3726" s="54"/>
      <c r="L3726" s="55"/>
      <c r="M3726" s="75"/>
      <c r="N3726" s="75"/>
      <c r="O3726" s="74"/>
      <c r="P3726" s="74"/>
      <c r="Q3726" s="57">
        <f t="shared" si="938"/>
        <v>0</v>
      </c>
      <c r="R3726" s="74"/>
      <c r="S3726" s="53">
        <f t="shared" si="939"/>
        <v>0</v>
      </c>
      <c r="T3726" s="58"/>
      <c r="U3726" s="58"/>
      <c r="V3726" s="53">
        <f t="shared" si="940"/>
        <v>0</v>
      </c>
      <c r="W3726" s="75"/>
      <c r="X3726" s="76"/>
    </row>
    <row r="3727" spans="1:24" s="77" customFormat="1" ht="31.5" x14ac:dyDescent="0.25">
      <c r="A3727" s="72" t="s">
        <v>305</v>
      </c>
      <c r="B3727" s="44" t="s">
        <v>339</v>
      </c>
      <c r="C3727" s="79" t="s">
        <v>240</v>
      </c>
      <c r="D3727" s="43" t="s">
        <v>241</v>
      </c>
      <c r="E3727" s="53"/>
      <c r="F3727" s="53">
        <f t="shared" si="941"/>
        <v>0</v>
      </c>
      <c r="G3727" s="53"/>
      <c r="H3727" s="53"/>
      <c r="I3727" s="54"/>
      <c r="J3727" s="50"/>
      <c r="K3727" s="54"/>
      <c r="L3727" s="55"/>
      <c r="M3727" s="75"/>
      <c r="N3727" s="75"/>
      <c r="O3727" s="74"/>
      <c r="P3727" s="74"/>
      <c r="Q3727" s="57">
        <f t="shared" si="938"/>
        <v>0</v>
      </c>
      <c r="R3727" s="74"/>
      <c r="S3727" s="53">
        <f t="shared" si="939"/>
        <v>0</v>
      </c>
      <c r="T3727" s="58"/>
      <c r="U3727" s="58"/>
      <c r="V3727" s="53">
        <f t="shared" si="940"/>
        <v>0</v>
      </c>
      <c r="W3727" s="75"/>
      <c r="X3727" s="76"/>
    </row>
    <row r="3728" spans="1:24" s="77" customFormat="1" ht="15.75" x14ac:dyDescent="0.25">
      <c r="A3728" s="72" t="s">
        <v>305</v>
      </c>
      <c r="B3728" s="44" t="s">
        <v>339</v>
      </c>
      <c r="C3728" s="79" t="s">
        <v>242</v>
      </c>
      <c r="D3728" s="43" t="s">
        <v>246</v>
      </c>
      <c r="E3728" s="53"/>
      <c r="F3728" s="53">
        <f t="shared" si="941"/>
        <v>0</v>
      </c>
      <c r="G3728" s="53"/>
      <c r="H3728" s="53"/>
      <c r="I3728" s="54"/>
      <c r="J3728" s="50"/>
      <c r="K3728" s="54"/>
      <c r="L3728" s="55"/>
      <c r="M3728" s="75"/>
      <c r="N3728" s="75"/>
      <c r="O3728" s="74"/>
      <c r="P3728" s="74"/>
      <c r="Q3728" s="57">
        <f t="shared" si="938"/>
        <v>0</v>
      </c>
      <c r="R3728" s="74"/>
      <c r="S3728" s="53">
        <f t="shared" si="939"/>
        <v>0</v>
      </c>
      <c r="T3728" s="58"/>
      <c r="U3728" s="58"/>
      <c r="V3728" s="53">
        <f t="shared" si="940"/>
        <v>0</v>
      </c>
      <c r="W3728" s="75"/>
      <c r="X3728" s="76"/>
    </row>
    <row r="3729" spans="1:24" s="77" customFormat="1" ht="15.75" x14ac:dyDescent="0.25">
      <c r="A3729" s="72" t="s">
        <v>305</v>
      </c>
      <c r="B3729" s="44" t="s">
        <v>339</v>
      </c>
      <c r="C3729" s="79" t="s">
        <v>243</v>
      </c>
      <c r="D3729" s="43" t="s">
        <v>247</v>
      </c>
      <c r="E3729" s="53"/>
      <c r="F3729" s="53">
        <f t="shared" si="941"/>
        <v>0</v>
      </c>
      <c r="G3729" s="53"/>
      <c r="H3729" s="53"/>
      <c r="I3729" s="54"/>
      <c r="J3729" s="50"/>
      <c r="K3729" s="54"/>
      <c r="L3729" s="55"/>
      <c r="M3729" s="75"/>
      <c r="N3729" s="75"/>
      <c r="O3729" s="74"/>
      <c r="P3729" s="74"/>
      <c r="Q3729" s="57">
        <f t="shared" si="938"/>
        <v>0</v>
      </c>
      <c r="R3729" s="74"/>
      <c r="S3729" s="53">
        <f t="shared" si="939"/>
        <v>0</v>
      </c>
      <c r="T3729" s="58"/>
      <c r="U3729" s="58"/>
      <c r="V3729" s="53">
        <f t="shared" si="940"/>
        <v>0</v>
      </c>
      <c r="W3729" s="75"/>
      <c r="X3729" s="76"/>
    </row>
    <row r="3730" spans="1:24" s="77" customFormat="1" ht="15.75" x14ac:dyDescent="0.25">
      <c r="A3730" s="72" t="s">
        <v>305</v>
      </c>
      <c r="B3730" s="44" t="s">
        <v>339</v>
      </c>
      <c r="C3730" s="79" t="s">
        <v>244</v>
      </c>
      <c r="D3730" s="43" t="s">
        <v>245</v>
      </c>
      <c r="E3730" s="53"/>
      <c r="F3730" s="53">
        <f t="shared" si="941"/>
        <v>0</v>
      </c>
      <c r="G3730" s="53"/>
      <c r="H3730" s="53"/>
      <c r="I3730" s="54"/>
      <c r="J3730" s="50"/>
      <c r="K3730" s="54"/>
      <c r="L3730" s="55"/>
      <c r="M3730" s="75"/>
      <c r="N3730" s="75"/>
      <c r="O3730" s="74"/>
      <c r="P3730" s="74"/>
      <c r="Q3730" s="57">
        <f t="shared" si="938"/>
        <v>0</v>
      </c>
      <c r="R3730" s="74"/>
      <c r="S3730" s="53">
        <f t="shared" si="939"/>
        <v>0</v>
      </c>
      <c r="T3730" s="58"/>
      <c r="U3730" s="58"/>
      <c r="V3730" s="53">
        <f t="shared" si="940"/>
        <v>0</v>
      </c>
      <c r="W3730" s="75"/>
      <c r="X3730" s="76"/>
    </row>
    <row r="3731" spans="1:24" s="77" customFormat="1" ht="31.5" x14ac:dyDescent="0.25">
      <c r="A3731" s="72" t="s">
        <v>305</v>
      </c>
      <c r="B3731" s="44" t="s">
        <v>339</v>
      </c>
      <c r="C3731" s="79" t="s">
        <v>248</v>
      </c>
      <c r="D3731" s="43" t="s">
        <v>249</v>
      </c>
      <c r="E3731" s="53"/>
      <c r="F3731" s="53">
        <f t="shared" si="941"/>
        <v>0</v>
      </c>
      <c r="G3731" s="53"/>
      <c r="H3731" s="53"/>
      <c r="I3731" s="54"/>
      <c r="J3731" s="50"/>
      <c r="K3731" s="54"/>
      <c r="L3731" s="55"/>
      <c r="M3731" s="75"/>
      <c r="N3731" s="75"/>
      <c r="O3731" s="74"/>
      <c r="P3731" s="74"/>
      <c r="Q3731" s="57">
        <f t="shared" si="938"/>
        <v>0</v>
      </c>
      <c r="R3731" s="74"/>
      <c r="S3731" s="53">
        <f t="shared" si="939"/>
        <v>0</v>
      </c>
      <c r="T3731" s="58"/>
      <c r="U3731" s="58"/>
      <c r="V3731" s="53">
        <f t="shared" si="940"/>
        <v>0</v>
      </c>
      <c r="W3731" s="75"/>
      <c r="X3731" s="76"/>
    </row>
    <row r="3732" spans="1:24" s="77" customFormat="1" ht="15.75" x14ac:dyDescent="0.25">
      <c r="A3732" s="72" t="s">
        <v>305</v>
      </c>
      <c r="B3732" s="44" t="s">
        <v>339</v>
      </c>
      <c r="C3732" s="79" t="s">
        <v>250</v>
      </c>
      <c r="D3732" s="43" t="s">
        <v>251</v>
      </c>
      <c r="E3732" s="53"/>
      <c r="F3732" s="53">
        <f t="shared" si="941"/>
        <v>0</v>
      </c>
      <c r="G3732" s="53"/>
      <c r="H3732" s="53"/>
      <c r="I3732" s="54"/>
      <c r="J3732" s="50"/>
      <c r="K3732" s="54"/>
      <c r="L3732" s="55"/>
      <c r="M3732" s="75"/>
      <c r="N3732" s="75"/>
      <c r="O3732" s="74"/>
      <c r="P3732" s="74"/>
      <c r="Q3732" s="57">
        <f t="shared" si="938"/>
        <v>0</v>
      </c>
      <c r="R3732" s="74"/>
      <c r="S3732" s="53">
        <f t="shared" si="939"/>
        <v>0</v>
      </c>
      <c r="T3732" s="58"/>
      <c r="U3732" s="58"/>
      <c r="V3732" s="53">
        <f t="shared" si="940"/>
        <v>0</v>
      </c>
      <c r="W3732" s="75"/>
      <c r="X3732" s="76"/>
    </row>
    <row r="3733" spans="1:24" s="77" customFormat="1" ht="31.5" x14ac:dyDescent="0.25">
      <c r="A3733" s="72" t="s">
        <v>305</v>
      </c>
      <c r="B3733" s="44" t="s">
        <v>339</v>
      </c>
      <c r="C3733" s="79" t="s">
        <v>252</v>
      </c>
      <c r="D3733" s="43" t="s">
        <v>253</v>
      </c>
      <c r="E3733" s="53"/>
      <c r="F3733" s="53">
        <f t="shared" si="941"/>
        <v>0</v>
      </c>
      <c r="G3733" s="53"/>
      <c r="H3733" s="53"/>
      <c r="I3733" s="54"/>
      <c r="J3733" s="50"/>
      <c r="K3733" s="54"/>
      <c r="L3733" s="55"/>
      <c r="M3733" s="75"/>
      <c r="N3733" s="75"/>
      <c r="O3733" s="74"/>
      <c r="P3733" s="74"/>
      <c r="Q3733" s="57">
        <f t="shared" si="938"/>
        <v>0</v>
      </c>
      <c r="R3733" s="74"/>
      <c r="S3733" s="53">
        <f t="shared" si="939"/>
        <v>0</v>
      </c>
      <c r="T3733" s="58"/>
      <c r="U3733" s="58"/>
      <c r="V3733" s="53">
        <f t="shared" si="940"/>
        <v>0</v>
      </c>
      <c r="W3733" s="75"/>
      <c r="X3733" s="76"/>
    </row>
    <row r="3734" spans="1:24" s="77" customFormat="1" ht="15.75" x14ac:dyDescent="0.25">
      <c r="A3734" s="72" t="s">
        <v>305</v>
      </c>
      <c r="B3734" s="44" t="s">
        <v>339</v>
      </c>
      <c r="C3734" s="79" t="s">
        <v>254</v>
      </c>
      <c r="D3734" s="43" t="s">
        <v>263</v>
      </c>
      <c r="E3734" s="53"/>
      <c r="F3734" s="53">
        <f t="shared" si="941"/>
        <v>0</v>
      </c>
      <c r="G3734" s="53"/>
      <c r="H3734" s="53"/>
      <c r="I3734" s="54"/>
      <c r="J3734" s="50"/>
      <c r="K3734" s="54"/>
      <c r="L3734" s="55"/>
      <c r="M3734" s="75"/>
      <c r="N3734" s="75"/>
      <c r="O3734" s="74"/>
      <c r="P3734" s="74"/>
      <c r="Q3734" s="57">
        <f t="shared" si="938"/>
        <v>0</v>
      </c>
      <c r="R3734" s="74"/>
      <c r="S3734" s="53">
        <f t="shared" si="939"/>
        <v>0</v>
      </c>
      <c r="T3734" s="58"/>
      <c r="U3734" s="58"/>
      <c r="V3734" s="53">
        <f t="shared" si="940"/>
        <v>0</v>
      </c>
      <c r="W3734" s="75"/>
      <c r="X3734" s="76"/>
    </row>
    <row r="3735" spans="1:24" s="77" customFormat="1" ht="15.75" x14ac:dyDescent="0.25">
      <c r="A3735" s="72" t="s">
        <v>305</v>
      </c>
      <c r="B3735" s="44" t="s">
        <v>339</v>
      </c>
      <c r="C3735" s="79" t="s">
        <v>255</v>
      </c>
      <c r="D3735" s="43" t="s">
        <v>256</v>
      </c>
      <c r="E3735" s="53"/>
      <c r="F3735" s="53">
        <f t="shared" si="941"/>
        <v>0</v>
      </c>
      <c r="G3735" s="53"/>
      <c r="H3735" s="53"/>
      <c r="I3735" s="54"/>
      <c r="J3735" s="50"/>
      <c r="K3735" s="54"/>
      <c r="L3735" s="55"/>
      <c r="M3735" s="75"/>
      <c r="N3735" s="75"/>
      <c r="O3735" s="74"/>
      <c r="P3735" s="74"/>
      <c r="Q3735" s="57">
        <f t="shared" si="938"/>
        <v>0</v>
      </c>
      <c r="R3735" s="74"/>
      <c r="S3735" s="53">
        <f t="shared" si="939"/>
        <v>0</v>
      </c>
      <c r="T3735" s="58"/>
      <c r="U3735" s="58"/>
      <c r="V3735" s="53">
        <f t="shared" si="940"/>
        <v>0</v>
      </c>
      <c r="W3735" s="75"/>
      <c r="X3735" s="76"/>
    </row>
    <row r="3736" spans="1:24" s="77" customFormat="1" ht="15.75" x14ac:dyDescent="0.25">
      <c r="A3736" s="72" t="s">
        <v>305</v>
      </c>
      <c r="B3736" s="44" t="s">
        <v>339</v>
      </c>
      <c r="C3736" s="79" t="s">
        <v>257</v>
      </c>
      <c r="D3736" s="43" t="s">
        <v>258</v>
      </c>
      <c r="E3736" s="53"/>
      <c r="F3736" s="53">
        <f t="shared" si="941"/>
        <v>0</v>
      </c>
      <c r="G3736" s="53"/>
      <c r="H3736" s="53"/>
      <c r="I3736" s="54"/>
      <c r="J3736" s="50"/>
      <c r="K3736" s="54"/>
      <c r="L3736" s="55"/>
      <c r="M3736" s="75"/>
      <c r="N3736" s="75"/>
      <c r="O3736" s="74"/>
      <c r="P3736" s="74"/>
      <c r="Q3736" s="57">
        <f t="shared" si="938"/>
        <v>0</v>
      </c>
      <c r="R3736" s="74"/>
      <c r="S3736" s="53">
        <f t="shared" si="939"/>
        <v>0</v>
      </c>
      <c r="T3736" s="58"/>
      <c r="U3736" s="58"/>
      <c r="V3736" s="53">
        <f t="shared" si="940"/>
        <v>0</v>
      </c>
      <c r="W3736" s="75"/>
      <c r="X3736" s="76"/>
    </row>
    <row r="3737" spans="1:24" s="77" customFormat="1" ht="15.75" x14ac:dyDescent="0.25">
      <c r="A3737" s="72" t="s">
        <v>305</v>
      </c>
      <c r="B3737" s="44" t="s">
        <v>339</v>
      </c>
      <c r="C3737" s="79" t="s">
        <v>259</v>
      </c>
      <c r="D3737" s="43" t="s">
        <v>260</v>
      </c>
      <c r="E3737" s="53"/>
      <c r="F3737" s="53">
        <f t="shared" si="941"/>
        <v>0</v>
      </c>
      <c r="G3737" s="53"/>
      <c r="H3737" s="53"/>
      <c r="I3737" s="54"/>
      <c r="J3737" s="50"/>
      <c r="K3737" s="54"/>
      <c r="L3737" s="55"/>
      <c r="M3737" s="75"/>
      <c r="N3737" s="75"/>
      <c r="O3737" s="74"/>
      <c r="P3737" s="74"/>
      <c r="Q3737" s="57">
        <f t="shared" si="938"/>
        <v>0</v>
      </c>
      <c r="R3737" s="74"/>
      <c r="S3737" s="53">
        <f t="shared" si="939"/>
        <v>0</v>
      </c>
      <c r="T3737" s="58"/>
      <c r="U3737" s="58"/>
      <c r="V3737" s="53">
        <f t="shared" si="940"/>
        <v>0</v>
      </c>
      <c r="W3737" s="75"/>
      <c r="X3737" s="76"/>
    </row>
    <row r="3738" spans="1:24" s="77" customFormat="1" ht="31.5" x14ac:dyDescent="0.25">
      <c r="A3738" s="72" t="s">
        <v>305</v>
      </c>
      <c r="B3738" s="44" t="s">
        <v>339</v>
      </c>
      <c r="C3738" s="79" t="s">
        <v>261</v>
      </c>
      <c r="D3738" s="43" t="s">
        <v>262</v>
      </c>
      <c r="E3738" s="53"/>
      <c r="F3738" s="53">
        <f t="shared" si="941"/>
        <v>0</v>
      </c>
      <c r="G3738" s="53"/>
      <c r="H3738" s="53"/>
      <c r="I3738" s="54"/>
      <c r="J3738" s="50"/>
      <c r="K3738" s="54"/>
      <c r="L3738" s="55"/>
      <c r="M3738" s="75"/>
      <c r="N3738" s="75"/>
      <c r="O3738" s="74"/>
      <c r="P3738" s="74"/>
      <c r="Q3738" s="57">
        <f t="shared" si="938"/>
        <v>0</v>
      </c>
      <c r="R3738" s="74"/>
      <c r="S3738" s="53">
        <f t="shared" si="939"/>
        <v>0</v>
      </c>
      <c r="T3738" s="58"/>
      <c r="U3738" s="58"/>
      <c r="V3738" s="53">
        <f t="shared" si="940"/>
        <v>0</v>
      </c>
      <c r="W3738" s="75"/>
      <c r="X3738" s="76"/>
    </row>
    <row r="3739" spans="1:24" s="77" customFormat="1" ht="15.75" x14ac:dyDescent="0.25">
      <c r="A3739" s="72" t="s">
        <v>305</v>
      </c>
      <c r="B3739" s="44" t="s">
        <v>339</v>
      </c>
      <c r="C3739" s="79" t="s">
        <v>264</v>
      </c>
      <c r="D3739" s="43" t="s">
        <v>265</v>
      </c>
      <c r="E3739" s="53"/>
      <c r="F3739" s="53">
        <f t="shared" si="941"/>
        <v>0</v>
      </c>
      <c r="G3739" s="53"/>
      <c r="H3739" s="53"/>
      <c r="I3739" s="54"/>
      <c r="J3739" s="50"/>
      <c r="K3739" s="54"/>
      <c r="L3739" s="55"/>
      <c r="M3739" s="75"/>
      <c r="N3739" s="75"/>
      <c r="O3739" s="74"/>
      <c r="P3739" s="74"/>
      <c r="Q3739" s="57">
        <f t="shared" si="938"/>
        <v>0</v>
      </c>
      <c r="R3739" s="74"/>
      <c r="S3739" s="53">
        <f t="shared" si="939"/>
        <v>0</v>
      </c>
      <c r="T3739" s="58"/>
      <c r="U3739" s="58"/>
      <c r="V3739" s="53">
        <f t="shared" si="940"/>
        <v>0</v>
      </c>
      <c r="W3739" s="75"/>
      <c r="X3739" s="76"/>
    </row>
    <row r="3740" spans="1:24" s="77" customFormat="1" ht="47.25" x14ac:dyDescent="0.25">
      <c r="A3740" s="72" t="s">
        <v>305</v>
      </c>
      <c r="B3740" s="44" t="s">
        <v>339</v>
      </c>
      <c r="C3740" s="79" t="s">
        <v>266</v>
      </c>
      <c r="D3740" s="43" t="s">
        <v>267</v>
      </c>
      <c r="E3740" s="53"/>
      <c r="F3740" s="53">
        <f t="shared" si="941"/>
        <v>0</v>
      </c>
      <c r="G3740" s="53"/>
      <c r="H3740" s="53"/>
      <c r="I3740" s="54"/>
      <c r="J3740" s="50"/>
      <c r="K3740" s="54"/>
      <c r="L3740" s="55"/>
      <c r="M3740" s="75"/>
      <c r="N3740" s="75"/>
      <c r="O3740" s="74"/>
      <c r="P3740" s="74"/>
      <c r="Q3740" s="57">
        <f t="shared" si="938"/>
        <v>0</v>
      </c>
      <c r="R3740" s="74"/>
      <c r="S3740" s="53">
        <f t="shared" si="939"/>
        <v>0</v>
      </c>
      <c r="T3740" s="58"/>
      <c r="U3740" s="58"/>
      <c r="V3740" s="53">
        <f t="shared" si="940"/>
        <v>0</v>
      </c>
      <c r="W3740" s="75"/>
      <c r="X3740" s="76"/>
    </row>
    <row r="3741" spans="1:24" s="77" customFormat="1" ht="15.75" x14ac:dyDescent="0.25">
      <c r="A3741" s="72" t="s">
        <v>305</v>
      </c>
      <c r="B3741" s="44" t="s">
        <v>339</v>
      </c>
      <c r="C3741" s="79" t="s">
        <v>268</v>
      </c>
      <c r="D3741" s="43" t="s">
        <v>269</v>
      </c>
      <c r="E3741" s="53"/>
      <c r="F3741" s="53">
        <f t="shared" si="941"/>
        <v>0</v>
      </c>
      <c r="G3741" s="53"/>
      <c r="H3741" s="53"/>
      <c r="I3741" s="54"/>
      <c r="J3741" s="50"/>
      <c r="K3741" s="54"/>
      <c r="L3741" s="55"/>
      <c r="M3741" s="75"/>
      <c r="N3741" s="75"/>
      <c r="O3741" s="74"/>
      <c r="P3741" s="74"/>
      <c r="Q3741" s="57">
        <f t="shared" si="938"/>
        <v>0</v>
      </c>
      <c r="R3741" s="74"/>
      <c r="S3741" s="53">
        <f t="shared" si="939"/>
        <v>0</v>
      </c>
      <c r="T3741" s="58"/>
      <c r="U3741" s="58"/>
      <c r="V3741" s="53">
        <f t="shared" si="940"/>
        <v>0</v>
      </c>
      <c r="W3741" s="75"/>
      <c r="X3741" s="76"/>
    </row>
    <row r="3742" spans="1:24" s="77" customFormat="1" ht="31.5" x14ac:dyDescent="0.25">
      <c r="A3742" s="72" t="s">
        <v>305</v>
      </c>
      <c r="B3742" s="44" t="s">
        <v>339</v>
      </c>
      <c r="C3742" s="79" t="s">
        <v>270</v>
      </c>
      <c r="D3742" s="43" t="s">
        <v>271</v>
      </c>
      <c r="E3742" s="53"/>
      <c r="F3742" s="53">
        <f t="shared" si="941"/>
        <v>0</v>
      </c>
      <c r="G3742" s="53"/>
      <c r="H3742" s="53"/>
      <c r="I3742" s="54"/>
      <c r="J3742" s="50"/>
      <c r="K3742" s="54"/>
      <c r="L3742" s="55"/>
      <c r="M3742" s="75"/>
      <c r="N3742" s="75"/>
      <c r="O3742" s="74"/>
      <c r="P3742" s="74"/>
      <c r="Q3742" s="57">
        <f t="shared" si="938"/>
        <v>0</v>
      </c>
      <c r="R3742" s="74"/>
      <c r="S3742" s="53">
        <f t="shared" si="939"/>
        <v>0</v>
      </c>
      <c r="T3742" s="58"/>
      <c r="U3742" s="58"/>
      <c r="V3742" s="53">
        <f t="shared" si="940"/>
        <v>0</v>
      </c>
      <c r="W3742" s="75"/>
      <c r="X3742" s="76"/>
    </row>
    <row r="3743" spans="1:24" s="77" customFormat="1" ht="15.75" x14ac:dyDescent="0.25">
      <c r="A3743" s="72" t="s">
        <v>305</v>
      </c>
      <c r="B3743" s="44" t="s">
        <v>339</v>
      </c>
      <c r="C3743" s="79" t="s">
        <v>272</v>
      </c>
      <c r="D3743" s="43" t="s">
        <v>273</v>
      </c>
      <c r="E3743" s="53"/>
      <c r="F3743" s="53">
        <f t="shared" si="941"/>
        <v>0</v>
      </c>
      <c r="G3743" s="53"/>
      <c r="H3743" s="53"/>
      <c r="I3743" s="54"/>
      <c r="J3743" s="50"/>
      <c r="K3743" s="54"/>
      <c r="L3743" s="55"/>
      <c r="M3743" s="75"/>
      <c r="N3743" s="75"/>
      <c r="O3743" s="74"/>
      <c r="P3743" s="74"/>
      <c r="Q3743" s="57">
        <f t="shared" si="938"/>
        <v>0</v>
      </c>
      <c r="R3743" s="74"/>
      <c r="S3743" s="53">
        <f t="shared" si="939"/>
        <v>0</v>
      </c>
      <c r="T3743" s="58"/>
      <c r="U3743" s="58"/>
      <c r="V3743" s="53">
        <f t="shared" si="940"/>
        <v>0</v>
      </c>
      <c r="W3743" s="75"/>
      <c r="X3743" s="76"/>
    </row>
    <row r="3744" spans="1:24" s="77" customFormat="1" ht="31.5" x14ac:dyDescent="0.25">
      <c r="A3744" s="72" t="s">
        <v>305</v>
      </c>
      <c r="B3744" s="44" t="s">
        <v>339</v>
      </c>
      <c r="C3744" s="79" t="s">
        <v>274</v>
      </c>
      <c r="D3744" s="43" t="s">
        <v>275</v>
      </c>
      <c r="E3744" s="53"/>
      <c r="F3744" s="53">
        <f t="shared" si="941"/>
        <v>0</v>
      </c>
      <c r="G3744" s="53"/>
      <c r="H3744" s="53"/>
      <c r="I3744" s="54"/>
      <c r="J3744" s="50"/>
      <c r="K3744" s="54"/>
      <c r="L3744" s="55"/>
      <c r="M3744" s="75"/>
      <c r="N3744" s="75"/>
      <c r="O3744" s="74"/>
      <c r="P3744" s="74"/>
      <c r="Q3744" s="57">
        <f t="shared" si="938"/>
        <v>0</v>
      </c>
      <c r="R3744" s="74"/>
      <c r="S3744" s="53">
        <f t="shared" si="939"/>
        <v>0</v>
      </c>
      <c r="T3744" s="58"/>
      <c r="U3744" s="58"/>
      <c r="V3744" s="53">
        <f t="shared" si="940"/>
        <v>0</v>
      </c>
      <c r="W3744" s="75"/>
      <c r="X3744" s="76"/>
    </row>
    <row r="3745" spans="1:24" s="77" customFormat="1" ht="15.75" x14ac:dyDescent="0.25">
      <c r="A3745" s="72" t="s">
        <v>305</v>
      </c>
      <c r="B3745" s="44" t="s">
        <v>339</v>
      </c>
      <c r="C3745" s="79" t="s">
        <v>276</v>
      </c>
      <c r="D3745" s="43" t="s">
        <v>277</v>
      </c>
      <c r="E3745" s="53"/>
      <c r="F3745" s="53">
        <f t="shared" si="941"/>
        <v>0</v>
      </c>
      <c r="G3745" s="53"/>
      <c r="H3745" s="53"/>
      <c r="I3745" s="54"/>
      <c r="J3745" s="50"/>
      <c r="K3745" s="54"/>
      <c r="L3745" s="55"/>
      <c r="M3745" s="75"/>
      <c r="N3745" s="75"/>
      <c r="O3745" s="74"/>
      <c r="P3745" s="74"/>
      <c r="Q3745" s="57">
        <f t="shared" si="938"/>
        <v>0</v>
      </c>
      <c r="R3745" s="74"/>
      <c r="S3745" s="53">
        <f t="shared" si="939"/>
        <v>0</v>
      </c>
      <c r="T3745" s="58"/>
      <c r="U3745" s="58"/>
      <c r="V3745" s="53">
        <f t="shared" si="940"/>
        <v>0</v>
      </c>
      <c r="W3745" s="75"/>
      <c r="X3745" s="76"/>
    </row>
    <row r="3746" spans="1:24" s="77" customFormat="1" ht="31.5" x14ac:dyDescent="0.25">
      <c r="A3746" s="72" t="s">
        <v>305</v>
      </c>
      <c r="B3746" s="44" t="s">
        <v>339</v>
      </c>
      <c r="C3746" s="79" t="s">
        <v>278</v>
      </c>
      <c r="D3746" s="43" t="s">
        <v>279</v>
      </c>
      <c r="E3746" s="74"/>
      <c r="F3746" s="74"/>
      <c r="G3746" s="74"/>
      <c r="H3746" s="74"/>
      <c r="I3746" s="54"/>
      <c r="J3746" s="50"/>
      <c r="K3746" s="54"/>
      <c r="L3746" s="55"/>
      <c r="M3746" s="75"/>
      <c r="N3746" s="75"/>
      <c r="O3746" s="74"/>
      <c r="P3746" s="74"/>
      <c r="Q3746" s="57">
        <f t="shared" si="938"/>
        <v>0</v>
      </c>
      <c r="R3746" s="74"/>
      <c r="S3746" s="53">
        <f t="shared" si="939"/>
        <v>0</v>
      </c>
      <c r="T3746" s="58"/>
      <c r="U3746" s="58"/>
      <c r="V3746" s="53">
        <f t="shared" si="940"/>
        <v>0</v>
      </c>
      <c r="W3746" s="75"/>
      <c r="X3746" s="76"/>
    </row>
    <row r="3747" spans="1:24" s="77" customFormat="1" ht="15.75" x14ac:dyDescent="0.25">
      <c r="A3747" s="72" t="s">
        <v>305</v>
      </c>
      <c r="B3747" s="44" t="s">
        <v>339</v>
      </c>
      <c r="C3747" s="37" t="s">
        <v>363</v>
      </c>
      <c r="D3747" s="43" t="s">
        <v>360</v>
      </c>
      <c r="E3747" s="53"/>
      <c r="F3747" s="53">
        <f t="shared" ref="F3747:F3750" si="942">E3747/12*1</f>
        <v>0</v>
      </c>
      <c r="G3747" s="53"/>
      <c r="H3747" s="53"/>
      <c r="I3747" s="54"/>
      <c r="J3747" s="50"/>
      <c r="K3747" s="54"/>
      <c r="L3747" s="55"/>
      <c r="M3747" s="75"/>
      <c r="N3747" s="75"/>
      <c r="O3747" s="74"/>
      <c r="P3747" s="74"/>
      <c r="Q3747" s="57"/>
      <c r="R3747" s="74"/>
      <c r="S3747" s="53"/>
      <c r="T3747" s="58"/>
      <c r="U3747" s="58"/>
      <c r="V3747" s="53"/>
      <c r="W3747" s="75"/>
      <c r="X3747" s="76"/>
    </row>
    <row r="3748" spans="1:24" s="77" customFormat="1" ht="15.75" x14ac:dyDescent="0.25">
      <c r="A3748" s="72" t="s">
        <v>305</v>
      </c>
      <c r="B3748" s="44" t="s">
        <v>339</v>
      </c>
      <c r="C3748" s="37" t="s">
        <v>364</v>
      </c>
      <c r="D3748" s="38" t="s">
        <v>365</v>
      </c>
      <c r="E3748" s="53"/>
      <c r="F3748" s="100">
        <f t="shared" si="942"/>
        <v>0</v>
      </c>
      <c r="G3748" s="74"/>
      <c r="H3748" s="74"/>
      <c r="I3748" s="54"/>
      <c r="J3748" s="50"/>
      <c r="K3748" s="54"/>
      <c r="L3748" s="55"/>
      <c r="M3748" s="75"/>
      <c r="N3748" s="75"/>
      <c r="O3748" s="74"/>
      <c r="P3748" s="74"/>
      <c r="Q3748" s="57">
        <f>O3748-P3748</f>
        <v>0</v>
      </c>
      <c r="R3748" s="74"/>
      <c r="S3748" s="53">
        <f>ROUND(R3748/12*3,0)</f>
        <v>0</v>
      </c>
      <c r="T3748" s="58"/>
      <c r="U3748" s="58"/>
      <c r="V3748" s="53">
        <f>T3748-U3748</f>
        <v>0</v>
      </c>
      <c r="W3748" s="75"/>
      <c r="X3748" s="76"/>
    </row>
    <row r="3749" spans="1:24" s="77" customFormat="1" ht="15.75" x14ac:dyDescent="0.25">
      <c r="A3749" s="72" t="s">
        <v>305</v>
      </c>
      <c r="B3749" s="44" t="s">
        <v>339</v>
      </c>
      <c r="C3749" s="37" t="s">
        <v>370</v>
      </c>
      <c r="D3749" s="43" t="s">
        <v>323</v>
      </c>
      <c r="E3749" s="53"/>
      <c r="F3749" s="100">
        <f t="shared" si="942"/>
        <v>0</v>
      </c>
      <c r="G3749" s="74"/>
      <c r="H3749" s="74"/>
      <c r="I3749" s="54"/>
      <c r="J3749" s="50"/>
      <c r="K3749" s="54"/>
      <c r="L3749" s="55"/>
      <c r="M3749" s="75"/>
      <c r="N3749" s="75"/>
      <c r="O3749" s="74"/>
      <c r="P3749" s="74"/>
      <c r="Q3749" s="57"/>
      <c r="R3749" s="74"/>
      <c r="S3749" s="53"/>
      <c r="T3749" s="58"/>
      <c r="U3749" s="58"/>
      <c r="V3749" s="53"/>
      <c r="W3749" s="75"/>
      <c r="X3749" s="76"/>
    </row>
    <row r="3750" spans="1:24" s="77" customFormat="1" ht="15.75" x14ac:dyDescent="0.25">
      <c r="A3750" s="72" t="s">
        <v>305</v>
      </c>
      <c r="B3750" s="44" t="s">
        <v>339</v>
      </c>
      <c r="C3750" s="37" t="s">
        <v>399</v>
      </c>
      <c r="D3750" s="39" t="s">
        <v>371</v>
      </c>
      <c r="E3750" s="53"/>
      <c r="F3750" s="100">
        <f t="shared" si="942"/>
        <v>0</v>
      </c>
      <c r="G3750" s="74"/>
      <c r="H3750" s="74"/>
      <c r="I3750" s="54"/>
      <c r="J3750" s="50"/>
      <c r="K3750" s="54"/>
      <c r="L3750" s="55"/>
      <c r="M3750" s="75"/>
      <c r="N3750" s="75"/>
      <c r="O3750" s="74"/>
      <c r="P3750" s="74"/>
      <c r="Q3750" s="57"/>
      <c r="R3750" s="74"/>
      <c r="S3750" s="53"/>
      <c r="T3750" s="58"/>
      <c r="U3750" s="58"/>
      <c r="V3750" s="53"/>
      <c r="W3750" s="75"/>
      <c r="X3750" s="76"/>
    </row>
    <row r="3751" spans="1:24" s="77" customFormat="1" ht="15.75" x14ac:dyDescent="0.25">
      <c r="A3751" s="72" t="s">
        <v>305</v>
      </c>
      <c r="B3751" s="44" t="s">
        <v>339</v>
      </c>
      <c r="C3751" s="37" t="s">
        <v>390</v>
      </c>
      <c r="D3751" s="125" t="s">
        <v>393</v>
      </c>
      <c r="E3751" s="53">
        <v>2014</v>
      </c>
      <c r="F3751" s="53">
        <f t="shared" ref="F3751:F3752" si="943">E3751/12*2</f>
        <v>335.66666666666669</v>
      </c>
      <c r="G3751" s="74">
        <v>67</v>
      </c>
      <c r="H3751" s="74">
        <v>67</v>
      </c>
      <c r="I3751" s="54"/>
      <c r="J3751" s="50"/>
      <c r="K3751" s="54"/>
      <c r="L3751" s="55"/>
      <c r="M3751" s="75"/>
      <c r="N3751" s="75"/>
      <c r="O3751" s="74"/>
      <c r="P3751" s="74"/>
      <c r="Q3751" s="57"/>
      <c r="R3751" s="74"/>
      <c r="S3751" s="53"/>
      <c r="T3751" s="58"/>
      <c r="U3751" s="58"/>
      <c r="V3751" s="53"/>
      <c r="W3751" s="75"/>
      <c r="X3751" s="76"/>
    </row>
    <row r="3752" spans="1:24" s="77" customFormat="1" ht="31.5" x14ac:dyDescent="0.25">
      <c r="A3752" s="72" t="s">
        <v>305</v>
      </c>
      <c r="B3752" s="44" t="s">
        <v>339</v>
      </c>
      <c r="C3752" s="37" t="s">
        <v>391</v>
      </c>
      <c r="D3752" s="125" t="s">
        <v>392</v>
      </c>
      <c r="E3752" s="53">
        <v>200</v>
      </c>
      <c r="F3752" s="53">
        <f t="shared" si="943"/>
        <v>33.333333333333336</v>
      </c>
      <c r="G3752" s="74"/>
      <c r="H3752" s="74"/>
      <c r="I3752" s="54"/>
      <c r="J3752" s="50"/>
      <c r="K3752" s="54"/>
      <c r="L3752" s="55"/>
      <c r="M3752" s="75"/>
      <c r="N3752" s="75"/>
      <c r="O3752" s="74"/>
      <c r="P3752" s="74"/>
      <c r="Q3752" s="57"/>
      <c r="R3752" s="74"/>
      <c r="S3752" s="53"/>
      <c r="T3752" s="53"/>
      <c r="U3752" s="53"/>
      <c r="V3752" s="53"/>
      <c r="W3752" s="75"/>
      <c r="X3752" s="76"/>
    </row>
    <row r="3753" spans="1:24" s="77" customFormat="1" ht="15.75" x14ac:dyDescent="0.25">
      <c r="A3753" s="102" t="s">
        <v>306</v>
      </c>
      <c r="B3753" s="102" t="s">
        <v>340</v>
      </c>
      <c r="C3753" s="110" t="s">
        <v>102</v>
      </c>
      <c r="D3753" s="104" t="s">
        <v>21</v>
      </c>
      <c r="E3753" s="111">
        <f>E3754+E3793</f>
        <v>10070851</v>
      </c>
      <c r="F3753" s="111">
        <f>F3754+F3793</f>
        <v>2470789.6666666665</v>
      </c>
      <c r="G3753" s="111">
        <f>G3754+G3793</f>
        <v>2525968</v>
      </c>
      <c r="H3753" s="111">
        <f>H3754+H3793</f>
        <v>2525968</v>
      </c>
      <c r="I3753" s="135">
        <f>I3754+I3793</f>
        <v>0</v>
      </c>
      <c r="J3753" s="106">
        <f>ROUND(I3753/F3753*100,2)</f>
        <v>0</v>
      </c>
      <c r="K3753" s="135">
        <f>K3754+K3793</f>
        <v>0</v>
      </c>
      <c r="L3753" s="108">
        <f>ROUND(K3753*100/-F3753,2)</f>
        <v>0</v>
      </c>
      <c r="M3753" s="111">
        <f t="shared" ref="M3753:V3753" si="944">M3754+M3793</f>
        <v>220161</v>
      </c>
      <c r="N3753" s="111">
        <f t="shared" si="944"/>
        <v>55040</v>
      </c>
      <c r="O3753" s="111">
        <f t="shared" si="944"/>
        <v>58290</v>
      </c>
      <c r="P3753" s="111">
        <f t="shared" si="944"/>
        <v>58290</v>
      </c>
      <c r="Q3753" s="135">
        <f t="shared" si="944"/>
        <v>0</v>
      </c>
      <c r="R3753" s="111">
        <f t="shared" si="944"/>
        <v>5491</v>
      </c>
      <c r="S3753" s="105">
        <f t="shared" si="944"/>
        <v>1373</v>
      </c>
      <c r="T3753" s="146">
        <f t="shared" si="944"/>
        <v>1338</v>
      </c>
      <c r="U3753" s="146">
        <f t="shared" si="944"/>
        <v>1338</v>
      </c>
      <c r="V3753" s="105">
        <f t="shared" si="944"/>
        <v>0</v>
      </c>
      <c r="W3753" s="109">
        <v>0</v>
      </c>
      <c r="X3753" s="80"/>
    </row>
    <row r="3754" spans="1:24" s="77" customFormat="1" ht="15.75" x14ac:dyDescent="0.25">
      <c r="A3754" s="72" t="s">
        <v>306</v>
      </c>
      <c r="B3754" s="21">
        <v>1</v>
      </c>
      <c r="C3754" s="73" t="s">
        <v>102</v>
      </c>
      <c r="D3754" s="27" t="s">
        <v>22</v>
      </c>
      <c r="E3754" s="52">
        <f t="shared" ref="E3754:L3754" si="945">E3755+E3761+E3775</f>
        <v>10070851</v>
      </c>
      <c r="F3754" s="52">
        <f t="shared" si="945"/>
        <v>2470789.6666666665</v>
      </c>
      <c r="G3754" s="52">
        <f t="shared" si="945"/>
        <v>2525864</v>
      </c>
      <c r="H3754" s="52">
        <f t="shared" si="945"/>
        <v>2525864</v>
      </c>
      <c r="I3754" s="132">
        <f t="shared" si="945"/>
        <v>0</v>
      </c>
      <c r="J3754" s="132">
        <f t="shared" si="945"/>
        <v>0</v>
      </c>
      <c r="K3754" s="132">
        <f t="shared" si="945"/>
        <v>0</v>
      </c>
      <c r="L3754" s="52">
        <f t="shared" si="945"/>
        <v>0</v>
      </c>
      <c r="M3754" s="49">
        <v>219901</v>
      </c>
      <c r="N3754" s="49">
        <f>ROUND(M3754/12*3,0)</f>
        <v>54975</v>
      </c>
      <c r="O3754" s="52">
        <f t="shared" ref="O3754:V3754" si="946">O3755+O3761+O3775</f>
        <v>58290</v>
      </c>
      <c r="P3754" s="52">
        <f t="shared" si="946"/>
        <v>58290</v>
      </c>
      <c r="Q3754" s="132">
        <f t="shared" si="946"/>
        <v>0</v>
      </c>
      <c r="R3754" s="52">
        <f t="shared" si="946"/>
        <v>5491</v>
      </c>
      <c r="S3754" s="52">
        <f t="shared" si="946"/>
        <v>1373</v>
      </c>
      <c r="T3754" s="142">
        <f t="shared" si="946"/>
        <v>1338</v>
      </c>
      <c r="U3754" s="142">
        <f t="shared" si="946"/>
        <v>1338</v>
      </c>
      <c r="V3754" s="59">
        <f t="shared" si="946"/>
        <v>0</v>
      </c>
      <c r="W3754" s="75"/>
      <c r="X3754" s="82"/>
    </row>
    <row r="3755" spans="1:24" s="77" customFormat="1" ht="15.75" x14ac:dyDescent="0.25">
      <c r="A3755" s="72" t="s">
        <v>306</v>
      </c>
      <c r="B3755" s="33" t="s">
        <v>334</v>
      </c>
      <c r="C3755" s="73" t="s">
        <v>102</v>
      </c>
      <c r="D3755" s="32" t="s">
        <v>23</v>
      </c>
      <c r="E3755" s="83">
        <f t="shared" ref="E3755:L3755" si="947">SUM(E3756:E3760)</f>
        <v>9507771</v>
      </c>
      <c r="F3755" s="83">
        <f t="shared" si="947"/>
        <v>2376943</v>
      </c>
      <c r="G3755" s="83">
        <f t="shared" si="947"/>
        <v>2376943</v>
      </c>
      <c r="H3755" s="83">
        <f t="shared" si="947"/>
        <v>2376943</v>
      </c>
      <c r="I3755" s="136">
        <f t="shared" si="947"/>
        <v>0</v>
      </c>
      <c r="J3755" s="136">
        <f t="shared" si="947"/>
        <v>0</v>
      </c>
      <c r="K3755" s="136">
        <f t="shared" si="947"/>
        <v>0</v>
      </c>
      <c r="L3755" s="49">
        <f t="shared" si="947"/>
        <v>0</v>
      </c>
      <c r="M3755" s="83"/>
      <c r="N3755" s="83"/>
      <c r="O3755" s="52">
        <f t="shared" ref="O3755:V3755" si="948">SUM(O3756:O3760)</f>
        <v>57060</v>
      </c>
      <c r="P3755" s="52">
        <f t="shared" si="948"/>
        <v>57060</v>
      </c>
      <c r="Q3755" s="132">
        <f t="shared" si="948"/>
        <v>0</v>
      </c>
      <c r="R3755" s="52">
        <f t="shared" si="948"/>
        <v>5491</v>
      </c>
      <c r="S3755" s="52">
        <f t="shared" si="948"/>
        <v>1373</v>
      </c>
      <c r="T3755" s="147">
        <f t="shared" si="948"/>
        <v>1308</v>
      </c>
      <c r="U3755" s="149">
        <f t="shared" si="948"/>
        <v>1308</v>
      </c>
      <c r="V3755" s="49">
        <f t="shared" si="948"/>
        <v>0</v>
      </c>
      <c r="W3755" s="83"/>
      <c r="X3755" s="82"/>
    </row>
    <row r="3756" spans="1:24" s="77" customFormat="1" ht="15.75" x14ac:dyDescent="0.25">
      <c r="A3756" s="72" t="s">
        <v>306</v>
      </c>
      <c r="B3756" s="33" t="s">
        <v>334</v>
      </c>
      <c r="C3756" s="73" t="s">
        <v>73</v>
      </c>
      <c r="D3756" s="34" t="s">
        <v>106</v>
      </c>
      <c r="E3756" s="53">
        <v>5329902</v>
      </c>
      <c r="F3756" s="53">
        <f t="shared" ref="F3756:F3760" si="949">ROUND(E3756/12*3,0)</f>
        <v>1332476</v>
      </c>
      <c r="G3756" s="53">
        <v>1332476</v>
      </c>
      <c r="H3756" s="53">
        <v>1332476</v>
      </c>
      <c r="I3756" s="54"/>
      <c r="J3756" s="50"/>
      <c r="K3756" s="54"/>
      <c r="L3756" s="55"/>
      <c r="M3756" s="74"/>
      <c r="N3756" s="74"/>
      <c r="O3756" s="74">
        <v>57060</v>
      </c>
      <c r="P3756" s="74">
        <v>57060</v>
      </c>
      <c r="Q3756" s="57">
        <f>O3756-P3756</f>
        <v>0</v>
      </c>
      <c r="R3756" s="74">
        <v>5491</v>
      </c>
      <c r="S3756" s="53">
        <f>ROUND(R3756/12*3,0)</f>
        <v>1373</v>
      </c>
      <c r="T3756" s="58">
        <v>1308</v>
      </c>
      <c r="U3756" s="58">
        <v>1308</v>
      </c>
      <c r="V3756" s="53">
        <f>T3756-U3756</f>
        <v>0</v>
      </c>
      <c r="W3756" s="74"/>
      <c r="X3756" s="76"/>
    </row>
    <row r="3757" spans="1:24" s="77" customFormat="1" ht="15.75" x14ac:dyDescent="0.25">
      <c r="A3757" s="72" t="s">
        <v>306</v>
      </c>
      <c r="B3757" s="33" t="s">
        <v>334</v>
      </c>
      <c r="C3757" s="73" t="s">
        <v>74</v>
      </c>
      <c r="D3757" s="34" t="s">
        <v>104</v>
      </c>
      <c r="E3757" s="53">
        <v>4177869</v>
      </c>
      <c r="F3757" s="53">
        <f t="shared" si="949"/>
        <v>1044467</v>
      </c>
      <c r="G3757" s="53">
        <v>1044467</v>
      </c>
      <c r="H3757" s="53">
        <v>1044467</v>
      </c>
      <c r="I3757" s="54"/>
      <c r="J3757" s="50"/>
      <c r="K3757" s="54"/>
      <c r="L3757" s="55"/>
      <c r="M3757" s="75"/>
      <c r="N3757" s="75"/>
      <c r="O3757" s="74"/>
      <c r="P3757" s="74"/>
      <c r="Q3757" s="57">
        <f>O3757-P3757</f>
        <v>0</v>
      </c>
      <c r="R3757" s="74"/>
      <c r="S3757" s="53">
        <f>ROUND(R3757/12*3,0)</f>
        <v>0</v>
      </c>
      <c r="T3757" s="53"/>
      <c r="U3757" s="53"/>
      <c r="V3757" s="53">
        <f>T3757-U3757</f>
        <v>0</v>
      </c>
      <c r="W3757" s="75"/>
      <c r="X3757" s="76"/>
    </row>
    <row r="3758" spans="1:24" s="77" customFormat="1" ht="15.75" x14ac:dyDescent="0.25">
      <c r="A3758" s="72" t="s">
        <v>306</v>
      </c>
      <c r="B3758" s="33" t="s">
        <v>334</v>
      </c>
      <c r="C3758" s="73" t="s">
        <v>74</v>
      </c>
      <c r="D3758" s="34" t="s">
        <v>105</v>
      </c>
      <c r="E3758" s="53"/>
      <c r="F3758" s="53">
        <f t="shared" si="949"/>
        <v>0</v>
      </c>
      <c r="G3758" s="53"/>
      <c r="H3758" s="53"/>
      <c r="I3758" s="54"/>
      <c r="J3758" s="50"/>
      <c r="K3758" s="54"/>
      <c r="L3758" s="55"/>
      <c r="M3758" s="75"/>
      <c r="N3758" s="75"/>
      <c r="O3758" s="74"/>
      <c r="P3758" s="74"/>
      <c r="Q3758" s="57">
        <f>O3758-P3758</f>
        <v>0</v>
      </c>
      <c r="R3758" s="74"/>
      <c r="S3758" s="53">
        <f>ROUND(R3758/12*3,0)</f>
        <v>0</v>
      </c>
      <c r="T3758" s="53"/>
      <c r="U3758" s="53"/>
      <c r="V3758" s="53">
        <f>T3758-U3758</f>
        <v>0</v>
      </c>
      <c r="W3758" s="75"/>
      <c r="X3758" s="76"/>
    </row>
    <row r="3759" spans="1:24" s="77" customFormat="1" ht="15.75" x14ac:dyDescent="0.25">
      <c r="A3759" s="72" t="s">
        <v>306</v>
      </c>
      <c r="B3759" s="33" t="s">
        <v>334</v>
      </c>
      <c r="C3759" s="73" t="s">
        <v>75</v>
      </c>
      <c r="D3759" s="34" t="s">
        <v>107</v>
      </c>
      <c r="E3759" s="74"/>
      <c r="F3759" s="53">
        <f t="shared" si="949"/>
        <v>0</v>
      </c>
      <c r="G3759" s="74"/>
      <c r="H3759" s="74"/>
      <c r="I3759" s="54"/>
      <c r="J3759" s="50"/>
      <c r="K3759" s="54"/>
      <c r="L3759" s="55"/>
      <c r="M3759" s="75"/>
      <c r="N3759" s="75"/>
      <c r="O3759" s="74"/>
      <c r="P3759" s="74"/>
      <c r="Q3759" s="57">
        <f>O3759-P3759</f>
        <v>0</v>
      </c>
      <c r="R3759" s="74"/>
      <c r="S3759" s="53">
        <f>ROUND(R3759/12*3,0)</f>
        <v>0</v>
      </c>
      <c r="T3759" s="53"/>
      <c r="U3759" s="53"/>
      <c r="V3759" s="53">
        <f>T3759-U3759</f>
        <v>0</v>
      </c>
      <c r="W3759" s="75"/>
      <c r="X3759" s="76"/>
    </row>
    <row r="3760" spans="1:24" s="81" customFormat="1" ht="29.25" customHeight="1" x14ac:dyDescent="0.25">
      <c r="A3760" s="72" t="s">
        <v>306</v>
      </c>
      <c r="B3760" s="33" t="s">
        <v>334</v>
      </c>
      <c r="C3760" s="73" t="s">
        <v>76</v>
      </c>
      <c r="D3760" s="34" t="s">
        <v>108</v>
      </c>
      <c r="E3760" s="74"/>
      <c r="F3760" s="53">
        <f t="shared" si="949"/>
        <v>0</v>
      </c>
      <c r="G3760" s="74"/>
      <c r="H3760" s="74"/>
      <c r="I3760" s="127"/>
      <c r="J3760" s="50"/>
      <c r="K3760" s="127"/>
      <c r="L3760" s="55"/>
      <c r="M3760" s="75"/>
      <c r="N3760" s="75"/>
      <c r="O3760" s="74"/>
      <c r="P3760" s="74"/>
      <c r="Q3760" s="59">
        <f>O3760-P3760</f>
        <v>0</v>
      </c>
      <c r="R3760" s="74"/>
      <c r="S3760" s="53">
        <f>ROUND(R3760/12*3,0)</f>
        <v>0</v>
      </c>
      <c r="T3760" s="53"/>
      <c r="U3760" s="53"/>
      <c r="V3760" s="53">
        <f>T3760-U3760</f>
        <v>0</v>
      </c>
      <c r="W3760" s="75"/>
      <c r="X3760" s="76"/>
    </row>
    <row r="3761" spans="1:24" s="81" customFormat="1" ht="26.25" customHeight="1" x14ac:dyDescent="0.25">
      <c r="A3761" s="72" t="s">
        <v>306</v>
      </c>
      <c r="B3761" s="22" t="s">
        <v>335</v>
      </c>
      <c r="C3761" s="36"/>
      <c r="D3761" s="32" t="s">
        <v>24</v>
      </c>
      <c r="E3761" s="61">
        <f t="shared" ref="E3761:L3761" si="950">SUM(E3762:E3774)</f>
        <v>0</v>
      </c>
      <c r="F3761" s="61">
        <f t="shared" si="950"/>
        <v>0</v>
      </c>
      <c r="G3761" s="61">
        <f t="shared" si="950"/>
        <v>0</v>
      </c>
      <c r="H3761" s="61">
        <f t="shared" si="950"/>
        <v>0</v>
      </c>
      <c r="I3761" s="61">
        <f t="shared" si="950"/>
        <v>0</v>
      </c>
      <c r="J3761" s="61">
        <f t="shared" si="950"/>
        <v>0</v>
      </c>
      <c r="K3761" s="61">
        <f t="shared" si="950"/>
        <v>0</v>
      </c>
      <c r="L3761" s="61">
        <f t="shared" si="950"/>
        <v>0</v>
      </c>
      <c r="M3761" s="61"/>
      <c r="N3761" s="61"/>
      <c r="O3761" s="61">
        <f t="shared" ref="O3761:V3761" si="951">SUM(O3762:O3774)</f>
        <v>0</v>
      </c>
      <c r="P3761" s="61">
        <f t="shared" si="951"/>
        <v>0</v>
      </c>
      <c r="Q3761" s="61">
        <f t="shared" si="951"/>
        <v>0</v>
      </c>
      <c r="R3761" s="61">
        <f t="shared" si="951"/>
        <v>0</v>
      </c>
      <c r="S3761" s="61">
        <f t="shared" si="951"/>
        <v>0</v>
      </c>
      <c r="T3761" s="61">
        <f t="shared" si="951"/>
        <v>0</v>
      </c>
      <c r="U3761" s="61">
        <f t="shared" si="951"/>
        <v>0</v>
      </c>
      <c r="V3761" s="61">
        <f t="shared" si="951"/>
        <v>0</v>
      </c>
      <c r="W3761" s="68"/>
      <c r="X3761" s="76"/>
    </row>
    <row r="3762" spans="1:24" s="81" customFormat="1" ht="22.5" customHeight="1" x14ac:dyDescent="0.25">
      <c r="A3762" s="72" t="s">
        <v>306</v>
      </c>
      <c r="B3762" s="33" t="s">
        <v>335</v>
      </c>
      <c r="C3762" s="79" t="s">
        <v>25</v>
      </c>
      <c r="D3762" s="34" t="s">
        <v>54</v>
      </c>
      <c r="E3762" s="74"/>
      <c r="F3762" s="74"/>
      <c r="G3762" s="74"/>
      <c r="H3762" s="74"/>
      <c r="I3762" s="127"/>
      <c r="J3762" s="55"/>
      <c r="K3762" s="127"/>
      <c r="L3762" s="55"/>
      <c r="M3762" s="75"/>
      <c r="N3762" s="75"/>
      <c r="O3762" s="74"/>
      <c r="P3762" s="74"/>
      <c r="Q3762" s="59">
        <f t="shared" ref="Q3762:Q3774" si="952">O3762-P3762</f>
        <v>0</v>
      </c>
      <c r="R3762" s="74"/>
      <c r="S3762" s="53">
        <f t="shared" ref="S3762:S3774" si="953">ROUND(R3762/12*3,0)</f>
        <v>0</v>
      </c>
      <c r="T3762" s="53"/>
      <c r="U3762" s="53"/>
      <c r="V3762" s="53">
        <f t="shared" ref="V3762:V3774" si="954">T3762-U3762</f>
        <v>0</v>
      </c>
      <c r="W3762" s="75"/>
      <c r="X3762" s="76"/>
    </row>
    <row r="3763" spans="1:24" s="77" customFormat="1" ht="15.75" x14ac:dyDescent="0.25">
      <c r="A3763" s="72" t="s">
        <v>306</v>
      </c>
      <c r="B3763" s="33" t="s">
        <v>335</v>
      </c>
      <c r="C3763" s="79" t="s">
        <v>26</v>
      </c>
      <c r="D3763" s="34" t="s">
        <v>27</v>
      </c>
      <c r="E3763" s="74"/>
      <c r="F3763" s="74"/>
      <c r="G3763" s="74"/>
      <c r="H3763" s="74"/>
      <c r="I3763" s="54"/>
      <c r="J3763" s="50"/>
      <c r="K3763" s="54"/>
      <c r="L3763" s="55"/>
      <c r="M3763" s="75"/>
      <c r="N3763" s="75"/>
      <c r="O3763" s="74"/>
      <c r="P3763" s="74"/>
      <c r="Q3763" s="57">
        <f t="shared" si="952"/>
        <v>0</v>
      </c>
      <c r="R3763" s="74"/>
      <c r="S3763" s="53">
        <f t="shared" si="953"/>
        <v>0</v>
      </c>
      <c r="T3763" s="58"/>
      <c r="U3763" s="58"/>
      <c r="V3763" s="53">
        <f t="shared" si="954"/>
        <v>0</v>
      </c>
      <c r="W3763" s="75"/>
      <c r="X3763" s="76"/>
    </row>
    <row r="3764" spans="1:24" s="77" customFormat="1" ht="31.5" x14ac:dyDescent="0.25">
      <c r="A3764" s="72" t="s">
        <v>306</v>
      </c>
      <c r="B3764" s="33" t="s">
        <v>335</v>
      </c>
      <c r="C3764" s="79" t="s">
        <v>28</v>
      </c>
      <c r="D3764" s="34" t="s">
        <v>29</v>
      </c>
      <c r="E3764" s="74"/>
      <c r="F3764" s="74"/>
      <c r="G3764" s="74"/>
      <c r="H3764" s="74"/>
      <c r="I3764" s="54"/>
      <c r="J3764" s="50"/>
      <c r="K3764" s="54"/>
      <c r="L3764" s="55"/>
      <c r="M3764" s="75"/>
      <c r="N3764" s="75"/>
      <c r="O3764" s="74"/>
      <c r="P3764" s="74"/>
      <c r="Q3764" s="57">
        <f t="shared" si="952"/>
        <v>0</v>
      </c>
      <c r="R3764" s="74"/>
      <c r="S3764" s="53">
        <f t="shared" si="953"/>
        <v>0</v>
      </c>
      <c r="T3764" s="58"/>
      <c r="U3764" s="58"/>
      <c r="V3764" s="53">
        <f t="shared" si="954"/>
        <v>0</v>
      </c>
      <c r="W3764" s="75"/>
      <c r="X3764" s="76"/>
    </row>
    <row r="3765" spans="1:24" s="77" customFormat="1" ht="15.75" x14ac:dyDescent="0.25">
      <c r="A3765" s="72" t="s">
        <v>306</v>
      </c>
      <c r="B3765" s="33" t="s">
        <v>335</v>
      </c>
      <c r="C3765" s="79" t="s">
        <v>56</v>
      </c>
      <c r="D3765" s="34" t="s">
        <v>53</v>
      </c>
      <c r="E3765" s="74"/>
      <c r="F3765" s="74"/>
      <c r="G3765" s="74"/>
      <c r="H3765" s="74"/>
      <c r="I3765" s="54"/>
      <c r="J3765" s="50"/>
      <c r="K3765" s="54"/>
      <c r="L3765" s="55"/>
      <c r="M3765" s="75"/>
      <c r="N3765" s="75"/>
      <c r="O3765" s="74"/>
      <c r="P3765" s="74"/>
      <c r="Q3765" s="57">
        <f t="shared" si="952"/>
        <v>0</v>
      </c>
      <c r="R3765" s="74"/>
      <c r="S3765" s="53">
        <f t="shared" si="953"/>
        <v>0</v>
      </c>
      <c r="T3765" s="58"/>
      <c r="U3765" s="58"/>
      <c r="V3765" s="53">
        <f t="shared" si="954"/>
        <v>0</v>
      </c>
      <c r="W3765" s="75"/>
      <c r="X3765" s="76"/>
    </row>
    <row r="3766" spans="1:24" s="77" customFormat="1" ht="15.75" x14ac:dyDescent="0.25">
      <c r="A3766" s="72" t="s">
        <v>306</v>
      </c>
      <c r="B3766" s="33" t="s">
        <v>335</v>
      </c>
      <c r="C3766" s="79" t="s">
        <v>57</v>
      </c>
      <c r="D3766" s="34" t="s">
        <v>68</v>
      </c>
      <c r="E3766" s="74"/>
      <c r="F3766" s="74"/>
      <c r="G3766" s="74"/>
      <c r="H3766" s="74"/>
      <c r="I3766" s="54"/>
      <c r="J3766" s="50"/>
      <c r="K3766" s="54"/>
      <c r="L3766" s="55"/>
      <c r="M3766" s="75"/>
      <c r="N3766" s="75"/>
      <c r="O3766" s="74"/>
      <c r="P3766" s="74"/>
      <c r="Q3766" s="57">
        <f t="shared" si="952"/>
        <v>0</v>
      </c>
      <c r="R3766" s="74"/>
      <c r="S3766" s="53">
        <f t="shared" si="953"/>
        <v>0</v>
      </c>
      <c r="T3766" s="58"/>
      <c r="U3766" s="58"/>
      <c r="V3766" s="53">
        <f t="shared" si="954"/>
        <v>0</v>
      </c>
      <c r="W3766" s="75"/>
      <c r="X3766" s="76"/>
    </row>
    <row r="3767" spans="1:24" s="77" customFormat="1" ht="15.75" x14ac:dyDescent="0.25">
      <c r="A3767" s="72" t="s">
        <v>306</v>
      </c>
      <c r="B3767" s="33" t="s">
        <v>335</v>
      </c>
      <c r="C3767" s="79" t="s">
        <v>58</v>
      </c>
      <c r="D3767" s="34" t="s">
        <v>70</v>
      </c>
      <c r="E3767" s="74"/>
      <c r="F3767" s="74"/>
      <c r="G3767" s="74"/>
      <c r="H3767" s="74"/>
      <c r="I3767" s="54"/>
      <c r="J3767" s="50"/>
      <c r="K3767" s="54"/>
      <c r="L3767" s="55"/>
      <c r="M3767" s="75"/>
      <c r="N3767" s="75"/>
      <c r="O3767" s="74"/>
      <c r="P3767" s="74"/>
      <c r="Q3767" s="57">
        <f t="shared" si="952"/>
        <v>0</v>
      </c>
      <c r="R3767" s="74"/>
      <c r="S3767" s="53">
        <f t="shared" si="953"/>
        <v>0</v>
      </c>
      <c r="T3767" s="58"/>
      <c r="U3767" s="58"/>
      <c r="V3767" s="53">
        <f t="shared" si="954"/>
        <v>0</v>
      </c>
      <c r="W3767" s="75"/>
      <c r="X3767" s="76"/>
    </row>
    <row r="3768" spans="1:24" s="77" customFormat="1" ht="31.5" x14ac:dyDescent="0.25">
      <c r="A3768" s="72" t="s">
        <v>306</v>
      </c>
      <c r="B3768" s="33" t="s">
        <v>335</v>
      </c>
      <c r="C3768" s="79" t="s">
        <v>59</v>
      </c>
      <c r="D3768" s="34" t="s">
        <v>69</v>
      </c>
      <c r="E3768" s="74"/>
      <c r="F3768" s="74"/>
      <c r="G3768" s="74"/>
      <c r="H3768" s="74"/>
      <c r="I3768" s="127"/>
      <c r="J3768" s="55"/>
      <c r="K3768" s="127"/>
      <c r="L3768" s="55"/>
      <c r="M3768" s="75"/>
      <c r="N3768" s="75"/>
      <c r="O3768" s="74"/>
      <c r="P3768" s="74"/>
      <c r="Q3768" s="59">
        <f t="shared" si="952"/>
        <v>0</v>
      </c>
      <c r="R3768" s="74"/>
      <c r="S3768" s="53">
        <f t="shared" si="953"/>
        <v>0</v>
      </c>
      <c r="T3768" s="53"/>
      <c r="U3768" s="53"/>
      <c r="V3768" s="53">
        <f t="shared" si="954"/>
        <v>0</v>
      </c>
      <c r="W3768" s="75"/>
      <c r="X3768" s="76"/>
    </row>
    <row r="3769" spans="1:24" s="77" customFormat="1" ht="15.75" x14ac:dyDescent="0.25">
      <c r="A3769" s="72" t="s">
        <v>306</v>
      </c>
      <c r="B3769" s="33" t="s">
        <v>335</v>
      </c>
      <c r="C3769" s="79" t="s">
        <v>60</v>
      </c>
      <c r="D3769" s="34" t="s">
        <v>72</v>
      </c>
      <c r="E3769" s="74"/>
      <c r="F3769" s="74"/>
      <c r="G3769" s="74"/>
      <c r="H3769" s="74"/>
      <c r="I3769" s="54"/>
      <c r="J3769" s="50"/>
      <c r="K3769" s="54"/>
      <c r="L3769" s="55"/>
      <c r="M3769" s="75"/>
      <c r="N3769" s="75"/>
      <c r="O3769" s="74"/>
      <c r="P3769" s="74"/>
      <c r="Q3769" s="57">
        <f t="shared" si="952"/>
        <v>0</v>
      </c>
      <c r="R3769" s="74"/>
      <c r="S3769" s="53">
        <f t="shared" si="953"/>
        <v>0</v>
      </c>
      <c r="T3769" s="58"/>
      <c r="U3769" s="58"/>
      <c r="V3769" s="53">
        <f t="shared" si="954"/>
        <v>0</v>
      </c>
      <c r="W3769" s="75"/>
      <c r="X3769" s="76"/>
    </row>
    <row r="3770" spans="1:24" s="77" customFormat="1" ht="15.75" x14ac:dyDescent="0.25">
      <c r="A3770" s="72" t="s">
        <v>306</v>
      </c>
      <c r="B3770" s="33" t="s">
        <v>335</v>
      </c>
      <c r="C3770" s="79" t="s">
        <v>61</v>
      </c>
      <c r="D3770" s="34" t="s">
        <v>67</v>
      </c>
      <c r="E3770" s="74"/>
      <c r="F3770" s="74"/>
      <c r="G3770" s="74"/>
      <c r="H3770" s="74"/>
      <c r="I3770" s="54"/>
      <c r="J3770" s="50"/>
      <c r="K3770" s="54"/>
      <c r="L3770" s="55"/>
      <c r="M3770" s="75"/>
      <c r="N3770" s="75"/>
      <c r="O3770" s="74"/>
      <c r="P3770" s="74"/>
      <c r="Q3770" s="57">
        <f t="shared" si="952"/>
        <v>0</v>
      </c>
      <c r="R3770" s="74"/>
      <c r="S3770" s="53">
        <f t="shared" si="953"/>
        <v>0</v>
      </c>
      <c r="T3770" s="58"/>
      <c r="U3770" s="58"/>
      <c r="V3770" s="53">
        <f t="shared" si="954"/>
        <v>0</v>
      </c>
      <c r="W3770" s="75"/>
      <c r="X3770" s="76"/>
    </row>
    <row r="3771" spans="1:24" s="77" customFormat="1" ht="15.75" x14ac:dyDescent="0.25">
      <c r="A3771" s="72" t="s">
        <v>306</v>
      </c>
      <c r="B3771" s="33" t="s">
        <v>335</v>
      </c>
      <c r="C3771" s="79" t="s">
        <v>62</v>
      </c>
      <c r="D3771" s="34" t="s">
        <v>66</v>
      </c>
      <c r="E3771" s="74"/>
      <c r="F3771" s="74"/>
      <c r="G3771" s="74"/>
      <c r="H3771" s="74"/>
      <c r="I3771" s="54"/>
      <c r="J3771" s="50"/>
      <c r="K3771" s="54"/>
      <c r="L3771" s="55"/>
      <c r="M3771" s="75"/>
      <c r="N3771" s="75"/>
      <c r="O3771" s="74"/>
      <c r="P3771" s="74"/>
      <c r="Q3771" s="57">
        <f t="shared" si="952"/>
        <v>0</v>
      </c>
      <c r="R3771" s="74"/>
      <c r="S3771" s="53">
        <f t="shared" si="953"/>
        <v>0</v>
      </c>
      <c r="T3771" s="58"/>
      <c r="U3771" s="58"/>
      <c r="V3771" s="53">
        <f t="shared" si="954"/>
        <v>0</v>
      </c>
      <c r="W3771" s="75"/>
      <c r="X3771" s="76"/>
    </row>
    <row r="3772" spans="1:24" s="77" customFormat="1" ht="15.75" x14ac:dyDescent="0.25">
      <c r="A3772" s="72" t="s">
        <v>306</v>
      </c>
      <c r="B3772" s="33" t="s">
        <v>335</v>
      </c>
      <c r="C3772" s="79" t="s">
        <v>63</v>
      </c>
      <c r="D3772" s="34" t="s">
        <v>52</v>
      </c>
      <c r="E3772" s="74"/>
      <c r="F3772" s="74"/>
      <c r="G3772" s="74"/>
      <c r="H3772" s="74"/>
      <c r="I3772" s="54"/>
      <c r="J3772" s="50"/>
      <c r="K3772" s="54"/>
      <c r="L3772" s="55"/>
      <c r="M3772" s="75"/>
      <c r="N3772" s="75"/>
      <c r="O3772" s="74"/>
      <c r="P3772" s="74"/>
      <c r="Q3772" s="57">
        <f t="shared" si="952"/>
        <v>0</v>
      </c>
      <c r="R3772" s="74"/>
      <c r="S3772" s="53">
        <f t="shared" si="953"/>
        <v>0</v>
      </c>
      <c r="T3772" s="58"/>
      <c r="U3772" s="58"/>
      <c r="V3772" s="53">
        <f t="shared" si="954"/>
        <v>0</v>
      </c>
      <c r="W3772" s="75"/>
      <c r="X3772" s="76"/>
    </row>
    <row r="3773" spans="1:24" s="77" customFormat="1" ht="15.75" x14ac:dyDescent="0.25">
      <c r="A3773" s="72" t="s">
        <v>306</v>
      </c>
      <c r="B3773" s="33" t="s">
        <v>335</v>
      </c>
      <c r="C3773" s="79" t="s">
        <v>64</v>
      </c>
      <c r="D3773" s="34" t="s">
        <v>55</v>
      </c>
      <c r="E3773" s="74"/>
      <c r="F3773" s="74"/>
      <c r="G3773" s="74"/>
      <c r="H3773" s="74"/>
      <c r="I3773" s="54"/>
      <c r="J3773" s="50"/>
      <c r="K3773" s="54"/>
      <c r="L3773" s="55"/>
      <c r="M3773" s="75"/>
      <c r="N3773" s="75"/>
      <c r="O3773" s="74"/>
      <c r="P3773" s="74"/>
      <c r="Q3773" s="57">
        <f t="shared" si="952"/>
        <v>0</v>
      </c>
      <c r="R3773" s="74"/>
      <c r="S3773" s="53">
        <f t="shared" si="953"/>
        <v>0</v>
      </c>
      <c r="T3773" s="58"/>
      <c r="U3773" s="58"/>
      <c r="V3773" s="53">
        <f t="shared" si="954"/>
        <v>0</v>
      </c>
      <c r="W3773" s="75"/>
      <c r="X3773" s="76"/>
    </row>
    <row r="3774" spans="1:24" s="77" customFormat="1" ht="15.75" x14ac:dyDescent="0.25">
      <c r="A3774" s="72" t="s">
        <v>306</v>
      </c>
      <c r="B3774" s="33" t="s">
        <v>335</v>
      </c>
      <c r="C3774" s="79" t="s">
        <v>65</v>
      </c>
      <c r="D3774" s="34" t="s">
        <v>71</v>
      </c>
      <c r="E3774" s="74"/>
      <c r="F3774" s="74"/>
      <c r="G3774" s="74"/>
      <c r="H3774" s="74"/>
      <c r="I3774" s="54"/>
      <c r="J3774" s="50"/>
      <c r="K3774" s="54"/>
      <c r="L3774" s="55"/>
      <c r="M3774" s="75"/>
      <c r="N3774" s="75"/>
      <c r="O3774" s="74"/>
      <c r="P3774" s="74"/>
      <c r="Q3774" s="57">
        <f t="shared" si="952"/>
        <v>0</v>
      </c>
      <c r="R3774" s="74"/>
      <c r="S3774" s="53">
        <f t="shared" si="953"/>
        <v>0</v>
      </c>
      <c r="T3774" s="58"/>
      <c r="U3774" s="58"/>
      <c r="V3774" s="53">
        <f t="shared" si="954"/>
        <v>0</v>
      </c>
      <c r="W3774" s="75"/>
      <c r="X3774" s="76"/>
    </row>
    <row r="3775" spans="1:24" s="77" customFormat="1" ht="31.5" x14ac:dyDescent="0.25">
      <c r="A3775" s="72" t="s">
        <v>306</v>
      </c>
      <c r="B3775" s="22" t="s">
        <v>336</v>
      </c>
      <c r="C3775" s="73" t="s">
        <v>102</v>
      </c>
      <c r="D3775" s="32" t="s">
        <v>30</v>
      </c>
      <c r="E3775" s="61">
        <f t="shared" ref="E3775:L3775" si="955">SUM(E3776:E3792)</f>
        <v>563080</v>
      </c>
      <c r="F3775" s="61">
        <f t="shared" si="955"/>
        <v>93846.666666666672</v>
      </c>
      <c r="G3775" s="61">
        <f t="shared" si="955"/>
        <v>148921</v>
      </c>
      <c r="H3775" s="61">
        <f t="shared" si="955"/>
        <v>148921</v>
      </c>
      <c r="I3775" s="128">
        <f t="shared" si="955"/>
        <v>0</v>
      </c>
      <c r="J3775" s="128">
        <f t="shared" si="955"/>
        <v>0</v>
      </c>
      <c r="K3775" s="128">
        <f t="shared" si="955"/>
        <v>0</v>
      </c>
      <c r="L3775" s="61">
        <f t="shared" si="955"/>
        <v>0</v>
      </c>
      <c r="M3775" s="61"/>
      <c r="N3775" s="61"/>
      <c r="O3775" s="61">
        <f t="shared" ref="O3775:V3775" si="956">SUM(O3776:O3790)</f>
        <v>1230</v>
      </c>
      <c r="P3775" s="61">
        <f t="shared" si="956"/>
        <v>1230</v>
      </c>
      <c r="Q3775" s="128">
        <f t="shared" si="956"/>
        <v>0</v>
      </c>
      <c r="R3775" s="61">
        <f t="shared" si="956"/>
        <v>0</v>
      </c>
      <c r="S3775" s="61">
        <f t="shared" si="956"/>
        <v>0</v>
      </c>
      <c r="T3775" s="145">
        <f t="shared" si="956"/>
        <v>30</v>
      </c>
      <c r="U3775" s="145">
        <f t="shared" si="956"/>
        <v>30</v>
      </c>
      <c r="V3775" s="61">
        <f t="shared" si="956"/>
        <v>0</v>
      </c>
      <c r="W3775" s="61"/>
      <c r="X3775" s="76"/>
    </row>
    <row r="3776" spans="1:24" s="77" customFormat="1" ht="15.75" x14ac:dyDescent="0.25">
      <c r="A3776" s="72" t="s">
        <v>306</v>
      </c>
      <c r="B3776" s="33" t="s">
        <v>336</v>
      </c>
      <c r="C3776" s="73" t="s">
        <v>79</v>
      </c>
      <c r="D3776" s="43" t="s">
        <v>77</v>
      </c>
      <c r="E3776" s="74"/>
      <c r="F3776" s="74"/>
      <c r="G3776" s="74"/>
      <c r="H3776" s="74"/>
      <c r="I3776" s="54"/>
      <c r="J3776" s="50"/>
      <c r="K3776" s="54"/>
      <c r="L3776" s="55"/>
      <c r="M3776" s="75"/>
      <c r="N3776" s="75"/>
      <c r="O3776" s="74"/>
      <c r="P3776" s="74"/>
      <c r="Q3776" s="57">
        <f t="shared" ref="Q3776:Q3790" si="957">O3776-P3776</f>
        <v>0</v>
      </c>
      <c r="R3776" s="74"/>
      <c r="S3776" s="53">
        <f>ROUND(R3776/12*3,0)</f>
        <v>0</v>
      </c>
      <c r="T3776" s="58"/>
      <c r="U3776" s="58"/>
      <c r="V3776" s="53">
        <f t="shared" ref="V3776:V3790" si="958">T3776-U3776</f>
        <v>0</v>
      </c>
      <c r="W3776" s="75"/>
      <c r="X3776" s="76"/>
    </row>
    <row r="3777" spans="1:24" s="77" customFormat="1" ht="15.75" x14ac:dyDescent="0.25">
      <c r="A3777" s="72" t="s">
        <v>306</v>
      </c>
      <c r="B3777" s="33" t="s">
        <v>336</v>
      </c>
      <c r="C3777" s="73" t="s">
        <v>80</v>
      </c>
      <c r="D3777" s="43" t="s">
        <v>78</v>
      </c>
      <c r="E3777" s="74"/>
      <c r="F3777" s="74"/>
      <c r="G3777" s="74"/>
      <c r="H3777" s="74"/>
      <c r="I3777" s="54"/>
      <c r="J3777" s="50"/>
      <c r="K3777" s="54"/>
      <c r="L3777" s="55"/>
      <c r="M3777" s="75"/>
      <c r="N3777" s="75"/>
      <c r="O3777" s="74"/>
      <c r="P3777" s="74"/>
      <c r="Q3777" s="57">
        <f t="shared" si="957"/>
        <v>0</v>
      </c>
      <c r="R3777" s="74"/>
      <c r="S3777" s="53">
        <f>ROUND(R3777/12*3,0)</f>
        <v>0</v>
      </c>
      <c r="T3777" s="58"/>
      <c r="U3777" s="58"/>
      <c r="V3777" s="53">
        <f t="shared" si="958"/>
        <v>0</v>
      </c>
      <c r="W3777" s="75"/>
      <c r="X3777" s="76"/>
    </row>
    <row r="3778" spans="1:24" s="77" customFormat="1" ht="15.75" x14ac:dyDescent="0.25">
      <c r="A3778" s="72" t="s">
        <v>306</v>
      </c>
      <c r="B3778" s="33" t="s">
        <v>336</v>
      </c>
      <c r="C3778" s="73" t="s">
        <v>82</v>
      </c>
      <c r="D3778" s="34" t="s">
        <v>81</v>
      </c>
      <c r="E3778" s="74"/>
      <c r="F3778" s="74"/>
      <c r="G3778" s="74"/>
      <c r="H3778" s="74"/>
      <c r="I3778" s="54"/>
      <c r="J3778" s="50"/>
      <c r="K3778" s="54"/>
      <c r="L3778" s="55"/>
      <c r="M3778" s="75"/>
      <c r="N3778" s="75"/>
      <c r="O3778" s="74"/>
      <c r="P3778" s="74"/>
      <c r="Q3778" s="57">
        <f t="shared" si="957"/>
        <v>0</v>
      </c>
      <c r="R3778" s="74"/>
      <c r="S3778" s="53">
        <f>ROUND(R3778/12*4,0)</f>
        <v>0</v>
      </c>
      <c r="T3778" s="58"/>
      <c r="U3778" s="58"/>
      <c r="V3778" s="53">
        <f t="shared" si="958"/>
        <v>0</v>
      </c>
      <c r="W3778" s="75"/>
      <c r="X3778" s="76"/>
    </row>
    <row r="3779" spans="1:24" s="77" customFormat="1" ht="31.5" x14ac:dyDescent="0.25">
      <c r="A3779" s="72" t="s">
        <v>306</v>
      </c>
      <c r="B3779" s="33" t="s">
        <v>336</v>
      </c>
      <c r="C3779" s="73" t="s">
        <v>84</v>
      </c>
      <c r="D3779" s="43" t="s">
        <v>83</v>
      </c>
      <c r="E3779" s="74"/>
      <c r="F3779" s="74"/>
      <c r="G3779" s="74"/>
      <c r="H3779" s="74"/>
      <c r="I3779" s="54"/>
      <c r="J3779" s="50"/>
      <c r="K3779" s="54"/>
      <c r="L3779" s="55"/>
      <c r="M3779" s="75"/>
      <c r="N3779" s="75"/>
      <c r="O3779" s="74"/>
      <c r="P3779" s="74"/>
      <c r="Q3779" s="57">
        <f t="shared" si="957"/>
        <v>0</v>
      </c>
      <c r="R3779" s="74"/>
      <c r="S3779" s="53">
        <f>ROUND(R3779/12*3,0)</f>
        <v>0</v>
      </c>
      <c r="T3779" s="58"/>
      <c r="U3779" s="58"/>
      <c r="V3779" s="53">
        <f t="shared" si="958"/>
        <v>0</v>
      </c>
      <c r="W3779" s="75"/>
      <c r="X3779" s="76"/>
    </row>
    <row r="3780" spans="1:24" s="77" customFormat="1" ht="15.75" x14ac:dyDescent="0.25">
      <c r="A3780" s="72" t="s">
        <v>306</v>
      </c>
      <c r="B3780" s="33" t="s">
        <v>336</v>
      </c>
      <c r="C3780" s="73" t="s">
        <v>95</v>
      </c>
      <c r="D3780" s="43" t="s">
        <v>96</v>
      </c>
      <c r="E3780" s="74"/>
      <c r="F3780" s="74"/>
      <c r="G3780" s="74"/>
      <c r="H3780" s="74"/>
      <c r="I3780" s="54"/>
      <c r="J3780" s="50"/>
      <c r="K3780" s="54"/>
      <c r="L3780" s="55"/>
      <c r="M3780" s="75"/>
      <c r="N3780" s="75"/>
      <c r="O3780" s="74"/>
      <c r="P3780" s="74"/>
      <c r="Q3780" s="57">
        <f t="shared" si="957"/>
        <v>0</v>
      </c>
      <c r="R3780" s="74"/>
      <c r="S3780" s="53">
        <f>ROUND(R3780/12*3,0)</f>
        <v>0</v>
      </c>
      <c r="T3780" s="58"/>
      <c r="U3780" s="58"/>
      <c r="V3780" s="53">
        <f t="shared" si="958"/>
        <v>0</v>
      </c>
      <c r="W3780" s="75"/>
      <c r="X3780" s="76"/>
    </row>
    <row r="3781" spans="1:24" s="77" customFormat="1" ht="31.5" x14ac:dyDescent="0.25">
      <c r="A3781" s="72" t="s">
        <v>306</v>
      </c>
      <c r="B3781" s="33" t="s">
        <v>336</v>
      </c>
      <c r="C3781" s="73" t="s">
        <v>86</v>
      </c>
      <c r="D3781" s="43" t="s">
        <v>85</v>
      </c>
      <c r="E3781" s="53"/>
      <c r="F3781" s="53">
        <f>E3781/12*2</f>
        <v>0</v>
      </c>
      <c r="G3781" s="53">
        <v>32566</v>
      </c>
      <c r="H3781" s="53">
        <v>32566</v>
      </c>
      <c r="I3781" s="54"/>
      <c r="J3781" s="50"/>
      <c r="K3781" s="54"/>
      <c r="L3781" s="55"/>
      <c r="M3781" s="75"/>
      <c r="N3781" s="75"/>
      <c r="O3781" s="74">
        <v>1190</v>
      </c>
      <c r="P3781" s="74">
        <v>1190</v>
      </c>
      <c r="Q3781" s="57">
        <f t="shared" si="957"/>
        <v>0</v>
      </c>
      <c r="R3781" s="74"/>
      <c r="S3781" s="53">
        <f>ROUND(R3781/12*3,0)</f>
        <v>0</v>
      </c>
      <c r="T3781" s="58">
        <v>29</v>
      </c>
      <c r="U3781" s="58">
        <v>29</v>
      </c>
      <c r="V3781" s="53">
        <f t="shared" si="958"/>
        <v>0</v>
      </c>
      <c r="W3781" s="75"/>
      <c r="X3781" s="76"/>
    </row>
    <row r="3782" spans="1:24" s="77" customFormat="1" ht="31.5" x14ac:dyDescent="0.25">
      <c r="A3782" s="72" t="s">
        <v>306</v>
      </c>
      <c r="B3782" s="33" t="s">
        <v>336</v>
      </c>
      <c r="C3782" s="73" t="s">
        <v>102</v>
      </c>
      <c r="D3782" s="39" t="s">
        <v>362</v>
      </c>
      <c r="E3782" s="74"/>
      <c r="F3782" s="74"/>
      <c r="G3782" s="74">
        <v>1136</v>
      </c>
      <c r="H3782" s="74">
        <v>1136</v>
      </c>
      <c r="I3782" s="127"/>
      <c r="J3782" s="55"/>
      <c r="K3782" s="127"/>
      <c r="L3782" s="55"/>
      <c r="M3782" s="75"/>
      <c r="N3782" s="75"/>
      <c r="O3782" s="74">
        <v>40</v>
      </c>
      <c r="P3782" s="74">
        <v>40</v>
      </c>
      <c r="Q3782" s="59">
        <f t="shared" si="957"/>
        <v>0</v>
      </c>
      <c r="R3782" s="74"/>
      <c r="S3782" s="53">
        <f>ROUND(R3782/12*3,0)</f>
        <v>0</v>
      </c>
      <c r="T3782" s="58">
        <v>1</v>
      </c>
      <c r="U3782" s="58">
        <v>1</v>
      </c>
      <c r="V3782" s="53">
        <f t="shared" si="958"/>
        <v>0</v>
      </c>
      <c r="W3782" s="75"/>
      <c r="X3782" s="76"/>
    </row>
    <row r="3783" spans="1:24" s="77" customFormat="1" ht="15.75" x14ac:dyDescent="0.25">
      <c r="A3783" s="72" t="s">
        <v>306</v>
      </c>
      <c r="B3783" s="33" t="s">
        <v>336</v>
      </c>
      <c r="C3783" s="73" t="s">
        <v>89</v>
      </c>
      <c r="D3783" s="43" t="s">
        <v>88</v>
      </c>
      <c r="E3783" s="74"/>
      <c r="F3783" s="74"/>
      <c r="G3783" s="74"/>
      <c r="H3783" s="74"/>
      <c r="I3783" s="54"/>
      <c r="J3783" s="50"/>
      <c r="K3783" s="54"/>
      <c r="L3783" s="55"/>
      <c r="M3783" s="75"/>
      <c r="N3783" s="75"/>
      <c r="O3783" s="74"/>
      <c r="P3783" s="74"/>
      <c r="Q3783" s="57">
        <f t="shared" si="957"/>
        <v>0</v>
      </c>
      <c r="R3783" s="74"/>
      <c r="S3783" s="53">
        <f t="shared" ref="S3783:S3790" si="959">ROUND(R3783/12*3,0)</f>
        <v>0</v>
      </c>
      <c r="T3783" s="58"/>
      <c r="U3783" s="58"/>
      <c r="V3783" s="53">
        <f t="shared" si="958"/>
        <v>0</v>
      </c>
      <c r="W3783" s="75"/>
      <c r="X3783" s="76"/>
    </row>
    <row r="3784" spans="1:24" s="77" customFormat="1" ht="15.75" x14ac:dyDescent="0.25">
      <c r="A3784" s="72" t="s">
        <v>306</v>
      </c>
      <c r="B3784" s="33" t="s">
        <v>336</v>
      </c>
      <c r="C3784" s="73" t="s">
        <v>91</v>
      </c>
      <c r="D3784" s="43" t="s">
        <v>90</v>
      </c>
      <c r="E3784" s="53">
        <v>563080</v>
      </c>
      <c r="F3784" s="53">
        <f>E3784/12*2</f>
        <v>93846.666666666672</v>
      </c>
      <c r="G3784" s="53">
        <v>107497</v>
      </c>
      <c r="H3784" s="53">
        <v>107497</v>
      </c>
      <c r="I3784" s="54"/>
      <c r="J3784" s="50"/>
      <c r="K3784" s="54"/>
      <c r="L3784" s="55"/>
      <c r="M3784" s="75"/>
      <c r="N3784" s="75"/>
      <c r="O3784" s="74"/>
      <c r="P3784" s="74"/>
      <c r="Q3784" s="57">
        <f t="shared" si="957"/>
        <v>0</v>
      </c>
      <c r="R3784" s="74"/>
      <c r="S3784" s="53">
        <f t="shared" si="959"/>
        <v>0</v>
      </c>
      <c r="T3784" s="58"/>
      <c r="U3784" s="58"/>
      <c r="V3784" s="53">
        <f t="shared" si="958"/>
        <v>0</v>
      </c>
      <c r="W3784" s="75"/>
      <c r="X3784" s="76"/>
    </row>
    <row r="3785" spans="1:24" s="77" customFormat="1" ht="15.75" x14ac:dyDescent="0.25">
      <c r="A3785" s="72" t="s">
        <v>306</v>
      </c>
      <c r="B3785" s="33" t="s">
        <v>336</v>
      </c>
      <c r="C3785" s="73" t="s">
        <v>94</v>
      </c>
      <c r="D3785" s="43" t="s">
        <v>97</v>
      </c>
      <c r="E3785" s="53"/>
      <c r="F3785" s="53">
        <f>E3785/12*1</f>
        <v>0</v>
      </c>
      <c r="G3785" s="53">
        <v>2589</v>
      </c>
      <c r="H3785" s="53">
        <v>2589</v>
      </c>
      <c r="I3785" s="54"/>
      <c r="J3785" s="50"/>
      <c r="K3785" s="54"/>
      <c r="L3785" s="55"/>
      <c r="M3785" s="75"/>
      <c r="N3785" s="75"/>
      <c r="O3785" s="74"/>
      <c r="P3785" s="74"/>
      <c r="Q3785" s="57">
        <f t="shared" si="957"/>
        <v>0</v>
      </c>
      <c r="R3785" s="74"/>
      <c r="S3785" s="53">
        <f t="shared" si="959"/>
        <v>0</v>
      </c>
      <c r="T3785" s="58"/>
      <c r="U3785" s="58"/>
      <c r="V3785" s="53">
        <f t="shared" si="958"/>
        <v>0</v>
      </c>
      <c r="W3785" s="75"/>
      <c r="X3785" s="76"/>
    </row>
    <row r="3786" spans="1:24" s="77" customFormat="1" ht="15.75" x14ac:dyDescent="0.25">
      <c r="A3786" s="72" t="s">
        <v>306</v>
      </c>
      <c r="B3786" s="33" t="s">
        <v>336</v>
      </c>
      <c r="C3786" s="73" t="s">
        <v>93</v>
      </c>
      <c r="D3786" s="43" t="s">
        <v>92</v>
      </c>
      <c r="E3786" s="74"/>
      <c r="F3786" s="74"/>
      <c r="G3786" s="74"/>
      <c r="H3786" s="74"/>
      <c r="I3786" s="54"/>
      <c r="J3786" s="50"/>
      <c r="K3786" s="54"/>
      <c r="L3786" s="55"/>
      <c r="M3786" s="75"/>
      <c r="N3786" s="75"/>
      <c r="O3786" s="74"/>
      <c r="P3786" s="74"/>
      <c r="Q3786" s="57">
        <f t="shared" si="957"/>
        <v>0</v>
      </c>
      <c r="R3786" s="74"/>
      <c r="S3786" s="53">
        <f t="shared" si="959"/>
        <v>0</v>
      </c>
      <c r="T3786" s="58"/>
      <c r="U3786" s="58"/>
      <c r="V3786" s="53">
        <f t="shared" si="958"/>
        <v>0</v>
      </c>
      <c r="W3786" s="75"/>
      <c r="X3786" s="76"/>
    </row>
    <row r="3787" spans="1:24" s="77" customFormat="1" ht="31.5" x14ac:dyDescent="0.25">
      <c r="A3787" s="72" t="s">
        <v>306</v>
      </c>
      <c r="B3787" s="33" t="s">
        <v>336</v>
      </c>
      <c r="C3787" s="73" t="s">
        <v>98</v>
      </c>
      <c r="D3787" s="34" t="s">
        <v>99</v>
      </c>
      <c r="E3787" s="74"/>
      <c r="F3787" s="74"/>
      <c r="G3787" s="74"/>
      <c r="H3787" s="74"/>
      <c r="I3787" s="54"/>
      <c r="J3787" s="50"/>
      <c r="K3787" s="54"/>
      <c r="L3787" s="55"/>
      <c r="M3787" s="75"/>
      <c r="N3787" s="75"/>
      <c r="O3787" s="74"/>
      <c r="P3787" s="74"/>
      <c r="Q3787" s="57">
        <f t="shared" si="957"/>
        <v>0</v>
      </c>
      <c r="R3787" s="74"/>
      <c r="S3787" s="53">
        <f t="shared" si="959"/>
        <v>0</v>
      </c>
      <c r="T3787" s="58"/>
      <c r="U3787" s="58"/>
      <c r="V3787" s="53">
        <f t="shared" si="958"/>
        <v>0</v>
      </c>
      <c r="W3787" s="75"/>
      <c r="X3787" s="76"/>
    </row>
    <row r="3788" spans="1:24" s="77" customFormat="1" ht="15.75" x14ac:dyDescent="0.25">
      <c r="A3788" s="72" t="s">
        <v>306</v>
      </c>
      <c r="B3788" s="33" t="s">
        <v>336</v>
      </c>
      <c r="C3788" s="73" t="s">
        <v>100</v>
      </c>
      <c r="D3788" s="34" t="s">
        <v>101</v>
      </c>
      <c r="E3788" s="74"/>
      <c r="F3788" s="74"/>
      <c r="G3788" s="74"/>
      <c r="H3788" s="74"/>
      <c r="I3788" s="54"/>
      <c r="J3788" s="50"/>
      <c r="K3788" s="54"/>
      <c r="L3788" s="55"/>
      <c r="M3788" s="75"/>
      <c r="N3788" s="75"/>
      <c r="O3788" s="74"/>
      <c r="P3788" s="74"/>
      <c r="Q3788" s="57">
        <f t="shared" si="957"/>
        <v>0</v>
      </c>
      <c r="R3788" s="74"/>
      <c r="S3788" s="53">
        <f t="shared" si="959"/>
        <v>0</v>
      </c>
      <c r="T3788" s="58"/>
      <c r="U3788" s="58"/>
      <c r="V3788" s="53">
        <f t="shared" si="958"/>
        <v>0</v>
      </c>
      <c r="W3788" s="75"/>
      <c r="X3788" s="76"/>
    </row>
    <row r="3789" spans="1:24" s="77" customFormat="1" ht="47.25" x14ac:dyDescent="0.25">
      <c r="A3789" s="72" t="s">
        <v>306</v>
      </c>
      <c r="B3789" s="33" t="s">
        <v>336</v>
      </c>
      <c r="C3789" s="73" t="s">
        <v>102</v>
      </c>
      <c r="D3789" s="39" t="s">
        <v>87</v>
      </c>
      <c r="E3789" s="74"/>
      <c r="F3789" s="74"/>
      <c r="G3789" s="74"/>
      <c r="H3789" s="74"/>
      <c r="I3789" s="54"/>
      <c r="J3789" s="50"/>
      <c r="K3789" s="54"/>
      <c r="L3789" s="55"/>
      <c r="M3789" s="75"/>
      <c r="N3789" s="75"/>
      <c r="O3789" s="74"/>
      <c r="P3789" s="74"/>
      <c r="Q3789" s="57">
        <f t="shared" si="957"/>
        <v>0</v>
      </c>
      <c r="R3789" s="74"/>
      <c r="S3789" s="53">
        <f t="shared" si="959"/>
        <v>0</v>
      </c>
      <c r="T3789" s="58"/>
      <c r="U3789" s="58"/>
      <c r="V3789" s="53">
        <f t="shared" si="958"/>
        <v>0</v>
      </c>
      <c r="W3789" s="75"/>
      <c r="X3789" s="76"/>
    </row>
    <row r="3790" spans="1:24" s="77" customFormat="1" ht="63" x14ac:dyDescent="0.25">
      <c r="A3790" s="72" t="s">
        <v>306</v>
      </c>
      <c r="B3790" s="33" t="s">
        <v>336</v>
      </c>
      <c r="C3790" s="73" t="s">
        <v>102</v>
      </c>
      <c r="D3790" s="39" t="s">
        <v>103</v>
      </c>
      <c r="E3790" s="74"/>
      <c r="F3790" s="74"/>
      <c r="G3790" s="74"/>
      <c r="H3790" s="74"/>
      <c r="I3790" s="54"/>
      <c r="J3790" s="50"/>
      <c r="K3790" s="54"/>
      <c r="L3790" s="55"/>
      <c r="M3790" s="75"/>
      <c r="N3790" s="75"/>
      <c r="O3790" s="74"/>
      <c r="P3790" s="74"/>
      <c r="Q3790" s="57">
        <f t="shared" si="957"/>
        <v>0</v>
      </c>
      <c r="R3790" s="74"/>
      <c r="S3790" s="53">
        <f t="shared" si="959"/>
        <v>0</v>
      </c>
      <c r="T3790" s="58"/>
      <c r="U3790" s="58"/>
      <c r="V3790" s="53">
        <f t="shared" si="958"/>
        <v>0</v>
      </c>
      <c r="W3790" s="75"/>
      <c r="X3790" s="76"/>
    </row>
    <row r="3791" spans="1:24" s="77" customFormat="1" ht="31.5" x14ac:dyDescent="0.25">
      <c r="A3791" s="72" t="s">
        <v>306</v>
      </c>
      <c r="B3791" s="33" t="s">
        <v>336</v>
      </c>
      <c r="C3791" s="23" t="s">
        <v>374</v>
      </c>
      <c r="D3791" s="39" t="s">
        <v>375</v>
      </c>
      <c r="E3791" s="53"/>
      <c r="F3791" s="53">
        <f>E3791/12*1</f>
        <v>0</v>
      </c>
      <c r="G3791" s="53">
        <v>5133</v>
      </c>
      <c r="H3791" s="53">
        <v>5133</v>
      </c>
      <c r="I3791" s="54"/>
      <c r="J3791" s="50"/>
      <c r="K3791" s="54"/>
      <c r="L3791" s="55"/>
      <c r="M3791" s="75"/>
      <c r="N3791" s="75"/>
      <c r="O3791" s="74"/>
      <c r="P3791" s="74"/>
      <c r="Q3791" s="57"/>
      <c r="R3791" s="74"/>
      <c r="S3791" s="53"/>
      <c r="T3791" s="58"/>
      <c r="U3791" s="58"/>
      <c r="V3791" s="53"/>
      <c r="W3791" s="75"/>
      <c r="X3791" s="76"/>
    </row>
    <row r="3792" spans="1:24" s="77" customFormat="1" ht="37.5" customHeight="1" x14ac:dyDescent="0.25">
      <c r="A3792" s="72" t="s">
        <v>306</v>
      </c>
      <c r="B3792" s="33" t="s">
        <v>336</v>
      </c>
      <c r="C3792" s="23" t="s">
        <v>377</v>
      </c>
      <c r="D3792" s="39" t="s">
        <v>376</v>
      </c>
      <c r="E3792" s="74"/>
      <c r="F3792" s="74"/>
      <c r="G3792" s="74"/>
      <c r="H3792" s="74"/>
      <c r="I3792" s="54"/>
      <c r="J3792" s="50"/>
      <c r="K3792" s="54"/>
      <c r="L3792" s="55"/>
      <c r="M3792" s="75"/>
      <c r="N3792" s="75"/>
      <c r="O3792" s="74"/>
      <c r="P3792" s="74"/>
      <c r="Q3792" s="57"/>
      <c r="R3792" s="74"/>
      <c r="S3792" s="53"/>
      <c r="T3792" s="58"/>
      <c r="U3792" s="58"/>
      <c r="V3792" s="53"/>
      <c r="W3792" s="75"/>
      <c r="X3792" s="76"/>
    </row>
    <row r="3793" spans="1:24" s="77" customFormat="1" ht="15.75" x14ac:dyDescent="0.25">
      <c r="A3793" s="72" t="s">
        <v>306</v>
      </c>
      <c r="B3793" s="21">
        <v>2</v>
      </c>
      <c r="C3793" s="73" t="s">
        <v>102</v>
      </c>
      <c r="D3793" s="40" t="s">
        <v>31</v>
      </c>
      <c r="E3793" s="68">
        <f t="shared" ref="E3793:L3793" si="960">E3794+E3800+E3854</f>
        <v>0</v>
      </c>
      <c r="F3793" s="68">
        <f t="shared" si="960"/>
        <v>0</v>
      </c>
      <c r="G3793" s="68">
        <f t="shared" si="960"/>
        <v>104</v>
      </c>
      <c r="H3793" s="68">
        <f t="shared" si="960"/>
        <v>104</v>
      </c>
      <c r="I3793" s="134">
        <f t="shared" si="960"/>
        <v>0</v>
      </c>
      <c r="J3793" s="134">
        <f t="shared" si="960"/>
        <v>0</v>
      </c>
      <c r="K3793" s="134">
        <f t="shared" si="960"/>
        <v>0</v>
      </c>
      <c r="L3793" s="64">
        <f t="shared" si="960"/>
        <v>0</v>
      </c>
      <c r="M3793" s="64">
        <v>260</v>
      </c>
      <c r="N3793" s="49">
        <f>ROUND(M3793/12*3,0)</f>
        <v>65</v>
      </c>
      <c r="O3793" s="68">
        <f t="shared" ref="O3793:V3793" si="961">O3794+O3800+O3854</f>
        <v>0</v>
      </c>
      <c r="P3793" s="68">
        <f t="shared" si="961"/>
        <v>0</v>
      </c>
      <c r="Q3793" s="134">
        <f t="shared" si="961"/>
        <v>0</v>
      </c>
      <c r="R3793" s="68">
        <f t="shared" si="961"/>
        <v>0</v>
      </c>
      <c r="S3793" s="64">
        <f t="shared" si="961"/>
        <v>0</v>
      </c>
      <c r="T3793" s="144">
        <f t="shared" si="961"/>
        <v>0</v>
      </c>
      <c r="U3793" s="144">
        <f t="shared" si="961"/>
        <v>0</v>
      </c>
      <c r="V3793" s="64">
        <f t="shared" si="961"/>
        <v>0</v>
      </c>
      <c r="W3793" s="68"/>
      <c r="X3793" s="76"/>
    </row>
    <row r="3794" spans="1:24" s="77" customFormat="1" ht="15.75" x14ac:dyDescent="0.25">
      <c r="A3794" s="72" t="s">
        <v>306</v>
      </c>
      <c r="B3794" s="22" t="s">
        <v>337</v>
      </c>
      <c r="C3794" s="73" t="s">
        <v>102</v>
      </c>
      <c r="D3794" s="32" t="s">
        <v>32</v>
      </c>
      <c r="E3794" s="64">
        <f t="shared" ref="E3794:L3794" si="962">SUM(E3795:E3799)</f>
        <v>0</v>
      </c>
      <c r="F3794" s="64">
        <f t="shared" si="962"/>
        <v>0</v>
      </c>
      <c r="G3794" s="64">
        <f t="shared" si="962"/>
        <v>0</v>
      </c>
      <c r="H3794" s="64">
        <f t="shared" si="962"/>
        <v>0</v>
      </c>
      <c r="I3794" s="134">
        <f t="shared" si="962"/>
        <v>0</v>
      </c>
      <c r="J3794" s="134">
        <f t="shared" si="962"/>
        <v>0</v>
      </c>
      <c r="K3794" s="134">
        <f t="shared" si="962"/>
        <v>0</v>
      </c>
      <c r="L3794" s="64">
        <f t="shared" si="962"/>
        <v>0</v>
      </c>
      <c r="M3794" s="64"/>
      <c r="N3794" s="64"/>
      <c r="O3794" s="64">
        <f t="shared" ref="O3794:V3794" si="963">SUM(O3795:O3799)</f>
        <v>0</v>
      </c>
      <c r="P3794" s="64">
        <f t="shared" si="963"/>
        <v>0</v>
      </c>
      <c r="Q3794" s="134">
        <f t="shared" si="963"/>
        <v>0</v>
      </c>
      <c r="R3794" s="64">
        <f t="shared" si="963"/>
        <v>0</v>
      </c>
      <c r="S3794" s="64">
        <f t="shared" si="963"/>
        <v>0</v>
      </c>
      <c r="T3794" s="144">
        <f t="shared" si="963"/>
        <v>0</v>
      </c>
      <c r="U3794" s="144">
        <f t="shared" si="963"/>
        <v>0</v>
      </c>
      <c r="V3794" s="64">
        <f t="shared" si="963"/>
        <v>0</v>
      </c>
      <c r="W3794" s="64"/>
      <c r="X3794" s="76"/>
    </row>
    <row r="3795" spans="1:24" s="77" customFormat="1" ht="15.75" x14ac:dyDescent="0.25">
      <c r="A3795" s="72" t="s">
        <v>306</v>
      </c>
      <c r="B3795" s="33" t="s">
        <v>337</v>
      </c>
      <c r="C3795" s="73" t="s">
        <v>109</v>
      </c>
      <c r="D3795" s="34" t="s">
        <v>106</v>
      </c>
      <c r="E3795" s="74"/>
      <c r="F3795" s="74"/>
      <c r="G3795" s="74"/>
      <c r="H3795" s="74"/>
      <c r="I3795" s="54"/>
      <c r="J3795" s="50"/>
      <c r="K3795" s="54"/>
      <c r="L3795" s="55"/>
      <c r="M3795" s="75"/>
      <c r="N3795" s="75"/>
      <c r="O3795" s="74"/>
      <c r="P3795" s="74"/>
      <c r="Q3795" s="57">
        <f>O3795-P3795</f>
        <v>0</v>
      </c>
      <c r="R3795" s="74"/>
      <c r="S3795" s="53">
        <f>ROUND(R3795/12*3,0)</f>
        <v>0</v>
      </c>
      <c r="T3795" s="58"/>
      <c r="U3795" s="58"/>
      <c r="V3795" s="53">
        <f>T3795-U3795</f>
        <v>0</v>
      </c>
      <c r="W3795" s="75"/>
      <c r="X3795" s="76"/>
    </row>
    <row r="3796" spans="1:24" s="77" customFormat="1" ht="31.5" x14ac:dyDescent="0.25">
      <c r="A3796" s="72" t="s">
        <v>306</v>
      </c>
      <c r="B3796" s="33" t="s">
        <v>337</v>
      </c>
      <c r="C3796" s="73" t="s">
        <v>110</v>
      </c>
      <c r="D3796" s="34" t="s">
        <v>114</v>
      </c>
      <c r="E3796" s="74"/>
      <c r="F3796" s="74"/>
      <c r="G3796" s="74"/>
      <c r="H3796" s="74"/>
      <c r="I3796" s="54"/>
      <c r="J3796" s="50"/>
      <c r="K3796" s="54"/>
      <c r="L3796" s="55"/>
      <c r="M3796" s="75"/>
      <c r="N3796" s="75"/>
      <c r="O3796" s="74"/>
      <c r="P3796" s="74"/>
      <c r="Q3796" s="57">
        <f>O3796-P3796</f>
        <v>0</v>
      </c>
      <c r="R3796" s="74"/>
      <c r="S3796" s="53">
        <f>ROUND(R3796/12*3,0)</f>
        <v>0</v>
      </c>
      <c r="T3796" s="58"/>
      <c r="U3796" s="58"/>
      <c r="V3796" s="53">
        <f>T3796-U3796</f>
        <v>0</v>
      </c>
      <c r="W3796" s="75"/>
      <c r="X3796" s="76"/>
    </row>
    <row r="3797" spans="1:24" s="77" customFormat="1" ht="15.75" x14ac:dyDescent="0.25">
      <c r="A3797" s="72" t="s">
        <v>306</v>
      </c>
      <c r="B3797" s="33" t="s">
        <v>337</v>
      </c>
      <c r="C3797" s="73" t="s">
        <v>111</v>
      </c>
      <c r="D3797" s="34" t="s">
        <v>115</v>
      </c>
      <c r="E3797" s="74"/>
      <c r="F3797" s="74"/>
      <c r="G3797" s="74"/>
      <c r="H3797" s="74"/>
      <c r="I3797" s="54"/>
      <c r="J3797" s="50"/>
      <c r="K3797" s="54"/>
      <c r="L3797" s="55"/>
      <c r="M3797" s="75"/>
      <c r="N3797" s="75"/>
      <c r="O3797" s="74"/>
      <c r="P3797" s="74"/>
      <c r="Q3797" s="57">
        <f>O3797-P3797</f>
        <v>0</v>
      </c>
      <c r="R3797" s="74"/>
      <c r="S3797" s="53">
        <f>ROUND(R3797/12*3,0)</f>
        <v>0</v>
      </c>
      <c r="T3797" s="58"/>
      <c r="U3797" s="58"/>
      <c r="V3797" s="53">
        <f>T3797-U3797</f>
        <v>0</v>
      </c>
      <c r="W3797" s="75"/>
      <c r="X3797" s="76"/>
    </row>
    <row r="3798" spans="1:24" s="77" customFormat="1" ht="31.5" x14ac:dyDescent="0.25">
      <c r="A3798" s="72" t="s">
        <v>306</v>
      </c>
      <c r="B3798" s="33" t="s">
        <v>337</v>
      </c>
      <c r="C3798" s="73" t="s">
        <v>113</v>
      </c>
      <c r="D3798" s="34" t="s">
        <v>116</v>
      </c>
      <c r="E3798" s="74"/>
      <c r="F3798" s="74"/>
      <c r="G3798" s="74"/>
      <c r="H3798" s="74"/>
      <c r="I3798" s="54"/>
      <c r="J3798" s="50"/>
      <c r="K3798" s="54"/>
      <c r="L3798" s="55"/>
      <c r="M3798" s="75"/>
      <c r="N3798" s="75"/>
      <c r="O3798" s="74"/>
      <c r="P3798" s="74"/>
      <c r="Q3798" s="57">
        <f>O3798-P3798</f>
        <v>0</v>
      </c>
      <c r="R3798" s="74"/>
      <c r="S3798" s="53">
        <f>ROUND(R3798/12*3,0)</f>
        <v>0</v>
      </c>
      <c r="T3798" s="58"/>
      <c r="U3798" s="58"/>
      <c r="V3798" s="53">
        <f>T3798-U3798</f>
        <v>0</v>
      </c>
      <c r="W3798" s="75"/>
      <c r="X3798" s="76"/>
    </row>
    <row r="3799" spans="1:24" s="77" customFormat="1" ht="15.75" x14ac:dyDescent="0.25">
      <c r="A3799" s="72" t="s">
        <v>306</v>
      </c>
      <c r="B3799" s="33" t="s">
        <v>337</v>
      </c>
      <c r="C3799" s="73" t="s">
        <v>112</v>
      </c>
      <c r="D3799" s="34" t="s">
        <v>117</v>
      </c>
      <c r="E3799" s="74"/>
      <c r="F3799" s="74"/>
      <c r="G3799" s="74"/>
      <c r="H3799" s="74"/>
      <c r="I3799" s="54"/>
      <c r="J3799" s="50"/>
      <c r="K3799" s="54"/>
      <c r="L3799" s="55"/>
      <c r="M3799" s="75"/>
      <c r="N3799" s="75"/>
      <c r="O3799" s="74"/>
      <c r="P3799" s="74"/>
      <c r="Q3799" s="57">
        <f>O3799-P3799</f>
        <v>0</v>
      </c>
      <c r="R3799" s="74"/>
      <c r="S3799" s="53">
        <f>ROUND(R3799/12*3,0)</f>
        <v>0</v>
      </c>
      <c r="T3799" s="58"/>
      <c r="U3799" s="58"/>
      <c r="V3799" s="53">
        <f>T3799-U3799</f>
        <v>0</v>
      </c>
      <c r="W3799" s="75"/>
      <c r="X3799" s="76"/>
    </row>
    <row r="3800" spans="1:24" s="77" customFormat="1" ht="23.25" customHeight="1" x14ac:dyDescent="0.25">
      <c r="A3800" s="72" t="s">
        <v>306</v>
      </c>
      <c r="B3800" s="22" t="s">
        <v>338</v>
      </c>
      <c r="C3800" s="73" t="s">
        <v>102</v>
      </c>
      <c r="D3800" s="41" t="s">
        <v>33</v>
      </c>
      <c r="E3800" s="64">
        <f t="shared" ref="E3800:L3800" si="964">SUM(E3801:E3853)</f>
        <v>0</v>
      </c>
      <c r="F3800" s="64">
        <f t="shared" si="964"/>
        <v>0</v>
      </c>
      <c r="G3800" s="64">
        <f t="shared" si="964"/>
        <v>0</v>
      </c>
      <c r="H3800" s="64">
        <f t="shared" si="964"/>
        <v>0</v>
      </c>
      <c r="I3800" s="64">
        <f t="shared" si="964"/>
        <v>0</v>
      </c>
      <c r="J3800" s="134">
        <f t="shared" si="964"/>
        <v>0</v>
      </c>
      <c r="K3800" s="64">
        <f t="shared" si="964"/>
        <v>0</v>
      </c>
      <c r="L3800" s="64">
        <f t="shared" si="964"/>
        <v>0</v>
      </c>
      <c r="M3800" s="64"/>
      <c r="N3800" s="64"/>
      <c r="O3800" s="64">
        <f t="shared" ref="O3800:V3800" si="965">SUM(O3801:O3853)</f>
        <v>0</v>
      </c>
      <c r="P3800" s="64">
        <f t="shared" si="965"/>
        <v>0</v>
      </c>
      <c r="Q3800" s="64">
        <f t="shared" si="965"/>
        <v>0</v>
      </c>
      <c r="R3800" s="64">
        <f t="shared" si="965"/>
        <v>0</v>
      </c>
      <c r="S3800" s="64">
        <f t="shared" si="965"/>
        <v>0</v>
      </c>
      <c r="T3800" s="64">
        <f t="shared" si="965"/>
        <v>0</v>
      </c>
      <c r="U3800" s="64">
        <f t="shared" si="965"/>
        <v>0</v>
      </c>
      <c r="V3800" s="64">
        <f t="shared" si="965"/>
        <v>0</v>
      </c>
      <c r="W3800" s="64"/>
      <c r="X3800" s="76"/>
    </row>
    <row r="3801" spans="1:24" s="77" customFormat="1" ht="31.5" x14ac:dyDescent="0.25">
      <c r="A3801" s="72" t="s">
        <v>306</v>
      </c>
      <c r="B3801" s="33" t="s">
        <v>338</v>
      </c>
      <c r="C3801" s="78" t="s">
        <v>139</v>
      </c>
      <c r="D3801" s="43" t="s">
        <v>119</v>
      </c>
      <c r="E3801" s="74"/>
      <c r="F3801" s="74"/>
      <c r="G3801" s="74"/>
      <c r="H3801" s="74"/>
      <c r="I3801" s="127"/>
      <c r="J3801" s="55"/>
      <c r="K3801" s="127"/>
      <c r="L3801" s="55"/>
      <c r="M3801" s="75"/>
      <c r="N3801" s="75"/>
      <c r="O3801" s="74"/>
      <c r="P3801" s="74"/>
      <c r="Q3801" s="59">
        <f t="shared" ref="Q3801:Q3853" si="966">O3801-P3801</f>
        <v>0</v>
      </c>
      <c r="R3801" s="74"/>
      <c r="S3801" s="53">
        <f t="shared" ref="S3801:S3853" si="967">ROUND(R3801/12*3,0)</f>
        <v>0</v>
      </c>
      <c r="T3801" s="53"/>
      <c r="U3801" s="53"/>
      <c r="V3801" s="53">
        <f t="shared" ref="V3801:V3853" si="968">T3801-U3801</f>
        <v>0</v>
      </c>
      <c r="W3801" s="75"/>
      <c r="X3801" s="76"/>
    </row>
    <row r="3802" spans="1:24" s="77" customFormat="1" ht="47.25" x14ac:dyDescent="0.25">
      <c r="A3802" s="72" t="s">
        <v>306</v>
      </c>
      <c r="B3802" s="33" t="s">
        <v>338</v>
      </c>
      <c r="C3802" s="78" t="s">
        <v>140</v>
      </c>
      <c r="D3802" s="43" t="s">
        <v>120</v>
      </c>
      <c r="E3802" s="74"/>
      <c r="F3802" s="74"/>
      <c r="G3802" s="74"/>
      <c r="H3802" s="74"/>
      <c r="I3802" s="54"/>
      <c r="J3802" s="50"/>
      <c r="K3802" s="54"/>
      <c r="L3802" s="55"/>
      <c r="M3802" s="75"/>
      <c r="N3802" s="75"/>
      <c r="O3802" s="74"/>
      <c r="P3802" s="74"/>
      <c r="Q3802" s="57">
        <f t="shared" si="966"/>
        <v>0</v>
      </c>
      <c r="R3802" s="74"/>
      <c r="S3802" s="53">
        <f t="shared" si="967"/>
        <v>0</v>
      </c>
      <c r="T3802" s="58"/>
      <c r="U3802" s="58"/>
      <c r="V3802" s="53">
        <f t="shared" si="968"/>
        <v>0</v>
      </c>
      <c r="W3802" s="75"/>
      <c r="X3802" s="76"/>
    </row>
    <row r="3803" spans="1:24" s="77" customFormat="1" ht="31.5" x14ac:dyDescent="0.25">
      <c r="A3803" s="72" t="s">
        <v>306</v>
      </c>
      <c r="B3803" s="33" t="s">
        <v>338</v>
      </c>
      <c r="C3803" s="78" t="s">
        <v>141</v>
      </c>
      <c r="D3803" s="43" t="s">
        <v>142</v>
      </c>
      <c r="E3803" s="74"/>
      <c r="F3803" s="74"/>
      <c r="G3803" s="74"/>
      <c r="H3803" s="74"/>
      <c r="I3803" s="54"/>
      <c r="J3803" s="50"/>
      <c r="K3803" s="54"/>
      <c r="L3803" s="55"/>
      <c r="M3803" s="75"/>
      <c r="N3803" s="75"/>
      <c r="O3803" s="74"/>
      <c r="P3803" s="74"/>
      <c r="Q3803" s="57">
        <f t="shared" si="966"/>
        <v>0</v>
      </c>
      <c r="R3803" s="74"/>
      <c r="S3803" s="53">
        <f t="shared" si="967"/>
        <v>0</v>
      </c>
      <c r="T3803" s="58"/>
      <c r="U3803" s="58"/>
      <c r="V3803" s="53">
        <f t="shared" si="968"/>
        <v>0</v>
      </c>
      <c r="W3803" s="75"/>
      <c r="X3803" s="76"/>
    </row>
    <row r="3804" spans="1:24" s="77" customFormat="1" ht="31.5" x14ac:dyDescent="0.25">
      <c r="A3804" s="72" t="s">
        <v>306</v>
      </c>
      <c r="B3804" s="33" t="s">
        <v>338</v>
      </c>
      <c r="C3804" s="78" t="s">
        <v>143</v>
      </c>
      <c r="D3804" s="43" t="s">
        <v>144</v>
      </c>
      <c r="E3804" s="74"/>
      <c r="F3804" s="74"/>
      <c r="G3804" s="74"/>
      <c r="H3804" s="74"/>
      <c r="I3804" s="54"/>
      <c r="J3804" s="50"/>
      <c r="K3804" s="54"/>
      <c r="L3804" s="55"/>
      <c r="M3804" s="75"/>
      <c r="N3804" s="75"/>
      <c r="O3804" s="74"/>
      <c r="P3804" s="74"/>
      <c r="Q3804" s="57">
        <f t="shared" si="966"/>
        <v>0</v>
      </c>
      <c r="R3804" s="74"/>
      <c r="S3804" s="53">
        <f t="shared" si="967"/>
        <v>0</v>
      </c>
      <c r="T3804" s="58"/>
      <c r="U3804" s="58"/>
      <c r="V3804" s="53">
        <f t="shared" si="968"/>
        <v>0</v>
      </c>
      <c r="W3804" s="75"/>
      <c r="X3804" s="76"/>
    </row>
    <row r="3805" spans="1:24" s="77" customFormat="1" ht="15.75" x14ac:dyDescent="0.25">
      <c r="A3805" s="72" t="s">
        <v>306</v>
      </c>
      <c r="B3805" s="33" t="s">
        <v>338</v>
      </c>
      <c r="C3805" s="78" t="s">
        <v>145</v>
      </c>
      <c r="D3805" s="43" t="s">
        <v>146</v>
      </c>
      <c r="E3805" s="74"/>
      <c r="F3805" s="74"/>
      <c r="G3805" s="74"/>
      <c r="H3805" s="74"/>
      <c r="I3805" s="54"/>
      <c r="J3805" s="50"/>
      <c r="K3805" s="54"/>
      <c r="L3805" s="55"/>
      <c r="M3805" s="75"/>
      <c r="N3805" s="75"/>
      <c r="O3805" s="74"/>
      <c r="P3805" s="74"/>
      <c r="Q3805" s="57">
        <f t="shared" si="966"/>
        <v>0</v>
      </c>
      <c r="R3805" s="74"/>
      <c r="S3805" s="53">
        <f t="shared" si="967"/>
        <v>0</v>
      </c>
      <c r="T3805" s="58"/>
      <c r="U3805" s="58"/>
      <c r="V3805" s="53">
        <f t="shared" si="968"/>
        <v>0</v>
      </c>
      <c r="W3805" s="75"/>
      <c r="X3805" s="76"/>
    </row>
    <row r="3806" spans="1:24" s="77" customFormat="1" ht="15.75" x14ac:dyDescent="0.25">
      <c r="A3806" s="72" t="s">
        <v>306</v>
      </c>
      <c r="B3806" s="33" t="s">
        <v>338</v>
      </c>
      <c r="C3806" s="78" t="s">
        <v>147</v>
      </c>
      <c r="D3806" s="43" t="s">
        <v>148</v>
      </c>
      <c r="E3806" s="74"/>
      <c r="F3806" s="74"/>
      <c r="G3806" s="74"/>
      <c r="H3806" s="74"/>
      <c r="I3806" s="54"/>
      <c r="J3806" s="50"/>
      <c r="K3806" s="54"/>
      <c r="L3806" s="55"/>
      <c r="M3806" s="75"/>
      <c r="N3806" s="75"/>
      <c r="O3806" s="74"/>
      <c r="P3806" s="74"/>
      <c r="Q3806" s="57">
        <f t="shared" si="966"/>
        <v>0</v>
      </c>
      <c r="R3806" s="74"/>
      <c r="S3806" s="53">
        <f t="shared" si="967"/>
        <v>0</v>
      </c>
      <c r="T3806" s="58"/>
      <c r="U3806" s="58"/>
      <c r="V3806" s="53">
        <f t="shared" si="968"/>
        <v>0</v>
      </c>
      <c r="W3806" s="75"/>
      <c r="X3806" s="76"/>
    </row>
    <row r="3807" spans="1:24" s="77" customFormat="1" ht="78.75" x14ac:dyDescent="0.25">
      <c r="A3807" s="72" t="s">
        <v>306</v>
      </c>
      <c r="B3807" s="33" t="s">
        <v>338</v>
      </c>
      <c r="C3807" s="78" t="s">
        <v>149</v>
      </c>
      <c r="D3807" s="43" t="s">
        <v>150</v>
      </c>
      <c r="E3807" s="74"/>
      <c r="F3807" s="74"/>
      <c r="G3807" s="74"/>
      <c r="H3807" s="74"/>
      <c r="I3807" s="127"/>
      <c r="J3807" s="50"/>
      <c r="K3807" s="127"/>
      <c r="L3807" s="55"/>
      <c r="M3807" s="75"/>
      <c r="N3807" s="75"/>
      <c r="O3807" s="74"/>
      <c r="P3807" s="74"/>
      <c r="Q3807" s="59">
        <f t="shared" si="966"/>
        <v>0</v>
      </c>
      <c r="R3807" s="74"/>
      <c r="S3807" s="53">
        <f t="shared" si="967"/>
        <v>0</v>
      </c>
      <c r="T3807" s="53"/>
      <c r="U3807" s="53"/>
      <c r="V3807" s="53">
        <f t="shared" si="968"/>
        <v>0</v>
      </c>
      <c r="W3807" s="75"/>
      <c r="X3807" s="76"/>
    </row>
    <row r="3808" spans="1:24" s="77" customFormat="1" ht="31.5" x14ac:dyDescent="0.25">
      <c r="A3808" s="72" t="s">
        <v>306</v>
      </c>
      <c r="B3808" s="33" t="s">
        <v>338</v>
      </c>
      <c r="C3808" s="78" t="s">
        <v>130</v>
      </c>
      <c r="D3808" s="43" t="s">
        <v>151</v>
      </c>
      <c r="E3808" s="74"/>
      <c r="F3808" s="74"/>
      <c r="G3808" s="74"/>
      <c r="H3808" s="74"/>
      <c r="I3808" s="54"/>
      <c r="J3808" s="50"/>
      <c r="K3808" s="54"/>
      <c r="L3808" s="55"/>
      <c r="M3808" s="75"/>
      <c r="N3808" s="75"/>
      <c r="O3808" s="74"/>
      <c r="P3808" s="74"/>
      <c r="Q3808" s="57">
        <f t="shared" si="966"/>
        <v>0</v>
      </c>
      <c r="R3808" s="74"/>
      <c r="S3808" s="53">
        <f t="shared" si="967"/>
        <v>0</v>
      </c>
      <c r="T3808" s="58"/>
      <c r="U3808" s="58"/>
      <c r="V3808" s="53">
        <f t="shared" si="968"/>
        <v>0</v>
      </c>
      <c r="W3808" s="75"/>
      <c r="X3808" s="76"/>
    </row>
    <row r="3809" spans="1:24" s="77" customFormat="1" ht="47.25" x14ac:dyDescent="0.25">
      <c r="A3809" s="72" t="s">
        <v>306</v>
      </c>
      <c r="B3809" s="33" t="s">
        <v>338</v>
      </c>
      <c r="C3809" s="78" t="s">
        <v>174</v>
      </c>
      <c r="D3809" s="43" t="s">
        <v>175</v>
      </c>
      <c r="E3809" s="74"/>
      <c r="F3809" s="74"/>
      <c r="G3809" s="74"/>
      <c r="H3809" s="74"/>
      <c r="I3809" s="54"/>
      <c r="J3809" s="50"/>
      <c r="K3809" s="54"/>
      <c r="L3809" s="55"/>
      <c r="M3809" s="75"/>
      <c r="N3809" s="75"/>
      <c r="O3809" s="74"/>
      <c r="P3809" s="74"/>
      <c r="Q3809" s="57">
        <f t="shared" si="966"/>
        <v>0</v>
      </c>
      <c r="R3809" s="74"/>
      <c r="S3809" s="53">
        <f t="shared" si="967"/>
        <v>0</v>
      </c>
      <c r="T3809" s="58"/>
      <c r="U3809" s="58"/>
      <c r="V3809" s="53">
        <f t="shared" si="968"/>
        <v>0</v>
      </c>
      <c r="W3809" s="75"/>
      <c r="X3809" s="76"/>
    </row>
    <row r="3810" spans="1:24" s="77" customFormat="1" ht="31.5" x14ac:dyDescent="0.25">
      <c r="A3810" s="72" t="s">
        <v>306</v>
      </c>
      <c r="B3810" s="33" t="s">
        <v>338</v>
      </c>
      <c r="C3810" s="78" t="s">
        <v>129</v>
      </c>
      <c r="D3810" s="43" t="s">
        <v>152</v>
      </c>
      <c r="E3810" s="74"/>
      <c r="F3810" s="74"/>
      <c r="G3810" s="74"/>
      <c r="H3810" s="74"/>
      <c r="I3810" s="54"/>
      <c r="J3810" s="50"/>
      <c r="K3810" s="54"/>
      <c r="L3810" s="55"/>
      <c r="M3810" s="75"/>
      <c r="N3810" s="75"/>
      <c r="O3810" s="74"/>
      <c r="P3810" s="74"/>
      <c r="Q3810" s="57">
        <f t="shared" si="966"/>
        <v>0</v>
      </c>
      <c r="R3810" s="74"/>
      <c r="S3810" s="53">
        <f t="shared" si="967"/>
        <v>0</v>
      </c>
      <c r="T3810" s="58"/>
      <c r="U3810" s="58"/>
      <c r="V3810" s="53">
        <f t="shared" si="968"/>
        <v>0</v>
      </c>
      <c r="W3810" s="75"/>
      <c r="X3810" s="76"/>
    </row>
    <row r="3811" spans="1:24" s="77" customFormat="1" ht="31.5" x14ac:dyDescent="0.25">
      <c r="A3811" s="72" t="s">
        <v>306</v>
      </c>
      <c r="B3811" s="33" t="s">
        <v>338</v>
      </c>
      <c r="C3811" s="78" t="s">
        <v>176</v>
      </c>
      <c r="D3811" s="43" t="s">
        <v>177</v>
      </c>
      <c r="E3811" s="74"/>
      <c r="F3811" s="74"/>
      <c r="G3811" s="74"/>
      <c r="H3811" s="74"/>
      <c r="I3811" s="54"/>
      <c r="J3811" s="50"/>
      <c r="K3811" s="54"/>
      <c r="L3811" s="55"/>
      <c r="M3811" s="75"/>
      <c r="N3811" s="75"/>
      <c r="O3811" s="74"/>
      <c r="P3811" s="74"/>
      <c r="Q3811" s="57">
        <f t="shared" si="966"/>
        <v>0</v>
      </c>
      <c r="R3811" s="74"/>
      <c r="S3811" s="53">
        <f t="shared" si="967"/>
        <v>0</v>
      </c>
      <c r="T3811" s="58"/>
      <c r="U3811" s="58"/>
      <c r="V3811" s="53">
        <f t="shared" si="968"/>
        <v>0</v>
      </c>
      <c r="W3811" s="75"/>
      <c r="X3811" s="76"/>
    </row>
    <row r="3812" spans="1:24" s="77" customFormat="1" ht="15.75" x14ac:dyDescent="0.25">
      <c r="A3812" s="72" t="s">
        <v>306</v>
      </c>
      <c r="B3812" s="33" t="s">
        <v>338</v>
      </c>
      <c r="C3812" s="78" t="s">
        <v>131</v>
      </c>
      <c r="D3812" s="43" t="s">
        <v>153</v>
      </c>
      <c r="E3812" s="74"/>
      <c r="F3812" s="74"/>
      <c r="G3812" s="74"/>
      <c r="H3812" s="74"/>
      <c r="I3812" s="54"/>
      <c r="J3812" s="50"/>
      <c r="K3812" s="54"/>
      <c r="L3812" s="55"/>
      <c r="M3812" s="75"/>
      <c r="N3812" s="75"/>
      <c r="O3812" s="74"/>
      <c r="P3812" s="74"/>
      <c r="Q3812" s="57">
        <f t="shared" si="966"/>
        <v>0</v>
      </c>
      <c r="R3812" s="74"/>
      <c r="S3812" s="53">
        <f t="shared" si="967"/>
        <v>0</v>
      </c>
      <c r="T3812" s="58"/>
      <c r="U3812" s="58"/>
      <c r="V3812" s="53">
        <f t="shared" si="968"/>
        <v>0</v>
      </c>
      <c r="W3812" s="75"/>
      <c r="X3812" s="76"/>
    </row>
    <row r="3813" spans="1:24" s="77" customFormat="1" ht="31.5" x14ac:dyDescent="0.25">
      <c r="A3813" s="72" t="s">
        <v>306</v>
      </c>
      <c r="B3813" s="33" t="s">
        <v>338</v>
      </c>
      <c r="C3813" s="78" t="s">
        <v>178</v>
      </c>
      <c r="D3813" s="43" t="s">
        <v>179</v>
      </c>
      <c r="E3813" s="74"/>
      <c r="F3813" s="74"/>
      <c r="G3813" s="74"/>
      <c r="H3813" s="74"/>
      <c r="I3813" s="54"/>
      <c r="J3813" s="50"/>
      <c r="K3813" s="54"/>
      <c r="L3813" s="55"/>
      <c r="M3813" s="75"/>
      <c r="N3813" s="75"/>
      <c r="O3813" s="74"/>
      <c r="P3813" s="74"/>
      <c r="Q3813" s="57">
        <f t="shared" si="966"/>
        <v>0</v>
      </c>
      <c r="R3813" s="74"/>
      <c r="S3813" s="53">
        <f t="shared" si="967"/>
        <v>0</v>
      </c>
      <c r="T3813" s="58"/>
      <c r="U3813" s="58"/>
      <c r="V3813" s="53">
        <f t="shared" si="968"/>
        <v>0</v>
      </c>
      <c r="W3813" s="75"/>
      <c r="X3813" s="76"/>
    </row>
    <row r="3814" spans="1:24" s="77" customFormat="1" ht="31.5" x14ac:dyDescent="0.25">
      <c r="A3814" s="72" t="s">
        <v>306</v>
      </c>
      <c r="B3814" s="33" t="s">
        <v>338</v>
      </c>
      <c r="C3814" s="78" t="s">
        <v>132</v>
      </c>
      <c r="D3814" s="43" t="s">
        <v>154</v>
      </c>
      <c r="E3814" s="74"/>
      <c r="F3814" s="74"/>
      <c r="G3814" s="74"/>
      <c r="H3814" s="74"/>
      <c r="I3814" s="54"/>
      <c r="J3814" s="50"/>
      <c r="K3814" s="54"/>
      <c r="L3814" s="55"/>
      <c r="M3814" s="75"/>
      <c r="N3814" s="75"/>
      <c r="O3814" s="74"/>
      <c r="P3814" s="74"/>
      <c r="Q3814" s="57">
        <f t="shared" si="966"/>
        <v>0</v>
      </c>
      <c r="R3814" s="74"/>
      <c r="S3814" s="53">
        <f t="shared" si="967"/>
        <v>0</v>
      </c>
      <c r="T3814" s="58"/>
      <c r="U3814" s="58"/>
      <c r="V3814" s="53">
        <f t="shared" si="968"/>
        <v>0</v>
      </c>
      <c r="W3814" s="75"/>
      <c r="X3814" s="76"/>
    </row>
    <row r="3815" spans="1:24" s="77" customFormat="1" ht="15.75" x14ac:dyDescent="0.25">
      <c r="A3815" s="72" t="s">
        <v>306</v>
      </c>
      <c r="B3815" s="33" t="s">
        <v>338</v>
      </c>
      <c r="C3815" s="78" t="s">
        <v>133</v>
      </c>
      <c r="D3815" s="43" t="s">
        <v>155</v>
      </c>
      <c r="E3815" s="74"/>
      <c r="F3815" s="74"/>
      <c r="G3815" s="74"/>
      <c r="H3815" s="74"/>
      <c r="I3815" s="54"/>
      <c r="J3815" s="50"/>
      <c r="K3815" s="54"/>
      <c r="L3815" s="55"/>
      <c r="M3815" s="75"/>
      <c r="N3815" s="75"/>
      <c r="O3815" s="74"/>
      <c r="P3815" s="74"/>
      <c r="Q3815" s="57">
        <f t="shared" si="966"/>
        <v>0</v>
      </c>
      <c r="R3815" s="74"/>
      <c r="S3815" s="53">
        <f t="shared" si="967"/>
        <v>0</v>
      </c>
      <c r="T3815" s="58"/>
      <c r="U3815" s="58"/>
      <c r="V3815" s="53">
        <f t="shared" si="968"/>
        <v>0</v>
      </c>
      <c r="W3815" s="75"/>
      <c r="X3815" s="76"/>
    </row>
    <row r="3816" spans="1:24" s="77" customFormat="1" ht="15.75" x14ac:dyDescent="0.25">
      <c r="A3816" s="72" t="s">
        <v>306</v>
      </c>
      <c r="B3816" s="33" t="s">
        <v>338</v>
      </c>
      <c r="C3816" s="78" t="s">
        <v>135</v>
      </c>
      <c r="D3816" s="43" t="s">
        <v>156</v>
      </c>
      <c r="E3816" s="74"/>
      <c r="F3816" s="74"/>
      <c r="G3816" s="74"/>
      <c r="H3816" s="74"/>
      <c r="I3816" s="54"/>
      <c r="J3816" s="50"/>
      <c r="K3816" s="54"/>
      <c r="L3816" s="55"/>
      <c r="M3816" s="75"/>
      <c r="N3816" s="75"/>
      <c r="O3816" s="74"/>
      <c r="P3816" s="74"/>
      <c r="Q3816" s="57">
        <f t="shared" si="966"/>
        <v>0</v>
      </c>
      <c r="R3816" s="74"/>
      <c r="S3816" s="53">
        <f t="shared" si="967"/>
        <v>0</v>
      </c>
      <c r="T3816" s="58"/>
      <c r="U3816" s="58"/>
      <c r="V3816" s="53">
        <f t="shared" si="968"/>
        <v>0</v>
      </c>
      <c r="W3816" s="75"/>
      <c r="X3816" s="76"/>
    </row>
    <row r="3817" spans="1:24" s="77" customFormat="1" ht="31.5" x14ac:dyDescent="0.25">
      <c r="A3817" s="72" t="s">
        <v>306</v>
      </c>
      <c r="B3817" s="33" t="s">
        <v>338</v>
      </c>
      <c r="C3817" s="78" t="s">
        <v>136</v>
      </c>
      <c r="D3817" s="43" t="s">
        <v>157</v>
      </c>
      <c r="E3817" s="74"/>
      <c r="F3817" s="74"/>
      <c r="G3817" s="74"/>
      <c r="H3817" s="74"/>
      <c r="I3817" s="54"/>
      <c r="J3817" s="50"/>
      <c r="K3817" s="54"/>
      <c r="L3817" s="55"/>
      <c r="M3817" s="75"/>
      <c r="N3817" s="75"/>
      <c r="O3817" s="74"/>
      <c r="P3817" s="74"/>
      <c r="Q3817" s="57">
        <f t="shared" si="966"/>
        <v>0</v>
      </c>
      <c r="R3817" s="74"/>
      <c r="S3817" s="53">
        <f t="shared" si="967"/>
        <v>0</v>
      </c>
      <c r="T3817" s="58"/>
      <c r="U3817" s="58"/>
      <c r="V3817" s="53">
        <f t="shared" si="968"/>
        <v>0</v>
      </c>
      <c r="W3817" s="75"/>
      <c r="X3817" s="76"/>
    </row>
    <row r="3818" spans="1:24" s="77" customFormat="1" ht="47.25" x14ac:dyDescent="0.25">
      <c r="A3818" s="72" t="s">
        <v>306</v>
      </c>
      <c r="B3818" s="33" t="s">
        <v>338</v>
      </c>
      <c r="C3818" s="78" t="s">
        <v>134</v>
      </c>
      <c r="D3818" s="43" t="s">
        <v>158</v>
      </c>
      <c r="E3818" s="74"/>
      <c r="F3818" s="74"/>
      <c r="G3818" s="74"/>
      <c r="H3818" s="74"/>
      <c r="I3818" s="54"/>
      <c r="J3818" s="50"/>
      <c r="K3818" s="54"/>
      <c r="L3818" s="55"/>
      <c r="M3818" s="75"/>
      <c r="N3818" s="75"/>
      <c r="O3818" s="74"/>
      <c r="P3818" s="74"/>
      <c r="Q3818" s="57">
        <f t="shared" si="966"/>
        <v>0</v>
      </c>
      <c r="R3818" s="74"/>
      <c r="S3818" s="53">
        <f t="shared" si="967"/>
        <v>0</v>
      </c>
      <c r="T3818" s="58"/>
      <c r="U3818" s="58"/>
      <c r="V3818" s="53">
        <f t="shared" si="968"/>
        <v>0</v>
      </c>
      <c r="W3818" s="75"/>
      <c r="X3818" s="76"/>
    </row>
    <row r="3819" spans="1:24" s="77" customFormat="1" ht="15.75" x14ac:dyDescent="0.25">
      <c r="A3819" s="72" t="s">
        <v>306</v>
      </c>
      <c r="B3819" s="33" t="s">
        <v>338</v>
      </c>
      <c r="C3819" s="78" t="s">
        <v>138</v>
      </c>
      <c r="D3819" s="43" t="s">
        <v>159</v>
      </c>
      <c r="E3819" s="74"/>
      <c r="F3819" s="74"/>
      <c r="G3819" s="74"/>
      <c r="H3819" s="74"/>
      <c r="I3819" s="54"/>
      <c r="J3819" s="50"/>
      <c r="K3819" s="54"/>
      <c r="L3819" s="55"/>
      <c r="M3819" s="75"/>
      <c r="N3819" s="75"/>
      <c r="O3819" s="74"/>
      <c r="P3819" s="74"/>
      <c r="Q3819" s="57">
        <f t="shared" si="966"/>
        <v>0</v>
      </c>
      <c r="R3819" s="74"/>
      <c r="S3819" s="53">
        <f t="shared" si="967"/>
        <v>0</v>
      </c>
      <c r="T3819" s="58"/>
      <c r="U3819" s="58"/>
      <c r="V3819" s="53">
        <f t="shared" si="968"/>
        <v>0</v>
      </c>
      <c r="W3819" s="75"/>
      <c r="X3819" s="76"/>
    </row>
    <row r="3820" spans="1:24" s="77" customFormat="1" ht="15.75" x14ac:dyDescent="0.25">
      <c r="A3820" s="72" t="s">
        <v>306</v>
      </c>
      <c r="B3820" s="33" t="s">
        <v>338</v>
      </c>
      <c r="C3820" s="78" t="s">
        <v>180</v>
      </c>
      <c r="D3820" s="43" t="s">
        <v>181</v>
      </c>
      <c r="E3820" s="74"/>
      <c r="F3820" s="74"/>
      <c r="G3820" s="74"/>
      <c r="H3820" s="74"/>
      <c r="I3820" s="54"/>
      <c r="J3820" s="50"/>
      <c r="K3820" s="54"/>
      <c r="L3820" s="55"/>
      <c r="M3820" s="75"/>
      <c r="N3820" s="75"/>
      <c r="O3820" s="74"/>
      <c r="P3820" s="74"/>
      <c r="Q3820" s="57">
        <f t="shared" si="966"/>
        <v>0</v>
      </c>
      <c r="R3820" s="74"/>
      <c r="S3820" s="53">
        <f t="shared" si="967"/>
        <v>0</v>
      </c>
      <c r="T3820" s="58"/>
      <c r="U3820" s="58"/>
      <c r="V3820" s="53">
        <f t="shared" si="968"/>
        <v>0</v>
      </c>
      <c r="W3820" s="75"/>
      <c r="X3820" s="76"/>
    </row>
    <row r="3821" spans="1:24" s="77" customFormat="1" ht="31.5" x14ac:dyDescent="0.25">
      <c r="A3821" s="72" t="s">
        <v>306</v>
      </c>
      <c r="B3821" s="33" t="s">
        <v>338</v>
      </c>
      <c r="C3821" s="78" t="s">
        <v>137</v>
      </c>
      <c r="D3821" s="43" t="s">
        <v>160</v>
      </c>
      <c r="E3821" s="74"/>
      <c r="F3821" s="74"/>
      <c r="G3821" s="74"/>
      <c r="H3821" s="74"/>
      <c r="I3821" s="54"/>
      <c r="J3821" s="50"/>
      <c r="K3821" s="54"/>
      <c r="L3821" s="55"/>
      <c r="M3821" s="75"/>
      <c r="N3821" s="75"/>
      <c r="O3821" s="74"/>
      <c r="P3821" s="74"/>
      <c r="Q3821" s="57">
        <f t="shared" si="966"/>
        <v>0</v>
      </c>
      <c r="R3821" s="74"/>
      <c r="S3821" s="53">
        <f t="shared" si="967"/>
        <v>0</v>
      </c>
      <c r="T3821" s="58"/>
      <c r="U3821" s="58"/>
      <c r="V3821" s="53">
        <f t="shared" si="968"/>
        <v>0</v>
      </c>
      <c r="W3821" s="75"/>
      <c r="X3821" s="76"/>
    </row>
    <row r="3822" spans="1:24" s="77" customFormat="1" ht="15.75" x14ac:dyDescent="0.25">
      <c r="A3822" s="72" t="s">
        <v>306</v>
      </c>
      <c r="B3822" s="33" t="s">
        <v>338</v>
      </c>
      <c r="C3822" s="78" t="s">
        <v>127</v>
      </c>
      <c r="D3822" s="43" t="s">
        <v>161</v>
      </c>
      <c r="E3822" s="74"/>
      <c r="F3822" s="74"/>
      <c r="G3822" s="74"/>
      <c r="H3822" s="74"/>
      <c r="I3822" s="54"/>
      <c r="J3822" s="50"/>
      <c r="K3822" s="54"/>
      <c r="L3822" s="55"/>
      <c r="M3822" s="75"/>
      <c r="N3822" s="75"/>
      <c r="O3822" s="74"/>
      <c r="P3822" s="74"/>
      <c r="Q3822" s="57">
        <f t="shared" si="966"/>
        <v>0</v>
      </c>
      <c r="R3822" s="74"/>
      <c r="S3822" s="53">
        <f t="shared" si="967"/>
        <v>0</v>
      </c>
      <c r="T3822" s="58"/>
      <c r="U3822" s="58"/>
      <c r="V3822" s="53">
        <f t="shared" si="968"/>
        <v>0</v>
      </c>
      <c r="W3822" s="75"/>
      <c r="X3822" s="76"/>
    </row>
    <row r="3823" spans="1:24" s="77" customFormat="1" ht="31.5" x14ac:dyDescent="0.25">
      <c r="A3823" s="72" t="s">
        <v>306</v>
      </c>
      <c r="B3823" s="33" t="s">
        <v>338</v>
      </c>
      <c r="C3823" s="78" t="s">
        <v>126</v>
      </c>
      <c r="D3823" s="43" t="s">
        <v>162</v>
      </c>
      <c r="E3823" s="74"/>
      <c r="F3823" s="74"/>
      <c r="G3823" s="74"/>
      <c r="H3823" s="74"/>
      <c r="I3823" s="54"/>
      <c r="J3823" s="50"/>
      <c r="K3823" s="54"/>
      <c r="L3823" s="55"/>
      <c r="M3823" s="75"/>
      <c r="N3823" s="75"/>
      <c r="O3823" s="74"/>
      <c r="P3823" s="74"/>
      <c r="Q3823" s="57">
        <f t="shared" si="966"/>
        <v>0</v>
      </c>
      <c r="R3823" s="74"/>
      <c r="S3823" s="53">
        <f t="shared" si="967"/>
        <v>0</v>
      </c>
      <c r="T3823" s="58"/>
      <c r="U3823" s="58"/>
      <c r="V3823" s="53">
        <f t="shared" si="968"/>
        <v>0</v>
      </c>
      <c r="W3823" s="75"/>
      <c r="X3823" s="76"/>
    </row>
    <row r="3824" spans="1:24" s="77" customFormat="1" ht="15.75" x14ac:dyDescent="0.25">
      <c r="A3824" s="72" t="s">
        <v>306</v>
      </c>
      <c r="B3824" s="33" t="s">
        <v>338</v>
      </c>
      <c r="C3824" s="78" t="s">
        <v>122</v>
      </c>
      <c r="D3824" s="43" t="s">
        <v>163</v>
      </c>
      <c r="E3824" s="74"/>
      <c r="F3824" s="74"/>
      <c r="G3824" s="74"/>
      <c r="H3824" s="74"/>
      <c r="I3824" s="54"/>
      <c r="J3824" s="50"/>
      <c r="K3824" s="54"/>
      <c r="L3824" s="55"/>
      <c r="M3824" s="75"/>
      <c r="N3824" s="75"/>
      <c r="O3824" s="74"/>
      <c r="P3824" s="74"/>
      <c r="Q3824" s="57">
        <f t="shared" si="966"/>
        <v>0</v>
      </c>
      <c r="R3824" s="74"/>
      <c r="S3824" s="53">
        <f t="shared" si="967"/>
        <v>0</v>
      </c>
      <c r="T3824" s="58"/>
      <c r="U3824" s="58"/>
      <c r="V3824" s="53">
        <f t="shared" si="968"/>
        <v>0</v>
      </c>
      <c r="W3824" s="75"/>
      <c r="X3824" s="76"/>
    </row>
    <row r="3825" spans="1:24" s="77" customFormat="1" ht="15.75" x14ac:dyDescent="0.25">
      <c r="A3825" s="72" t="s">
        <v>306</v>
      </c>
      <c r="B3825" s="33" t="s">
        <v>338</v>
      </c>
      <c r="C3825" s="78" t="s">
        <v>123</v>
      </c>
      <c r="D3825" s="43" t="s">
        <v>164</v>
      </c>
      <c r="E3825" s="74"/>
      <c r="F3825" s="74"/>
      <c r="G3825" s="74"/>
      <c r="H3825" s="74"/>
      <c r="I3825" s="54"/>
      <c r="J3825" s="50"/>
      <c r="K3825" s="54"/>
      <c r="L3825" s="55"/>
      <c r="M3825" s="75"/>
      <c r="N3825" s="75"/>
      <c r="O3825" s="74"/>
      <c r="P3825" s="74"/>
      <c r="Q3825" s="57">
        <f t="shared" si="966"/>
        <v>0</v>
      </c>
      <c r="R3825" s="74"/>
      <c r="S3825" s="53">
        <f t="shared" si="967"/>
        <v>0</v>
      </c>
      <c r="T3825" s="58"/>
      <c r="U3825" s="58"/>
      <c r="V3825" s="53">
        <f t="shared" si="968"/>
        <v>0</v>
      </c>
      <c r="W3825" s="75"/>
      <c r="X3825" s="76"/>
    </row>
    <row r="3826" spans="1:24" s="77" customFormat="1" ht="15.75" x14ac:dyDescent="0.25">
      <c r="A3826" s="72" t="s">
        <v>306</v>
      </c>
      <c r="B3826" s="33" t="s">
        <v>338</v>
      </c>
      <c r="C3826" s="78" t="s">
        <v>182</v>
      </c>
      <c r="D3826" s="43" t="s">
        <v>183</v>
      </c>
      <c r="E3826" s="74"/>
      <c r="F3826" s="74"/>
      <c r="G3826" s="74"/>
      <c r="H3826" s="74"/>
      <c r="I3826" s="54"/>
      <c r="J3826" s="50"/>
      <c r="K3826" s="54"/>
      <c r="L3826" s="55"/>
      <c r="M3826" s="75"/>
      <c r="N3826" s="75"/>
      <c r="O3826" s="74"/>
      <c r="P3826" s="74"/>
      <c r="Q3826" s="57">
        <f t="shared" si="966"/>
        <v>0</v>
      </c>
      <c r="R3826" s="74"/>
      <c r="S3826" s="53">
        <f t="shared" si="967"/>
        <v>0</v>
      </c>
      <c r="T3826" s="58"/>
      <c r="U3826" s="58"/>
      <c r="V3826" s="53">
        <f t="shared" si="968"/>
        <v>0</v>
      </c>
      <c r="W3826" s="75"/>
      <c r="X3826" s="76"/>
    </row>
    <row r="3827" spans="1:24" s="77" customFormat="1" ht="15.75" x14ac:dyDescent="0.25">
      <c r="A3827" s="72" t="s">
        <v>306</v>
      </c>
      <c r="B3827" s="33" t="s">
        <v>338</v>
      </c>
      <c r="C3827" s="78" t="s">
        <v>184</v>
      </c>
      <c r="D3827" s="43" t="s">
        <v>185</v>
      </c>
      <c r="E3827" s="74"/>
      <c r="F3827" s="74"/>
      <c r="G3827" s="74"/>
      <c r="H3827" s="74"/>
      <c r="I3827" s="54"/>
      <c r="J3827" s="50"/>
      <c r="K3827" s="54"/>
      <c r="L3827" s="55"/>
      <c r="M3827" s="75"/>
      <c r="N3827" s="75"/>
      <c r="O3827" s="74"/>
      <c r="P3827" s="74"/>
      <c r="Q3827" s="57">
        <f t="shared" si="966"/>
        <v>0</v>
      </c>
      <c r="R3827" s="74"/>
      <c r="S3827" s="53">
        <f t="shared" si="967"/>
        <v>0</v>
      </c>
      <c r="T3827" s="58"/>
      <c r="U3827" s="58"/>
      <c r="V3827" s="53">
        <f t="shared" si="968"/>
        <v>0</v>
      </c>
      <c r="W3827" s="75"/>
      <c r="X3827" s="76"/>
    </row>
    <row r="3828" spans="1:24" s="77" customFormat="1" ht="15.75" x14ac:dyDescent="0.25">
      <c r="A3828" s="72" t="s">
        <v>306</v>
      </c>
      <c r="B3828" s="33" t="s">
        <v>338</v>
      </c>
      <c r="C3828" s="78" t="s">
        <v>186</v>
      </c>
      <c r="D3828" s="43" t="s">
        <v>187</v>
      </c>
      <c r="E3828" s="74"/>
      <c r="F3828" s="74"/>
      <c r="G3828" s="74"/>
      <c r="H3828" s="74"/>
      <c r="I3828" s="54"/>
      <c r="J3828" s="50"/>
      <c r="K3828" s="54"/>
      <c r="L3828" s="55"/>
      <c r="M3828" s="75"/>
      <c r="N3828" s="75"/>
      <c r="O3828" s="74"/>
      <c r="P3828" s="74"/>
      <c r="Q3828" s="57">
        <f t="shared" si="966"/>
        <v>0</v>
      </c>
      <c r="R3828" s="74"/>
      <c r="S3828" s="53">
        <f t="shared" si="967"/>
        <v>0</v>
      </c>
      <c r="T3828" s="58"/>
      <c r="U3828" s="58"/>
      <c r="V3828" s="53">
        <f t="shared" si="968"/>
        <v>0</v>
      </c>
      <c r="W3828" s="75"/>
      <c r="X3828" s="76"/>
    </row>
    <row r="3829" spans="1:24" s="77" customFormat="1" ht="31.5" x14ac:dyDescent="0.25">
      <c r="A3829" s="72" t="s">
        <v>306</v>
      </c>
      <c r="B3829" s="33" t="s">
        <v>338</v>
      </c>
      <c r="C3829" s="78" t="s">
        <v>188</v>
      </c>
      <c r="D3829" s="43" t="s">
        <v>189</v>
      </c>
      <c r="E3829" s="74"/>
      <c r="F3829" s="74"/>
      <c r="G3829" s="74"/>
      <c r="H3829" s="74"/>
      <c r="I3829" s="54"/>
      <c r="J3829" s="50"/>
      <c r="K3829" s="54"/>
      <c r="L3829" s="55"/>
      <c r="M3829" s="75"/>
      <c r="N3829" s="75"/>
      <c r="O3829" s="74"/>
      <c r="P3829" s="74"/>
      <c r="Q3829" s="57">
        <f t="shared" si="966"/>
        <v>0</v>
      </c>
      <c r="R3829" s="74"/>
      <c r="S3829" s="53">
        <f t="shared" si="967"/>
        <v>0</v>
      </c>
      <c r="T3829" s="58"/>
      <c r="U3829" s="58"/>
      <c r="V3829" s="53">
        <f t="shared" si="968"/>
        <v>0</v>
      </c>
      <c r="W3829" s="75"/>
      <c r="X3829" s="76"/>
    </row>
    <row r="3830" spans="1:24" s="77" customFormat="1" ht="15.75" x14ac:dyDescent="0.25">
      <c r="A3830" s="72" t="s">
        <v>306</v>
      </c>
      <c r="B3830" s="33" t="s">
        <v>338</v>
      </c>
      <c r="C3830" s="78" t="s">
        <v>124</v>
      </c>
      <c r="D3830" s="43" t="s">
        <v>165</v>
      </c>
      <c r="E3830" s="74"/>
      <c r="F3830" s="74"/>
      <c r="G3830" s="74"/>
      <c r="H3830" s="74"/>
      <c r="I3830" s="54"/>
      <c r="J3830" s="50"/>
      <c r="K3830" s="54"/>
      <c r="L3830" s="55"/>
      <c r="M3830" s="75"/>
      <c r="N3830" s="75"/>
      <c r="O3830" s="74"/>
      <c r="P3830" s="74"/>
      <c r="Q3830" s="57">
        <f t="shared" si="966"/>
        <v>0</v>
      </c>
      <c r="R3830" s="74"/>
      <c r="S3830" s="53">
        <f t="shared" si="967"/>
        <v>0</v>
      </c>
      <c r="T3830" s="58"/>
      <c r="U3830" s="58"/>
      <c r="V3830" s="53">
        <f t="shared" si="968"/>
        <v>0</v>
      </c>
      <c r="W3830" s="75"/>
      <c r="X3830" s="76"/>
    </row>
    <row r="3831" spans="1:24" s="77" customFormat="1" ht="15.75" x14ac:dyDescent="0.25">
      <c r="A3831" s="72" t="s">
        <v>306</v>
      </c>
      <c r="B3831" s="33" t="s">
        <v>338</v>
      </c>
      <c r="C3831" s="78" t="s">
        <v>125</v>
      </c>
      <c r="D3831" s="43" t="s">
        <v>166</v>
      </c>
      <c r="E3831" s="74"/>
      <c r="F3831" s="74"/>
      <c r="G3831" s="74"/>
      <c r="H3831" s="74"/>
      <c r="I3831" s="54"/>
      <c r="J3831" s="50"/>
      <c r="K3831" s="54"/>
      <c r="L3831" s="55"/>
      <c r="M3831" s="75"/>
      <c r="N3831" s="75"/>
      <c r="O3831" s="74"/>
      <c r="P3831" s="74"/>
      <c r="Q3831" s="57">
        <f t="shared" si="966"/>
        <v>0</v>
      </c>
      <c r="R3831" s="74"/>
      <c r="S3831" s="53">
        <f t="shared" si="967"/>
        <v>0</v>
      </c>
      <c r="T3831" s="58"/>
      <c r="U3831" s="58"/>
      <c r="V3831" s="53">
        <f t="shared" si="968"/>
        <v>0</v>
      </c>
      <c r="W3831" s="75"/>
      <c r="X3831" s="76"/>
    </row>
    <row r="3832" spans="1:24" s="77" customFormat="1" ht="47.25" x14ac:dyDescent="0.25">
      <c r="A3832" s="72" t="s">
        <v>306</v>
      </c>
      <c r="B3832" s="33" t="s">
        <v>338</v>
      </c>
      <c r="C3832" s="78" t="s">
        <v>34</v>
      </c>
      <c r="D3832" s="43" t="s">
        <v>167</v>
      </c>
      <c r="E3832" s="74"/>
      <c r="F3832" s="74"/>
      <c r="G3832" s="74"/>
      <c r="H3832" s="74"/>
      <c r="I3832" s="54"/>
      <c r="J3832" s="50"/>
      <c r="K3832" s="54"/>
      <c r="L3832" s="55"/>
      <c r="M3832" s="75"/>
      <c r="N3832" s="75"/>
      <c r="O3832" s="74"/>
      <c r="P3832" s="74"/>
      <c r="Q3832" s="57">
        <f t="shared" si="966"/>
        <v>0</v>
      </c>
      <c r="R3832" s="74"/>
      <c r="S3832" s="53">
        <f t="shared" si="967"/>
        <v>0</v>
      </c>
      <c r="T3832" s="58"/>
      <c r="U3832" s="58"/>
      <c r="V3832" s="53">
        <f t="shared" si="968"/>
        <v>0</v>
      </c>
      <c r="W3832" s="75"/>
      <c r="X3832" s="76"/>
    </row>
    <row r="3833" spans="1:24" s="77" customFormat="1" ht="15.75" x14ac:dyDescent="0.25">
      <c r="A3833" s="72" t="s">
        <v>306</v>
      </c>
      <c r="B3833" s="33" t="s">
        <v>338</v>
      </c>
      <c r="C3833" s="78" t="s">
        <v>35</v>
      </c>
      <c r="D3833" s="43" t="s">
        <v>168</v>
      </c>
      <c r="E3833" s="74"/>
      <c r="F3833" s="74"/>
      <c r="G3833" s="74"/>
      <c r="H3833" s="74"/>
      <c r="I3833" s="54"/>
      <c r="J3833" s="50"/>
      <c r="K3833" s="54"/>
      <c r="L3833" s="55"/>
      <c r="M3833" s="75"/>
      <c r="N3833" s="75"/>
      <c r="O3833" s="74"/>
      <c r="P3833" s="74"/>
      <c r="Q3833" s="57">
        <f t="shared" si="966"/>
        <v>0</v>
      </c>
      <c r="R3833" s="74"/>
      <c r="S3833" s="53">
        <f t="shared" si="967"/>
        <v>0</v>
      </c>
      <c r="T3833" s="58"/>
      <c r="U3833" s="58"/>
      <c r="V3833" s="53">
        <f t="shared" si="968"/>
        <v>0</v>
      </c>
      <c r="W3833" s="75"/>
      <c r="X3833" s="76"/>
    </row>
    <row r="3834" spans="1:24" s="77" customFormat="1" ht="31.5" x14ac:dyDescent="0.25">
      <c r="A3834" s="72" t="s">
        <v>306</v>
      </c>
      <c r="B3834" s="33" t="s">
        <v>338</v>
      </c>
      <c r="C3834" s="78" t="s">
        <v>36</v>
      </c>
      <c r="D3834" s="43" t="s">
        <v>190</v>
      </c>
      <c r="E3834" s="74"/>
      <c r="F3834" s="74"/>
      <c r="G3834" s="74"/>
      <c r="H3834" s="74"/>
      <c r="I3834" s="54"/>
      <c r="J3834" s="50"/>
      <c r="K3834" s="54"/>
      <c r="L3834" s="55"/>
      <c r="M3834" s="75"/>
      <c r="N3834" s="75"/>
      <c r="O3834" s="74"/>
      <c r="P3834" s="74"/>
      <c r="Q3834" s="57">
        <f t="shared" si="966"/>
        <v>0</v>
      </c>
      <c r="R3834" s="74"/>
      <c r="S3834" s="53">
        <f t="shared" si="967"/>
        <v>0</v>
      </c>
      <c r="T3834" s="58"/>
      <c r="U3834" s="58"/>
      <c r="V3834" s="53">
        <f t="shared" si="968"/>
        <v>0</v>
      </c>
      <c r="W3834" s="75"/>
      <c r="X3834" s="76"/>
    </row>
    <row r="3835" spans="1:24" s="77" customFormat="1" ht="31.5" x14ac:dyDescent="0.25">
      <c r="A3835" s="72" t="s">
        <v>306</v>
      </c>
      <c r="B3835" s="33" t="s">
        <v>338</v>
      </c>
      <c r="C3835" s="78" t="s">
        <v>37</v>
      </c>
      <c r="D3835" s="43" t="s">
        <v>191</v>
      </c>
      <c r="E3835" s="74"/>
      <c r="F3835" s="74"/>
      <c r="G3835" s="74"/>
      <c r="H3835" s="74"/>
      <c r="I3835" s="54"/>
      <c r="J3835" s="50"/>
      <c r="K3835" s="54"/>
      <c r="L3835" s="55"/>
      <c r="M3835" s="75"/>
      <c r="N3835" s="75"/>
      <c r="O3835" s="74"/>
      <c r="P3835" s="74"/>
      <c r="Q3835" s="57">
        <f t="shared" si="966"/>
        <v>0</v>
      </c>
      <c r="R3835" s="74"/>
      <c r="S3835" s="53">
        <f t="shared" si="967"/>
        <v>0</v>
      </c>
      <c r="T3835" s="58"/>
      <c r="U3835" s="58"/>
      <c r="V3835" s="53">
        <f t="shared" si="968"/>
        <v>0</v>
      </c>
      <c r="W3835" s="75"/>
      <c r="X3835" s="76"/>
    </row>
    <row r="3836" spans="1:24" s="77" customFormat="1" ht="31.5" x14ac:dyDescent="0.25">
      <c r="A3836" s="72" t="s">
        <v>306</v>
      </c>
      <c r="B3836" s="33" t="s">
        <v>338</v>
      </c>
      <c r="C3836" s="78" t="s">
        <v>38</v>
      </c>
      <c r="D3836" s="43" t="s">
        <v>169</v>
      </c>
      <c r="E3836" s="74"/>
      <c r="F3836" s="74"/>
      <c r="G3836" s="74"/>
      <c r="H3836" s="74"/>
      <c r="I3836" s="54"/>
      <c r="J3836" s="50"/>
      <c r="K3836" s="54"/>
      <c r="L3836" s="55"/>
      <c r="M3836" s="75"/>
      <c r="N3836" s="75"/>
      <c r="O3836" s="74"/>
      <c r="P3836" s="74"/>
      <c r="Q3836" s="57">
        <f t="shared" si="966"/>
        <v>0</v>
      </c>
      <c r="R3836" s="74"/>
      <c r="S3836" s="53">
        <f t="shared" si="967"/>
        <v>0</v>
      </c>
      <c r="T3836" s="58"/>
      <c r="U3836" s="58"/>
      <c r="V3836" s="53">
        <f t="shared" si="968"/>
        <v>0</v>
      </c>
      <c r="W3836" s="75"/>
      <c r="X3836" s="76"/>
    </row>
    <row r="3837" spans="1:24" s="77" customFormat="1" ht="15.75" x14ac:dyDescent="0.25">
      <c r="A3837" s="72" t="s">
        <v>306</v>
      </c>
      <c r="B3837" s="33" t="s">
        <v>338</v>
      </c>
      <c r="C3837" s="78" t="s">
        <v>39</v>
      </c>
      <c r="D3837" s="43" t="s">
        <v>170</v>
      </c>
      <c r="E3837" s="74"/>
      <c r="F3837" s="74"/>
      <c r="G3837" s="74"/>
      <c r="H3837" s="74"/>
      <c r="I3837" s="54"/>
      <c r="J3837" s="50"/>
      <c r="K3837" s="54"/>
      <c r="L3837" s="55"/>
      <c r="M3837" s="75"/>
      <c r="N3837" s="75"/>
      <c r="O3837" s="74"/>
      <c r="P3837" s="74"/>
      <c r="Q3837" s="57">
        <f t="shared" si="966"/>
        <v>0</v>
      </c>
      <c r="R3837" s="74"/>
      <c r="S3837" s="53">
        <f t="shared" si="967"/>
        <v>0</v>
      </c>
      <c r="T3837" s="58"/>
      <c r="U3837" s="58"/>
      <c r="V3837" s="53">
        <f t="shared" si="968"/>
        <v>0</v>
      </c>
      <c r="W3837" s="75"/>
      <c r="X3837" s="76"/>
    </row>
    <row r="3838" spans="1:24" s="77" customFormat="1" ht="47.25" x14ac:dyDescent="0.25">
      <c r="A3838" s="72" t="s">
        <v>306</v>
      </c>
      <c r="B3838" s="33" t="s">
        <v>338</v>
      </c>
      <c r="C3838" s="78" t="s">
        <v>40</v>
      </c>
      <c r="D3838" s="43" t="s">
        <v>172</v>
      </c>
      <c r="E3838" s="74"/>
      <c r="F3838" s="74"/>
      <c r="G3838" s="74"/>
      <c r="H3838" s="74"/>
      <c r="I3838" s="54"/>
      <c r="J3838" s="50"/>
      <c r="K3838" s="54"/>
      <c r="L3838" s="55"/>
      <c r="M3838" s="75"/>
      <c r="N3838" s="75"/>
      <c r="O3838" s="74"/>
      <c r="P3838" s="74"/>
      <c r="Q3838" s="57">
        <f t="shared" si="966"/>
        <v>0</v>
      </c>
      <c r="R3838" s="74"/>
      <c r="S3838" s="53">
        <f t="shared" si="967"/>
        <v>0</v>
      </c>
      <c r="T3838" s="58"/>
      <c r="U3838" s="58"/>
      <c r="V3838" s="53">
        <f t="shared" si="968"/>
        <v>0</v>
      </c>
      <c r="W3838" s="75"/>
      <c r="X3838" s="76"/>
    </row>
    <row r="3839" spans="1:24" s="77" customFormat="1" ht="15.75" x14ac:dyDescent="0.25">
      <c r="A3839" s="72" t="s">
        <v>306</v>
      </c>
      <c r="B3839" s="33" t="s">
        <v>338</v>
      </c>
      <c r="C3839" s="78" t="s">
        <v>41</v>
      </c>
      <c r="D3839" s="43" t="s">
        <v>171</v>
      </c>
      <c r="E3839" s="74"/>
      <c r="F3839" s="74"/>
      <c r="G3839" s="74"/>
      <c r="H3839" s="74"/>
      <c r="I3839" s="54"/>
      <c r="J3839" s="50"/>
      <c r="K3839" s="54"/>
      <c r="L3839" s="55"/>
      <c r="M3839" s="75"/>
      <c r="N3839" s="75"/>
      <c r="O3839" s="74"/>
      <c r="P3839" s="74"/>
      <c r="Q3839" s="57">
        <f t="shared" si="966"/>
        <v>0</v>
      </c>
      <c r="R3839" s="74"/>
      <c r="S3839" s="53">
        <f t="shared" si="967"/>
        <v>0</v>
      </c>
      <c r="T3839" s="58"/>
      <c r="U3839" s="58"/>
      <c r="V3839" s="53">
        <f t="shared" si="968"/>
        <v>0</v>
      </c>
      <c r="W3839" s="75"/>
      <c r="X3839" s="76"/>
    </row>
    <row r="3840" spans="1:24" s="77" customFormat="1" ht="15.75" x14ac:dyDescent="0.25">
      <c r="A3840" s="72" t="s">
        <v>306</v>
      </c>
      <c r="B3840" s="33" t="s">
        <v>338</v>
      </c>
      <c r="C3840" s="78" t="s">
        <v>42</v>
      </c>
      <c r="D3840" s="43" t="s">
        <v>192</v>
      </c>
      <c r="E3840" s="74"/>
      <c r="F3840" s="74"/>
      <c r="G3840" s="74"/>
      <c r="H3840" s="74"/>
      <c r="I3840" s="54"/>
      <c r="J3840" s="50"/>
      <c r="K3840" s="54"/>
      <c r="L3840" s="55"/>
      <c r="M3840" s="75"/>
      <c r="N3840" s="75"/>
      <c r="O3840" s="74"/>
      <c r="P3840" s="74"/>
      <c r="Q3840" s="57">
        <f t="shared" si="966"/>
        <v>0</v>
      </c>
      <c r="R3840" s="74"/>
      <c r="S3840" s="53">
        <f t="shared" si="967"/>
        <v>0</v>
      </c>
      <c r="T3840" s="58"/>
      <c r="U3840" s="58"/>
      <c r="V3840" s="53">
        <f t="shared" si="968"/>
        <v>0</v>
      </c>
      <c r="W3840" s="75"/>
      <c r="X3840" s="76"/>
    </row>
    <row r="3841" spans="1:24" s="77" customFormat="1" ht="15.75" x14ac:dyDescent="0.25">
      <c r="A3841" s="72" t="s">
        <v>306</v>
      </c>
      <c r="B3841" s="33" t="s">
        <v>338</v>
      </c>
      <c r="C3841" s="78" t="s">
        <v>43</v>
      </c>
      <c r="D3841" s="43" t="s">
        <v>193</v>
      </c>
      <c r="E3841" s="74"/>
      <c r="F3841" s="74"/>
      <c r="G3841" s="74"/>
      <c r="H3841" s="74"/>
      <c r="I3841" s="54"/>
      <c r="J3841" s="50"/>
      <c r="K3841" s="54"/>
      <c r="L3841" s="55"/>
      <c r="M3841" s="75"/>
      <c r="N3841" s="75"/>
      <c r="O3841" s="74"/>
      <c r="P3841" s="74"/>
      <c r="Q3841" s="57">
        <f t="shared" si="966"/>
        <v>0</v>
      </c>
      <c r="R3841" s="74"/>
      <c r="S3841" s="53">
        <f t="shared" si="967"/>
        <v>0</v>
      </c>
      <c r="T3841" s="58"/>
      <c r="U3841" s="58"/>
      <c r="V3841" s="53">
        <f t="shared" si="968"/>
        <v>0</v>
      </c>
      <c r="W3841" s="75"/>
      <c r="X3841" s="76"/>
    </row>
    <row r="3842" spans="1:24" s="77" customFormat="1" ht="15.75" x14ac:dyDescent="0.25">
      <c r="A3842" s="72" t="s">
        <v>306</v>
      </c>
      <c r="B3842" s="33" t="s">
        <v>338</v>
      </c>
      <c r="C3842" s="78" t="s">
        <v>44</v>
      </c>
      <c r="D3842" s="43" t="s">
        <v>173</v>
      </c>
      <c r="E3842" s="74"/>
      <c r="F3842" s="74"/>
      <c r="G3842" s="74"/>
      <c r="H3842" s="74"/>
      <c r="I3842" s="54"/>
      <c r="J3842" s="50"/>
      <c r="K3842" s="54"/>
      <c r="L3842" s="55"/>
      <c r="M3842" s="75"/>
      <c r="N3842" s="75"/>
      <c r="O3842" s="74"/>
      <c r="P3842" s="74"/>
      <c r="Q3842" s="57">
        <f t="shared" si="966"/>
        <v>0</v>
      </c>
      <c r="R3842" s="74"/>
      <c r="S3842" s="53">
        <f t="shared" si="967"/>
        <v>0</v>
      </c>
      <c r="T3842" s="58"/>
      <c r="U3842" s="58"/>
      <c r="V3842" s="53">
        <f t="shared" si="968"/>
        <v>0</v>
      </c>
      <c r="W3842" s="75"/>
      <c r="X3842" s="76"/>
    </row>
    <row r="3843" spans="1:24" s="77" customFormat="1" ht="15.75" x14ac:dyDescent="0.25">
      <c r="A3843" s="72" t="s">
        <v>306</v>
      </c>
      <c r="B3843" s="33" t="s">
        <v>338</v>
      </c>
      <c r="C3843" s="78" t="s">
        <v>45</v>
      </c>
      <c r="D3843" s="43" t="s">
        <v>187</v>
      </c>
      <c r="E3843" s="74"/>
      <c r="F3843" s="74"/>
      <c r="G3843" s="74"/>
      <c r="H3843" s="74"/>
      <c r="I3843" s="54"/>
      <c r="J3843" s="50"/>
      <c r="K3843" s="54"/>
      <c r="L3843" s="55"/>
      <c r="M3843" s="75"/>
      <c r="N3843" s="75"/>
      <c r="O3843" s="74"/>
      <c r="P3843" s="74"/>
      <c r="Q3843" s="57">
        <f t="shared" si="966"/>
        <v>0</v>
      </c>
      <c r="R3843" s="74"/>
      <c r="S3843" s="53">
        <f t="shared" si="967"/>
        <v>0</v>
      </c>
      <c r="T3843" s="58"/>
      <c r="U3843" s="58"/>
      <c r="V3843" s="53">
        <f t="shared" si="968"/>
        <v>0</v>
      </c>
      <c r="W3843" s="75"/>
      <c r="X3843" s="76"/>
    </row>
    <row r="3844" spans="1:24" s="77" customFormat="1" ht="15.75" x14ac:dyDescent="0.25">
      <c r="A3844" s="72" t="s">
        <v>306</v>
      </c>
      <c r="B3844" s="33" t="s">
        <v>338</v>
      </c>
      <c r="C3844" s="78" t="s">
        <v>46</v>
      </c>
      <c r="D3844" s="43" t="s">
        <v>194</v>
      </c>
      <c r="E3844" s="74"/>
      <c r="F3844" s="74"/>
      <c r="G3844" s="74"/>
      <c r="H3844" s="74"/>
      <c r="I3844" s="54"/>
      <c r="J3844" s="50"/>
      <c r="K3844" s="54"/>
      <c r="L3844" s="55"/>
      <c r="M3844" s="75"/>
      <c r="N3844" s="75"/>
      <c r="O3844" s="74"/>
      <c r="P3844" s="74"/>
      <c r="Q3844" s="57">
        <f t="shared" si="966"/>
        <v>0</v>
      </c>
      <c r="R3844" s="74"/>
      <c r="S3844" s="53">
        <f t="shared" si="967"/>
        <v>0</v>
      </c>
      <c r="T3844" s="58"/>
      <c r="U3844" s="58"/>
      <c r="V3844" s="53">
        <f t="shared" si="968"/>
        <v>0</v>
      </c>
      <c r="W3844" s="75"/>
      <c r="X3844" s="76"/>
    </row>
    <row r="3845" spans="1:24" s="77" customFormat="1" ht="15.75" x14ac:dyDescent="0.25">
      <c r="A3845" s="72" t="s">
        <v>306</v>
      </c>
      <c r="B3845" s="33" t="s">
        <v>338</v>
      </c>
      <c r="C3845" s="78" t="s">
        <v>47</v>
      </c>
      <c r="D3845" s="43" t="s">
        <v>121</v>
      </c>
      <c r="E3845" s="74"/>
      <c r="F3845" s="74"/>
      <c r="G3845" s="74"/>
      <c r="H3845" s="74"/>
      <c r="I3845" s="54"/>
      <c r="J3845" s="50"/>
      <c r="K3845" s="54"/>
      <c r="L3845" s="55"/>
      <c r="M3845" s="75"/>
      <c r="N3845" s="75"/>
      <c r="O3845" s="74"/>
      <c r="P3845" s="74"/>
      <c r="Q3845" s="57">
        <f t="shared" si="966"/>
        <v>0</v>
      </c>
      <c r="R3845" s="74"/>
      <c r="S3845" s="53">
        <f t="shared" si="967"/>
        <v>0</v>
      </c>
      <c r="T3845" s="58"/>
      <c r="U3845" s="58"/>
      <c r="V3845" s="53">
        <f t="shared" si="968"/>
        <v>0</v>
      </c>
      <c r="W3845" s="75"/>
      <c r="X3845" s="76"/>
    </row>
    <row r="3846" spans="1:24" s="77" customFormat="1" ht="15.75" x14ac:dyDescent="0.25">
      <c r="A3846" s="72" t="s">
        <v>306</v>
      </c>
      <c r="B3846" s="33" t="s">
        <v>338</v>
      </c>
      <c r="C3846" s="78" t="s">
        <v>48</v>
      </c>
      <c r="D3846" s="43" t="s">
        <v>195</v>
      </c>
      <c r="E3846" s="74"/>
      <c r="F3846" s="74"/>
      <c r="G3846" s="74"/>
      <c r="H3846" s="74"/>
      <c r="I3846" s="54"/>
      <c r="J3846" s="50"/>
      <c r="K3846" s="54"/>
      <c r="L3846" s="55"/>
      <c r="M3846" s="75"/>
      <c r="N3846" s="75"/>
      <c r="O3846" s="74"/>
      <c r="P3846" s="74"/>
      <c r="Q3846" s="57">
        <f t="shared" si="966"/>
        <v>0</v>
      </c>
      <c r="R3846" s="74"/>
      <c r="S3846" s="53">
        <f t="shared" si="967"/>
        <v>0</v>
      </c>
      <c r="T3846" s="58"/>
      <c r="U3846" s="58"/>
      <c r="V3846" s="53">
        <f t="shared" si="968"/>
        <v>0</v>
      </c>
      <c r="W3846" s="75"/>
      <c r="X3846" s="76"/>
    </row>
    <row r="3847" spans="1:24" s="77" customFormat="1" ht="31.5" x14ac:dyDescent="0.25">
      <c r="A3847" s="72" t="s">
        <v>306</v>
      </c>
      <c r="B3847" s="33" t="s">
        <v>338</v>
      </c>
      <c r="C3847" s="78" t="s">
        <v>128</v>
      </c>
      <c r="D3847" s="43" t="s">
        <v>118</v>
      </c>
      <c r="E3847" s="74"/>
      <c r="F3847" s="74"/>
      <c r="G3847" s="74"/>
      <c r="H3847" s="74"/>
      <c r="I3847" s="54"/>
      <c r="J3847" s="50"/>
      <c r="K3847" s="54"/>
      <c r="L3847" s="55"/>
      <c r="M3847" s="75"/>
      <c r="N3847" s="75"/>
      <c r="O3847" s="74"/>
      <c r="P3847" s="74"/>
      <c r="Q3847" s="57">
        <f t="shared" si="966"/>
        <v>0</v>
      </c>
      <c r="R3847" s="74"/>
      <c r="S3847" s="53">
        <f t="shared" si="967"/>
        <v>0</v>
      </c>
      <c r="T3847" s="58"/>
      <c r="U3847" s="58"/>
      <c r="V3847" s="53">
        <f t="shared" si="968"/>
        <v>0</v>
      </c>
      <c r="W3847" s="75"/>
      <c r="X3847" s="76"/>
    </row>
    <row r="3848" spans="1:24" s="77" customFormat="1" ht="15.75" x14ac:dyDescent="0.25">
      <c r="A3848" s="72" t="s">
        <v>306</v>
      </c>
      <c r="B3848" s="33" t="s">
        <v>338</v>
      </c>
      <c r="C3848" s="78" t="s">
        <v>47</v>
      </c>
      <c r="D3848" s="43" t="s">
        <v>121</v>
      </c>
      <c r="E3848" s="74"/>
      <c r="F3848" s="74"/>
      <c r="G3848" s="74"/>
      <c r="H3848" s="74"/>
      <c r="I3848" s="54"/>
      <c r="J3848" s="50"/>
      <c r="K3848" s="54"/>
      <c r="L3848" s="55"/>
      <c r="M3848" s="75"/>
      <c r="N3848" s="75"/>
      <c r="O3848" s="74"/>
      <c r="P3848" s="74"/>
      <c r="Q3848" s="57">
        <f t="shared" si="966"/>
        <v>0</v>
      </c>
      <c r="R3848" s="74"/>
      <c r="S3848" s="53">
        <f t="shared" si="967"/>
        <v>0</v>
      </c>
      <c r="T3848" s="58"/>
      <c r="U3848" s="58"/>
      <c r="V3848" s="53">
        <f t="shared" si="968"/>
        <v>0</v>
      </c>
      <c r="W3848" s="75"/>
      <c r="X3848" s="76"/>
    </row>
    <row r="3849" spans="1:24" s="77" customFormat="1" ht="31.5" x14ac:dyDescent="0.25">
      <c r="A3849" s="72" t="s">
        <v>306</v>
      </c>
      <c r="B3849" s="33" t="s">
        <v>338</v>
      </c>
      <c r="C3849" s="78" t="s">
        <v>49</v>
      </c>
      <c r="D3849" s="43" t="s">
        <v>196</v>
      </c>
      <c r="E3849" s="74"/>
      <c r="F3849" s="74"/>
      <c r="G3849" s="74"/>
      <c r="H3849" s="74"/>
      <c r="I3849" s="54"/>
      <c r="J3849" s="50"/>
      <c r="K3849" s="54"/>
      <c r="L3849" s="55"/>
      <c r="M3849" s="75"/>
      <c r="N3849" s="75"/>
      <c r="O3849" s="74"/>
      <c r="P3849" s="74"/>
      <c r="Q3849" s="57">
        <f t="shared" si="966"/>
        <v>0</v>
      </c>
      <c r="R3849" s="74"/>
      <c r="S3849" s="53">
        <f t="shared" si="967"/>
        <v>0</v>
      </c>
      <c r="T3849" s="58"/>
      <c r="U3849" s="58"/>
      <c r="V3849" s="53">
        <f t="shared" si="968"/>
        <v>0</v>
      </c>
      <c r="W3849" s="75"/>
      <c r="X3849" s="76"/>
    </row>
    <row r="3850" spans="1:24" s="77" customFormat="1" ht="31.5" x14ac:dyDescent="0.25">
      <c r="A3850" s="72" t="s">
        <v>306</v>
      </c>
      <c r="B3850" s="33" t="s">
        <v>338</v>
      </c>
      <c r="C3850" s="78" t="s">
        <v>197</v>
      </c>
      <c r="D3850" s="43" t="s">
        <v>198</v>
      </c>
      <c r="E3850" s="74"/>
      <c r="F3850" s="74"/>
      <c r="G3850" s="74"/>
      <c r="H3850" s="74"/>
      <c r="I3850" s="54"/>
      <c r="J3850" s="50"/>
      <c r="K3850" s="54"/>
      <c r="L3850" s="55"/>
      <c r="M3850" s="75"/>
      <c r="N3850" s="75"/>
      <c r="O3850" s="74"/>
      <c r="P3850" s="74"/>
      <c r="Q3850" s="57">
        <f t="shared" si="966"/>
        <v>0</v>
      </c>
      <c r="R3850" s="74"/>
      <c r="S3850" s="53">
        <f t="shared" si="967"/>
        <v>0</v>
      </c>
      <c r="T3850" s="58"/>
      <c r="U3850" s="58"/>
      <c r="V3850" s="53">
        <f t="shared" si="968"/>
        <v>0</v>
      </c>
      <c r="W3850" s="75"/>
      <c r="X3850" s="76"/>
    </row>
    <row r="3851" spans="1:24" s="77" customFormat="1" ht="47.25" x14ac:dyDescent="0.25">
      <c r="A3851" s="72" t="s">
        <v>306</v>
      </c>
      <c r="B3851" s="33" t="s">
        <v>338</v>
      </c>
      <c r="C3851" s="78" t="s">
        <v>199</v>
      </c>
      <c r="D3851" s="43" t="s">
        <v>200</v>
      </c>
      <c r="E3851" s="74"/>
      <c r="F3851" s="74"/>
      <c r="G3851" s="74"/>
      <c r="H3851" s="74"/>
      <c r="I3851" s="54"/>
      <c r="J3851" s="50"/>
      <c r="K3851" s="54"/>
      <c r="L3851" s="55"/>
      <c r="M3851" s="75"/>
      <c r="N3851" s="75"/>
      <c r="O3851" s="74"/>
      <c r="P3851" s="74"/>
      <c r="Q3851" s="57">
        <f t="shared" si="966"/>
        <v>0</v>
      </c>
      <c r="R3851" s="74"/>
      <c r="S3851" s="53">
        <f t="shared" si="967"/>
        <v>0</v>
      </c>
      <c r="T3851" s="58"/>
      <c r="U3851" s="58"/>
      <c r="V3851" s="53">
        <f t="shared" si="968"/>
        <v>0</v>
      </c>
      <c r="W3851" s="75"/>
      <c r="X3851" s="76"/>
    </row>
    <row r="3852" spans="1:24" s="77" customFormat="1" ht="31.5" x14ac:dyDescent="0.25">
      <c r="A3852" s="72" t="s">
        <v>306</v>
      </c>
      <c r="B3852" s="33" t="s">
        <v>338</v>
      </c>
      <c r="C3852" s="78" t="s">
        <v>201</v>
      </c>
      <c r="D3852" s="43" t="s">
        <v>202</v>
      </c>
      <c r="E3852" s="74"/>
      <c r="F3852" s="74"/>
      <c r="G3852" s="74"/>
      <c r="H3852" s="74"/>
      <c r="I3852" s="54"/>
      <c r="J3852" s="50"/>
      <c r="K3852" s="54"/>
      <c r="L3852" s="55"/>
      <c r="M3852" s="75"/>
      <c r="N3852" s="75"/>
      <c r="O3852" s="74"/>
      <c r="P3852" s="74"/>
      <c r="Q3852" s="57">
        <f t="shared" si="966"/>
        <v>0</v>
      </c>
      <c r="R3852" s="74"/>
      <c r="S3852" s="53">
        <f t="shared" si="967"/>
        <v>0</v>
      </c>
      <c r="T3852" s="58"/>
      <c r="U3852" s="58"/>
      <c r="V3852" s="53">
        <f t="shared" si="968"/>
        <v>0</v>
      </c>
      <c r="W3852" s="75"/>
      <c r="X3852" s="76"/>
    </row>
    <row r="3853" spans="1:24" s="77" customFormat="1" ht="47.25" x14ac:dyDescent="0.25">
      <c r="A3853" s="72" t="s">
        <v>306</v>
      </c>
      <c r="B3853" s="33" t="s">
        <v>338</v>
      </c>
      <c r="C3853" s="78" t="s">
        <v>203</v>
      </c>
      <c r="D3853" s="43" t="s">
        <v>204</v>
      </c>
      <c r="E3853" s="74"/>
      <c r="F3853" s="74"/>
      <c r="G3853" s="74"/>
      <c r="H3853" s="74"/>
      <c r="I3853" s="54"/>
      <c r="J3853" s="50"/>
      <c r="K3853" s="54"/>
      <c r="L3853" s="55"/>
      <c r="M3853" s="75"/>
      <c r="N3853" s="75"/>
      <c r="O3853" s="74"/>
      <c r="P3853" s="74"/>
      <c r="Q3853" s="57">
        <f t="shared" si="966"/>
        <v>0</v>
      </c>
      <c r="R3853" s="74"/>
      <c r="S3853" s="53">
        <f t="shared" si="967"/>
        <v>0</v>
      </c>
      <c r="T3853" s="58"/>
      <c r="U3853" s="58"/>
      <c r="V3853" s="53">
        <f t="shared" si="968"/>
        <v>0</v>
      </c>
      <c r="W3853" s="75"/>
      <c r="X3853" s="76"/>
    </row>
    <row r="3854" spans="1:24" s="77" customFormat="1" ht="31.5" x14ac:dyDescent="0.25">
      <c r="A3854" s="72" t="s">
        <v>306</v>
      </c>
      <c r="B3854" s="22" t="s">
        <v>339</v>
      </c>
      <c r="C3854" s="73" t="s">
        <v>102</v>
      </c>
      <c r="D3854" s="32" t="s">
        <v>50</v>
      </c>
      <c r="E3854" s="64">
        <f t="shared" ref="E3854:L3854" si="969">SUM(E3855:E3901)</f>
        <v>0</v>
      </c>
      <c r="F3854" s="64">
        <f t="shared" si="969"/>
        <v>0</v>
      </c>
      <c r="G3854" s="64">
        <f t="shared" si="969"/>
        <v>104</v>
      </c>
      <c r="H3854" s="64">
        <f t="shared" si="969"/>
        <v>104</v>
      </c>
      <c r="I3854" s="134">
        <f t="shared" si="969"/>
        <v>0</v>
      </c>
      <c r="J3854" s="134">
        <f t="shared" si="969"/>
        <v>0</v>
      </c>
      <c r="K3854" s="134">
        <f t="shared" si="969"/>
        <v>0</v>
      </c>
      <c r="L3854" s="64">
        <f t="shared" si="969"/>
        <v>0</v>
      </c>
      <c r="M3854" s="64"/>
      <c r="N3854" s="64"/>
      <c r="O3854" s="64">
        <f t="shared" ref="O3854:V3854" si="970">SUM(O3855:O3899)</f>
        <v>0</v>
      </c>
      <c r="P3854" s="64">
        <f t="shared" si="970"/>
        <v>0</v>
      </c>
      <c r="Q3854" s="134">
        <f t="shared" si="970"/>
        <v>0</v>
      </c>
      <c r="R3854" s="64">
        <f t="shared" si="970"/>
        <v>0</v>
      </c>
      <c r="S3854" s="64">
        <f t="shared" si="970"/>
        <v>0</v>
      </c>
      <c r="T3854" s="144">
        <f t="shared" si="970"/>
        <v>0</v>
      </c>
      <c r="U3854" s="144">
        <f t="shared" si="970"/>
        <v>0</v>
      </c>
      <c r="V3854" s="64">
        <f t="shared" si="970"/>
        <v>0</v>
      </c>
      <c r="W3854" s="64"/>
      <c r="X3854" s="76"/>
    </row>
    <row r="3855" spans="1:24" s="77" customFormat="1" ht="63" x14ac:dyDescent="0.25">
      <c r="A3855" s="72" t="s">
        <v>306</v>
      </c>
      <c r="B3855" s="44" t="s">
        <v>339</v>
      </c>
      <c r="C3855" s="73" t="s">
        <v>102</v>
      </c>
      <c r="D3855" s="43" t="s">
        <v>205</v>
      </c>
      <c r="E3855" s="74"/>
      <c r="F3855" s="74"/>
      <c r="G3855" s="74"/>
      <c r="H3855" s="74"/>
      <c r="I3855" s="54"/>
      <c r="J3855" s="50"/>
      <c r="K3855" s="54"/>
      <c r="L3855" s="55"/>
      <c r="M3855" s="75"/>
      <c r="N3855" s="75"/>
      <c r="O3855" s="74"/>
      <c r="P3855" s="74"/>
      <c r="Q3855" s="57">
        <f>O3855-P3855</f>
        <v>0</v>
      </c>
      <c r="R3855" s="74"/>
      <c r="S3855" s="53">
        <f>ROUND(R3855/12*3,0)</f>
        <v>0</v>
      </c>
      <c r="T3855" s="58"/>
      <c r="U3855" s="58"/>
      <c r="V3855" s="53">
        <f>T3855-U3855</f>
        <v>0</v>
      </c>
      <c r="W3855" s="75"/>
      <c r="X3855" s="76"/>
    </row>
    <row r="3856" spans="1:24" s="77" customFormat="1" ht="15.75" x14ac:dyDescent="0.25">
      <c r="A3856" s="72" t="s">
        <v>306</v>
      </c>
      <c r="B3856" s="44" t="s">
        <v>339</v>
      </c>
      <c r="C3856" s="23" t="s">
        <v>384</v>
      </c>
      <c r="D3856" s="43" t="s">
        <v>387</v>
      </c>
      <c r="E3856" s="74"/>
      <c r="F3856" s="74"/>
      <c r="G3856" s="74"/>
      <c r="H3856" s="74"/>
      <c r="I3856" s="54"/>
      <c r="J3856" s="50"/>
      <c r="K3856" s="54"/>
      <c r="L3856" s="55"/>
      <c r="M3856" s="75"/>
      <c r="N3856" s="75"/>
      <c r="O3856" s="74"/>
      <c r="P3856" s="74"/>
      <c r="Q3856" s="57"/>
      <c r="R3856" s="74"/>
      <c r="S3856" s="53"/>
      <c r="T3856" s="58"/>
      <c r="U3856" s="58"/>
      <c r="V3856" s="53"/>
      <c r="W3856" s="75"/>
      <c r="X3856" s="76"/>
    </row>
    <row r="3857" spans="1:24" s="77" customFormat="1" ht="15.75" x14ac:dyDescent="0.25">
      <c r="A3857" s="72" t="s">
        <v>306</v>
      </c>
      <c r="B3857" s="44" t="s">
        <v>339</v>
      </c>
      <c r="C3857" s="23" t="s">
        <v>385</v>
      </c>
      <c r="D3857" s="43" t="s">
        <v>388</v>
      </c>
      <c r="E3857" s="74"/>
      <c r="F3857" s="74"/>
      <c r="G3857" s="74"/>
      <c r="H3857" s="74"/>
      <c r="I3857" s="54"/>
      <c r="J3857" s="50"/>
      <c r="K3857" s="54"/>
      <c r="L3857" s="55"/>
      <c r="M3857" s="75"/>
      <c r="N3857" s="75"/>
      <c r="O3857" s="74"/>
      <c r="P3857" s="74"/>
      <c r="Q3857" s="57"/>
      <c r="R3857" s="74"/>
      <c r="S3857" s="53"/>
      <c r="T3857" s="58"/>
      <c r="U3857" s="58"/>
      <c r="V3857" s="53"/>
      <c r="W3857" s="75"/>
      <c r="X3857" s="76"/>
    </row>
    <row r="3858" spans="1:24" s="77" customFormat="1" ht="31.5" x14ac:dyDescent="0.25">
      <c r="A3858" s="72" t="s">
        <v>306</v>
      </c>
      <c r="B3858" s="44" t="s">
        <v>339</v>
      </c>
      <c r="C3858" s="23" t="s">
        <v>386</v>
      </c>
      <c r="D3858" s="43" t="s">
        <v>389</v>
      </c>
      <c r="E3858" s="74"/>
      <c r="F3858" s="74"/>
      <c r="G3858" s="74"/>
      <c r="H3858" s="74"/>
      <c r="I3858" s="54"/>
      <c r="J3858" s="50"/>
      <c r="K3858" s="54"/>
      <c r="L3858" s="55"/>
      <c r="M3858" s="75"/>
      <c r="N3858" s="75"/>
      <c r="O3858" s="74"/>
      <c r="P3858" s="74"/>
      <c r="Q3858" s="57"/>
      <c r="R3858" s="74"/>
      <c r="S3858" s="53"/>
      <c r="T3858" s="58"/>
      <c r="U3858" s="58"/>
      <c r="V3858" s="53"/>
      <c r="W3858" s="75"/>
      <c r="X3858" s="76"/>
    </row>
    <row r="3859" spans="1:24" s="77" customFormat="1" ht="31.5" x14ac:dyDescent="0.25">
      <c r="A3859" s="72" t="s">
        <v>306</v>
      </c>
      <c r="B3859" s="44" t="s">
        <v>339</v>
      </c>
      <c r="C3859" s="79" t="s">
        <v>206</v>
      </c>
      <c r="D3859" s="43" t="s">
        <v>207</v>
      </c>
      <c r="E3859" s="74"/>
      <c r="F3859" s="74"/>
      <c r="G3859" s="74"/>
      <c r="H3859" s="74"/>
      <c r="I3859" s="54"/>
      <c r="J3859" s="50"/>
      <c r="K3859" s="54"/>
      <c r="L3859" s="55"/>
      <c r="M3859" s="75"/>
      <c r="N3859" s="75"/>
      <c r="O3859" s="74"/>
      <c r="P3859" s="74"/>
      <c r="Q3859" s="57">
        <f t="shared" ref="Q3859:Q3897" si="971">O3859-P3859</f>
        <v>0</v>
      </c>
      <c r="R3859" s="74"/>
      <c r="S3859" s="53">
        <f t="shared" ref="S3859:S3897" si="972">ROUND(R3859/12*3,0)</f>
        <v>0</v>
      </c>
      <c r="T3859" s="58"/>
      <c r="U3859" s="58"/>
      <c r="V3859" s="53">
        <f t="shared" ref="V3859:V3897" si="973">T3859-U3859</f>
        <v>0</v>
      </c>
      <c r="W3859" s="75"/>
      <c r="X3859" s="76"/>
    </row>
    <row r="3860" spans="1:24" s="77" customFormat="1" ht="31.5" x14ac:dyDescent="0.25">
      <c r="A3860" s="72" t="s">
        <v>306</v>
      </c>
      <c r="B3860" s="44" t="s">
        <v>339</v>
      </c>
      <c r="C3860" s="79" t="s">
        <v>208</v>
      </c>
      <c r="D3860" s="43" t="s">
        <v>209</v>
      </c>
      <c r="E3860" s="53"/>
      <c r="F3860" s="53">
        <f>E3860/12*1</f>
        <v>0</v>
      </c>
      <c r="G3860" s="53"/>
      <c r="H3860" s="53"/>
      <c r="I3860" s="54"/>
      <c r="J3860" s="50"/>
      <c r="K3860" s="54"/>
      <c r="L3860" s="55"/>
      <c r="M3860" s="75"/>
      <c r="N3860" s="75"/>
      <c r="O3860" s="74"/>
      <c r="P3860" s="74"/>
      <c r="Q3860" s="57">
        <f t="shared" si="971"/>
        <v>0</v>
      </c>
      <c r="R3860" s="74"/>
      <c r="S3860" s="53">
        <f t="shared" si="972"/>
        <v>0</v>
      </c>
      <c r="T3860" s="58"/>
      <c r="U3860" s="58"/>
      <c r="V3860" s="53">
        <f t="shared" si="973"/>
        <v>0</v>
      </c>
      <c r="W3860" s="75"/>
      <c r="X3860" s="76"/>
    </row>
    <row r="3861" spans="1:24" s="77" customFormat="1" ht="15.75" x14ac:dyDescent="0.25">
      <c r="A3861" s="72" t="s">
        <v>306</v>
      </c>
      <c r="B3861" s="44" t="s">
        <v>339</v>
      </c>
      <c r="C3861" s="79" t="s">
        <v>210</v>
      </c>
      <c r="D3861" s="43" t="s">
        <v>224</v>
      </c>
      <c r="E3861" s="74"/>
      <c r="F3861" s="74"/>
      <c r="G3861" s="74"/>
      <c r="H3861" s="74"/>
      <c r="I3861" s="127"/>
      <c r="J3861" s="55"/>
      <c r="K3861" s="127"/>
      <c r="L3861" s="55"/>
      <c r="M3861" s="75"/>
      <c r="N3861" s="75"/>
      <c r="O3861" s="74"/>
      <c r="P3861" s="74"/>
      <c r="Q3861" s="59">
        <f t="shared" si="971"/>
        <v>0</v>
      </c>
      <c r="R3861" s="74"/>
      <c r="S3861" s="53">
        <f t="shared" si="972"/>
        <v>0</v>
      </c>
      <c r="T3861" s="53"/>
      <c r="U3861" s="53"/>
      <c r="V3861" s="53">
        <f t="shared" si="973"/>
        <v>0</v>
      </c>
      <c r="W3861" s="75"/>
      <c r="X3861" s="76"/>
    </row>
    <row r="3862" spans="1:24" s="77" customFormat="1" ht="31.5" x14ac:dyDescent="0.25">
      <c r="A3862" s="72" t="s">
        <v>306</v>
      </c>
      <c r="B3862" s="44" t="s">
        <v>339</v>
      </c>
      <c r="C3862" s="79" t="s">
        <v>211</v>
      </c>
      <c r="D3862" s="43" t="s">
        <v>225</v>
      </c>
      <c r="E3862" s="74"/>
      <c r="F3862" s="74"/>
      <c r="G3862" s="74"/>
      <c r="H3862" s="74"/>
      <c r="I3862" s="54"/>
      <c r="J3862" s="50"/>
      <c r="K3862" s="54"/>
      <c r="L3862" s="55"/>
      <c r="M3862" s="75"/>
      <c r="N3862" s="75"/>
      <c r="O3862" s="74"/>
      <c r="P3862" s="74"/>
      <c r="Q3862" s="57">
        <f t="shared" si="971"/>
        <v>0</v>
      </c>
      <c r="R3862" s="74"/>
      <c r="S3862" s="53">
        <f>ROUND(R3862/12*3,0)</f>
        <v>0</v>
      </c>
      <c r="T3862" s="58"/>
      <c r="U3862" s="58"/>
      <c r="V3862" s="53">
        <f t="shared" si="973"/>
        <v>0</v>
      </c>
      <c r="W3862" s="75"/>
      <c r="X3862" s="76"/>
    </row>
    <row r="3863" spans="1:24" s="77" customFormat="1" ht="31.5" x14ac:dyDescent="0.25">
      <c r="A3863" s="72" t="s">
        <v>306</v>
      </c>
      <c r="B3863" s="44" t="s">
        <v>339</v>
      </c>
      <c r="C3863" s="79" t="s">
        <v>212</v>
      </c>
      <c r="D3863" s="43" t="s">
        <v>213</v>
      </c>
      <c r="E3863" s="53"/>
      <c r="F3863" s="53">
        <f>E3863/12*1</f>
        <v>0</v>
      </c>
      <c r="G3863" s="53"/>
      <c r="H3863" s="53"/>
      <c r="I3863" s="54"/>
      <c r="J3863" s="50"/>
      <c r="K3863" s="54"/>
      <c r="L3863" s="55"/>
      <c r="M3863" s="75"/>
      <c r="N3863" s="75"/>
      <c r="O3863" s="74"/>
      <c r="P3863" s="74"/>
      <c r="Q3863" s="57">
        <f t="shared" si="971"/>
        <v>0</v>
      </c>
      <c r="R3863" s="74"/>
      <c r="S3863" s="53">
        <f t="shared" si="972"/>
        <v>0</v>
      </c>
      <c r="T3863" s="58"/>
      <c r="U3863" s="58"/>
      <c r="V3863" s="53">
        <f t="shared" si="973"/>
        <v>0</v>
      </c>
      <c r="W3863" s="75"/>
      <c r="X3863" s="76"/>
    </row>
    <row r="3864" spans="1:24" s="77" customFormat="1" ht="15.75" x14ac:dyDescent="0.25">
      <c r="A3864" s="72" t="s">
        <v>306</v>
      </c>
      <c r="B3864" s="44" t="s">
        <v>339</v>
      </c>
      <c r="C3864" s="79" t="s">
        <v>214</v>
      </c>
      <c r="D3864" s="43" t="s">
        <v>215</v>
      </c>
      <c r="E3864" s="74"/>
      <c r="F3864" s="74"/>
      <c r="G3864" s="74"/>
      <c r="H3864" s="74"/>
      <c r="I3864" s="54"/>
      <c r="J3864" s="50"/>
      <c r="K3864" s="54"/>
      <c r="L3864" s="55"/>
      <c r="M3864" s="75"/>
      <c r="N3864" s="75"/>
      <c r="O3864" s="74"/>
      <c r="P3864" s="74"/>
      <c r="Q3864" s="57">
        <f t="shared" si="971"/>
        <v>0</v>
      </c>
      <c r="R3864" s="74"/>
      <c r="S3864" s="53">
        <f t="shared" si="972"/>
        <v>0</v>
      </c>
      <c r="T3864" s="58"/>
      <c r="U3864" s="58"/>
      <c r="V3864" s="53">
        <f t="shared" si="973"/>
        <v>0</v>
      </c>
      <c r="W3864" s="75"/>
      <c r="X3864" s="76"/>
    </row>
    <row r="3865" spans="1:24" s="77" customFormat="1" ht="31.5" x14ac:dyDescent="0.25">
      <c r="A3865" s="72" t="s">
        <v>306</v>
      </c>
      <c r="B3865" s="44" t="s">
        <v>339</v>
      </c>
      <c r="C3865" s="79" t="s">
        <v>216</v>
      </c>
      <c r="D3865" s="43" t="s">
        <v>217</v>
      </c>
      <c r="E3865" s="53"/>
      <c r="F3865" s="53">
        <f t="shared" ref="F3865:F3896" si="974">E3865/12*1</f>
        <v>0</v>
      </c>
      <c r="G3865" s="53"/>
      <c r="H3865" s="53"/>
      <c r="I3865" s="54"/>
      <c r="J3865" s="50"/>
      <c r="K3865" s="54"/>
      <c r="L3865" s="55"/>
      <c r="M3865" s="75"/>
      <c r="N3865" s="75"/>
      <c r="O3865" s="74"/>
      <c r="P3865" s="74"/>
      <c r="Q3865" s="57">
        <f t="shared" si="971"/>
        <v>0</v>
      </c>
      <c r="R3865" s="74"/>
      <c r="S3865" s="53">
        <f t="shared" si="972"/>
        <v>0</v>
      </c>
      <c r="T3865" s="58"/>
      <c r="U3865" s="58"/>
      <c r="V3865" s="53">
        <f t="shared" si="973"/>
        <v>0</v>
      </c>
      <c r="W3865" s="75"/>
      <c r="X3865" s="76"/>
    </row>
    <row r="3866" spans="1:24" s="77" customFormat="1" ht="31.5" x14ac:dyDescent="0.25">
      <c r="A3866" s="72" t="s">
        <v>306</v>
      </c>
      <c r="B3866" s="44" t="s">
        <v>339</v>
      </c>
      <c r="C3866" s="79" t="s">
        <v>218</v>
      </c>
      <c r="D3866" s="43" t="s">
        <v>219</v>
      </c>
      <c r="E3866" s="53"/>
      <c r="F3866" s="53">
        <f t="shared" si="974"/>
        <v>0</v>
      </c>
      <c r="G3866" s="53"/>
      <c r="H3866" s="53"/>
      <c r="I3866" s="54"/>
      <c r="J3866" s="50"/>
      <c r="K3866" s="54"/>
      <c r="L3866" s="55"/>
      <c r="M3866" s="75"/>
      <c r="N3866" s="75"/>
      <c r="O3866" s="74"/>
      <c r="P3866" s="74"/>
      <c r="Q3866" s="57">
        <f t="shared" si="971"/>
        <v>0</v>
      </c>
      <c r="R3866" s="74"/>
      <c r="S3866" s="53">
        <f t="shared" si="972"/>
        <v>0</v>
      </c>
      <c r="T3866" s="58"/>
      <c r="U3866" s="58"/>
      <c r="V3866" s="53">
        <f t="shared" si="973"/>
        <v>0</v>
      </c>
      <c r="W3866" s="75"/>
      <c r="X3866" s="76"/>
    </row>
    <row r="3867" spans="1:24" s="77" customFormat="1" ht="31.5" x14ac:dyDescent="0.25">
      <c r="A3867" s="72" t="s">
        <v>306</v>
      </c>
      <c r="B3867" s="44" t="s">
        <v>339</v>
      </c>
      <c r="C3867" s="79" t="s">
        <v>220</v>
      </c>
      <c r="D3867" s="43" t="s">
        <v>221</v>
      </c>
      <c r="E3867" s="53"/>
      <c r="F3867" s="53">
        <f t="shared" si="974"/>
        <v>0</v>
      </c>
      <c r="G3867" s="53"/>
      <c r="H3867" s="53"/>
      <c r="I3867" s="54"/>
      <c r="J3867" s="50"/>
      <c r="K3867" s="54"/>
      <c r="L3867" s="55"/>
      <c r="M3867" s="75"/>
      <c r="N3867" s="75"/>
      <c r="O3867" s="74"/>
      <c r="P3867" s="74"/>
      <c r="Q3867" s="57">
        <f t="shared" si="971"/>
        <v>0</v>
      </c>
      <c r="R3867" s="74"/>
      <c r="S3867" s="53">
        <f t="shared" si="972"/>
        <v>0</v>
      </c>
      <c r="T3867" s="58"/>
      <c r="U3867" s="58"/>
      <c r="V3867" s="53">
        <f t="shared" si="973"/>
        <v>0</v>
      </c>
      <c r="W3867" s="75"/>
      <c r="X3867" s="76"/>
    </row>
    <row r="3868" spans="1:24" s="77" customFormat="1" ht="31.5" x14ac:dyDescent="0.25">
      <c r="A3868" s="72" t="s">
        <v>306</v>
      </c>
      <c r="B3868" s="44" t="s">
        <v>339</v>
      </c>
      <c r="C3868" s="79" t="s">
        <v>222</v>
      </c>
      <c r="D3868" s="43" t="s">
        <v>226</v>
      </c>
      <c r="E3868" s="53"/>
      <c r="F3868" s="53">
        <f t="shared" si="974"/>
        <v>0</v>
      </c>
      <c r="G3868" s="53"/>
      <c r="H3868" s="53"/>
      <c r="I3868" s="54"/>
      <c r="J3868" s="50"/>
      <c r="K3868" s="54"/>
      <c r="L3868" s="55"/>
      <c r="M3868" s="75"/>
      <c r="N3868" s="75"/>
      <c r="O3868" s="74"/>
      <c r="P3868" s="74"/>
      <c r="Q3868" s="57">
        <f t="shared" si="971"/>
        <v>0</v>
      </c>
      <c r="R3868" s="74"/>
      <c r="S3868" s="53">
        <f t="shared" si="972"/>
        <v>0</v>
      </c>
      <c r="T3868" s="58"/>
      <c r="U3868" s="58"/>
      <c r="V3868" s="53">
        <f t="shared" si="973"/>
        <v>0</v>
      </c>
      <c r="W3868" s="75"/>
      <c r="X3868" s="76"/>
    </row>
    <row r="3869" spans="1:24" s="77" customFormat="1" ht="31.5" x14ac:dyDescent="0.25">
      <c r="A3869" s="72" t="s">
        <v>306</v>
      </c>
      <c r="B3869" s="44" t="s">
        <v>339</v>
      </c>
      <c r="C3869" s="79" t="s">
        <v>223</v>
      </c>
      <c r="D3869" s="43" t="s">
        <v>227</v>
      </c>
      <c r="E3869" s="53"/>
      <c r="F3869" s="53">
        <f t="shared" si="974"/>
        <v>0</v>
      </c>
      <c r="G3869" s="53"/>
      <c r="H3869" s="53"/>
      <c r="I3869" s="54"/>
      <c r="J3869" s="50"/>
      <c r="K3869" s="54"/>
      <c r="L3869" s="55"/>
      <c r="M3869" s="75"/>
      <c r="N3869" s="75"/>
      <c r="O3869" s="74"/>
      <c r="P3869" s="74"/>
      <c r="Q3869" s="57">
        <f t="shared" si="971"/>
        <v>0</v>
      </c>
      <c r="R3869" s="74"/>
      <c r="S3869" s="53">
        <f t="shared" si="972"/>
        <v>0</v>
      </c>
      <c r="T3869" s="58"/>
      <c r="U3869" s="58"/>
      <c r="V3869" s="53">
        <f t="shared" si="973"/>
        <v>0</v>
      </c>
      <c r="W3869" s="75"/>
      <c r="X3869" s="76"/>
    </row>
    <row r="3870" spans="1:24" s="77" customFormat="1" ht="31.5" x14ac:dyDescent="0.25">
      <c r="A3870" s="72" t="s">
        <v>306</v>
      </c>
      <c r="B3870" s="44" t="s">
        <v>339</v>
      </c>
      <c r="C3870" s="79" t="s">
        <v>280</v>
      </c>
      <c r="D3870" s="43" t="s">
        <v>281</v>
      </c>
      <c r="E3870" s="53"/>
      <c r="F3870" s="53">
        <f t="shared" si="974"/>
        <v>0</v>
      </c>
      <c r="G3870" s="53"/>
      <c r="H3870" s="53"/>
      <c r="I3870" s="54"/>
      <c r="J3870" s="50"/>
      <c r="K3870" s="54"/>
      <c r="L3870" s="55"/>
      <c r="M3870" s="75"/>
      <c r="N3870" s="75"/>
      <c r="O3870" s="74"/>
      <c r="P3870" s="74"/>
      <c r="Q3870" s="57">
        <f t="shared" si="971"/>
        <v>0</v>
      </c>
      <c r="R3870" s="74"/>
      <c r="S3870" s="53">
        <f t="shared" si="972"/>
        <v>0</v>
      </c>
      <c r="T3870" s="58"/>
      <c r="U3870" s="58"/>
      <c r="V3870" s="53">
        <f t="shared" si="973"/>
        <v>0</v>
      </c>
      <c r="W3870" s="75"/>
      <c r="X3870" s="76"/>
    </row>
    <row r="3871" spans="1:24" s="77" customFormat="1" ht="15.75" x14ac:dyDescent="0.25">
      <c r="A3871" s="72" t="s">
        <v>306</v>
      </c>
      <c r="B3871" s="44" t="s">
        <v>339</v>
      </c>
      <c r="C3871" s="79" t="s">
        <v>228</v>
      </c>
      <c r="D3871" s="43" t="s">
        <v>229</v>
      </c>
      <c r="E3871" s="53"/>
      <c r="F3871" s="53">
        <f t="shared" si="974"/>
        <v>0</v>
      </c>
      <c r="G3871" s="53">
        <v>25</v>
      </c>
      <c r="H3871" s="53">
        <v>25</v>
      </c>
      <c r="I3871" s="54"/>
      <c r="J3871" s="50"/>
      <c r="K3871" s="54"/>
      <c r="L3871" s="55"/>
      <c r="M3871" s="75"/>
      <c r="N3871" s="75"/>
      <c r="O3871" s="74"/>
      <c r="P3871" s="74"/>
      <c r="Q3871" s="57">
        <f t="shared" si="971"/>
        <v>0</v>
      </c>
      <c r="R3871" s="74"/>
      <c r="S3871" s="53">
        <f t="shared" si="972"/>
        <v>0</v>
      </c>
      <c r="T3871" s="58"/>
      <c r="U3871" s="58"/>
      <c r="V3871" s="53">
        <f t="shared" si="973"/>
        <v>0</v>
      </c>
      <c r="W3871" s="75"/>
      <c r="X3871" s="76"/>
    </row>
    <row r="3872" spans="1:24" s="77" customFormat="1" ht="31.5" x14ac:dyDescent="0.25">
      <c r="A3872" s="72" t="s">
        <v>306</v>
      </c>
      <c r="B3872" s="44" t="s">
        <v>339</v>
      </c>
      <c r="C3872" s="79" t="s">
        <v>230</v>
      </c>
      <c r="D3872" s="43" t="s">
        <v>231</v>
      </c>
      <c r="E3872" s="53"/>
      <c r="F3872" s="53">
        <f t="shared" si="974"/>
        <v>0</v>
      </c>
      <c r="G3872" s="53"/>
      <c r="H3872" s="53"/>
      <c r="I3872" s="54"/>
      <c r="J3872" s="50"/>
      <c r="K3872" s="54"/>
      <c r="L3872" s="55"/>
      <c r="M3872" s="75"/>
      <c r="N3872" s="75"/>
      <c r="O3872" s="74"/>
      <c r="P3872" s="74"/>
      <c r="Q3872" s="57">
        <f t="shared" si="971"/>
        <v>0</v>
      </c>
      <c r="R3872" s="74"/>
      <c r="S3872" s="53">
        <f t="shared" si="972"/>
        <v>0</v>
      </c>
      <c r="T3872" s="58"/>
      <c r="U3872" s="58"/>
      <c r="V3872" s="53">
        <f t="shared" si="973"/>
        <v>0</v>
      </c>
      <c r="W3872" s="75"/>
      <c r="X3872" s="76"/>
    </row>
    <row r="3873" spans="1:24" s="77" customFormat="1" ht="15.75" x14ac:dyDescent="0.25">
      <c r="A3873" s="72" t="s">
        <v>306</v>
      </c>
      <c r="B3873" s="44" t="s">
        <v>339</v>
      </c>
      <c r="C3873" s="79" t="s">
        <v>232</v>
      </c>
      <c r="D3873" s="43" t="s">
        <v>233</v>
      </c>
      <c r="E3873" s="53"/>
      <c r="F3873" s="53">
        <f t="shared" si="974"/>
        <v>0</v>
      </c>
      <c r="G3873" s="53"/>
      <c r="H3873" s="53"/>
      <c r="I3873" s="54"/>
      <c r="J3873" s="50"/>
      <c r="K3873" s="54"/>
      <c r="L3873" s="55"/>
      <c r="M3873" s="75"/>
      <c r="N3873" s="75"/>
      <c r="O3873" s="74"/>
      <c r="P3873" s="74"/>
      <c r="Q3873" s="57">
        <f t="shared" si="971"/>
        <v>0</v>
      </c>
      <c r="R3873" s="74"/>
      <c r="S3873" s="53">
        <f t="shared" si="972"/>
        <v>0</v>
      </c>
      <c r="T3873" s="58"/>
      <c r="U3873" s="58"/>
      <c r="V3873" s="53">
        <f t="shared" si="973"/>
        <v>0</v>
      </c>
      <c r="W3873" s="75"/>
      <c r="X3873" s="76"/>
    </row>
    <row r="3874" spans="1:24" s="77" customFormat="1" ht="15.75" x14ac:dyDescent="0.25">
      <c r="A3874" s="72" t="s">
        <v>306</v>
      </c>
      <c r="B3874" s="44" t="s">
        <v>339</v>
      </c>
      <c r="C3874" s="37" t="s">
        <v>394</v>
      </c>
      <c r="D3874" s="43" t="s">
        <v>369</v>
      </c>
      <c r="E3874" s="53"/>
      <c r="F3874" s="53">
        <f t="shared" si="974"/>
        <v>0</v>
      </c>
      <c r="G3874" s="53"/>
      <c r="H3874" s="53"/>
      <c r="I3874" s="54"/>
      <c r="J3874" s="50"/>
      <c r="K3874" s="54"/>
      <c r="L3874" s="55"/>
      <c r="M3874" s="75"/>
      <c r="N3874" s="75"/>
      <c r="O3874" s="74"/>
      <c r="P3874" s="74"/>
      <c r="Q3874" s="57">
        <f t="shared" si="971"/>
        <v>0</v>
      </c>
      <c r="R3874" s="74"/>
      <c r="S3874" s="53">
        <f t="shared" si="972"/>
        <v>0</v>
      </c>
      <c r="T3874" s="58"/>
      <c r="U3874" s="58"/>
      <c r="V3874" s="53">
        <f t="shared" si="973"/>
        <v>0</v>
      </c>
      <c r="W3874" s="75"/>
      <c r="X3874" s="76"/>
    </row>
    <row r="3875" spans="1:24" s="77" customFormat="1" ht="15.75" x14ac:dyDescent="0.25">
      <c r="A3875" s="72" t="s">
        <v>306</v>
      </c>
      <c r="B3875" s="44" t="s">
        <v>339</v>
      </c>
      <c r="C3875" s="79" t="s">
        <v>234</v>
      </c>
      <c r="D3875" s="43" t="s">
        <v>235</v>
      </c>
      <c r="E3875" s="53"/>
      <c r="F3875" s="53">
        <f t="shared" si="974"/>
        <v>0</v>
      </c>
      <c r="G3875" s="53"/>
      <c r="H3875" s="53"/>
      <c r="I3875" s="54"/>
      <c r="J3875" s="50"/>
      <c r="K3875" s="54"/>
      <c r="L3875" s="55"/>
      <c r="M3875" s="75"/>
      <c r="N3875" s="75"/>
      <c r="O3875" s="74"/>
      <c r="P3875" s="74"/>
      <c r="Q3875" s="57">
        <f t="shared" si="971"/>
        <v>0</v>
      </c>
      <c r="R3875" s="74"/>
      <c r="S3875" s="53">
        <f t="shared" si="972"/>
        <v>0</v>
      </c>
      <c r="T3875" s="58"/>
      <c r="U3875" s="58"/>
      <c r="V3875" s="53">
        <f t="shared" si="973"/>
        <v>0</v>
      </c>
      <c r="W3875" s="75"/>
      <c r="X3875" s="76"/>
    </row>
    <row r="3876" spans="1:24" s="77" customFormat="1" ht="15.75" x14ac:dyDescent="0.25">
      <c r="A3876" s="72" t="s">
        <v>306</v>
      </c>
      <c r="B3876" s="44" t="s">
        <v>339</v>
      </c>
      <c r="C3876" s="79" t="s">
        <v>236</v>
      </c>
      <c r="D3876" s="43" t="s">
        <v>237</v>
      </c>
      <c r="E3876" s="53"/>
      <c r="F3876" s="53">
        <f t="shared" si="974"/>
        <v>0</v>
      </c>
      <c r="G3876" s="53"/>
      <c r="H3876" s="53"/>
      <c r="I3876" s="54"/>
      <c r="J3876" s="50"/>
      <c r="K3876" s="54"/>
      <c r="L3876" s="55"/>
      <c r="M3876" s="75"/>
      <c r="N3876" s="75"/>
      <c r="O3876" s="74"/>
      <c r="P3876" s="74"/>
      <c r="Q3876" s="57">
        <f t="shared" si="971"/>
        <v>0</v>
      </c>
      <c r="R3876" s="74"/>
      <c r="S3876" s="53">
        <f t="shared" si="972"/>
        <v>0</v>
      </c>
      <c r="T3876" s="58"/>
      <c r="U3876" s="58"/>
      <c r="V3876" s="53">
        <f t="shared" si="973"/>
        <v>0</v>
      </c>
      <c r="W3876" s="75"/>
      <c r="X3876" s="76"/>
    </row>
    <row r="3877" spans="1:24" s="77" customFormat="1" ht="31.5" x14ac:dyDescent="0.25">
      <c r="A3877" s="72" t="s">
        <v>306</v>
      </c>
      <c r="B3877" s="44" t="s">
        <v>339</v>
      </c>
      <c r="C3877" s="79" t="s">
        <v>238</v>
      </c>
      <c r="D3877" s="43" t="s">
        <v>239</v>
      </c>
      <c r="E3877" s="53"/>
      <c r="F3877" s="53">
        <f t="shared" si="974"/>
        <v>0</v>
      </c>
      <c r="G3877" s="53"/>
      <c r="H3877" s="53"/>
      <c r="I3877" s="54"/>
      <c r="J3877" s="50"/>
      <c r="K3877" s="54"/>
      <c r="L3877" s="55"/>
      <c r="M3877" s="75"/>
      <c r="N3877" s="75"/>
      <c r="O3877" s="74"/>
      <c r="P3877" s="74"/>
      <c r="Q3877" s="57">
        <f t="shared" si="971"/>
        <v>0</v>
      </c>
      <c r="R3877" s="74"/>
      <c r="S3877" s="53">
        <f t="shared" si="972"/>
        <v>0</v>
      </c>
      <c r="T3877" s="58"/>
      <c r="U3877" s="58"/>
      <c r="V3877" s="53">
        <f t="shared" si="973"/>
        <v>0</v>
      </c>
      <c r="W3877" s="75"/>
      <c r="X3877" s="76"/>
    </row>
    <row r="3878" spans="1:24" s="77" customFormat="1" ht="31.5" x14ac:dyDescent="0.25">
      <c r="A3878" s="72" t="s">
        <v>306</v>
      </c>
      <c r="B3878" s="44" t="s">
        <v>339</v>
      </c>
      <c r="C3878" s="79" t="s">
        <v>240</v>
      </c>
      <c r="D3878" s="43" t="s">
        <v>241</v>
      </c>
      <c r="E3878" s="53"/>
      <c r="F3878" s="53">
        <f t="shared" si="974"/>
        <v>0</v>
      </c>
      <c r="G3878" s="53"/>
      <c r="H3878" s="53"/>
      <c r="I3878" s="54"/>
      <c r="J3878" s="50"/>
      <c r="K3878" s="54"/>
      <c r="L3878" s="55"/>
      <c r="M3878" s="75"/>
      <c r="N3878" s="75"/>
      <c r="O3878" s="74"/>
      <c r="P3878" s="74"/>
      <c r="Q3878" s="57">
        <f t="shared" si="971"/>
        <v>0</v>
      </c>
      <c r="R3878" s="74"/>
      <c r="S3878" s="53">
        <f t="shared" si="972"/>
        <v>0</v>
      </c>
      <c r="T3878" s="58"/>
      <c r="U3878" s="58"/>
      <c r="V3878" s="53">
        <f t="shared" si="973"/>
        <v>0</v>
      </c>
      <c r="W3878" s="75"/>
      <c r="X3878" s="76"/>
    </row>
    <row r="3879" spans="1:24" s="77" customFormat="1" ht="15.75" x14ac:dyDescent="0.25">
      <c r="A3879" s="72" t="s">
        <v>306</v>
      </c>
      <c r="B3879" s="44" t="s">
        <v>339</v>
      </c>
      <c r="C3879" s="79" t="s">
        <v>242</v>
      </c>
      <c r="D3879" s="43" t="s">
        <v>246</v>
      </c>
      <c r="E3879" s="53"/>
      <c r="F3879" s="53">
        <f t="shared" si="974"/>
        <v>0</v>
      </c>
      <c r="G3879" s="53"/>
      <c r="H3879" s="53"/>
      <c r="I3879" s="54"/>
      <c r="J3879" s="50"/>
      <c r="K3879" s="54"/>
      <c r="L3879" s="55"/>
      <c r="M3879" s="75"/>
      <c r="N3879" s="75"/>
      <c r="O3879" s="74"/>
      <c r="P3879" s="74"/>
      <c r="Q3879" s="57">
        <f t="shared" si="971"/>
        <v>0</v>
      </c>
      <c r="R3879" s="74"/>
      <c r="S3879" s="53">
        <f t="shared" si="972"/>
        <v>0</v>
      </c>
      <c r="T3879" s="58"/>
      <c r="U3879" s="58"/>
      <c r="V3879" s="53">
        <f t="shared" si="973"/>
        <v>0</v>
      </c>
      <c r="W3879" s="75"/>
      <c r="X3879" s="76"/>
    </row>
    <row r="3880" spans="1:24" s="77" customFormat="1" ht="15.75" x14ac:dyDescent="0.25">
      <c r="A3880" s="72" t="s">
        <v>306</v>
      </c>
      <c r="B3880" s="44" t="s">
        <v>339</v>
      </c>
      <c r="C3880" s="79" t="s">
        <v>243</v>
      </c>
      <c r="D3880" s="43" t="s">
        <v>247</v>
      </c>
      <c r="E3880" s="53"/>
      <c r="F3880" s="53">
        <f t="shared" si="974"/>
        <v>0</v>
      </c>
      <c r="G3880" s="53"/>
      <c r="H3880" s="53"/>
      <c r="I3880" s="54"/>
      <c r="J3880" s="50"/>
      <c r="K3880" s="54"/>
      <c r="L3880" s="55"/>
      <c r="M3880" s="75"/>
      <c r="N3880" s="75"/>
      <c r="O3880" s="74"/>
      <c r="P3880" s="74"/>
      <c r="Q3880" s="57">
        <f t="shared" si="971"/>
        <v>0</v>
      </c>
      <c r="R3880" s="74"/>
      <c r="S3880" s="53">
        <f t="shared" si="972"/>
        <v>0</v>
      </c>
      <c r="T3880" s="58"/>
      <c r="U3880" s="58"/>
      <c r="V3880" s="53">
        <f t="shared" si="973"/>
        <v>0</v>
      </c>
      <c r="W3880" s="75"/>
      <c r="X3880" s="76"/>
    </row>
    <row r="3881" spans="1:24" s="77" customFormat="1" ht="15.75" x14ac:dyDescent="0.25">
      <c r="A3881" s="72" t="s">
        <v>306</v>
      </c>
      <c r="B3881" s="44" t="s">
        <v>339</v>
      </c>
      <c r="C3881" s="79" t="s">
        <v>244</v>
      </c>
      <c r="D3881" s="43" t="s">
        <v>245</v>
      </c>
      <c r="E3881" s="53"/>
      <c r="F3881" s="53">
        <f t="shared" si="974"/>
        <v>0</v>
      </c>
      <c r="G3881" s="53"/>
      <c r="H3881" s="53"/>
      <c r="I3881" s="54"/>
      <c r="J3881" s="50"/>
      <c r="K3881" s="54"/>
      <c r="L3881" s="55"/>
      <c r="M3881" s="75"/>
      <c r="N3881" s="75"/>
      <c r="O3881" s="74"/>
      <c r="P3881" s="74"/>
      <c r="Q3881" s="57">
        <f t="shared" si="971"/>
        <v>0</v>
      </c>
      <c r="R3881" s="74"/>
      <c r="S3881" s="53">
        <f t="shared" si="972"/>
        <v>0</v>
      </c>
      <c r="T3881" s="58"/>
      <c r="U3881" s="58"/>
      <c r="V3881" s="53">
        <f t="shared" si="973"/>
        <v>0</v>
      </c>
      <c r="W3881" s="75"/>
      <c r="X3881" s="76"/>
    </row>
    <row r="3882" spans="1:24" s="77" customFormat="1" ht="31.5" x14ac:dyDescent="0.25">
      <c r="A3882" s="72" t="s">
        <v>306</v>
      </c>
      <c r="B3882" s="44" t="s">
        <v>339</v>
      </c>
      <c r="C3882" s="79" t="s">
        <v>248</v>
      </c>
      <c r="D3882" s="43" t="s">
        <v>249</v>
      </c>
      <c r="E3882" s="53"/>
      <c r="F3882" s="53">
        <f t="shared" si="974"/>
        <v>0</v>
      </c>
      <c r="G3882" s="53"/>
      <c r="H3882" s="53"/>
      <c r="I3882" s="54"/>
      <c r="J3882" s="50"/>
      <c r="K3882" s="54"/>
      <c r="L3882" s="55"/>
      <c r="M3882" s="75"/>
      <c r="N3882" s="75"/>
      <c r="O3882" s="74"/>
      <c r="P3882" s="74"/>
      <c r="Q3882" s="57">
        <f t="shared" si="971"/>
        <v>0</v>
      </c>
      <c r="R3882" s="74"/>
      <c r="S3882" s="53">
        <f t="shared" si="972"/>
        <v>0</v>
      </c>
      <c r="T3882" s="58"/>
      <c r="U3882" s="58"/>
      <c r="V3882" s="53">
        <f t="shared" si="973"/>
        <v>0</v>
      </c>
      <c r="W3882" s="75"/>
      <c r="X3882" s="76"/>
    </row>
    <row r="3883" spans="1:24" s="77" customFormat="1" ht="15.75" x14ac:dyDescent="0.25">
      <c r="A3883" s="72" t="s">
        <v>306</v>
      </c>
      <c r="B3883" s="44" t="s">
        <v>339</v>
      </c>
      <c r="C3883" s="79" t="s">
        <v>250</v>
      </c>
      <c r="D3883" s="43" t="s">
        <v>251</v>
      </c>
      <c r="E3883" s="53"/>
      <c r="F3883" s="53">
        <f t="shared" si="974"/>
        <v>0</v>
      </c>
      <c r="G3883" s="53"/>
      <c r="H3883" s="53"/>
      <c r="I3883" s="54"/>
      <c r="J3883" s="50"/>
      <c r="K3883" s="54"/>
      <c r="L3883" s="55"/>
      <c r="M3883" s="75"/>
      <c r="N3883" s="75"/>
      <c r="O3883" s="74"/>
      <c r="P3883" s="74"/>
      <c r="Q3883" s="57">
        <f t="shared" si="971"/>
        <v>0</v>
      </c>
      <c r="R3883" s="74"/>
      <c r="S3883" s="53">
        <f t="shared" si="972"/>
        <v>0</v>
      </c>
      <c r="T3883" s="58"/>
      <c r="U3883" s="58"/>
      <c r="V3883" s="53">
        <f t="shared" si="973"/>
        <v>0</v>
      </c>
      <c r="W3883" s="75"/>
      <c r="X3883" s="76"/>
    </row>
    <row r="3884" spans="1:24" s="77" customFormat="1" ht="31.5" x14ac:dyDescent="0.25">
      <c r="A3884" s="72" t="s">
        <v>306</v>
      </c>
      <c r="B3884" s="44" t="s">
        <v>339</v>
      </c>
      <c r="C3884" s="79" t="s">
        <v>252</v>
      </c>
      <c r="D3884" s="43" t="s">
        <v>253</v>
      </c>
      <c r="E3884" s="53"/>
      <c r="F3884" s="53">
        <f t="shared" si="974"/>
        <v>0</v>
      </c>
      <c r="G3884" s="53"/>
      <c r="H3884" s="53"/>
      <c r="I3884" s="54"/>
      <c r="J3884" s="50"/>
      <c r="K3884" s="54"/>
      <c r="L3884" s="55"/>
      <c r="M3884" s="75"/>
      <c r="N3884" s="75"/>
      <c r="O3884" s="74"/>
      <c r="P3884" s="74"/>
      <c r="Q3884" s="57">
        <f t="shared" si="971"/>
        <v>0</v>
      </c>
      <c r="R3884" s="74"/>
      <c r="S3884" s="53">
        <f t="shared" si="972"/>
        <v>0</v>
      </c>
      <c r="T3884" s="58"/>
      <c r="U3884" s="58"/>
      <c r="V3884" s="53">
        <f t="shared" si="973"/>
        <v>0</v>
      </c>
      <c r="W3884" s="75"/>
      <c r="X3884" s="76"/>
    </row>
    <row r="3885" spans="1:24" s="77" customFormat="1" ht="15.75" x14ac:dyDescent="0.25">
      <c r="A3885" s="72" t="s">
        <v>306</v>
      </c>
      <c r="B3885" s="44" t="s">
        <v>339</v>
      </c>
      <c r="C3885" s="79" t="s">
        <v>254</v>
      </c>
      <c r="D3885" s="43" t="s">
        <v>263</v>
      </c>
      <c r="E3885" s="53"/>
      <c r="F3885" s="53">
        <f t="shared" si="974"/>
        <v>0</v>
      </c>
      <c r="G3885" s="53"/>
      <c r="H3885" s="53"/>
      <c r="I3885" s="54"/>
      <c r="J3885" s="50"/>
      <c r="K3885" s="54"/>
      <c r="L3885" s="55"/>
      <c r="M3885" s="75"/>
      <c r="N3885" s="75"/>
      <c r="O3885" s="74"/>
      <c r="P3885" s="74"/>
      <c r="Q3885" s="57">
        <f t="shared" si="971"/>
        <v>0</v>
      </c>
      <c r="R3885" s="74"/>
      <c r="S3885" s="53">
        <f t="shared" si="972"/>
        <v>0</v>
      </c>
      <c r="T3885" s="58"/>
      <c r="U3885" s="58"/>
      <c r="V3885" s="53">
        <f t="shared" si="973"/>
        <v>0</v>
      </c>
      <c r="W3885" s="75"/>
      <c r="X3885" s="76"/>
    </row>
    <row r="3886" spans="1:24" s="77" customFormat="1" ht="15.75" x14ac:dyDescent="0.25">
      <c r="A3886" s="72" t="s">
        <v>306</v>
      </c>
      <c r="B3886" s="44" t="s">
        <v>339</v>
      </c>
      <c r="C3886" s="79" t="s">
        <v>255</v>
      </c>
      <c r="D3886" s="43" t="s">
        <v>256</v>
      </c>
      <c r="E3886" s="53"/>
      <c r="F3886" s="53">
        <f t="shared" si="974"/>
        <v>0</v>
      </c>
      <c r="G3886" s="53"/>
      <c r="H3886" s="53"/>
      <c r="I3886" s="54"/>
      <c r="J3886" s="50"/>
      <c r="K3886" s="54"/>
      <c r="L3886" s="55"/>
      <c r="M3886" s="75"/>
      <c r="N3886" s="75"/>
      <c r="O3886" s="74"/>
      <c r="P3886" s="74"/>
      <c r="Q3886" s="57">
        <f t="shared" si="971"/>
        <v>0</v>
      </c>
      <c r="R3886" s="74"/>
      <c r="S3886" s="53">
        <f t="shared" si="972"/>
        <v>0</v>
      </c>
      <c r="T3886" s="58"/>
      <c r="U3886" s="58"/>
      <c r="V3886" s="53">
        <f t="shared" si="973"/>
        <v>0</v>
      </c>
      <c r="W3886" s="75"/>
      <c r="X3886" s="76"/>
    </row>
    <row r="3887" spans="1:24" s="77" customFormat="1" ht="15.75" x14ac:dyDescent="0.25">
      <c r="A3887" s="72" t="s">
        <v>306</v>
      </c>
      <c r="B3887" s="44" t="s">
        <v>339</v>
      </c>
      <c r="C3887" s="79" t="s">
        <v>257</v>
      </c>
      <c r="D3887" s="43" t="s">
        <v>258</v>
      </c>
      <c r="E3887" s="53"/>
      <c r="F3887" s="53">
        <f t="shared" si="974"/>
        <v>0</v>
      </c>
      <c r="G3887" s="53"/>
      <c r="H3887" s="53"/>
      <c r="I3887" s="54"/>
      <c r="J3887" s="50"/>
      <c r="K3887" s="54"/>
      <c r="L3887" s="55"/>
      <c r="M3887" s="75"/>
      <c r="N3887" s="75"/>
      <c r="O3887" s="74"/>
      <c r="P3887" s="74"/>
      <c r="Q3887" s="57">
        <f t="shared" si="971"/>
        <v>0</v>
      </c>
      <c r="R3887" s="74"/>
      <c r="S3887" s="53">
        <f t="shared" si="972"/>
        <v>0</v>
      </c>
      <c r="T3887" s="58"/>
      <c r="U3887" s="58"/>
      <c r="V3887" s="53">
        <f t="shared" si="973"/>
        <v>0</v>
      </c>
      <c r="W3887" s="75"/>
      <c r="X3887" s="76"/>
    </row>
    <row r="3888" spans="1:24" s="77" customFormat="1" ht="15.75" x14ac:dyDescent="0.25">
      <c r="A3888" s="72" t="s">
        <v>306</v>
      </c>
      <c r="B3888" s="44" t="s">
        <v>339</v>
      </c>
      <c r="C3888" s="79" t="s">
        <v>259</v>
      </c>
      <c r="D3888" s="43" t="s">
        <v>260</v>
      </c>
      <c r="E3888" s="53"/>
      <c r="F3888" s="53">
        <f t="shared" si="974"/>
        <v>0</v>
      </c>
      <c r="G3888" s="53"/>
      <c r="H3888" s="53"/>
      <c r="I3888" s="54"/>
      <c r="J3888" s="50"/>
      <c r="K3888" s="54"/>
      <c r="L3888" s="55"/>
      <c r="M3888" s="75"/>
      <c r="N3888" s="75"/>
      <c r="O3888" s="74"/>
      <c r="P3888" s="74"/>
      <c r="Q3888" s="57">
        <f t="shared" si="971"/>
        <v>0</v>
      </c>
      <c r="R3888" s="74"/>
      <c r="S3888" s="53">
        <f t="shared" si="972"/>
        <v>0</v>
      </c>
      <c r="T3888" s="58"/>
      <c r="U3888" s="58"/>
      <c r="V3888" s="53">
        <f t="shared" si="973"/>
        <v>0</v>
      </c>
      <c r="W3888" s="75"/>
      <c r="X3888" s="76"/>
    </row>
    <row r="3889" spans="1:24" s="77" customFormat="1" ht="31.5" x14ac:dyDescent="0.25">
      <c r="A3889" s="72" t="s">
        <v>306</v>
      </c>
      <c r="B3889" s="44" t="s">
        <v>339</v>
      </c>
      <c r="C3889" s="79" t="s">
        <v>261</v>
      </c>
      <c r="D3889" s="43" t="s">
        <v>262</v>
      </c>
      <c r="E3889" s="53"/>
      <c r="F3889" s="53">
        <f t="shared" si="974"/>
        <v>0</v>
      </c>
      <c r="G3889" s="53"/>
      <c r="H3889" s="53"/>
      <c r="I3889" s="54"/>
      <c r="J3889" s="50"/>
      <c r="K3889" s="54"/>
      <c r="L3889" s="55"/>
      <c r="M3889" s="75"/>
      <c r="N3889" s="75"/>
      <c r="O3889" s="74"/>
      <c r="P3889" s="74"/>
      <c r="Q3889" s="57">
        <f t="shared" si="971"/>
        <v>0</v>
      </c>
      <c r="R3889" s="74"/>
      <c r="S3889" s="53">
        <f t="shared" si="972"/>
        <v>0</v>
      </c>
      <c r="T3889" s="58"/>
      <c r="U3889" s="58"/>
      <c r="V3889" s="53">
        <f t="shared" si="973"/>
        <v>0</v>
      </c>
      <c r="W3889" s="75"/>
      <c r="X3889" s="76"/>
    </row>
    <row r="3890" spans="1:24" s="77" customFormat="1" ht="15.75" x14ac:dyDescent="0.25">
      <c r="A3890" s="72" t="s">
        <v>306</v>
      </c>
      <c r="B3890" s="44" t="s">
        <v>339</v>
      </c>
      <c r="C3890" s="79" t="s">
        <v>264</v>
      </c>
      <c r="D3890" s="43" t="s">
        <v>265</v>
      </c>
      <c r="E3890" s="53"/>
      <c r="F3890" s="53">
        <f t="shared" si="974"/>
        <v>0</v>
      </c>
      <c r="G3890" s="53"/>
      <c r="H3890" s="53"/>
      <c r="I3890" s="54"/>
      <c r="J3890" s="50"/>
      <c r="K3890" s="54"/>
      <c r="L3890" s="55"/>
      <c r="M3890" s="75"/>
      <c r="N3890" s="75"/>
      <c r="O3890" s="74"/>
      <c r="P3890" s="74"/>
      <c r="Q3890" s="57">
        <f t="shared" si="971"/>
        <v>0</v>
      </c>
      <c r="R3890" s="74"/>
      <c r="S3890" s="53">
        <f t="shared" si="972"/>
        <v>0</v>
      </c>
      <c r="T3890" s="58"/>
      <c r="U3890" s="58"/>
      <c r="V3890" s="53">
        <f t="shared" si="973"/>
        <v>0</v>
      </c>
      <c r="W3890" s="75"/>
      <c r="X3890" s="76"/>
    </row>
    <row r="3891" spans="1:24" s="77" customFormat="1" ht="47.25" x14ac:dyDescent="0.25">
      <c r="A3891" s="72" t="s">
        <v>306</v>
      </c>
      <c r="B3891" s="44" t="s">
        <v>339</v>
      </c>
      <c r="C3891" s="79" t="s">
        <v>266</v>
      </c>
      <c r="D3891" s="43" t="s">
        <v>267</v>
      </c>
      <c r="E3891" s="53"/>
      <c r="F3891" s="53">
        <f t="shared" si="974"/>
        <v>0</v>
      </c>
      <c r="G3891" s="53"/>
      <c r="H3891" s="53"/>
      <c r="I3891" s="54"/>
      <c r="J3891" s="50"/>
      <c r="K3891" s="54"/>
      <c r="L3891" s="55"/>
      <c r="M3891" s="75"/>
      <c r="N3891" s="75"/>
      <c r="O3891" s="74"/>
      <c r="P3891" s="74"/>
      <c r="Q3891" s="57">
        <f t="shared" si="971"/>
        <v>0</v>
      </c>
      <c r="R3891" s="74"/>
      <c r="S3891" s="53">
        <f t="shared" si="972"/>
        <v>0</v>
      </c>
      <c r="T3891" s="58"/>
      <c r="U3891" s="58"/>
      <c r="V3891" s="53">
        <f t="shared" si="973"/>
        <v>0</v>
      </c>
      <c r="W3891" s="75"/>
      <c r="X3891" s="76"/>
    </row>
    <row r="3892" spans="1:24" s="77" customFormat="1" ht="15.75" x14ac:dyDescent="0.25">
      <c r="A3892" s="72" t="s">
        <v>306</v>
      </c>
      <c r="B3892" s="44" t="s">
        <v>339</v>
      </c>
      <c r="C3892" s="79" t="s">
        <v>268</v>
      </c>
      <c r="D3892" s="43" t="s">
        <v>269</v>
      </c>
      <c r="E3892" s="53"/>
      <c r="F3892" s="53">
        <f t="shared" si="974"/>
        <v>0</v>
      </c>
      <c r="G3892" s="53"/>
      <c r="H3892" s="53"/>
      <c r="I3892" s="54"/>
      <c r="J3892" s="50"/>
      <c r="K3892" s="54"/>
      <c r="L3892" s="55"/>
      <c r="M3892" s="75"/>
      <c r="N3892" s="75"/>
      <c r="O3892" s="74"/>
      <c r="P3892" s="74"/>
      <c r="Q3892" s="57">
        <f t="shared" si="971"/>
        <v>0</v>
      </c>
      <c r="R3892" s="74"/>
      <c r="S3892" s="53">
        <f t="shared" si="972"/>
        <v>0</v>
      </c>
      <c r="T3892" s="58"/>
      <c r="U3892" s="58"/>
      <c r="V3892" s="53">
        <f t="shared" si="973"/>
        <v>0</v>
      </c>
      <c r="W3892" s="75"/>
      <c r="X3892" s="76"/>
    </row>
    <row r="3893" spans="1:24" s="77" customFormat="1" ht="31.5" x14ac:dyDescent="0.25">
      <c r="A3893" s="72" t="s">
        <v>306</v>
      </c>
      <c r="B3893" s="44" t="s">
        <v>339</v>
      </c>
      <c r="C3893" s="79" t="s">
        <v>270</v>
      </c>
      <c r="D3893" s="43" t="s">
        <v>271</v>
      </c>
      <c r="E3893" s="53"/>
      <c r="F3893" s="53">
        <f t="shared" si="974"/>
        <v>0</v>
      </c>
      <c r="G3893" s="53"/>
      <c r="H3893" s="53"/>
      <c r="I3893" s="54"/>
      <c r="J3893" s="50"/>
      <c r="K3893" s="54"/>
      <c r="L3893" s="55"/>
      <c r="M3893" s="75"/>
      <c r="N3893" s="75"/>
      <c r="O3893" s="74"/>
      <c r="P3893" s="74"/>
      <c r="Q3893" s="57">
        <f t="shared" si="971"/>
        <v>0</v>
      </c>
      <c r="R3893" s="74"/>
      <c r="S3893" s="53">
        <f t="shared" si="972"/>
        <v>0</v>
      </c>
      <c r="T3893" s="58"/>
      <c r="U3893" s="58"/>
      <c r="V3893" s="53">
        <f t="shared" si="973"/>
        <v>0</v>
      </c>
      <c r="W3893" s="75"/>
      <c r="X3893" s="76"/>
    </row>
    <row r="3894" spans="1:24" s="77" customFormat="1" ht="15.75" x14ac:dyDescent="0.25">
      <c r="A3894" s="72" t="s">
        <v>306</v>
      </c>
      <c r="B3894" s="44" t="s">
        <v>339</v>
      </c>
      <c r="C3894" s="79" t="s">
        <v>272</v>
      </c>
      <c r="D3894" s="43" t="s">
        <v>273</v>
      </c>
      <c r="E3894" s="53"/>
      <c r="F3894" s="53">
        <f t="shared" si="974"/>
        <v>0</v>
      </c>
      <c r="G3894" s="53"/>
      <c r="H3894" s="53"/>
      <c r="I3894" s="54"/>
      <c r="J3894" s="50"/>
      <c r="K3894" s="54"/>
      <c r="L3894" s="55"/>
      <c r="M3894" s="75"/>
      <c r="N3894" s="75"/>
      <c r="O3894" s="74"/>
      <c r="P3894" s="74"/>
      <c r="Q3894" s="57">
        <f t="shared" si="971"/>
        <v>0</v>
      </c>
      <c r="R3894" s="74"/>
      <c r="S3894" s="53">
        <f t="shared" si="972"/>
        <v>0</v>
      </c>
      <c r="T3894" s="58"/>
      <c r="U3894" s="58"/>
      <c r="V3894" s="53">
        <f t="shared" si="973"/>
        <v>0</v>
      </c>
      <c r="W3894" s="75"/>
      <c r="X3894" s="76"/>
    </row>
    <row r="3895" spans="1:24" s="77" customFormat="1" ht="31.5" x14ac:dyDescent="0.25">
      <c r="A3895" s="72" t="s">
        <v>306</v>
      </c>
      <c r="B3895" s="44" t="s">
        <v>339</v>
      </c>
      <c r="C3895" s="79" t="s">
        <v>274</v>
      </c>
      <c r="D3895" s="43" t="s">
        <v>275</v>
      </c>
      <c r="E3895" s="53"/>
      <c r="F3895" s="53">
        <f t="shared" si="974"/>
        <v>0</v>
      </c>
      <c r="G3895" s="53"/>
      <c r="H3895" s="53"/>
      <c r="I3895" s="54"/>
      <c r="J3895" s="50"/>
      <c r="K3895" s="54"/>
      <c r="L3895" s="55"/>
      <c r="M3895" s="75"/>
      <c r="N3895" s="75"/>
      <c r="O3895" s="74"/>
      <c r="P3895" s="74"/>
      <c r="Q3895" s="57">
        <f t="shared" si="971"/>
        <v>0</v>
      </c>
      <c r="R3895" s="74"/>
      <c r="S3895" s="53">
        <f t="shared" si="972"/>
        <v>0</v>
      </c>
      <c r="T3895" s="58"/>
      <c r="U3895" s="58"/>
      <c r="V3895" s="53">
        <f t="shared" si="973"/>
        <v>0</v>
      </c>
      <c r="W3895" s="75"/>
      <c r="X3895" s="76"/>
    </row>
    <row r="3896" spans="1:24" s="77" customFormat="1" ht="15.75" x14ac:dyDescent="0.25">
      <c r="A3896" s="72" t="s">
        <v>306</v>
      </c>
      <c r="B3896" s="44" t="s">
        <v>339</v>
      </c>
      <c r="C3896" s="79" t="s">
        <v>276</v>
      </c>
      <c r="D3896" s="43" t="s">
        <v>277</v>
      </c>
      <c r="E3896" s="53"/>
      <c r="F3896" s="53">
        <f t="shared" si="974"/>
        <v>0</v>
      </c>
      <c r="G3896" s="53"/>
      <c r="H3896" s="53"/>
      <c r="I3896" s="54"/>
      <c r="J3896" s="50"/>
      <c r="K3896" s="54"/>
      <c r="L3896" s="55"/>
      <c r="M3896" s="75"/>
      <c r="N3896" s="75"/>
      <c r="O3896" s="74"/>
      <c r="P3896" s="74"/>
      <c r="Q3896" s="57">
        <f t="shared" si="971"/>
        <v>0</v>
      </c>
      <c r="R3896" s="74"/>
      <c r="S3896" s="53">
        <f t="shared" si="972"/>
        <v>0</v>
      </c>
      <c r="T3896" s="58"/>
      <c r="U3896" s="58"/>
      <c r="V3896" s="53">
        <f t="shared" si="973"/>
        <v>0</v>
      </c>
      <c r="W3896" s="75"/>
      <c r="X3896" s="76"/>
    </row>
    <row r="3897" spans="1:24" s="77" customFormat="1" ht="31.5" x14ac:dyDescent="0.25">
      <c r="A3897" s="72" t="s">
        <v>306</v>
      </c>
      <c r="B3897" s="44" t="s">
        <v>339</v>
      </c>
      <c r="C3897" s="79" t="s">
        <v>278</v>
      </c>
      <c r="D3897" s="43" t="s">
        <v>279</v>
      </c>
      <c r="E3897" s="74"/>
      <c r="F3897" s="74"/>
      <c r="G3897" s="74"/>
      <c r="H3897" s="74"/>
      <c r="I3897" s="54"/>
      <c r="J3897" s="50"/>
      <c r="K3897" s="54"/>
      <c r="L3897" s="55"/>
      <c r="M3897" s="75"/>
      <c r="N3897" s="75"/>
      <c r="O3897" s="74"/>
      <c r="P3897" s="74"/>
      <c r="Q3897" s="57">
        <f t="shared" si="971"/>
        <v>0</v>
      </c>
      <c r="R3897" s="74"/>
      <c r="S3897" s="53">
        <f t="shared" si="972"/>
        <v>0</v>
      </c>
      <c r="T3897" s="58"/>
      <c r="U3897" s="58"/>
      <c r="V3897" s="53">
        <f t="shared" si="973"/>
        <v>0</v>
      </c>
      <c r="W3897" s="75"/>
      <c r="X3897" s="76"/>
    </row>
    <row r="3898" spans="1:24" s="77" customFormat="1" ht="15.75" x14ac:dyDescent="0.25">
      <c r="A3898" s="72" t="s">
        <v>306</v>
      </c>
      <c r="B3898" s="44" t="s">
        <v>339</v>
      </c>
      <c r="C3898" s="37" t="s">
        <v>363</v>
      </c>
      <c r="D3898" s="43" t="s">
        <v>360</v>
      </c>
      <c r="E3898" s="53"/>
      <c r="F3898" s="53">
        <f>E3898/12*1</f>
        <v>0</v>
      </c>
      <c r="G3898" s="53">
        <v>79</v>
      </c>
      <c r="H3898" s="53">
        <v>79</v>
      </c>
      <c r="I3898" s="54"/>
      <c r="J3898" s="50"/>
      <c r="K3898" s="54"/>
      <c r="L3898" s="55"/>
      <c r="M3898" s="75"/>
      <c r="N3898" s="75"/>
      <c r="O3898" s="74"/>
      <c r="P3898" s="74"/>
      <c r="Q3898" s="57"/>
      <c r="R3898" s="74"/>
      <c r="S3898" s="53"/>
      <c r="T3898" s="58"/>
      <c r="U3898" s="58"/>
      <c r="V3898" s="53"/>
      <c r="W3898" s="75"/>
      <c r="X3898" s="76"/>
    </row>
    <row r="3899" spans="1:24" s="77" customFormat="1" ht="15.75" x14ac:dyDescent="0.25">
      <c r="A3899" s="72" t="s">
        <v>306</v>
      </c>
      <c r="B3899" s="44" t="s">
        <v>339</v>
      </c>
      <c r="C3899" s="37" t="s">
        <v>364</v>
      </c>
      <c r="D3899" s="38" t="s">
        <v>365</v>
      </c>
      <c r="E3899" s="53"/>
      <c r="F3899" s="100">
        <f>E3899/12*1</f>
        <v>0</v>
      </c>
      <c r="G3899" s="53"/>
      <c r="H3899" s="53"/>
      <c r="I3899" s="54"/>
      <c r="J3899" s="50"/>
      <c r="K3899" s="54"/>
      <c r="L3899" s="55"/>
      <c r="M3899" s="75"/>
      <c r="N3899" s="75"/>
      <c r="O3899" s="74"/>
      <c r="P3899" s="74"/>
      <c r="Q3899" s="57">
        <f>O3899-P3899</f>
        <v>0</v>
      </c>
      <c r="R3899" s="74"/>
      <c r="S3899" s="53">
        <f>ROUND(R3899/12*3,0)</f>
        <v>0</v>
      </c>
      <c r="T3899" s="58"/>
      <c r="U3899" s="58"/>
      <c r="V3899" s="53">
        <f>T3899-U3899</f>
        <v>0</v>
      </c>
      <c r="W3899" s="75"/>
      <c r="X3899" s="76"/>
    </row>
    <row r="3900" spans="1:24" s="77" customFormat="1" ht="15.75" x14ac:dyDescent="0.25">
      <c r="A3900" s="72" t="s">
        <v>306</v>
      </c>
      <c r="B3900" s="44" t="s">
        <v>339</v>
      </c>
      <c r="C3900" s="37" t="s">
        <v>370</v>
      </c>
      <c r="D3900" s="43" t="s">
        <v>323</v>
      </c>
      <c r="E3900" s="53"/>
      <c r="F3900" s="100">
        <f>E3900/12*1</f>
        <v>0</v>
      </c>
      <c r="G3900" s="53"/>
      <c r="H3900" s="53"/>
      <c r="I3900" s="54"/>
      <c r="J3900" s="50"/>
      <c r="K3900" s="54"/>
      <c r="L3900" s="55"/>
      <c r="M3900" s="75"/>
      <c r="N3900" s="75"/>
      <c r="O3900" s="74"/>
      <c r="P3900" s="74"/>
      <c r="Q3900" s="57"/>
      <c r="R3900" s="74"/>
      <c r="S3900" s="53"/>
      <c r="T3900" s="58"/>
      <c r="U3900" s="58"/>
      <c r="V3900" s="53"/>
      <c r="W3900" s="75"/>
      <c r="X3900" s="76"/>
    </row>
    <row r="3901" spans="1:24" s="77" customFormat="1" ht="15.75" x14ac:dyDescent="0.25">
      <c r="A3901" s="72" t="s">
        <v>306</v>
      </c>
      <c r="B3901" s="44" t="s">
        <v>339</v>
      </c>
      <c r="C3901" s="37" t="s">
        <v>399</v>
      </c>
      <c r="D3901" s="39" t="s">
        <v>371</v>
      </c>
      <c r="E3901" s="53"/>
      <c r="F3901" s="100">
        <f>E3901/12*1</f>
        <v>0</v>
      </c>
      <c r="G3901" s="53"/>
      <c r="H3901" s="53"/>
      <c r="I3901" s="54"/>
      <c r="J3901" s="50"/>
      <c r="K3901" s="54"/>
      <c r="L3901" s="55"/>
      <c r="M3901" s="75"/>
      <c r="N3901" s="75"/>
      <c r="O3901" s="74"/>
      <c r="P3901" s="74"/>
      <c r="Q3901" s="57"/>
      <c r="R3901" s="74"/>
      <c r="S3901" s="53"/>
      <c r="T3901" s="58"/>
      <c r="U3901" s="58"/>
      <c r="V3901" s="53"/>
      <c r="W3901" s="75"/>
      <c r="X3901" s="76"/>
    </row>
    <row r="3902" spans="1:24" s="77" customFormat="1" ht="15.75" x14ac:dyDescent="0.25">
      <c r="A3902" s="102" t="s">
        <v>307</v>
      </c>
      <c r="B3902" s="102" t="s">
        <v>340</v>
      </c>
      <c r="C3902" s="110" t="s">
        <v>102</v>
      </c>
      <c r="D3902" s="104" t="s">
        <v>21</v>
      </c>
      <c r="E3902" s="111">
        <f>E3903+E3942</f>
        <v>9051798</v>
      </c>
      <c r="F3902" s="111">
        <f>F3903+F3942</f>
        <v>2184075.4166666665</v>
      </c>
      <c r="G3902" s="111">
        <f>G3903+G3942</f>
        <v>2234165</v>
      </c>
      <c r="H3902" s="111">
        <f>H3903+H3942</f>
        <v>2133631</v>
      </c>
      <c r="I3902" s="135">
        <f>I3903+I3942</f>
        <v>97632</v>
      </c>
      <c r="J3902" s="106">
        <f>ROUND(I3902/F3902*100,2)</f>
        <v>4.47</v>
      </c>
      <c r="K3902" s="135">
        <f>K3903+K3942</f>
        <v>-43308.5</v>
      </c>
      <c r="L3902" s="108">
        <f>ROUND(K3902*100/-F3902,2)</f>
        <v>1.98</v>
      </c>
      <c r="M3902" s="111">
        <f t="shared" ref="M3902:V3902" si="975">M3903+M3942</f>
        <v>76727</v>
      </c>
      <c r="N3902" s="111">
        <f t="shared" si="975"/>
        <v>19182</v>
      </c>
      <c r="O3902" s="111">
        <f t="shared" si="975"/>
        <v>18289</v>
      </c>
      <c r="P3902" s="111">
        <f t="shared" si="975"/>
        <v>17142</v>
      </c>
      <c r="Q3902" s="135">
        <f t="shared" si="975"/>
        <v>1147</v>
      </c>
      <c r="R3902" s="111">
        <f t="shared" si="975"/>
        <v>3583</v>
      </c>
      <c r="S3902" s="105">
        <f t="shared" si="975"/>
        <v>898</v>
      </c>
      <c r="T3902" s="146">
        <f t="shared" si="975"/>
        <v>970</v>
      </c>
      <c r="U3902" s="146">
        <f t="shared" si="975"/>
        <v>917</v>
      </c>
      <c r="V3902" s="105">
        <f t="shared" si="975"/>
        <v>53</v>
      </c>
      <c r="W3902" s="109">
        <v>61162</v>
      </c>
      <c r="X3902" s="80"/>
    </row>
    <row r="3903" spans="1:24" s="77" customFormat="1" ht="15.75" x14ac:dyDescent="0.25">
      <c r="A3903" s="72" t="s">
        <v>307</v>
      </c>
      <c r="B3903" s="21">
        <v>1</v>
      </c>
      <c r="C3903" s="73" t="s">
        <v>102</v>
      </c>
      <c r="D3903" s="27" t="s">
        <v>22</v>
      </c>
      <c r="E3903" s="52">
        <f t="shared" ref="E3903:L3903" si="976">E3904+E3910+E3924</f>
        <v>4273866</v>
      </c>
      <c r="F3903" s="52">
        <f t="shared" si="976"/>
        <v>993629.33333333326</v>
      </c>
      <c r="G3903" s="52">
        <f t="shared" si="976"/>
        <v>981283</v>
      </c>
      <c r="H3903" s="52">
        <f t="shared" si="976"/>
        <v>981283</v>
      </c>
      <c r="I3903" s="132">
        <f t="shared" si="976"/>
        <v>0</v>
      </c>
      <c r="J3903" s="132">
        <f t="shared" si="976"/>
        <v>0</v>
      </c>
      <c r="K3903" s="132">
        <f t="shared" si="976"/>
        <v>0</v>
      </c>
      <c r="L3903" s="52">
        <f t="shared" si="976"/>
        <v>0</v>
      </c>
      <c r="M3903" s="49">
        <v>38018</v>
      </c>
      <c r="N3903" s="49">
        <f>ROUND(M3903/12*3,0)</f>
        <v>9505</v>
      </c>
      <c r="O3903" s="52">
        <f t="shared" ref="O3903:V3903" si="977">O3904+O3910+O3924</f>
        <v>8501</v>
      </c>
      <c r="P3903" s="52">
        <f t="shared" si="977"/>
        <v>8501</v>
      </c>
      <c r="Q3903" s="132">
        <f t="shared" si="977"/>
        <v>0</v>
      </c>
      <c r="R3903" s="52">
        <f t="shared" si="977"/>
        <v>1697</v>
      </c>
      <c r="S3903" s="52">
        <f t="shared" si="977"/>
        <v>424</v>
      </c>
      <c r="T3903" s="59">
        <f t="shared" si="977"/>
        <v>471</v>
      </c>
      <c r="U3903" s="59">
        <f t="shared" si="977"/>
        <v>470</v>
      </c>
      <c r="V3903" s="59">
        <f t="shared" si="977"/>
        <v>1</v>
      </c>
      <c r="W3903" s="75"/>
      <c r="X3903" s="82"/>
    </row>
    <row r="3904" spans="1:24" s="77" customFormat="1" ht="15.75" x14ac:dyDescent="0.25">
      <c r="A3904" s="72" t="s">
        <v>307</v>
      </c>
      <c r="B3904" s="33" t="s">
        <v>334</v>
      </c>
      <c r="C3904" s="73" t="s">
        <v>102</v>
      </c>
      <c r="D3904" s="32" t="s">
        <v>23</v>
      </c>
      <c r="E3904" s="83">
        <f t="shared" ref="E3904:L3904" si="978">SUM(E3905:E3909)</f>
        <v>3375814</v>
      </c>
      <c r="F3904" s="83">
        <f t="shared" si="978"/>
        <v>843954</v>
      </c>
      <c r="G3904" s="83">
        <f t="shared" si="978"/>
        <v>843954</v>
      </c>
      <c r="H3904" s="83">
        <f t="shared" si="978"/>
        <v>843954</v>
      </c>
      <c r="I3904" s="136">
        <f t="shared" si="978"/>
        <v>0</v>
      </c>
      <c r="J3904" s="136">
        <f t="shared" si="978"/>
        <v>0</v>
      </c>
      <c r="K3904" s="136">
        <f t="shared" si="978"/>
        <v>0</v>
      </c>
      <c r="L3904" s="49">
        <f t="shared" si="978"/>
        <v>0</v>
      </c>
      <c r="M3904" s="83"/>
      <c r="N3904" s="83"/>
      <c r="O3904" s="52">
        <f t="shared" ref="O3904:V3904" si="979">SUM(O3905:O3909)</f>
        <v>8491</v>
      </c>
      <c r="P3904" s="52">
        <f t="shared" si="979"/>
        <v>8491</v>
      </c>
      <c r="Q3904" s="132">
        <f t="shared" si="979"/>
        <v>0</v>
      </c>
      <c r="R3904" s="52">
        <f t="shared" si="979"/>
        <v>1697</v>
      </c>
      <c r="S3904" s="52">
        <f t="shared" si="979"/>
        <v>424</v>
      </c>
      <c r="T3904" s="52">
        <f t="shared" si="979"/>
        <v>470</v>
      </c>
      <c r="U3904" s="49">
        <f t="shared" si="979"/>
        <v>469</v>
      </c>
      <c r="V3904" s="49">
        <f t="shared" si="979"/>
        <v>1</v>
      </c>
      <c r="W3904" s="83"/>
      <c r="X3904" s="82"/>
    </row>
    <row r="3905" spans="1:24" s="77" customFormat="1" ht="15.75" x14ac:dyDescent="0.25">
      <c r="A3905" s="72" t="s">
        <v>307</v>
      </c>
      <c r="B3905" s="33" t="s">
        <v>334</v>
      </c>
      <c r="C3905" s="73" t="s">
        <v>73</v>
      </c>
      <c r="D3905" s="34" t="s">
        <v>106</v>
      </c>
      <c r="E3905" s="53">
        <v>2316231</v>
      </c>
      <c r="F3905" s="53">
        <f t="shared" ref="F3905:F3909" si="980">ROUND(E3905/12*3,0)</f>
        <v>579058</v>
      </c>
      <c r="G3905" s="53">
        <v>579058</v>
      </c>
      <c r="H3905" s="53">
        <v>579058</v>
      </c>
      <c r="I3905" s="54"/>
      <c r="J3905" s="50"/>
      <c r="K3905" s="54"/>
      <c r="L3905" s="55"/>
      <c r="M3905" s="74"/>
      <c r="N3905" s="74"/>
      <c r="O3905" s="74">
        <v>8491</v>
      </c>
      <c r="P3905" s="74">
        <v>8491</v>
      </c>
      <c r="Q3905" s="57">
        <f>O3905-P3905</f>
        <v>0</v>
      </c>
      <c r="R3905" s="74">
        <v>1697</v>
      </c>
      <c r="S3905" s="53">
        <f>ROUND(R3905/12*3,0)</f>
        <v>424</v>
      </c>
      <c r="T3905" s="58">
        <v>470</v>
      </c>
      <c r="U3905" s="58">
        <v>469</v>
      </c>
      <c r="V3905" s="53">
        <f>T3905-U3905</f>
        <v>1</v>
      </c>
      <c r="W3905" s="74"/>
      <c r="X3905" s="76"/>
    </row>
    <row r="3906" spans="1:24" s="77" customFormat="1" ht="15.75" x14ac:dyDescent="0.25">
      <c r="A3906" s="72" t="s">
        <v>307</v>
      </c>
      <c r="B3906" s="33" t="s">
        <v>334</v>
      </c>
      <c r="C3906" s="73" t="s">
        <v>74</v>
      </c>
      <c r="D3906" s="34" t="s">
        <v>104</v>
      </c>
      <c r="E3906" s="53">
        <v>1059583</v>
      </c>
      <c r="F3906" s="53">
        <f t="shared" si="980"/>
        <v>264896</v>
      </c>
      <c r="G3906" s="53">
        <v>264896</v>
      </c>
      <c r="H3906" s="53">
        <v>264896</v>
      </c>
      <c r="I3906" s="54"/>
      <c r="J3906" s="50"/>
      <c r="K3906" s="54"/>
      <c r="L3906" s="55"/>
      <c r="M3906" s="75"/>
      <c r="N3906" s="75"/>
      <c r="O3906" s="74"/>
      <c r="P3906" s="74"/>
      <c r="Q3906" s="57">
        <f>O3906-P3906</f>
        <v>0</v>
      </c>
      <c r="R3906" s="74"/>
      <c r="S3906" s="53">
        <f>ROUND(R3906/12*3,0)</f>
        <v>0</v>
      </c>
      <c r="T3906" s="53"/>
      <c r="U3906" s="53"/>
      <c r="V3906" s="53">
        <f>T3906-U3906</f>
        <v>0</v>
      </c>
      <c r="W3906" s="75"/>
      <c r="X3906" s="76"/>
    </row>
    <row r="3907" spans="1:24" s="77" customFormat="1" ht="15.75" x14ac:dyDescent="0.25">
      <c r="A3907" s="72" t="s">
        <v>307</v>
      </c>
      <c r="B3907" s="33" t="s">
        <v>334</v>
      </c>
      <c r="C3907" s="73" t="s">
        <v>74</v>
      </c>
      <c r="D3907" s="34" t="s">
        <v>105</v>
      </c>
      <c r="E3907" s="53"/>
      <c r="F3907" s="53">
        <f t="shared" si="980"/>
        <v>0</v>
      </c>
      <c r="G3907" s="53"/>
      <c r="H3907" s="53"/>
      <c r="I3907" s="54"/>
      <c r="J3907" s="50"/>
      <c r="K3907" s="54"/>
      <c r="L3907" s="55"/>
      <c r="M3907" s="75"/>
      <c r="N3907" s="75"/>
      <c r="O3907" s="74"/>
      <c r="P3907" s="74"/>
      <c r="Q3907" s="57">
        <f>O3907-P3907</f>
        <v>0</v>
      </c>
      <c r="R3907" s="74"/>
      <c r="S3907" s="53">
        <f>ROUND(R3907/12*3,0)</f>
        <v>0</v>
      </c>
      <c r="T3907" s="53"/>
      <c r="U3907" s="53"/>
      <c r="V3907" s="53">
        <f>T3907-U3907</f>
        <v>0</v>
      </c>
      <c r="W3907" s="75"/>
      <c r="X3907" s="76"/>
    </row>
    <row r="3908" spans="1:24" s="81" customFormat="1" ht="29.25" customHeight="1" x14ac:dyDescent="0.25">
      <c r="A3908" s="72" t="s">
        <v>307</v>
      </c>
      <c r="B3908" s="33" t="s">
        <v>334</v>
      </c>
      <c r="C3908" s="73" t="s">
        <v>75</v>
      </c>
      <c r="D3908" s="34" t="s">
        <v>107</v>
      </c>
      <c r="E3908" s="74"/>
      <c r="F3908" s="53">
        <f t="shared" si="980"/>
        <v>0</v>
      </c>
      <c r="G3908" s="74"/>
      <c r="H3908" s="74"/>
      <c r="I3908" s="127"/>
      <c r="J3908" s="50"/>
      <c r="K3908" s="127"/>
      <c r="L3908" s="55"/>
      <c r="M3908" s="75"/>
      <c r="N3908" s="75"/>
      <c r="O3908" s="74"/>
      <c r="P3908" s="74"/>
      <c r="Q3908" s="59">
        <f>O3908-P3908</f>
        <v>0</v>
      </c>
      <c r="R3908" s="74"/>
      <c r="S3908" s="53">
        <f>ROUND(R3908/12*3,0)</f>
        <v>0</v>
      </c>
      <c r="T3908" s="53"/>
      <c r="U3908" s="53"/>
      <c r="V3908" s="53">
        <f>T3908-U3908</f>
        <v>0</v>
      </c>
      <c r="W3908" s="75"/>
      <c r="X3908" s="76"/>
    </row>
    <row r="3909" spans="1:24" s="81" customFormat="1" ht="26.25" customHeight="1" x14ac:dyDescent="0.25">
      <c r="A3909" s="72" t="s">
        <v>307</v>
      </c>
      <c r="B3909" s="33" t="s">
        <v>334</v>
      </c>
      <c r="C3909" s="73" t="s">
        <v>76</v>
      </c>
      <c r="D3909" s="34" t="s">
        <v>108</v>
      </c>
      <c r="E3909" s="74"/>
      <c r="F3909" s="53">
        <f t="shared" si="980"/>
        <v>0</v>
      </c>
      <c r="G3909" s="74"/>
      <c r="H3909" s="74"/>
      <c r="I3909" s="127"/>
      <c r="J3909" s="50"/>
      <c r="K3909" s="127"/>
      <c r="L3909" s="55"/>
      <c r="M3909" s="75"/>
      <c r="N3909" s="75"/>
      <c r="O3909" s="74"/>
      <c r="P3909" s="74"/>
      <c r="Q3909" s="59">
        <f>O3909-P3909</f>
        <v>0</v>
      </c>
      <c r="R3909" s="74"/>
      <c r="S3909" s="53">
        <f>ROUND(R3909/12*3,0)</f>
        <v>0</v>
      </c>
      <c r="T3909" s="53"/>
      <c r="U3909" s="53"/>
      <c r="V3909" s="53">
        <f>T3909-U3909</f>
        <v>0</v>
      </c>
      <c r="W3909" s="75"/>
      <c r="X3909" s="76"/>
    </row>
    <row r="3910" spans="1:24" s="81" customFormat="1" ht="22.5" customHeight="1" x14ac:dyDescent="0.25">
      <c r="A3910" s="72" t="s">
        <v>307</v>
      </c>
      <c r="B3910" s="22" t="s">
        <v>335</v>
      </c>
      <c r="C3910" s="36"/>
      <c r="D3910" s="32" t="s">
        <v>24</v>
      </c>
      <c r="E3910" s="61">
        <f t="shared" ref="E3910:L3910" si="981">SUM(E3911:E3923)</f>
        <v>0</v>
      </c>
      <c r="F3910" s="61">
        <f t="shared" si="981"/>
        <v>0</v>
      </c>
      <c r="G3910" s="61">
        <f t="shared" si="981"/>
        <v>0</v>
      </c>
      <c r="H3910" s="61">
        <f t="shared" si="981"/>
        <v>0</v>
      </c>
      <c r="I3910" s="61">
        <f t="shared" si="981"/>
        <v>0</v>
      </c>
      <c r="J3910" s="61">
        <f t="shared" si="981"/>
        <v>0</v>
      </c>
      <c r="K3910" s="61">
        <f t="shared" si="981"/>
        <v>0</v>
      </c>
      <c r="L3910" s="61">
        <f t="shared" si="981"/>
        <v>0</v>
      </c>
      <c r="M3910" s="61"/>
      <c r="N3910" s="61"/>
      <c r="O3910" s="61">
        <f t="shared" ref="O3910:V3910" si="982">SUM(O3911:O3923)</f>
        <v>0</v>
      </c>
      <c r="P3910" s="61">
        <f t="shared" si="982"/>
        <v>0</v>
      </c>
      <c r="Q3910" s="61">
        <f t="shared" si="982"/>
        <v>0</v>
      </c>
      <c r="R3910" s="61">
        <f t="shared" si="982"/>
        <v>0</v>
      </c>
      <c r="S3910" s="61">
        <f t="shared" si="982"/>
        <v>0</v>
      </c>
      <c r="T3910" s="61">
        <f t="shared" si="982"/>
        <v>0</v>
      </c>
      <c r="U3910" s="61">
        <f t="shared" si="982"/>
        <v>0</v>
      </c>
      <c r="V3910" s="61">
        <f t="shared" si="982"/>
        <v>0</v>
      </c>
      <c r="W3910" s="68"/>
      <c r="X3910" s="76"/>
    </row>
    <row r="3911" spans="1:24" s="77" customFormat="1" ht="15.75" x14ac:dyDescent="0.25">
      <c r="A3911" s="72" t="s">
        <v>307</v>
      </c>
      <c r="B3911" s="33" t="s">
        <v>335</v>
      </c>
      <c r="C3911" s="79" t="s">
        <v>25</v>
      </c>
      <c r="D3911" s="34" t="s">
        <v>54</v>
      </c>
      <c r="E3911" s="74"/>
      <c r="F3911" s="74"/>
      <c r="G3911" s="74"/>
      <c r="H3911" s="74"/>
      <c r="I3911" s="54"/>
      <c r="J3911" s="50"/>
      <c r="K3911" s="54"/>
      <c r="L3911" s="55"/>
      <c r="M3911" s="75"/>
      <c r="N3911" s="75"/>
      <c r="O3911" s="74"/>
      <c r="P3911" s="74"/>
      <c r="Q3911" s="57">
        <f t="shared" ref="Q3911:Q3923" si="983">O3911-P3911</f>
        <v>0</v>
      </c>
      <c r="R3911" s="74"/>
      <c r="S3911" s="53">
        <f t="shared" ref="S3911:S3923" si="984">ROUND(R3911/12*3,0)</f>
        <v>0</v>
      </c>
      <c r="T3911" s="58"/>
      <c r="U3911" s="58"/>
      <c r="V3911" s="53">
        <f t="shared" ref="V3911:V3923" si="985">T3911-U3911</f>
        <v>0</v>
      </c>
      <c r="W3911" s="75"/>
      <c r="X3911" s="76"/>
    </row>
    <row r="3912" spans="1:24" s="77" customFormat="1" ht="15.75" x14ac:dyDescent="0.25">
      <c r="A3912" s="72" t="s">
        <v>307</v>
      </c>
      <c r="B3912" s="33" t="s">
        <v>335</v>
      </c>
      <c r="C3912" s="79" t="s">
        <v>26</v>
      </c>
      <c r="D3912" s="34" t="s">
        <v>27</v>
      </c>
      <c r="E3912" s="74"/>
      <c r="F3912" s="74"/>
      <c r="G3912" s="74"/>
      <c r="H3912" s="74"/>
      <c r="I3912" s="54"/>
      <c r="J3912" s="50"/>
      <c r="K3912" s="54"/>
      <c r="L3912" s="55"/>
      <c r="M3912" s="75"/>
      <c r="N3912" s="75"/>
      <c r="O3912" s="74"/>
      <c r="P3912" s="74"/>
      <c r="Q3912" s="57">
        <f t="shared" si="983"/>
        <v>0</v>
      </c>
      <c r="R3912" s="74"/>
      <c r="S3912" s="53">
        <f t="shared" si="984"/>
        <v>0</v>
      </c>
      <c r="T3912" s="58"/>
      <c r="U3912" s="58"/>
      <c r="V3912" s="53">
        <f t="shared" si="985"/>
        <v>0</v>
      </c>
      <c r="W3912" s="75"/>
      <c r="X3912" s="76"/>
    </row>
    <row r="3913" spans="1:24" s="77" customFormat="1" ht="31.5" x14ac:dyDescent="0.25">
      <c r="A3913" s="72" t="s">
        <v>307</v>
      </c>
      <c r="B3913" s="33" t="s">
        <v>335</v>
      </c>
      <c r="C3913" s="79" t="s">
        <v>28</v>
      </c>
      <c r="D3913" s="34" t="s">
        <v>29</v>
      </c>
      <c r="E3913" s="74"/>
      <c r="F3913" s="74"/>
      <c r="G3913" s="74"/>
      <c r="H3913" s="74"/>
      <c r="I3913" s="54"/>
      <c r="J3913" s="50"/>
      <c r="K3913" s="54"/>
      <c r="L3913" s="55"/>
      <c r="M3913" s="75"/>
      <c r="N3913" s="75"/>
      <c r="O3913" s="74"/>
      <c r="P3913" s="74"/>
      <c r="Q3913" s="57">
        <f t="shared" si="983"/>
        <v>0</v>
      </c>
      <c r="R3913" s="74"/>
      <c r="S3913" s="53">
        <f t="shared" si="984"/>
        <v>0</v>
      </c>
      <c r="T3913" s="58"/>
      <c r="U3913" s="58"/>
      <c r="V3913" s="53">
        <f t="shared" si="985"/>
        <v>0</v>
      </c>
      <c r="W3913" s="75"/>
      <c r="X3913" s="76"/>
    </row>
    <row r="3914" spans="1:24" s="77" customFormat="1" ht="15.75" x14ac:dyDescent="0.25">
      <c r="A3914" s="72" t="s">
        <v>307</v>
      </c>
      <c r="B3914" s="33" t="s">
        <v>335</v>
      </c>
      <c r="C3914" s="79" t="s">
        <v>56</v>
      </c>
      <c r="D3914" s="34" t="s">
        <v>53</v>
      </c>
      <c r="E3914" s="74"/>
      <c r="F3914" s="74"/>
      <c r="G3914" s="74"/>
      <c r="H3914" s="74"/>
      <c r="I3914" s="54"/>
      <c r="J3914" s="50"/>
      <c r="K3914" s="54"/>
      <c r="L3914" s="55"/>
      <c r="M3914" s="75"/>
      <c r="N3914" s="75"/>
      <c r="O3914" s="74"/>
      <c r="P3914" s="74"/>
      <c r="Q3914" s="57">
        <f t="shared" si="983"/>
        <v>0</v>
      </c>
      <c r="R3914" s="74"/>
      <c r="S3914" s="53">
        <f t="shared" si="984"/>
        <v>0</v>
      </c>
      <c r="T3914" s="58"/>
      <c r="U3914" s="58"/>
      <c r="V3914" s="53">
        <f t="shared" si="985"/>
        <v>0</v>
      </c>
      <c r="W3914" s="75"/>
      <c r="X3914" s="76"/>
    </row>
    <row r="3915" spans="1:24" s="77" customFormat="1" ht="15.75" x14ac:dyDescent="0.25">
      <c r="A3915" s="72" t="s">
        <v>307</v>
      </c>
      <c r="B3915" s="33" t="s">
        <v>335</v>
      </c>
      <c r="C3915" s="79" t="s">
        <v>57</v>
      </c>
      <c r="D3915" s="34" t="s">
        <v>68</v>
      </c>
      <c r="E3915" s="74"/>
      <c r="F3915" s="74"/>
      <c r="G3915" s="74"/>
      <c r="H3915" s="74"/>
      <c r="I3915" s="54"/>
      <c r="J3915" s="50"/>
      <c r="K3915" s="54"/>
      <c r="L3915" s="55"/>
      <c r="M3915" s="75"/>
      <c r="N3915" s="75"/>
      <c r="O3915" s="74"/>
      <c r="P3915" s="74"/>
      <c r="Q3915" s="57">
        <f t="shared" si="983"/>
        <v>0</v>
      </c>
      <c r="R3915" s="74"/>
      <c r="S3915" s="53">
        <f t="shared" si="984"/>
        <v>0</v>
      </c>
      <c r="T3915" s="58"/>
      <c r="U3915" s="58"/>
      <c r="V3915" s="53">
        <f t="shared" si="985"/>
        <v>0</v>
      </c>
      <c r="W3915" s="75"/>
      <c r="X3915" s="76"/>
    </row>
    <row r="3916" spans="1:24" s="77" customFormat="1" ht="15.75" x14ac:dyDescent="0.25">
      <c r="A3916" s="72" t="s">
        <v>307</v>
      </c>
      <c r="B3916" s="33" t="s">
        <v>335</v>
      </c>
      <c r="C3916" s="79" t="s">
        <v>58</v>
      </c>
      <c r="D3916" s="34" t="s">
        <v>70</v>
      </c>
      <c r="E3916" s="74"/>
      <c r="F3916" s="74"/>
      <c r="G3916" s="74"/>
      <c r="H3916" s="74"/>
      <c r="I3916" s="127"/>
      <c r="J3916" s="50"/>
      <c r="K3916" s="127"/>
      <c r="L3916" s="55"/>
      <c r="M3916" s="75"/>
      <c r="N3916" s="75"/>
      <c r="O3916" s="74"/>
      <c r="P3916" s="74"/>
      <c r="Q3916" s="59">
        <f t="shared" si="983"/>
        <v>0</v>
      </c>
      <c r="R3916" s="74"/>
      <c r="S3916" s="53">
        <f t="shared" si="984"/>
        <v>0</v>
      </c>
      <c r="T3916" s="53"/>
      <c r="U3916" s="53"/>
      <c r="V3916" s="53">
        <f t="shared" si="985"/>
        <v>0</v>
      </c>
      <c r="W3916" s="75"/>
      <c r="X3916" s="76"/>
    </row>
    <row r="3917" spans="1:24" s="77" customFormat="1" ht="31.5" x14ac:dyDescent="0.25">
      <c r="A3917" s="72" t="s">
        <v>307</v>
      </c>
      <c r="B3917" s="33" t="s">
        <v>335</v>
      </c>
      <c r="C3917" s="79" t="s">
        <v>59</v>
      </c>
      <c r="D3917" s="34" t="s">
        <v>69</v>
      </c>
      <c r="E3917" s="74"/>
      <c r="F3917" s="74"/>
      <c r="G3917" s="74"/>
      <c r="H3917" s="74"/>
      <c r="I3917" s="54"/>
      <c r="J3917" s="50"/>
      <c r="K3917" s="54"/>
      <c r="L3917" s="55"/>
      <c r="M3917" s="75"/>
      <c r="N3917" s="75"/>
      <c r="O3917" s="74"/>
      <c r="P3917" s="74"/>
      <c r="Q3917" s="57">
        <f t="shared" si="983"/>
        <v>0</v>
      </c>
      <c r="R3917" s="74"/>
      <c r="S3917" s="53">
        <f t="shared" si="984"/>
        <v>0</v>
      </c>
      <c r="T3917" s="58"/>
      <c r="U3917" s="58"/>
      <c r="V3917" s="53">
        <f t="shared" si="985"/>
        <v>0</v>
      </c>
      <c r="W3917" s="75"/>
      <c r="X3917" s="76"/>
    </row>
    <row r="3918" spans="1:24" s="77" customFormat="1" ht="15.75" x14ac:dyDescent="0.25">
      <c r="A3918" s="72" t="s">
        <v>307</v>
      </c>
      <c r="B3918" s="33" t="s">
        <v>335</v>
      </c>
      <c r="C3918" s="79" t="s">
        <v>60</v>
      </c>
      <c r="D3918" s="34" t="s">
        <v>72</v>
      </c>
      <c r="E3918" s="74"/>
      <c r="F3918" s="74"/>
      <c r="G3918" s="74"/>
      <c r="H3918" s="74"/>
      <c r="I3918" s="54"/>
      <c r="J3918" s="50"/>
      <c r="K3918" s="54"/>
      <c r="L3918" s="55"/>
      <c r="M3918" s="75"/>
      <c r="N3918" s="75"/>
      <c r="O3918" s="74"/>
      <c r="P3918" s="74"/>
      <c r="Q3918" s="57">
        <f t="shared" si="983"/>
        <v>0</v>
      </c>
      <c r="R3918" s="74"/>
      <c r="S3918" s="53">
        <f t="shared" si="984"/>
        <v>0</v>
      </c>
      <c r="T3918" s="58"/>
      <c r="U3918" s="58"/>
      <c r="V3918" s="53">
        <f t="shared" si="985"/>
        <v>0</v>
      </c>
      <c r="W3918" s="75"/>
      <c r="X3918" s="76"/>
    </row>
    <row r="3919" spans="1:24" s="77" customFormat="1" ht="15.75" x14ac:dyDescent="0.25">
      <c r="A3919" s="72" t="s">
        <v>307</v>
      </c>
      <c r="B3919" s="33" t="s">
        <v>335</v>
      </c>
      <c r="C3919" s="79" t="s">
        <v>61</v>
      </c>
      <c r="D3919" s="34" t="s">
        <v>67</v>
      </c>
      <c r="E3919" s="74"/>
      <c r="F3919" s="74"/>
      <c r="G3919" s="74"/>
      <c r="H3919" s="74"/>
      <c r="I3919" s="54"/>
      <c r="J3919" s="50"/>
      <c r="K3919" s="54"/>
      <c r="L3919" s="55"/>
      <c r="M3919" s="75"/>
      <c r="N3919" s="75"/>
      <c r="O3919" s="74"/>
      <c r="P3919" s="74"/>
      <c r="Q3919" s="57">
        <f t="shared" si="983"/>
        <v>0</v>
      </c>
      <c r="R3919" s="74"/>
      <c r="S3919" s="53">
        <f t="shared" si="984"/>
        <v>0</v>
      </c>
      <c r="T3919" s="58"/>
      <c r="U3919" s="58"/>
      <c r="V3919" s="53">
        <f t="shared" si="985"/>
        <v>0</v>
      </c>
      <c r="W3919" s="75"/>
      <c r="X3919" s="76"/>
    </row>
    <row r="3920" spans="1:24" s="77" customFormat="1" ht="15.75" x14ac:dyDescent="0.25">
      <c r="A3920" s="72" t="s">
        <v>307</v>
      </c>
      <c r="B3920" s="33" t="s">
        <v>335</v>
      </c>
      <c r="C3920" s="79" t="s">
        <v>62</v>
      </c>
      <c r="D3920" s="34" t="s">
        <v>66</v>
      </c>
      <c r="E3920" s="74"/>
      <c r="F3920" s="74"/>
      <c r="G3920" s="74"/>
      <c r="H3920" s="74"/>
      <c r="I3920" s="54"/>
      <c r="J3920" s="50"/>
      <c r="K3920" s="54"/>
      <c r="L3920" s="55"/>
      <c r="M3920" s="75"/>
      <c r="N3920" s="75"/>
      <c r="O3920" s="74"/>
      <c r="P3920" s="74"/>
      <c r="Q3920" s="57">
        <f t="shared" si="983"/>
        <v>0</v>
      </c>
      <c r="R3920" s="74"/>
      <c r="S3920" s="53">
        <f t="shared" si="984"/>
        <v>0</v>
      </c>
      <c r="T3920" s="58"/>
      <c r="U3920" s="58"/>
      <c r="V3920" s="53">
        <f t="shared" si="985"/>
        <v>0</v>
      </c>
      <c r="W3920" s="75"/>
      <c r="X3920" s="76"/>
    </row>
    <row r="3921" spans="1:24" s="77" customFormat="1" ht="15.75" x14ac:dyDescent="0.25">
      <c r="A3921" s="72" t="s">
        <v>307</v>
      </c>
      <c r="B3921" s="33" t="s">
        <v>335</v>
      </c>
      <c r="C3921" s="79" t="s">
        <v>63</v>
      </c>
      <c r="D3921" s="34" t="s">
        <v>52</v>
      </c>
      <c r="E3921" s="74"/>
      <c r="F3921" s="74"/>
      <c r="G3921" s="74"/>
      <c r="H3921" s="74"/>
      <c r="I3921" s="54"/>
      <c r="J3921" s="50"/>
      <c r="K3921" s="54"/>
      <c r="L3921" s="55"/>
      <c r="M3921" s="75"/>
      <c r="N3921" s="75"/>
      <c r="O3921" s="74"/>
      <c r="P3921" s="74"/>
      <c r="Q3921" s="57">
        <f t="shared" si="983"/>
        <v>0</v>
      </c>
      <c r="R3921" s="74"/>
      <c r="S3921" s="53">
        <f t="shared" si="984"/>
        <v>0</v>
      </c>
      <c r="T3921" s="58"/>
      <c r="U3921" s="58"/>
      <c r="V3921" s="53">
        <f t="shared" si="985"/>
        <v>0</v>
      </c>
      <c r="W3921" s="75"/>
      <c r="X3921" s="76"/>
    </row>
    <row r="3922" spans="1:24" s="77" customFormat="1" ht="15.75" x14ac:dyDescent="0.25">
      <c r="A3922" s="72" t="s">
        <v>307</v>
      </c>
      <c r="B3922" s="33" t="s">
        <v>335</v>
      </c>
      <c r="C3922" s="79" t="s">
        <v>64</v>
      </c>
      <c r="D3922" s="34" t="s">
        <v>55</v>
      </c>
      <c r="E3922" s="74"/>
      <c r="F3922" s="74"/>
      <c r="G3922" s="74"/>
      <c r="H3922" s="74"/>
      <c r="I3922" s="54"/>
      <c r="J3922" s="50"/>
      <c r="K3922" s="54"/>
      <c r="L3922" s="55"/>
      <c r="M3922" s="75"/>
      <c r="N3922" s="75"/>
      <c r="O3922" s="74"/>
      <c r="P3922" s="74"/>
      <c r="Q3922" s="57">
        <f t="shared" si="983"/>
        <v>0</v>
      </c>
      <c r="R3922" s="74"/>
      <c r="S3922" s="53">
        <f t="shared" si="984"/>
        <v>0</v>
      </c>
      <c r="T3922" s="58"/>
      <c r="U3922" s="58"/>
      <c r="V3922" s="53">
        <f t="shared" si="985"/>
        <v>0</v>
      </c>
      <c r="W3922" s="75"/>
      <c r="X3922" s="76"/>
    </row>
    <row r="3923" spans="1:24" s="77" customFormat="1" ht="15.75" x14ac:dyDescent="0.25">
      <c r="A3923" s="72" t="s">
        <v>307</v>
      </c>
      <c r="B3923" s="33" t="s">
        <v>335</v>
      </c>
      <c r="C3923" s="79" t="s">
        <v>65</v>
      </c>
      <c r="D3923" s="34" t="s">
        <v>71</v>
      </c>
      <c r="E3923" s="74"/>
      <c r="F3923" s="74"/>
      <c r="G3923" s="74"/>
      <c r="H3923" s="74"/>
      <c r="I3923" s="54"/>
      <c r="J3923" s="50"/>
      <c r="K3923" s="54"/>
      <c r="L3923" s="55"/>
      <c r="M3923" s="75"/>
      <c r="N3923" s="75"/>
      <c r="O3923" s="74"/>
      <c r="P3923" s="74"/>
      <c r="Q3923" s="57">
        <f t="shared" si="983"/>
        <v>0</v>
      </c>
      <c r="R3923" s="74"/>
      <c r="S3923" s="53">
        <f t="shared" si="984"/>
        <v>0</v>
      </c>
      <c r="T3923" s="58"/>
      <c r="U3923" s="58"/>
      <c r="V3923" s="53">
        <f t="shared" si="985"/>
        <v>0</v>
      </c>
      <c r="W3923" s="75"/>
      <c r="X3923" s="76"/>
    </row>
    <row r="3924" spans="1:24" s="77" customFormat="1" ht="31.5" x14ac:dyDescent="0.25">
      <c r="A3924" s="72" t="s">
        <v>307</v>
      </c>
      <c r="B3924" s="22" t="s">
        <v>336</v>
      </c>
      <c r="C3924" s="73" t="s">
        <v>102</v>
      </c>
      <c r="D3924" s="32" t="s">
        <v>30</v>
      </c>
      <c r="E3924" s="61">
        <f t="shared" ref="E3924:L3924" si="986">SUM(E3925:E3941)</f>
        <v>898052</v>
      </c>
      <c r="F3924" s="61">
        <f t="shared" si="986"/>
        <v>149675.33333333331</v>
      </c>
      <c r="G3924" s="61">
        <f t="shared" si="986"/>
        <v>137329</v>
      </c>
      <c r="H3924" s="61">
        <f t="shared" si="986"/>
        <v>137329</v>
      </c>
      <c r="I3924" s="128">
        <f t="shared" si="986"/>
        <v>0</v>
      </c>
      <c r="J3924" s="128">
        <f t="shared" si="986"/>
        <v>0</v>
      </c>
      <c r="K3924" s="128">
        <f t="shared" si="986"/>
        <v>0</v>
      </c>
      <c r="L3924" s="61">
        <f t="shared" si="986"/>
        <v>0</v>
      </c>
      <c r="M3924" s="61"/>
      <c r="N3924" s="61"/>
      <c r="O3924" s="61">
        <f t="shared" ref="O3924:V3924" si="987">SUM(O3925:O3939)</f>
        <v>10</v>
      </c>
      <c r="P3924" s="61">
        <f t="shared" si="987"/>
        <v>10</v>
      </c>
      <c r="Q3924" s="128">
        <f t="shared" si="987"/>
        <v>0</v>
      </c>
      <c r="R3924" s="61">
        <f t="shared" si="987"/>
        <v>0</v>
      </c>
      <c r="S3924" s="61">
        <f t="shared" si="987"/>
        <v>0</v>
      </c>
      <c r="T3924" s="145">
        <f t="shared" si="987"/>
        <v>1</v>
      </c>
      <c r="U3924" s="145">
        <f t="shared" si="987"/>
        <v>1</v>
      </c>
      <c r="V3924" s="61">
        <f t="shared" si="987"/>
        <v>0</v>
      </c>
      <c r="W3924" s="61"/>
      <c r="X3924" s="76"/>
    </row>
    <row r="3925" spans="1:24" s="77" customFormat="1" ht="15.75" x14ac:dyDescent="0.25">
      <c r="A3925" s="72" t="s">
        <v>307</v>
      </c>
      <c r="B3925" s="33" t="s">
        <v>336</v>
      </c>
      <c r="C3925" s="73" t="s">
        <v>79</v>
      </c>
      <c r="D3925" s="43" t="s">
        <v>77</v>
      </c>
      <c r="E3925" s="53">
        <v>4189</v>
      </c>
      <c r="F3925" s="53">
        <f>E3925/12*2</f>
        <v>698.16666666666663</v>
      </c>
      <c r="G3925" s="53"/>
      <c r="H3925" s="53"/>
      <c r="I3925" s="54"/>
      <c r="J3925" s="50"/>
      <c r="K3925" s="54"/>
      <c r="L3925" s="55"/>
      <c r="M3925" s="75"/>
      <c r="N3925" s="75"/>
      <c r="O3925" s="74"/>
      <c r="P3925" s="74"/>
      <c r="Q3925" s="57">
        <f t="shared" ref="Q3925:Q3939" si="988">O3925-P3925</f>
        <v>0</v>
      </c>
      <c r="R3925" s="74"/>
      <c r="S3925" s="53">
        <f>ROUND(R3925/12*3,0)</f>
        <v>0</v>
      </c>
      <c r="T3925" s="58"/>
      <c r="U3925" s="58"/>
      <c r="V3925" s="53">
        <f t="shared" ref="V3925:V3939" si="989">T3925-U3925</f>
        <v>0</v>
      </c>
      <c r="W3925" s="75"/>
      <c r="X3925" s="76"/>
    </row>
    <row r="3926" spans="1:24" s="77" customFormat="1" ht="15.75" x14ac:dyDescent="0.25">
      <c r="A3926" s="72" t="s">
        <v>307</v>
      </c>
      <c r="B3926" s="33" t="s">
        <v>336</v>
      </c>
      <c r="C3926" s="73" t="s">
        <v>80</v>
      </c>
      <c r="D3926" s="43" t="s">
        <v>78</v>
      </c>
      <c r="E3926" s="74"/>
      <c r="F3926" s="74"/>
      <c r="G3926" s="74"/>
      <c r="H3926" s="74"/>
      <c r="I3926" s="54"/>
      <c r="J3926" s="50"/>
      <c r="K3926" s="54"/>
      <c r="L3926" s="55"/>
      <c r="M3926" s="75"/>
      <c r="N3926" s="75"/>
      <c r="O3926" s="74"/>
      <c r="P3926" s="74"/>
      <c r="Q3926" s="57">
        <f t="shared" si="988"/>
        <v>0</v>
      </c>
      <c r="R3926" s="74"/>
      <c r="S3926" s="53">
        <f>ROUND(R3926/12*3,0)</f>
        <v>0</v>
      </c>
      <c r="T3926" s="58"/>
      <c r="U3926" s="58"/>
      <c r="V3926" s="53">
        <f t="shared" si="989"/>
        <v>0</v>
      </c>
      <c r="W3926" s="75"/>
      <c r="X3926" s="76"/>
    </row>
    <row r="3927" spans="1:24" s="77" customFormat="1" ht="15.75" x14ac:dyDescent="0.25">
      <c r="A3927" s="72" t="s">
        <v>307</v>
      </c>
      <c r="B3927" s="33" t="s">
        <v>336</v>
      </c>
      <c r="C3927" s="73" t="s">
        <v>82</v>
      </c>
      <c r="D3927" s="34" t="s">
        <v>81</v>
      </c>
      <c r="E3927" s="74"/>
      <c r="F3927" s="74"/>
      <c r="G3927" s="74"/>
      <c r="H3927" s="74"/>
      <c r="I3927" s="54"/>
      <c r="J3927" s="50"/>
      <c r="K3927" s="54"/>
      <c r="L3927" s="55"/>
      <c r="M3927" s="75"/>
      <c r="N3927" s="75"/>
      <c r="O3927" s="74"/>
      <c r="P3927" s="74"/>
      <c r="Q3927" s="57">
        <f t="shared" si="988"/>
        <v>0</v>
      </c>
      <c r="R3927" s="74"/>
      <c r="S3927" s="53">
        <f>ROUND(R3927/12*4,0)</f>
        <v>0</v>
      </c>
      <c r="T3927" s="58"/>
      <c r="U3927" s="58"/>
      <c r="V3927" s="53">
        <f t="shared" si="989"/>
        <v>0</v>
      </c>
      <c r="W3927" s="75"/>
      <c r="X3927" s="76"/>
    </row>
    <row r="3928" spans="1:24" s="77" customFormat="1" ht="31.5" x14ac:dyDescent="0.25">
      <c r="A3928" s="72" t="s">
        <v>307</v>
      </c>
      <c r="B3928" s="33" t="s">
        <v>336</v>
      </c>
      <c r="C3928" s="73" t="s">
        <v>84</v>
      </c>
      <c r="D3928" s="43" t="s">
        <v>83</v>
      </c>
      <c r="E3928" s="74"/>
      <c r="F3928" s="74"/>
      <c r="G3928" s="74"/>
      <c r="H3928" s="74"/>
      <c r="I3928" s="54"/>
      <c r="J3928" s="50"/>
      <c r="K3928" s="54"/>
      <c r="L3928" s="55"/>
      <c r="M3928" s="75"/>
      <c r="N3928" s="75"/>
      <c r="O3928" s="74"/>
      <c r="P3928" s="74"/>
      <c r="Q3928" s="57">
        <f t="shared" si="988"/>
        <v>0</v>
      </c>
      <c r="R3928" s="74"/>
      <c r="S3928" s="53">
        <f>ROUND(R3928/12*3,0)</f>
        <v>0</v>
      </c>
      <c r="T3928" s="58"/>
      <c r="U3928" s="58"/>
      <c r="V3928" s="53">
        <f t="shared" si="989"/>
        <v>0</v>
      </c>
      <c r="W3928" s="75"/>
      <c r="X3928" s="76"/>
    </row>
    <row r="3929" spans="1:24" s="77" customFormat="1" ht="15.75" x14ac:dyDescent="0.25">
      <c r="A3929" s="72" t="s">
        <v>307</v>
      </c>
      <c r="B3929" s="33" t="s">
        <v>336</v>
      </c>
      <c r="C3929" s="73" t="s">
        <v>95</v>
      </c>
      <c r="D3929" s="43" t="s">
        <v>96</v>
      </c>
      <c r="E3929" s="74"/>
      <c r="F3929" s="74"/>
      <c r="G3929" s="74"/>
      <c r="H3929" s="74"/>
      <c r="I3929" s="54"/>
      <c r="J3929" s="50"/>
      <c r="K3929" s="54"/>
      <c r="L3929" s="55"/>
      <c r="M3929" s="75"/>
      <c r="N3929" s="75"/>
      <c r="O3929" s="74"/>
      <c r="P3929" s="74"/>
      <c r="Q3929" s="57">
        <f t="shared" si="988"/>
        <v>0</v>
      </c>
      <c r="R3929" s="74"/>
      <c r="S3929" s="53">
        <f>ROUND(R3929/12*3,0)</f>
        <v>0</v>
      </c>
      <c r="T3929" s="58"/>
      <c r="U3929" s="58"/>
      <c r="V3929" s="53">
        <f t="shared" si="989"/>
        <v>0</v>
      </c>
      <c r="W3929" s="75"/>
      <c r="X3929" s="76"/>
    </row>
    <row r="3930" spans="1:24" s="77" customFormat="1" ht="31.5" x14ac:dyDescent="0.25">
      <c r="A3930" s="72" t="s">
        <v>307</v>
      </c>
      <c r="B3930" s="33" t="s">
        <v>336</v>
      </c>
      <c r="C3930" s="73" t="s">
        <v>86</v>
      </c>
      <c r="D3930" s="43" t="s">
        <v>85</v>
      </c>
      <c r="E3930" s="53"/>
      <c r="F3930" s="53">
        <f>E3930/12*2</f>
        <v>0</v>
      </c>
      <c r="G3930" s="53">
        <v>138</v>
      </c>
      <c r="H3930" s="53">
        <v>138</v>
      </c>
      <c r="I3930" s="127"/>
      <c r="J3930" s="55"/>
      <c r="K3930" s="127"/>
      <c r="L3930" s="55"/>
      <c r="M3930" s="75"/>
      <c r="N3930" s="75"/>
      <c r="O3930" s="74">
        <v>10</v>
      </c>
      <c r="P3930" s="74">
        <v>10</v>
      </c>
      <c r="Q3930" s="59">
        <f t="shared" si="988"/>
        <v>0</v>
      </c>
      <c r="R3930" s="74"/>
      <c r="S3930" s="53">
        <f>ROUND(R3930/12*2,0)</f>
        <v>0</v>
      </c>
      <c r="T3930" s="53">
        <v>1</v>
      </c>
      <c r="U3930" s="53">
        <v>1</v>
      </c>
      <c r="V3930" s="53">
        <f t="shared" si="989"/>
        <v>0</v>
      </c>
      <c r="W3930" s="75"/>
      <c r="X3930" s="76"/>
    </row>
    <row r="3931" spans="1:24" s="77" customFormat="1" ht="31.5" x14ac:dyDescent="0.25">
      <c r="A3931" s="72" t="s">
        <v>307</v>
      </c>
      <c r="B3931" s="33" t="s">
        <v>336</v>
      </c>
      <c r="C3931" s="73" t="s">
        <v>102</v>
      </c>
      <c r="D3931" s="39" t="s">
        <v>362</v>
      </c>
      <c r="E3931" s="74"/>
      <c r="F3931" s="74"/>
      <c r="G3931" s="74"/>
      <c r="H3931" s="74"/>
      <c r="I3931" s="54"/>
      <c r="J3931" s="50"/>
      <c r="K3931" s="54"/>
      <c r="L3931" s="55"/>
      <c r="M3931" s="75"/>
      <c r="N3931" s="75"/>
      <c r="O3931" s="74"/>
      <c r="P3931" s="74"/>
      <c r="Q3931" s="57">
        <f t="shared" si="988"/>
        <v>0</v>
      </c>
      <c r="R3931" s="74"/>
      <c r="S3931" s="53">
        <f>ROUND(R3931/12*3,0)</f>
        <v>0</v>
      </c>
      <c r="T3931" s="58"/>
      <c r="U3931" s="58"/>
      <c r="V3931" s="53">
        <f t="shared" si="989"/>
        <v>0</v>
      </c>
      <c r="W3931" s="75"/>
      <c r="X3931" s="76"/>
    </row>
    <row r="3932" spans="1:24" s="77" customFormat="1" ht="15.75" x14ac:dyDescent="0.25">
      <c r="A3932" s="72" t="s">
        <v>307</v>
      </c>
      <c r="B3932" s="33" t="s">
        <v>336</v>
      </c>
      <c r="C3932" s="73" t="s">
        <v>89</v>
      </c>
      <c r="D3932" s="43" t="s">
        <v>88</v>
      </c>
      <c r="E3932" s="74"/>
      <c r="F3932" s="74"/>
      <c r="G3932" s="74"/>
      <c r="H3932" s="74"/>
      <c r="I3932" s="54"/>
      <c r="J3932" s="50"/>
      <c r="K3932" s="54"/>
      <c r="L3932" s="55"/>
      <c r="M3932" s="75"/>
      <c r="N3932" s="75"/>
      <c r="O3932" s="74"/>
      <c r="P3932" s="74"/>
      <c r="Q3932" s="57">
        <f t="shared" si="988"/>
        <v>0</v>
      </c>
      <c r="R3932" s="74"/>
      <c r="S3932" s="53">
        <f t="shared" ref="S3932:S3939" si="990">ROUND(R3932/12*3,0)</f>
        <v>0</v>
      </c>
      <c r="T3932" s="58"/>
      <c r="U3932" s="58"/>
      <c r="V3932" s="53">
        <f t="shared" si="989"/>
        <v>0</v>
      </c>
      <c r="W3932" s="75"/>
      <c r="X3932" s="76"/>
    </row>
    <row r="3933" spans="1:24" s="77" customFormat="1" ht="15.75" x14ac:dyDescent="0.25">
      <c r="A3933" s="72" t="s">
        <v>307</v>
      </c>
      <c r="B3933" s="33" t="s">
        <v>336</v>
      </c>
      <c r="C3933" s="73" t="s">
        <v>91</v>
      </c>
      <c r="D3933" s="43" t="s">
        <v>90</v>
      </c>
      <c r="E3933" s="53">
        <v>893863</v>
      </c>
      <c r="F3933" s="53">
        <f>E3933/12*2</f>
        <v>148977.16666666666</v>
      </c>
      <c r="G3933" s="53">
        <v>137191</v>
      </c>
      <c r="H3933" s="53">
        <v>137191</v>
      </c>
      <c r="I3933" s="54"/>
      <c r="J3933" s="50"/>
      <c r="K3933" s="54"/>
      <c r="L3933" s="55"/>
      <c r="M3933" s="75"/>
      <c r="N3933" s="75"/>
      <c r="O3933" s="74"/>
      <c r="P3933" s="74"/>
      <c r="Q3933" s="57">
        <f t="shared" si="988"/>
        <v>0</v>
      </c>
      <c r="R3933" s="74"/>
      <c r="S3933" s="53">
        <f t="shared" si="990"/>
        <v>0</v>
      </c>
      <c r="T3933" s="58"/>
      <c r="U3933" s="58"/>
      <c r="V3933" s="53">
        <f t="shared" si="989"/>
        <v>0</v>
      </c>
      <c r="W3933" s="75"/>
      <c r="X3933" s="76"/>
    </row>
    <row r="3934" spans="1:24" s="77" customFormat="1" ht="15.75" x14ac:dyDescent="0.25">
      <c r="A3934" s="72" t="s">
        <v>307</v>
      </c>
      <c r="B3934" s="33" t="s">
        <v>336</v>
      </c>
      <c r="C3934" s="73" t="s">
        <v>94</v>
      </c>
      <c r="D3934" s="43" t="s">
        <v>97</v>
      </c>
      <c r="E3934" s="74"/>
      <c r="F3934" s="74"/>
      <c r="G3934" s="74"/>
      <c r="H3934" s="74"/>
      <c r="I3934" s="54"/>
      <c r="J3934" s="50"/>
      <c r="K3934" s="54"/>
      <c r="L3934" s="55"/>
      <c r="M3934" s="75"/>
      <c r="N3934" s="75"/>
      <c r="O3934" s="74"/>
      <c r="P3934" s="74"/>
      <c r="Q3934" s="57">
        <f t="shared" si="988"/>
        <v>0</v>
      </c>
      <c r="R3934" s="74"/>
      <c r="S3934" s="53">
        <f t="shared" si="990"/>
        <v>0</v>
      </c>
      <c r="T3934" s="58"/>
      <c r="U3934" s="58"/>
      <c r="V3934" s="53">
        <f t="shared" si="989"/>
        <v>0</v>
      </c>
      <c r="W3934" s="75"/>
      <c r="X3934" s="76"/>
    </row>
    <row r="3935" spans="1:24" s="77" customFormat="1" ht="15.75" x14ac:dyDescent="0.25">
      <c r="A3935" s="72" t="s">
        <v>307</v>
      </c>
      <c r="B3935" s="33" t="s">
        <v>336</v>
      </c>
      <c r="C3935" s="73" t="s">
        <v>93</v>
      </c>
      <c r="D3935" s="43" t="s">
        <v>92</v>
      </c>
      <c r="E3935" s="74"/>
      <c r="F3935" s="74"/>
      <c r="G3935" s="74"/>
      <c r="H3935" s="74"/>
      <c r="I3935" s="54"/>
      <c r="J3935" s="50"/>
      <c r="K3935" s="54"/>
      <c r="L3935" s="55"/>
      <c r="M3935" s="75"/>
      <c r="N3935" s="75"/>
      <c r="O3935" s="74"/>
      <c r="P3935" s="74"/>
      <c r="Q3935" s="57">
        <f t="shared" si="988"/>
        <v>0</v>
      </c>
      <c r="R3935" s="74"/>
      <c r="S3935" s="53">
        <f t="shared" si="990"/>
        <v>0</v>
      </c>
      <c r="T3935" s="58"/>
      <c r="U3935" s="58"/>
      <c r="V3935" s="53">
        <f t="shared" si="989"/>
        <v>0</v>
      </c>
      <c r="W3935" s="75"/>
      <c r="X3935" s="76"/>
    </row>
    <row r="3936" spans="1:24" s="77" customFormat="1" ht="31.5" x14ac:dyDescent="0.25">
      <c r="A3936" s="72" t="s">
        <v>307</v>
      </c>
      <c r="B3936" s="33" t="s">
        <v>336</v>
      </c>
      <c r="C3936" s="73" t="s">
        <v>98</v>
      </c>
      <c r="D3936" s="34" t="s">
        <v>99</v>
      </c>
      <c r="E3936" s="74"/>
      <c r="F3936" s="74"/>
      <c r="G3936" s="74"/>
      <c r="H3936" s="74"/>
      <c r="I3936" s="54"/>
      <c r="J3936" s="50"/>
      <c r="K3936" s="54"/>
      <c r="L3936" s="55"/>
      <c r="M3936" s="75"/>
      <c r="N3936" s="75"/>
      <c r="O3936" s="74"/>
      <c r="P3936" s="74"/>
      <c r="Q3936" s="57">
        <f t="shared" si="988"/>
        <v>0</v>
      </c>
      <c r="R3936" s="74"/>
      <c r="S3936" s="53">
        <f t="shared" si="990"/>
        <v>0</v>
      </c>
      <c r="T3936" s="58"/>
      <c r="U3936" s="58"/>
      <c r="V3936" s="53">
        <f t="shared" si="989"/>
        <v>0</v>
      </c>
      <c r="W3936" s="75"/>
      <c r="X3936" s="76"/>
    </row>
    <row r="3937" spans="1:24" s="77" customFormat="1" ht="15.75" x14ac:dyDescent="0.25">
      <c r="A3937" s="72" t="s">
        <v>307</v>
      </c>
      <c r="B3937" s="33" t="s">
        <v>336</v>
      </c>
      <c r="C3937" s="73" t="s">
        <v>100</v>
      </c>
      <c r="D3937" s="34" t="s">
        <v>101</v>
      </c>
      <c r="E3937" s="74"/>
      <c r="F3937" s="74"/>
      <c r="G3937" s="74"/>
      <c r="H3937" s="74"/>
      <c r="I3937" s="54"/>
      <c r="J3937" s="50"/>
      <c r="K3937" s="54"/>
      <c r="L3937" s="55"/>
      <c r="M3937" s="75"/>
      <c r="N3937" s="75"/>
      <c r="O3937" s="74"/>
      <c r="P3937" s="74"/>
      <c r="Q3937" s="57">
        <f t="shared" si="988"/>
        <v>0</v>
      </c>
      <c r="R3937" s="74"/>
      <c r="S3937" s="53">
        <f t="shared" si="990"/>
        <v>0</v>
      </c>
      <c r="T3937" s="58"/>
      <c r="U3937" s="58"/>
      <c r="V3937" s="53">
        <f t="shared" si="989"/>
        <v>0</v>
      </c>
      <c r="W3937" s="75"/>
      <c r="X3937" s="76"/>
    </row>
    <row r="3938" spans="1:24" s="77" customFormat="1" ht="47.25" x14ac:dyDescent="0.25">
      <c r="A3938" s="72" t="s">
        <v>307</v>
      </c>
      <c r="B3938" s="33" t="s">
        <v>336</v>
      </c>
      <c r="C3938" s="73" t="s">
        <v>102</v>
      </c>
      <c r="D3938" s="39" t="s">
        <v>87</v>
      </c>
      <c r="E3938" s="74"/>
      <c r="F3938" s="74"/>
      <c r="G3938" s="74"/>
      <c r="H3938" s="74"/>
      <c r="I3938" s="54"/>
      <c r="J3938" s="50"/>
      <c r="K3938" s="54"/>
      <c r="L3938" s="55"/>
      <c r="M3938" s="75"/>
      <c r="N3938" s="75"/>
      <c r="O3938" s="74"/>
      <c r="P3938" s="74"/>
      <c r="Q3938" s="57">
        <f t="shared" si="988"/>
        <v>0</v>
      </c>
      <c r="R3938" s="74"/>
      <c r="S3938" s="53">
        <f t="shared" si="990"/>
        <v>0</v>
      </c>
      <c r="T3938" s="58"/>
      <c r="U3938" s="58"/>
      <c r="V3938" s="53">
        <f t="shared" si="989"/>
        <v>0</v>
      </c>
      <c r="W3938" s="75"/>
      <c r="X3938" s="76"/>
    </row>
    <row r="3939" spans="1:24" s="77" customFormat="1" ht="63" x14ac:dyDescent="0.25">
      <c r="A3939" s="72" t="s">
        <v>307</v>
      </c>
      <c r="B3939" s="33" t="s">
        <v>336</v>
      </c>
      <c r="C3939" s="73" t="s">
        <v>102</v>
      </c>
      <c r="D3939" s="39" t="s">
        <v>103</v>
      </c>
      <c r="E3939" s="74"/>
      <c r="F3939" s="74"/>
      <c r="G3939" s="74"/>
      <c r="H3939" s="74"/>
      <c r="I3939" s="54"/>
      <c r="J3939" s="50"/>
      <c r="K3939" s="54"/>
      <c r="L3939" s="55"/>
      <c r="M3939" s="75"/>
      <c r="N3939" s="75"/>
      <c r="O3939" s="74"/>
      <c r="P3939" s="74"/>
      <c r="Q3939" s="57">
        <f t="shared" si="988"/>
        <v>0</v>
      </c>
      <c r="R3939" s="74"/>
      <c r="S3939" s="53">
        <f t="shared" si="990"/>
        <v>0</v>
      </c>
      <c r="T3939" s="58"/>
      <c r="U3939" s="58"/>
      <c r="V3939" s="53">
        <f t="shared" si="989"/>
        <v>0</v>
      </c>
      <c r="W3939" s="75"/>
      <c r="X3939" s="76"/>
    </row>
    <row r="3940" spans="1:24" s="77" customFormat="1" ht="31.5" x14ac:dyDescent="0.25">
      <c r="A3940" s="72" t="s">
        <v>307</v>
      </c>
      <c r="B3940" s="33" t="s">
        <v>336</v>
      </c>
      <c r="C3940" s="23" t="s">
        <v>374</v>
      </c>
      <c r="D3940" s="39" t="s">
        <v>375</v>
      </c>
      <c r="E3940" s="53"/>
      <c r="F3940" s="53">
        <f>E3940/12*1</f>
        <v>0</v>
      </c>
      <c r="G3940" s="53"/>
      <c r="H3940" s="53"/>
      <c r="I3940" s="54"/>
      <c r="J3940" s="50"/>
      <c r="K3940" s="54"/>
      <c r="L3940" s="55"/>
      <c r="M3940" s="75"/>
      <c r="N3940" s="75"/>
      <c r="O3940" s="74"/>
      <c r="P3940" s="74"/>
      <c r="Q3940" s="57"/>
      <c r="R3940" s="74"/>
      <c r="S3940" s="53"/>
      <c r="T3940" s="58"/>
      <c r="U3940" s="58"/>
      <c r="V3940" s="53"/>
      <c r="W3940" s="75"/>
      <c r="X3940" s="76"/>
    </row>
    <row r="3941" spans="1:24" s="77" customFormat="1" ht="37.5" customHeight="1" x14ac:dyDescent="0.25">
      <c r="A3941" s="72" t="s">
        <v>307</v>
      </c>
      <c r="B3941" s="33" t="s">
        <v>336</v>
      </c>
      <c r="C3941" s="23" t="s">
        <v>377</v>
      </c>
      <c r="D3941" s="39" t="s">
        <v>376</v>
      </c>
      <c r="E3941" s="74"/>
      <c r="F3941" s="74"/>
      <c r="G3941" s="74"/>
      <c r="H3941" s="74"/>
      <c r="I3941" s="54"/>
      <c r="J3941" s="50"/>
      <c r="K3941" s="54"/>
      <c r="L3941" s="55"/>
      <c r="M3941" s="75"/>
      <c r="N3941" s="75"/>
      <c r="O3941" s="74"/>
      <c r="P3941" s="74"/>
      <c r="Q3941" s="57"/>
      <c r="R3941" s="74"/>
      <c r="S3941" s="53"/>
      <c r="T3941" s="58"/>
      <c r="U3941" s="58"/>
      <c r="V3941" s="53"/>
      <c r="W3941" s="75"/>
      <c r="X3941" s="76"/>
    </row>
    <row r="3942" spans="1:24" s="77" customFormat="1" ht="15.75" x14ac:dyDescent="0.25">
      <c r="A3942" s="72" t="s">
        <v>307</v>
      </c>
      <c r="B3942" s="21">
        <v>2</v>
      </c>
      <c r="C3942" s="73" t="s">
        <v>102</v>
      </c>
      <c r="D3942" s="40" t="s">
        <v>31</v>
      </c>
      <c r="E3942" s="68">
        <f>E3943+E3949+E4003</f>
        <v>4777932</v>
      </c>
      <c r="F3942" s="68">
        <f>F3943+F3949+F4003</f>
        <v>1190446.0833333333</v>
      </c>
      <c r="G3942" s="68">
        <f>G3943+G3949+G4003</f>
        <v>1252882</v>
      </c>
      <c r="H3942" s="68">
        <f>H3943+H3949+H4003</f>
        <v>1152348</v>
      </c>
      <c r="I3942" s="134">
        <f>I3943+I3949+I4003</f>
        <v>97632</v>
      </c>
      <c r="J3942" s="70">
        <f>ROUND(I3942/F3942*100,2)</f>
        <v>8.1999999999999993</v>
      </c>
      <c r="K3942" s="134">
        <f>K3943+K3949+K4003</f>
        <v>-43308.5</v>
      </c>
      <c r="L3942" s="71">
        <f>ROUND(K3942*100/-F3942,2)</f>
        <v>3.64</v>
      </c>
      <c r="M3942" s="64">
        <v>38709</v>
      </c>
      <c r="N3942" s="49">
        <f>ROUND(M3942/12*3,0)</f>
        <v>9677</v>
      </c>
      <c r="O3942" s="68">
        <f t="shared" ref="O3942:V3942" si="991">O3943+O3949+O4003</f>
        <v>9788</v>
      </c>
      <c r="P3942" s="68">
        <f t="shared" si="991"/>
        <v>8641</v>
      </c>
      <c r="Q3942" s="134">
        <f t="shared" si="991"/>
        <v>1147</v>
      </c>
      <c r="R3942" s="68">
        <f t="shared" si="991"/>
        <v>1886</v>
      </c>
      <c r="S3942" s="64">
        <f t="shared" si="991"/>
        <v>474</v>
      </c>
      <c r="T3942" s="144">
        <f t="shared" si="991"/>
        <v>499</v>
      </c>
      <c r="U3942" s="144">
        <f t="shared" si="991"/>
        <v>447</v>
      </c>
      <c r="V3942" s="64">
        <f t="shared" si="991"/>
        <v>52</v>
      </c>
      <c r="W3942" s="68"/>
      <c r="X3942" s="76"/>
    </row>
    <row r="3943" spans="1:24" s="77" customFormat="1" ht="15.75" x14ac:dyDescent="0.25">
      <c r="A3943" s="72" t="s">
        <v>307</v>
      </c>
      <c r="B3943" s="22" t="s">
        <v>337</v>
      </c>
      <c r="C3943" s="73" t="s">
        <v>102</v>
      </c>
      <c r="D3943" s="32" t="s">
        <v>32</v>
      </c>
      <c r="E3943" s="64">
        <f t="shared" ref="E3943:L3943" si="992">SUM(E3944:E3948)</f>
        <v>533675</v>
      </c>
      <c r="F3943" s="64">
        <f t="shared" si="992"/>
        <v>133419</v>
      </c>
      <c r="G3943" s="64">
        <f t="shared" si="992"/>
        <v>133419</v>
      </c>
      <c r="H3943" s="64">
        <f t="shared" si="992"/>
        <v>133419</v>
      </c>
      <c r="I3943" s="134">
        <f t="shared" si="992"/>
        <v>0</v>
      </c>
      <c r="J3943" s="134">
        <f t="shared" si="992"/>
        <v>0</v>
      </c>
      <c r="K3943" s="134">
        <f t="shared" si="992"/>
        <v>0</v>
      </c>
      <c r="L3943" s="64">
        <f t="shared" si="992"/>
        <v>0</v>
      </c>
      <c r="M3943" s="64"/>
      <c r="N3943" s="64"/>
      <c r="O3943" s="64">
        <f t="shared" ref="O3943:V3943" si="993">SUM(O3944:O3948)</f>
        <v>696</v>
      </c>
      <c r="P3943" s="64">
        <f t="shared" si="993"/>
        <v>766</v>
      </c>
      <c r="Q3943" s="134">
        <f t="shared" si="993"/>
        <v>-70</v>
      </c>
      <c r="R3943" s="64">
        <f t="shared" si="993"/>
        <v>391</v>
      </c>
      <c r="S3943" s="64">
        <f t="shared" si="993"/>
        <v>98</v>
      </c>
      <c r="T3943" s="144">
        <f t="shared" si="993"/>
        <v>92</v>
      </c>
      <c r="U3943" s="144">
        <f t="shared" si="993"/>
        <v>92</v>
      </c>
      <c r="V3943" s="64">
        <f t="shared" si="993"/>
        <v>0</v>
      </c>
      <c r="W3943" s="64"/>
      <c r="X3943" s="76"/>
    </row>
    <row r="3944" spans="1:24" s="77" customFormat="1" ht="15.75" x14ac:dyDescent="0.25">
      <c r="A3944" s="72" t="s">
        <v>307</v>
      </c>
      <c r="B3944" s="33" t="s">
        <v>337</v>
      </c>
      <c r="C3944" s="73" t="s">
        <v>109</v>
      </c>
      <c r="D3944" s="34" t="s">
        <v>106</v>
      </c>
      <c r="E3944" s="53">
        <v>533675</v>
      </c>
      <c r="F3944" s="53">
        <f>ROUND(E3944/12*3,0)</f>
        <v>133419</v>
      </c>
      <c r="G3944" s="53">
        <v>133419</v>
      </c>
      <c r="H3944" s="53">
        <v>133419</v>
      </c>
      <c r="I3944" s="54"/>
      <c r="J3944" s="50"/>
      <c r="K3944" s="54"/>
      <c r="L3944" s="55"/>
      <c r="M3944" s="75"/>
      <c r="N3944" s="75"/>
      <c r="O3944" s="74">
        <v>696</v>
      </c>
      <c r="P3944" s="74">
        <v>766</v>
      </c>
      <c r="Q3944" s="57">
        <f>O3944-P3944</f>
        <v>-70</v>
      </c>
      <c r="R3944" s="74">
        <v>391</v>
      </c>
      <c r="S3944" s="53">
        <f>ROUND(R3944/12*3,0)</f>
        <v>98</v>
      </c>
      <c r="T3944" s="58">
        <v>92</v>
      </c>
      <c r="U3944" s="58">
        <v>92</v>
      </c>
      <c r="V3944" s="53">
        <f>T3944-U3944</f>
        <v>0</v>
      </c>
      <c r="W3944" s="75"/>
      <c r="X3944" s="76"/>
    </row>
    <row r="3945" spans="1:24" s="77" customFormat="1" ht="31.5" x14ac:dyDescent="0.25">
      <c r="A3945" s="72" t="s">
        <v>307</v>
      </c>
      <c r="B3945" s="33" t="s">
        <v>337</v>
      </c>
      <c r="C3945" s="73" t="s">
        <v>110</v>
      </c>
      <c r="D3945" s="34" t="s">
        <v>114</v>
      </c>
      <c r="E3945" s="74"/>
      <c r="F3945" s="74"/>
      <c r="G3945" s="74"/>
      <c r="H3945" s="74"/>
      <c r="I3945" s="54"/>
      <c r="J3945" s="50"/>
      <c r="K3945" s="54"/>
      <c r="L3945" s="55"/>
      <c r="M3945" s="75"/>
      <c r="N3945" s="75"/>
      <c r="O3945" s="74"/>
      <c r="P3945" s="74"/>
      <c r="Q3945" s="57">
        <f>O3945-P3945</f>
        <v>0</v>
      </c>
      <c r="R3945" s="74"/>
      <c r="S3945" s="53">
        <f>ROUND(R3945/12*3,0)</f>
        <v>0</v>
      </c>
      <c r="T3945" s="58"/>
      <c r="U3945" s="58"/>
      <c r="V3945" s="53">
        <f>T3945-U3945</f>
        <v>0</v>
      </c>
      <c r="W3945" s="75"/>
      <c r="X3945" s="76"/>
    </row>
    <row r="3946" spans="1:24" s="77" customFormat="1" ht="15.75" x14ac:dyDescent="0.25">
      <c r="A3946" s="72" t="s">
        <v>307</v>
      </c>
      <c r="B3946" s="33" t="s">
        <v>337</v>
      </c>
      <c r="C3946" s="73" t="s">
        <v>111</v>
      </c>
      <c r="D3946" s="34" t="s">
        <v>115</v>
      </c>
      <c r="E3946" s="74"/>
      <c r="F3946" s="74"/>
      <c r="G3946" s="74"/>
      <c r="H3946" s="74"/>
      <c r="I3946" s="54"/>
      <c r="J3946" s="50"/>
      <c r="K3946" s="54"/>
      <c r="L3946" s="55"/>
      <c r="M3946" s="75"/>
      <c r="N3946" s="75"/>
      <c r="O3946" s="74"/>
      <c r="P3946" s="74"/>
      <c r="Q3946" s="57">
        <f>O3946-P3946</f>
        <v>0</v>
      </c>
      <c r="R3946" s="74"/>
      <c r="S3946" s="53">
        <f>ROUND(R3946/12*3,0)</f>
        <v>0</v>
      </c>
      <c r="T3946" s="58"/>
      <c r="U3946" s="58"/>
      <c r="V3946" s="53">
        <f>T3946-U3946</f>
        <v>0</v>
      </c>
      <c r="W3946" s="75"/>
      <c r="X3946" s="76"/>
    </row>
    <row r="3947" spans="1:24" s="77" customFormat="1" ht="31.5" x14ac:dyDescent="0.25">
      <c r="A3947" s="72" t="s">
        <v>307</v>
      </c>
      <c r="B3947" s="33" t="s">
        <v>337</v>
      </c>
      <c r="C3947" s="73" t="s">
        <v>113</v>
      </c>
      <c r="D3947" s="34" t="s">
        <v>116</v>
      </c>
      <c r="E3947" s="74"/>
      <c r="F3947" s="74"/>
      <c r="G3947" s="74"/>
      <c r="H3947" s="74"/>
      <c r="I3947" s="54"/>
      <c r="J3947" s="50"/>
      <c r="K3947" s="54"/>
      <c r="L3947" s="55"/>
      <c r="M3947" s="75"/>
      <c r="N3947" s="75"/>
      <c r="O3947" s="74"/>
      <c r="P3947" s="74"/>
      <c r="Q3947" s="57">
        <f>O3947-P3947</f>
        <v>0</v>
      </c>
      <c r="R3947" s="74"/>
      <c r="S3947" s="53">
        <f>ROUND(R3947/12*3,0)</f>
        <v>0</v>
      </c>
      <c r="T3947" s="58"/>
      <c r="U3947" s="58"/>
      <c r="V3947" s="53">
        <f>T3947-U3947</f>
        <v>0</v>
      </c>
      <c r="W3947" s="75"/>
      <c r="X3947" s="76"/>
    </row>
    <row r="3948" spans="1:24" s="77" customFormat="1" ht="15.75" x14ac:dyDescent="0.25">
      <c r="A3948" s="72" t="s">
        <v>307</v>
      </c>
      <c r="B3948" s="33" t="s">
        <v>337</v>
      </c>
      <c r="C3948" s="73" t="s">
        <v>112</v>
      </c>
      <c r="D3948" s="34" t="s">
        <v>117</v>
      </c>
      <c r="E3948" s="74"/>
      <c r="F3948" s="74"/>
      <c r="G3948" s="74"/>
      <c r="H3948" s="74"/>
      <c r="I3948" s="54"/>
      <c r="J3948" s="50"/>
      <c r="K3948" s="54"/>
      <c r="L3948" s="55"/>
      <c r="M3948" s="75"/>
      <c r="N3948" s="75"/>
      <c r="O3948" s="74"/>
      <c r="P3948" s="74"/>
      <c r="Q3948" s="57">
        <f>O3948-P3948</f>
        <v>0</v>
      </c>
      <c r="R3948" s="74"/>
      <c r="S3948" s="53">
        <f>ROUND(R3948/12*3,0)</f>
        <v>0</v>
      </c>
      <c r="T3948" s="58"/>
      <c r="U3948" s="58"/>
      <c r="V3948" s="53">
        <f>T3948-U3948</f>
        <v>0</v>
      </c>
      <c r="W3948" s="75"/>
      <c r="X3948" s="76"/>
    </row>
    <row r="3949" spans="1:24" s="77" customFormat="1" ht="23.25" customHeight="1" x14ac:dyDescent="0.25">
      <c r="A3949" s="72" t="s">
        <v>307</v>
      </c>
      <c r="B3949" s="22" t="s">
        <v>338</v>
      </c>
      <c r="C3949" s="73" t="s">
        <v>102</v>
      </c>
      <c r="D3949" s="41" t="s">
        <v>33</v>
      </c>
      <c r="E3949" s="64">
        <f>SUM(E3950:E4002)</f>
        <v>4065706</v>
      </c>
      <c r="F3949" s="64">
        <f>SUM(F3950:F4002)</f>
        <v>1016426.5</v>
      </c>
      <c r="G3949" s="64">
        <f>SUM(G3950:G4002)</f>
        <v>1070750</v>
      </c>
      <c r="H3949" s="64">
        <f>SUM(H3950:H4002)</f>
        <v>970216</v>
      </c>
      <c r="I3949" s="64">
        <f>SUM(I3950:I4002)</f>
        <v>97632</v>
      </c>
      <c r="J3949" s="50">
        <f>ROUND(I3949/F3949*100,2)</f>
        <v>9.61</v>
      </c>
      <c r="K3949" s="64">
        <f>SUM(K3950:K4002)</f>
        <v>-43308.5</v>
      </c>
      <c r="L3949" s="55">
        <f>ROUND(K3949*100/-F3949,2)</f>
        <v>4.26</v>
      </c>
      <c r="M3949" s="64"/>
      <c r="N3949" s="64"/>
      <c r="O3949" s="64">
        <f t="shared" ref="O3949:V3949" si="994">SUM(O3950:O4002)</f>
        <v>9012</v>
      </c>
      <c r="P3949" s="64">
        <f t="shared" si="994"/>
        <v>7795</v>
      </c>
      <c r="Q3949" s="64">
        <f t="shared" si="994"/>
        <v>1217</v>
      </c>
      <c r="R3949" s="64">
        <f t="shared" si="994"/>
        <v>1456</v>
      </c>
      <c r="S3949" s="64">
        <f t="shared" si="994"/>
        <v>366</v>
      </c>
      <c r="T3949" s="64">
        <f t="shared" si="994"/>
        <v>397</v>
      </c>
      <c r="U3949" s="64">
        <f t="shared" si="994"/>
        <v>345</v>
      </c>
      <c r="V3949" s="64">
        <f t="shared" si="994"/>
        <v>52</v>
      </c>
      <c r="W3949" s="64"/>
      <c r="X3949" s="76"/>
    </row>
    <row r="3950" spans="1:24" s="77" customFormat="1" ht="31.5" x14ac:dyDescent="0.25">
      <c r="A3950" s="72" t="s">
        <v>307</v>
      </c>
      <c r="B3950" s="33" t="s">
        <v>338</v>
      </c>
      <c r="C3950" s="78" t="s">
        <v>139</v>
      </c>
      <c r="D3950" s="43" t="s">
        <v>119</v>
      </c>
      <c r="E3950" s="74">
        <v>34466</v>
      </c>
      <c r="F3950" s="53">
        <f t="shared" ref="F3950:F3951" si="995">E3950/12*3</f>
        <v>8616.5</v>
      </c>
      <c r="G3950" s="53">
        <v>5994</v>
      </c>
      <c r="H3950" s="53">
        <v>5994</v>
      </c>
      <c r="I3950" s="127"/>
      <c r="J3950" s="55"/>
      <c r="K3950" s="54">
        <f t="shared" ref="K3950" si="996">G3950-F3950</f>
        <v>-2622.5</v>
      </c>
      <c r="L3950" s="55">
        <f t="shared" ref="L3950" si="997">ROUND(K3950*100/-F3950,2)</f>
        <v>30.44</v>
      </c>
      <c r="M3950" s="75"/>
      <c r="N3950" s="75"/>
      <c r="O3950" s="74">
        <v>126</v>
      </c>
      <c r="P3950" s="74">
        <v>126</v>
      </c>
      <c r="Q3950" s="59">
        <f t="shared" ref="Q3950:Q4002" si="998">O3950-P3950</f>
        <v>0</v>
      </c>
      <c r="R3950" s="75">
        <v>46</v>
      </c>
      <c r="S3950" s="53">
        <f t="shared" ref="S3950:S3966" si="999">ROUND(R3950/12*3,0)</f>
        <v>12</v>
      </c>
      <c r="T3950" s="58">
        <v>8</v>
      </c>
      <c r="U3950" s="58">
        <v>8</v>
      </c>
      <c r="V3950" s="53">
        <f t="shared" ref="V3950:V4002" si="1000">T3950-U3950</f>
        <v>0</v>
      </c>
      <c r="W3950" s="75"/>
      <c r="X3950" s="76"/>
    </row>
    <row r="3951" spans="1:24" s="77" customFormat="1" ht="47.25" x14ac:dyDescent="0.25">
      <c r="A3951" s="72" t="s">
        <v>307</v>
      </c>
      <c r="B3951" s="33" t="s">
        <v>338</v>
      </c>
      <c r="C3951" s="78" t="s">
        <v>140</v>
      </c>
      <c r="D3951" s="43" t="s">
        <v>120</v>
      </c>
      <c r="E3951" s="74">
        <v>224085</v>
      </c>
      <c r="F3951" s="53">
        <f t="shared" si="995"/>
        <v>56021.25</v>
      </c>
      <c r="G3951" s="53">
        <v>74199</v>
      </c>
      <c r="H3951" s="53">
        <v>55943</v>
      </c>
      <c r="I3951" s="127">
        <f t="shared" ref="I3951" si="1001">G3951-F3951</f>
        <v>18177.75</v>
      </c>
      <c r="J3951" s="55">
        <f t="shared" ref="J3951" si="1002">ROUND(I3951/F3951*100,2)</f>
        <v>32.450000000000003</v>
      </c>
      <c r="K3951" s="54"/>
      <c r="L3951" s="55"/>
      <c r="M3951" s="75"/>
      <c r="N3951" s="75"/>
      <c r="O3951" s="74">
        <v>2268</v>
      </c>
      <c r="P3951" s="74">
        <v>1890</v>
      </c>
      <c r="Q3951" s="57">
        <f t="shared" si="998"/>
        <v>378</v>
      </c>
      <c r="R3951" s="75">
        <v>291</v>
      </c>
      <c r="S3951" s="53">
        <f t="shared" si="999"/>
        <v>73</v>
      </c>
      <c r="T3951" s="58">
        <v>91</v>
      </c>
      <c r="U3951" s="58">
        <v>68</v>
      </c>
      <c r="V3951" s="53">
        <f t="shared" si="1000"/>
        <v>23</v>
      </c>
      <c r="W3951" s="75"/>
      <c r="X3951" s="76"/>
    </row>
    <row r="3952" spans="1:24" s="77" customFormat="1" ht="31.5" x14ac:dyDescent="0.25">
      <c r="A3952" s="72" t="s">
        <v>307</v>
      </c>
      <c r="B3952" s="33" t="s">
        <v>338</v>
      </c>
      <c r="C3952" s="78" t="s">
        <v>141</v>
      </c>
      <c r="D3952" s="43" t="s">
        <v>142</v>
      </c>
      <c r="E3952" s="74"/>
      <c r="F3952" s="74"/>
      <c r="G3952" s="74"/>
      <c r="H3952" s="74"/>
      <c r="I3952" s="54"/>
      <c r="J3952" s="50"/>
      <c r="K3952" s="54"/>
      <c r="L3952" s="55"/>
      <c r="M3952" s="75"/>
      <c r="N3952" s="75"/>
      <c r="O3952" s="74"/>
      <c r="P3952" s="74"/>
      <c r="Q3952" s="57">
        <f t="shared" si="998"/>
        <v>0</v>
      </c>
      <c r="R3952" s="74"/>
      <c r="S3952" s="53">
        <f t="shared" si="999"/>
        <v>0</v>
      </c>
      <c r="T3952" s="58"/>
      <c r="U3952" s="58"/>
      <c r="V3952" s="53">
        <f t="shared" si="1000"/>
        <v>0</v>
      </c>
      <c r="W3952" s="75"/>
      <c r="X3952" s="76"/>
    </row>
    <row r="3953" spans="1:24" s="77" customFormat="1" ht="31.5" x14ac:dyDescent="0.25">
      <c r="A3953" s="72" t="s">
        <v>307</v>
      </c>
      <c r="B3953" s="33" t="s">
        <v>338</v>
      </c>
      <c r="C3953" s="78" t="s">
        <v>143</v>
      </c>
      <c r="D3953" s="43" t="s">
        <v>144</v>
      </c>
      <c r="E3953" s="74"/>
      <c r="F3953" s="74"/>
      <c r="G3953" s="74"/>
      <c r="H3953" s="74"/>
      <c r="I3953" s="54"/>
      <c r="J3953" s="50"/>
      <c r="K3953" s="54"/>
      <c r="L3953" s="55"/>
      <c r="M3953" s="75"/>
      <c r="N3953" s="75"/>
      <c r="O3953" s="74"/>
      <c r="P3953" s="74"/>
      <c r="Q3953" s="57">
        <f t="shared" si="998"/>
        <v>0</v>
      </c>
      <c r="R3953" s="74"/>
      <c r="S3953" s="53">
        <f t="shared" si="999"/>
        <v>0</v>
      </c>
      <c r="T3953" s="58"/>
      <c r="U3953" s="58"/>
      <c r="V3953" s="53">
        <f t="shared" si="1000"/>
        <v>0</v>
      </c>
      <c r="W3953" s="75"/>
      <c r="X3953" s="76"/>
    </row>
    <row r="3954" spans="1:24" s="77" customFormat="1" ht="15.75" x14ac:dyDescent="0.25">
      <c r="A3954" s="72" t="s">
        <v>307</v>
      </c>
      <c r="B3954" s="33" t="s">
        <v>338</v>
      </c>
      <c r="C3954" s="78" t="s">
        <v>145</v>
      </c>
      <c r="D3954" s="43" t="s">
        <v>146</v>
      </c>
      <c r="E3954" s="74"/>
      <c r="F3954" s="74"/>
      <c r="G3954" s="74"/>
      <c r="H3954" s="74"/>
      <c r="I3954" s="54"/>
      <c r="J3954" s="50"/>
      <c r="K3954" s="54"/>
      <c r="L3954" s="55"/>
      <c r="M3954" s="75"/>
      <c r="N3954" s="75"/>
      <c r="O3954" s="74"/>
      <c r="P3954" s="74"/>
      <c r="Q3954" s="57">
        <f t="shared" si="998"/>
        <v>0</v>
      </c>
      <c r="R3954" s="74"/>
      <c r="S3954" s="53">
        <f t="shared" si="999"/>
        <v>0</v>
      </c>
      <c r="T3954" s="58"/>
      <c r="U3954" s="58"/>
      <c r="V3954" s="53">
        <f t="shared" si="1000"/>
        <v>0</v>
      </c>
      <c r="W3954" s="75"/>
      <c r="X3954" s="76"/>
    </row>
    <row r="3955" spans="1:24" s="77" customFormat="1" ht="15.75" x14ac:dyDescent="0.25">
      <c r="A3955" s="72" t="s">
        <v>307</v>
      </c>
      <c r="B3955" s="33" t="s">
        <v>338</v>
      </c>
      <c r="C3955" s="78" t="s">
        <v>147</v>
      </c>
      <c r="D3955" s="43" t="s">
        <v>148</v>
      </c>
      <c r="E3955" s="74"/>
      <c r="F3955" s="74"/>
      <c r="G3955" s="74"/>
      <c r="H3955" s="74"/>
      <c r="I3955" s="54"/>
      <c r="J3955" s="50"/>
      <c r="K3955" s="54"/>
      <c r="L3955" s="55"/>
      <c r="M3955" s="75"/>
      <c r="N3955" s="75"/>
      <c r="O3955" s="74"/>
      <c r="P3955" s="74"/>
      <c r="Q3955" s="57">
        <f t="shared" si="998"/>
        <v>0</v>
      </c>
      <c r="R3955" s="74"/>
      <c r="S3955" s="53">
        <f t="shared" si="999"/>
        <v>0</v>
      </c>
      <c r="T3955" s="58"/>
      <c r="U3955" s="58"/>
      <c r="V3955" s="53">
        <f t="shared" si="1000"/>
        <v>0</v>
      </c>
      <c r="W3955" s="75"/>
      <c r="X3955" s="76"/>
    </row>
    <row r="3956" spans="1:24" s="77" customFormat="1" ht="78.75" x14ac:dyDescent="0.25">
      <c r="A3956" s="72" t="s">
        <v>307</v>
      </c>
      <c r="B3956" s="33" t="s">
        <v>338</v>
      </c>
      <c r="C3956" s="78" t="s">
        <v>149</v>
      </c>
      <c r="D3956" s="43" t="s">
        <v>150</v>
      </c>
      <c r="E3956" s="74"/>
      <c r="F3956" s="74"/>
      <c r="G3956" s="74"/>
      <c r="H3956" s="74"/>
      <c r="I3956" s="127"/>
      <c r="J3956" s="50"/>
      <c r="K3956" s="127"/>
      <c r="L3956" s="55"/>
      <c r="M3956" s="75"/>
      <c r="N3956" s="75"/>
      <c r="O3956" s="74"/>
      <c r="P3956" s="74"/>
      <c r="Q3956" s="59">
        <f t="shared" si="998"/>
        <v>0</v>
      </c>
      <c r="R3956" s="74"/>
      <c r="S3956" s="53">
        <f t="shared" si="999"/>
        <v>0</v>
      </c>
      <c r="T3956" s="53"/>
      <c r="U3956" s="53"/>
      <c r="V3956" s="53">
        <f t="shared" si="1000"/>
        <v>0</v>
      </c>
      <c r="W3956" s="75"/>
      <c r="X3956" s="76"/>
    </row>
    <row r="3957" spans="1:24" s="77" customFormat="1" ht="31.5" x14ac:dyDescent="0.25">
      <c r="A3957" s="72" t="s">
        <v>307</v>
      </c>
      <c r="B3957" s="33" t="s">
        <v>338</v>
      </c>
      <c r="C3957" s="78" t="s">
        <v>130</v>
      </c>
      <c r="D3957" s="43" t="s">
        <v>151</v>
      </c>
      <c r="E3957" s="74">
        <v>505974</v>
      </c>
      <c r="F3957" s="53">
        <f>E3957/12*3</f>
        <v>126493.5</v>
      </c>
      <c r="G3957" s="53">
        <v>120123</v>
      </c>
      <c r="H3957" s="53">
        <v>120123</v>
      </c>
      <c r="I3957" s="127"/>
      <c r="J3957" s="55"/>
      <c r="K3957" s="54">
        <f>G3957-F3957</f>
        <v>-6370.5</v>
      </c>
      <c r="L3957" s="55">
        <f>ROUND(K3957*100/-F3957,2)</f>
        <v>5.04</v>
      </c>
      <c r="M3957" s="75"/>
      <c r="N3957" s="75"/>
      <c r="O3957" s="74">
        <v>520</v>
      </c>
      <c r="P3957" s="74">
        <v>520</v>
      </c>
      <c r="Q3957" s="57">
        <f t="shared" si="998"/>
        <v>0</v>
      </c>
      <c r="R3957" s="75">
        <v>139</v>
      </c>
      <c r="S3957" s="53">
        <f t="shared" si="999"/>
        <v>35</v>
      </c>
      <c r="T3957" s="58">
        <v>33</v>
      </c>
      <c r="U3957" s="58">
        <v>33</v>
      </c>
      <c r="V3957" s="53">
        <f t="shared" si="1000"/>
        <v>0</v>
      </c>
      <c r="W3957" s="75"/>
      <c r="X3957" s="76"/>
    </row>
    <row r="3958" spans="1:24" s="77" customFormat="1" ht="47.25" x14ac:dyDescent="0.25">
      <c r="A3958" s="72" t="s">
        <v>307</v>
      </c>
      <c r="B3958" s="33" t="s">
        <v>338</v>
      </c>
      <c r="C3958" s="78" t="s">
        <v>174</v>
      </c>
      <c r="D3958" s="43" t="s">
        <v>175</v>
      </c>
      <c r="E3958" s="74"/>
      <c r="F3958" s="74"/>
      <c r="G3958" s="74"/>
      <c r="H3958" s="74"/>
      <c r="I3958" s="54"/>
      <c r="J3958" s="50"/>
      <c r="K3958" s="54"/>
      <c r="L3958" s="55"/>
      <c r="M3958" s="75"/>
      <c r="N3958" s="75"/>
      <c r="O3958" s="74"/>
      <c r="P3958" s="74"/>
      <c r="Q3958" s="57">
        <f t="shared" si="998"/>
        <v>0</v>
      </c>
      <c r="R3958" s="74"/>
      <c r="S3958" s="53">
        <f t="shared" si="999"/>
        <v>0</v>
      </c>
      <c r="T3958" s="58"/>
      <c r="U3958" s="58"/>
      <c r="V3958" s="53">
        <f t="shared" si="1000"/>
        <v>0</v>
      </c>
      <c r="W3958" s="75"/>
      <c r="X3958" s="76"/>
    </row>
    <row r="3959" spans="1:24" s="77" customFormat="1" ht="31.5" x14ac:dyDescent="0.25">
      <c r="A3959" s="72" t="s">
        <v>307</v>
      </c>
      <c r="B3959" s="33" t="s">
        <v>338</v>
      </c>
      <c r="C3959" s="78" t="s">
        <v>129</v>
      </c>
      <c r="D3959" s="43" t="s">
        <v>152</v>
      </c>
      <c r="E3959" s="74">
        <v>926592</v>
      </c>
      <c r="F3959" s="53">
        <f>E3959/12*3</f>
        <v>231648</v>
      </c>
      <c r="G3959" s="53">
        <v>308864</v>
      </c>
      <c r="H3959" s="53">
        <v>230191</v>
      </c>
      <c r="I3959" s="127">
        <f>G3959-F3959</f>
        <v>77216</v>
      </c>
      <c r="J3959" s="55">
        <f>ROUND(I3959/F3959*100,2)</f>
        <v>33.33</v>
      </c>
      <c r="K3959" s="54"/>
      <c r="L3959" s="55"/>
      <c r="M3959" s="75"/>
      <c r="N3959" s="75"/>
      <c r="O3959" s="74">
        <v>2424</v>
      </c>
      <c r="P3959" s="74">
        <v>1764</v>
      </c>
      <c r="Q3959" s="57">
        <f t="shared" si="998"/>
        <v>660</v>
      </c>
      <c r="R3959" s="75">
        <v>318</v>
      </c>
      <c r="S3959" s="53">
        <f t="shared" si="999"/>
        <v>80</v>
      </c>
      <c r="T3959" s="58">
        <v>103</v>
      </c>
      <c r="U3959" s="58">
        <v>77</v>
      </c>
      <c r="V3959" s="53">
        <f t="shared" si="1000"/>
        <v>26</v>
      </c>
      <c r="W3959" s="75"/>
      <c r="X3959" s="76"/>
    </row>
    <row r="3960" spans="1:24" s="77" customFormat="1" ht="31.5" x14ac:dyDescent="0.25">
      <c r="A3960" s="72" t="s">
        <v>307</v>
      </c>
      <c r="B3960" s="33" t="s">
        <v>338</v>
      </c>
      <c r="C3960" s="78" t="s">
        <v>176</v>
      </c>
      <c r="D3960" s="43" t="s">
        <v>177</v>
      </c>
      <c r="E3960" s="74"/>
      <c r="F3960" s="74"/>
      <c r="G3960" s="74"/>
      <c r="H3960" s="74"/>
      <c r="I3960" s="54"/>
      <c r="J3960" s="50"/>
      <c r="K3960" s="54"/>
      <c r="L3960" s="55"/>
      <c r="M3960" s="75"/>
      <c r="N3960" s="75"/>
      <c r="O3960" s="74"/>
      <c r="P3960" s="74"/>
      <c r="Q3960" s="57">
        <f t="shared" si="998"/>
        <v>0</v>
      </c>
      <c r="R3960" s="74"/>
      <c r="S3960" s="53">
        <f t="shared" si="999"/>
        <v>0</v>
      </c>
      <c r="T3960" s="58"/>
      <c r="U3960" s="58"/>
      <c r="V3960" s="53">
        <f t="shared" si="1000"/>
        <v>0</v>
      </c>
      <c r="W3960" s="75"/>
      <c r="X3960" s="76"/>
    </row>
    <row r="3961" spans="1:24" s="77" customFormat="1" ht="15.75" x14ac:dyDescent="0.25">
      <c r="A3961" s="72" t="s">
        <v>307</v>
      </c>
      <c r="B3961" s="33" t="s">
        <v>338</v>
      </c>
      <c r="C3961" s="78" t="s">
        <v>131</v>
      </c>
      <c r="D3961" s="43" t="s">
        <v>153</v>
      </c>
      <c r="E3961" s="74">
        <v>1815214</v>
      </c>
      <c r="F3961" s="53">
        <f>E3961/12*3</f>
        <v>453803.5</v>
      </c>
      <c r="G3961" s="53">
        <v>427766</v>
      </c>
      <c r="H3961" s="53">
        <v>427766</v>
      </c>
      <c r="I3961" s="127"/>
      <c r="J3961" s="55"/>
      <c r="K3961" s="54">
        <f>G3961-F3961</f>
        <v>-26037.5</v>
      </c>
      <c r="L3961" s="55">
        <f>ROUND(K3961*100/-F3961,2)</f>
        <v>5.74</v>
      </c>
      <c r="M3961" s="75"/>
      <c r="N3961" s="75"/>
      <c r="O3961" s="74">
        <v>1672</v>
      </c>
      <c r="P3961" s="74">
        <v>1672</v>
      </c>
      <c r="Q3961" s="57">
        <f t="shared" si="998"/>
        <v>0</v>
      </c>
      <c r="R3961" s="75">
        <v>488</v>
      </c>
      <c r="S3961" s="53">
        <f t="shared" si="999"/>
        <v>122</v>
      </c>
      <c r="T3961" s="58">
        <v>115</v>
      </c>
      <c r="U3961" s="58">
        <v>115</v>
      </c>
      <c r="V3961" s="53">
        <f t="shared" si="1000"/>
        <v>0</v>
      </c>
      <c r="W3961" s="75"/>
      <c r="X3961" s="76"/>
    </row>
    <row r="3962" spans="1:24" s="77" customFormat="1" ht="31.5" x14ac:dyDescent="0.25">
      <c r="A3962" s="72" t="s">
        <v>307</v>
      </c>
      <c r="B3962" s="33" t="s">
        <v>338</v>
      </c>
      <c r="C3962" s="78" t="s">
        <v>178</v>
      </c>
      <c r="D3962" s="43" t="s">
        <v>179</v>
      </c>
      <c r="E3962" s="74"/>
      <c r="F3962" s="74"/>
      <c r="G3962" s="74"/>
      <c r="H3962" s="74"/>
      <c r="I3962" s="54"/>
      <c r="J3962" s="50"/>
      <c r="K3962" s="54"/>
      <c r="L3962" s="55"/>
      <c r="M3962" s="75"/>
      <c r="N3962" s="75"/>
      <c r="O3962" s="74"/>
      <c r="P3962" s="74"/>
      <c r="Q3962" s="57">
        <f t="shared" si="998"/>
        <v>0</v>
      </c>
      <c r="R3962" s="74"/>
      <c r="S3962" s="53">
        <f t="shared" si="999"/>
        <v>0</v>
      </c>
      <c r="T3962" s="58"/>
      <c r="U3962" s="58"/>
      <c r="V3962" s="53">
        <f t="shared" si="1000"/>
        <v>0</v>
      </c>
      <c r="W3962" s="75"/>
      <c r="X3962" s="76"/>
    </row>
    <row r="3963" spans="1:24" s="77" customFormat="1" ht="31.5" x14ac:dyDescent="0.25">
      <c r="A3963" s="72" t="s">
        <v>307</v>
      </c>
      <c r="B3963" s="33" t="s">
        <v>338</v>
      </c>
      <c r="C3963" s="78" t="s">
        <v>132</v>
      </c>
      <c r="D3963" s="43" t="s">
        <v>154</v>
      </c>
      <c r="E3963" s="74"/>
      <c r="F3963" s="74"/>
      <c r="G3963" s="74"/>
      <c r="H3963" s="74"/>
      <c r="I3963" s="54"/>
      <c r="J3963" s="50"/>
      <c r="K3963" s="54"/>
      <c r="L3963" s="55"/>
      <c r="M3963" s="75"/>
      <c r="N3963" s="75"/>
      <c r="O3963" s="74"/>
      <c r="P3963" s="74"/>
      <c r="Q3963" s="57">
        <f t="shared" si="998"/>
        <v>0</v>
      </c>
      <c r="R3963" s="74"/>
      <c r="S3963" s="53">
        <f t="shared" si="999"/>
        <v>0</v>
      </c>
      <c r="T3963" s="58"/>
      <c r="U3963" s="58"/>
      <c r="V3963" s="53">
        <f t="shared" si="1000"/>
        <v>0</v>
      </c>
      <c r="W3963" s="75"/>
      <c r="X3963" s="76"/>
    </row>
    <row r="3964" spans="1:24" s="77" customFormat="1" ht="15.75" x14ac:dyDescent="0.25">
      <c r="A3964" s="72" t="s">
        <v>307</v>
      </c>
      <c r="B3964" s="33" t="s">
        <v>338</v>
      </c>
      <c r="C3964" s="78" t="s">
        <v>133</v>
      </c>
      <c r="D3964" s="43" t="s">
        <v>155</v>
      </c>
      <c r="E3964" s="74"/>
      <c r="F3964" s="74"/>
      <c r="G3964" s="74"/>
      <c r="H3964" s="74"/>
      <c r="I3964" s="54"/>
      <c r="J3964" s="50"/>
      <c r="K3964" s="54"/>
      <c r="L3964" s="55"/>
      <c r="M3964" s="75"/>
      <c r="N3964" s="75"/>
      <c r="O3964" s="74"/>
      <c r="P3964" s="74"/>
      <c r="Q3964" s="57">
        <f t="shared" si="998"/>
        <v>0</v>
      </c>
      <c r="R3964" s="74"/>
      <c r="S3964" s="53">
        <f t="shared" si="999"/>
        <v>0</v>
      </c>
      <c r="T3964" s="58"/>
      <c r="U3964" s="58"/>
      <c r="V3964" s="53">
        <f t="shared" si="1000"/>
        <v>0</v>
      </c>
      <c r="W3964" s="75"/>
      <c r="X3964" s="76"/>
    </row>
    <row r="3965" spans="1:24" s="77" customFormat="1" ht="15.75" x14ac:dyDescent="0.25">
      <c r="A3965" s="72" t="s">
        <v>307</v>
      </c>
      <c r="B3965" s="33" t="s">
        <v>338</v>
      </c>
      <c r="C3965" s="78" t="s">
        <v>135</v>
      </c>
      <c r="D3965" s="43" t="s">
        <v>156</v>
      </c>
      <c r="E3965" s="74"/>
      <c r="F3965" s="74"/>
      <c r="G3965" s="74"/>
      <c r="H3965" s="74"/>
      <c r="I3965" s="54"/>
      <c r="J3965" s="50"/>
      <c r="K3965" s="54"/>
      <c r="L3965" s="55"/>
      <c r="M3965" s="75"/>
      <c r="N3965" s="75"/>
      <c r="O3965" s="74"/>
      <c r="P3965" s="74"/>
      <c r="Q3965" s="57">
        <f t="shared" si="998"/>
        <v>0</v>
      </c>
      <c r="R3965" s="74"/>
      <c r="S3965" s="53">
        <f t="shared" si="999"/>
        <v>0</v>
      </c>
      <c r="T3965" s="58"/>
      <c r="U3965" s="58"/>
      <c r="V3965" s="53">
        <f t="shared" si="1000"/>
        <v>0</v>
      </c>
      <c r="W3965" s="75"/>
      <c r="X3965" s="76"/>
    </row>
    <row r="3966" spans="1:24" s="77" customFormat="1" ht="31.5" x14ac:dyDescent="0.25">
      <c r="A3966" s="72" t="s">
        <v>307</v>
      </c>
      <c r="B3966" s="33" t="s">
        <v>338</v>
      </c>
      <c r="C3966" s="78" t="s">
        <v>136</v>
      </c>
      <c r="D3966" s="43" t="s">
        <v>157</v>
      </c>
      <c r="E3966" s="74">
        <v>468316</v>
      </c>
      <c r="F3966" s="53">
        <f>E3966/12*3</f>
        <v>117079</v>
      </c>
      <c r="G3966" s="53">
        <v>108801</v>
      </c>
      <c r="H3966" s="53">
        <v>108801</v>
      </c>
      <c r="I3966" s="127"/>
      <c r="J3966" s="55"/>
      <c r="K3966" s="54">
        <f>G3966-F3966</f>
        <v>-8278</v>
      </c>
      <c r="L3966" s="55">
        <f>ROUND(K3966*100/-F3966,2)</f>
        <v>7.07</v>
      </c>
      <c r="M3966" s="75"/>
      <c r="N3966" s="75"/>
      <c r="O3966" s="74">
        <v>1070</v>
      </c>
      <c r="P3966" s="74">
        <v>1070</v>
      </c>
      <c r="Q3966" s="57">
        <f t="shared" si="998"/>
        <v>0</v>
      </c>
      <c r="R3966" s="75">
        <v>99</v>
      </c>
      <c r="S3966" s="53">
        <f t="shared" si="999"/>
        <v>25</v>
      </c>
      <c r="T3966" s="58">
        <v>23</v>
      </c>
      <c r="U3966" s="58">
        <v>23</v>
      </c>
      <c r="V3966" s="53">
        <f t="shared" si="1000"/>
        <v>0</v>
      </c>
      <c r="W3966" s="75"/>
      <c r="X3966" s="76"/>
    </row>
    <row r="3967" spans="1:24" s="77" customFormat="1" ht="47.25" x14ac:dyDescent="0.25">
      <c r="A3967" s="72" t="s">
        <v>307</v>
      </c>
      <c r="B3967" s="33" t="s">
        <v>338</v>
      </c>
      <c r="C3967" s="78" t="s">
        <v>134</v>
      </c>
      <c r="D3967" s="43" t="s">
        <v>158</v>
      </c>
      <c r="E3967" s="74"/>
      <c r="F3967" s="74"/>
      <c r="G3967" s="74"/>
      <c r="H3967" s="74"/>
      <c r="I3967" s="54"/>
      <c r="J3967" s="50"/>
      <c r="K3967" s="54"/>
      <c r="L3967" s="55"/>
      <c r="M3967" s="75"/>
      <c r="N3967" s="75"/>
      <c r="O3967" s="74"/>
      <c r="P3967" s="74"/>
      <c r="Q3967" s="57">
        <f t="shared" si="998"/>
        <v>0</v>
      </c>
      <c r="R3967" s="74"/>
      <c r="S3967" s="53">
        <f t="shared" ref="S3967:S3990" si="1003">ROUND(R3967/12*3,0)</f>
        <v>0</v>
      </c>
      <c r="T3967" s="58"/>
      <c r="U3967" s="58"/>
      <c r="V3967" s="53">
        <f t="shared" si="1000"/>
        <v>0</v>
      </c>
      <c r="W3967" s="75"/>
      <c r="X3967" s="76"/>
    </row>
    <row r="3968" spans="1:24" s="77" customFormat="1" ht="15.75" x14ac:dyDescent="0.25">
      <c r="A3968" s="72" t="s">
        <v>307</v>
      </c>
      <c r="B3968" s="33" t="s">
        <v>338</v>
      </c>
      <c r="C3968" s="78" t="s">
        <v>138</v>
      </c>
      <c r="D3968" s="43" t="s">
        <v>159</v>
      </c>
      <c r="E3968" s="74"/>
      <c r="F3968" s="74"/>
      <c r="G3968" s="74"/>
      <c r="H3968" s="74"/>
      <c r="I3968" s="54"/>
      <c r="J3968" s="50"/>
      <c r="K3968" s="54"/>
      <c r="L3968" s="55"/>
      <c r="M3968" s="75"/>
      <c r="N3968" s="75"/>
      <c r="O3968" s="74"/>
      <c r="P3968" s="74"/>
      <c r="Q3968" s="57">
        <f t="shared" si="998"/>
        <v>0</v>
      </c>
      <c r="R3968" s="74"/>
      <c r="S3968" s="53">
        <f t="shared" si="1003"/>
        <v>0</v>
      </c>
      <c r="T3968" s="58"/>
      <c r="U3968" s="58"/>
      <c r="V3968" s="53">
        <f t="shared" si="1000"/>
        <v>0</v>
      </c>
      <c r="W3968" s="75"/>
      <c r="X3968" s="76"/>
    </row>
    <row r="3969" spans="1:24" s="77" customFormat="1" ht="15.75" x14ac:dyDescent="0.25">
      <c r="A3969" s="72" t="s">
        <v>307</v>
      </c>
      <c r="B3969" s="33" t="s">
        <v>338</v>
      </c>
      <c r="C3969" s="78" t="s">
        <v>180</v>
      </c>
      <c r="D3969" s="43" t="s">
        <v>181</v>
      </c>
      <c r="E3969" s="74"/>
      <c r="F3969" s="74"/>
      <c r="G3969" s="74"/>
      <c r="H3969" s="74"/>
      <c r="I3969" s="54"/>
      <c r="J3969" s="50"/>
      <c r="K3969" s="54"/>
      <c r="L3969" s="55"/>
      <c r="M3969" s="75"/>
      <c r="N3969" s="75"/>
      <c r="O3969" s="74"/>
      <c r="P3969" s="74"/>
      <c r="Q3969" s="57">
        <f t="shared" si="998"/>
        <v>0</v>
      </c>
      <c r="R3969" s="74"/>
      <c r="S3969" s="53">
        <f t="shared" si="1003"/>
        <v>0</v>
      </c>
      <c r="T3969" s="58"/>
      <c r="U3969" s="58"/>
      <c r="V3969" s="53">
        <f t="shared" si="1000"/>
        <v>0</v>
      </c>
      <c r="W3969" s="75"/>
      <c r="X3969" s="76"/>
    </row>
    <row r="3970" spans="1:24" s="77" customFormat="1" ht="31.5" x14ac:dyDescent="0.25">
      <c r="A3970" s="72" t="s">
        <v>307</v>
      </c>
      <c r="B3970" s="33" t="s">
        <v>338</v>
      </c>
      <c r="C3970" s="78" t="s">
        <v>137</v>
      </c>
      <c r="D3970" s="43" t="s">
        <v>160</v>
      </c>
      <c r="E3970" s="74"/>
      <c r="F3970" s="74"/>
      <c r="G3970" s="74"/>
      <c r="H3970" s="74"/>
      <c r="I3970" s="54"/>
      <c r="J3970" s="50"/>
      <c r="K3970" s="54"/>
      <c r="L3970" s="55"/>
      <c r="M3970" s="75"/>
      <c r="N3970" s="75"/>
      <c r="O3970" s="74"/>
      <c r="P3970" s="74"/>
      <c r="Q3970" s="57">
        <f t="shared" si="998"/>
        <v>0</v>
      </c>
      <c r="R3970" s="74"/>
      <c r="S3970" s="53">
        <f t="shared" si="1003"/>
        <v>0</v>
      </c>
      <c r="T3970" s="58"/>
      <c r="U3970" s="58"/>
      <c r="V3970" s="53">
        <f t="shared" si="1000"/>
        <v>0</v>
      </c>
      <c r="W3970" s="75"/>
      <c r="X3970" s="76"/>
    </row>
    <row r="3971" spans="1:24" s="77" customFormat="1" ht="15.75" x14ac:dyDescent="0.25">
      <c r="A3971" s="72" t="s">
        <v>307</v>
      </c>
      <c r="B3971" s="33" t="s">
        <v>338</v>
      </c>
      <c r="C3971" s="78" t="s">
        <v>127</v>
      </c>
      <c r="D3971" s="43" t="s">
        <v>161</v>
      </c>
      <c r="E3971" s="74"/>
      <c r="F3971" s="74"/>
      <c r="G3971" s="74"/>
      <c r="H3971" s="74"/>
      <c r="I3971" s="54"/>
      <c r="J3971" s="50"/>
      <c r="K3971" s="54"/>
      <c r="L3971" s="55"/>
      <c r="M3971" s="75"/>
      <c r="N3971" s="75"/>
      <c r="O3971" s="74"/>
      <c r="P3971" s="74"/>
      <c r="Q3971" s="57">
        <f t="shared" si="998"/>
        <v>0</v>
      </c>
      <c r="R3971" s="74"/>
      <c r="S3971" s="53">
        <f t="shared" si="1003"/>
        <v>0</v>
      </c>
      <c r="T3971" s="58"/>
      <c r="U3971" s="58"/>
      <c r="V3971" s="53">
        <f t="shared" si="1000"/>
        <v>0</v>
      </c>
      <c r="W3971" s="75"/>
      <c r="X3971" s="76"/>
    </row>
    <row r="3972" spans="1:24" s="77" customFormat="1" ht="31.5" x14ac:dyDescent="0.25">
      <c r="A3972" s="72" t="s">
        <v>307</v>
      </c>
      <c r="B3972" s="33" t="s">
        <v>338</v>
      </c>
      <c r="C3972" s="78" t="s">
        <v>126</v>
      </c>
      <c r="D3972" s="43" t="s">
        <v>162</v>
      </c>
      <c r="E3972" s="74"/>
      <c r="F3972" s="74"/>
      <c r="G3972" s="74"/>
      <c r="H3972" s="74"/>
      <c r="I3972" s="54"/>
      <c r="J3972" s="50"/>
      <c r="K3972" s="54"/>
      <c r="L3972" s="55"/>
      <c r="M3972" s="75"/>
      <c r="N3972" s="75"/>
      <c r="O3972" s="74"/>
      <c r="P3972" s="74"/>
      <c r="Q3972" s="57">
        <f t="shared" si="998"/>
        <v>0</v>
      </c>
      <c r="R3972" s="74"/>
      <c r="S3972" s="53">
        <f t="shared" si="1003"/>
        <v>0</v>
      </c>
      <c r="T3972" s="58"/>
      <c r="U3972" s="58"/>
      <c r="V3972" s="53">
        <f t="shared" si="1000"/>
        <v>0</v>
      </c>
      <c r="W3972" s="75"/>
      <c r="X3972" s="76"/>
    </row>
    <row r="3973" spans="1:24" s="77" customFormat="1" ht="15.75" x14ac:dyDescent="0.25">
      <c r="A3973" s="72" t="s">
        <v>307</v>
      </c>
      <c r="B3973" s="33" t="s">
        <v>338</v>
      </c>
      <c r="C3973" s="78" t="s">
        <v>122</v>
      </c>
      <c r="D3973" s="43" t="s">
        <v>163</v>
      </c>
      <c r="E3973" s="74"/>
      <c r="F3973" s="74"/>
      <c r="G3973" s="74"/>
      <c r="H3973" s="74"/>
      <c r="I3973" s="54"/>
      <c r="J3973" s="50"/>
      <c r="K3973" s="54"/>
      <c r="L3973" s="55"/>
      <c r="M3973" s="75"/>
      <c r="N3973" s="75"/>
      <c r="O3973" s="74"/>
      <c r="P3973" s="74"/>
      <c r="Q3973" s="57">
        <f t="shared" si="998"/>
        <v>0</v>
      </c>
      <c r="R3973" s="74"/>
      <c r="S3973" s="53">
        <f t="shared" si="1003"/>
        <v>0</v>
      </c>
      <c r="T3973" s="58"/>
      <c r="U3973" s="58"/>
      <c r="V3973" s="53">
        <f t="shared" si="1000"/>
        <v>0</v>
      </c>
      <c r="W3973" s="75"/>
      <c r="X3973" s="76"/>
    </row>
    <row r="3974" spans="1:24" s="77" customFormat="1" ht="15.75" x14ac:dyDescent="0.25">
      <c r="A3974" s="72" t="s">
        <v>307</v>
      </c>
      <c r="B3974" s="33" t="s">
        <v>338</v>
      </c>
      <c r="C3974" s="78" t="s">
        <v>123</v>
      </c>
      <c r="D3974" s="43" t="s">
        <v>164</v>
      </c>
      <c r="E3974" s="74"/>
      <c r="F3974" s="74"/>
      <c r="G3974" s="74"/>
      <c r="H3974" s="74"/>
      <c r="I3974" s="54"/>
      <c r="J3974" s="50"/>
      <c r="K3974" s="54"/>
      <c r="L3974" s="55"/>
      <c r="M3974" s="75"/>
      <c r="N3974" s="75"/>
      <c r="O3974" s="74"/>
      <c r="P3974" s="74"/>
      <c r="Q3974" s="57">
        <f t="shared" si="998"/>
        <v>0</v>
      </c>
      <c r="R3974" s="74"/>
      <c r="S3974" s="53">
        <f t="shared" si="1003"/>
        <v>0</v>
      </c>
      <c r="T3974" s="58"/>
      <c r="U3974" s="58"/>
      <c r="V3974" s="53">
        <f t="shared" si="1000"/>
        <v>0</v>
      </c>
      <c r="W3974" s="75"/>
      <c r="X3974" s="76"/>
    </row>
    <row r="3975" spans="1:24" s="77" customFormat="1" ht="15.75" x14ac:dyDescent="0.25">
      <c r="A3975" s="72" t="s">
        <v>307</v>
      </c>
      <c r="B3975" s="33" t="s">
        <v>338</v>
      </c>
      <c r="C3975" s="78" t="s">
        <v>182</v>
      </c>
      <c r="D3975" s="43" t="s">
        <v>183</v>
      </c>
      <c r="E3975" s="74"/>
      <c r="F3975" s="74"/>
      <c r="G3975" s="74"/>
      <c r="H3975" s="74"/>
      <c r="I3975" s="54"/>
      <c r="J3975" s="50"/>
      <c r="K3975" s="54"/>
      <c r="L3975" s="55"/>
      <c r="M3975" s="75"/>
      <c r="N3975" s="75"/>
      <c r="O3975" s="74"/>
      <c r="P3975" s="74"/>
      <c r="Q3975" s="57">
        <f t="shared" si="998"/>
        <v>0</v>
      </c>
      <c r="R3975" s="74"/>
      <c r="S3975" s="53">
        <f t="shared" si="1003"/>
        <v>0</v>
      </c>
      <c r="T3975" s="58"/>
      <c r="U3975" s="58"/>
      <c r="V3975" s="53">
        <f t="shared" si="1000"/>
        <v>0</v>
      </c>
      <c r="W3975" s="75"/>
      <c r="X3975" s="76"/>
    </row>
    <row r="3976" spans="1:24" s="77" customFormat="1" ht="15.75" x14ac:dyDescent="0.25">
      <c r="A3976" s="72" t="s">
        <v>307</v>
      </c>
      <c r="B3976" s="33" t="s">
        <v>338</v>
      </c>
      <c r="C3976" s="78" t="s">
        <v>184</v>
      </c>
      <c r="D3976" s="43" t="s">
        <v>185</v>
      </c>
      <c r="E3976" s="74"/>
      <c r="F3976" s="74"/>
      <c r="G3976" s="74"/>
      <c r="H3976" s="74"/>
      <c r="I3976" s="54"/>
      <c r="J3976" s="50"/>
      <c r="K3976" s="54"/>
      <c r="L3976" s="55"/>
      <c r="M3976" s="75"/>
      <c r="N3976" s="75"/>
      <c r="O3976" s="74"/>
      <c r="P3976" s="74"/>
      <c r="Q3976" s="57">
        <f t="shared" si="998"/>
        <v>0</v>
      </c>
      <c r="R3976" s="74"/>
      <c r="S3976" s="53">
        <f t="shared" si="1003"/>
        <v>0</v>
      </c>
      <c r="T3976" s="58"/>
      <c r="U3976" s="58"/>
      <c r="V3976" s="53">
        <f t="shared" si="1000"/>
        <v>0</v>
      </c>
      <c r="W3976" s="75"/>
      <c r="X3976" s="76"/>
    </row>
    <row r="3977" spans="1:24" s="77" customFormat="1" ht="15.75" x14ac:dyDescent="0.25">
      <c r="A3977" s="72" t="s">
        <v>307</v>
      </c>
      <c r="B3977" s="33" t="s">
        <v>338</v>
      </c>
      <c r="C3977" s="78" t="s">
        <v>186</v>
      </c>
      <c r="D3977" s="43" t="s">
        <v>187</v>
      </c>
      <c r="E3977" s="74"/>
      <c r="F3977" s="74"/>
      <c r="G3977" s="74"/>
      <c r="H3977" s="74"/>
      <c r="I3977" s="54"/>
      <c r="J3977" s="50"/>
      <c r="K3977" s="54"/>
      <c r="L3977" s="55"/>
      <c r="M3977" s="75"/>
      <c r="N3977" s="75"/>
      <c r="O3977" s="74"/>
      <c r="P3977" s="74"/>
      <c r="Q3977" s="57">
        <f t="shared" si="998"/>
        <v>0</v>
      </c>
      <c r="R3977" s="74"/>
      <c r="S3977" s="53">
        <f t="shared" si="1003"/>
        <v>0</v>
      </c>
      <c r="T3977" s="58"/>
      <c r="U3977" s="58"/>
      <c r="V3977" s="53">
        <f t="shared" si="1000"/>
        <v>0</v>
      </c>
      <c r="W3977" s="75"/>
      <c r="X3977" s="76"/>
    </row>
    <row r="3978" spans="1:24" s="77" customFormat="1" ht="31.5" x14ac:dyDescent="0.25">
      <c r="A3978" s="72" t="s">
        <v>307</v>
      </c>
      <c r="B3978" s="33" t="s">
        <v>338</v>
      </c>
      <c r="C3978" s="78" t="s">
        <v>188</v>
      </c>
      <c r="D3978" s="43" t="s">
        <v>189</v>
      </c>
      <c r="E3978" s="74"/>
      <c r="F3978" s="74"/>
      <c r="G3978" s="74"/>
      <c r="H3978" s="74"/>
      <c r="I3978" s="54"/>
      <c r="J3978" s="50"/>
      <c r="K3978" s="54"/>
      <c r="L3978" s="55"/>
      <c r="M3978" s="75"/>
      <c r="N3978" s="75"/>
      <c r="O3978" s="74"/>
      <c r="P3978" s="74"/>
      <c r="Q3978" s="57">
        <f t="shared" si="998"/>
        <v>0</v>
      </c>
      <c r="R3978" s="74"/>
      <c r="S3978" s="53">
        <f t="shared" si="1003"/>
        <v>0</v>
      </c>
      <c r="T3978" s="58"/>
      <c r="U3978" s="58"/>
      <c r="V3978" s="53">
        <f t="shared" si="1000"/>
        <v>0</v>
      </c>
      <c r="W3978" s="75"/>
      <c r="X3978" s="76"/>
    </row>
    <row r="3979" spans="1:24" s="77" customFormat="1" ht="15.75" x14ac:dyDescent="0.25">
      <c r="A3979" s="72" t="s">
        <v>307</v>
      </c>
      <c r="B3979" s="33" t="s">
        <v>338</v>
      </c>
      <c r="C3979" s="78" t="s">
        <v>124</v>
      </c>
      <c r="D3979" s="43" t="s">
        <v>165</v>
      </c>
      <c r="E3979" s="74"/>
      <c r="F3979" s="74"/>
      <c r="G3979" s="74"/>
      <c r="H3979" s="74"/>
      <c r="I3979" s="54"/>
      <c r="J3979" s="50"/>
      <c r="K3979" s="54"/>
      <c r="L3979" s="55"/>
      <c r="M3979" s="75"/>
      <c r="N3979" s="75"/>
      <c r="O3979" s="74"/>
      <c r="P3979" s="74"/>
      <c r="Q3979" s="57">
        <f t="shared" si="998"/>
        <v>0</v>
      </c>
      <c r="R3979" s="74"/>
      <c r="S3979" s="53">
        <f t="shared" si="1003"/>
        <v>0</v>
      </c>
      <c r="T3979" s="58"/>
      <c r="U3979" s="58"/>
      <c r="V3979" s="53">
        <f t="shared" si="1000"/>
        <v>0</v>
      </c>
      <c r="W3979" s="75"/>
      <c r="X3979" s="76"/>
    </row>
    <row r="3980" spans="1:24" s="77" customFormat="1" ht="15.75" x14ac:dyDescent="0.25">
      <c r="A3980" s="72" t="s">
        <v>307</v>
      </c>
      <c r="B3980" s="33" t="s">
        <v>338</v>
      </c>
      <c r="C3980" s="78" t="s">
        <v>125</v>
      </c>
      <c r="D3980" s="43" t="s">
        <v>166</v>
      </c>
      <c r="E3980" s="74"/>
      <c r="F3980" s="74"/>
      <c r="G3980" s="74"/>
      <c r="H3980" s="74"/>
      <c r="I3980" s="54"/>
      <c r="J3980" s="50"/>
      <c r="K3980" s="54"/>
      <c r="L3980" s="55"/>
      <c r="M3980" s="75"/>
      <c r="N3980" s="75"/>
      <c r="O3980" s="74"/>
      <c r="P3980" s="74"/>
      <c r="Q3980" s="57">
        <f t="shared" si="998"/>
        <v>0</v>
      </c>
      <c r="R3980" s="74"/>
      <c r="S3980" s="53">
        <f t="shared" si="1003"/>
        <v>0</v>
      </c>
      <c r="T3980" s="58"/>
      <c r="U3980" s="58"/>
      <c r="V3980" s="53">
        <f t="shared" si="1000"/>
        <v>0</v>
      </c>
      <c r="W3980" s="75"/>
      <c r="X3980" s="76"/>
    </row>
    <row r="3981" spans="1:24" s="77" customFormat="1" ht="47.25" x14ac:dyDescent="0.25">
      <c r="A3981" s="72" t="s">
        <v>307</v>
      </c>
      <c r="B3981" s="33" t="s">
        <v>338</v>
      </c>
      <c r="C3981" s="78" t="s">
        <v>34</v>
      </c>
      <c r="D3981" s="43" t="s">
        <v>167</v>
      </c>
      <c r="E3981" s="74"/>
      <c r="F3981" s="74"/>
      <c r="G3981" s="74"/>
      <c r="H3981" s="74"/>
      <c r="I3981" s="54"/>
      <c r="J3981" s="50"/>
      <c r="K3981" s="54"/>
      <c r="L3981" s="55"/>
      <c r="M3981" s="75"/>
      <c r="N3981" s="75"/>
      <c r="O3981" s="74"/>
      <c r="P3981" s="74"/>
      <c r="Q3981" s="57">
        <f t="shared" si="998"/>
        <v>0</v>
      </c>
      <c r="R3981" s="74"/>
      <c r="S3981" s="53">
        <f t="shared" si="1003"/>
        <v>0</v>
      </c>
      <c r="T3981" s="58"/>
      <c r="U3981" s="58"/>
      <c r="V3981" s="53">
        <f t="shared" si="1000"/>
        <v>0</v>
      </c>
      <c r="W3981" s="75"/>
      <c r="X3981" s="76"/>
    </row>
    <row r="3982" spans="1:24" s="77" customFormat="1" ht="15.75" x14ac:dyDescent="0.25">
      <c r="A3982" s="72" t="s">
        <v>307</v>
      </c>
      <c r="B3982" s="33" t="s">
        <v>338</v>
      </c>
      <c r="C3982" s="78" t="s">
        <v>35</v>
      </c>
      <c r="D3982" s="43" t="s">
        <v>168</v>
      </c>
      <c r="E3982" s="74"/>
      <c r="F3982" s="74"/>
      <c r="G3982" s="74"/>
      <c r="H3982" s="74"/>
      <c r="I3982" s="54"/>
      <c r="J3982" s="50"/>
      <c r="K3982" s="54"/>
      <c r="L3982" s="55"/>
      <c r="M3982" s="75"/>
      <c r="N3982" s="75"/>
      <c r="O3982" s="74"/>
      <c r="P3982" s="74"/>
      <c r="Q3982" s="57">
        <f t="shared" si="998"/>
        <v>0</v>
      </c>
      <c r="R3982" s="74"/>
      <c r="S3982" s="53">
        <f t="shared" si="1003"/>
        <v>0</v>
      </c>
      <c r="T3982" s="58"/>
      <c r="U3982" s="58"/>
      <c r="V3982" s="53">
        <f t="shared" si="1000"/>
        <v>0</v>
      </c>
      <c r="W3982" s="75"/>
      <c r="X3982" s="76"/>
    </row>
    <row r="3983" spans="1:24" s="77" customFormat="1" ht="31.5" x14ac:dyDescent="0.25">
      <c r="A3983" s="72" t="s">
        <v>307</v>
      </c>
      <c r="B3983" s="33" t="s">
        <v>338</v>
      </c>
      <c r="C3983" s="78" t="s">
        <v>36</v>
      </c>
      <c r="D3983" s="43" t="s">
        <v>190</v>
      </c>
      <c r="E3983" s="74"/>
      <c r="F3983" s="74"/>
      <c r="G3983" s="74"/>
      <c r="H3983" s="74"/>
      <c r="I3983" s="54"/>
      <c r="J3983" s="50"/>
      <c r="K3983" s="54"/>
      <c r="L3983" s="55"/>
      <c r="M3983" s="75"/>
      <c r="N3983" s="75"/>
      <c r="O3983" s="74"/>
      <c r="P3983" s="74"/>
      <c r="Q3983" s="57">
        <f t="shared" si="998"/>
        <v>0</v>
      </c>
      <c r="R3983" s="74"/>
      <c r="S3983" s="53">
        <f t="shared" si="1003"/>
        <v>0</v>
      </c>
      <c r="T3983" s="58"/>
      <c r="U3983" s="58"/>
      <c r="V3983" s="53">
        <f t="shared" si="1000"/>
        <v>0</v>
      </c>
      <c r="W3983" s="75"/>
      <c r="X3983" s="76"/>
    </row>
    <row r="3984" spans="1:24" s="77" customFormat="1" ht="31.5" x14ac:dyDescent="0.25">
      <c r="A3984" s="72" t="s">
        <v>307</v>
      </c>
      <c r="B3984" s="33" t="s">
        <v>338</v>
      </c>
      <c r="C3984" s="78" t="s">
        <v>37</v>
      </c>
      <c r="D3984" s="43" t="s">
        <v>191</v>
      </c>
      <c r="E3984" s="74"/>
      <c r="F3984" s="74"/>
      <c r="G3984" s="74"/>
      <c r="H3984" s="74"/>
      <c r="I3984" s="54"/>
      <c r="J3984" s="50"/>
      <c r="K3984" s="54"/>
      <c r="L3984" s="55"/>
      <c r="M3984" s="75"/>
      <c r="N3984" s="75"/>
      <c r="O3984" s="74"/>
      <c r="P3984" s="74"/>
      <c r="Q3984" s="57">
        <f t="shared" si="998"/>
        <v>0</v>
      </c>
      <c r="R3984" s="74"/>
      <c r="S3984" s="53">
        <f t="shared" si="1003"/>
        <v>0</v>
      </c>
      <c r="T3984" s="58"/>
      <c r="U3984" s="58"/>
      <c r="V3984" s="53">
        <f t="shared" si="1000"/>
        <v>0</v>
      </c>
      <c r="W3984" s="75"/>
      <c r="X3984" s="76"/>
    </row>
    <row r="3985" spans="1:24" s="77" customFormat="1" ht="31.5" x14ac:dyDescent="0.25">
      <c r="A3985" s="72" t="s">
        <v>307</v>
      </c>
      <c r="B3985" s="33" t="s">
        <v>338</v>
      </c>
      <c r="C3985" s="78" t="s">
        <v>38</v>
      </c>
      <c r="D3985" s="43" t="s">
        <v>169</v>
      </c>
      <c r="E3985" s="74"/>
      <c r="F3985" s="74"/>
      <c r="G3985" s="74"/>
      <c r="H3985" s="74"/>
      <c r="I3985" s="54"/>
      <c r="J3985" s="50"/>
      <c r="K3985" s="54"/>
      <c r="L3985" s="55"/>
      <c r="M3985" s="75"/>
      <c r="N3985" s="75"/>
      <c r="O3985" s="74"/>
      <c r="P3985" s="74"/>
      <c r="Q3985" s="57">
        <f t="shared" si="998"/>
        <v>0</v>
      </c>
      <c r="R3985" s="74"/>
      <c r="S3985" s="53">
        <f t="shared" si="1003"/>
        <v>0</v>
      </c>
      <c r="T3985" s="58"/>
      <c r="U3985" s="58"/>
      <c r="V3985" s="53">
        <f t="shared" si="1000"/>
        <v>0</v>
      </c>
      <c r="W3985" s="75"/>
      <c r="X3985" s="76"/>
    </row>
    <row r="3986" spans="1:24" s="77" customFormat="1" ht="15.75" x14ac:dyDescent="0.25">
      <c r="A3986" s="72" t="s">
        <v>307</v>
      </c>
      <c r="B3986" s="33" t="s">
        <v>338</v>
      </c>
      <c r="C3986" s="78" t="s">
        <v>39</v>
      </c>
      <c r="D3986" s="43" t="s">
        <v>170</v>
      </c>
      <c r="E3986" s="74"/>
      <c r="F3986" s="74"/>
      <c r="G3986" s="74"/>
      <c r="H3986" s="74"/>
      <c r="I3986" s="54"/>
      <c r="J3986" s="50"/>
      <c r="K3986" s="54"/>
      <c r="L3986" s="55"/>
      <c r="M3986" s="75"/>
      <c r="N3986" s="75"/>
      <c r="O3986" s="74"/>
      <c r="P3986" s="74"/>
      <c r="Q3986" s="57">
        <f t="shared" si="998"/>
        <v>0</v>
      </c>
      <c r="R3986" s="74"/>
      <c r="S3986" s="53">
        <f t="shared" si="1003"/>
        <v>0</v>
      </c>
      <c r="T3986" s="58"/>
      <c r="U3986" s="58"/>
      <c r="V3986" s="53">
        <f t="shared" si="1000"/>
        <v>0</v>
      </c>
      <c r="W3986" s="75"/>
      <c r="X3986" s="76"/>
    </row>
    <row r="3987" spans="1:24" s="77" customFormat="1" ht="47.25" x14ac:dyDescent="0.25">
      <c r="A3987" s="72" t="s">
        <v>307</v>
      </c>
      <c r="B3987" s="33" t="s">
        <v>338</v>
      </c>
      <c r="C3987" s="78" t="s">
        <v>40</v>
      </c>
      <c r="D3987" s="43" t="s">
        <v>172</v>
      </c>
      <c r="E3987" s="74"/>
      <c r="F3987" s="74"/>
      <c r="G3987" s="74"/>
      <c r="H3987" s="74"/>
      <c r="I3987" s="54"/>
      <c r="J3987" s="50"/>
      <c r="K3987" s="54"/>
      <c r="L3987" s="55"/>
      <c r="M3987" s="75"/>
      <c r="N3987" s="75"/>
      <c r="O3987" s="74"/>
      <c r="P3987" s="74"/>
      <c r="Q3987" s="57">
        <f t="shared" si="998"/>
        <v>0</v>
      </c>
      <c r="R3987" s="74"/>
      <c r="S3987" s="53">
        <f t="shared" si="1003"/>
        <v>0</v>
      </c>
      <c r="T3987" s="58"/>
      <c r="U3987" s="58"/>
      <c r="V3987" s="53">
        <f t="shared" si="1000"/>
        <v>0</v>
      </c>
      <c r="W3987" s="75"/>
      <c r="X3987" s="76"/>
    </row>
    <row r="3988" spans="1:24" s="77" customFormat="1" ht="15.75" x14ac:dyDescent="0.25">
      <c r="A3988" s="72" t="s">
        <v>307</v>
      </c>
      <c r="B3988" s="33" t="s">
        <v>338</v>
      </c>
      <c r="C3988" s="78" t="s">
        <v>41</v>
      </c>
      <c r="D3988" s="43" t="s">
        <v>171</v>
      </c>
      <c r="E3988" s="74"/>
      <c r="F3988" s="74"/>
      <c r="G3988" s="74"/>
      <c r="H3988" s="74"/>
      <c r="I3988" s="54"/>
      <c r="J3988" s="50"/>
      <c r="K3988" s="54"/>
      <c r="L3988" s="55"/>
      <c r="M3988" s="75"/>
      <c r="N3988" s="75"/>
      <c r="O3988" s="74"/>
      <c r="P3988" s="74"/>
      <c r="Q3988" s="57">
        <f t="shared" si="998"/>
        <v>0</v>
      </c>
      <c r="R3988" s="74"/>
      <c r="S3988" s="53">
        <f t="shared" si="1003"/>
        <v>0</v>
      </c>
      <c r="T3988" s="58"/>
      <c r="U3988" s="58"/>
      <c r="V3988" s="53">
        <f t="shared" si="1000"/>
        <v>0</v>
      </c>
      <c r="W3988" s="75"/>
      <c r="X3988" s="76"/>
    </row>
    <row r="3989" spans="1:24" s="77" customFormat="1" ht="15.75" x14ac:dyDescent="0.25">
      <c r="A3989" s="72" t="s">
        <v>307</v>
      </c>
      <c r="B3989" s="33" t="s">
        <v>338</v>
      </c>
      <c r="C3989" s="78" t="s">
        <v>42</v>
      </c>
      <c r="D3989" s="43" t="s">
        <v>192</v>
      </c>
      <c r="E3989" s="74"/>
      <c r="F3989" s="74"/>
      <c r="G3989" s="74"/>
      <c r="H3989" s="74"/>
      <c r="I3989" s="54"/>
      <c r="J3989" s="50"/>
      <c r="K3989" s="54"/>
      <c r="L3989" s="55"/>
      <c r="M3989" s="75"/>
      <c r="N3989" s="75"/>
      <c r="O3989" s="74"/>
      <c r="P3989" s="74"/>
      <c r="Q3989" s="57">
        <f t="shared" si="998"/>
        <v>0</v>
      </c>
      <c r="R3989" s="74"/>
      <c r="S3989" s="53">
        <f t="shared" si="1003"/>
        <v>0</v>
      </c>
      <c r="T3989" s="58"/>
      <c r="U3989" s="58"/>
      <c r="V3989" s="53">
        <f t="shared" si="1000"/>
        <v>0</v>
      </c>
      <c r="W3989" s="75"/>
      <c r="X3989" s="76"/>
    </row>
    <row r="3990" spans="1:24" s="77" customFormat="1" ht="15.75" x14ac:dyDescent="0.25">
      <c r="A3990" s="72" t="s">
        <v>307</v>
      </c>
      <c r="B3990" s="33" t="s">
        <v>338</v>
      </c>
      <c r="C3990" s="78" t="s">
        <v>43</v>
      </c>
      <c r="D3990" s="43" t="s">
        <v>193</v>
      </c>
      <c r="E3990" s="74"/>
      <c r="F3990" s="74"/>
      <c r="G3990" s="74"/>
      <c r="H3990" s="74"/>
      <c r="I3990" s="54"/>
      <c r="J3990" s="50"/>
      <c r="K3990" s="54"/>
      <c r="L3990" s="55"/>
      <c r="M3990" s="75"/>
      <c r="N3990" s="75"/>
      <c r="O3990" s="74"/>
      <c r="P3990" s="74"/>
      <c r="Q3990" s="57">
        <f t="shared" si="998"/>
        <v>0</v>
      </c>
      <c r="R3990" s="74"/>
      <c r="S3990" s="53">
        <f t="shared" si="1003"/>
        <v>0</v>
      </c>
      <c r="T3990" s="58"/>
      <c r="U3990" s="58"/>
      <c r="V3990" s="53">
        <f t="shared" si="1000"/>
        <v>0</v>
      </c>
      <c r="W3990" s="75"/>
      <c r="X3990" s="76"/>
    </row>
    <row r="3991" spans="1:24" s="77" customFormat="1" ht="15.75" x14ac:dyDescent="0.25">
      <c r="A3991" s="72" t="s">
        <v>307</v>
      </c>
      <c r="B3991" s="33" t="s">
        <v>338</v>
      </c>
      <c r="C3991" s="78" t="s">
        <v>44</v>
      </c>
      <c r="D3991" s="43" t="s">
        <v>173</v>
      </c>
      <c r="E3991" s="74">
        <v>27462</v>
      </c>
      <c r="F3991" s="53">
        <f>E3991/12*3</f>
        <v>6865.5</v>
      </c>
      <c r="G3991" s="53">
        <v>7011</v>
      </c>
      <c r="H3991" s="53">
        <v>6427</v>
      </c>
      <c r="I3991" s="127">
        <f>G3991-F3991</f>
        <v>145.5</v>
      </c>
      <c r="J3991" s="55">
        <f>ROUND(I3991/F3991*100,2)</f>
        <v>2.12</v>
      </c>
      <c r="K3991" s="54"/>
      <c r="L3991" s="55"/>
      <c r="M3991" s="75"/>
      <c r="N3991" s="75"/>
      <c r="O3991" s="74">
        <v>112</v>
      </c>
      <c r="P3991" s="74">
        <v>98</v>
      </c>
      <c r="Q3991" s="57">
        <f t="shared" si="998"/>
        <v>14</v>
      </c>
      <c r="R3991" s="74">
        <v>47</v>
      </c>
      <c r="S3991" s="53">
        <f>ROUND(R3991/12*3,0)</f>
        <v>12</v>
      </c>
      <c r="T3991" s="58">
        <v>12</v>
      </c>
      <c r="U3991" s="58">
        <v>11</v>
      </c>
      <c r="V3991" s="53">
        <f t="shared" si="1000"/>
        <v>1</v>
      </c>
      <c r="W3991" s="75"/>
      <c r="X3991" s="76"/>
    </row>
    <row r="3992" spans="1:24" s="77" customFormat="1" ht="15.75" x14ac:dyDescent="0.25">
      <c r="A3992" s="72" t="s">
        <v>307</v>
      </c>
      <c r="B3992" s="33" t="s">
        <v>338</v>
      </c>
      <c r="C3992" s="78" t="s">
        <v>45</v>
      </c>
      <c r="D3992" s="43" t="s">
        <v>187</v>
      </c>
      <c r="E3992" s="74"/>
      <c r="F3992" s="74"/>
      <c r="G3992" s="74"/>
      <c r="H3992" s="74"/>
      <c r="I3992" s="127"/>
      <c r="J3992" s="50"/>
      <c r="K3992" s="54"/>
      <c r="L3992" s="55"/>
      <c r="M3992" s="75"/>
      <c r="N3992" s="75"/>
      <c r="O3992" s="74"/>
      <c r="P3992" s="74"/>
      <c r="Q3992" s="57">
        <f t="shared" si="998"/>
        <v>0</v>
      </c>
      <c r="R3992" s="74"/>
      <c r="S3992" s="53">
        <f t="shared" ref="S3992:S3999" si="1004">ROUND(R3992/12*3,0)</f>
        <v>0</v>
      </c>
      <c r="T3992" s="58"/>
      <c r="U3992" s="58"/>
      <c r="V3992" s="53">
        <f t="shared" si="1000"/>
        <v>0</v>
      </c>
      <c r="W3992" s="75"/>
      <c r="X3992" s="76"/>
    </row>
    <row r="3993" spans="1:24" s="77" customFormat="1" ht="15.75" x14ac:dyDescent="0.25">
      <c r="A3993" s="72" t="s">
        <v>307</v>
      </c>
      <c r="B3993" s="33" t="s">
        <v>338</v>
      </c>
      <c r="C3993" s="78" t="s">
        <v>46</v>
      </c>
      <c r="D3993" s="43" t="s">
        <v>194</v>
      </c>
      <c r="E3993" s="74"/>
      <c r="F3993" s="74"/>
      <c r="G3993" s="74"/>
      <c r="H3993" s="74"/>
      <c r="I3993" s="127"/>
      <c r="J3993" s="50"/>
      <c r="K3993" s="54"/>
      <c r="L3993" s="55"/>
      <c r="M3993" s="75"/>
      <c r="N3993" s="75"/>
      <c r="O3993" s="74"/>
      <c r="P3993" s="74"/>
      <c r="Q3993" s="57">
        <f t="shared" si="998"/>
        <v>0</v>
      </c>
      <c r="R3993" s="74"/>
      <c r="S3993" s="53">
        <f t="shared" si="1004"/>
        <v>0</v>
      </c>
      <c r="T3993" s="58"/>
      <c r="U3993" s="58"/>
      <c r="V3993" s="53">
        <f t="shared" si="1000"/>
        <v>0</v>
      </c>
      <c r="W3993" s="75"/>
      <c r="X3993" s="76"/>
    </row>
    <row r="3994" spans="1:24" s="77" customFormat="1" ht="15.75" x14ac:dyDescent="0.25">
      <c r="A3994" s="72" t="s">
        <v>307</v>
      </c>
      <c r="B3994" s="33" t="s">
        <v>338</v>
      </c>
      <c r="C3994" s="78" t="s">
        <v>47</v>
      </c>
      <c r="D3994" s="43" t="s">
        <v>121</v>
      </c>
      <c r="E3994" s="74"/>
      <c r="F3994" s="74"/>
      <c r="G3994" s="74"/>
      <c r="H3994" s="74"/>
      <c r="I3994" s="127"/>
      <c r="J3994" s="50"/>
      <c r="K3994" s="54"/>
      <c r="L3994" s="55"/>
      <c r="M3994" s="75"/>
      <c r="N3994" s="75"/>
      <c r="O3994" s="74"/>
      <c r="P3994" s="74"/>
      <c r="Q3994" s="57">
        <f t="shared" si="998"/>
        <v>0</v>
      </c>
      <c r="R3994" s="74"/>
      <c r="S3994" s="53">
        <f t="shared" si="1004"/>
        <v>0</v>
      </c>
      <c r="T3994" s="58"/>
      <c r="U3994" s="58"/>
      <c r="V3994" s="53">
        <f t="shared" si="1000"/>
        <v>0</v>
      </c>
      <c r="W3994" s="75"/>
      <c r="X3994" s="76"/>
    </row>
    <row r="3995" spans="1:24" s="77" customFormat="1" ht="15.75" x14ac:dyDescent="0.25">
      <c r="A3995" s="72" t="s">
        <v>307</v>
      </c>
      <c r="B3995" s="33" t="s">
        <v>338</v>
      </c>
      <c r="C3995" s="78" t="s">
        <v>48</v>
      </c>
      <c r="D3995" s="43" t="s">
        <v>195</v>
      </c>
      <c r="E3995" s="74"/>
      <c r="F3995" s="74"/>
      <c r="G3995" s="74"/>
      <c r="H3995" s="74"/>
      <c r="I3995" s="127"/>
      <c r="J3995" s="50"/>
      <c r="K3995" s="54"/>
      <c r="L3995" s="55"/>
      <c r="M3995" s="75"/>
      <c r="N3995" s="75"/>
      <c r="O3995" s="74"/>
      <c r="P3995" s="74"/>
      <c r="Q3995" s="57">
        <f t="shared" si="998"/>
        <v>0</v>
      </c>
      <c r="R3995" s="74"/>
      <c r="S3995" s="53">
        <f t="shared" si="1004"/>
        <v>0</v>
      </c>
      <c r="T3995" s="58"/>
      <c r="U3995" s="58"/>
      <c r="V3995" s="53">
        <f t="shared" si="1000"/>
        <v>0</v>
      </c>
      <c r="W3995" s="75"/>
      <c r="X3995" s="76"/>
    </row>
    <row r="3996" spans="1:24" s="77" customFormat="1" ht="31.5" x14ac:dyDescent="0.25">
      <c r="A3996" s="72" t="s">
        <v>307</v>
      </c>
      <c r="B3996" s="33" t="s">
        <v>338</v>
      </c>
      <c r="C3996" s="78" t="s">
        <v>128</v>
      </c>
      <c r="D3996" s="43" t="s">
        <v>118</v>
      </c>
      <c r="E3996" s="74"/>
      <c r="F3996" s="74"/>
      <c r="G3996" s="74"/>
      <c r="H3996" s="74"/>
      <c r="I3996" s="54"/>
      <c r="J3996" s="50"/>
      <c r="K3996" s="54"/>
      <c r="L3996" s="55"/>
      <c r="M3996" s="75"/>
      <c r="N3996" s="75"/>
      <c r="O3996" s="74"/>
      <c r="P3996" s="74"/>
      <c r="Q3996" s="57">
        <f t="shared" si="998"/>
        <v>0</v>
      </c>
      <c r="R3996" s="74"/>
      <c r="S3996" s="53">
        <f t="shared" si="1004"/>
        <v>0</v>
      </c>
      <c r="T3996" s="58"/>
      <c r="U3996" s="58"/>
      <c r="V3996" s="53">
        <f t="shared" si="1000"/>
        <v>0</v>
      </c>
      <c r="W3996" s="75"/>
      <c r="X3996" s="76"/>
    </row>
    <row r="3997" spans="1:24" s="77" customFormat="1" ht="15.75" x14ac:dyDescent="0.25">
      <c r="A3997" s="72" t="s">
        <v>307</v>
      </c>
      <c r="B3997" s="33" t="s">
        <v>338</v>
      </c>
      <c r="C3997" s="78" t="s">
        <v>47</v>
      </c>
      <c r="D3997" s="43" t="s">
        <v>121</v>
      </c>
      <c r="E3997" s="74"/>
      <c r="F3997" s="74"/>
      <c r="G3997" s="74"/>
      <c r="H3997" s="74"/>
      <c r="I3997" s="54"/>
      <c r="J3997" s="50"/>
      <c r="K3997" s="54"/>
      <c r="L3997" s="55"/>
      <c r="M3997" s="75"/>
      <c r="N3997" s="75"/>
      <c r="O3997" s="74"/>
      <c r="P3997" s="74"/>
      <c r="Q3997" s="57">
        <f t="shared" si="998"/>
        <v>0</v>
      </c>
      <c r="R3997" s="74"/>
      <c r="S3997" s="53">
        <f t="shared" si="1004"/>
        <v>0</v>
      </c>
      <c r="T3997" s="58"/>
      <c r="U3997" s="58"/>
      <c r="V3997" s="53">
        <f t="shared" si="1000"/>
        <v>0</v>
      </c>
      <c r="W3997" s="75"/>
      <c r="X3997" s="76"/>
    </row>
    <row r="3998" spans="1:24" s="77" customFormat="1" ht="31.5" x14ac:dyDescent="0.25">
      <c r="A3998" s="72" t="s">
        <v>307</v>
      </c>
      <c r="B3998" s="33" t="s">
        <v>338</v>
      </c>
      <c r="C3998" s="78" t="s">
        <v>49</v>
      </c>
      <c r="D3998" s="43" t="s">
        <v>196</v>
      </c>
      <c r="E3998" s="74"/>
      <c r="F3998" s="74"/>
      <c r="G3998" s="74"/>
      <c r="H3998" s="74"/>
      <c r="I3998" s="54"/>
      <c r="J3998" s="50"/>
      <c r="K3998" s="54"/>
      <c r="L3998" s="55"/>
      <c r="M3998" s="75"/>
      <c r="N3998" s="75"/>
      <c r="O3998" s="74"/>
      <c r="P3998" s="74"/>
      <c r="Q3998" s="57">
        <f t="shared" si="998"/>
        <v>0</v>
      </c>
      <c r="R3998" s="74"/>
      <c r="S3998" s="53">
        <f t="shared" si="1004"/>
        <v>0</v>
      </c>
      <c r="T3998" s="58"/>
      <c r="U3998" s="58"/>
      <c r="V3998" s="53">
        <f t="shared" si="1000"/>
        <v>0</v>
      </c>
      <c r="W3998" s="75"/>
      <c r="X3998" s="76"/>
    </row>
    <row r="3999" spans="1:24" s="77" customFormat="1" ht="31.5" x14ac:dyDescent="0.25">
      <c r="A3999" s="72" t="s">
        <v>307</v>
      </c>
      <c r="B3999" s="33" t="s">
        <v>338</v>
      </c>
      <c r="C3999" s="78" t="s">
        <v>197</v>
      </c>
      <c r="D3999" s="43" t="s">
        <v>198</v>
      </c>
      <c r="E3999" s="74"/>
      <c r="F3999" s="74"/>
      <c r="G3999" s="74"/>
      <c r="H3999" s="74"/>
      <c r="I3999" s="54"/>
      <c r="J3999" s="50"/>
      <c r="K3999" s="54"/>
      <c r="L3999" s="55"/>
      <c r="M3999" s="75"/>
      <c r="N3999" s="75"/>
      <c r="O3999" s="74"/>
      <c r="P3999" s="74"/>
      <c r="Q3999" s="57">
        <f t="shared" si="998"/>
        <v>0</v>
      </c>
      <c r="R3999" s="74"/>
      <c r="S3999" s="53">
        <f t="shared" si="1004"/>
        <v>0</v>
      </c>
      <c r="T3999" s="58"/>
      <c r="U3999" s="58"/>
      <c r="V3999" s="53">
        <f t="shared" si="1000"/>
        <v>0</v>
      </c>
      <c r="W3999" s="75"/>
      <c r="X3999" s="76"/>
    </row>
    <row r="4000" spans="1:24" s="77" customFormat="1" ht="47.25" x14ac:dyDescent="0.25">
      <c r="A4000" s="72" t="s">
        <v>307</v>
      </c>
      <c r="B4000" s="33" t="s">
        <v>338</v>
      </c>
      <c r="C4000" s="78" t="s">
        <v>199</v>
      </c>
      <c r="D4000" s="43" t="s">
        <v>200</v>
      </c>
      <c r="E4000" s="74">
        <v>63597</v>
      </c>
      <c r="F4000" s="53">
        <f>E4000/12*3</f>
        <v>15899.25</v>
      </c>
      <c r="G4000" s="53">
        <v>17992</v>
      </c>
      <c r="H4000" s="53">
        <v>14971</v>
      </c>
      <c r="I4000" s="127">
        <f>G4000-F4000</f>
        <v>2092.75</v>
      </c>
      <c r="J4000" s="55">
        <f>ROUND(I4000/F4000*100,2)</f>
        <v>13.16</v>
      </c>
      <c r="K4000" s="54"/>
      <c r="L4000" s="55"/>
      <c r="M4000" s="75"/>
      <c r="N4000" s="75"/>
      <c r="O4000" s="74">
        <v>820</v>
      </c>
      <c r="P4000" s="74">
        <v>655</v>
      </c>
      <c r="Q4000" s="57">
        <f t="shared" si="998"/>
        <v>165</v>
      </c>
      <c r="R4000" s="75">
        <v>28</v>
      </c>
      <c r="S4000" s="53">
        <f>ROUND(R4000/12*3,0)</f>
        <v>7</v>
      </c>
      <c r="T4000" s="58">
        <v>12</v>
      </c>
      <c r="U4000" s="58">
        <v>10</v>
      </c>
      <c r="V4000" s="53">
        <f t="shared" si="1000"/>
        <v>2</v>
      </c>
      <c r="W4000" s="75"/>
      <c r="X4000" s="76"/>
    </row>
    <row r="4001" spans="1:24" s="77" customFormat="1" ht="31.5" x14ac:dyDescent="0.25">
      <c r="A4001" s="72" t="s">
        <v>307</v>
      </c>
      <c r="B4001" s="33" t="s">
        <v>338</v>
      </c>
      <c r="C4001" s="78" t="s">
        <v>201</v>
      </c>
      <c r="D4001" s="43" t="s">
        <v>202</v>
      </c>
      <c r="E4001" s="74"/>
      <c r="F4001" s="74"/>
      <c r="G4001" s="74"/>
      <c r="H4001" s="74"/>
      <c r="I4001" s="54"/>
      <c r="J4001" s="50"/>
      <c r="K4001" s="54"/>
      <c r="L4001" s="55"/>
      <c r="M4001" s="75"/>
      <c r="N4001" s="75"/>
      <c r="O4001" s="74"/>
      <c r="P4001" s="74"/>
      <c r="Q4001" s="57">
        <f t="shared" si="998"/>
        <v>0</v>
      </c>
      <c r="R4001" s="74"/>
      <c r="S4001" s="53">
        <f>ROUND(R4001/12*3,0)</f>
        <v>0</v>
      </c>
      <c r="T4001" s="58"/>
      <c r="U4001" s="58"/>
      <c r="V4001" s="53">
        <f t="shared" si="1000"/>
        <v>0</v>
      </c>
      <c r="W4001" s="75"/>
      <c r="X4001" s="76"/>
    </row>
    <row r="4002" spans="1:24" s="77" customFormat="1" ht="47.25" x14ac:dyDescent="0.25">
      <c r="A4002" s="72" t="s">
        <v>307</v>
      </c>
      <c r="B4002" s="33" t="s">
        <v>338</v>
      </c>
      <c r="C4002" s="78" t="s">
        <v>203</v>
      </c>
      <c r="D4002" s="43" t="s">
        <v>204</v>
      </c>
      <c r="E4002" s="74"/>
      <c r="F4002" s="74"/>
      <c r="G4002" s="74"/>
      <c r="H4002" s="74"/>
      <c r="I4002" s="54"/>
      <c r="J4002" s="50"/>
      <c r="K4002" s="54"/>
      <c r="L4002" s="55"/>
      <c r="M4002" s="75"/>
      <c r="N4002" s="75"/>
      <c r="O4002" s="74"/>
      <c r="P4002" s="74"/>
      <c r="Q4002" s="57">
        <f t="shared" si="998"/>
        <v>0</v>
      </c>
      <c r="R4002" s="74"/>
      <c r="S4002" s="53">
        <f>ROUND(R4002/12*3,0)</f>
        <v>0</v>
      </c>
      <c r="T4002" s="58"/>
      <c r="U4002" s="58"/>
      <c r="V4002" s="53">
        <f t="shared" si="1000"/>
        <v>0</v>
      </c>
      <c r="W4002" s="75"/>
      <c r="X4002" s="76"/>
    </row>
    <row r="4003" spans="1:24" s="77" customFormat="1" ht="31.5" x14ac:dyDescent="0.25">
      <c r="A4003" s="72" t="s">
        <v>307</v>
      </c>
      <c r="B4003" s="22" t="s">
        <v>339</v>
      </c>
      <c r="C4003" s="73" t="s">
        <v>102</v>
      </c>
      <c r="D4003" s="32" t="s">
        <v>50</v>
      </c>
      <c r="E4003" s="64">
        <f t="shared" ref="E4003:L4003" si="1005">SUM(E4004:E4050)</f>
        <v>178551</v>
      </c>
      <c r="F4003" s="64">
        <f t="shared" si="1005"/>
        <v>40600.583333333336</v>
      </c>
      <c r="G4003" s="64">
        <f t="shared" si="1005"/>
        <v>48713</v>
      </c>
      <c r="H4003" s="64">
        <f t="shared" si="1005"/>
        <v>48713</v>
      </c>
      <c r="I4003" s="134">
        <f t="shared" si="1005"/>
        <v>0</v>
      </c>
      <c r="J4003" s="134">
        <f t="shared" si="1005"/>
        <v>0</v>
      </c>
      <c r="K4003" s="134">
        <f t="shared" si="1005"/>
        <v>0</v>
      </c>
      <c r="L4003" s="64">
        <f t="shared" si="1005"/>
        <v>0</v>
      </c>
      <c r="M4003" s="64"/>
      <c r="N4003" s="64"/>
      <c r="O4003" s="64">
        <f t="shared" ref="O4003:V4003" si="1006">SUM(O4004:O4048)</f>
        <v>80</v>
      </c>
      <c r="P4003" s="64">
        <f t="shared" si="1006"/>
        <v>80</v>
      </c>
      <c r="Q4003" s="134">
        <f t="shared" si="1006"/>
        <v>0</v>
      </c>
      <c r="R4003" s="64">
        <f t="shared" si="1006"/>
        <v>39</v>
      </c>
      <c r="S4003" s="64">
        <f t="shared" si="1006"/>
        <v>10</v>
      </c>
      <c r="T4003" s="144">
        <f t="shared" si="1006"/>
        <v>10</v>
      </c>
      <c r="U4003" s="144">
        <f t="shared" si="1006"/>
        <v>10</v>
      </c>
      <c r="V4003" s="64">
        <f t="shared" si="1006"/>
        <v>0</v>
      </c>
      <c r="W4003" s="64"/>
      <c r="X4003" s="76"/>
    </row>
    <row r="4004" spans="1:24" s="77" customFormat="1" ht="63" x14ac:dyDescent="0.25">
      <c r="A4004" s="72" t="s">
        <v>307</v>
      </c>
      <c r="B4004" s="44" t="s">
        <v>339</v>
      </c>
      <c r="C4004" s="73" t="s">
        <v>102</v>
      </c>
      <c r="D4004" s="43" t="s">
        <v>205</v>
      </c>
      <c r="E4004" s="74"/>
      <c r="F4004" s="74"/>
      <c r="G4004" s="74"/>
      <c r="H4004" s="74"/>
      <c r="I4004" s="54"/>
      <c r="J4004" s="50"/>
      <c r="K4004" s="54"/>
      <c r="L4004" s="55"/>
      <c r="M4004" s="75"/>
      <c r="N4004" s="75"/>
      <c r="O4004" s="74"/>
      <c r="P4004" s="74"/>
      <c r="Q4004" s="57">
        <f>O4004-P4004</f>
        <v>0</v>
      </c>
      <c r="R4004" s="74"/>
      <c r="S4004" s="53">
        <f>ROUND(R4004/12*3,0)</f>
        <v>0</v>
      </c>
      <c r="T4004" s="58"/>
      <c r="U4004" s="58"/>
      <c r="V4004" s="53">
        <f>T4004-U4004</f>
        <v>0</v>
      </c>
      <c r="W4004" s="75"/>
      <c r="X4004" s="76"/>
    </row>
    <row r="4005" spans="1:24" s="77" customFormat="1" ht="15.75" x14ac:dyDescent="0.25">
      <c r="A4005" s="72" t="s">
        <v>307</v>
      </c>
      <c r="B4005" s="44" t="s">
        <v>339</v>
      </c>
      <c r="C4005" s="23" t="s">
        <v>384</v>
      </c>
      <c r="D4005" s="43" t="s">
        <v>387</v>
      </c>
      <c r="E4005" s="74"/>
      <c r="F4005" s="74"/>
      <c r="G4005" s="74"/>
      <c r="H4005" s="74"/>
      <c r="I4005" s="54"/>
      <c r="J4005" s="50"/>
      <c r="K4005" s="54"/>
      <c r="L4005" s="55"/>
      <c r="M4005" s="75"/>
      <c r="N4005" s="75"/>
      <c r="O4005" s="74"/>
      <c r="P4005" s="74"/>
      <c r="Q4005" s="57"/>
      <c r="R4005" s="74"/>
      <c r="S4005" s="53"/>
      <c r="T4005" s="58"/>
      <c r="U4005" s="58"/>
      <c r="V4005" s="53"/>
      <c r="W4005" s="75"/>
      <c r="X4005" s="76"/>
    </row>
    <row r="4006" spans="1:24" s="77" customFormat="1" ht="15.75" x14ac:dyDescent="0.25">
      <c r="A4006" s="72" t="s">
        <v>307</v>
      </c>
      <c r="B4006" s="44" t="s">
        <v>339</v>
      </c>
      <c r="C4006" s="23" t="s">
        <v>385</v>
      </c>
      <c r="D4006" s="43" t="s">
        <v>388</v>
      </c>
      <c r="E4006" s="74"/>
      <c r="F4006" s="74"/>
      <c r="G4006" s="74"/>
      <c r="H4006" s="74"/>
      <c r="I4006" s="54"/>
      <c r="J4006" s="50"/>
      <c r="K4006" s="54"/>
      <c r="L4006" s="55"/>
      <c r="M4006" s="75"/>
      <c r="N4006" s="75"/>
      <c r="O4006" s="74"/>
      <c r="P4006" s="74"/>
      <c r="Q4006" s="57"/>
      <c r="R4006" s="74"/>
      <c r="S4006" s="53"/>
      <c r="T4006" s="58"/>
      <c r="U4006" s="58"/>
      <c r="V4006" s="53"/>
      <c r="W4006" s="75"/>
      <c r="X4006" s="76"/>
    </row>
    <row r="4007" spans="1:24" s="77" customFormat="1" ht="31.5" x14ac:dyDescent="0.25">
      <c r="A4007" s="72" t="s">
        <v>307</v>
      </c>
      <c r="B4007" s="44" t="s">
        <v>339</v>
      </c>
      <c r="C4007" s="23" t="s">
        <v>386</v>
      </c>
      <c r="D4007" s="43" t="s">
        <v>389</v>
      </c>
      <c r="E4007" s="74"/>
      <c r="F4007" s="74"/>
      <c r="G4007" s="74"/>
      <c r="H4007" s="74"/>
      <c r="I4007" s="54"/>
      <c r="J4007" s="50"/>
      <c r="K4007" s="54"/>
      <c r="L4007" s="55"/>
      <c r="M4007" s="75"/>
      <c r="N4007" s="75"/>
      <c r="O4007" s="74"/>
      <c r="P4007" s="74"/>
      <c r="Q4007" s="57"/>
      <c r="R4007" s="74"/>
      <c r="S4007" s="53"/>
      <c r="T4007" s="58"/>
      <c r="U4007" s="58"/>
      <c r="V4007" s="53"/>
      <c r="W4007" s="75"/>
      <c r="X4007" s="76"/>
    </row>
    <row r="4008" spans="1:24" s="77" customFormat="1" ht="31.5" x14ac:dyDescent="0.25">
      <c r="A4008" s="72" t="s">
        <v>307</v>
      </c>
      <c r="B4008" s="44" t="s">
        <v>339</v>
      </c>
      <c r="C4008" s="79" t="s">
        <v>206</v>
      </c>
      <c r="D4008" s="43" t="s">
        <v>207</v>
      </c>
      <c r="E4008" s="74"/>
      <c r="F4008" s="74"/>
      <c r="G4008" s="74"/>
      <c r="H4008" s="74"/>
      <c r="I4008" s="54"/>
      <c r="J4008" s="50"/>
      <c r="K4008" s="54"/>
      <c r="L4008" s="55"/>
      <c r="M4008" s="75"/>
      <c r="N4008" s="75"/>
      <c r="O4008" s="74"/>
      <c r="P4008" s="74"/>
      <c r="Q4008" s="57">
        <f t="shared" ref="Q4008:Q4046" si="1007">O4008-P4008</f>
        <v>0</v>
      </c>
      <c r="R4008" s="74"/>
      <c r="S4008" s="53">
        <f>ROUND(R4008/12*3,0)</f>
        <v>0</v>
      </c>
      <c r="T4008" s="58"/>
      <c r="U4008" s="58"/>
      <c r="V4008" s="53">
        <f t="shared" ref="V4008:V4046" si="1008">T4008-U4008</f>
        <v>0</v>
      </c>
      <c r="W4008" s="75"/>
      <c r="X4008" s="76"/>
    </row>
    <row r="4009" spans="1:24" s="77" customFormat="1" ht="31.5" x14ac:dyDescent="0.25">
      <c r="A4009" s="72" t="s">
        <v>307</v>
      </c>
      <c r="B4009" s="44" t="s">
        <v>339</v>
      </c>
      <c r="C4009" s="79" t="s">
        <v>208</v>
      </c>
      <c r="D4009" s="43" t="s">
        <v>209</v>
      </c>
      <c r="E4009" s="53"/>
      <c r="F4009" s="53">
        <f>E4009/12*1</f>
        <v>0</v>
      </c>
      <c r="G4009" s="53"/>
      <c r="H4009" s="53"/>
      <c r="I4009" s="54"/>
      <c r="J4009" s="50"/>
      <c r="K4009" s="54"/>
      <c r="L4009" s="55"/>
      <c r="M4009" s="75"/>
      <c r="N4009" s="75"/>
      <c r="O4009" s="74"/>
      <c r="P4009" s="74"/>
      <c r="Q4009" s="57">
        <f t="shared" si="1007"/>
        <v>0</v>
      </c>
      <c r="R4009" s="74"/>
      <c r="S4009" s="53">
        <f>ROUND(R4009/12*3,0)</f>
        <v>0</v>
      </c>
      <c r="T4009" s="58"/>
      <c r="U4009" s="58"/>
      <c r="V4009" s="53">
        <f t="shared" si="1008"/>
        <v>0</v>
      </c>
      <c r="W4009" s="75"/>
      <c r="X4009" s="76"/>
    </row>
    <row r="4010" spans="1:24" s="77" customFormat="1" ht="15.75" x14ac:dyDescent="0.25">
      <c r="A4010" s="72" t="s">
        <v>307</v>
      </c>
      <c r="B4010" s="44" t="s">
        <v>339</v>
      </c>
      <c r="C4010" s="79" t="s">
        <v>210</v>
      </c>
      <c r="D4010" s="43" t="s">
        <v>224</v>
      </c>
      <c r="E4010" s="74"/>
      <c r="F4010" s="74"/>
      <c r="G4010" s="74"/>
      <c r="H4010" s="74"/>
      <c r="I4010" s="127"/>
      <c r="J4010" s="55"/>
      <c r="K4010" s="127"/>
      <c r="L4010" s="55"/>
      <c r="M4010" s="75"/>
      <c r="N4010" s="75"/>
      <c r="O4010" s="74"/>
      <c r="P4010" s="74"/>
      <c r="Q4010" s="59">
        <f t="shared" si="1007"/>
        <v>0</v>
      </c>
      <c r="R4010" s="74"/>
      <c r="S4010" s="53">
        <f t="shared" ref="S4010" si="1009">ROUND(R4010/12*3,0)</f>
        <v>0</v>
      </c>
      <c r="T4010" s="53"/>
      <c r="U4010" s="53"/>
      <c r="V4010" s="53">
        <f t="shared" si="1008"/>
        <v>0</v>
      </c>
      <c r="W4010" s="75"/>
      <c r="X4010" s="76"/>
    </row>
    <row r="4011" spans="1:24" s="77" customFormat="1" ht="31.5" x14ac:dyDescent="0.25">
      <c r="A4011" s="72" t="s">
        <v>307</v>
      </c>
      <c r="B4011" s="44" t="s">
        <v>339</v>
      </c>
      <c r="C4011" s="79" t="s">
        <v>211</v>
      </c>
      <c r="D4011" s="43" t="s">
        <v>225</v>
      </c>
      <c r="E4011" s="53">
        <v>130105</v>
      </c>
      <c r="F4011" s="53">
        <f>E4011/12*3</f>
        <v>32526.25</v>
      </c>
      <c r="G4011" s="53">
        <v>34595</v>
      </c>
      <c r="H4011" s="53">
        <v>34595</v>
      </c>
      <c r="I4011" s="54"/>
      <c r="J4011" s="50"/>
      <c r="K4011" s="54"/>
      <c r="L4011" s="55"/>
      <c r="M4011" s="75"/>
      <c r="N4011" s="75"/>
      <c r="O4011" s="74">
        <v>80</v>
      </c>
      <c r="P4011" s="74">
        <v>80</v>
      </c>
      <c r="Q4011" s="57">
        <f t="shared" si="1007"/>
        <v>0</v>
      </c>
      <c r="R4011" s="74">
        <v>39</v>
      </c>
      <c r="S4011" s="53">
        <f>ROUND(R4011/12*3,0)</f>
        <v>10</v>
      </c>
      <c r="T4011" s="58">
        <v>10</v>
      </c>
      <c r="U4011" s="58">
        <v>10</v>
      </c>
      <c r="V4011" s="53">
        <f t="shared" si="1008"/>
        <v>0</v>
      </c>
      <c r="W4011" s="75"/>
      <c r="X4011" s="76"/>
    </row>
    <row r="4012" spans="1:24" s="77" customFormat="1" ht="31.5" x14ac:dyDescent="0.25">
      <c r="A4012" s="72" t="s">
        <v>307</v>
      </c>
      <c r="B4012" s="44" t="s">
        <v>339</v>
      </c>
      <c r="C4012" s="79" t="s">
        <v>212</v>
      </c>
      <c r="D4012" s="43" t="s">
        <v>213</v>
      </c>
      <c r="E4012" s="53"/>
      <c r="F4012" s="53">
        <f>E4012/12*1</f>
        <v>0</v>
      </c>
      <c r="G4012" s="53"/>
      <c r="H4012" s="53"/>
      <c r="I4012" s="54"/>
      <c r="J4012" s="50"/>
      <c r="K4012" s="54"/>
      <c r="L4012" s="55"/>
      <c r="M4012" s="75"/>
      <c r="N4012" s="75"/>
      <c r="O4012" s="74"/>
      <c r="P4012" s="74"/>
      <c r="Q4012" s="57">
        <f t="shared" si="1007"/>
        <v>0</v>
      </c>
      <c r="R4012" s="74"/>
      <c r="S4012" s="53">
        <f t="shared" ref="S4012:S4046" si="1010">ROUND(R4012/12*3,0)</f>
        <v>0</v>
      </c>
      <c r="T4012" s="58"/>
      <c r="U4012" s="58"/>
      <c r="V4012" s="53">
        <f t="shared" si="1008"/>
        <v>0</v>
      </c>
      <c r="W4012" s="75"/>
      <c r="X4012" s="76"/>
    </row>
    <row r="4013" spans="1:24" s="77" customFormat="1" ht="15.75" x14ac:dyDescent="0.25">
      <c r="A4013" s="72" t="s">
        <v>307</v>
      </c>
      <c r="B4013" s="44" t="s">
        <v>339</v>
      </c>
      <c r="C4013" s="79" t="s">
        <v>214</v>
      </c>
      <c r="D4013" s="43" t="s">
        <v>215</v>
      </c>
      <c r="E4013" s="74"/>
      <c r="F4013" s="74"/>
      <c r="G4013" s="74"/>
      <c r="H4013" s="74"/>
      <c r="I4013" s="54"/>
      <c r="J4013" s="50"/>
      <c r="K4013" s="54"/>
      <c r="L4013" s="55"/>
      <c r="M4013" s="75"/>
      <c r="N4013" s="75"/>
      <c r="O4013" s="74"/>
      <c r="P4013" s="74"/>
      <c r="Q4013" s="57">
        <f t="shared" si="1007"/>
        <v>0</v>
      </c>
      <c r="R4013" s="74"/>
      <c r="S4013" s="53">
        <f t="shared" si="1010"/>
        <v>0</v>
      </c>
      <c r="T4013" s="58"/>
      <c r="U4013" s="58"/>
      <c r="V4013" s="53">
        <f t="shared" si="1008"/>
        <v>0</v>
      </c>
      <c r="W4013" s="75"/>
      <c r="X4013" s="76"/>
    </row>
    <row r="4014" spans="1:24" s="77" customFormat="1" ht="31.5" x14ac:dyDescent="0.25">
      <c r="A4014" s="72" t="s">
        <v>307</v>
      </c>
      <c r="B4014" s="44" t="s">
        <v>339</v>
      </c>
      <c r="C4014" s="79" t="s">
        <v>216</v>
      </c>
      <c r="D4014" s="43" t="s">
        <v>217</v>
      </c>
      <c r="E4014" s="53">
        <v>48446</v>
      </c>
      <c r="F4014" s="53">
        <f>E4014/12*2</f>
        <v>8074.333333333333</v>
      </c>
      <c r="G4014" s="53">
        <v>12793</v>
      </c>
      <c r="H4014" s="53">
        <v>12793</v>
      </c>
      <c r="I4014" s="54"/>
      <c r="J4014" s="50"/>
      <c r="K4014" s="54"/>
      <c r="L4014" s="55"/>
      <c r="M4014" s="75"/>
      <c r="N4014" s="75"/>
      <c r="O4014" s="74"/>
      <c r="P4014" s="74"/>
      <c r="Q4014" s="57">
        <f t="shared" si="1007"/>
        <v>0</v>
      </c>
      <c r="R4014" s="74"/>
      <c r="S4014" s="53">
        <f t="shared" si="1010"/>
        <v>0</v>
      </c>
      <c r="T4014" s="58"/>
      <c r="U4014" s="58"/>
      <c r="V4014" s="53">
        <f t="shared" si="1008"/>
        <v>0</v>
      </c>
      <c r="W4014" s="75"/>
      <c r="X4014" s="76"/>
    </row>
    <row r="4015" spans="1:24" s="77" customFormat="1" ht="31.5" x14ac:dyDescent="0.25">
      <c r="A4015" s="72" t="s">
        <v>307</v>
      </c>
      <c r="B4015" s="44" t="s">
        <v>339</v>
      </c>
      <c r="C4015" s="79" t="s">
        <v>218</v>
      </c>
      <c r="D4015" s="43" t="s">
        <v>219</v>
      </c>
      <c r="E4015" s="53"/>
      <c r="F4015" s="53">
        <f t="shared" ref="F4015:F4045" si="1011">E4015/12*1</f>
        <v>0</v>
      </c>
      <c r="G4015" s="53"/>
      <c r="H4015" s="53"/>
      <c r="I4015" s="54"/>
      <c r="J4015" s="50"/>
      <c r="K4015" s="54"/>
      <c r="L4015" s="55"/>
      <c r="M4015" s="75"/>
      <c r="N4015" s="75"/>
      <c r="O4015" s="74"/>
      <c r="P4015" s="74"/>
      <c r="Q4015" s="57">
        <f t="shared" si="1007"/>
        <v>0</v>
      </c>
      <c r="R4015" s="74"/>
      <c r="S4015" s="53">
        <f t="shared" si="1010"/>
        <v>0</v>
      </c>
      <c r="T4015" s="58"/>
      <c r="U4015" s="58"/>
      <c r="V4015" s="53">
        <f t="shared" si="1008"/>
        <v>0</v>
      </c>
      <c r="W4015" s="75"/>
      <c r="X4015" s="76"/>
    </row>
    <row r="4016" spans="1:24" s="77" customFormat="1" ht="31.5" x14ac:dyDescent="0.25">
      <c r="A4016" s="72" t="s">
        <v>307</v>
      </c>
      <c r="B4016" s="44" t="s">
        <v>339</v>
      </c>
      <c r="C4016" s="79" t="s">
        <v>220</v>
      </c>
      <c r="D4016" s="43" t="s">
        <v>221</v>
      </c>
      <c r="E4016" s="130"/>
      <c r="F4016" s="53">
        <f t="shared" si="1011"/>
        <v>0</v>
      </c>
      <c r="G4016" s="53"/>
      <c r="H4016" s="53"/>
      <c r="I4016" s="54"/>
      <c r="J4016" s="50"/>
      <c r="K4016" s="54"/>
      <c r="L4016" s="55"/>
      <c r="M4016" s="75"/>
      <c r="N4016" s="75"/>
      <c r="O4016" s="74"/>
      <c r="P4016" s="74"/>
      <c r="Q4016" s="57">
        <f t="shared" si="1007"/>
        <v>0</v>
      </c>
      <c r="R4016" s="74"/>
      <c r="S4016" s="53">
        <f t="shared" si="1010"/>
        <v>0</v>
      </c>
      <c r="T4016" s="58"/>
      <c r="U4016" s="58"/>
      <c r="V4016" s="53">
        <f t="shared" si="1008"/>
        <v>0</v>
      </c>
      <c r="W4016" s="75"/>
      <c r="X4016" s="76"/>
    </row>
    <row r="4017" spans="1:24" s="77" customFormat="1" ht="31.5" x14ac:dyDescent="0.25">
      <c r="A4017" s="72" t="s">
        <v>307</v>
      </c>
      <c r="B4017" s="44" t="s">
        <v>339</v>
      </c>
      <c r="C4017" s="79" t="s">
        <v>222</v>
      </c>
      <c r="D4017" s="43" t="s">
        <v>226</v>
      </c>
      <c r="E4017" s="53"/>
      <c r="F4017" s="53">
        <f t="shared" si="1011"/>
        <v>0</v>
      </c>
      <c r="G4017" s="53"/>
      <c r="H4017" s="53"/>
      <c r="I4017" s="54"/>
      <c r="J4017" s="50"/>
      <c r="K4017" s="54"/>
      <c r="L4017" s="55"/>
      <c r="M4017" s="75"/>
      <c r="N4017" s="75"/>
      <c r="O4017" s="74"/>
      <c r="P4017" s="74"/>
      <c r="Q4017" s="57">
        <f t="shared" si="1007"/>
        <v>0</v>
      </c>
      <c r="R4017" s="74"/>
      <c r="S4017" s="53">
        <f t="shared" si="1010"/>
        <v>0</v>
      </c>
      <c r="T4017" s="58"/>
      <c r="U4017" s="58"/>
      <c r="V4017" s="53">
        <f t="shared" si="1008"/>
        <v>0</v>
      </c>
      <c r="W4017" s="75"/>
      <c r="X4017" s="76"/>
    </row>
    <row r="4018" spans="1:24" s="77" customFormat="1" ht="31.5" x14ac:dyDescent="0.25">
      <c r="A4018" s="72" t="s">
        <v>307</v>
      </c>
      <c r="B4018" s="44" t="s">
        <v>339</v>
      </c>
      <c r="C4018" s="79" t="s">
        <v>223</v>
      </c>
      <c r="D4018" s="43" t="s">
        <v>227</v>
      </c>
      <c r="E4018" s="53"/>
      <c r="F4018" s="53">
        <f t="shared" si="1011"/>
        <v>0</v>
      </c>
      <c r="G4018" s="53"/>
      <c r="H4018" s="53"/>
      <c r="I4018" s="54"/>
      <c r="J4018" s="50"/>
      <c r="K4018" s="54"/>
      <c r="L4018" s="55"/>
      <c r="M4018" s="75"/>
      <c r="N4018" s="75"/>
      <c r="O4018" s="74"/>
      <c r="P4018" s="74"/>
      <c r="Q4018" s="57">
        <f t="shared" si="1007"/>
        <v>0</v>
      </c>
      <c r="R4018" s="74"/>
      <c r="S4018" s="53">
        <f t="shared" si="1010"/>
        <v>0</v>
      </c>
      <c r="T4018" s="58"/>
      <c r="U4018" s="58"/>
      <c r="V4018" s="53">
        <f t="shared" si="1008"/>
        <v>0</v>
      </c>
      <c r="W4018" s="75"/>
      <c r="X4018" s="76"/>
    </row>
    <row r="4019" spans="1:24" s="77" customFormat="1" ht="31.5" x14ac:dyDescent="0.25">
      <c r="A4019" s="72" t="s">
        <v>307</v>
      </c>
      <c r="B4019" s="44" t="s">
        <v>339</v>
      </c>
      <c r="C4019" s="79" t="s">
        <v>280</v>
      </c>
      <c r="D4019" s="43" t="s">
        <v>281</v>
      </c>
      <c r="E4019" s="130"/>
      <c r="F4019" s="53">
        <f t="shared" si="1011"/>
        <v>0</v>
      </c>
      <c r="G4019" s="53"/>
      <c r="H4019" s="53"/>
      <c r="I4019" s="54"/>
      <c r="J4019" s="50"/>
      <c r="K4019" s="54"/>
      <c r="L4019" s="55"/>
      <c r="M4019" s="75"/>
      <c r="N4019" s="75"/>
      <c r="O4019" s="74"/>
      <c r="P4019" s="74"/>
      <c r="Q4019" s="57">
        <f t="shared" si="1007"/>
        <v>0</v>
      </c>
      <c r="R4019" s="74"/>
      <c r="S4019" s="53">
        <f t="shared" si="1010"/>
        <v>0</v>
      </c>
      <c r="T4019" s="58"/>
      <c r="U4019" s="58"/>
      <c r="V4019" s="53">
        <f t="shared" si="1008"/>
        <v>0</v>
      </c>
      <c r="W4019" s="75"/>
      <c r="X4019" s="76"/>
    </row>
    <row r="4020" spans="1:24" s="77" customFormat="1" ht="15.75" x14ac:dyDescent="0.25">
      <c r="A4020" s="72" t="s">
        <v>307</v>
      </c>
      <c r="B4020" s="44" t="s">
        <v>339</v>
      </c>
      <c r="C4020" s="79" t="s">
        <v>228</v>
      </c>
      <c r="D4020" s="43" t="s">
        <v>229</v>
      </c>
      <c r="E4020" s="53"/>
      <c r="F4020" s="53">
        <f t="shared" si="1011"/>
        <v>0</v>
      </c>
      <c r="G4020" s="53">
        <v>9</v>
      </c>
      <c r="H4020" s="53">
        <v>9</v>
      </c>
      <c r="I4020" s="54"/>
      <c r="J4020" s="50"/>
      <c r="K4020" s="54"/>
      <c r="L4020" s="55"/>
      <c r="M4020" s="75"/>
      <c r="N4020" s="75"/>
      <c r="O4020" s="74"/>
      <c r="P4020" s="74"/>
      <c r="Q4020" s="57">
        <f t="shared" si="1007"/>
        <v>0</v>
      </c>
      <c r="R4020" s="74"/>
      <c r="S4020" s="53">
        <f t="shared" si="1010"/>
        <v>0</v>
      </c>
      <c r="T4020" s="58"/>
      <c r="U4020" s="58"/>
      <c r="V4020" s="53">
        <f t="shared" si="1008"/>
        <v>0</v>
      </c>
      <c r="W4020" s="75"/>
      <c r="X4020" s="76"/>
    </row>
    <row r="4021" spans="1:24" s="77" customFormat="1" ht="31.5" x14ac:dyDescent="0.25">
      <c r="A4021" s="72" t="s">
        <v>307</v>
      </c>
      <c r="B4021" s="44" t="s">
        <v>339</v>
      </c>
      <c r="C4021" s="79" t="s">
        <v>230</v>
      </c>
      <c r="D4021" s="43" t="s">
        <v>231</v>
      </c>
      <c r="E4021" s="130"/>
      <c r="F4021" s="53">
        <f t="shared" si="1011"/>
        <v>0</v>
      </c>
      <c r="G4021" s="53"/>
      <c r="H4021" s="53"/>
      <c r="I4021" s="54"/>
      <c r="J4021" s="50"/>
      <c r="K4021" s="54"/>
      <c r="L4021" s="55"/>
      <c r="M4021" s="75"/>
      <c r="N4021" s="75"/>
      <c r="O4021" s="74"/>
      <c r="P4021" s="74"/>
      <c r="Q4021" s="57">
        <f t="shared" si="1007"/>
        <v>0</v>
      </c>
      <c r="R4021" s="74"/>
      <c r="S4021" s="53">
        <f t="shared" si="1010"/>
        <v>0</v>
      </c>
      <c r="T4021" s="58"/>
      <c r="U4021" s="58"/>
      <c r="V4021" s="53">
        <f t="shared" si="1008"/>
        <v>0</v>
      </c>
      <c r="W4021" s="75"/>
      <c r="X4021" s="76"/>
    </row>
    <row r="4022" spans="1:24" s="77" customFormat="1" ht="15.75" x14ac:dyDescent="0.25">
      <c r="A4022" s="72" t="s">
        <v>307</v>
      </c>
      <c r="B4022" s="44" t="s">
        <v>339</v>
      </c>
      <c r="C4022" s="79" t="s">
        <v>232</v>
      </c>
      <c r="D4022" s="43" t="s">
        <v>233</v>
      </c>
      <c r="E4022" s="53"/>
      <c r="F4022" s="53">
        <f t="shared" si="1011"/>
        <v>0</v>
      </c>
      <c r="G4022" s="53"/>
      <c r="H4022" s="53"/>
      <c r="I4022" s="54"/>
      <c r="J4022" s="50"/>
      <c r="K4022" s="54"/>
      <c r="L4022" s="55"/>
      <c r="M4022" s="75"/>
      <c r="N4022" s="75"/>
      <c r="O4022" s="74"/>
      <c r="P4022" s="74"/>
      <c r="Q4022" s="57">
        <f t="shared" si="1007"/>
        <v>0</v>
      </c>
      <c r="R4022" s="74"/>
      <c r="S4022" s="53">
        <f t="shared" si="1010"/>
        <v>0</v>
      </c>
      <c r="T4022" s="58"/>
      <c r="U4022" s="58"/>
      <c r="V4022" s="53">
        <f t="shared" si="1008"/>
        <v>0</v>
      </c>
      <c r="W4022" s="75"/>
      <c r="X4022" s="76"/>
    </row>
    <row r="4023" spans="1:24" s="77" customFormat="1" ht="15.75" x14ac:dyDescent="0.25">
      <c r="A4023" s="72" t="s">
        <v>307</v>
      </c>
      <c r="B4023" s="44" t="s">
        <v>339</v>
      </c>
      <c r="C4023" s="37" t="s">
        <v>394</v>
      </c>
      <c r="D4023" s="43" t="s">
        <v>369</v>
      </c>
      <c r="E4023" s="130"/>
      <c r="F4023" s="53">
        <f t="shared" si="1011"/>
        <v>0</v>
      </c>
      <c r="G4023" s="53"/>
      <c r="H4023" s="53"/>
      <c r="I4023" s="54"/>
      <c r="J4023" s="50"/>
      <c r="K4023" s="54"/>
      <c r="L4023" s="55"/>
      <c r="M4023" s="75"/>
      <c r="N4023" s="75"/>
      <c r="O4023" s="74"/>
      <c r="P4023" s="74"/>
      <c r="Q4023" s="57">
        <f t="shared" si="1007"/>
        <v>0</v>
      </c>
      <c r="R4023" s="74"/>
      <c r="S4023" s="53">
        <f t="shared" si="1010"/>
        <v>0</v>
      </c>
      <c r="T4023" s="58"/>
      <c r="U4023" s="58"/>
      <c r="V4023" s="53">
        <f t="shared" si="1008"/>
        <v>0</v>
      </c>
      <c r="W4023" s="75"/>
      <c r="X4023" s="76"/>
    </row>
    <row r="4024" spans="1:24" s="77" customFormat="1" ht="15.75" x14ac:dyDescent="0.25">
      <c r="A4024" s="72" t="s">
        <v>307</v>
      </c>
      <c r="B4024" s="44" t="s">
        <v>339</v>
      </c>
      <c r="C4024" s="79" t="s">
        <v>234</v>
      </c>
      <c r="D4024" s="43" t="s">
        <v>235</v>
      </c>
      <c r="E4024" s="53"/>
      <c r="F4024" s="53">
        <f t="shared" si="1011"/>
        <v>0</v>
      </c>
      <c r="G4024" s="53"/>
      <c r="H4024" s="53"/>
      <c r="I4024" s="54"/>
      <c r="J4024" s="50"/>
      <c r="K4024" s="54"/>
      <c r="L4024" s="55"/>
      <c r="M4024" s="75"/>
      <c r="N4024" s="75"/>
      <c r="O4024" s="74"/>
      <c r="P4024" s="74"/>
      <c r="Q4024" s="57">
        <f t="shared" si="1007"/>
        <v>0</v>
      </c>
      <c r="R4024" s="74"/>
      <c r="S4024" s="53">
        <f t="shared" si="1010"/>
        <v>0</v>
      </c>
      <c r="T4024" s="58"/>
      <c r="U4024" s="58"/>
      <c r="V4024" s="53">
        <f t="shared" si="1008"/>
        <v>0</v>
      </c>
      <c r="W4024" s="75"/>
      <c r="X4024" s="76"/>
    </row>
    <row r="4025" spans="1:24" s="77" customFormat="1" ht="15.75" x14ac:dyDescent="0.25">
      <c r="A4025" s="72" t="s">
        <v>307</v>
      </c>
      <c r="B4025" s="44" t="s">
        <v>339</v>
      </c>
      <c r="C4025" s="79" t="s">
        <v>236</v>
      </c>
      <c r="D4025" s="43" t="s">
        <v>237</v>
      </c>
      <c r="E4025" s="130"/>
      <c r="F4025" s="53">
        <f t="shared" si="1011"/>
        <v>0</v>
      </c>
      <c r="G4025" s="53">
        <v>983</v>
      </c>
      <c r="H4025" s="53">
        <v>983</v>
      </c>
      <c r="I4025" s="54"/>
      <c r="J4025" s="50"/>
      <c r="K4025" s="54"/>
      <c r="L4025" s="55"/>
      <c r="M4025" s="75"/>
      <c r="N4025" s="75"/>
      <c r="O4025" s="74"/>
      <c r="P4025" s="74"/>
      <c r="Q4025" s="57">
        <f t="shared" si="1007"/>
        <v>0</v>
      </c>
      <c r="R4025" s="74"/>
      <c r="S4025" s="53">
        <f t="shared" si="1010"/>
        <v>0</v>
      </c>
      <c r="T4025" s="58"/>
      <c r="U4025" s="58"/>
      <c r="V4025" s="53">
        <f t="shared" si="1008"/>
        <v>0</v>
      </c>
      <c r="W4025" s="75"/>
      <c r="X4025" s="76"/>
    </row>
    <row r="4026" spans="1:24" s="77" customFormat="1" ht="31.5" x14ac:dyDescent="0.25">
      <c r="A4026" s="72" t="s">
        <v>307</v>
      </c>
      <c r="B4026" s="44" t="s">
        <v>339</v>
      </c>
      <c r="C4026" s="79" t="s">
        <v>238</v>
      </c>
      <c r="D4026" s="43" t="s">
        <v>239</v>
      </c>
      <c r="E4026" s="53"/>
      <c r="F4026" s="53">
        <f t="shared" si="1011"/>
        <v>0</v>
      </c>
      <c r="G4026" s="53"/>
      <c r="H4026" s="53"/>
      <c r="I4026" s="54"/>
      <c r="J4026" s="50"/>
      <c r="K4026" s="54"/>
      <c r="L4026" s="55"/>
      <c r="M4026" s="75"/>
      <c r="N4026" s="75"/>
      <c r="O4026" s="74"/>
      <c r="P4026" s="74"/>
      <c r="Q4026" s="57">
        <f t="shared" si="1007"/>
        <v>0</v>
      </c>
      <c r="R4026" s="74"/>
      <c r="S4026" s="53">
        <f t="shared" si="1010"/>
        <v>0</v>
      </c>
      <c r="T4026" s="58"/>
      <c r="U4026" s="58"/>
      <c r="V4026" s="53">
        <f t="shared" si="1008"/>
        <v>0</v>
      </c>
      <c r="W4026" s="75"/>
      <c r="X4026" s="76"/>
    </row>
    <row r="4027" spans="1:24" s="77" customFormat="1" ht="31.5" x14ac:dyDescent="0.25">
      <c r="A4027" s="72" t="s">
        <v>307</v>
      </c>
      <c r="B4027" s="44" t="s">
        <v>339</v>
      </c>
      <c r="C4027" s="79" t="s">
        <v>240</v>
      </c>
      <c r="D4027" s="43" t="s">
        <v>241</v>
      </c>
      <c r="E4027" s="53"/>
      <c r="F4027" s="53">
        <f t="shared" si="1011"/>
        <v>0</v>
      </c>
      <c r="G4027" s="53"/>
      <c r="H4027" s="53"/>
      <c r="I4027" s="54"/>
      <c r="J4027" s="50"/>
      <c r="K4027" s="54"/>
      <c r="L4027" s="55"/>
      <c r="M4027" s="75"/>
      <c r="N4027" s="75"/>
      <c r="O4027" s="74"/>
      <c r="P4027" s="74"/>
      <c r="Q4027" s="57">
        <f t="shared" si="1007"/>
        <v>0</v>
      </c>
      <c r="R4027" s="74"/>
      <c r="S4027" s="53">
        <f t="shared" si="1010"/>
        <v>0</v>
      </c>
      <c r="T4027" s="58"/>
      <c r="U4027" s="58"/>
      <c r="V4027" s="53">
        <f t="shared" si="1008"/>
        <v>0</v>
      </c>
      <c r="W4027" s="75"/>
      <c r="X4027" s="76"/>
    </row>
    <row r="4028" spans="1:24" s="77" customFormat="1" ht="15.75" x14ac:dyDescent="0.25">
      <c r="A4028" s="72" t="s">
        <v>307</v>
      </c>
      <c r="B4028" s="44" t="s">
        <v>339</v>
      </c>
      <c r="C4028" s="79" t="s">
        <v>242</v>
      </c>
      <c r="D4028" s="43" t="s">
        <v>246</v>
      </c>
      <c r="E4028" s="53"/>
      <c r="F4028" s="53">
        <f t="shared" si="1011"/>
        <v>0</v>
      </c>
      <c r="G4028" s="53"/>
      <c r="H4028" s="53"/>
      <c r="I4028" s="54"/>
      <c r="J4028" s="50"/>
      <c r="K4028" s="54"/>
      <c r="L4028" s="55"/>
      <c r="M4028" s="75"/>
      <c r="N4028" s="75"/>
      <c r="O4028" s="74"/>
      <c r="P4028" s="74"/>
      <c r="Q4028" s="57">
        <f t="shared" si="1007"/>
        <v>0</v>
      </c>
      <c r="R4028" s="74"/>
      <c r="S4028" s="53">
        <f t="shared" si="1010"/>
        <v>0</v>
      </c>
      <c r="T4028" s="58"/>
      <c r="U4028" s="58"/>
      <c r="V4028" s="53">
        <f t="shared" si="1008"/>
        <v>0</v>
      </c>
      <c r="W4028" s="75"/>
      <c r="X4028" s="76"/>
    </row>
    <row r="4029" spans="1:24" s="77" customFormat="1" ht="15.75" x14ac:dyDescent="0.25">
      <c r="A4029" s="72" t="s">
        <v>307</v>
      </c>
      <c r="B4029" s="44" t="s">
        <v>339</v>
      </c>
      <c r="C4029" s="79" t="s">
        <v>243</v>
      </c>
      <c r="D4029" s="43" t="s">
        <v>247</v>
      </c>
      <c r="E4029" s="53"/>
      <c r="F4029" s="53">
        <f t="shared" si="1011"/>
        <v>0</v>
      </c>
      <c r="G4029" s="53">
        <v>333</v>
      </c>
      <c r="H4029" s="53">
        <v>333</v>
      </c>
      <c r="I4029" s="54"/>
      <c r="J4029" s="50"/>
      <c r="K4029" s="54"/>
      <c r="L4029" s="55"/>
      <c r="M4029" s="75"/>
      <c r="N4029" s="75"/>
      <c r="O4029" s="74"/>
      <c r="P4029" s="74"/>
      <c r="Q4029" s="57">
        <f t="shared" si="1007"/>
        <v>0</v>
      </c>
      <c r="R4029" s="74"/>
      <c r="S4029" s="53">
        <f t="shared" si="1010"/>
        <v>0</v>
      </c>
      <c r="T4029" s="58"/>
      <c r="U4029" s="58"/>
      <c r="V4029" s="53">
        <f t="shared" si="1008"/>
        <v>0</v>
      </c>
      <c r="W4029" s="75"/>
      <c r="X4029" s="76"/>
    </row>
    <row r="4030" spans="1:24" s="77" customFormat="1" ht="15.75" x14ac:dyDescent="0.25">
      <c r="A4030" s="72" t="s">
        <v>307</v>
      </c>
      <c r="B4030" s="44" t="s">
        <v>339</v>
      </c>
      <c r="C4030" s="79" t="s">
        <v>244</v>
      </c>
      <c r="D4030" s="43" t="s">
        <v>245</v>
      </c>
      <c r="E4030" s="53"/>
      <c r="F4030" s="53">
        <f t="shared" si="1011"/>
        <v>0</v>
      </c>
      <c r="G4030" s="53"/>
      <c r="H4030" s="53"/>
      <c r="I4030" s="54"/>
      <c r="J4030" s="50"/>
      <c r="K4030" s="54"/>
      <c r="L4030" s="55"/>
      <c r="M4030" s="75"/>
      <c r="N4030" s="75"/>
      <c r="O4030" s="74"/>
      <c r="P4030" s="74"/>
      <c r="Q4030" s="57">
        <f t="shared" si="1007"/>
        <v>0</v>
      </c>
      <c r="R4030" s="74"/>
      <c r="S4030" s="53">
        <f t="shared" si="1010"/>
        <v>0</v>
      </c>
      <c r="T4030" s="58"/>
      <c r="U4030" s="58"/>
      <c r="V4030" s="53">
        <f t="shared" si="1008"/>
        <v>0</v>
      </c>
      <c r="W4030" s="75"/>
      <c r="X4030" s="76"/>
    </row>
    <row r="4031" spans="1:24" s="77" customFormat="1" ht="31.5" x14ac:dyDescent="0.25">
      <c r="A4031" s="72" t="s">
        <v>307</v>
      </c>
      <c r="B4031" s="44" t="s">
        <v>339</v>
      </c>
      <c r="C4031" s="79" t="s">
        <v>248</v>
      </c>
      <c r="D4031" s="43" t="s">
        <v>249</v>
      </c>
      <c r="E4031" s="53"/>
      <c r="F4031" s="53">
        <f t="shared" si="1011"/>
        <v>0</v>
      </c>
      <c r="G4031" s="53"/>
      <c r="H4031" s="53"/>
      <c r="I4031" s="54"/>
      <c r="J4031" s="50"/>
      <c r="K4031" s="54"/>
      <c r="L4031" s="55"/>
      <c r="M4031" s="75"/>
      <c r="N4031" s="75"/>
      <c r="O4031" s="74"/>
      <c r="P4031" s="74"/>
      <c r="Q4031" s="57">
        <f t="shared" si="1007"/>
        <v>0</v>
      </c>
      <c r="R4031" s="74"/>
      <c r="S4031" s="53">
        <f t="shared" si="1010"/>
        <v>0</v>
      </c>
      <c r="T4031" s="58"/>
      <c r="U4031" s="58"/>
      <c r="V4031" s="53">
        <f t="shared" si="1008"/>
        <v>0</v>
      </c>
      <c r="W4031" s="75"/>
      <c r="X4031" s="76"/>
    </row>
    <row r="4032" spans="1:24" s="77" customFormat="1" ht="15.75" x14ac:dyDescent="0.25">
      <c r="A4032" s="72" t="s">
        <v>307</v>
      </c>
      <c r="B4032" s="44" t="s">
        <v>339</v>
      </c>
      <c r="C4032" s="79" t="s">
        <v>250</v>
      </c>
      <c r="D4032" s="43" t="s">
        <v>251</v>
      </c>
      <c r="E4032" s="53"/>
      <c r="F4032" s="53">
        <f t="shared" si="1011"/>
        <v>0</v>
      </c>
      <c r="G4032" s="53"/>
      <c r="H4032" s="53"/>
      <c r="I4032" s="54"/>
      <c r="J4032" s="50"/>
      <c r="K4032" s="54"/>
      <c r="L4032" s="55"/>
      <c r="M4032" s="75"/>
      <c r="N4032" s="75"/>
      <c r="O4032" s="74"/>
      <c r="P4032" s="74"/>
      <c r="Q4032" s="57">
        <f t="shared" si="1007"/>
        <v>0</v>
      </c>
      <c r="R4032" s="74"/>
      <c r="S4032" s="53">
        <f t="shared" si="1010"/>
        <v>0</v>
      </c>
      <c r="T4032" s="58"/>
      <c r="U4032" s="58"/>
      <c r="V4032" s="53">
        <f t="shared" si="1008"/>
        <v>0</v>
      </c>
      <c r="W4032" s="75"/>
      <c r="X4032" s="76"/>
    </row>
    <row r="4033" spans="1:24" s="77" customFormat="1" ht="31.5" x14ac:dyDescent="0.25">
      <c r="A4033" s="72" t="s">
        <v>307</v>
      </c>
      <c r="B4033" s="44" t="s">
        <v>339</v>
      </c>
      <c r="C4033" s="79" t="s">
        <v>252</v>
      </c>
      <c r="D4033" s="43" t="s">
        <v>253</v>
      </c>
      <c r="E4033" s="53"/>
      <c r="F4033" s="53">
        <f t="shared" si="1011"/>
        <v>0</v>
      </c>
      <c r="G4033" s="53"/>
      <c r="H4033" s="53"/>
      <c r="I4033" s="54"/>
      <c r="J4033" s="50"/>
      <c r="K4033" s="54"/>
      <c r="L4033" s="55"/>
      <c r="M4033" s="75"/>
      <c r="N4033" s="75"/>
      <c r="O4033" s="74"/>
      <c r="P4033" s="74"/>
      <c r="Q4033" s="57">
        <f t="shared" si="1007"/>
        <v>0</v>
      </c>
      <c r="R4033" s="74"/>
      <c r="S4033" s="53">
        <f t="shared" si="1010"/>
        <v>0</v>
      </c>
      <c r="T4033" s="58"/>
      <c r="U4033" s="58"/>
      <c r="V4033" s="53">
        <f t="shared" si="1008"/>
        <v>0</v>
      </c>
      <c r="W4033" s="75"/>
      <c r="X4033" s="76"/>
    </row>
    <row r="4034" spans="1:24" s="77" customFormat="1" ht="15.75" x14ac:dyDescent="0.25">
      <c r="A4034" s="72" t="s">
        <v>307</v>
      </c>
      <c r="B4034" s="44" t="s">
        <v>339</v>
      </c>
      <c r="C4034" s="79" t="s">
        <v>254</v>
      </c>
      <c r="D4034" s="43" t="s">
        <v>263</v>
      </c>
      <c r="E4034" s="53"/>
      <c r="F4034" s="53">
        <f t="shared" si="1011"/>
        <v>0</v>
      </c>
      <c r="G4034" s="53"/>
      <c r="H4034" s="53"/>
      <c r="I4034" s="54"/>
      <c r="J4034" s="50"/>
      <c r="K4034" s="54"/>
      <c r="L4034" s="55"/>
      <c r="M4034" s="75"/>
      <c r="N4034" s="75"/>
      <c r="O4034" s="74"/>
      <c r="P4034" s="74"/>
      <c r="Q4034" s="57">
        <f t="shared" si="1007"/>
        <v>0</v>
      </c>
      <c r="R4034" s="74"/>
      <c r="S4034" s="53">
        <f t="shared" si="1010"/>
        <v>0</v>
      </c>
      <c r="T4034" s="58"/>
      <c r="U4034" s="58"/>
      <c r="V4034" s="53">
        <f t="shared" si="1008"/>
        <v>0</v>
      </c>
      <c r="W4034" s="75"/>
      <c r="X4034" s="76"/>
    </row>
    <row r="4035" spans="1:24" s="77" customFormat="1" ht="15.75" x14ac:dyDescent="0.25">
      <c r="A4035" s="72" t="s">
        <v>307</v>
      </c>
      <c r="B4035" s="44" t="s">
        <v>339</v>
      </c>
      <c r="C4035" s="79" t="s">
        <v>255</v>
      </c>
      <c r="D4035" s="43" t="s">
        <v>256</v>
      </c>
      <c r="E4035" s="53"/>
      <c r="F4035" s="53">
        <f t="shared" si="1011"/>
        <v>0</v>
      </c>
      <c r="G4035" s="53"/>
      <c r="H4035" s="53"/>
      <c r="I4035" s="54"/>
      <c r="J4035" s="50"/>
      <c r="K4035" s="54"/>
      <c r="L4035" s="55"/>
      <c r="M4035" s="75"/>
      <c r="N4035" s="75"/>
      <c r="O4035" s="74"/>
      <c r="P4035" s="74"/>
      <c r="Q4035" s="57">
        <f t="shared" si="1007"/>
        <v>0</v>
      </c>
      <c r="R4035" s="74"/>
      <c r="S4035" s="53">
        <f t="shared" si="1010"/>
        <v>0</v>
      </c>
      <c r="T4035" s="58"/>
      <c r="U4035" s="58"/>
      <c r="V4035" s="53">
        <f t="shared" si="1008"/>
        <v>0</v>
      </c>
      <c r="W4035" s="75"/>
      <c r="X4035" s="76"/>
    </row>
    <row r="4036" spans="1:24" s="77" customFormat="1" ht="15.75" x14ac:dyDescent="0.25">
      <c r="A4036" s="72" t="s">
        <v>307</v>
      </c>
      <c r="B4036" s="44" t="s">
        <v>339</v>
      </c>
      <c r="C4036" s="79" t="s">
        <v>257</v>
      </c>
      <c r="D4036" s="43" t="s">
        <v>258</v>
      </c>
      <c r="E4036" s="53"/>
      <c r="F4036" s="53">
        <f t="shared" si="1011"/>
        <v>0</v>
      </c>
      <c r="G4036" s="53"/>
      <c r="H4036" s="53"/>
      <c r="I4036" s="54"/>
      <c r="J4036" s="50"/>
      <c r="K4036" s="54"/>
      <c r="L4036" s="55"/>
      <c r="M4036" s="75"/>
      <c r="N4036" s="75"/>
      <c r="O4036" s="74"/>
      <c r="P4036" s="74"/>
      <c r="Q4036" s="57">
        <f t="shared" si="1007"/>
        <v>0</v>
      </c>
      <c r="R4036" s="74"/>
      <c r="S4036" s="53">
        <f t="shared" si="1010"/>
        <v>0</v>
      </c>
      <c r="T4036" s="58"/>
      <c r="U4036" s="58"/>
      <c r="V4036" s="53">
        <f t="shared" si="1008"/>
        <v>0</v>
      </c>
      <c r="W4036" s="75"/>
      <c r="X4036" s="76"/>
    </row>
    <row r="4037" spans="1:24" s="77" customFormat="1" ht="15.75" x14ac:dyDescent="0.25">
      <c r="A4037" s="72" t="s">
        <v>307</v>
      </c>
      <c r="B4037" s="44" t="s">
        <v>339</v>
      </c>
      <c r="C4037" s="79" t="s">
        <v>259</v>
      </c>
      <c r="D4037" s="43" t="s">
        <v>260</v>
      </c>
      <c r="E4037" s="53"/>
      <c r="F4037" s="53">
        <f t="shared" si="1011"/>
        <v>0</v>
      </c>
      <c r="G4037" s="53"/>
      <c r="H4037" s="53"/>
      <c r="I4037" s="54"/>
      <c r="J4037" s="50"/>
      <c r="K4037" s="54"/>
      <c r="L4037" s="55"/>
      <c r="M4037" s="75"/>
      <c r="N4037" s="75"/>
      <c r="O4037" s="74"/>
      <c r="P4037" s="74"/>
      <c r="Q4037" s="57">
        <f t="shared" si="1007"/>
        <v>0</v>
      </c>
      <c r="R4037" s="74"/>
      <c r="S4037" s="53">
        <f t="shared" si="1010"/>
        <v>0</v>
      </c>
      <c r="T4037" s="58"/>
      <c r="U4037" s="58"/>
      <c r="V4037" s="53">
        <f t="shared" si="1008"/>
        <v>0</v>
      </c>
      <c r="W4037" s="75"/>
      <c r="X4037" s="76"/>
    </row>
    <row r="4038" spans="1:24" s="77" customFormat="1" ht="31.5" x14ac:dyDescent="0.25">
      <c r="A4038" s="72" t="s">
        <v>307</v>
      </c>
      <c r="B4038" s="44" t="s">
        <v>339</v>
      </c>
      <c r="C4038" s="79" t="s">
        <v>261</v>
      </c>
      <c r="D4038" s="43" t="s">
        <v>262</v>
      </c>
      <c r="E4038" s="53"/>
      <c r="F4038" s="53">
        <f t="shared" si="1011"/>
        <v>0</v>
      </c>
      <c r="G4038" s="53"/>
      <c r="H4038" s="53"/>
      <c r="I4038" s="54"/>
      <c r="J4038" s="50"/>
      <c r="K4038" s="54"/>
      <c r="L4038" s="55"/>
      <c r="M4038" s="75"/>
      <c r="N4038" s="75"/>
      <c r="O4038" s="74"/>
      <c r="P4038" s="74"/>
      <c r="Q4038" s="57">
        <f t="shared" si="1007"/>
        <v>0</v>
      </c>
      <c r="R4038" s="74"/>
      <c r="S4038" s="53">
        <f t="shared" si="1010"/>
        <v>0</v>
      </c>
      <c r="T4038" s="58"/>
      <c r="U4038" s="58"/>
      <c r="V4038" s="53">
        <f t="shared" si="1008"/>
        <v>0</v>
      </c>
      <c r="W4038" s="75"/>
      <c r="X4038" s="76"/>
    </row>
    <row r="4039" spans="1:24" s="77" customFormat="1" ht="15.75" x14ac:dyDescent="0.25">
      <c r="A4039" s="72" t="s">
        <v>307</v>
      </c>
      <c r="B4039" s="44" t="s">
        <v>339</v>
      </c>
      <c r="C4039" s="79" t="s">
        <v>264</v>
      </c>
      <c r="D4039" s="43" t="s">
        <v>265</v>
      </c>
      <c r="E4039" s="53"/>
      <c r="F4039" s="53">
        <f t="shared" si="1011"/>
        <v>0</v>
      </c>
      <c r="G4039" s="53"/>
      <c r="H4039" s="53"/>
      <c r="I4039" s="54"/>
      <c r="J4039" s="50"/>
      <c r="K4039" s="54"/>
      <c r="L4039" s="55"/>
      <c r="M4039" s="75"/>
      <c r="N4039" s="75"/>
      <c r="O4039" s="74"/>
      <c r="P4039" s="74"/>
      <c r="Q4039" s="57">
        <f t="shared" si="1007"/>
        <v>0</v>
      </c>
      <c r="R4039" s="74"/>
      <c r="S4039" s="53">
        <f t="shared" si="1010"/>
        <v>0</v>
      </c>
      <c r="T4039" s="58"/>
      <c r="U4039" s="58"/>
      <c r="V4039" s="53">
        <f t="shared" si="1008"/>
        <v>0</v>
      </c>
      <c r="W4039" s="75"/>
      <c r="X4039" s="76"/>
    </row>
    <row r="4040" spans="1:24" s="77" customFormat="1" ht="47.25" x14ac:dyDescent="0.25">
      <c r="A4040" s="72" t="s">
        <v>307</v>
      </c>
      <c r="B4040" s="44" t="s">
        <v>339</v>
      </c>
      <c r="C4040" s="79" t="s">
        <v>266</v>
      </c>
      <c r="D4040" s="43" t="s">
        <v>267</v>
      </c>
      <c r="E4040" s="53"/>
      <c r="F4040" s="53">
        <f t="shared" si="1011"/>
        <v>0</v>
      </c>
      <c r="G4040" s="53"/>
      <c r="H4040" s="53"/>
      <c r="I4040" s="54"/>
      <c r="J4040" s="50"/>
      <c r="K4040" s="54"/>
      <c r="L4040" s="55"/>
      <c r="M4040" s="75"/>
      <c r="N4040" s="75"/>
      <c r="O4040" s="74"/>
      <c r="P4040" s="74"/>
      <c r="Q4040" s="57">
        <f t="shared" si="1007"/>
        <v>0</v>
      </c>
      <c r="R4040" s="74"/>
      <c r="S4040" s="53">
        <f t="shared" si="1010"/>
        <v>0</v>
      </c>
      <c r="T4040" s="58"/>
      <c r="U4040" s="58"/>
      <c r="V4040" s="53">
        <f t="shared" si="1008"/>
        <v>0</v>
      </c>
      <c r="W4040" s="75"/>
      <c r="X4040" s="76"/>
    </row>
    <row r="4041" spans="1:24" s="77" customFormat="1" ht="15.75" x14ac:dyDescent="0.25">
      <c r="A4041" s="72" t="s">
        <v>307</v>
      </c>
      <c r="B4041" s="44" t="s">
        <v>339</v>
      </c>
      <c r="C4041" s="79" t="s">
        <v>268</v>
      </c>
      <c r="D4041" s="43" t="s">
        <v>269</v>
      </c>
      <c r="E4041" s="53"/>
      <c r="F4041" s="53">
        <f t="shared" si="1011"/>
        <v>0</v>
      </c>
      <c r="G4041" s="53"/>
      <c r="H4041" s="53"/>
      <c r="I4041" s="54"/>
      <c r="J4041" s="50"/>
      <c r="K4041" s="54"/>
      <c r="L4041" s="55"/>
      <c r="M4041" s="75"/>
      <c r="N4041" s="75"/>
      <c r="O4041" s="74"/>
      <c r="P4041" s="74"/>
      <c r="Q4041" s="57">
        <f t="shared" si="1007"/>
        <v>0</v>
      </c>
      <c r="R4041" s="74"/>
      <c r="S4041" s="53">
        <f t="shared" si="1010"/>
        <v>0</v>
      </c>
      <c r="T4041" s="58"/>
      <c r="U4041" s="58"/>
      <c r="V4041" s="53">
        <f t="shared" si="1008"/>
        <v>0</v>
      </c>
      <c r="W4041" s="75"/>
      <c r="X4041" s="76"/>
    </row>
    <row r="4042" spans="1:24" s="77" customFormat="1" ht="31.5" x14ac:dyDescent="0.25">
      <c r="A4042" s="72" t="s">
        <v>307</v>
      </c>
      <c r="B4042" s="44" t="s">
        <v>339</v>
      </c>
      <c r="C4042" s="79" t="s">
        <v>270</v>
      </c>
      <c r="D4042" s="43" t="s">
        <v>271</v>
      </c>
      <c r="E4042" s="53"/>
      <c r="F4042" s="53">
        <f t="shared" si="1011"/>
        <v>0</v>
      </c>
      <c r="G4042" s="53"/>
      <c r="H4042" s="53"/>
      <c r="I4042" s="54"/>
      <c r="J4042" s="50"/>
      <c r="K4042" s="54"/>
      <c r="L4042" s="55"/>
      <c r="M4042" s="75"/>
      <c r="N4042" s="75"/>
      <c r="O4042" s="74"/>
      <c r="P4042" s="74"/>
      <c r="Q4042" s="57">
        <f t="shared" si="1007"/>
        <v>0</v>
      </c>
      <c r="R4042" s="74"/>
      <c r="S4042" s="53">
        <f t="shared" si="1010"/>
        <v>0</v>
      </c>
      <c r="T4042" s="58"/>
      <c r="U4042" s="58"/>
      <c r="V4042" s="53">
        <f t="shared" si="1008"/>
        <v>0</v>
      </c>
      <c r="W4042" s="75"/>
      <c r="X4042" s="76"/>
    </row>
    <row r="4043" spans="1:24" s="77" customFormat="1" ht="15.75" x14ac:dyDescent="0.25">
      <c r="A4043" s="72" t="s">
        <v>307</v>
      </c>
      <c r="B4043" s="44" t="s">
        <v>339</v>
      </c>
      <c r="C4043" s="79" t="s">
        <v>272</v>
      </c>
      <c r="D4043" s="43" t="s">
        <v>273</v>
      </c>
      <c r="E4043" s="53"/>
      <c r="F4043" s="53">
        <f t="shared" si="1011"/>
        <v>0</v>
      </c>
      <c r="G4043" s="53"/>
      <c r="H4043" s="53"/>
      <c r="I4043" s="54"/>
      <c r="J4043" s="50"/>
      <c r="K4043" s="54"/>
      <c r="L4043" s="55"/>
      <c r="M4043" s="75"/>
      <c r="N4043" s="75"/>
      <c r="O4043" s="74"/>
      <c r="P4043" s="74"/>
      <c r="Q4043" s="57">
        <f t="shared" si="1007"/>
        <v>0</v>
      </c>
      <c r="R4043" s="74"/>
      <c r="S4043" s="53">
        <f t="shared" si="1010"/>
        <v>0</v>
      </c>
      <c r="T4043" s="58"/>
      <c r="U4043" s="58"/>
      <c r="V4043" s="53">
        <f t="shared" si="1008"/>
        <v>0</v>
      </c>
      <c r="W4043" s="75"/>
      <c r="X4043" s="76"/>
    </row>
    <row r="4044" spans="1:24" s="77" customFormat="1" ht="31.5" x14ac:dyDescent="0.25">
      <c r="A4044" s="72" t="s">
        <v>307</v>
      </c>
      <c r="B4044" s="44" t="s">
        <v>339</v>
      </c>
      <c r="C4044" s="79" t="s">
        <v>274</v>
      </c>
      <c r="D4044" s="43" t="s">
        <v>275</v>
      </c>
      <c r="E4044" s="53"/>
      <c r="F4044" s="53">
        <f t="shared" si="1011"/>
        <v>0</v>
      </c>
      <c r="G4044" s="53"/>
      <c r="H4044" s="53"/>
      <c r="I4044" s="54"/>
      <c r="J4044" s="50"/>
      <c r="K4044" s="54"/>
      <c r="L4044" s="55"/>
      <c r="M4044" s="75"/>
      <c r="N4044" s="75"/>
      <c r="O4044" s="74"/>
      <c r="P4044" s="74"/>
      <c r="Q4044" s="57">
        <f t="shared" si="1007"/>
        <v>0</v>
      </c>
      <c r="R4044" s="74"/>
      <c r="S4044" s="53">
        <f t="shared" si="1010"/>
        <v>0</v>
      </c>
      <c r="T4044" s="58"/>
      <c r="U4044" s="58"/>
      <c r="V4044" s="53">
        <f t="shared" si="1008"/>
        <v>0</v>
      </c>
      <c r="W4044" s="75"/>
      <c r="X4044" s="76"/>
    </row>
    <row r="4045" spans="1:24" s="77" customFormat="1" ht="15.75" x14ac:dyDescent="0.25">
      <c r="A4045" s="72" t="s">
        <v>307</v>
      </c>
      <c r="B4045" s="44" t="s">
        <v>339</v>
      </c>
      <c r="C4045" s="79" t="s">
        <v>276</v>
      </c>
      <c r="D4045" s="43" t="s">
        <v>277</v>
      </c>
      <c r="E4045" s="53"/>
      <c r="F4045" s="53">
        <f t="shared" si="1011"/>
        <v>0</v>
      </c>
      <c r="G4045" s="53"/>
      <c r="H4045" s="53"/>
      <c r="I4045" s="54"/>
      <c r="J4045" s="50"/>
      <c r="K4045" s="54"/>
      <c r="L4045" s="55"/>
      <c r="M4045" s="75"/>
      <c r="N4045" s="75"/>
      <c r="O4045" s="74"/>
      <c r="P4045" s="74"/>
      <c r="Q4045" s="57">
        <f t="shared" si="1007"/>
        <v>0</v>
      </c>
      <c r="R4045" s="74"/>
      <c r="S4045" s="53">
        <f t="shared" si="1010"/>
        <v>0</v>
      </c>
      <c r="T4045" s="58"/>
      <c r="U4045" s="58"/>
      <c r="V4045" s="53">
        <f t="shared" si="1008"/>
        <v>0</v>
      </c>
      <c r="W4045" s="75"/>
      <c r="X4045" s="76"/>
    </row>
    <row r="4046" spans="1:24" s="77" customFormat="1" ht="31.5" x14ac:dyDescent="0.25">
      <c r="A4046" s="72" t="s">
        <v>307</v>
      </c>
      <c r="B4046" s="44" t="s">
        <v>339</v>
      </c>
      <c r="C4046" s="79" t="s">
        <v>278</v>
      </c>
      <c r="D4046" s="43" t="s">
        <v>279</v>
      </c>
      <c r="E4046" s="74"/>
      <c r="F4046" s="74"/>
      <c r="G4046" s="74"/>
      <c r="H4046" s="74"/>
      <c r="I4046" s="54"/>
      <c r="J4046" s="50"/>
      <c r="K4046" s="54"/>
      <c r="L4046" s="55"/>
      <c r="M4046" s="75"/>
      <c r="N4046" s="75"/>
      <c r="O4046" s="74"/>
      <c r="P4046" s="74"/>
      <c r="Q4046" s="57">
        <f t="shared" si="1007"/>
        <v>0</v>
      </c>
      <c r="R4046" s="74"/>
      <c r="S4046" s="53">
        <f t="shared" si="1010"/>
        <v>0</v>
      </c>
      <c r="T4046" s="58"/>
      <c r="U4046" s="58"/>
      <c r="V4046" s="53">
        <f t="shared" si="1008"/>
        <v>0</v>
      </c>
      <c r="W4046" s="75"/>
      <c r="X4046" s="76"/>
    </row>
    <row r="4047" spans="1:24" s="77" customFormat="1" ht="15.75" x14ac:dyDescent="0.25">
      <c r="A4047" s="72" t="s">
        <v>307</v>
      </c>
      <c r="B4047" s="44" t="s">
        <v>339</v>
      </c>
      <c r="C4047" s="37" t="s">
        <v>363</v>
      </c>
      <c r="D4047" s="43" t="s">
        <v>360</v>
      </c>
      <c r="E4047" s="74"/>
      <c r="F4047" s="74"/>
      <c r="G4047" s="74"/>
      <c r="H4047" s="74"/>
      <c r="I4047" s="54"/>
      <c r="J4047" s="50"/>
      <c r="K4047" s="54"/>
      <c r="L4047" s="55"/>
      <c r="M4047" s="75"/>
      <c r="N4047" s="75"/>
      <c r="O4047" s="74"/>
      <c r="P4047" s="74"/>
      <c r="Q4047" s="57"/>
      <c r="R4047" s="74"/>
      <c r="S4047" s="53"/>
      <c r="T4047" s="58"/>
      <c r="U4047" s="58"/>
      <c r="V4047" s="53"/>
      <c r="W4047" s="75"/>
      <c r="X4047" s="76"/>
    </row>
    <row r="4048" spans="1:24" s="77" customFormat="1" ht="15.75" x14ac:dyDescent="0.25">
      <c r="A4048" s="72" t="s">
        <v>307</v>
      </c>
      <c r="B4048" s="44" t="s">
        <v>339</v>
      </c>
      <c r="C4048" s="37" t="s">
        <v>364</v>
      </c>
      <c r="D4048" s="38" t="s">
        <v>365</v>
      </c>
      <c r="E4048" s="53"/>
      <c r="F4048" s="100">
        <f>E4048/12*1</f>
        <v>0</v>
      </c>
      <c r="G4048" s="53"/>
      <c r="H4048" s="53"/>
      <c r="I4048" s="54"/>
      <c r="J4048" s="50"/>
      <c r="K4048" s="54"/>
      <c r="L4048" s="55"/>
      <c r="M4048" s="75"/>
      <c r="N4048" s="75"/>
      <c r="O4048" s="74"/>
      <c r="P4048" s="74"/>
      <c r="Q4048" s="57">
        <f>O4048-P4048</f>
        <v>0</v>
      </c>
      <c r="R4048" s="74"/>
      <c r="S4048" s="53">
        <f>ROUND(R4048/12*3,0)</f>
        <v>0</v>
      </c>
      <c r="T4048" s="58"/>
      <c r="U4048" s="58"/>
      <c r="V4048" s="53">
        <f>T4048-U4048</f>
        <v>0</v>
      </c>
      <c r="W4048" s="75"/>
      <c r="X4048" s="76"/>
    </row>
    <row r="4049" spans="1:24" s="77" customFormat="1" ht="15.75" x14ac:dyDescent="0.25">
      <c r="A4049" s="72" t="s">
        <v>307</v>
      </c>
      <c r="B4049" s="44" t="s">
        <v>339</v>
      </c>
      <c r="C4049" s="37" t="s">
        <v>370</v>
      </c>
      <c r="D4049" s="43" t="s">
        <v>323</v>
      </c>
      <c r="E4049" s="130"/>
      <c r="F4049" s="100">
        <f>E4049/12*1</f>
        <v>0</v>
      </c>
      <c r="G4049" s="53"/>
      <c r="H4049" s="53"/>
      <c r="I4049" s="54"/>
      <c r="J4049" s="50"/>
      <c r="K4049" s="54"/>
      <c r="L4049" s="55"/>
      <c r="M4049" s="75"/>
      <c r="N4049" s="75"/>
      <c r="O4049" s="74"/>
      <c r="P4049" s="74"/>
      <c r="Q4049" s="57"/>
      <c r="R4049" s="74"/>
      <c r="S4049" s="53"/>
      <c r="T4049" s="58"/>
      <c r="U4049" s="58"/>
      <c r="V4049" s="53"/>
      <c r="W4049" s="75"/>
      <c r="X4049" s="76"/>
    </row>
    <row r="4050" spans="1:24" s="77" customFormat="1" ht="15.75" x14ac:dyDescent="0.25">
      <c r="A4050" s="72" t="s">
        <v>307</v>
      </c>
      <c r="B4050" s="44" t="s">
        <v>339</v>
      </c>
      <c r="C4050" s="37" t="s">
        <v>399</v>
      </c>
      <c r="D4050" s="39" t="s">
        <v>371</v>
      </c>
      <c r="E4050" s="53"/>
      <c r="F4050" s="100">
        <f>E4050/12*1</f>
        <v>0</v>
      </c>
      <c r="G4050" s="53"/>
      <c r="H4050" s="53"/>
      <c r="I4050" s="54"/>
      <c r="J4050" s="50"/>
      <c r="K4050" s="54"/>
      <c r="L4050" s="55"/>
      <c r="M4050" s="75"/>
      <c r="N4050" s="75"/>
      <c r="O4050" s="74"/>
      <c r="P4050" s="74"/>
      <c r="Q4050" s="57"/>
      <c r="R4050" s="74"/>
      <c r="S4050" s="53"/>
      <c r="T4050" s="58"/>
      <c r="U4050" s="58"/>
      <c r="V4050" s="53"/>
      <c r="W4050" s="75"/>
      <c r="X4050" s="76"/>
    </row>
    <row r="4051" spans="1:24" s="77" customFormat="1" ht="15.75" x14ac:dyDescent="0.25">
      <c r="A4051" s="102" t="s">
        <v>308</v>
      </c>
      <c r="B4051" s="102" t="s">
        <v>340</v>
      </c>
      <c r="C4051" s="110" t="s">
        <v>102</v>
      </c>
      <c r="D4051" s="104" t="s">
        <v>21</v>
      </c>
      <c r="E4051" s="111">
        <f>E4052+E4091</f>
        <v>20838950</v>
      </c>
      <c r="F4051" s="111">
        <f>F4052+F4091</f>
        <v>5173841.333333333</v>
      </c>
      <c r="G4051" s="111">
        <f>G4052+G4091</f>
        <v>5148954</v>
      </c>
      <c r="H4051" s="111">
        <f>H4052+H4091</f>
        <v>5049365</v>
      </c>
      <c r="I4051" s="135">
        <f>I4052+I4091</f>
        <v>97196</v>
      </c>
      <c r="J4051" s="106">
        <f>ROUND(I4051/F4051*100,2)</f>
        <v>1.88</v>
      </c>
      <c r="K4051" s="135">
        <f>K4052+K4091</f>
        <v>-163621</v>
      </c>
      <c r="L4051" s="108">
        <f>ROUND(K4051*100/-F4051,2)</f>
        <v>3.16</v>
      </c>
      <c r="M4051" s="111">
        <f t="shared" ref="M4051:V4051" si="1012">M4052+M4091</f>
        <v>1384439</v>
      </c>
      <c r="N4051" s="111">
        <f t="shared" si="1012"/>
        <v>346110</v>
      </c>
      <c r="O4051" s="111">
        <f t="shared" si="1012"/>
        <v>350370</v>
      </c>
      <c r="P4051" s="111">
        <f t="shared" si="1012"/>
        <v>347065</v>
      </c>
      <c r="Q4051" s="135">
        <f t="shared" si="1012"/>
        <v>3305</v>
      </c>
      <c r="R4051" s="111">
        <f t="shared" si="1012"/>
        <v>6072</v>
      </c>
      <c r="S4051" s="105">
        <f t="shared" si="1012"/>
        <v>1519</v>
      </c>
      <c r="T4051" s="146">
        <f t="shared" si="1012"/>
        <v>1706</v>
      </c>
      <c r="U4051" s="146">
        <f t="shared" si="1012"/>
        <v>1589</v>
      </c>
      <c r="V4051" s="105">
        <f t="shared" si="1012"/>
        <v>117</v>
      </c>
      <c r="W4051" s="109">
        <v>19257</v>
      </c>
      <c r="X4051" s="80"/>
    </row>
    <row r="4052" spans="1:24" s="77" customFormat="1" ht="15.75" x14ac:dyDescent="0.25">
      <c r="A4052" s="72" t="s">
        <v>308</v>
      </c>
      <c r="B4052" s="21">
        <v>1</v>
      </c>
      <c r="C4052" s="73" t="s">
        <v>102</v>
      </c>
      <c r="D4052" s="27" t="s">
        <v>22</v>
      </c>
      <c r="E4052" s="52">
        <f>E4053+E4059+E4073</f>
        <v>17213227</v>
      </c>
      <c r="F4052" s="52">
        <f>F4053+F4059+F4073</f>
        <v>4269143.5</v>
      </c>
      <c r="G4052" s="52">
        <f>G4053+G4059+G4073</f>
        <v>4215074</v>
      </c>
      <c r="H4052" s="52">
        <f>H4053+H4059+H4073</f>
        <v>4145855</v>
      </c>
      <c r="I4052" s="132">
        <f>I4053+I4059+I4073</f>
        <v>68724</v>
      </c>
      <c r="J4052" s="70">
        <f>ROUND(I4052/F4052*100,2)</f>
        <v>1.61</v>
      </c>
      <c r="K4052" s="132">
        <f>K4053+K4059+K4073</f>
        <v>-163621</v>
      </c>
      <c r="L4052" s="71">
        <f>ROUND(K4052*100/-F4052,2)</f>
        <v>3.83</v>
      </c>
      <c r="M4052" s="49">
        <v>1376194</v>
      </c>
      <c r="N4052" s="49">
        <f>ROUND(M4052/12*3,0)</f>
        <v>344049</v>
      </c>
      <c r="O4052" s="52">
        <f t="shared" ref="O4052:V4052" si="1013">O4053+O4059+O4073</f>
        <v>348230</v>
      </c>
      <c r="P4052" s="52">
        <f t="shared" si="1013"/>
        <v>345651</v>
      </c>
      <c r="Q4052" s="132">
        <f t="shared" si="1013"/>
        <v>2579</v>
      </c>
      <c r="R4052" s="52">
        <f t="shared" si="1013"/>
        <v>5895</v>
      </c>
      <c r="S4052" s="52">
        <f t="shared" si="1013"/>
        <v>1474</v>
      </c>
      <c r="T4052" s="149">
        <f t="shared" si="1013"/>
        <v>1626</v>
      </c>
      <c r="U4052" s="149">
        <f t="shared" si="1013"/>
        <v>1521</v>
      </c>
      <c r="V4052" s="49">
        <f t="shared" si="1013"/>
        <v>105</v>
      </c>
      <c r="W4052" s="83"/>
      <c r="X4052" s="82"/>
    </row>
    <row r="4053" spans="1:24" s="77" customFormat="1" ht="15.75" x14ac:dyDescent="0.25">
      <c r="A4053" s="72" t="s">
        <v>308</v>
      </c>
      <c r="B4053" s="33" t="s">
        <v>334</v>
      </c>
      <c r="C4053" s="73" t="s">
        <v>102</v>
      </c>
      <c r="D4053" s="32" t="s">
        <v>23</v>
      </c>
      <c r="E4053" s="83">
        <f t="shared" ref="E4053:L4053" si="1014">SUM(E4054:E4058)</f>
        <v>791770</v>
      </c>
      <c r="F4053" s="83">
        <f t="shared" si="1014"/>
        <v>197943</v>
      </c>
      <c r="G4053" s="83">
        <f t="shared" si="1014"/>
        <v>197943</v>
      </c>
      <c r="H4053" s="83">
        <f t="shared" si="1014"/>
        <v>197943</v>
      </c>
      <c r="I4053" s="136">
        <f t="shared" si="1014"/>
        <v>0</v>
      </c>
      <c r="J4053" s="136">
        <f t="shared" si="1014"/>
        <v>0</v>
      </c>
      <c r="K4053" s="136">
        <f t="shared" si="1014"/>
        <v>0</v>
      </c>
      <c r="L4053" s="49">
        <f t="shared" si="1014"/>
        <v>0</v>
      </c>
      <c r="M4053" s="83"/>
      <c r="N4053" s="83"/>
      <c r="O4053" s="52">
        <f t="shared" ref="O4053:V4053" si="1015">SUM(O4054:O4058)</f>
        <v>0</v>
      </c>
      <c r="P4053" s="52">
        <f t="shared" si="1015"/>
        <v>0</v>
      </c>
      <c r="Q4053" s="132">
        <f t="shared" si="1015"/>
        <v>0</v>
      </c>
      <c r="R4053" s="52">
        <f t="shared" si="1015"/>
        <v>0</v>
      </c>
      <c r="S4053" s="52">
        <f t="shared" si="1015"/>
        <v>0</v>
      </c>
      <c r="T4053" s="147">
        <f t="shared" si="1015"/>
        <v>0</v>
      </c>
      <c r="U4053" s="149">
        <f t="shared" si="1015"/>
        <v>0</v>
      </c>
      <c r="V4053" s="49">
        <f t="shared" si="1015"/>
        <v>0</v>
      </c>
      <c r="W4053" s="83"/>
      <c r="X4053" s="82"/>
    </row>
    <row r="4054" spans="1:24" s="77" customFormat="1" ht="15.75" x14ac:dyDescent="0.25">
      <c r="A4054" s="72" t="s">
        <v>308</v>
      </c>
      <c r="B4054" s="33" t="s">
        <v>334</v>
      </c>
      <c r="C4054" s="73" t="s">
        <v>73</v>
      </c>
      <c r="D4054" s="34" t="s">
        <v>106</v>
      </c>
      <c r="E4054" s="53"/>
      <c r="F4054" s="53"/>
      <c r="G4054" s="53"/>
      <c r="H4054" s="53"/>
      <c r="I4054" s="54"/>
      <c r="J4054" s="50"/>
      <c r="K4054" s="54"/>
      <c r="L4054" s="55"/>
      <c r="M4054" s="74"/>
      <c r="N4054" s="74"/>
      <c r="O4054" s="74"/>
      <c r="P4054" s="74"/>
      <c r="Q4054" s="57">
        <f>O4054-P4054</f>
        <v>0</v>
      </c>
      <c r="R4054" s="74"/>
      <c r="S4054" s="53">
        <f>ROUND(R4054/12*3,0)</f>
        <v>0</v>
      </c>
      <c r="T4054" s="58"/>
      <c r="U4054" s="58"/>
      <c r="V4054" s="53">
        <f>T4054-U4054</f>
        <v>0</v>
      </c>
      <c r="W4054" s="74"/>
      <c r="X4054" s="76"/>
    </row>
    <row r="4055" spans="1:24" s="77" customFormat="1" ht="15.75" x14ac:dyDescent="0.25">
      <c r="A4055" s="72" t="s">
        <v>308</v>
      </c>
      <c r="B4055" s="33" t="s">
        <v>334</v>
      </c>
      <c r="C4055" s="73" t="s">
        <v>74</v>
      </c>
      <c r="D4055" s="34" t="s">
        <v>104</v>
      </c>
      <c r="E4055" s="53">
        <v>738874</v>
      </c>
      <c r="F4055" s="53">
        <f t="shared" ref="F4055:F4058" si="1016">ROUND(E4055/12*3,0)</f>
        <v>184719</v>
      </c>
      <c r="G4055" s="53">
        <v>184719</v>
      </c>
      <c r="H4055" s="53">
        <v>184719</v>
      </c>
      <c r="I4055" s="54"/>
      <c r="J4055" s="50"/>
      <c r="K4055" s="54"/>
      <c r="L4055" s="55"/>
      <c r="M4055" s="75"/>
      <c r="N4055" s="75"/>
      <c r="O4055" s="74"/>
      <c r="P4055" s="74"/>
      <c r="Q4055" s="57">
        <f>O4055-P4055</f>
        <v>0</v>
      </c>
      <c r="R4055" s="74"/>
      <c r="S4055" s="53">
        <f>ROUND(R4055/12*3,0)</f>
        <v>0</v>
      </c>
      <c r="T4055" s="53"/>
      <c r="U4055" s="53"/>
      <c r="V4055" s="53">
        <f>T4055-U4055</f>
        <v>0</v>
      </c>
      <c r="W4055" s="75"/>
      <c r="X4055" s="76"/>
    </row>
    <row r="4056" spans="1:24" s="77" customFormat="1" ht="15.75" x14ac:dyDescent="0.25">
      <c r="A4056" s="72" t="s">
        <v>308</v>
      </c>
      <c r="B4056" s="33" t="s">
        <v>334</v>
      </c>
      <c r="C4056" s="73" t="s">
        <v>74</v>
      </c>
      <c r="D4056" s="34" t="s">
        <v>105</v>
      </c>
      <c r="E4056" s="53">
        <v>52896</v>
      </c>
      <c r="F4056" s="53">
        <f t="shared" si="1016"/>
        <v>13224</v>
      </c>
      <c r="G4056" s="53">
        <v>13224</v>
      </c>
      <c r="H4056" s="53">
        <v>13224</v>
      </c>
      <c r="I4056" s="54"/>
      <c r="J4056" s="50"/>
      <c r="K4056" s="54"/>
      <c r="L4056" s="55"/>
      <c r="M4056" s="75"/>
      <c r="N4056" s="75"/>
      <c r="O4056" s="74"/>
      <c r="P4056" s="74"/>
      <c r="Q4056" s="57">
        <f>O4056-P4056</f>
        <v>0</v>
      </c>
      <c r="R4056" s="74"/>
      <c r="S4056" s="53">
        <f>ROUND(R4056/12*3,0)</f>
        <v>0</v>
      </c>
      <c r="T4056" s="53"/>
      <c r="U4056" s="53"/>
      <c r="V4056" s="53">
        <f>T4056-U4056</f>
        <v>0</v>
      </c>
      <c r="W4056" s="75"/>
      <c r="X4056" s="76"/>
    </row>
    <row r="4057" spans="1:24" s="77" customFormat="1" ht="15.75" x14ac:dyDescent="0.25">
      <c r="A4057" s="72" t="s">
        <v>308</v>
      </c>
      <c r="B4057" s="33" t="s">
        <v>334</v>
      </c>
      <c r="C4057" s="73" t="s">
        <v>75</v>
      </c>
      <c r="D4057" s="34" t="s">
        <v>107</v>
      </c>
      <c r="E4057" s="74"/>
      <c r="F4057" s="53">
        <f t="shared" si="1016"/>
        <v>0</v>
      </c>
      <c r="G4057" s="74"/>
      <c r="H4057" s="74"/>
      <c r="I4057" s="54"/>
      <c r="J4057" s="50"/>
      <c r="K4057" s="54"/>
      <c r="L4057" s="55"/>
      <c r="M4057" s="75"/>
      <c r="N4057" s="75"/>
      <c r="O4057" s="74"/>
      <c r="P4057" s="74"/>
      <c r="Q4057" s="57">
        <f>O4057-P4057</f>
        <v>0</v>
      </c>
      <c r="R4057" s="74"/>
      <c r="S4057" s="53">
        <f>ROUND(R4057/12*3,0)</f>
        <v>0</v>
      </c>
      <c r="T4057" s="53"/>
      <c r="U4057" s="53"/>
      <c r="V4057" s="53">
        <f>T4057-U4057</f>
        <v>0</v>
      </c>
      <c r="W4057" s="75"/>
      <c r="X4057" s="76"/>
    </row>
    <row r="4058" spans="1:24" s="81" customFormat="1" ht="29.25" customHeight="1" x14ac:dyDescent="0.25">
      <c r="A4058" s="72" t="s">
        <v>308</v>
      </c>
      <c r="B4058" s="33" t="s">
        <v>334</v>
      </c>
      <c r="C4058" s="73" t="s">
        <v>76</v>
      </c>
      <c r="D4058" s="34" t="s">
        <v>108</v>
      </c>
      <c r="E4058" s="74"/>
      <c r="F4058" s="53">
        <f t="shared" si="1016"/>
        <v>0</v>
      </c>
      <c r="G4058" s="74"/>
      <c r="H4058" s="74"/>
      <c r="I4058" s="127"/>
      <c r="J4058" s="50"/>
      <c r="K4058" s="127"/>
      <c r="L4058" s="55"/>
      <c r="M4058" s="75"/>
      <c r="N4058" s="75"/>
      <c r="O4058" s="74"/>
      <c r="P4058" s="74"/>
      <c r="Q4058" s="59">
        <f>O4058-P4058</f>
        <v>0</v>
      </c>
      <c r="R4058" s="74"/>
      <c r="S4058" s="53">
        <f>ROUND(R4058/12*3,0)</f>
        <v>0</v>
      </c>
      <c r="T4058" s="53"/>
      <c r="U4058" s="53"/>
      <c r="V4058" s="53">
        <f>T4058-U4058</f>
        <v>0</v>
      </c>
      <c r="W4058" s="75"/>
      <c r="X4058" s="76"/>
    </row>
    <row r="4059" spans="1:24" s="81" customFormat="1" ht="26.25" customHeight="1" x14ac:dyDescent="0.25">
      <c r="A4059" s="72" t="s">
        <v>308</v>
      </c>
      <c r="B4059" s="22" t="s">
        <v>335</v>
      </c>
      <c r="C4059" s="36"/>
      <c r="D4059" s="32" t="s">
        <v>24</v>
      </c>
      <c r="E4059" s="61">
        <f>SUM(E4060:E4072)</f>
        <v>16011486</v>
      </c>
      <c r="F4059" s="61">
        <f>SUM(F4060:F4072)</f>
        <v>4002872</v>
      </c>
      <c r="G4059" s="61">
        <f>SUM(G4060:G4072)</f>
        <v>3907975</v>
      </c>
      <c r="H4059" s="61">
        <f>SUM(H4060:H4072)</f>
        <v>3838756</v>
      </c>
      <c r="I4059" s="61">
        <f>SUM(I4060:I4072)</f>
        <v>68724</v>
      </c>
      <c r="J4059" s="55">
        <f>ROUND(I4059/F4059*100,2)</f>
        <v>1.72</v>
      </c>
      <c r="K4059" s="61">
        <f>SUM(K4060:K4072)</f>
        <v>-163621</v>
      </c>
      <c r="L4059" s="55">
        <f>ROUND(K4059*100/-F4059,2)</f>
        <v>4.09</v>
      </c>
      <c r="M4059" s="61"/>
      <c r="N4059" s="61"/>
      <c r="O4059" s="61">
        <f t="shared" ref="O4059:V4059" si="1017">SUM(O4060:O4072)</f>
        <v>345962</v>
      </c>
      <c r="P4059" s="61">
        <f t="shared" si="1017"/>
        <v>343383</v>
      </c>
      <c r="Q4059" s="61">
        <f t="shared" si="1017"/>
        <v>2579</v>
      </c>
      <c r="R4059" s="61">
        <f t="shared" si="1017"/>
        <v>5895</v>
      </c>
      <c r="S4059" s="61">
        <f t="shared" si="1017"/>
        <v>1474</v>
      </c>
      <c r="T4059" s="61">
        <f t="shared" si="1017"/>
        <v>1610</v>
      </c>
      <c r="U4059" s="61">
        <f t="shared" si="1017"/>
        <v>1505</v>
      </c>
      <c r="V4059" s="61">
        <f t="shared" si="1017"/>
        <v>105</v>
      </c>
      <c r="W4059" s="68"/>
      <c r="X4059" s="76"/>
    </row>
    <row r="4060" spans="1:24" s="81" customFormat="1" ht="22.5" customHeight="1" x14ac:dyDescent="0.25">
      <c r="A4060" s="72" t="s">
        <v>308</v>
      </c>
      <c r="B4060" s="33" t="s">
        <v>335</v>
      </c>
      <c r="C4060" s="79" t="s">
        <v>25</v>
      </c>
      <c r="D4060" s="34" t="s">
        <v>54</v>
      </c>
      <c r="E4060" s="74"/>
      <c r="F4060" s="74"/>
      <c r="G4060" s="74"/>
      <c r="H4060" s="74"/>
      <c r="I4060" s="127"/>
      <c r="J4060" s="55"/>
      <c r="K4060" s="127"/>
      <c r="L4060" s="55"/>
      <c r="M4060" s="75"/>
      <c r="N4060" s="75"/>
      <c r="O4060" s="74"/>
      <c r="P4060" s="74"/>
      <c r="Q4060" s="59">
        <f t="shared" ref="Q4060:Q4072" si="1018">O4060-P4060</f>
        <v>0</v>
      </c>
      <c r="R4060" s="74"/>
      <c r="S4060" s="53">
        <f>ROUND(R4060/12*3,0)</f>
        <v>0</v>
      </c>
      <c r="T4060" s="53"/>
      <c r="U4060" s="53"/>
      <c r="V4060" s="53">
        <f t="shared" ref="V4060:V4072" si="1019">T4060-U4060</f>
        <v>0</v>
      </c>
      <c r="W4060" s="75"/>
      <c r="X4060" s="76"/>
    </row>
    <row r="4061" spans="1:24" s="77" customFormat="1" ht="15.75" x14ac:dyDescent="0.25">
      <c r="A4061" s="72" t="s">
        <v>308</v>
      </c>
      <c r="B4061" s="33" t="s">
        <v>335</v>
      </c>
      <c r="C4061" s="79" t="s">
        <v>26</v>
      </c>
      <c r="D4061" s="34" t="s">
        <v>27</v>
      </c>
      <c r="E4061" s="74">
        <v>703398</v>
      </c>
      <c r="F4061" s="53">
        <f>ROUND(E4061/12*3,0)</f>
        <v>175850</v>
      </c>
      <c r="G4061" s="53">
        <v>244574</v>
      </c>
      <c r="H4061" s="53">
        <v>175355</v>
      </c>
      <c r="I4061" s="54">
        <f>G4061-F4061</f>
        <v>68724</v>
      </c>
      <c r="J4061" s="50">
        <f>ROUND(I4061/F4061*100,2)</f>
        <v>39.08</v>
      </c>
      <c r="K4061" s="54"/>
      <c r="L4061" s="55"/>
      <c r="M4061" s="75"/>
      <c r="N4061" s="75"/>
      <c r="O4061" s="74">
        <v>8789</v>
      </c>
      <c r="P4061" s="74">
        <v>6210</v>
      </c>
      <c r="Q4061" s="57">
        <f t="shared" si="1018"/>
        <v>2579</v>
      </c>
      <c r="R4061" s="75">
        <v>1067</v>
      </c>
      <c r="S4061" s="53">
        <f>ROUND(R4061/12*3,0)</f>
        <v>267</v>
      </c>
      <c r="T4061" s="58">
        <v>371</v>
      </c>
      <c r="U4061" s="58">
        <v>266</v>
      </c>
      <c r="V4061" s="53">
        <f t="shared" si="1019"/>
        <v>105</v>
      </c>
      <c r="W4061" s="75"/>
      <c r="X4061" s="76"/>
    </row>
    <row r="4062" spans="1:24" s="77" customFormat="1" ht="31.5" x14ac:dyDescent="0.25">
      <c r="A4062" s="72" t="s">
        <v>308</v>
      </c>
      <c r="B4062" s="33" t="s">
        <v>335</v>
      </c>
      <c r="C4062" s="79" t="s">
        <v>28</v>
      </c>
      <c r="D4062" s="34" t="s">
        <v>29</v>
      </c>
      <c r="E4062" s="74"/>
      <c r="F4062" s="74"/>
      <c r="G4062" s="74"/>
      <c r="H4062" s="74"/>
      <c r="I4062" s="54"/>
      <c r="J4062" s="50"/>
      <c r="K4062" s="54"/>
      <c r="L4062" s="55"/>
      <c r="M4062" s="75"/>
      <c r="N4062" s="75"/>
      <c r="O4062" s="74"/>
      <c r="P4062" s="74"/>
      <c r="Q4062" s="57">
        <f t="shared" si="1018"/>
        <v>0</v>
      </c>
      <c r="R4062" s="74"/>
      <c r="S4062" s="53">
        <f>ROUND(R4062/12*3,0)</f>
        <v>0</v>
      </c>
      <c r="T4062" s="58"/>
      <c r="U4062" s="58"/>
      <c r="V4062" s="53">
        <f t="shared" si="1019"/>
        <v>0</v>
      </c>
      <c r="W4062" s="75"/>
      <c r="X4062" s="76"/>
    </row>
    <row r="4063" spans="1:24" s="77" customFormat="1" ht="15.75" x14ac:dyDescent="0.25">
      <c r="A4063" s="72" t="s">
        <v>308</v>
      </c>
      <c r="B4063" s="33" t="s">
        <v>335</v>
      </c>
      <c r="C4063" s="79" t="s">
        <v>56</v>
      </c>
      <c r="D4063" s="34" t="s">
        <v>53</v>
      </c>
      <c r="E4063" s="74"/>
      <c r="F4063" s="74"/>
      <c r="G4063" s="74"/>
      <c r="H4063" s="74"/>
      <c r="I4063" s="54"/>
      <c r="J4063" s="50"/>
      <c r="K4063" s="54"/>
      <c r="L4063" s="55"/>
      <c r="M4063" s="75"/>
      <c r="N4063" s="75"/>
      <c r="O4063" s="74"/>
      <c r="P4063" s="74"/>
      <c r="Q4063" s="57">
        <f t="shared" si="1018"/>
        <v>0</v>
      </c>
      <c r="R4063" s="74"/>
      <c r="S4063" s="53">
        <f>ROUND(R4063/12*3,0)</f>
        <v>0</v>
      </c>
      <c r="T4063" s="58"/>
      <c r="U4063" s="58"/>
      <c r="V4063" s="53">
        <f t="shared" si="1019"/>
        <v>0</v>
      </c>
      <c r="W4063" s="75"/>
      <c r="X4063" s="76"/>
    </row>
    <row r="4064" spans="1:24" s="77" customFormat="1" ht="15.75" x14ac:dyDescent="0.25">
      <c r="A4064" s="72" t="s">
        <v>308</v>
      </c>
      <c r="B4064" s="33" t="s">
        <v>335</v>
      </c>
      <c r="C4064" s="79" t="s">
        <v>57</v>
      </c>
      <c r="D4064" s="34" t="s">
        <v>68</v>
      </c>
      <c r="E4064" s="74"/>
      <c r="F4064" s="74"/>
      <c r="G4064" s="74"/>
      <c r="H4064" s="74"/>
      <c r="I4064" s="54"/>
      <c r="J4064" s="50"/>
      <c r="K4064" s="54"/>
      <c r="L4064" s="55"/>
      <c r="M4064" s="75"/>
      <c r="N4064" s="75"/>
      <c r="O4064" s="74"/>
      <c r="P4064" s="74"/>
      <c r="Q4064" s="57">
        <f t="shared" si="1018"/>
        <v>0</v>
      </c>
      <c r="R4064" s="75"/>
      <c r="S4064" s="53">
        <f>ROUND(R4064/12*3,0)</f>
        <v>0</v>
      </c>
      <c r="T4064" s="58"/>
      <c r="U4064" s="58"/>
      <c r="V4064" s="53">
        <f t="shared" si="1019"/>
        <v>0</v>
      </c>
      <c r="W4064" s="75"/>
      <c r="X4064" s="76"/>
    </row>
    <row r="4065" spans="1:24" s="77" customFormat="1" ht="15.75" x14ac:dyDescent="0.25">
      <c r="A4065" s="72" t="s">
        <v>308</v>
      </c>
      <c r="B4065" s="33" t="s">
        <v>335</v>
      </c>
      <c r="C4065" s="79" t="s">
        <v>58</v>
      </c>
      <c r="D4065" s="34" t="s">
        <v>70</v>
      </c>
      <c r="E4065" s="53"/>
      <c r="F4065" s="53"/>
      <c r="G4065" s="53"/>
      <c r="H4065" s="53"/>
      <c r="I4065" s="54"/>
      <c r="J4065" s="50"/>
      <c r="K4065" s="54"/>
      <c r="L4065" s="55"/>
      <c r="M4065" s="75"/>
      <c r="N4065" s="75"/>
      <c r="O4065" s="74"/>
      <c r="P4065" s="74"/>
      <c r="Q4065" s="57">
        <f t="shared" si="1018"/>
        <v>0</v>
      </c>
      <c r="R4065" s="74"/>
      <c r="S4065" s="53">
        <f>ROUND(R4065/12*2,0)</f>
        <v>0</v>
      </c>
      <c r="T4065" s="58"/>
      <c r="U4065" s="58"/>
      <c r="V4065" s="53">
        <f t="shared" si="1019"/>
        <v>0</v>
      </c>
      <c r="W4065" s="75"/>
      <c r="X4065" s="76"/>
    </row>
    <row r="4066" spans="1:24" s="77" customFormat="1" ht="31.5" x14ac:dyDescent="0.25">
      <c r="A4066" s="72" t="s">
        <v>308</v>
      </c>
      <c r="B4066" s="33" t="s">
        <v>335</v>
      </c>
      <c r="C4066" s="79" t="s">
        <v>59</v>
      </c>
      <c r="D4066" s="34" t="s">
        <v>69</v>
      </c>
      <c r="E4066" s="74">
        <v>15144948</v>
      </c>
      <c r="F4066" s="53">
        <f>ROUND(E4066/12*3,0)</f>
        <v>3786237</v>
      </c>
      <c r="G4066" s="53">
        <v>3637447</v>
      </c>
      <c r="H4066" s="53">
        <v>3637447</v>
      </c>
      <c r="I4066" s="54"/>
      <c r="J4066" s="50"/>
      <c r="K4066" s="54">
        <f>G4066-F4066</f>
        <v>-148790</v>
      </c>
      <c r="L4066" s="55">
        <f>ROUND(K4066*100/-F4066,2)</f>
        <v>3.93</v>
      </c>
      <c r="M4066" s="75"/>
      <c r="N4066" s="75"/>
      <c r="O4066" s="74">
        <v>336063</v>
      </c>
      <c r="P4066" s="74">
        <v>336063</v>
      </c>
      <c r="Q4066" s="59">
        <f t="shared" si="1018"/>
        <v>0</v>
      </c>
      <c r="R4066" s="75">
        <v>4784</v>
      </c>
      <c r="S4066" s="53">
        <f t="shared" ref="S4066:S4072" si="1020">ROUND(R4066/12*3,0)</f>
        <v>1196</v>
      </c>
      <c r="T4066" s="58">
        <v>1232</v>
      </c>
      <c r="U4066" s="58">
        <v>1232</v>
      </c>
      <c r="V4066" s="53">
        <f t="shared" si="1019"/>
        <v>0</v>
      </c>
      <c r="W4066" s="75"/>
      <c r="X4066" s="76"/>
    </row>
    <row r="4067" spans="1:24" s="77" customFormat="1" ht="15.75" x14ac:dyDescent="0.25">
      <c r="A4067" s="72" t="s">
        <v>308</v>
      </c>
      <c r="B4067" s="33" t="s">
        <v>335</v>
      </c>
      <c r="C4067" s="79" t="s">
        <v>60</v>
      </c>
      <c r="D4067" s="34" t="s">
        <v>72</v>
      </c>
      <c r="E4067" s="74"/>
      <c r="F4067" s="74"/>
      <c r="G4067" s="74"/>
      <c r="H4067" s="74"/>
      <c r="I4067" s="54"/>
      <c r="J4067" s="50"/>
      <c r="K4067" s="54"/>
      <c r="L4067" s="55"/>
      <c r="M4067" s="75"/>
      <c r="N4067" s="75"/>
      <c r="O4067" s="74"/>
      <c r="P4067" s="74"/>
      <c r="Q4067" s="57">
        <f t="shared" si="1018"/>
        <v>0</v>
      </c>
      <c r="R4067" s="74"/>
      <c r="S4067" s="53">
        <f t="shared" si="1020"/>
        <v>0</v>
      </c>
      <c r="T4067" s="58"/>
      <c r="U4067" s="58"/>
      <c r="V4067" s="53">
        <f t="shared" si="1019"/>
        <v>0</v>
      </c>
      <c r="W4067" s="75"/>
      <c r="X4067" s="76"/>
    </row>
    <row r="4068" spans="1:24" s="77" customFormat="1" ht="15.75" x14ac:dyDescent="0.25">
      <c r="A4068" s="72" t="s">
        <v>308</v>
      </c>
      <c r="B4068" s="33" t="s">
        <v>335</v>
      </c>
      <c r="C4068" s="79" t="s">
        <v>61</v>
      </c>
      <c r="D4068" s="34" t="s">
        <v>67</v>
      </c>
      <c r="E4068" s="74"/>
      <c r="F4068" s="74"/>
      <c r="G4068" s="74"/>
      <c r="H4068" s="74"/>
      <c r="I4068" s="54"/>
      <c r="J4068" s="50"/>
      <c r="K4068" s="54"/>
      <c r="L4068" s="55"/>
      <c r="M4068" s="75"/>
      <c r="N4068" s="75"/>
      <c r="O4068" s="74"/>
      <c r="P4068" s="74"/>
      <c r="Q4068" s="57">
        <f t="shared" si="1018"/>
        <v>0</v>
      </c>
      <c r="R4068" s="74"/>
      <c r="S4068" s="53">
        <f t="shared" si="1020"/>
        <v>0</v>
      </c>
      <c r="T4068" s="58"/>
      <c r="U4068" s="58"/>
      <c r="V4068" s="53">
        <f t="shared" si="1019"/>
        <v>0</v>
      </c>
      <c r="W4068" s="75"/>
      <c r="X4068" s="76"/>
    </row>
    <row r="4069" spans="1:24" s="77" customFormat="1" ht="15.75" x14ac:dyDescent="0.25">
      <c r="A4069" s="72" t="s">
        <v>308</v>
      </c>
      <c r="B4069" s="33" t="s">
        <v>335</v>
      </c>
      <c r="C4069" s="79" t="s">
        <v>62</v>
      </c>
      <c r="D4069" s="34" t="s">
        <v>66</v>
      </c>
      <c r="E4069" s="74"/>
      <c r="F4069" s="74"/>
      <c r="G4069" s="74"/>
      <c r="H4069" s="74"/>
      <c r="I4069" s="54"/>
      <c r="J4069" s="50"/>
      <c r="K4069" s="54"/>
      <c r="L4069" s="55"/>
      <c r="M4069" s="75"/>
      <c r="N4069" s="75"/>
      <c r="O4069" s="74"/>
      <c r="P4069" s="74"/>
      <c r="Q4069" s="57">
        <f t="shared" si="1018"/>
        <v>0</v>
      </c>
      <c r="R4069" s="74"/>
      <c r="S4069" s="53">
        <f t="shared" si="1020"/>
        <v>0</v>
      </c>
      <c r="T4069" s="58"/>
      <c r="U4069" s="58"/>
      <c r="V4069" s="53">
        <f t="shared" si="1019"/>
        <v>0</v>
      </c>
      <c r="W4069" s="75"/>
      <c r="X4069" s="76"/>
    </row>
    <row r="4070" spans="1:24" s="77" customFormat="1" ht="15.75" x14ac:dyDescent="0.25">
      <c r="A4070" s="72" t="s">
        <v>308</v>
      </c>
      <c r="B4070" s="33" t="s">
        <v>335</v>
      </c>
      <c r="C4070" s="79" t="s">
        <v>63</v>
      </c>
      <c r="D4070" s="34" t="s">
        <v>52</v>
      </c>
      <c r="E4070" s="74"/>
      <c r="F4070" s="74"/>
      <c r="G4070" s="74"/>
      <c r="H4070" s="74"/>
      <c r="I4070" s="54"/>
      <c r="J4070" s="50"/>
      <c r="K4070" s="54"/>
      <c r="L4070" s="55"/>
      <c r="M4070" s="75"/>
      <c r="N4070" s="75"/>
      <c r="O4070" s="74"/>
      <c r="P4070" s="74"/>
      <c r="Q4070" s="57">
        <f t="shared" si="1018"/>
        <v>0</v>
      </c>
      <c r="R4070" s="74"/>
      <c r="S4070" s="53">
        <f t="shared" si="1020"/>
        <v>0</v>
      </c>
      <c r="T4070" s="58"/>
      <c r="U4070" s="58"/>
      <c r="V4070" s="53">
        <f t="shared" si="1019"/>
        <v>0</v>
      </c>
      <c r="W4070" s="75"/>
      <c r="X4070" s="76"/>
    </row>
    <row r="4071" spans="1:24" s="77" customFormat="1" ht="15.75" x14ac:dyDescent="0.25">
      <c r="A4071" s="72" t="s">
        <v>308</v>
      </c>
      <c r="B4071" s="33" t="s">
        <v>335</v>
      </c>
      <c r="C4071" s="79" t="s">
        <v>64</v>
      </c>
      <c r="D4071" s="34" t="s">
        <v>55</v>
      </c>
      <c r="E4071" s="74"/>
      <c r="F4071" s="74"/>
      <c r="G4071" s="74"/>
      <c r="H4071" s="74"/>
      <c r="I4071" s="54"/>
      <c r="J4071" s="50"/>
      <c r="K4071" s="54"/>
      <c r="L4071" s="55"/>
      <c r="M4071" s="75"/>
      <c r="N4071" s="75"/>
      <c r="O4071" s="74"/>
      <c r="P4071" s="74"/>
      <c r="Q4071" s="57">
        <f t="shared" si="1018"/>
        <v>0</v>
      </c>
      <c r="R4071" s="74"/>
      <c r="S4071" s="53">
        <f t="shared" si="1020"/>
        <v>0</v>
      </c>
      <c r="T4071" s="58"/>
      <c r="U4071" s="58"/>
      <c r="V4071" s="53">
        <f t="shared" si="1019"/>
        <v>0</v>
      </c>
      <c r="W4071" s="75"/>
      <c r="X4071" s="76"/>
    </row>
    <row r="4072" spans="1:24" s="77" customFormat="1" ht="15.75" x14ac:dyDescent="0.25">
      <c r="A4072" s="72" t="s">
        <v>308</v>
      </c>
      <c r="B4072" s="33" t="s">
        <v>335</v>
      </c>
      <c r="C4072" s="79" t="s">
        <v>65</v>
      </c>
      <c r="D4072" s="34" t="s">
        <v>71</v>
      </c>
      <c r="E4072" s="74">
        <v>163140</v>
      </c>
      <c r="F4072" s="53">
        <f>ROUND(E4072/12*3,0)</f>
        <v>40785</v>
      </c>
      <c r="G4072" s="53">
        <v>25954</v>
      </c>
      <c r="H4072" s="53">
        <v>25954</v>
      </c>
      <c r="I4072" s="54"/>
      <c r="J4072" s="50"/>
      <c r="K4072" s="54">
        <f>G4072-F4072</f>
        <v>-14831</v>
      </c>
      <c r="L4072" s="55">
        <f>ROUND(K4072*100/-F4072,2)</f>
        <v>36.36</v>
      </c>
      <c r="M4072" s="75"/>
      <c r="N4072" s="75"/>
      <c r="O4072" s="74">
        <v>1110</v>
      </c>
      <c r="P4072" s="74">
        <v>1110</v>
      </c>
      <c r="Q4072" s="57">
        <f t="shared" si="1018"/>
        <v>0</v>
      </c>
      <c r="R4072" s="75">
        <v>44</v>
      </c>
      <c r="S4072" s="53">
        <f t="shared" si="1020"/>
        <v>11</v>
      </c>
      <c r="T4072" s="58">
        <v>7</v>
      </c>
      <c r="U4072" s="58">
        <v>7</v>
      </c>
      <c r="V4072" s="53">
        <f t="shared" si="1019"/>
        <v>0</v>
      </c>
      <c r="W4072" s="75"/>
      <c r="X4072" s="76"/>
    </row>
    <row r="4073" spans="1:24" s="77" customFormat="1" ht="31.5" x14ac:dyDescent="0.25">
      <c r="A4073" s="72" t="s">
        <v>308</v>
      </c>
      <c r="B4073" s="22" t="s">
        <v>336</v>
      </c>
      <c r="C4073" s="73" t="s">
        <v>102</v>
      </c>
      <c r="D4073" s="32" t="s">
        <v>30</v>
      </c>
      <c r="E4073" s="61">
        <f t="shared" ref="E4073:L4073" si="1021">SUM(E4074:E4090)</f>
        <v>409971</v>
      </c>
      <c r="F4073" s="61">
        <f t="shared" si="1021"/>
        <v>68328.5</v>
      </c>
      <c r="G4073" s="61">
        <f t="shared" si="1021"/>
        <v>109156</v>
      </c>
      <c r="H4073" s="61">
        <f t="shared" si="1021"/>
        <v>109156</v>
      </c>
      <c r="I4073" s="128">
        <f t="shared" si="1021"/>
        <v>0</v>
      </c>
      <c r="J4073" s="128">
        <f t="shared" si="1021"/>
        <v>0</v>
      </c>
      <c r="K4073" s="128">
        <f t="shared" si="1021"/>
        <v>0</v>
      </c>
      <c r="L4073" s="61">
        <f t="shared" si="1021"/>
        <v>0</v>
      </c>
      <c r="M4073" s="61"/>
      <c r="N4073" s="61"/>
      <c r="O4073" s="61">
        <f t="shared" ref="O4073:V4073" si="1022">SUM(O4074:O4088)</f>
        <v>2268</v>
      </c>
      <c r="P4073" s="61">
        <f t="shared" si="1022"/>
        <v>2268</v>
      </c>
      <c r="Q4073" s="128">
        <f t="shared" si="1022"/>
        <v>0</v>
      </c>
      <c r="R4073" s="61">
        <f t="shared" si="1022"/>
        <v>0</v>
      </c>
      <c r="S4073" s="61">
        <f t="shared" si="1022"/>
        <v>0</v>
      </c>
      <c r="T4073" s="145">
        <f t="shared" si="1022"/>
        <v>16</v>
      </c>
      <c r="U4073" s="145">
        <f t="shared" si="1022"/>
        <v>16</v>
      </c>
      <c r="V4073" s="61">
        <f t="shared" si="1022"/>
        <v>0</v>
      </c>
      <c r="W4073" s="61"/>
      <c r="X4073" s="76"/>
    </row>
    <row r="4074" spans="1:24" s="77" customFormat="1" ht="15.75" x14ac:dyDescent="0.25">
      <c r="A4074" s="72" t="s">
        <v>308</v>
      </c>
      <c r="B4074" s="33" t="s">
        <v>336</v>
      </c>
      <c r="C4074" s="73" t="s">
        <v>79</v>
      </c>
      <c r="D4074" s="43" t="s">
        <v>77</v>
      </c>
      <c r="E4074" s="74"/>
      <c r="F4074" s="74"/>
      <c r="G4074" s="74"/>
      <c r="H4074" s="74"/>
      <c r="I4074" s="54"/>
      <c r="J4074" s="50"/>
      <c r="K4074" s="54"/>
      <c r="L4074" s="55"/>
      <c r="M4074" s="75"/>
      <c r="N4074" s="75"/>
      <c r="O4074" s="74"/>
      <c r="P4074" s="74"/>
      <c r="Q4074" s="57">
        <f t="shared" ref="Q4074:Q4088" si="1023">O4074-P4074</f>
        <v>0</v>
      </c>
      <c r="R4074" s="74"/>
      <c r="S4074" s="53">
        <f>ROUND(R4074/12*3,0)</f>
        <v>0</v>
      </c>
      <c r="T4074" s="58"/>
      <c r="U4074" s="58"/>
      <c r="V4074" s="53">
        <f t="shared" ref="V4074:V4088" si="1024">T4074-U4074</f>
        <v>0</v>
      </c>
      <c r="W4074" s="75"/>
      <c r="X4074" s="76"/>
    </row>
    <row r="4075" spans="1:24" s="77" customFormat="1" ht="15.75" x14ac:dyDescent="0.25">
      <c r="A4075" s="72" t="s">
        <v>308</v>
      </c>
      <c r="B4075" s="33" t="s">
        <v>336</v>
      </c>
      <c r="C4075" s="73" t="s">
        <v>80</v>
      </c>
      <c r="D4075" s="43" t="s">
        <v>78</v>
      </c>
      <c r="E4075" s="74"/>
      <c r="F4075" s="74"/>
      <c r="G4075" s="74"/>
      <c r="H4075" s="74"/>
      <c r="I4075" s="54"/>
      <c r="J4075" s="50"/>
      <c r="K4075" s="54"/>
      <c r="L4075" s="55"/>
      <c r="M4075" s="75"/>
      <c r="N4075" s="75"/>
      <c r="O4075" s="74"/>
      <c r="P4075" s="74"/>
      <c r="Q4075" s="57">
        <f t="shared" si="1023"/>
        <v>0</v>
      </c>
      <c r="R4075" s="74"/>
      <c r="S4075" s="53">
        <f>ROUND(R4075/12*3,0)</f>
        <v>0</v>
      </c>
      <c r="T4075" s="58"/>
      <c r="U4075" s="58"/>
      <c r="V4075" s="53">
        <f t="shared" si="1024"/>
        <v>0</v>
      </c>
      <c r="W4075" s="75"/>
      <c r="X4075" s="76"/>
    </row>
    <row r="4076" spans="1:24" s="77" customFormat="1" ht="15.75" x14ac:dyDescent="0.25">
      <c r="A4076" s="72" t="s">
        <v>308</v>
      </c>
      <c r="B4076" s="33" t="s">
        <v>336</v>
      </c>
      <c r="C4076" s="73" t="s">
        <v>82</v>
      </c>
      <c r="D4076" s="34" t="s">
        <v>81</v>
      </c>
      <c r="E4076" s="74"/>
      <c r="F4076" s="74"/>
      <c r="G4076" s="74"/>
      <c r="H4076" s="74"/>
      <c r="I4076" s="54"/>
      <c r="J4076" s="50"/>
      <c r="K4076" s="54"/>
      <c r="L4076" s="55"/>
      <c r="M4076" s="75"/>
      <c r="N4076" s="75"/>
      <c r="O4076" s="74"/>
      <c r="P4076" s="74"/>
      <c r="Q4076" s="57">
        <f t="shared" si="1023"/>
        <v>0</v>
      </c>
      <c r="R4076" s="74"/>
      <c r="S4076" s="53">
        <f>ROUND(R4076/12*4,0)</f>
        <v>0</v>
      </c>
      <c r="T4076" s="58"/>
      <c r="U4076" s="58"/>
      <c r="V4076" s="53">
        <f t="shared" si="1024"/>
        <v>0</v>
      </c>
      <c r="W4076" s="75"/>
      <c r="X4076" s="76"/>
    </row>
    <row r="4077" spans="1:24" s="77" customFormat="1" ht="31.5" x14ac:dyDescent="0.25">
      <c r="A4077" s="72" t="s">
        <v>308</v>
      </c>
      <c r="B4077" s="33" t="s">
        <v>336</v>
      </c>
      <c r="C4077" s="73" t="s">
        <v>84</v>
      </c>
      <c r="D4077" s="43" t="s">
        <v>83</v>
      </c>
      <c r="E4077" s="53">
        <v>409971</v>
      </c>
      <c r="F4077" s="53">
        <f>E4077/12*2</f>
        <v>68328.5</v>
      </c>
      <c r="G4077" s="53">
        <v>86011</v>
      </c>
      <c r="H4077" s="53">
        <v>86011</v>
      </c>
      <c r="I4077" s="54"/>
      <c r="J4077" s="50"/>
      <c r="K4077" s="54"/>
      <c r="L4077" s="55"/>
      <c r="M4077" s="75"/>
      <c r="N4077" s="75"/>
      <c r="O4077" s="74"/>
      <c r="P4077" s="74"/>
      <c r="Q4077" s="57">
        <f t="shared" si="1023"/>
        <v>0</v>
      </c>
      <c r="R4077" s="74"/>
      <c r="S4077" s="53">
        <f>ROUND(R4077/12*3,0)</f>
        <v>0</v>
      </c>
      <c r="T4077" s="58"/>
      <c r="U4077" s="58"/>
      <c r="V4077" s="53">
        <f t="shared" si="1024"/>
        <v>0</v>
      </c>
      <c r="W4077" s="75"/>
      <c r="X4077" s="76"/>
    </row>
    <row r="4078" spans="1:24" s="77" customFormat="1" ht="15.75" x14ac:dyDescent="0.25">
      <c r="A4078" s="72" t="s">
        <v>308</v>
      </c>
      <c r="B4078" s="33" t="s">
        <v>336</v>
      </c>
      <c r="C4078" s="73" t="s">
        <v>95</v>
      </c>
      <c r="D4078" s="43" t="s">
        <v>96</v>
      </c>
      <c r="E4078" s="74"/>
      <c r="F4078" s="74"/>
      <c r="G4078" s="74"/>
      <c r="H4078" s="74"/>
      <c r="I4078" s="54"/>
      <c r="J4078" s="50"/>
      <c r="K4078" s="54"/>
      <c r="L4078" s="55"/>
      <c r="M4078" s="75"/>
      <c r="N4078" s="75"/>
      <c r="O4078" s="74"/>
      <c r="P4078" s="74"/>
      <c r="Q4078" s="57">
        <f t="shared" si="1023"/>
        <v>0</v>
      </c>
      <c r="R4078" s="74"/>
      <c r="S4078" s="53">
        <f>ROUND(R4078/12*3,0)</f>
        <v>0</v>
      </c>
      <c r="T4078" s="58"/>
      <c r="U4078" s="58"/>
      <c r="V4078" s="53">
        <f t="shared" si="1024"/>
        <v>0</v>
      </c>
      <c r="W4078" s="75"/>
      <c r="X4078" s="76"/>
    </row>
    <row r="4079" spans="1:24" s="77" customFormat="1" ht="31.5" x14ac:dyDescent="0.25">
      <c r="A4079" s="72" t="s">
        <v>308</v>
      </c>
      <c r="B4079" s="33" t="s">
        <v>336</v>
      </c>
      <c r="C4079" s="73" t="s">
        <v>86</v>
      </c>
      <c r="D4079" s="43" t="s">
        <v>85</v>
      </c>
      <c r="E4079" s="53"/>
      <c r="F4079" s="53">
        <f>E4079/12*2</f>
        <v>0</v>
      </c>
      <c r="G4079" s="53">
        <v>21404</v>
      </c>
      <c r="H4079" s="53">
        <v>21404</v>
      </c>
      <c r="I4079" s="54"/>
      <c r="J4079" s="50"/>
      <c r="K4079" s="54"/>
      <c r="L4079" s="55"/>
      <c r="M4079" s="75"/>
      <c r="N4079" s="75"/>
      <c r="O4079" s="74">
        <v>2158</v>
      </c>
      <c r="P4079" s="74">
        <v>2158</v>
      </c>
      <c r="Q4079" s="57">
        <f t="shared" si="1023"/>
        <v>0</v>
      </c>
      <c r="R4079" s="74"/>
      <c r="S4079" s="53">
        <f>ROUND(R4079/12*3,0)</f>
        <v>0</v>
      </c>
      <c r="T4079" s="58">
        <v>13</v>
      </c>
      <c r="U4079" s="58">
        <v>13</v>
      </c>
      <c r="V4079" s="53">
        <f t="shared" si="1024"/>
        <v>0</v>
      </c>
      <c r="W4079" s="75"/>
      <c r="X4079" s="76"/>
    </row>
    <row r="4080" spans="1:24" s="77" customFormat="1" ht="31.5" x14ac:dyDescent="0.25">
      <c r="A4080" s="72" t="s">
        <v>308</v>
      </c>
      <c r="B4080" s="33" t="s">
        <v>336</v>
      </c>
      <c r="C4080" s="73" t="s">
        <v>102</v>
      </c>
      <c r="D4080" s="39" t="s">
        <v>362</v>
      </c>
      <c r="E4080" s="74"/>
      <c r="F4080" s="74"/>
      <c r="G4080" s="74">
        <v>1195</v>
      </c>
      <c r="H4080" s="74">
        <v>1195</v>
      </c>
      <c r="I4080" s="127"/>
      <c r="J4080" s="55"/>
      <c r="K4080" s="127"/>
      <c r="L4080" s="55"/>
      <c r="M4080" s="75"/>
      <c r="N4080" s="75"/>
      <c r="O4080" s="74">
        <v>110</v>
      </c>
      <c r="P4080" s="74">
        <v>110</v>
      </c>
      <c r="Q4080" s="59">
        <f t="shared" si="1023"/>
        <v>0</v>
      </c>
      <c r="R4080" s="74"/>
      <c r="S4080" s="53">
        <f>ROUND(R4080/12*3,0)</f>
        <v>0</v>
      </c>
      <c r="T4080" s="58">
        <v>3</v>
      </c>
      <c r="U4080" s="58">
        <v>3</v>
      </c>
      <c r="V4080" s="53">
        <f t="shared" si="1024"/>
        <v>0</v>
      </c>
      <c r="W4080" s="75"/>
      <c r="X4080" s="76"/>
    </row>
    <row r="4081" spans="1:24" s="77" customFormat="1" ht="15.75" x14ac:dyDescent="0.25">
      <c r="A4081" s="72" t="s">
        <v>308</v>
      </c>
      <c r="B4081" s="33" t="s">
        <v>336</v>
      </c>
      <c r="C4081" s="73" t="s">
        <v>89</v>
      </c>
      <c r="D4081" s="43" t="s">
        <v>88</v>
      </c>
      <c r="E4081" s="74"/>
      <c r="F4081" s="74"/>
      <c r="G4081" s="74"/>
      <c r="H4081" s="74"/>
      <c r="I4081" s="54"/>
      <c r="J4081" s="50"/>
      <c r="K4081" s="54"/>
      <c r="L4081" s="55"/>
      <c r="M4081" s="75"/>
      <c r="N4081" s="75"/>
      <c r="O4081" s="74"/>
      <c r="P4081" s="74"/>
      <c r="Q4081" s="57">
        <f t="shared" si="1023"/>
        <v>0</v>
      </c>
      <c r="R4081" s="74"/>
      <c r="S4081" s="53">
        <f t="shared" ref="S4081:S4088" si="1025">ROUND(R4081/12*3,0)</f>
        <v>0</v>
      </c>
      <c r="T4081" s="58"/>
      <c r="U4081" s="58"/>
      <c r="V4081" s="53">
        <f t="shared" si="1024"/>
        <v>0</v>
      </c>
      <c r="W4081" s="75"/>
      <c r="X4081" s="76"/>
    </row>
    <row r="4082" spans="1:24" s="77" customFormat="1" ht="15.75" x14ac:dyDescent="0.25">
      <c r="A4082" s="72" t="s">
        <v>308</v>
      </c>
      <c r="B4082" s="33" t="s">
        <v>336</v>
      </c>
      <c r="C4082" s="73" t="s">
        <v>91</v>
      </c>
      <c r="D4082" s="43" t="s">
        <v>90</v>
      </c>
      <c r="E4082" s="74"/>
      <c r="F4082" s="74"/>
      <c r="G4082" s="74"/>
      <c r="H4082" s="74"/>
      <c r="I4082" s="54"/>
      <c r="J4082" s="50"/>
      <c r="K4082" s="54"/>
      <c r="L4082" s="55"/>
      <c r="M4082" s="75"/>
      <c r="N4082" s="75"/>
      <c r="O4082" s="74"/>
      <c r="P4082" s="74"/>
      <c r="Q4082" s="57">
        <f t="shared" si="1023"/>
        <v>0</v>
      </c>
      <c r="R4082" s="74"/>
      <c r="S4082" s="53">
        <f t="shared" si="1025"/>
        <v>0</v>
      </c>
      <c r="T4082" s="58"/>
      <c r="U4082" s="58"/>
      <c r="V4082" s="53">
        <f t="shared" si="1024"/>
        <v>0</v>
      </c>
      <c r="W4082" s="75"/>
      <c r="X4082" s="76"/>
    </row>
    <row r="4083" spans="1:24" s="77" customFormat="1" ht="15.75" x14ac:dyDescent="0.25">
      <c r="A4083" s="72" t="s">
        <v>308</v>
      </c>
      <c r="B4083" s="33" t="s">
        <v>336</v>
      </c>
      <c r="C4083" s="73" t="s">
        <v>94</v>
      </c>
      <c r="D4083" s="43" t="s">
        <v>97</v>
      </c>
      <c r="E4083" s="74"/>
      <c r="F4083" s="74"/>
      <c r="G4083" s="74"/>
      <c r="H4083" s="74"/>
      <c r="I4083" s="54"/>
      <c r="J4083" s="50"/>
      <c r="K4083" s="54"/>
      <c r="L4083" s="55"/>
      <c r="M4083" s="75"/>
      <c r="N4083" s="75"/>
      <c r="O4083" s="74"/>
      <c r="P4083" s="74"/>
      <c r="Q4083" s="57">
        <f t="shared" si="1023"/>
        <v>0</v>
      </c>
      <c r="R4083" s="74"/>
      <c r="S4083" s="53">
        <f t="shared" si="1025"/>
        <v>0</v>
      </c>
      <c r="T4083" s="58"/>
      <c r="U4083" s="58"/>
      <c r="V4083" s="53">
        <f t="shared" si="1024"/>
        <v>0</v>
      </c>
      <c r="W4083" s="75"/>
      <c r="X4083" s="76"/>
    </row>
    <row r="4084" spans="1:24" s="77" customFormat="1" ht="15.75" x14ac:dyDescent="0.25">
      <c r="A4084" s="72" t="s">
        <v>308</v>
      </c>
      <c r="B4084" s="33" t="s">
        <v>336</v>
      </c>
      <c r="C4084" s="73" t="s">
        <v>93</v>
      </c>
      <c r="D4084" s="43" t="s">
        <v>92</v>
      </c>
      <c r="E4084" s="74"/>
      <c r="F4084" s="74"/>
      <c r="G4084" s="74"/>
      <c r="H4084" s="74"/>
      <c r="I4084" s="54"/>
      <c r="J4084" s="50"/>
      <c r="K4084" s="54"/>
      <c r="L4084" s="55"/>
      <c r="M4084" s="75"/>
      <c r="N4084" s="75"/>
      <c r="O4084" s="74"/>
      <c r="P4084" s="74"/>
      <c r="Q4084" s="57">
        <f t="shared" si="1023"/>
        <v>0</v>
      </c>
      <c r="R4084" s="74"/>
      <c r="S4084" s="53">
        <f t="shared" si="1025"/>
        <v>0</v>
      </c>
      <c r="T4084" s="58"/>
      <c r="U4084" s="58"/>
      <c r="V4084" s="53">
        <f t="shared" si="1024"/>
        <v>0</v>
      </c>
      <c r="W4084" s="75"/>
      <c r="X4084" s="76"/>
    </row>
    <row r="4085" spans="1:24" s="77" customFormat="1" ht="31.5" x14ac:dyDescent="0.25">
      <c r="A4085" s="72" t="s">
        <v>308</v>
      </c>
      <c r="B4085" s="33" t="s">
        <v>336</v>
      </c>
      <c r="C4085" s="73" t="s">
        <v>98</v>
      </c>
      <c r="D4085" s="34" t="s">
        <v>99</v>
      </c>
      <c r="E4085" s="74"/>
      <c r="F4085" s="74"/>
      <c r="G4085" s="74"/>
      <c r="H4085" s="74"/>
      <c r="I4085" s="54"/>
      <c r="J4085" s="50"/>
      <c r="K4085" s="54"/>
      <c r="L4085" s="55"/>
      <c r="M4085" s="75"/>
      <c r="N4085" s="75"/>
      <c r="O4085" s="74"/>
      <c r="P4085" s="74"/>
      <c r="Q4085" s="57">
        <f t="shared" si="1023"/>
        <v>0</v>
      </c>
      <c r="R4085" s="74"/>
      <c r="S4085" s="53">
        <f t="shared" si="1025"/>
        <v>0</v>
      </c>
      <c r="T4085" s="58"/>
      <c r="U4085" s="58"/>
      <c r="V4085" s="53">
        <f t="shared" si="1024"/>
        <v>0</v>
      </c>
      <c r="W4085" s="75"/>
      <c r="X4085" s="76"/>
    </row>
    <row r="4086" spans="1:24" s="77" customFormat="1" ht="15.75" x14ac:dyDescent="0.25">
      <c r="A4086" s="72" t="s">
        <v>308</v>
      </c>
      <c r="B4086" s="33" t="s">
        <v>336</v>
      </c>
      <c r="C4086" s="73" t="s">
        <v>100</v>
      </c>
      <c r="D4086" s="34" t="s">
        <v>101</v>
      </c>
      <c r="E4086" s="74"/>
      <c r="F4086" s="74"/>
      <c r="G4086" s="74"/>
      <c r="H4086" s="74"/>
      <c r="I4086" s="54"/>
      <c r="J4086" s="50"/>
      <c r="K4086" s="54"/>
      <c r="L4086" s="55"/>
      <c r="M4086" s="75"/>
      <c r="N4086" s="75"/>
      <c r="O4086" s="74"/>
      <c r="P4086" s="74"/>
      <c r="Q4086" s="57">
        <f t="shared" si="1023"/>
        <v>0</v>
      </c>
      <c r="R4086" s="74"/>
      <c r="S4086" s="53">
        <f t="shared" si="1025"/>
        <v>0</v>
      </c>
      <c r="T4086" s="58"/>
      <c r="U4086" s="58"/>
      <c r="V4086" s="53">
        <f t="shared" si="1024"/>
        <v>0</v>
      </c>
      <c r="W4086" s="75"/>
      <c r="X4086" s="76"/>
    </row>
    <row r="4087" spans="1:24" s="77" customFormat="1" ht="47.25" x14ac:dyDescent="0.25">
      <c r="A4087" s="72" t="s">
        <v>308</v>
      </c>
      <c r="B4087" s="33" t="s">
        <v>336</v>
      </c>
      <c r="C4087" s="73" t="s">
        <v>102</v>
      </c>
      <c r="D4087" s="39" t="s">
        <v>87</v>
      </c>
      <c r="E4087" s="74"/>
      <c r="F4087" s="74"/>
      <c r="G4087" s="74"/>
      <c r="H4087" s="74"/>
      <c r="I4087" s="54"/>
      <c r="J4087" s="50"/>
      <c r="K4087" s="54"/>
      <c r="L4087" s="55"/>
      <c r="M4087" s="75"/>
      <c r="N4087" s="75"/>
      <c r="O4087" s="74"/>
      <c r="P4087" s="74"/>
      <c r="Q4087" s="57">
        <f t="shared" si="1023"/>
        <v>0</v>
      </c>
      <c r="R4087" s="74"/>
      <c r="S4087" s="53">
        <f t="shared" si="1025"/>
        <v>0</v>
      </c>
      <c r="T4087" s="58"/>
      <c r="U4087" s="58"/>
      <c r="V4087" s="53">
        <f t="shared" si="1024"/>
        <v>0</v>
      </c>
      <c r="W4087" s="75"/>
      <c r="X4087" s="76"/>
    </row>
    <row r="4088" spans="1:24" s="77" customFormat="1" ht="63" x14ac:dyDescent="0.25">
      <c r="A4088" s="72" t="s">
        <v>308</v>
      </c>
      <c r="B4088" s="33" t="s">
        <v>336</v>
      </c>
      <c r="C4088" s="73" t="s">
        <v>102</v>
      </c>
      <c r="D4088" s="39" t="s">
        <v>103</v>
      </c>
      <c r="E4088" s="74"/>
      <c r="F4088" s="74"/>
      <c r="G4088" s="74"/>
      <c r="H4088" s="74"/>
      <c r="I4088" s="54"/>
      <c r="J4088" s="50"/>
      <c r="K4088" s="54"/>
      <c r="L4088" s="55"/>
      <c r="M4088" s="75"/>
      <c r="N4088" s="75"/>
      <c r="O4088" s="74"/>
      <c r="P4088" s="74"/>
      <c r="Q4088" s="57">
        <f t="shared" si="1023"/>
        <v>0</v>
      </c>
      <c r="R4088" s="74"/>
      <c r="S4088" s="53">
        <f t="shared" si="1025"/>
        <v>0</v>
      </c>
      <c r="T4088" s="58"/>
      <c r="U4088" s="58"/>
      <c r="V4088" s="53">
        <f t="shared" si="1024"/>
        <v>0</v>
      </c>
      <c r="W4088" s="75"/>
      <c r="X4088" s="76"/>
    </row>
    <row r="4089" spans="1:24" s="77" customFormat="1" ht="31.5" x14ac:dyDescent="0.25">
      <c r="A4089" s="72" t="s">
        <v>308</v>
      </c>
      <c r="B4089" s="33" t="s">
        <v>336</v>
      </c>
      <c r="C4089" s="23" t="s">
        <v>374</v>
      </c>
      <c r="D4089" s="39" t="s">
        <v>375</v>
      </c>
      <c r="E4089" s="53"/>
      <c r="F4089" s="53">
        <f>E4089/12*1</f>
        <v>0</v>
      </c>
      <c r="G4089" s="53"/>
      <c r="H4089" s="53"/>
      <c r="I4089" s="54"/>
      <c r="J4089" s="50"/>
      <c r="K4089" s="54"/>
      <c r="L4089" s="55"/>
      <c r="M4089" s="75"/>
      <c r="N4089" s="75"/>
      <c r="O4089" s="74"/>
      <c r="P4089" s="74"/>
      <c r="Q4089" s="57"/>
      <c r="R4089" s="74"/>
      <c r="S4089" s="53"/>
      <c r="T4089" s="58"/>
      <c r="U4089" s="58"/>
      <c r="V4089" s="53"/>
      <c r="W4089" s="75"/>
      <c r="X4089" s="76"/>
    </row>
    <row r="4090" spans="1:24" s="77" customFormat="1" ht="37.5" customHeight="1" x14ac:dyDescent="0.25">
      <c r="A4090" s="72" t="s">
        <v>308</v>
      </c>
      <c r="B4090" s="33" t="s">
        <v>336</v>
      </c>
      <c r="C4090" s="23" t="s">
        <v>377</v>
      </c>
      <c r="D4090" s="39" t="s">
        <v>376</v>
      </c>
      <c r="E4090" s="74"/>
      <c r="F4090" s="74"/>
      <c r="G4090" s="74">
        <v>546</v>
      </c>
      <c r="H4090" s="74">
        <v>546</v>
      </c>
      <c r="I4090" s="54"/>
      <c r="J4090" s="50"/>
      <c r="K4090" s="54"/>
      <c r="L4090" s="55"/>
      <c r="M4090" s="75"/>
      <c r="N4090" s="75"/>
      <c r="O4090" s="74"/>
      <c r="P4090" s="74"/>
      <c r="Q4090" s="57"/>
      <c r="R4090" s="74"/>
      <c r="S4090" s="53"/>
      <c r="T4090" s="58"/>
      <c r="U4090" s="58"/>
      <c r="V4090" s="53"/>
      <c r="W4090" s="75"/>
      <c r="X4090" s="76"/>
    </row>
    <row r="4091" spans="1:24" s="77" customFormat="1" ht="15.75" x14ac:dyDescent="0.25">
      <c r="A4091" s="72" t="s">
        <v>308</v>
      </c>
      <c r="B4091" s="21">
        <v>2</v>
      </c>
      <c r="C4091" s="73" t="s">
        <v>102</v>
      </c>
      <c r="D4091" s="40" t="s">
        <v>31</v>
      </c>
      <c r="E4091" s="68">
        <f>E4092+E4098+E4152</f>
        <v>3625723</v>
      </c>
      <c r="F4091" s="68">
        <f>F4092+F4098+F4152</f>
        <v>904697.83333333337</v>
      </c>
      <c r="G4091" s="68">
        <f>G4092+G4098+G4152</f>
        <v>933880</v>
      </c>
      <c r="H4091" s="68">
        <f>H4092+H4098+H4152</f>
        <v>903510</v>
      </c>
      <c r="I4091" s="134">
        <f>I4092+I4098+I4152</f>
        <v>28472</v>
      </c>
      <c r="J4091" s="70">
        <f>ROUND(I4091/F4091*100,2)</f>
        <v>3.15</v>
      </c>
      <c r="K4091" s="134">
        <f>K4092+K4098+K4152</f>
        <v>0</v>
      </c>
      <c r="L4091" s="71">
        <f>ROUND(K4091*100/-F4091,2)</f>
        <v>0</v>
      </c>
      <c r="M4091" s="64">
        <v>8245</v>
      </c>
      <c r="N4091" s="49">
        <f>ROUND(M4091/12*3,0)</f>
        <v>2061</v>
      </c>
      <c r="O4091" s="68">
        <f t="shared" ref="O4091:V4091" si="1026">O4092+O4098+O4152</f>
        <v>2140</v>
      </c>
      <c r="P4091" s="68">
        <f t="shared" si="1026"/>
        <v>1414</v>
      </c>
      <c r="Q4091" s="134">
        <f t="shared" si="1026"/>
        <v>726</v>
      </c>
      <c r="R4091" s="68">
        <f t="shared" si="1026"/>
        <v>177</v>
      </c>
      <c r="S4091" s="64">
        <f t="shared" si="1026"/>
        <v>45</v>
      </c>
      <c r="T4091" s="144">
        <f t="shared" si="1026"/>
        <v>80</v>
      </c>
      <c r="U4091" s="144">
        <f t="shared" si="1026"/>
        <v>68</v>
      </c>
      <c r="V4091" s="64">
        <f t="shared" si="1026"/>
        <v>12</v>
      </c>
      <c r="W4091" s="68"/>
      <c r="X4091" s="76"/>
    </row>
    <row r="4092" spans="1:24" s="77" customFormat="1" ht="15.75" x14ac:dyDescent="0.25">
      <c r="A4092" s="72" t="s">
        <v>308</v>
      </c>
      <c r="B4092" s="22" t="s">
        <v>337</v>
      </c>
      <c r="C4092" s="73" t="s">
        <v>102</v>
      </c>
      <c r="D4092" s="32" t="s">
        <v>32</v>
      </c>
      <c r="E4092" s="64">
        <f t="shared" ref="E4092:L4092" si="1027">SUM(E4093:E4097)</f>
        <v>3404992</v>
      </c>
      <c r="F4092" s="64">
        <f t="shared" si="1027"/>
        <v>851248</v>
      </c>
      <c r="G4092" s="64">
        <f t="shared" si="1027"/>
        <v>851248</v>
      </c>
      <c r="H4092" s="64">
        <f t="shared" si="1027"/>
        <v>851248</v>
      </c>
      <c r="I4092" s="134">
        <f t="shared" si="1027"/>
        <v>0</v>
      </c>
      <c r="J4092" s="134">
        <f t="shared" si="1027"/>
        <v>0</v>
      </c>
      <c r="K4092" s="134">
        <f t="shared" si="1027"/>
        <v>0</v>
      </c>
      <c r="L4092" s="64">
        <f t="shared" si="1027"/>
        <v>0</v>
      </c>
      <c r="M4092" s="64"/>
      <c r="N4092" s="64"/>
      <c r="O4092" s="64">
        <f t="shared" ref="O4092:V4092" si="1028">SUM(O4093:O4097)</f>
        <v>84</v>
      </c>
      <c r="P4092" s="64">
        <f t="shared" si="1028"/>
        <v>84</v>
      </c>
      <c r="Q4092" s="134">
        <f t="shared" si="1028"/>
        <v>0</v>
      </c>
      <c r="R4092" s="64">
        <f t="shared" si="1028"/>
        <v>98</v>
      </c>
      <c r="S4092" s="64">
        <f t="shared" si="1028"/>
        <v>25</v>
      </c>
      <c r="T4092" s="144">
        <f t="shared" si="1028"/>
        <v>49</v>
      </c>
      <c r="U4092" s="144">
        <f t="shared" si="1028"/>
        <v>49</v>
      </c>
      <c r="V4092" s="64">
        <f t="shared" si="1028"/>
        <v>0</v>
      </c>
      <c r="W4092" s="64"/>
      <c r="X4092" s="76"/>
    </row>
    <row r="4093" spans="1:24" s="77" customFormat="1" ht="15.75" x14ac:dyDescent="0.25">
      <c r="A4093" s="72" t="s">
        <v>308</v>
      </c>
      <c r="B4093" s="33" t="s">
        <v>337</v>
      </c>
      <c r="C4093" s="73" t="s">
        <v>109</v>
      </c>
      <c r="D4093" s="34" t="s">
        <v>106</v>
      </c>
      <c r="E4093" s="74"/>
      <c r="F4093" s="74"/>
      <c r="G4093" s="74"/>
      <c r="H4093" s="74"/>
      <c r="I4093" s="54"/>
      <c r="J4093" s="50"/>
      <c r="K4093" s="54"/>
      <c r="L4093" s="55"/>
      <c r="M4093" s="75"/>
      <c r="N4093" s="75"/>
      <c r="O4093" s="74"/>
      <c r="P4093" s="74"/>
      <c r="Q4093" s="57">
        <f>O4093-P4093</f>
        <v>0</v>
      </c>
      <c r="R4093" s="74"/>
      <c r="S4093" s="53">
        <f>ROUND(R4093/12*3,0)</f>
        <v>0</v>
      </c>
      <c r="T4093" s="58"/>
      <c r="U4093" s="58"/>
      <c r="V4093" s="53">
        <f>T4093-U4093</f>
        <v>0</v>
      </c>
      <c r="W4093" s="75"/>
      <c r="X4093" s="76"/>
    </row>
    <row r="4094" spans="1:24" s="77" customFormat="1" ht="31.5" x14ac:dyDescent="0.25">
      <c r="A4094" s="72" t="s">
        <v>308</v>
      </c>
      <c r="B4094" s="33" t="s">
        <v>337</v>
      </c>
      <c r="C4094" s="73" t="s">
        <v>110</v>
      </c>
      <c r="D4094" s="34" t="s">
        <v>114</v>
      </c>
      <c r="E4094" s="53">
        <v>3404992</v>
      </c>
      <c r="F4094" s="53">
        <f>ROUND(E4094/12*3,0)</f>
        <v>851248</v>
      </c>
      <c r="G4094" s="53">
        <v>851248</v>
      </c>
      <c r="H4094" s="53">
        <v>851248</v>
      </c>
      <c r="I4094" s="54"/>
      <c r="J4094" s="50"/>
      <c r="K4094" s="54"/>
      <c r="L4094" s="55"/>
      <c r="M4094" s="75"/>
      <c r="N4094" s="75"/>
      <c r="O4094" s="74">
        <v>84</v>
      </c>
      <c r="P4094" s="74">
        <v>84</v>
      </c>
      <c r="Q4094" s="57">
        <f>O4094-P4094</f>
        <v>0</v>
      </c>
      <c r="R4094" s="74">
        <v>98</v>
      </c>
      <c r="S4094" s="53">
        <f>ROUND(R4094/12*3,0)</f>
        <v>25</v>
      </c>
      <c r="T4094" s="58">
        <v>49</v>
      </c>
      <c r="U4094" s="58">
        <v>49</v>
      </c>
      <c r="V4094" s="53">
        <f>T4094-U4094</f>
        <v>0</v>
      </c>
      <c r="W4094" s="75"/>
      <c r="X4094" s="76"/>
    </row>
    <row r="4095" spans="1:24" s="77" customFormat="1" ht="15.75" x14ac:dyDescent="0.25">
      <c r="A4095" s="72" t="s">
        <v>308</v>
      </c>
      <c r="B4095" s="33" t="s">
        <v>337</v>
      </c>
      <c r="C4095" s="73" t="s">
        <v>111</v>
      </c>
      <c r="D4095" s="34" t="s">
        <v>115</v>
      </c>
      <c r="E4095" s="74"/>
      <c r="F4095" s="74"/>
      <c r="G4095" s="74"/>
      <c r="H4095" s="74"/>
      <c r="I4095" s="54"/>
      <c r="J4095" s="50"/>
      <c r="K4095" s="54"/>
      <c r="L4095" s="55"/>
      <c r="M4095" s="75"/>
      <c r="N4095" s="75"/>
      <c r="O4095" s="74"/>
      <c r="P4095" s="74"/>
      <c r="Q4095" s="57">
        <f>O4095-P4095</f>
        <v>0</v>
      </c>
      <c r="R4095" s="74"/>
      <c r="S4095" s="53">
        <f>ROUND(R4095/12*3,0)</f>
        <v>0</v>
      </c>
      <c r="T4095" s="58"/>
      <c r="U4095" s="58"/>
      <c r="V4095" s="53">
        <f>T4095-U4095</f>
        <v>0</v>
      </c>
      <c r="W4095" s="75"/>
      <c r="X4095" s="76"/>
    </row>
    <row r="4096" spans="1:24" s="77" customFormat="1" ht="31.5" x14ac:dyDescent="0.25">
      <c r="A4096" s="72" t="s">
        <v>308</v>
      </c>
      <c r="B4096" s="33" t="s">
        <v>337</v>
      </c>
      <c r="C4096" s="73" t="s">
        <v>113</v>
      </c>
      <c r="D4096" s="34" t="s">
        <v>116</v>
      </c>
      <c r="E4096" s="74"/>
      <c r="F4096" s="74"/>
      <c r="G4096" s="74"/>
      <c r="H4096" s="74"/>
      <c r="I4096" s="54"/>
      <c r="J4096" s="50"/>
      <c r="K4096" s="54"/>
      <c r="L4096" s="55"/>
      <c r="M4096" s="75"/>
      <c r="N4096" s="75"/>
      <c r="O4096" s="74"/>
      <c r="P4096" s="74"/>
      <c r="Q4096" s="57">
        <f>O4096-P4096</f>
        <v>0</v>
      </c>
      <c r="R4096" s="74"/>
      <c r="S4096" s="53">
        <f>ROUND(R4096/12*3,0)</f>
        <v>0</v>
      </c>
      <c r="T4096" s="58"/>
      <c r="U4096" s="58"/>
      <c r="V4096" s="53">
        <f>T4096-U4096</f>
        <v>0</v>
      </c>
      <c r="W4096" s="75"/>
      <c r="X4096" s="76"/>
    </row>
    <row r="4097" spans="1:24" s="77" customFormat="1" ht="15.75" x14ac:dyDescent="0.25">
      <c r="A4097" s="72" t="s">
        <v>308</v>
      </c>
      <c r="B4097" s="33" t="s">
        <v>337</v>
      </c>
      <c r="C4097" s="73" t="s">
        <v>112</v>
      </c>
      <c r="D4097" s="34" t="s">
        <v>117</v>
      </c>
      <c r="E4097" s="74"/>
      <c r="F4097" s="74"/>
      <c r="G4097" s="74"/>
      <c r="H4097" s="74"/>
      <c r="I4097" s="54"/>
      <c r="J4097" s="50"/>
      <c r="K4097" s="54"/>
      <c r="L4097" s="55"/>
      <c r="M4097" s="75"/>
      <c r="N4097" s="75"/>
      <c r="O4097" s="74"/>
      <c r="P4097" s="74"/>
      <c r="Q4097" s="57">
        <f>O4097-P4097</f>
        <v>0</v>
      </c>
      <c r="R4097" s="74"/>
      <c r="S4097" s="53">
        <f>ROUND(R4097/12*3,0)</f>
        <v>0</v>
      </c>
      <c r="T4097" s="58"/>
      <c r="U4097" s="58"/>
      <c r="V4097" s="53">
        <f>T4097-U4097</f>
        <v>0</v>
      </c>
      <c r="W4097" s="75"/>
      <c r="X4097" s="76"/>
    </row>
    <row r="4098" spans="1:24" s="77" customFormat="1" ht="23.25" customHeight="1" x14ac:dyDescent="0.25">
      <c r="A4098" s="72" t="s">
        <v>308</v>
      </c>
      <c r="B4098" s="22" t="s">
        <v>338</v>
      </c>
      <c r="C4098" s="73" t="s">
        <v>102</v>
      </c>
      <c r="D4098" s="41" t="s">
        <v>33</v>
      </c>
      <c r="E4098" s="64">
        <f t="shared" ref="E4098:L4098" si="1029">SUM(E4099:E4151)</f>
        <v>199936</v>
      </c>
      <c r="F4098" s="64">
        <f t="shared" si="1029"/>
        <v>49984</v>
      </c>
      <c r="G4098" s="64">
        <f t="shared" si="1029"/>
        <v>78456</v>
      </c>
      <c r="H4098" s="64">
        <f t="shared" si="1029"/>
        <v>48086</v>
      </c>
      <c r="I4098" s="64">
        <f t="shared" si="1029"/>
        <v>28472</v>
      </c>
      <c r="J4098" s="134">
        <f t="shared" si="1029"/>
        <v>56.96</v>
      </c>
      <c r="K4098" s="64">
        <f t="shared" si="1029"/>
        <v>0</v>
      </c>
      <c r="L4098" s="64">
        <f t="shared" si="1029"/>
        <v>0</v>
      </c>
      <c r="M4098" s="64"/>
      <c r="N4098" s="64"/>
      <c r="O4098" s="64">
        <f t="shared" ref="O4098:V4098" si="1030">SUM(O4099:O4151)</f>
        <v>2056</v>
      </c>
      <c r="P4098" s="64">
        <f t="shared" si="1030"/>
        <v>1330</v>
      </c>
      <c r="Q4098" s="64">
        <f t="shared" si="1030"/>
        <v>726</v>
      </c>
      <c r="R4098" s="64">
        <f t="shared" si="1030"/>
        <v>79</v>
      </c>
      <c r="S4098" s="64">
        <f t="shared" si="1030"/>
        <v>20</v>
      </c>
      <c r="T4098" s="64">
        <f t="shared" si="1030"/>
        <v>31</v>
      </c>
      <c r="U4098" s="64">
        <f t="shared" si="1030"/>
        <v>19</v>
      </c>
      <c r="V4098" s="64">
        <f t="shared" si="1030"/>
        <v>12</v>
      </c>
      <c r="W4098" s="64"/>
      <c r="X4098" s="76"/>
    </row>
    <row r="4099" spans="1:24" s="77" customFormat="1" ht="31.5" x14ac:dyDescent="0.25">
      <c r="A4099" s="72" t="s">
        <v>308</v>
      </c>
      <c r="B4099" s="33" t="s">
        <v>338</v>
      </c>
      <c r="C4099" s="78" t="s">
        <v>139</v>
      </c>
      <c r="D4099" s="43" t="s">
        <v>119</v>
      </c>
      <c r="E4099" s="74"/>
      <c r="F4099" s="74"/>
      <c r="G4099" s="74"/>
      <c r="H4099" s="74"/>
      <c r="I4099" s="127"/>
      <c r="J4099" s="55"/>
      <c r="K4099" s="127"/>
      <c r="L4099" s="55"/>
      <c r="M4099" s="75"/>
      <c r="N4099" s="75"/>
      <c r="O4099" s="74"/>
      <c r="P4099" s="74"/>
      <c r="Q4099" s="59">
        <f t="shared" ref="Q4099:Q4151" si="1031">O4099-P4099</f>
        <v>0</v>
      </c>
      <c r="R4099" s="74"/>
      <c r="S4099" s="53">
        <f t="shared" ref="S4099:S4137" si="1032">ROUND(R4099/12*3,0)</f>
        <v>0</v>
      </c>
      <c r="T4099" s="53"/>
      <c r="U4099" s="53"/>
      <c r="V4099" s="53">
        <f t="shared" ref="V4099:V4151" si="1033">T4099-U4099</f>
        <v>0</v>
      </c>
      <c r="W4099" s="75"/>
      <c r="X4099" s="76"/>
    </row>
    <row r="4100" spans="1:24" s="77" customFormat="1" ht="47.25" x14ac:dyDescent="0.25">
      <c r="A4100" s="72" t="s">
        <v>308</v>
      </c>
      <c r="B4100" s="33" t="s">
        <v>338</v>
      </c>
      <c r="C4100" s="78" t="s">
        <v>140</v>
      </c>
      <c r="D4100" s="43" t="s">
        <v>120</v>
      </c>
      <c r="E4100" s="74"/>
      <c r="F4100" s="74"/>
      <c r="G4100" s="74"/>
      <c r="H4100" s="74"/>
      <c r="I4100" s="54"/>
      <c r="J4100" s="50"/>
      <c r="K4100" s="54"/>
      <c r="L4100" s="55"/>
      <c r="M4100" s="75"/>
      <c r="N4100" s="75"/>
      <c r="O4100" s="74"/>
      <c r="P4100" s="74"/>
      <c r="Q4100" s="57">
        <f t="shared" si="1031"/>
        <v>0</v>
      </c>
      <c r="R4100" s="74"/>
      <c r="S4100" s="53">
        <f t="shared" si="1032"/>
        <v>0</v>
      </c>
      <c r="T4100" s="58"/>
      <c r="U4100" s="58"/>
      <c r="V4100" s="53">
        <f t="shared" si="1033"/>
        <v>0</v>
      </c>
      <c r="W4100" s="75"/>
      <c r="X4100" s="76"/>
    </row>
    <row r="4101" spans="1:24" s="77" customFormat="1" ht="31.5" x14ac:dyDescent="0.25">
      <c r="A4101" s="72" t="s">
        <v>308</v>
      </c>
      <c r="B4101" s="33" t="s">
        <v>338</v>
      </c>
      <c r="C4101" s="78" t="s">
        <v>141</v>
      </c>
      <c r="D4101" s="43" t="s">
        <v>142</v>
      </c>
      <c r="E4101" s="74"/>
      <c r="F4101" s="74"/>
      <c r="G4101" s="74"/>
      <c r="H4101" s="74"/>
      <c r="I4101" s="54"/>
      <c r="J4101" s="50"/>
      <c r="K4101" s="54"/>
      <c r="L4101" s="55"/>
      <c r="M4101" s="75"/>
      <c r="N4101" s="75"/>
      <c r="O4101" s="74"/>
      <c r="P4101" s="74"/>
      <c r="Q4101" s="57">
        <f t="shared" si="1031"/>
        <v>0</v>
      </c>
      <c r="R4101" s="74"/>
      <c r="S4101" s="53">
        <f t="shared" si="1032"/>
        <v>0</v>
      </c>
      <c r="T4101" s="58"/>
      <c r="U4101" s="58"/>
      <c r="V4101" s="53">
        <f t="shared" si="1033"/>
        <v>0</v>
      </c>
      <c r="W4101" s="75"/>
      <c r="X4101" s="76"/>
    </row>
    <row r="4102" spans="1:24" s="77" customFormat="1" ht="31.5" x14ac:dyDescent="0.25">
      <c r="A4102" s="72" t="s">
        <v>308</v>
      </c>
      <c r="B4102" s="33" t="s">
        <v>338</v>
      </c>
      <c r="C4102" s="78" t="s">
        <v>143</v>
      </c>
      <c r="D4102" s="43" t="s">
        <v>144</v>
      </c>
      <c r="E4102" s="74"/>
      <c r="F4102" s="74"/>
      <c r="G4102" s="74"/>
      <c r="H4102" s="74"/>
      <c r="I4102" s="54"/>
      <c r="J4102" s="50"/>
      <c r="K4102" s="54"/>
      <c r="L4102" s="55"/>
      <c r="M4102" s="75"/>
      <c r="N4102" s="75"/>
      <c r="O4102" s="74"/>
      <c r="P4102" s="74"/>
      <c r="Q4102" s="57">
        <f t="shared" si="1031"/>
        <v>0</v>
      </c>
      <c r="R4102" s="74"/>
      <c r="S4102" s="53">
        <f t="shared" si="1032"/>
        <v>0</v>
      </c>
      <c r="T4102" s="58"/>
      <c r="U4102" s="58"/>
      <c r="V4102" s="53">
        <f t="shared" si="1033"/>
        <v>0</v>
      </c>
      <c r="W4102" s="75"/>
      <c r="X4102" s="76"/>
    </row>
    <row r="4103" spans="1:24" s="77" customFormat="1" ht="15.75" x14ac:dyDescent="0.25">
      <c r="A4103" s="72" t="s">
        <v>308</v>
      </c>
      <c r="B4103" s="33" t="s">
        <v>338</v>
      </c>
      <c r="C4103" s="78" t="s">
        <v>145</v>
      </c>
      <c r="D4103" s="43" t="s">
        <v>146</v>
      </c>
      <c r="E4103" s="74"/>
      <c r="F4103" s="74"/>
      <c r="G4103" s="74"/>
      <c r="H4103" s="74"/>
      <c r="I4103" s="54"/>
      <c r="J4103" s="50"/>
      <c r="K4103" s="54"/>
      <c r="L4103" s="55"/>
      <c r="M4103" s="75"/>
      <c r="N4103" s="75"/>
      <c r="O4103" s="74"/>
      <c r="P4103" s="74"/>
      <c r="Q4103" s="57">
        <f t="shared" si="1031"/>
        <v>0</v>
      </c>
      <c r="R4103" s="74"/>
      <c r="S4103" s="53">
        <f t="shared" si="1032"/>
        <v>0</v>
      </c>
      <c r="T4103" s="58"/>
      <c r="U4103" s="58"/>
      <c r="V4103" s="53">
        <f t="shared" si="1033"/>
        <v>0</v>
      </c>
      <c r="W4103" s="75"/>
      <c r="X4103" s="76"/>
    </row>
    <row r="4104" spans="1:24" s="77" customFormat="1" ht="15.75" x14ac:dyDescent="0.25">
      <c r="A4104" s="72" t="s">
        <v>308</v>
      </c>
      <c r="B4104" s="33" t="s">
        <v>338</v>
      </c>
      <c r="C4104" s="78" t="s">
        <v>147</v>
      </c>
      <c r="D4104" s="43" t="s">
        <v>148</v>
      </c>
      <c r="E4104" s="74"/>
      <c r="F4104" s="74"/>
      <c r="G4104" s="74"/>
      <c r="H4104" s="74"/>
      <c r="I4104" s="54"/>
      <c r="J4104" s="50"/>
      <c r="K4104" s="54"/>
      <c r="L4104" s="55"/>
      <c r="M4104" s="75"/>
      <c r="N4104" s="75"/>
      <c r="O4104" s="74"/>
      <c r="P4104" s="74"/>
      <c r="Q4104" s="57">
        <f t="shared" si="1031"/>
        <v>0</v>
      </c>
      <c r="R4104" s="74"/>
      <c r="S4104" s="53">
        <f t="shared" si="1032"/>
        <v>0</v>
      </c>
      <c r="T4104" s="58"/>
      <c r="U4104" s="58"/>
      <c r="V4104" s="53">
        <f t="shared" si="1033"/>
        <v>0</v>
      </c>
      <c r="W4104" s="75"/>
      <c r="X4104" s="76"/>
    </row>
    <row r="4105" spans="1:24" s="77" customFormat="1" ht="78.75" x14ac:dyDescent="0.25">
      <c r="A4105" s="72" t="s">
        <v>308</v>
      </c>
      <c r="B4105" s="33" t="s">
        <v>338</v>
      </c>
      <c r="C4105" s="78" t="s">
        <v>149</v>
      </c>
      <c r="D4105" s="43" t="s">
        <v>150</v>
      </c>
      <c r="E4105" s="74"/>
      <c r="F4105" s="74"/>
      <c r="G4105" s="74"/>
      <c r="H4105" s="74"/>
      <c r="I4105" s="127"/>
      <c r="J4105" s="50"/>
      <c r="K4105" s="127"/>
      <c r="L4105" s="55"/>
      <c r="M4105" s="75"/>
      <c r="N4105" s="75"/>
      <c r="O4105" s="74"/>
      <c r="P4105" s="74"/>
      <c r="Q4105" s="59">
        <f t="shared" si="1031"/>
        <v>0</v>
      </c>
      <c r="R4105" s="74"/>
      <c r="S4105" s="53">
        <f t="shared" si="1032"/>
        <v>0</v>
      </c>
      <c r="T4105" s="53"/>
      <c r="U4105" s="53"/>
      <c r="V4105" s="53">
        <f t="shared" si="1033"/>
        <v>0</v>
      </c>
      <c r="W4105" s="75"/>
      <c r="X4105" s="76"/>
    </row>
    <row r="4106" spans="1:24" s="77" customFormat="1" ht="31.5" x14ac:dyDescent="0.25">
      <c r="A4106" s="72" t="s">
        <v>308</v>
      </c>
      <c r="B4106" s="33" t="s">
        <v>338</v>
      </c>
      <c r="C4106" s="78" t="s">
        <v>130</v>
      </c>
      <c r="D4106" s="43" t="s">
        <v>151</v>
      </c>
      <c r="E4106" s="74"/>
      <c r="F4106" s="74"/>
      <c r="G4106" s="74"/>
      <c r="H4106" s="74"/>
      <c r="I4106" s="54"/>
      <c r="J4106" s="50"/>
      <c r="K4106" s="54"/>
      <c r="L4106" s="55"/>
      <c r="M4106" s="75"/>
      <c r="N4106" s="75"/>
      <c r="O4106" s="74"/>
      <c r="P4106" s="74"/>
      <c r="Q4106" s="57">
        <f t="shared" si="1031"/>
        <v>0</v>
      </c>
      <c r="R4106" s="74"/>
      <c r="S4106" s="53">
        <f t="shared" si="1032"/>
        <v>0</v>
      </c>
      <c r="T4106" s="58"/>
      <c r="U4106" s="58"/>
      <c r="V4106" s="53">
        <f t="shared" si="1033"/>
        <v>0</v>
      </c>
      <c r="W4106" s="75"/>
      <c r="X4106" s="76"/>
    </row>
    <row r="4107" spans="1:24" s="77" customFormat="1" ht="47.25" x14ac:dyDescent="0.25">
      <c r="A4107" s="72" t="s">
        <v>308</v>
      </c>
      <c r="B4107" s="33" t="s">
        <v>338</v>
      </c>
      <c r="C4107" s="78" t="s">
        <v>174</v>
      </c>
      <c r="D4107" s="43" t="s">
        <v>175</v>
      </c>
      <c r="E4107" s="74"/>
      <c r="F4107" s="74"/>
      <c r="G4107" s="74"/>
      <c r="H4107" s="74"/>
      <c r="I4107" s="54"/>
      <c r="J4107" s="50"/>
      <c r="K4107" s="54"/>
      <c r="L4107" s="55"/>
      <c r="M4107" s="75"/>
      <c r="N4107" s="75"/>
      <c r="O4107" s="74"/>
      <c r="P4107" s="74"/>
      <c r="Q4107" s="57">
        <f t="shared" si="1031"/>
        <v>0</v>
      </c>
      <c r="R4107" s="74"/>
      <c r="S4107" s="53">
        <f t="shared" si="1032"/>
        <v>0</v>
      </c>
      <c r="T4107" s="58"/>
      <c r="U4107" s="58"/>
      <c r="V4107" s="53">
        <f t="shared" si="1033"/>
        <v>0</v>
      </c>
      <c r="W4107" s="75"/>
      <c r="X4107" s="76"/>
    </row>
    <row r="4108" spans="1:24" s="77" customFormat="1" ht="31.5" x14ac:dyDescent="0.25">
      <c r="A4108" s="72" t="s">
        <v>308</v>
      </c>
      <c r="B4108" s="33" t="s">
        <v>338</v>
      </c>
      <c r="C4108" s="78" t="s">
        <v>129</v>
      </c>
      <c r="D4108" s="43" t="s">
        <v>152</v>
      </c>
      <c r="E4108" s="74"/>
      <c r="F4108" s="74"/>
      <c r="G4108" s="74"/>
      <c r="H4108" s="74"/>
      <c r="I4108" s="54"/>
      <c r="J4108" s="50"/>
      <c r="K4108" s="54"/>
      <c r="L4108" s="55"/>
      <c r="M4108" s="75"/>
      <c r="N4108" s="75"/>
      <c r="O4108" s="74"/>
      <c r="P4108" s="74"/>
      <c r="Q4108" s="57">
        <f t="shared" si="1031"/>
        <v>0</v>
      </c>
      <c r="R4108" s="74"/>
      <c r="S4108" s="53">
        <f t="shared" si="1032"/>
        <v>0</v>
      </c>
      <c r="T4108" s="58"/>
      <c r="U4108" s="58"/>
      <c r="V4108" s="53">
        <f t="shared" si="1033"/>
        <v>0</v>
      </c>
      <c r="W4108" s="75"/>
      <c r="X4108" s="76"/>
    </row>
    <row r="4109" spans="1:24" s="77" customFormat="1" ht="31.5" x14ac:dyDescent="0.25">
      <c r="A4109" s="72" t="s">
        <v>308</v>
      </c>
      <c r="B4109" s="33" t="s">
        <v>338</v>
      </c>
      <c r="C4109" s="78" t="s">
        <v>176</v>
      </c>
      <c r="D4109" s="43" t="s">
        <v>177</v>
      </c>
      <c r="E4109" s="74"/>
      <c r="F4109" s="74"/>
      <c r="G4109" s="74"/>
      <c r="H4109" s="74"/>
      <c r="I4109" s="54"/>
      <c r="J4109" s="50"/>
      <c r="K4109" s="54"/>
      <c r="L4109" s="55"/>
      <c r="M4109" s="75"/>
      <c r="N4109" s="75"/>
      <c r="O4109" s="74"/>
      <c r="P4109" s="74"/>
      <c r="Q4109" s="57">
        <f t="shared" si="1031"/>
        <v>0</v>
      </c>
      <c r="R4109" s="74"/>
      <c r="S4109" s="53">
        <f t="shared" si="1032"/>
        <v>0</v>
      </c>
      <c r="T4109" s="58"/>
      <c r="U4109" s="58"/>
      <c r="V4109" s="53">
        <f t="shared" si="1033"/>
        <v>0</v>
      </c>
      <c r="W4109" s="75"/>
      <c r="X4109" s="76"/>
    </row>
    <row r="4110" spans="1:24" s="77" customFormat="1" ht="15.75" x14ac:dyDescent="0.25">
      <c r="A4110" s="72" t="s">
        <v>308</v>
      </c>
      <c r="B4110" s="33" t="s">
        <v>338</v>
      </c>
      <c r="C4110" s="78" t="s">
        <v>131</v>
      </c>
      <c r="D4110" s="43" t="s">
        <v>153</v>
      </c>
      <c r="E4110" s="74"/>
      <c r="F4110" s="74"/>
      <c r="G4110" s="74"/>
      <c r="H4110" s="74"/>
      <c r="I4110" s="54"/>
      <c r="J4110" s="50"/>
      <c r="K4110" s="54"/>
      <c r="L4110" s="55"/>
      <c r="M4110" s="75"/>
      <c r="N4110" s="75"/>
      <c r="O4110" s="74"/>
      <c r="P4110" s="74"/>
      <c r="Q4110" s="57">
        <f t="shared" si="1031"/>
        <v>0</v>
      </c>
      <c r="R4110" s="74"/>
      <c r="S4110" s="53">
        <f t="shared" si="1032"/>
        <v>0</v>
      </c>
      <c r="T4110" s="58"/>
      <c r="U4110" s="58"/>
      <c r="V4110" s="53">
        <f t="shared" si="1033"/>
        <v>0</v>
      </c>
      <c r="W4110" s="75"/>
      <c r="X4110" s="76"/>
    </row>
    <row r="4111" spans="1:24" s="77" customFormat="1" ht="31.5" x14ac:dyDescent="0.25">
      <c r="A4111" s="72" t="s">
        <v>308</v>
      </c>
      <c r="B4111" s="33" t="s">
        <v>338</v>
      </c>
      <c r="C4111" s="78" t="s">
        <v>178</v>
      </c>
      <c r="D4111" s="43" t="s">
        <v>179</v>
      </c>
      <c r="E4111" s="74"/>
      <c r="F4111" s="74"/>
      <c r="G4111" s="74"/>
      <c r="H4111" s="74"/>
      <c r="I4111" s="54"/>
      <c r="J4111" s="50"/>
      <c r="K4111" s="54"/>
      <c r="L4111" s="55"/>
      <c r="M4111" s="75"/>
      <c r="N4111" s="75"/>
      <c r="O4111" s="74"/>
      <c r="P4111" s="74"/>
      <c r="Q4111" s="57">
        <f t="shared" si="1031"/>
        <v>0</v>
      </c>
      <c r="R4111" s="74"/>
      <c r="S4111" s="53">
        <f t="shared" si="1032"/>
        <v>0</v>
      </c>
      <c r="T4111" s="58"/>
      <c r="U4111" s="58"/>
      <c r="V4111" s="53">
        <f t="shared" si="1033"/>
        <v>0</v>
      </c>
      <c r="W4111" s="75"/>
      <c r="X4111" s="76"/>
    </row>
    <row r="4112" spans="1:24" s="77" customFormat="1" ht="31.5" x14ac:dyDescent="0.25">
      <c r="A4112" s="72" t="s">
        <v>308</v>
      </c>
      <c r="B4112" s="33" t="s">
        <v>338</v>
      </c>
      <c r="C4112" s="78" t="s">
        <v>132</v>
      </c>
      <c r="D4112" s="43" t="s">
        <v>154</v>
      </c>
      <c r="E4112" s="74"/>
      <c r="F4112" s="74"/>
      <c r="G4112" s="74"/>
      <c r="H4112" s="74"/>
      <c r="I4112" s="54"/>
      <c r="J4112" s="50"/>
      <c r="K4112" s="54"/>
      <c r="L4112" s="55"/>
      <c r="M4112" s="75"/>
      <c r="N4112" s="75"/>
      <c r="O4112" s="74"/>
      <c r="P4112" s="74"/>
      <c r="Q4112" s="57">
        <f t="shared" si="1031"/>
        <v>0</v>
      </c>
      <c r="R4112" s="74"/>
      <c r="S4112" s="53">
        <f t="shared" si="1032"/>
        <v>0</v>
      </c>
      <c r="T4112" s="58"/>
      <c r="U4112" s="58"/>
      <c r="V4112" s="53">
        <f t="shared" si="1033"/>
        <v>0</v>
      </c>
      <c r="W4112" s="75"/>
      <c r="X4112" s="76"/>
    </row>
    <row r="4113" spans="1:24" s="77" customFormat="1" ht="15.75" x14ac:dyDescent="0.25">
      <c r="A4113" s="72" t="s">
        <v>308</v>
      </c>
      <c r="B4113" s="33" t="s">
        <v>338</v>
      </c>
      <c r="C4113" s="78" t="s">
        <v>133</v>
      </c>
      <c r="D4113" s="43" t="s">
        <v>155</v>
      </c>
      <c r="E4113" s="74"/>
      <c r="F4113" s="74"/>
      <c r="G4113" s="74"/>
      <c r="H4113" s="74"/>
      <c r="I4113" s="54"/>
      <c r="J4113" s="50"/>
      <c r="K4113" s="54"/>
      <c r="L4113" s="55"/>
      <c r="M4113" s="75"/>
      <c r="N4113" s="75"/>
      <c r="O4113" s="74"/>
      <c r="P4113" s="74"/>
      <c r="Q4113" s="57">
        <f t="shared" si="1031"/>
        <v>0</v>
      </c>
      <c r="R4113" s="74"/>
      <c r="S4113" s="53">
        <f t="shared" si="1032"/>
        <v>0</v>
      </c>
      <c r="T4113" s="58"/>
      <c r="U4113" s="58"/>
      <c r="V4113" s="53">
        <f t="shared" si="1033"/>
        <v>0</v>
      </c>
      <c r="W4113" s="75"/>
      <c r="X4113" s="76"/>
    </row>
    <row r="4114" spans="1:24" s="77" customFormat="1" ht="15.75" x14ac:dyDescent="0.25">
      <c r="A4114" s="72" t="s">
        <v>308</v>
      </c>
      <c r="B4114" s="33" t="s">
        <v>338</v>
      </c>
      <c r="C4114" s="78" t="s">
        <v>135</v>
      </c>
      <c r="D4114" s="43" t="s">
        <v>156</v>
      </c>
      <c r="E4114" s="74"/>
      <c r="F4114" s="74"/>
      <c r="G4114" s="74"/>
      <c r="H4114" s="74"/>
      <c r="I4114" s="54"/>
      <c r="J4114" s="50"/>
      <c r="K4114" s="54"/>
      <c r="L4114" s="55"/>
      <c r="M4114" s="75"/>
      <c r="N4114" s="75"/>
      <c r="O4114" s="74"/>
      <c r="P4114" s="74"/>
      <c r="Q4114" s="57">
        <f t="shared" si="1031"/>
        <v>0</v>
      </c>
      <c r="R4114" s="74"/>
      <c r="S4114" s="53">
        <f t="shared" si="1032"/>
        <v>0</v>
      </c>
      <c r="T4114" s="58"/>
      <c r="U4114" s="58"/>
      <c r="V4114" s="53">
        <f t="shared" si="1033"/>
        <v>0</v>
      </c>
      <c r="W4114" s="75"/>
      <c r="X4114" s="76"/>
    </row>
    <row r="4115" spans="1:24" s="77" customFormat="1" ht="31.5" x14ac:dyDescent="0.25">
      <c r="A4115" s="72" t="s">
        <v>308</v>
      </c>
      <c r="B4115" s="33" t="s">
        <v>338</v>
      </c>
      <c r="C4115" s="78" t="s">
        <v>136</v>
      </c>
      <c r="D4115" s="43" t="s">
        <v>157</v>
      </c>
      <c r="E4115" s="74"/>
      <c r="F4115" s="74"/>
      <c r="G4115" s="74"/>
      <c r="H4115" s="74"/>
      <c r="I4115" s="54"/>
      <c r="J4115" s="50"/>
      <c r="K4115" s="54"/>
      <c r="L4115" s="55"/>
      <c r="M4115" s="75"/>
      <c r="N4115" s="75"/>
      <c r="O4115" s="74"/>
      <c r="P4115" s="74"/>
      <c r="Q4115" s="57">
        <f t="shared" si="1031"/>
        <v>0</v>
      </c>
      <c r="R4115" s="74"/>
      <c r="S4115" s="53">
        <f t="shared" si="1032"/>
        <v>0</v>
      </c>
      <c r="T4115" s="58"/>
      <c r="U4115" s="58"/>
      <c r="V4115" s="53">
        <f t="shared" si="1033"/>
        <v>0</v>
      </c>
      <c r="W4115" s="75"/>
      <c r="X4115" s="76"/>
    </row>
    <row r="4116" spans="1:24" s="77" customFormat="1" ht="47.25" x14ac:dyDescent="0.25">
      <c r="A4116" s="72" t="s">
        <v>308</v>
      </c>
      <c r="B4116" s="33" t="s">
        <v>338</v>
      </c>
      <c r="C4116" s="78" t="s">
        <v>134</v>
      </c>
      <c r="D4116" s="43" t="s">
        <v>158</v>
      </c>
      <c r="E4116" s="74"/>
      <c r="F4116" s="74"/>
      <c r="G4116" s="74"/>
      <c r="H4116" s="74"/>
      <c r="I4116" s="54"/>
      <c r="J4116" s="50"/>
      <c r="K4116" s="54"/>
      <c r="L4116" s="55"/>
      <c r="M4116" s="75"/>
      <c r="N4116" s="75"/>
      <c r="O4116" s="74"/>
      <c r="P4116" s="74"/>
      <c r="Q4116" s="57">
        <f t="shared" si="1031"/>
        <v>0</v>
      </c>
      <c r="R4116" s="74"/>
      <c r="S4116" s="53">
        <f t="shared" si="1032"/>
        <v>0</v>
      </c>
      <c r="T4116" s="58"/>
      <c r="U4116" s="58"/>
      <c r="V4116" s="53">
        <f t="shared" si="1033"/>
        <v>0</v>
      </c>
      <c r="W4116" s="75"/>
      <c r="X4116" s="76"/>
    </row>
    <row r="4117" spans="1:24" s="77" customFormat="1" ht="15.75" x14ac:dyDescent="0.25">
      <c r="A4117" s="72" t="s">
        <v>308</v>
      </c>
      <c r="B4117" s="33" t="s">
        <v>338</v>
      </c>
      <c r="C4117" s="78" t="s">
        <v>138</v>
      </c>
      <c r="D4117" s="43" t="s">
        <v>159</v>
      </c>
      <c r="E4117" s="74"/>
      <c r="F4117" s="74"/>
      <c r="G4117" s="74"/>
      <c r="H4117" s="74"/>
      <c r="I4117" s="54"/>
      <c r="J4117" s="50"/>
      <c r="K4117" s="54"/>
      <c r="L4117" s="55"/>
      <c r="M4117" s="75"/>
      <c r="N4117" s="75"/>
      <c r="O4117" s="74"/>
      <c r="P4117" s="74"/>
      <c r="Q4117" s="57">
        <f t="shared" si="1031"/>
        <v>0</v>
      </c>
      <c r="R4117" s="74"/>
      <c r="S4117" s="53">
        <f t="shared" si="1032"/>
        <v>0</v>
      </c>
      <c r="T4117" s="58"/>
      <c r="U4117" s="58"/>
      <c r="V4117" s="53">
        <f t="shared" si="1033"/>
        <v>0</v>
      </c>
      <c r="W4117" s="75"/>
      <c r="X4117" s="76"/>
    </row>
    <row r="4118" spans="1:24" s="77" customFormat="1" ht="15.75" x14ac:dyDescent="0.25">
      <c r="A4118" s="72" t="s">
        <v>308</v>
      </c>
      <c r="B4118" s="33" t="s">
        <v>338</v>
      </c>
      <c r="C4118" s="78" t="s">
        <v>180</v>
      </c>
      <c r="D4118" s="43" t="s">
        <v>181</v>
      </c>
      <c r="E4118" s="74"/>
      <c r="F4118" s="74"/>
      <c r="G4118" s="74"/>
      <c r="H4118" s="74"/>
      <c r="I4118" s="54"/>
      <c r="J4118" s="50"/>
      <c r="K4118" s="54"/>
      <c r="L4118" s="55"/>
      <c r="M4118" s="75"/>
      <c r="N4118" s="75"/>
      <c r="O4118" s="74"/>
      <c r="P4118" s="74"/>
      <c r="Q4118" s="57">
        <f t="shared" si="1031"/>
        <v>0</v>
      </c>
      <c r="R4118" s="74"/>
      <c r="S4118" s="53">
        <f t="shared" si="1032"/>
        <v>0</v>
      </c>
      <c r="T4118" s="58"/>
      <c r="U4118" s="58"/>
      <c r="V4118" s="53">
        <f t="shared" si="1033"/>
        <v>0</v>
      </c>
      <c r="W4118" s="75"/>
      <c r="X4118" s="76"/>
    </row>
    <row r="4119" spans="1:24" s="77" customFormat="1" ht="31.5" x14ac:dyDescent="0.25">
      <c r="A4119" s="72" t="s">
        <v>308</v>
      </c>
      <c r="B4119" s="33" t="s">
        <v>338</v>
      </c>
      <c r="C4119" s="78" t="s">
        <v>137</v>
      </c>
      <c r="D4119" s="43" t="s">
        <v>160</v>
      </c>
      <c r="E4119" s="74"/>
      <c r="F4119" s="74"/>
      <c r="G4119" s="74"/>
      <c r="H4119" s="74"/>
      <c r="I4119" s="54"/>
      <c r="J4119" s="50"/>
      <c r="K4119" s="54"/>
      <c r="L4119" s="55"/>
      <c r="M4119" s="75"/>
      <c r="N4119" s="75"/>
      <c r="O4119" s="74"/>
      <c r="P4119" s="74"/>
      <c r="Q4119" s="57">
        <f t="shared" si="1031"/>
        <v>0</v>
      </c>
      <c r="R4119" s="74"/>
      <c r="S4119" s="53">
        <f t="shared" si="1032"/>
        <v>0</v>
      </c>
      <c r="T4119" s="58"/>
      <c r="U4119" s="58"/>
      <c r="V4119" s="53">
        <f t="shared" si="1033"/>
        <v>0</v>
      </c>
      <c r="W4119" s="75"/>
      <c r="X4119" s="76"/>
    </row>
    <row r="4120" spans="1:24" s="77" customFormat="1" ht="15.75" x14ac:dyDescent="0.25">
      <c r="A4120" s="72" t="s">
        <v>308</v>
      </c>
      <c r="B4120" s="33" t="s">
        <v>338</v>
      </c>
      <c r="C4120" s="78" t="s">
        <v>127</v>
      </c>
      <c r="D4120" s="43" t="s">
        <v>161</v>
      </c>
      <c r="E4120" s="74"/>
      <c r="F4120" s="74"/>
      <c r="G4120" s="74"/>
      <c r="H4120" s="74"/>
      <c r="I4120" s="54"/>
      <c r="J4120" s="50"/>
      <c r="K4120" s="54"/>
      <c r="L4120" s="55"/>
      <c r="M4120" s="75"/>
      <c r="N4120" s="75"/>
      <c r="O4120" s="74"/>
      <c r="P4120" s="74"/>
      <c r="Q4120" s="57">
        <f t="shared" si="1031"/>
        <v>0</v>
      </c>
      <c r="R4120" s="74"/>
      <c r="S4120" s="53">
        <f t="shared" si="1032"/>
        <v>0</v>
      </c>
      <c r="T4120" s="58"/>
      <c r="U4120" s="58"/>
      <c r="V4120" s="53">
        <f t="shared" si="1033"/>
        <v>0</v>
      </c>
      <c r="W4120" s="75"/>
      <c r="X4120" s="76"/>
    </row>
    <row r="4121" spans="1:24" s="77" customFormat="1" ht="31.5" x14ac:dyDescent="0.25">
      <c r="A4121" s="72" t="s">
        <v>308</v>
      </c>
      <c r="B4121" s="33" t="s">
        <v>338</v>
      </c>
      <c r="C4121" s="78" t="s">
        <v>126</v>
      </c>
      <c r="D4121" s="43" t="s">
        <v>162</v>
      </c>
      <c r="E4121" s="74"/>
      <c r="F4121" s="74"/>
      <c r="G4121" s="74"/>
      <c r="H4121" s="74"/>
      <c r="I4121" s="54"/>
      <c r="J4121" s="50"/>
      <c r="K4121" s="54"/>
      <c r="L4121" s="55"/>
      <c r="M4121" s="75"/>
      <c r="N4121" s="75"/>
      <c r="O4121" s="74"/>
      <c r="P4121" s="74"/>
      <c r="Q4121" s="57">
        <f t="shared" si="1031"/>
        <v>0</v>
      </c>
      <c r="R4121" s="74"/>
      <c r="S4121" s="53">
        <f t="shared" si="1032"/>
        <v>0</v>
      </c>
      <c r="T4121" s="58"/>
      <c r="U4121" s="58"/>
      <c r="V4121" s="53">
        <f t="shared" si="1033"/>
        <v>0</v>
      </c>
      <c r="W4121" s="75"/>
      <c r="X4121" s="76"/>
    </row>
    <row r="4122" spans="1:24" s="77" customFormat="1" ht="15.75" x14ac:dyDescent="0.25">
      <c r="A4122" s="72" t="s">
        <v>308</v>
      </c>
      <c r="B4122" s="33" t="s">
        <v>338</v>
      </c>
      <c r="C4122" s="78" t="s">
        <v>122</v>
      </c>
      <c r="D4122" s="43" t="s">
        <v>163</v>
      </c>
      <c r="E4122" s="74"/>
      <c r="F4122" s="74"/>
      <c r="G4122" s="74"/>
      <c r="H4122" s="74"/>
      <c r="I4122" s="54"/>
      <c r="J4122" s="50"/>
      <c r="K4122" s="54"/>
      <c r="L4122" s="55"/>
      <c r="M4122" s="75"/>
      <c r="N4122" s="75"/>
      <c r="O4122" s="74"/>
      <c r="P4122" s="74"/>
      <c r="Q4122" s="57">
        <f t="shared" si="1031"/>
        <v>0</v>
      </c>
      <c r="R4122" s="74"/>
      <c r="S4122" s="53">
        <f t="shared" si="1032"/>
        <v>0</v>
      </c>
      <c r="T4122" s="58"/>
      <c r="U4122" s="58"/>
      <c r="V4122" s="53">
        <f t="shared" si="1033"/>
        <v>0</v>
      </c>
      <c r="W4122" s="75"/>
      <c r="X4122" s="76"/>
    </row>
    <row r="4123" spans="1:24" s="77" customFormat="1" ht="15.75" x14ac:dyDescent="0.25">
      <c r="A4123" s="72" t="s">
        <v>308</v>
      </c>
      <c r="B4123" s="33" t="s">
        <v>338</v>
      </c>
      <c r="C4123" s="78" t="s">
        <v>123</v>
      </c>
      <c r="D4123" s="43" t="s">
        <v>164</v>
      </c>
      <c r="E4123" s="74"/>
      <c r="F4123" s="74"/>
      <c r="G4123" s="74"/>
      <c r="H4123" s="74"/>
      <c r="I4123" s="54"/>
      <c r="J4123" s="50"/>
      <c r="K4123" s="54"/>
      <c r="L4123" s="55"/>
      <c r="M4123" s="75"/>
      <c r="N4123" s="75"/>
      <c r="O4123" s="74"/>
      <c r="P4123" s="74"/>
      <c r="Q4123" s="57">
        <f t="shared" si="1031"/>
        <v>0</v>
      </c>
      <c r="R4123" s="74"/>
      <c r="S4123" s="53">
        <f t="shared" si="1032"/>
        <v>0</v>
      </c>
      <c r="T4123" s="58"/>
      <c r="U4123" s="58"/>
      <c r="V4123" s="53">
        <f t="shared" si="1033"/>
        <v>0</v>
      </c>
      <c r="W4123" s="75"/>
      <c r="X4123" s="76"/>
    </row>
    <row r="4124" spans="1:24" s="77" customFormat="1" ht="15.75" x14ac:dyDescent="0.25">
      <c r="A4124" s="72" t="s">
        <v>308</v>
      </c>
      <c r="B4124" s="33" t="s">
        <v>338</v>
      </c>
      <c r="C4124" s="78" t="s">
        <v>182</v>
      </c>
      <c r="D4124" s="43" t="s">
        <v>183</v>
      </c>
      <c r="E4124" s="74"/>
      <c r="F4124" s="74"/>
      <c r="G4124" s="74"/>
      <c r="H4124" s="74"/>
      <c r="I4124" s="54"/>
      <c r="J4124" s="50"/>
      <c r="K4124" s="54"/>
      <c r="L4124" s="55"/>
      <c r="M4124" s="75"/>
      <c r="N4124" s="75"/>
      <c r="O4124" s="74"/>
      <c r="P4124" s="74"/>
      <c r="Q4124" s="57">
        <f t="shared" si="1031"/>
        <v>0</v>
      </c>
      <c r="R4124" s="74"/>
      <c r="S4124" s="53">
        <f t="shared" si="1032"/>
        <v>0</v>
      </c>
      <c r="T4124" s="58"/>
      <c r="U4124" s="58"/>
      <c r="V4124" s="53">
        <f t="shared" si="1033"/>
        <v>0</v>
      </c>
      <c r="W4124" s="75"/>
      <c r="X4124" s="76"/>
    </row>
    <row r="4125" spans="1:24" s="77" customFormat="1" ht="15.75" x14ac:dyDescent="0.25">
      <c r="A4125" s="72" t="s">
        <v>308</v>
      </c>
      <c r="B4125" s="33" t="s">
        <v>338</v>
      </c>
      <c r="C4125" s="78" t="s">
        <v>184</v>
      </c>
      <c r="D4125" s="43" t="s">
        <v>185</v>
      </c>
      <c r="E4125" s="74"/>
      <c r="F4125" s="74"/>
      <c r="G4125" s="74"/>
      <c r="H4125" s="74"/>
      <c r="I4125" s="54"/>
      <c r="J4125" s="50"/>
      <c r="K4125" s="54"/>
      <c r="L4125" s="55"/>
      <c r="M4125" s="75"/>
      <c r="N4125" s="75"/>
      <c r="O4125" s="74"/>
      <c r="P4125" s="74"/>
      <c r="Q4125" s="57">
        <f t="shared" si="1031"/>
        <v>0</v>
      </c>
      <c r="R4125" s="74"/>
      <c r="S4125" s="53">
        <f t="shared" si="1032"/>
        <v>0</v>
      </c>
      <c r="T4125" s="58"/>
      <c r="U4125" s="58"/>
      <c r="V4125" s="53">
        <f t="shared" si="1033"/>
        <v>0</v>
      </c>
      <c r="W4125" s="75"/>
      <c r="X4125" s="76"/>
    </row>
    <row r="4126" spans="1:24" s="77" customFormat="1" ht="15.75" x14ac:dyDescent="0.25">
      <c r="A4126" s="72" t="s">
        <v>308</v>
      </c>
      <c r="B4126" s="33" t="s">
        <v>338</v>
      </c>
      <c r="C4126" s="78" t="s">
        <v>186</v>
      </c>
      <c r="D4126" s="43" t="s">
        <v>187</v>
      </c>
      <c r="E4126" s="74"/>
      <c r="F4126" s="74"/>
      <c r="G4126" s="74"/>
      <c r="H4126" s="74"/>
      <c r="I4126" s="54"/>
      <c r="J4126" s="50"/>
      <c r="K4126" s="54"/>
      <c r="L4126" s="55"/>
      <c r="M4126" s="75"/>
      <c r="N4126" s="75"/>
      <c r="O4126" s="74"/>
      <c r="P4126" s="74"/>
      <c r="Q4126" s="57">
        <f t="shared" si="1031"/>
        <v>0</v>
      </c>
      <c r="R4126" s="74"/>
      <c r="S4126" s="53">
        <f t="shared" si="1032"/>
        <v>0</v>
      </c>
      <c r="T4126" s="58"/>
      <c r="U4126" s="58"/>
      <c r="V4126" s="53">
        <f t="shared" si="1033"/>
        <v>0</v>
      </c>
      <c r="W4126" s="75"/>
      <c r="X4126" s="76"/>
    </row>
    <row r="4127" spans="1:24" s="77" customFormat="1" ht="31.5" x14ac:dyDescent="0.25">
      <c r="A4127" s="72" t="s">
        <v>308</v>
      </c>
      <c r="B4127" s="33" t="s">
        <v>338</v>
      </c>
      <c r="C4127" s="78" t="s">
        <v>188</v>
      </c>
      <c r="D4127" s="43" t="s">
        <v>189</v>
      </c>
      <c r="E4127" s="74"/>
      <c r="F4127" s="74"/>
      <c r="G4127" s="74"/>
      <c r="H4127" s="74"/>
      <c r="I4127" s="54"/>
      <c r="J4127" s="50"/>
      <c r="K4127" s="54"/>
      <c r="L4127" s="55"/>
      <c r="M4127" s="75"/>
      <c r="N4127" s="75"/>
      <c r="O4127" s="74"/>
      <c r="P4127" s="74"/>
      <c r="Q4127" s="57">
        <f t="shared" si="1031"/>
        <v>0</v>
      </c>
      <c r="R4127" s="74"/>
      <c r="S4127" s="53">
        <f t="shared" si="1032"/>
        <v>0</v>
      </c>
      <c r="T4127" s="58"/>
      <c r="U4127" s="58"/>
      <c r="V4127" s="53">
        <f t="shared" si="1033"/>
        <v>0</v>
      </c>
      <c r="W4127" s="75"/>
      <c r="X4127" s="76"/>
    </row>
    <row r="4128" spans="1:24" s="77" customFormat="1" ht="15.75" x14ac:dyDescent="0.25">
      <c r="A4128" s="72" t="s">
        <v>308</v>
      </c>
      <c r="B4128" s="33" t="s">
        <v>338</v>
      </c>
      <c r="C4128" s="78" t="s">
        <v>124</v>
      </c>
      <c r="D4128" s="43" t="s">
        <v>165</v>
      </c>
      <c r="E4128" s="74"/>
      <c r="F4128" s="74"/>
      <c r="G4128" s="74"/>
      <c r="H4128" s="74"/>
      <c r="I4128" s="54"/>
      <c r="J4128" s="50"/>
      <c r="K4128" s="54"/>
      <c r="L4128" s="55"/>
      <c r="M4128" s="75"/>
      <c r="N4128" s="75"/>
      <c r="O4128" s="74"/>
      <c r="P4128" s="74"/>
      <c r="Q4128" s="57">
        <f t="shared" si="1031"/>
        <v>0</v>
      </c>
      <c r="R4128" s="74"/>
      <c r="S4128" s="53">
        <f t="shared" si="1032"/>
        <v>0</v>
      </c>
      <c r="T4128" s="58"/>
      <c r="U4128" s="58"/>
      <c r="V4128" s="53">
        <f t="shared" si="1033"/>
        <v>0</v>
      </c>
      <c r="W4128" s="75"/>
      <c r="X4128" s="76"/>
    </row>
    <row r="4129" spans="1:24" s="77" customFormat="1" ht="15.75" x14ac:dyDescent="0.25">
      <c r="A4129" s="72" t="s">
        <v>308</v>
      </c>
      <c r="B4129" s="33" t="s">
        <v>338</v>
      </c>
      <c r="C4129" s="78" t="s">
        <v>125</v>
      </c>
      <c r="D4129" s="43" t="s">
        <v>166</v>
      </c>
      <c r="E4129" s="74"/>
      <c r="F4129" s="74"/>
      <c r="G4129" s="74"/>
      <c r="H4129" s="74"/>
      <c r="I4129" s="54"/>
      <c r="J4129" s="50"/>
      <c r="K4129" s="54"/>
      <c r="L4129" s="55"/>
      <c r="M4129" s="75"/>
      <c r="N4129" s="75"/>
      <c r="O4129" s="74"/>
      <c r="P4129" s="74"/>
      <c r="Q4129" s="57">
        <f t="shared" si="1031"/>
        <v>0</v>
      </c>
      <c r="R4129" s="74"/>
      <c r="S4129" s="53">
        <f t="shared" si="1032"/>
        <v>0</v>
      </c>
      <c r="T4129" s="58"/>
      <c r="U4129" s="58"/>
      <c r="V4129" s="53">
        <f t="shared" si="1033"/>
        <v>0</v>
      </c>
      <c r="W4129" s="75"/>
      <c r="X4129" s="76"/>
    </row>
    <row r="4130" spans="1:24" s="77" customFormat="1" ht="47.25" x14ac:dyDescent="0.25">
      <c r="A4130" s="72" t="s">
        <v>308</v>
      </c>
      <c r="B4130" s="33" t="s">
        <v>338</v>
      </c>
      <c r="C4130" s="78" t="s">
        <v>34</v>
      </c>
      <c r="D4130" s="43" t="s">
        <v>167</v>
      </c>
      <c r="E4130" s="74"/>
      <c r="F4130" s="74"/>
      <c r="G4130" s="74"/>
      <c r="H4130" s="74"/>
      <c r="I4130" s="54"/>
      <c r="J4130" s="50"/>
      <c r="K4130" s="54"/>
      <c r="L4130" s="55"/>
      <c r="M4130" s="75"/>
      <c r="N4130" s="75"/>
      <c r="O4130" s="74"/>
      <c r="P4130" s="74"/>
      <c r="Q4130" s="57">
        <f t="shared" si="1031"/>
        <v>0</v>
      </c>
      <c r="R4130" s="74"/>
      <c r="S4130" s="53">
        <f t="shared" si="1032"/>
        <v>0</v>
      </c>
      <c r="T4130" s="58"/>
      <c r="U4130" s="58"/>
      <c r="V4130" s="53">
        <f t="shared" si="1033"/>
        <v>0</v>
      </c>
      <c r="W4130" s="75"/>
      <c r="X4130" s="76"/>
    </row>
    <row r="4131" spans="1:24" s="77" customFormat="1" ht="15.75" x14ac:dyDescent="0.25">
      <c r="A4131" s="72" t="s">
        <v>308</v>
      </c>
      <c r="B4131" s="33" t="s">
        <v>338</v>
      </c>
      <c r="C4131" s="78" t="s">
        <v>35</v>
      </c>
      <c r="D4131" s="43" t="s">
        <v>168</v>
      </c>
      <c r="E4131" s="74"/>
      <c r="F4131" s="74"/>
      <c r="G4131" s="74"/>
      <c r="H4131" s="74"/>
      <c r="I4131" s="54"/>
      <c r="J4131" s="50"/>
      <c r="K4131" s="54"/>
      <c r="L4131" s="55"/>
      <c r="M4131" s="75"/>
      <c r="N4131" s="75"/>
      <c r="O4131" s="74"/>
      <c r="P4131" s="74"/>
      <c r="Q4131" s="57">
        <f t="shared" si="1031"/>
        <v>0</v>
      </c>
      <c r="R4131" s="74"/>
      <c r="S4131" s="53">
        <f t="shared" si="1032"/>
        <v>0</v>
      </c>
      <c r="T4131" s="58"/>
      <c r="U4131" s="58"/>
      <c r="V4131" s="53">
        <f t="shared" si="1033"/>
        <v>0</v>
      </c>
      <c r="W4131" s="75"/>
      <c r="X4131" s="76"/>
    </row>
    <row r="4132" spans="1:24" s="77" customFormat="1" ht="31.5" x14ac:dyDescent="0.25">
      <c r="A4132" s="72" t="s">
        <v>308</v>
      </c>
      <c r="B4132" s="33" t="s">
        <v>338</v>
      </c>
      <c r="C4132" s="78" t="s">
        <v>36</v>
      </c>
      <c r="D4132" s="43" t="s">
        <v>190</v>
      </c>
      <c r="E4132" s="74"/>
      <c r="F4132" s="74"/>
      <c r="G4132" s="74"/>
      <c r="H4132" s="74"/>
      <c r="I4132" s="54"/>
      <c r="J4132" s="50"/>
      <c r="K4132" s="54"/>
      <c r="L4132" s="55"/>
      <c r="M4132" s="75"/>
      <c r="N4132" s="75"/>
      <c r="O4132" s="74"/>
      <c r="P4132" s="74"/>
      <c r="Q4132" s="57">
        <f t="shared" si="1031"/>
        <v>0</v>
      </c>
      <c r="R4132" s="74"/>
      <c r="S4132" s="53">
        <f t="shared" si="1032"/>
        <v>0</v>
      </c>
      <c r="T4132" s="58"/>
      <c r="U4132" s="58"/>
      <c r="V4132" s="53">
        <f t="shared" si="1033"/>
        <v>0</v>
      </c>
      <c r="W4132" s="75"/>
      <c r="X4132" s="76"/>
    </row>
    <row r="4133" spans="1:24" s="77" customFormat="1" ht="31.5" x14ac:dyDescent="0.25">
      <c r="A4133" s="72" t="s">
        <v>308</v>
      </c>
      <c r="B4133" s="33" t="s">
        <v>338</v>
      </c>
      <c r="C4133" s="78" t="s">
        <v>37</v>
      </c>
      <c r="D4133" s="43" t="s">
        <v>191</v>
      </c>
      <c r="E4133" s="74"/>
      <c r="F4133" s="74"/>
      <c r="G4133" s="74"/>
      <c r="H4133" s="74"/>
      <c r="I4133" s="54"/>
      <c r="J4133" s="50"/>
      <c r="K4133" s="54"/>
      <c r="L4133" s="55"/>
      <c r="M4133" s="75"/>
      <c r="N4133" s="75"/>
      <c r="O4133" s="74"/>
      <c r="P4133" s="74"/>
      <c r="Q4133" s="57">
        <f t="shared" si="1031"/>
        <v>0</v>
      </c>
      <c r="R4133" s="74"/>
      <c r="S4133" s="53">
        <f t="shared" si="1032"/>
        <v>0</v>
      </c>
      <c r="T4133" s="58"/>
      <c r="U4133" s="58"/>
      <c r="V4133" s="53">
        <f t="shared" si="1033"/>
        <v>0</v>
      </c>
      <c r="W4133" s="75"/>
      <c r="X4133" s="76"/>
    </row>
    <row r="4134" spans="1:24" s="77" customFormat="1" ht="31.5" x14ac:dyDescent="0.25">
      <c r="A4134" s="72" t="s">
        <v>308</v>
      </c>
      <c r="B4134" s="33" t="s">
        <v>338</v>
      </c>
      <c r="C4134" s="78" t="s">
        <v>38</v>
      </c>
      <c r="D4134" s="43" t="s">
        <v>169</v>
      </c>
      <c r="E4134" s="74"/>
      <c r="F4134" s="74"/>
      <c r="G4134" s="74"/>
      <c r="H4134" s="74"/>
      <c r="I4134" s="54"/>
      <c r="J4134" s="50"/>
      <c r="K4134" s="54"/>
      <c r="L4134" s="55"/>
      <c r="M4134" s="75"/>
      <c r="N4134" s="75"/>
      <c r="O4134" s="74"/>
      <c r="P4134" s="74"/>
      <c r="Q4134" s="57">
        <f t="shared" si="1031"/>
        <v>0</v>
      </c>
      <c r="R4134" s="74"/>
      <c r="S4134" s="53">
        <f t="shared" si="1032"/>
        <v>0</v>
      </c>
      <c r="T4134" s="58"/>
      <c r="U4134" s="58"/>
      <c r="V4134" s="53">
        <f t="shared" si="1033"/>
        <v>0</v>
      </c>
      <c r="W4134" s="75"/>
      <c r="X4134" s="76"/>
    </row>
    <row r="4135" spans="1:24" s="77" customFormat="1" ht="15.75" x14ac:dyDescent="0.25">
      <c r="A4135" s="72" t="s">
        <v>308</v>
      </c>
      <c r="B4135" s="33" t="s">
        <v>338</v>
      </c>
      <c r="C4135" s="78" t="s">
        <v>39</v>
      </c>
      <c r="D4135" s="43" t="s">
        <v>170</v>
      </c>
      <c r="E4135" s="74"/>
      <c r="F4135" s="74"/>
      <c r="G4135" s="74"/>
      <c r="H4135" s="74"/>
      <c r="I4135" s="54"/>
      <c r="J4135" s="50"/>
      <c r="K4135" s="54"/>
      <c r="L4135" s="55"/>
      <c r="M4135" s="75"/>
      <c r="N4135" s="75"/>
      <c r="O4135" s="74"/>
      <c r="P4135" s="74"/>
      <c r="Q4135" s="57">
        <f t="shared" si="1031"/>
        <v>0</v>
      </c>
      <c r="R4135" s="74"/>
      <c r="S4135" s="53">
        <f t="shared" si="1032"/>
        <v>0</v>
      </c>
      <c r="T4135" s="58"/>
      <c r="U4135" s="58"/>
      <c r="V4135" s="53">
        <f t="shared" si="1033"/>
        <v>0</v>
      </c>
      <c r="W4135" s="75"/>
      <c r="X4135" s="76"/>
    </row>
    <row r="4136" spans="1:24" s="77" customFormat="1" ht="47.25" x14ac:dyDescent="0.25">
      <c r="A4136" s="72" t="s">
        <v>308</v>
      </c>
      <c r="B4136" s="33" t="s">
        <v>338</v>
      </c>
      <c r="C4136" s="78" t="s">
        <v>40</v>
      </c>
      <c r="D4136" s="43" t="s">
        <v>172</v>
      </c>
      <c r="E4136" s="74"/>
      <c r="F4136" s="74"/>
      <c r="G4136" s="74"/>
      <c r="H4136" s="74"/>
      <c r="I4136" s="54"/>
      <c r="J4136" s="50"/>
      <c r="K4136" s="54"/>
      <c r="L4136" s="55"/>
      <c r="M4136" s="75"/>
      <c r="N4136" s="75"/>
      <c r="O4136" s="74"/>
      <c r="P4136" s="74"/>
      <c r="Q4136" s="57">
        <f t="shared" si="1031"/>
        <v>0</v>
      </c>
      <c r="R4136" s="74"/>
      <c r="S4136" s="53">
        <f t="shared" si="1032"/>
        <v>0</v>
      </c>
      <c r="T4136" s="58"/>
      <c r="U4136" s="58"/>
      <c r="V4136" s="53">
        <f t="shared" si="1033"/>
        <v>0</v>
      </c>
      <c r="W4136" s="75"/>
      <c r="X4136" s="76"/>
    </row>
    <row r="4137" spans="1:24" s="77" customFormat="1" ht="15.75" x14ac:dyDescent="0.25">
      <c r="A4137" s="72" t="s">
        <v>308</v>
      </c>
      <c r="B4137" s="33" t="s">
        <v>338</v>
      </c>
      <c r="C4137" s="78" t="s">
        <v>41</v>
      </c>
      <c r="D4137" s="43" t="s">
        <v>171</v>
      </c>
      <c r="E4137" s="74"/>
      <c r="F4137" s="74"/>
      <c r="G4137" s="74"/>
      <c r="H4137" s="74"/>
      <c r="I4137" s="54"/>
      <c r="J4137" s="50"/>
      <c r="K4137" s="54"/>
      <c r="L4137" s="55"/>
      <c r="M4137" s="75"/>
      <c r="N4137" s="75"/>
      <c r="O4137" s="74"/>
      <c r="P4137" s="74"/>
      <c r="Q4137" s="57">
        <f t="shared" si="1031"/>
        <v>0</v>
      </c>
      <c r="R4137" s="74"/>
      <c r="S4137" s="53">
        <f t="shared" si="1032"/>
        <v>0</v>
      </c>
      <c r="T4137" s="58"/>
      <c r="U4137" s="58"/>
      <c r="V4137" s="53">
        <f t="shared" si="1033"/>
        <v>0</v>
      </c>
      <c r="W4137" s="75"/>
      <c r="X4137" s="76"/>
    </row>
    <row r="4138" spans="1:24" s="77" customFormat="1" ht="15.75" x14ac:dyDescent="0.25">
      <c r="A4138" s="72" t="s">
        <v>308</v>
      </c>
      <c r="B4138" s="33" t="s">
        <v>338</v>
      </c>
      <c r="C4138" s="78" t="s">
        <v>42</v>
      </c>
      <c r="D4138" s="43" t="s">
        <v>192</v>
      </c>
      <c r="E4138" s="53">
        <v>199936</v>
      </c>
      <c r="F4138" s="53">
        <f>E4138/12*3</f>
        <v>49984</v>
      </c>
      <c r="G4138" s="53">
        <v>78456</v>
      </c>
      <c r="H4138" s="53">
        <v>48086</v>
      </c>
      <c r="I4138" s="127">
        <f>G4138-F4138</f>
        <v>28472</v>
      </c>
      <c r="J4138" s="55">
        <f>ROUND(I4138/F4138*100,2)</f>
        <v>56.96</v>
      </c>
      <c r="K4138" s="54"/>
      <c r="L4138" s="55"/>
      <c r="M4138" s="75"/>
      <c r="N4138" s="75"/>
      <c r="O4138" s="74">
        <v>2056</v>
      </c>
      <c r="P4138" s="74">
        <v>1330</v>
      </c>
      <c r="Q4138" s="57">
        <f t="shared" si="1031"/>
        <v>726</v>
      </c>
      <c r="R4138" s="74">
        <v>79</v>
      </c>
      <c r="S4138" s="53">
        <f>ROUND(R4138/12*3,0)</f>
        <v>20</v>
      </c>
      <c r="T4138" s="58">
        <v>31</v>
      </c>
      <c r="U4138" s="58">
        <v>19</v>
      </c>
      <c r="V4138" s="53">
        <f t="shared" si="1033"/>
        <v>12</v>
      </c>
      <c r="W4138" s="75"/>
      <c r="X4138" s="76"/>
    </row>
    <row r="4139" spans="1:24" s="77" customFormat="1" ht="15.75" x14ac:dyDescent="0.25">
      <c r="A4139" s="72" t="s">
        <v>308</v>
      </c>
      <c r="B4139" s="33" t="s">
        <v>338</v>
      </c>
      <c r="C4139" s="78" t="s">
        <v>43</v>
      </c>
      <c r="D4139" s="43" t="s">
        <v>193</v>
      </c>
      <c r="E4139" s="74"/>
      <c r="F4139" s="74"/>
      <c r="G4139" s="74"/>
      <c r="H4139" s="74"/>
      <c r="I4139" s="54"/>
      <c r="J4139" s="50"/>
      <c r="K4139" s="54"/>
      <c r="L4139" s="55"/>
      <c r="M4139" s="75"/>
      <c r="N4139" s="75"/>
      <c r="O4139" s="74"/>
      <c r="P4139" s="74"/>
      <c r="Q4139" s="57">
        <f t="shared" si="1031"/>
        <v>0</v>
      </c>
      <c r="R4139" s="74"/>
      <c r="S4139" s="53">
        <f t="shared" ref="S4139:S4151" si="1034">ROUND(R4139/12*3,0)</f>
        <v>0</v>
      </c>
      <c r="T4139" s="58"/>
      <c r="U4139" s="58"/>
      <c r="V4139" s="53">
        <f t="shared" si="1033"/>
        <v>0</v>
      </c>
      <c r="W4139" s="75"/>
      <c r="X4139" s="76"/>
    </row>
    <row r="4140" spans="1:24" s="77" customFormat="1" ht="15.75" x14ac:dyDescent="0.25">
      <c r="A4140" s="72" t="s">
        <v>308</v>
      </c>
      <c r="B4140" s="33" t="s">
        <v>338</v>
      </c>
      <c r="C4140" s="78" t="s">
        <v>44</v>
      </c>
      <c r="D4140" s="43" t="s">
        <v>173</v>
      </c>
      <c r="E4140" s="74"/>
      <c r="F4140" s="74"/>
      <c r="G4140" s="74"/>
      <c r="H4140" s="74"/>
      <c r="I4140" s="54"/>
      <c r="J4140" s="50"/>
      <c r="K4140" s="54"/>
      <c r="L4140" s="55"/>
      <c r="M4140" s="75"/>
      <c r="N4140" s="75"/>
      <c r="O4140" s="74"/>
      <c r="P4140" s="74"/>
      <c r="Q4140" s="57">
        <f t="shared" si="1031"/>
        <v>0</v>
      </c>
      <c r="R4140" s="74"/>
      <c r="S4140" s="53">
        <f t="shared" si="1034"/>
        <v>0</v>
      </c>
      <c r="T4140" s="58"/>
      <c r="U4140" s="58"/>
      <c r="V4140" s="53">
        <f t="shared" si="1033"/>
        <v>0</v>
      </c>
      <c r="W4140" s="75"/>
      <c r="X4140" s="76"/>
    </row>
    <row r="4141" spans="1:24" s="77" customFormat="1" ht="15.75" x14ac:dyDescent="0.25">
      <c r="A4141" s="72" t="s">
        <v>308</v>
      </c>
      <c r="B4141" s="33" t="s">
        <v>338</v>
      </c>
      <c r="C4141" s="78" t="s">
        <v>45</v>
      </c>
      <c r="D4141" s="43" t="s">
        <v>187</v>
      </c>
      <c r="E4141" s="74"/>
      <c r="F4141" s="74"/>
      <c r="G4141" s="74"/>
      <c r="H4141" s="74"/>
      <c r="I4141" s="54"/>
      <c r="J4141" s="50"/>
      <c r="K4141" s="54"/>
      <c r="L4141" s="55"/>
      <c r="M4141" s="75"/>
      <c r="N4141" s="75"/>
      <c r="O4141" s="74"/>
      <c r="P4141" s="74"/>
      <c r="Q4141" s="57">
        <f t="shared" si="1031"/>
        <v>0</v>
      </c>
      <c r="R4141" s="74"/>
      <c r="S4141" s="53">
        <f t="shared" si="1034"/>
        <v>0</v>
      </c>
      <c r="T4141" s="58"/>
      <c r="U4141" s="58"/>
      <c r="V4141" s="53">
        <f t="shared" si="1033"/>
        <v>0</v>
      </c>
      <c r="W4141" s="75"/>
      <c r="X4141" s="76"/>
    </row>
    <row r="4142" spans="1:24" s="77" customFormat="1" ht="15.75" x14ac:dyDescent="0.25">
      <c r="A4142" s="72" t="s">
        <v>308</v>
      </c>
      <c r="B4142" s="33" t="s">
        <v>338</v>
      </c>
      <c r="C4142" s="78" t="s">
        <v>46</v>
      </c>
      <c r="D4142" s="43" t="s">
        <v>194</v>
      </c>
      <c r="E4142" s="74"/>
      <c r="F4142" s="74"/>
      <c r="G4142" s="74"/>
      <c r="H4142" s="74"/>
      <c r="I4142" s="54"/>
      <c r="J4142" s="50"/>
      <c r="K4142" s="54"/>
      <c r="L4142" s="55"/>
      <c r="M4142" s="75"/>
      <c r="N4142" s="75"/>
      <c r="O4142" s="74"/>
      <c r="P4142" s="74"/>
      <c r="Q4142" s="57">
        <f t="shared" si="1031"/>
        <v>0</v>
      </c>
      <c r="R4142" s="74"/>
      <c r="S4142" s="53">
        <f t="shared" si="1034"/>
        <v>0</v>
      </c>
      <c r="T4142" s="58"/>
      <c r="U4142" s="58"/>
      <c r="V4142" s="53">
        <f t="shared" si="1033"/>
        <v>0</v>
      </c>
      <c r="W4142" s="75"/>
      <c r="X4142" s="76"/>
    </row>
    <row r="4143" spans="1:24" s="77" customFormat="1" ht="15.75" x14ac:dyDescent="0.25">
      <c r="A4143" s="72" t="s">
        <v>308</v>
      </c>
      <c r="B4143" s="33" t="s">
        <v>338</v>
      </c>
      <c r="C4143" s="78" t="s">
        <v>47</v>
      </c>
      <c r="D4143" s="43" t="s">
        <v>121</v>
      </c>
      <c r="E4143" s="74"/>
      <c r="F4143" s="74"/>
      <c r="G4143" s="74"/>
      <c r="H4143" s="74"/>
      <c r="I4143" s="54"/>
      <c r="J4143" s="50"/>
      <c r="K4143" s="54"/>
      <c r="L4143" s="55"/>
      <c r="M4143" s="75"/>
      <c r="N4143" s="75"/>
      <c r="O4143" s="74"/>
      <c r="P4143" s="74"/>
      <c r="Q4143" s="57">
        <f t="shared" si="1031"/>
        <v>0</v>
      </c>
      <c r="R4143" s="74"/>
      <c r="S4143" s="53">
        <f t="shared" si="1034"/>
        <v>0</v>
      </c>
      <c r="T4143" s="58"/>
      <c r="U4143" s="58"/>
      <c r="V4143" s="53">
        <f t="shared" si="1033"/>
        <v>0</v>
      </c>
      <c r="W4143" s="75"/>
      <c r="X4143" s="76"/>
    </row>
    <row r="4144" spans="1:24" s="77" customFormat="1" ht="15.75" x14ac:dyDescent="0.25">
      <c r="A4144" s="72" t="s">
        <v>308</v>
      </c>
      <c r="B4144" s="33" t="s">
        <v>338</v>
      </c>
      <c r="C4144" s="78" t="s">
        <v>48</v>
      </c>
      <c r="D4144" s="43" t="s">
        <v>195</v>
      </c>
      <c r="E4144" s="74"/>
      <c r="F4144" s="74"/>
      <c r="G4144" s="74"/>
      <c r="H4144" s="74"/>
      <c r="I4144" s="54"/>
      <c r="J4144" s="50"/>
      <c r="K4144" s="54"/>
      <c r="L4144" s="55"/>
      <c r="M4144" s="75"/>
      <c r="N4144" s="75"/>
      <c r="O4144" s="74"/>
      <c r="P4144" s="74"/>
      <c r="Q4144" s="57">
        <f t="shared" si="1031"/>
        <v>0</v>
      </c>
      <c r="R4144" s="74"/>
      <c r="S4144" s="53">
        <f t="shared" si="1034"/>
        <v>0</v>
      </c>
      <c r="T4144" s="58"/>
      <c r="U4144" s="58"/>
      <c r="V4144" s="53">
        <f t="shared" si="1033"/>
        <v>0</v>
      </c>
      <c r="W4144" s="75"/>
      <c r="X4144" s="76"/>
    </row>
    <row r="4145" spans="1:24" s="77" customFormat="1" ht="31.5" x14ac:dyDescent="0.25">
      <c r="A4145" s="72" t="s">
        <v>308</v>
      </c>
      <c r="B4145" s="33" t="s">
        <v>338</v>
      </c>
      <c r="C4145" s="78" t="s">
        <v>128</v>
      </c>
      <c r="D4145" s="43" t="s">
        <v>118</v>
      </c>
      <c r="E4145" s="74"/>
      <c r="F4145" s="74"/>
      <c r="G4145" s="74"/>
      <c r="H4145" s="74"/>
      <c r="I4145" s="54"/>
      <c r="J4145" s="50"/>
      <c r="K4145" s="54"/>
      <c r="L4145" s="55"/>
      <c r="M4145" s="75"/>
      <c r="N4145" s="75"/>
      <c r="O4145" s="74"/>
      <c r="P4145" s="74"/>
      <c r="Q4145" s="57">
        <f t="shared" si="1031"/>
        <v>0</v>
      </c>
      <c r="R4145" s="74"/>
      <c r="S4145" s="53">
        <f t="shared" si="1034"/>
        <v>0</v>
      </c>
      <c r="T4145" s="58"/>
      <c r="U4145" s="58"/>
      <c r="V4145" s="53">
        <f t="shared" si="1033"/>
        <v>0</v>
      </c>
      <c r="W4145" s="75"/>
      <c r="X4145" s="76"/>
    </row>
    <row r="4146" spans="1:24" s="77" customFormat="1" ht="15.75" x14ac:dyDescent="0.25">
      <c r="A4146" s="72" t="s">
        <v>308</v>
      </c>
      <c r="B4146" s="33" t="s">
        <v>338</v>
      </c>
      <c r="C4146" s="78" t="s">
        <v>47</v>
      </c>
      <c r="D4146" s="43" t="s">
        <v>121</v>
      </c>
      <c r="E4146" s="74"/>
      <c r="F4146" s="74"/>
      <c r="G4146" s="74"/>
      <c r="H4146" s="74"/>
      <c r="I4146" s="54"/>
      <c r="J4146" s="50"/>
      <c r="K4146" s="54"/>
      <c r="L4146" s="55"/>
      <c r="M4146" s="75"/>
      <c r="N4146" s="75"/>
      <c r="O4146" s="74"/>
      <c r="P4146" s="74"/>
      <c r="Q4146" s="57">
        <f t="shared" si="1031"/>
        <v>0</v>
      </c>
      <c r="R4146" s="74"/>
      <c r="S4146" s="53">
        <f t="shared" si="1034"/>
        <v>0</v>
      </c>
      <c r="T4146" s="58"/>
      <c r="U4146" s="58"/>
      <c r="V4146" s="53">
        <f t="shared" si="1033"/>
        <v>0</v>
      </c>
      <c r="W4146" s="75"/>
      <c r="X4146" s="76"/>
    </row>
    <row r="4147" spans="1:24" s="77" customFormat="1" ht="31.5" x14ac:dyDescent="0.25">
      <c r="A4147" s="72" t="s">
        <v>308</v>
      </c>
      <c r="B4147" s="33" t="s">
        <v>338</v>
      </c>
      <c r="C4147" s="78" t="s">
        <v>49</v>
      </c>
      <c r="D4147" s="43" t="s">
        <v>196</v>
      </c>
      <c r="E4147" s="74"/>
      <c r="F4147" s="74"/>
      <c r="G4147" s="74"/>
      <c r="H4147" s="74"/>
      <c r="I4147" s="54"/>
      <c r="J4147" s="50"/>
      <c r="K4147" s="54"/>
      <c r="L4147" s="55"/>
      <c r="M4147" s="75"/>
      <c r="N4147" s="75"/>
      <c r="O4147" s="74"/>
      <c r="P4147" s="74"/>
      <c r="Q4147" s="57">
        <f t="shared" si="1031"/>
        <v>0</v>
      </c>
      <c r="R4147" s="74"/>
      <c r="S4147" s="53">
        <f t="shared" si="1034"/>
        <v>0</v>
      </c>
      <c r="T4147" s="58"/>
      <c r="U4147" s="58"/>
      <c r="V4147" s="53">
        <f t="shared" si="1033"/>
        <v>0</v>
      </c>
      <c r="W4147" s="75"/>
      <c r="X4147" s="76"/>
    </row>
    <row r="4148" spans="1:24" s="77" customFormat="1" ht="31.5" x14ac:dyDescent="0.25">
      <c r="A4148" s="72" t="s">
        <v>308</v>
      </c>
      <c r="B4148" s="33" t="s">
        <v>338</v>
      </c>
      <c r="C4148" s="78" t="s">
        <v>197</v>
      </c>
      <c r="D4148" s="43" t="s">
        <v>198</v>
      </c>
      <c r="E4148" s="74"/>
      <c r="F4148" s="74"/>
      <c r="G4148" s="74"/>
      <c r="H4148" s="74"/>
      <c r="I4148" s="54"/>
      <c r="J4148" s="50"/>
      <c r="K4148" s="54"/>
      <c r="L4148" s="55"/>
      <c r="M4148" s="75"/>
      <c r="N4148" s="75"/>
      <c r="O4148" s="74"/>
      <c r="P4148" s="74"/>
      <c r="Q4148" s="57">
        <f t="shared" si="1031"/>
        <v>0</v>
      </c>
      <c r="R4148" s="74"/>
      <c r="S4148" s="53">
        <f t="shared" si="1034"/>
        <v>0</v>
      </c>
      <c r="T4148" s="58"/>
      <c r="U4148" s="58"/>
      <c r="V4148" s="53">
        <f t="shared" si="1033"/>
        <v>0</v>
      </c>
      <c r="W4148" s="75"/>
      <c r="X4148" s="76"/>
    </row>
    <row r="4149" spans="1:24" s="77" customFormat="1" ht="47.25" x14ac:dyDescent="0.25">
      <c r="A4149" s="72" t="s">
        <v>308</v>
      </c>
      <c r="B4149" s="33" t="s">
        <v>338</v>
      </c>
      <c r="C4149" s="78" t="s">
        <v>199</v>
      </c>
      <c r="D4149" s="43" t="s">
        <v>200</v>
      </c>
      <c r="E4149" s="74"/>
      <c r="F4149" s="74"/>
      <c r="G4149" s="74"/>
      <c r="H4149" s="74"/>
      <c r="I4149" s="54"/>
      <c r="J4149" s="50"/>
      <c r="K4149" s="54"/>
      <c r="L4149" s="55"/>
      <c r="M4149" s="75"/>
      <c r="N4149" s="75"/>
      <c r="O4149" s="74"/>
      <c r="P4149" s="74"/>
      <c r="Q4149" s="57">
        <f t="shared" si="1031"/>
        <v>0</v>
      </c>
      <c r="R4149" s="74"/>
      <c r="S4149" s="53">
        <f t="shared" si="1034"/>
        <v>0</v>
      </c>
      <c r="T4149" s="58"/>
      <c r="U4149" s="58"/>
      <c r="V4149" s="53">
        <f t="shared" si="1033"/>
        <v>0</v>
      </c>
      <c r="W4149" s="75"/>
      <c r="X4149" s="76"/>
    </row>
    <row r="4150" spans="1:24" s="77" customFormat="1" ht="31.5" x14ac:dyDescent="0.25">
      <c r="A4150" s="72" t="s">
        <v>308</v>
      </c>
      <c r="B4150" s="33" t="s">
        <v>338</v>
      </c>
      <c r="C4150" s="78" t="s">
        <v>201</v>
      </c>
      <c r="D4150" s="43" t="s">
        <v>202</v>
      </c>
      <c r="E4150" s="74"/>
      <c r="F4150" s="74"/>
      <c r="G4150" s="74"/>
      <c r="H4150" s="74"/>
      <c r="I4150" s="54"/>
      <c r="J4150" s="50"/>
      <c r="K4150" s="54"/>
      <c r="L4150" s="55"/>
      <c r="M4150" s="75"/>
      <c r="N4150" s="75"/>
      <c r="O4150" s="74"/>
      <c r="P4150" s="74"/>
      <c r="Q4150" s="57">
        <f t="shared" si="1031"/>
        <v>0</v>
      </c>
      <c r="R4150" s="74"/>
      <c r="S4150" s="53">
        <f t="shared" si="1034"/>
        <v>0</v>
      </c>
      <c r="T4150" s="58"/>
      <c r="U4150" s="58"/>
      <c r="V4150" s="53">
        <f t="shared" si="1033"/>
        <v>0</v>
      </c>
      <c r="W4150" s="75"/>
      <c r="X4150" s="76"/>
    </row>
    <row r="4151" spans="1:24" s="77" customFormat="1" ht="47.25" x14ac:dyDescent="0.25">
      <c r="A4151" s="72" t="s">
        <v>308</v>
      </c>
      <c r="B4151" s="33" t="s">
        <v>338</v>
      </c>
      <c r="C4151" s="78" t="s">
        <v>203</v>
      </c>
      <c r="D4151" s="43" t="s">
        <v>204</v>
      </c>
      <c r="E4151" s="74"/>
      <c r="F4151" s="74"/>
      <c r="G4151" s="74"/>
      <c r="H4151" s="74"/>
      <c r="I4151" s="54"/>
      <c r="J4151" s="50"/>
      <c r="K4151" s="54"/>
      <c r="L4151" s="55"/>
      <c r="M4151" s="75"/>
      <c r="N4151" s="75"/>
      <c r="O4151" s="74"/>
      <c r="P4151" s="74"/>
      <c r="Q4151" s="57">
        <f t="shared" si="1031"/>
        <v>0</v>
      </c>
      <c r="R4151" s="74"/>
      <c r="S4151" s="53">
        <f t="shared" si="1034"/>
        <v>0</v>
      </c>
      <c r="T4151" s="58"/>
      <c r="U4151" s="58"/>
      <c r="V4151" s="53">
        <f t="shared" si="1033"/>
        <v>0</v>
      </c>
      <c r="W4151" s="75"/>
      <c r="X4151" s="76"/>
    </row>
    <row r="4152" spans="1:24" s="77" customFormat="1" ht="31.5" x14ac:dyDescent="0.25">
      <c r="A4152" s="72" t="s">
        <v>308</v>
      </c>
      <c r="B4152" s="22" t="s">
        <v>339</v>
      </c>
      <c r="C4152" s="73" t="s">
        <v>102</v>
      </c>
      <c r="D4152" s="32" t="s">
        <v>50</v>
      </c>
      <c r="E4152" s="64">
        <f>SUM(E4153:E4201)</f>
        <v>20795</v>
      </c>
      <c r="F4152" s="64">
        <f>SUM(F4153:F4201)</f>
        <v>3465.8333333333335</v>
      </c>
      <c r="G4152" s="64">
        <f>SUM(G4153:G4201)</f>
        <v>4176</v>
      </c>
      <c r="H4152" s="64">
        <f>SUM(H4153:H4201)</f>
        <v>4176</v>
      </c>
      <c r="I4152" s="134">
        <f>SUM(I4153:I4201)</f>
        <v>0</v>
      </c>
      <c r="J4152" s="134">
        <f>SUM(J4153:J4199)</f>
        <v>0</v>
      </c>
      <c r="K4152" s="134">
        <f>SUM(K4153:K4201)</f>
        <v>0</v>
      </c>
      <c r="L4152" s="64">
        <f>SUM(L4153:L4199)</f>
        <v>0</v>
      </c>
      <c r="M4152" s="64"/>
      <c r="N4152" s="64"/>
      <c r="O4152" s="64">
        <f>SUM(O4153:O4201)</f>
        <v>0</v>
      </c>
      <c r="P4152" s="64">
        <f>SUM(P4153:P4201)</f>
        <v>0</v>
      </c>
      <c r="Q4152" s="134">
        <f>SUM(Q4153:Q4197)</f>
        <v>0</v>
      </c>
      <c r="R4152" s="64">
        <f>SUM(R4153:R4201)</f>
        <v>0</v>
      </c>
      <c r="S4152" s="64">
        <f>SUM(S4153:S4201)</f>
        <v>0</v>
      </c>
      <c r="T4152" s="144">
        <f>SUM(T4153:T4201)</f>
        <v>0</v>
      </c>
      <c r="U4152" s="144">
        <f>SUM(U4153:U4201)</f>
        <v>0</v>
      </c>
      <c r="V4152" s="64">
        <f>SUM(V4153:V4197)</f>
        <v>0</v>
      </c>
      <c r="W4152" s="64"/>
      <c r="X4152" s="76"/>
    </row>
    <row r="4153" spans="1:24" s="77" customFormat="1" ht="63" x14ac:dyDescent="0.25">
      <c r="A4153" s="72" t="s">
        <v>308</v>
      </c>
      <c r="B4153" s="44" t="s">
        <v>339</v>
      </c>
      <c r="C4153" s="73" t="s">
        <v>102</v>
      </c>
      <c r="D4153" s="43" t="s">
        <v>205</v>
      </c>
      <c r="E4153" s="74"/>
      <c r="F4153" s="74"/>
      <c r="G4153" s="74"/>
      <c r="H4153" s="74"/>
      <c r="I4153" s="54"/>
      <c r="J4153" s="50"/>
      <c r="K4153" s="54"/>
      <c r="L4153" s="55"/>
      <c r="M4153" s="75"/>
      <c r="N4153" s="75"/>
      <c r="O4153" s="74"/>
      <c r="P4153" s="74"/>
      <c r="Q4153" s="57">
        <f>O4153-P4153</f>
        <v>0</v>
      </c>
      <c r="R4153" s="74"/>
      <c r="S4153" s="53">
        <f>ROUND(R4153/12*3,0)</f>
        <v>0</v>
      </c>
      <c r="T4153" s="58"/>
      <c r="U4153" s="58"/>
      <c r="V4153" s="53">
        <f>T4153-U4153</f>
        <v>0</v>
      </c>
      <c r="W4153" s="75"/>
      <c r="X4153" s="76"/>
    </row>
    <row r="4154" spans="1:24" s="77" customFormat="1" ht="15.75" x14ac:dyDescent="0.25">
      <c r="A4154" s="72" t="s">
        <v>308</v>
      </c>
      <c r="B4154" s="44" t="s">
        <v>339</v>
      </c>
      <c r="C4154" s="23" t="s">
        <v>384</v>
      </c>
      <c r="D4154" s="43" t="s">
        <v>387</v>
      </c>
      <c r="E4154" s="74"/>
      <c r="F4154" s="74"/>
      <c r="G4154" s="74"/>
      <c r="H4154" s="74"/>
      <c r="I4154" s="54"/>
      <c r="J4154" s="50"/>
      <c r="K4154" s="54"/>
      <c r="L4154" s="55"/>
      <c r="M4154" s="75"/>
      <c r="N4154" s="75"/>
      <c r="O4154" s="74"/>
      <c r="P4154" s="74"/>
      <c r="Q4154" s="57"/>
      <c r="R4154" s="74"/>
      <c r="S4154" s="53"/>
      <c r="T4154" s="58"/>
      <c r="U4154" s="58"/>
      <c r="V4154" s="53"/>
      <c r="W4154" s="75"/>
      <c r="X4154" s="76"/>
    </row>
    <row r="4155" spans="1:24" s="77" customFormat="1" ht="15.75" x14ac:dyDescent="0.25">
      <c r="A4155" s="72" t="s">
        <v>308</v>
      </c>
      <c r="B4155" s="44" t="s">
        <v>339</v>
      </c>
      <c r="C4155" s="23" t="s">
        <v>385</v>
      </c>
      <c r="D4155" s="43" t="s">
        <v>388</v>
      </c>
      <c r="E4155" s="74"/>
      <c r="F4155" s="74"/>
      <c r="G4155" s="74"/>
      <c r="H4155" s="74"/>
      <c r="I4155" s="54"/>
      <c r="J4155" s="50"/>
      <c r="K4155" s="54"/>
      <c r="L4155" s="55"/>
      <c r="M4155" s="75"/>
      <c r="N4155" s="75"/>
      <c r="O4155" s="74"/>
      <c r="P4155" s="74"/>
      <c r="Q4155" s="57"/>
      <c r="R4155" s="74"/>
      <c r="S4155" s="53"/>
      <c r="T4155" s="58"/>
      <c r="U4155" s="58"/>
      <c r="V4155" s="53"/>
      <c r="W4155" s="75"/>
      <c r="X4155" s="76"/>
    </row>
    <row r="4156" spans="1:24" s="77" customFormat="1" ht="31.5" x14ac:dyDescent="0.25">
      <c r="A4156" s="72" t="s">
        <v>308</v>
      </c>
      <c r="B4156" s="44" t="s">
        <v>339</v>
      </c>
      <c r="C4156" s="23" t="s">
        <v>386</v>
      </c>
      <c r="D4156" s="43" t="s">
        <v>389</v>
      </c>
      <c r="E4156" s="74"/>
      <c r="F4156" s="74"/>
      <c r="G4156" s="74"/>
      <c r="H4156" s="74"/>
      <c r="I4156" s="54"/>
      <c r="J4156" s="50"/>
      <c r="K4156" s="54"/>
      <c r="L4156" s="55"/>
      <c r="M4156" s="75"/>
      <c r="N4156" s="75"/>
      <c r="O4156" s="74"/>
      <c r="P4156" s="74"/>
      <c r="Q4156" s="57"/>
      <c r="R4156" s="74"/>
      <c r="S4156" s="53"/>
      <c r="T4156" s="58"/>
      <c r="U4156" s="58"/>
      <c r="V4156" s="53"/>
      <c r="W4156" s="75"/>
      <c r="X4156" s="76"/>
    </row>
    <row r="4157" spans="1:24" s="77" customFormat="1" ht="31.5" x14ac:dyDescent="0.25">
      <c r="A4157" s="72" t="s">
        <v>308</v>
      </c>
      <c r="B4157" s="44" t="s">
        <v>339</v>
      </c>
      <c r="C4157" s="79" t="s">
        <v>206</v>
      </c>
      <c r="D4157" s="43" t="s">
        <v>207</v>
      </c>
      <c r="E4157" s="74"/>
      <c r="F4157" s="74"/>
      <c r="G4157" s="74"/>
      <c r="H4157" s="74"/>
      <c r="I4157" s="54"/>
      <c r="J4157" s="50"/>
      <c r="K4157" s="54"/>
      <c r="L4157" s="55"/>
      <c r="M4157" s="75"/>
      <c r="N4157" s="75"/>
      <c r="O4157" s="74"/>
      <c r="P4157" s="74"/>
      <c r="Q4157" s="57">
        <f t="shared" ref="Q4157:Q4195" si="1035">O4157-P4157</f>
        <v>0</v>
      </c>
      <c r="R4157" s="74"/>
      <c r="S4157" s="53">
        <f t="shared" ref="S4157:S4195" si="1036">ROUND(R4157/12*3,0)</f>
        <v>0</v>
      </c>
      <c r="T4157" s="58"/>
      <c r="U4157" s="58"/>
      <c r="V4157" s="53">
        <f t="shared" ref="V4157:V4195" si="1037">T4157-U4157</f>
        <v>0</v>
      </c>
      <c r="W4157" s="75"/>
      <c r="X4157" s="76"/>
    </row>
    <row r="4158" spans="1:24" s="77" customFormat="1" ht="31.5" x14ac:dyDescent="0.25">
      <c r="A4158" s="72" t="s">
        <v>308</v>
      </c>
      <c r="B4158" s="44" t="s">
        <v>339</v>
      </c>
      <c r="C4158" s="79" t="s">
        <v>208</v>
      </c>
      <c r="D4158" s="43" t="s">
        <v>209</v>
      </c>
      <c r="E4158" s="53"/>
      <c r="F4158" s="53">
        <f>E4158/12*1</f>
        <v>0</v>
      </c>
      <c r="G4158" s="53"/>
      <c r="H4158" s="53"/>
      <c r="I4158" s="54"/>
      <c r="J4158" s="50"/>
      <c r="K4158" s="54"/>
      <c r="L4158" s="55"/>
      <c r="M4158" s="75"/>
      <c r="N4158" s="75"/>
      <c r="O4158" s="74"/>
      <c r="P4158" s="74"/>
      <c r="Q4158" s="57">
        <f t="shared" si="1035"/>
        <v>0</v>
      </c>
      <c r="R4158" s="74"/>
      <c r="S4158" s="53">
        <f t="shared" si="1036"/>
        <v>0</v>
      </c>
      <c r="T4158" s="58"/>
      <c r="U4158" s="58"/>
      <c r="V4158" s="53">
        <f t="shared" si="1037"/>
        <v>0</v>
      </c>
      <c r="W4158" s="75"/>
      <c r="X4158" s="76"/>
    </row>
    <row r="4159" spans="1:24" s="77" customFormat="1" ht="15.75" x14ac:dyDescent="0.25">
      <c r="A4159" s="72" t="s">
        <v>308</v>
      </c>
      <c r="B4159" s="44" t="s">
        <v>339</v>
      </c>
      <c r="C4159" s="79" t="s">
        <v>210</v>
      </c>
      <c r="D4159" s="43" t="s">
        <v>224</v>
      </c>
      <c r="E4159" s="74"/>
      <c r="F4159" s="74"/>
      <c r="G4159" s="74"/>
      <c r="H4159" s="74"/>
      <c r="I4159" s="127"/>
      <c r="J4159" s="55"/>
      <c r="K4159" s="127"/>
      <c r="L4159" s="55"/>
      <c r="M4159" s="75"/>
      <c r="N4159" s="75"/>
      <c r="O4159" s="74"/>
      <c r="P4159" s="74"/>
      <c r="Q4159" s="59">
        <f t="shared" si="1035"/>
        <v>0</v>
      </c>
      <c r="R4159" s="74"/>
      <c r="S4159" s="53">
        <f t="shared" si="1036"/>
        <v>0</v>
      </c>
      <c r="T4159" s="53"/>
      <c r="U4159" s="53"/>
      <c r="V4159" s="53">
        <f t="shared" si="1037"/>
        <v>0</v>
      </c>
      <c r="W4159" s="75"/>
      <c r="X4159" s="76"/>
    </row>
    <row r="4160" spans="1:24" s="77" customFormat="1" ht="31.5" x14ac:dyDescent="0.25">
      <c r="A4160" s="72" t="s">
        <v>308</v>
      </c>
      <c r="B4160" s="44" t="s">
        <v>339</v>
      </c>
      <c r="C4160" s="79" t="s">
        <v>211</v>
      </c>
      <c r="D4160" s="43" t="s">
        <v>225</v>
      </c>
      <c r="E4160" s="74"/>
      <c r="F4160" s="74"/>
      <c r="G4160" s="74"/>
      <c r="H4160" s="74"/>
      <c r="I4160" s="54"/>
      <c r="J4160" s="50"/>
      <c r="K4160" s="54"/>
      <c r="L4160" s="55"/>
      <c r="M4160" s="75"/>
      <c r="N4160" s="75"/>
      <c r="O4160" s="74"/>
      <c r="P4160" s="74"/>
      <c r="Q4160" s="57">
        <f t="shared" si="1035"/>
        <v>0</v>
      </c>
      <c r="R4160" s="74"/>
      <c r="S4160" s="53">
        <f>ROUND(R4160/12*3,0)</f>
        <v>0</v>
      </c>
      <c r="T4160" s="58"/>
      <c r="U4160" s="58"/>
      <c r="V4160" s="53">
        <f t="shared" si="1037"/>
        <v>0</v>
      </c>
      <c r="W4160" s="75"/>
      <c r="X4160" s="76"/>
    </row>
    <row r="4161" spans="1:24" s="77" customFormat="1" ht="31.5" x14ac:dyDescent="0.25">
      <c r="A4161" s="72" t="s">
        <v>308</v>
      </c>
      <c r="B4161" s="44" t="s">
        <v>339</v>
      </c>
      <c r="C4161" s="79" t="s">
        <v>212</v>
      </c>
      <c r="D4161" s="43" t="s">
        <v>213</v>
      </c>
      <c r="E4161" s="53"/>
      <c r="F4161" s="53">
        <f>E4161/12*1</f>
        <v>0</v>
      </c>
      <c r="G4161" s="53"/>
      <c r="H4161" s="53"/>
      <c r="I4161" s="54"/>
      <c r="J4161" s="50"/>
      <c r="K4161" s="54"/>
      <c r="L4161" s="55"/>
      <c r="M4161" s="75"/>
      <c r="N4161" s="75"/>
      <c r="O4161" s="74"/>
      <c r="P4161" s="74"/>
      <c r="Q4161" s="57">
        <f t="shared" si="1035"/>
        <v>0</v>
      </c>
      <c r="R4161" s="74"/>
      <c r="S4161" s="53">
        <f t="shared" si="1036"/>
        <v>0</v>
      </c>
      <c r="T4161" s="58"/>
      <c r="U4161" s="58"/>
      <c r="V4161" s="53">
        <f t="shared" si="1037"/>
        <v>0</v>
      </c>
      <c r="W4161" s="75"/>
      <c r="X4161" s="76"/>
    </row>
    <row r="4162" spans="1:24" s="77" customFormat="1" ht="15.75" x14ac:dyDescent="0.25">
      <c r="A4162" s="72" t="s">
        <v>308</v>
      </c>
      <c r="B4162" s="44" t="s">
        <v>339</v>
      </c>
      <c r="C4162" s="79" t="s">
        <v>214</v>
      </c>
      <c r="D4162" s="43" t="s">
        <v>215</v>
      </c>
      <c r="E4162" s="74"/>
      <c r="F4162" s="74"/>
      <c r="G4162" s="74"/>
      <c r="H4162" s="74"/>
      <c r="I4162" s="54"/>
      <c r="J4162" s="50"/>
      <c r="K4162" s="54"/>
      <c r="L4162" s="55"/>
      <c r="M4162" s="75"/>
      <c r="N4162" s="75"/>
      <c r="O4162" s="74"/>
      <c r="P4162" s="74"/>
      <c r="Q4162" s="57">
        <f t="shared" si="1035"/>
        <v>0</v>
      </c>
      <c r="R4162" s="74"/>
      <c r="S4162" s="53">
        <f t="shared" si="1036"/>
        <v>0</v>
      </c>
      <c r="T4162" s="58"/>
      <c r="U4162" s="58"/>
      <c r="V4162" s="53">
        <f t="shared" si="1037"/>
        <v>0</v>
      </c>
      <c r="W4162" s="75"/>
      <c r="X4162" s="76"/>
    </row>
    <row r="4163" spans="1:24" s="77" customFormat="1" ht="31.5" x14ac:dyDescent="0.25">
      <c r="A4163" s="72" t="s">
        <v>308</v>
      </c>
      <c r="B4163" s="44" t="s">
        <v>339</v>
      </c>
      <c r="C4163" s="79" t="s">
        <v>216</v>
      </c>
      <c r="D4163" s="43" t="s">
        <v>217</v>
      </c>
      <c r="E4163" s="53"/>
      <c r="F4163" s="53">
        <f t="shared" ref="F4163:F4194" si="1038">E4163/12*1</f>
        <v>0</v>
      </c>
      <c r="G4163" s="53"/>
      <c r="H4163" s="53"/>
      <c r="I4163" s="54"/>
      <c r="J4163" s="50"/>
      <c r="K4163" s="54"/>
      <c r="L4163" s="55"/>
      <c r="M4163" s="75"/>
      <c r="N4163" s="75"/>
      <c r="O4163" s="74"/>
      <c r="P4163" s="74"/>
      <c r="Q4163" s="57">
        <f t="shared" si="1035"/>
        <v>0</v>
      </c>
      <c r="R4163" s="74"/>
      <c r="S4163" s="53">
        <f t="shared" si="1036"/>
        <v>0</v>
      </c>
      <c r="T4163" s="58"/>
      <c r="U4163" s="58"/>
      <c r="V4163" s="53">
        <f t="shared" si="1037"/>
        <v>0</v>
      </c>
      <c r="W4163" s="75"/>
      <c r="X4163" s="76"/>
    </row>
    <row r="4164" spans="1:24" s="77" customFormat="1" ht="31.5" x14ac:dyDescent="0.25">
      <c r="A4164" s="72" t="s">
        <v>308</v>
      </c>
      <c r="B4164" s="44" t="s">
        <v>339</v>
      </c>
      <c r="C4164" s="79" t="s">
        <v>218</v>
      </c>
      <c r="D4164" s="43" t="s">
        <v>219</v>
      </c>
      <c r="E4164" s="53"/>
      <c r="F4164" s="53">
        <f t="shared" si="1038"/>
        <v>0</v>
      </c>
      <c r="G4164" s="53"/>
      <c r="H4164" s="53"/>
      <c r="I4164" s="54"/>
      <c r="J4164" s="50"/>
      <c r="K4164" s="54"/>
      <c r="L4164" s="55"/>
      <c r="M4164" s="75"/>
      <c r="N4164" s="75"/>
      <c r="O4164" s="74"/>
      <c r="P4164" s="74"/>
      <c r="Q4164" s="57">
        <f t="shared" si="1035"/>
        <v>0</v>
      </c>
      <c r="R4164" s="74"/>
      <c r="S4164" s="53">
        <f t="shared" si="1036"/>
        <v>0</v>
      </c>
      <c r="T4164" s="58"/>
      <c r="U4164" s="58"/>
      <c r="V4164" s="53">
        <f t="shared" si="1037"/>
        <v>0</v>
      </c>
      <c r="W4164" s="75"/>
      <c r="X4164" s="76"/>
    </row>
    <row r="4165" spans="1:24" s="77" customFormat="1" ht="31.5" x14ac:dyDescent="0.25">
      <c r="A4165" s="72" t="s">
        <v>308</v>
      </c>
      <c r="B4165" s="44" t="s">
        <v>339</v>
      </c>
      <c r="C4165" s="79" t="s">
        <v>220</v>
      </c>
      <c r="D4165" s="43" t="s">
        <v>221</v>
      </c>
      <c r="E4165" s="53"/>
      <c r="F4165" s="53">
        <f t="shared" si="1038"/>
        <v>0</v>
      </c>
      <c r="G4165" s="53"/>
      <c r="H4165" s="53"/>
      <c r="I4165" s="54"/>
      <c r="J4165" s="50"/>
      <c r="K4165" s="54"/>
      <c r="L4165" s="55"/>
      <c r="M4165" s="75"/>
      <c r="N4165" s="75"/>
      <c r="O4165" s="74"/>
      <c r="P4165" s="74"/>
      <c r="Q4165" s="57">
        <f t="shared" si="1035"/>
        <v>0</v>
      </c>
      <c r="R4165" s="74"/>
      <c r="S4165" s="53">
        <f t="shared" si="1036"/>
        <v>0</v>
      </c>
      <c r="T4165" s="58"/>
      <c r="U4165" s="58"/>
      <c r="V4165" s="53">
        <f t="shared" si="1037"/>
        <v>0</v>
      </c>
      <c r="W4165" s="75"/>
      <c r="X4165" s="76"/>
    </row>
    <row r="4166" spans="1:24" s="77" customFormat="1" ht="31.5" x14ac:dyDescent="0.25">
      <c r="A4166" s="72" t="s">
        <v>308</v>
      </c>
      <c r="B4166" s="44" t="s">
        <v>339</v>
      </c>
      <c r="C4166" s="79" t="s">
        <v>222</v>
      </c>
      <c r="D4166" s="43" t="s">
        <v>226</v>
      </c>
      <c r="E4166" s="53"/>
      <c r="F4166" s="53">
        <f t="shared" si="1038"/>
        <v>0</v>
      </c>
      <c r="G4166" s="53"/>
      <c r="H4166" s="53"/>
      <c r="I4166" s="54"/>
      <c r="J4166" s="50"/>
      <c r="K4166" s="54"/>
      <c r="L4166" s="55"/>
      <c r="M4166" s="75"/>
      <c r="N4166" s="75"/>
      <c r="O4166" s="74"/>
      <c r="P4166" s="74"/>
      <c r="Q4166" s="57">
        <f t="shared" si="1035"/>
        <v>0</v>
      </c>
      <c r="R4166" s="74"/>
      <c r="S4166" s="53">
        <f t="shared" si="1036"/>
        <v>0</v>
      </c>
      <c r="T4166" s="58"/>
      <c r="U4166" s="58"/>
      <c r="V4166" s="53">
        <f t="shared" si="1037"/>
        <v>0</v>
      </c>
      <c r="W4166" s="75"/>
      <c r="X4166" s="76"/>
    </row>
    <row r="4167" spans="1:24" s="77" customFormat="1" ht="31.5" x14ac:dyDescent="0.25">
      <c r="A4167" s="72" t="s">
        <v>308</v>
      </c>
      <c r="B4167" s="44" t="s">
        <v>339</v>
      </c>
      <c r="C4167" s="79" t="s">
        <v>223</v>
      </c>
      <c r="D4167" s="43" t="s">
        <v>227</v>
      </c>
      <c r="E4167" s="53"/>
      <c r="F4167" s="53">
        <f t="shared" si="1038"/>
        <v>0</v>
      </c>
      <c r="G4167" s="53"/>
      <c r="H4167" s="53"/>
      <c r="I4167" s="54"/>
      <c r="J4167" s="50"/>
      <c r="K4167" s="54"/>
      <c r="L4167" s="55"/>
      <c r="M4167" s="75"/>
      <c r="N4167" s="75"/>
      <c r="O4167" s="74"/>
      <c r="P4167" s="74"/>
      <c r="Q4167" s="57">
        <f t="shared" si="1035"/>
        <v>0</v>
      </c>
      <c r="R4167" s="74"/>
      <c r="S4167" s="53">
        <f t="shared" si="1036"/>
        <v>0</v>
      </c>
      <c r="T4167" s="58"/>
      <c r="U4167" s="58"/>
      <c r="V4167" s="53">
        <f t="shared" si="1037"/>
        <v>0</v>
      </c>
      <c r="W4167" s="75"/>
      <c r="X4167" s="76"/>
    </row>
    <row r="4168" spans="1:24" s="77" customFormat="1" ht="31.5" x14ac:dyDescent="0.25">
      <c r="A4168" s="72" t="s">
        <v>308</v>
      </c>
      <c r="B4168" s="44" t="s">
        <v>339</v>
      </c>
      <c r="C4168" s="79" t="s">
        <v>280</v>
      </c>
      <c r="D4168" s="43" t="s">
        <v>281</v>
      </c>
      <c r="E4168" s="53"/>
      <c r="F4168" s="53">
        <f t="shared" si="1038"/>
        <v>0</v>
      </c>
      <c r="G4168" s="53"/>
      <c r="H4168" s="53"/>
      <c r="I4168" s="54"/>
      <c r="J4168" s="50"/>
      <c r="K4168" s="54"/>
      <c r="L4168" s="55"/>
      <c r="M4168" s="75"/>
      <c r="N4168" s="75"/>
      <c r="O4168" s="74"/>
      <c r="P4168" s="74"/>
      <c r="Q4168" s="57">
        <f t="shared" si="1035"/>
        <v>0</v>
      </c>
      <c r="R4168" s="74"/>
      <c r="S4168" s="53">
        <f t="shared" si="1036"/>
        <v>0</v>
      </c>
      <c r="T4168" s="58"/>
      <c r="U4168" s="58"/>
      <c r="V4168" s="53">
        <f t="shared" si="1037"/>
        <v>0</v>
      </c>
      <c r="W4168" s="75"/>
      <c r="X4168" s="76"/>
    </row>
    <row r="4169" spans="1:24" s="77" customFormat="1" ht="15.75" x14ac:dyDescent="0.25">
      <c r="A4169" s="72" t="s">
        <v>308</v>
      </c>
      <c r="B4169" s="44" t="s">
        <v>339</v>
      </c>
      <c r="C4169" s="79" t="s">
        <v>228</v>
      </c>
      <c r="D4169" s="43" t="s">
        <v>229</v>
      </c>
      <c r="E4169" s="53"/>
      <c r="F4169" s="53">
        <f t="shared" si="1038"/>
        <v>0</v>
      </c>
      <c r="G4169" s="53"/>
      <c r="H4169" s="53"/>
      <c r="I4169" s="54"/>
      <c r="J4169" s="50"/>
      <c r="K4169" s="54"/>
      <c r="L4169" s="55"/>
      <c r="M4169" s="75"/>
      <c r="N4169" s="75"/>
      <c r="O4169" s="74"/>
      <c r="P4169" s="74"/>
      <c r="Q4169" s="57">
        <f t="shared" si="1035"/>
        <v>0</v>
      </c>
      <c r="R4169" s="74"/>
      <c r="S4169" s="53">
        <f t="shared" si="1036"/>
        <v>0</v>
      </c>
      <c r="T4169" s="58"/>
      <c r="U4169" s="58"/>
      <c r="V4169" s="53">
        <f t="shared" si="1037"/>
        <v>0</v>
      </c>
      <c r="W4169" s="75"/>
      <c r="X4169" s="76"/>
    </row>
    <row r="4170" spans="1:24" s="77" customFormat="1" ht="31.5" x14ac:dyDescent="0.25">
      <c r="A4170" s="72" t="s">
        <v>308</v>
      </c>
      <c r="B4170" s="44" t="s">
        <v>339</v>
      </c>
      <c r="C4170" s="79" t="s">
        <v>230</v>
      </c>
      <c r="D4170" s="43" t="s">
        <v>231</v>
      </c>
      <c r="E4170" s="53"/>
      <c r="F4170" s="53">
        <f t="shared" si="1038"/>
        <v>0</v>
      </c>
      <c r="G4170" s="53"/>
      <c r="H4170" s="53"/>
      <c r="I4170" s="54"/>
      <c r="J4170" s="50"/>
      <c r="K4170" s="54"/>
      <c r="L4170" s="55"/>
      <c r="M4170" s="75"/>
      <c r="N4170" s="75"/>
      <c r="O4170" s="74"/>
      <c r="P4170" s="74"/>
      <c r="Q4170" s="57">
        <f t="shared" si="1035"/>
        <v>0</v>
      </c>
      <c r="R4170" s="74"/>
      <c r="S4170" s="53">
        <f t="shared" si="1036"/>
        <v>0</v>
      </c>
      <c r="T4170" s="58"/>
      <c r="U4170" s="58"/>
      <c r="V4170" s="53">
        <f t="shared" si="1037"/>
        <v>0</v>
      </c>
      <c r="W4170" s="75"/>
      <c r="X4170" s="76"/>
    </row>
    <row r="4171" spans="1:24" s="77" customFormat="1" ht="15.75" x14ac:dyDescent="0.25">
      <c r="A4171" s="72" t="s">
        <v>308</v>
      </c>
      <c r="B4171" s="44" t="s">
        <v>339</v>
      </c>
      <c r="C4171" s="79" t="s">
        <v>232</v>
      </c>
      <c r="D4171" s="43" t="s">
        <v>233</v>
      </c>
      <c r="E4171" s="53"/>
      <c r="F4171" s="53">
        <f t="shared" si="1038"/>
        <v>0</v>
      </c>
      <c r="G4171" s="53"/>
      <c r="H4171" s="53"/>
      <c r="I4171" s="54"/>
      <c r="J4171" s="50"/>
      <c r="K4171" s="54"/>
      <c r="L4171" s="55"/>
      <c r="M4171" s="75"/>
      <c r="N4171" s="75"/>
      <c r="O4171" s="74"/>
      <c r="P4171" s="74"/>
      <c r="Q4171" s="57">
        <f t="shared" si="1035"/>
        <v>0</v>
      </c>
      <c r="R4171" s="74"/>
      <c r="S4171" s="53">
        <f t="shared" si="1036"/>
        <v>0</v>
      </c>
      <c r="T4171" s="58"/>
      <c r="U4171" s="58"/>
      <c r="V4171" s="53">
        <f t="shared" si="1037"/>
        <v>0</v>
      </c>
      <c r="W4171" s="75"/>
      <c r="X4171" s="76"/>
    </row>
    <row r="4172" spans="1:24" s="77" customFormat="1" ht="15.75" x14ac:dyDescent="0.25">
      <c r="A4172" s="72" t="s">
        <v>308</v>
      </c>
      <c r="B4172" s="44" t="s">
        <v>339</v>
      </c>
      <c r="C4172" s="37" t="s">
        <v>394</v>
      </c>
      <c r="D4172" s="43" t="s">
        <v>369</v>
      </c>
      <c r="E4172" s="53"/>
      <c r="F4172" s="53">
        <f t="shared" si="1038"/>
        <v>0</v>
      </c>
      <c r="G4172" s="53"/>
      <c r="H4172" s="53"/>
      <c r="I4172" s="54"/>
      <c r="J4172" s="50"/>
      <c r="K4172" s="54"/>
      <c r="L4172" s="55"/>
      <c r="M4172" s="75"/>
      <c r="N4172" s="75"/>
      <c r="O4172" s="74"/>
      <c r="P4172" s="74"/>
      <c r="Q4172" s="57">
        <f t="shared" si="1035"/>
        <v>0</v>
      </c>
      <c r="R4172" s="74"/>
      <c r="S4172" s="53">
        <f t="shared" si="1036"/>
        <v>0</v>
      </c>
      <c r="T4172" s="58"/>
      <c r="U4172" s="58"/>
      <c r="V4172" s="53">
        <f t="shared" si="1037"/>
        <v>0</v>
      </c>
      <c r="W4172" s="75"/>
      <c r="X4172" s="76"/>
    </row>
    <row r="4173" spans="1:24" s="77" customFormat="1" ht="15.75" x14ac:dyDescent="0.25">
      <c r="A4173" s="72" t="s">
        <v>308</v>
      </c>
      <c r="B4173" s="44" t="s">
        <v>339</v>
      </c>
      <c r="C4173" s="79" t="s">
        <v>234</v>
      </c>
      <c r="D4173" s="43" t="s">
        <v>235</v>
      </c>
      <c r="E4173" s="53"/>
      <c r="F4173" s="53">
        <f t="shared" si="1038"/>
        <v>0</v>
      </c>
      <c r="G4173" s="53"/>
      <c r="H4173" s="53"/>
      <c r="I4173" s="54"/>
      <c r="J4173" s="50"/>
      <c r="K4173" s="54"/>
      <c r="L4173" s="55"/>
      <c r="M4173" s="75"/>
      <c r="N4173" s="75"/>
      <c r="O4173" s="74"/>
      <c r="P4173" s="74"/>
      <c r="Q4173" s="57">
        <f t="shared" si="1035"/>
        <v>0</v>
      </c>
      <c r="R4173" s="74"/>
      <c r="S4173" s="53">
        <f t="shared" si="1036"/>
        <v>0</v>
      </c>
      <c r="T4173" s="58"/>
      <c r="U4173" s="58"/>
      <c r="V4173" s="53">
        <f t="shared" si="1037"/>
        <v>0</v>
      </c>
      <c r="W4173" s="75"/>
      <c r="X4173" s="76"/>
    </row>
    <row r="4174" spans="1:24" s="77" customFormat="1" ht="15.75" x14ac:dyDescent="0.25">
      <c r="A4174" s="72" t="s">
        <v>308</v>
      </c>
      <c r="B4174" s="44" t="s">
        <v>339</v>
      </c>
      <c r="C4174" s="79" t="s">
        <v>236</v>
      </c>
      <c r="D4174" s="43" t="s">
        <v>237</v>
      </c>
      <c r="E4174" s="53"/>
      <c r="F4174" s="53">
        <f t="shared" si="1038"/>
        <v>0</v>
      </c>
      <c r="G4174" s="53"/>
      <c r="H4174" s="53"/>
      <c r="I4174" s="54"/>
      <c r="J4174" s="50"/>
      <c r="K4174" s="54"/>
      <c r="L4174" s="55"/>
      <c r="M4174" s="75"/>
      <c r="N4174" s="75"/>
      <c r="O4174" s="74"/>
      <c r="P4174" s="74"/>
      <c r="Q4174" s="57">
        <f t="shared" si="1035"/>
        <v>0</v>
      </c>
      <c r="R4174" s="74"/>
      <c r="S4174" s="53">
        <f t="shared" si="1036"/>
        <v>0</v>
      </c>
      <c r="T4174" s="58"/>
      <c r="U4174" s="58"/>
      <c r="V4174" s="53">
        <f t="shared" si="1037"/>
        <v>0</v>
      </c>
      <c r="W4174" s="75"/>
      <c r="X4174" s="76"/>
    </row>
    <row r="4175" spans="1:24" s="77" customFormat="1" ht="31.5" x14ac:dyDescent="0.25">
      <c r="A4175" s="72" t="s">
        <v>308</v>
      </c>
      <c r="B4175" s="44" t="s">
        <v>339</v>
      </c>
      <c r="C4175" s="79" t="s">
        <v>238</v>
      </c>
      <c r="D4175" s="43" t="s">
        <v>239</v>
      </c>
      <c r="E4175" s="53"/>
      <c r="F4175" s="53">
        <f t="shared" si="1038"/>
        <v>0</v>
      </c>
      <c r="G4175" s="53"/>
      <c r="H4175" s="53"/>
      <c r="I4175" s="54"/>
      <c r="J4175" s="50"/>
      <c r="K4175" s="54"/>
      <c r="L4175" s="55"/>
      <c r="M4175" s="75"/>
      <c r="N4175" s="75"/>
      <c r="O4175" s="74"/>
      <c r="P4175" s="74"/>
      <c r="Q4175" s="57">
        <f t="shared" si="1035"/>
        <v>0</v>
      </c>
      <c r="R4175" s="74"/>
      <c r="S4175" s="53">
        <f t="shared" si="1036"/>
        <v>0</v>
      </c>
      <c r="T4175" s="58"/>
      <c r="U4175" s="58"/>
      <c r="V4175" s="53">
        <f t="shared" si="1037"/>
        <v>0</v>
      </c>
      <c r="W4175" s="75"/>
      <c r="X4175" s="76"/>
    </row>
    <row r="4176" spans="1:24" s="77" customFormat="1" ht="31.5" x14ac:dyDescent="0.25">
      <c r="A4176" s="72" t="s">
        <v>308</v>
      </c>
      <c r="B4176" s="44" t="s">
        <v>339</v>
      </c>
      <c r="C4176" s="79" t="s">
        <v>240</v>
      </c>
      <c r="D4176" s="43" t="s">
        <v>241</v>
      </c>
      <c r="E4176" s="53"/>
      <c r="F4176" s="53">
        <f t="shared" si="1038"/>
        <v>0</v>
      </c>
      <c r="G4176" s="53"/>
      <c r="H4176" s="53"/>
      <c r="I4176" s="54"/>
      <c r="J4176" s="50"/>
      <c r="K4176" s="54"/>
      <c r="L4176" s="55"/>
      <c r="M4176" s="75"/>
      <c r="N4176" s="75"/>
      <c r="O4176" s="74"/>
      <c r="P4176" s="74"/>
      <c r="Q4176" s="57">
        <f t="shared" si="1035"/>
        <v>0</v>
      </c>
      <c r="R4176" s="74"/>
      <c r="S4176" s="53">
        <f t="shared" si="1036"/>
        <v>0</v>
      </c>
      <c r="T4176" s="58"/>
      <c r="U4176" s="58"/>
      <c r="V4176" s="53">
        <f t="shared" si="1037"/>
        <v>0</v>
      </c>
      <c r="W4176" s="75"/>
      <c r="X4176" s="76"/>
    </row>
    <row r="4177" spans="1:24" s="77" customFormat="1" ht="15.75" x14ac:dyDescent="0.25">
      <c r="A4177" s="72" t="s">
        <v>308</v>
      </c>
      <c r="B4177" s="44" t="s">
        <v>339</v>
      </c>
      <c r="C4177" s="79" t="s">
        <v>242</v>
      </c>
      <c r="D4177" s="43" t="s">
        <v>246</v>
      </c>
      <c r="E4177" s="53"/>
      <c r="F4177" s="53">
        <f t="shared" si="1038"/>
        <v>0</v>
      </c>
      <c r="G4177" s="53"/>
      <c r="H4177" s="53"/>
      <c r="I4177" s="54"/>
      <c r="J4177" s="50"/>
      <c r="K4177" s="54"/>
      <c r="L4177" s="55"/>
      <c r="M4177" s="75"/>
      <c r="N4177" s="75"/>
      <c r="O4177" s="74"/>
      <c r="P4177" s="74"/>
      <c r="Q4177" s="57">
        <f t="shared" si="1035"/>
        <v>0</v>
      </c>
      <c r="R4177" s="74"/>
      <c r="S4177" s="53">
        <f t="shared" si="1036"/>
        <v>0</v>
      </c>
      <c r="T4177" s="58"/>
      <c r="U4177" s="58"/>
      <c r="V4177" s="53">
        <f t="shared" si="1037"/>
        <v>0</v>
      </c>
      <c r="W4177" s="75"/>
      <c r="X4177" s="76"/>
    </row>
    <row r="4178" spans="1:24" s="77" customFormat="1" ht="15.75" x14ac:dyDescent="0.25">
      <c r="A4178" s="72" t="s">
        <v>308</v>
      </c>
      <c r="B4178" s="44" t="s">
        <v>339</v>
      </c>
      <c r="C4178" s="79" t="s">
        <v>243</v>
      </c>
      <c r="D4178" s="43" t="s">
        <v>247</v>
      </c>
      <c r="E4178" s="53"/>
      <c r="F4178" s="53">
        <f t="shared" si="1038"/>
        <v>0</v>
      </c>
      <c r="G4178" s="53">
        <v>4176</v>
      </c>
      <c r="H4178" s="53">
        <v>4176</v>
      </c>
      <c r="I4178" s="54"/>
      <c r="J4178" s="50"/>
      <c r="K4178" s="54"/>
      <c r="L4178" s="55"/>
      <c r="M4178" s="75"/>
      <c r="N4178" s="75"/>
      <c r="O4178" s="74"/>
      <c r="P4178" s="74"/>
      <c r="Q4178" s="57">
        <f t="shared" si="1035"/>
        <v>0</v>
      </c>
      <c r="R4178" s="74"/>
      <c r="S4178" s="53">
        <f t="shared" si="1036"/>
        <v>0</v>
      </c>
      <c r="T4178" s="58"/>
      <c r="U4178" s="58"/>
      <c r="V4178" s="53">
        <f t="shared" si="1037"/>
        <v>0</v>
      </c>
      <c r="W4178" s="75"/>
      <c r="X4178" s="76"/>
    </row>
    <row r="4179" spans="1:24" s="77" customFormat="1" ht="15.75" x14ac:dyDescent="0.25">
      <c r="A4179" s="72" t="s">
        <v>308</v>
      </c>
      <c r="B4179" s="44" t="s">
        <v>339</v>
      </c>
      <c r="C4179" s="79" t="s">
        <v>244</v>
      </c>
      <c r="D4179" s="43" t="s">
        <v>245</v>
      </c>
      <c r="E4179" s="53"/>
      <c r="F4179" s="53">
        <f t="shared" si="1038"/>
        <v>0</v>
      </c>
      <c r="G4179" s="53"/>
      <c r="H4179" s="53"/>
      <c r="I4179" s="54"/>
      <c r="J4179" s="50"/>
      <c r="K4179" s="54"/>
      <c r="L4179" s="55"/>
      <c r="M4179" s="75"/>
      <c r="N4179" s="75"/>
      <c r="O4179" s="74"/>
      <c r="P4179" s="74"/>
      <c r="Q4179" s="57">
        <f t="shared" si="1035"/>
        <v>0</v>
      </c>
      <c r="R4179" s="74"/>
      <c r="S4179" s="53">
        <f t="shared" si="1036"/>
        <v>0</v>
      </c>
      <c r="T4179" s="58"/>
      <c r="U4179" s="58"/>
      <c r="V4179" s="53">
        <f t="shared" si="1037"/>
        <v>0</v>
      </c>
      <c r="W4179" s="75"/>
      <c r="X4179" s="76"/>
    </row>
    <row r="4180" spans="1:24" s="77" customFormat="1" ht="31.5" x14ac:dyDescent="0.25">
      <c r="A4180" s="72" t="s">
        <v>308</v>
      </c>
      <c r="B4180" s="44" t="s">
        <v>339</v>
      </c>
      <c r="C4180" s="79" t="s">
        <v>248</v>
      </c>
      <c r="D4180" s="43" t="s">
        <v>249</v>
      </c>
      <c r="E4180" s="53"/>
      <c r="F4180" s="53">
        <f t="shared" si="1038"/>
        <v>0</v>
      </c>
      <c r="G4180" s="53"/>
      <c r="H4180" s="53"/>
      <c r="I4180" s="54"/>
      <c r="J4180" s="50"/>
      <c r="K4180" s="54"/>
      <c r="L4180" s="55"/>
      <c r="M4180" s="75"/>
      <c r="N4180" s="75"/>
      <c r="O4180" s="74"/>
      <c r="P4180" s="74"/>
      <c r="Q4180" s="57">
        <f t="shared" si="1035"/>
        <v>0</v>
      </c>
      <c r="R4180" s="74"/>
      <c r="S4180" s="53">
        <f t="shared" si="1036"/>
        <v>0</v>
      </c>
      <c r="T4180" s="58"/>
      <c r="U4180" s="58"/>
      <c r="V4180" s="53">
        <f t="shared" si="1037"/>
        <v>0</v>
      </c>
      <c r="W4180" s="75"/>
      <c r="X4180" s="76"/>
    </row>
    <row r="4181" spans="1:24" s="77" customFormat="1" ht="15.75" x14ac:dyDescent="0.25">
      <c r="A4181" s="72" t="s">
        <v>308</v>
      </c>
      <c r="B4181" s="44" t="s">
        <v>339</v>
      </c>
      <c r="C4181" s="79" t="s">
        <v>250</v>
      </c>
      <c r="D4181" s="43" t="s">
        <v>251</v>
      </c>
      <c r="E4181" s="53"/>
      <c r="F4181" s="53">
        <f t="shared" si="1038"/>
        <v>0</v>
      </c>
      <c r="G4181" s="53"/>
      <c r="H4181" s="53"/>
      <c r="I4181" s="54"/>
      <c r="J4181" s="50"/>
      <c r="K4181" s="54"/>
      <c r="L4181" s="55"/>
      <c r="M4181" s="75"/>
      <c r="N4181" s="75"/>
      <c r="O4181" s="74"/>
      <c r="P4181" s="74"/>
      <c r="Q4181" s="57">
        <f t="shared" si="1035"/>
        <v>0</v>
      </c>
      <c r="R4181" s="74"/>
      <c r="S4181" s="53">
        <f t="shared" si="1036"/>
        <v>0</v>
      </c>
      <c r="T4181" s="58"/>
      <c r="U4181" s="58"/>
      <c r="V4181" s="53">
        <f t="shared" si="1037"/>
        <v>0</v>
      </c>
      <c r="W4181" s="75"/>
      <c r="X4181" s="76"/>
    </row>
    <row r="4182" spans="1:24" s="77" customFormat="1" ht="31.5" x14ac:dyDescent="0.25">
      <c r="A4182" s="72" t="s">
        <v>308</v>
      </c>
      <c r="B4182" s="44" t="s">
        <v>339</v>
      </c>
      <c r="C4182" s="79" t="s">
        <v>252</v>
      </c>
      <c r="D4182" s="43" t="s">
        <v>253</v>
      </c>
      <c r="E4182" s="53"/>
      <c r="F4182" s="53">
        <f t="shared" si="1038"/>
        <v>0</v>
      </c>
      <c r="G4182" s="53"/>
      <c r="H4182" s="53"/>
      <c r="I4182" s="54"/>
      <c r="J4182" s="50"/>
      <c r="K4182" s="54"/>
      <c r="L4182" s="55"/>
      <c r="M4182" s="75"/>
      <c r="N4182" s="75"/>
      <c r="O4182" s="74"/>
      <c r="P4182" s="74"/>
      <c r="Q4182" s="57">
        <f t="shared" si="1035"/>
        <v>0</v>
      </c>
      <c r="R4182" s="74"/>
      <c r="S4182" s="53">
        <f t="shared" si="1036"/>
        <v>0</v>
      </c>
      <c r="T4182" s="58"/>
      <c r="U4182" s="58"/>
      <c r="V4182" s="53">
        <f t="shared" si="1037"/>
        <v>0</v>
      </c>
      <c r="W4182" s="75"/>
      <c r="X4182" s="76"/>
    </row>
    <row r="4183" spans="1:24" s="77" customFormat="1" ht="15.75" x14ac:dyDescent="0.25">
      <c r="A4183" s="72" t="s">
        <v>308</v>
      </c>
      <c r="B4183" s="44" t="s">
        <v>339</v>
      </c>
      <c r="C4183" s="79" t="s">
        <v>254</v>
      </c>
      <c r="D4183" s="43" t="s">
        <v>263</v>
      </c>
      <c r="E4183" s="53"/>
      <c r="F4183" s="53">
        <f t="shared" si="1038"/>
        <v>0</v>
      </c>
      <c r="G4183" s="53"/>
      <c r="H4183" s="53"/>
      <c r="I4183" s="54"/>
      <c r="J4183" s="50"/>
      <c r="K4183" s="54"/>
      <c r="L4183" s="55"/>
      <c r="M4183" s="75"/>
      <c r="N4183" s="75"/>
      <c r="O4183" s="74"/>
      <c r="P4183" s="74"/>
      <c r="Q4183" s="57">
        <f t="shared" si="1035"/>
        <v>0</v>
      </c>
      <c r="R4183" s="74"/>
      <c r="S4183" s="53">
        <f t="shared" si="1036"/>
        <v>0</v>
      </c>
      <c r="T4183" s="58"/>
      <c r="U4183" s="58"/>
      <c r="V4183" s="53">
        <f t="shared" si="1037"/>
        <v>0</v>
      </c>
      <c r="W4183" s="75"/>
      <c r="X4183" s="76"/>
    </row>
    <row r="4184" spans="1:24" s="77" customFormat="1" ht="15.75" x14ac:dyDescent="0.25">
      <c r="A4184" s="72" t="s">
        <v>308</v>
      </c>
      <c r="B4184" s="44" t="s">
        <v>339</v>
      </c>
      <c r="C4184" s="79" t="s">
        <v>255</v>
      </c>
      <c r="D4184" s="43" t="s">
        <v>256</v>
      </c>
      <c r="E4184" s="53"/>
      <c r="F4184" s="53">
        <f t="shared" si="1038"/>
        <v>0</v>
      </c>
      <c r="G4184" s="53"/>
      <c r="H4184" s="53"/>
      <c r="I4184" s="54"/>
      <c r="J4184" s="50"/>
      <c r="K4184" s="54"/>
      <c r="L4184" s="55"/>
      <c r="M4184" s="75"/>
      <c r="N4184" s="75"/>
      <c r="O4184" s="74"/>
      <c r="P4184" s="74"/>
      <c r="Q4184" s="57">
        <f t="shared" si="1035"/>
        <v>0</v>
      </c>
      <c r="R4184" s="74"/>
      <c r="S4184" s="53">
        <f t="shared" si="1036"/>
        <v>0</v>
      </c>
      <c r="T4184" s="58"/>
      <c r="U4184" s="58"/>
      <c r="V4184" s="53">
        <f t="shared" si="1037"/>
        <v>0</v>
      </c>
      <c r="W4184" s="75"/>
      <c r="X4184" s="76"/>
    </row>
    <row r="4185" spans="1:24" s="77" customFormat="1" ht="15.75" x14ac:dyDescent="0.25">
      <c r="A4185" s="72" t="s">
        <v>308</v>
      </c>
      <c r="B4185" s="44" t="s">
        <v>339</v>
      </c>
      <c r="C4185" s="79" t="s">
        <v>257</v>
      </c>
      <c r="D4185" s="43" t="s">
        <v>258</v>
      </c>
      <c r="E4185" s="53"/>
      <c r="F4185" s="53">
        <f t="shared" si="1038"/>
        <v>0</v>
      </c>
      <c r="G4185" s="53"/>
      <c r="H4185" s="53"/>
      <c r="I4185" s="54"/>
      <c r="J4185" s="50"/>
      <c r="K4185" s="54"/>
      <c r="L4185" s="55"/>
      <c r="M4185" s="75"/>
      <c r="N4185" s="75"/>
      <c r="O4185" s="74"/>
      <c r="P4185" s="74"/>
      <c r="Q4185" s="57">
        <f t="shared" si="1035"/>
        <v>0</v>
      </c>
      <c r="R4185" s="74"/>
      <c r="S4185" s="53">
        <f t="shared" si="1036"/>
        <v>0</v>
      </c>
      <c r="T4185" s="58"/>
      <c r="U4185" s="58"/>
      <c r="V4185" s="53">
        <f t="shared" si="1037"/>
        <v>0</v>
      </c>
      <c r="W4185" s="75"/>
      <c r="X4185" s="76"/>
    </row>
    <row r="4186" spans="1:24" s="77" customFormat="1" ht="15.75" x14ac:dyDescent="0.25">
      <c r="A4186" s="72" t="s">
        <v>308</v>
      </c>
      <c r="B4186" s="44" t="s">
        <v>339</v>
      </c>
      <c r="C4186" s="79" t="s">
        <v>259</v>
      </c>
      <c r="D4186" s="43" t="s">
        <v>260</v>
      </c>
      <c r="E4186" s="53"/>
      <c r="F4186" s="53">
        <f t="shared" si="1038"/>
        <v>0</v>
      </c>
      <c r="G4186" s="53"/>
      <c r="H4186" s="53"/>
      <c r="I4186" s="54"/>
      <c r="J4186" s="50"/>
      <c r="K4186" s="54"/>
      <c r="L4186" s="55"/>
      <c r="M4186" s="75"/>
      <c r="N4186" s="75"/>
      <c r="O4186" s="74"/>
      <c r="P4186" s="74"/>
      <c r="Q4186" s="57">
        <f t="shared" si="1035"/>
        <v>0</v>
      </c>
      <c r="R4186" s="74"/>
      <c r="S4186" s="53">
        <f t="shared" si="1036"/>
        <v>0</v>
      </c>
      <c r="T4186" s="58"/>
      <c r="U4186" s="58"/>
      <c r="V4186" s="53">
        <f t="shared" si="1037"/>
        <v>0</v>
      </c>
      <c r="W4186" s="75"/>
      <c r="X4186" s="76"/>
    </row>
    <row r="4187" spans="1:24" s="77" customFormat="1" ht="31.5" x14ac:dyDescent="0.25">
      <c r="A4187" s="72" t="s">
        <v>308</v>
      </c>
      <c r="B4187" s="44" t="s">
        <v>339</v>
      </c>
      <c r="C4187" s="79" t="s">
        <v>261</v>
      </c>
      <c r="D4187" s="43" t="s">
        <v>262</v>
      </c>
      <c r="E4187" s="53"/>
      <c r="F4187" s="53">
        <f t="shared" si="1038"/>
        <v>0</v>
      </c>
      <c r="G4187" s="53"/>
      <c r="H4187" s="53"/>
      <c r="I4187" s="54"/>
      <c r="J4187" s="50"/>
      <c r="K4187" s="54"/>
      <c r="L4187" s="55"/>
      <c r="M4187" s="75"/>
      <c r="N4187" s="75"/>
      <c r="O4187" s="74"/>
      <c r="P4187" s="74"/>
      <c r="Q4187" s="57">
        <f t="shared" si="1035"/>
        <v>0</v>
      </c>
      <c r="R4187" s="74"/>
      <c r="S4187" s="53">
        <f t="shared" si="1036"/>
        <v>0</v>
      </c>
      <c r="T4187" s="58"/>
      <c r="U4187" s="58"/>
      <c r="V4187" s="53">
        <f t="shared" si="1037"/>
        <v>0</v>
      </c>
      <c r="W4187" s="75"/>
      <c r="X4187" s="76"/>
    </row>
    <row r="4188" spans="1:24" s="77" customFormat="1" ht="15.75" x14ac:dyDescent="0.25">
      <c r="A4188" s="72" t="s">
        <v>308</v>
      </c>
      <c r="B4188" s="44" t="s">
        <v>339</v>
      </c>
      <c r="C4188" s="79" t="s">
        <v>264</v>
      </c>
      <c r="D4188" s="43" t="s">
        <v>265</v>
      </c>
      <c r="E4188" s="53"/>
      <c r="F4188" s="53">
        <f t="shared" si="1038"/>
        <v>0</v>
      </c>
      <c r="G4188" s="53"/>
      <c r="H4188" s="53"/>
      <c r="I4188" s="54"/>
      <c r="J4188" s="50"/>
      <c r="K4188" s="54"/>
      <c r="L4188" s="55"/>
      <c r="M4188" s="75"/>
      <c r="N4188" s="75"/>
      <c r="O4188" s="74"/>
      <c r="P4188" s="74"/>
      <c r="Q4188" s="57">
        <f t="shared" si="1035"/>
        <v>0</v>
      </c>
      <c r="R4188" s="74"/>
      <c r="S4188" s="53">
        <f t="shared" si="1036"/>
        <v>0</v>
      </c>
      <c r="T4188" s="58"/>
      <c r="U4188" s="58"/>
      <c r="V4188" s="53">
        <f t="shared" si="1037"/>
        <v>0</v>
      </c>
      <c r="W4188" s="75"/>
      <c r="X4188" s="76"/>
    </row>
    <row r="4189" spans="1:24" s="77" customFormat="1" ht="47.25" x14ac:dyDescent="0.25">
      <c r="A4189" s="72" t="s">
        <v>308</v>
      </c>
      <c r="B4189" s="44" t="s">
        <v>339</v>
      </c>
      <c r="C4189" s="79" t="s">
        <v>266</v>
      </c>
      <c r="D4189" s="43" t="s">
        <v>267</v>
      </c>
      <c r="E4189" s="53"/>
      <c r="F4189" s="53">
        <f t="shared" si="1038"/>
        <v>0</v>
      </c>
      <c r="G4189" s="53"/>
      <c r="H4189" s="53"/>
      <c r="I4189" s="54"/>
      <c r="J4189" s="50"/>
      <c r="K4189" s="54"/>
      <c r="L4189" s="55"/>
      <c r="M4189" s="75"/>
      <c r="N4189" s="75"/>
      <c r="O4189" s="74"/>
      <c r="P4189" s="74"/>
      <c r="Q4189" s="57">
        <f t="shared" si="1035"/>
        <v>0</v>
      </c>
      <c r="R4189" s="74"/>
      <c r="S4189" s="53">
        <f t="shared" si="1036"/>
        <v>0</v>
      </c>
      <c r="T4189" s="58"/>
      <c r="U4189" s="58"/>
      <c r="V4189" s="53">
        <f t="shared" si="1037"/>
        <v>0</v>
      </c>
      <c r="W4189" s="75"/>
      <c r="X4189" s="76"/>
    </row>
    <row r="4190" spans="1:24" s="77" customFormat="1" ht="15.75" x14ac:dyDescent="0.25">
      <c r="A4190" s="72" t="s">
        <v>308</v>
      </c>
      <c r="B4190" s="44" t="s">
        <v>339</v>
      </c>
      <c r="C4190" s="79" t="s">
        <v>268</v>
      </c>
      <c r="D4190" s="43" t="s">
        <v>269</v>
      </c>
      <c r="E4190" s="53"/>
      <c r="F4190" s="53">
        <f t="shared" si="1038"/>
        <v>0</v>
      </c>
      <c r="G4190" s="53"/>
      <c r="H4190" s="53"/>
      <c r="I4190" s="54"/>
      <c r="J4190" s="50"/>
      <c r="K4190" s="54"/>
      <c r="L4190" s="55"/>
      <c r="M4190" s="75"/>
      <c r="N4190" s="75"/>
      <c r="O4190" s="74"/>
      <c r="P4190" s="74"/>
      <c r="Q4190" s="57">
        <f t="shared" si="1035"/>
        <v>0</v>
      </c>
      <c r="R4190" s="74"/>
      <c r="S4190" s="53">
        <f t="shared" si="1036"/>
        <v>0</v>
      </c>
      <c r="T4190" s="58"/>
      <c r="U4190" s="58"/>
      <c r="V4190" s="53">
        <f t="shared" si="1037"/>
        <v>0</v>
      </c>
      <c r="W4190" s="75"/>
      <c r="X4190" s="76"/>
    </row>
    <row r="4191" spans="1:24" s="77" customFormat="1" ht="31.5" x14ac:dyDescent="0.25">
      <c r="A4191" s="72" t="s">
        <v>308</v>
      </c>
      <c r="B4191" s="44" t="s">
        <v>339</v>
      </c>
      <c r="C4191" s="79" t="s">
        <v>270</v>
      </c>
      <c r="D4191" s="43" t="s">
        <v>271</v>
      </c>
      <c r="E4191" s="53"/>
      <c r="F4191" s="53">
        <f t="shared" si="1038"/>
        <v>0</v>
      </c>
      <c r="G4191" s="53"/>
      <c r="H4191" s="53"/>
      <c r="I4191" s="54"/>
      <c r="J4191" s="50"/>
      <c r="K4191" s="54"/>
      <c r="L4191" s="55"/>
      <c r="M4191" s="75"/>
      <c r="N4191" s="75"/>
      <c r="O4191" s="74"/>
      <c r="P4191" s="74"/>
      <c r="Q4191" s="57">
        <f t="shared" si="1035"/>
        <v>0</v>
      </c>
      <c r="R4191" s="74"/>
      <c r="S4191" s="53">
        <f t="shared" si="1036"/>
        <v>0</v>
      </c>
      <c r="T4191" s="58"/>
      <c r="U4191" s="58"/>
      <c r="V4191" s="53">
        <f t="shared" si="1037"/>
        <v>0</v>
      </c>
      <c r="W4191" s="75"/>
      <c r="X4191" s="76"/>
    </row>
    <row r="4192" spans="1:24" s="77" customFormat="1" ht="15.75" x14ac:dyDescent="0.25">
      <c r="A4192" s="72" t="s">
        <v>308</v>
      </c>
      <c r="B4192" s="44" t="s">
        <v>339</v>
      </c>
      <c r="C4192" s="79" t="s">
        <v>272</v>
      </c>
      <c r="D4192" s="43" t="s">
        <v>273</v>
      </c>
      <c r="E4192" s="53"/>
      <c r="F4192" s="53">
        <f t="shared" si="1038"/>
        <v>0</v>
      </c>
      <c r="G4192" s="53"/>
      <c r="H4192" s="53"/>
      <c r="I4192" s="54"/>
      <c r="J4192" s="50"/>
      <c r="K4192" s="54"/>
      <c r="L4192" s="55"/>
      <c r="M4192" s="75"/>
      <c r="N4192" s="75"/>
      <c r="O4192" s="74"/>
      <c r="P4192" s="74"/>
      <c r="Q4192" s="57">
        <f t="shared" si="1035"/>
        <v>0</v>
      </c>
      <c r="R4192" s="74"/>
      <c r="S4192" s="53">
        <f t="shared" si="1036"/>
        <v>0</v>
      </c>
      <c r="T4192" s="58"/>
      <c r="U4192" s="58"/>
      <c r="V4192" s="53">
        <f t="shared" si="1037"/>
        <v>0</v>
      </c>
      <c r="W4192" s="75"/>
      <c r="X4192" s="76"/>
    </row>
    <row r="4193" spans="1:24" s="77" customFormat="1" ht="31.5" x14ac:dyDescent="0.25">
      <c r="A4193" s="72" t="s">
        <v>308</v>
      </c>
      <c r="B4193" s="44" t="s">
        <v>339</v>
      </c>
      <c r="C4193" s="79" t="s">
        <v>274</v>
      </c>
      <c r="D4193" s="43" t="s">
        <v>275</v>
      </c>
      <c r="E4193" s="53"/>
      <c r="F4193" s="53">
        <f t="shared" si="1038"/>
        <v>0</v>
      </c>
      <c r="G4193" s="53"/>
      <c r="H4193" s="53"/>
      <c r="I4193" s="54"/>
      <c r="J4193" s="50"/>
      <c r="K4193" s="54"/>
      <c r="L4193" s="55"/>
      <c r="M4193" s="75"/>
      <c r="N4193" s="75"/>
      <c r="O4193" s="74"/>
      <c r="P4193" s="74"/>
      <c r="Q4193" s="57">
        <f t="shared" si="1035"/>
        <v>0</v>
      </c>
      <c r="R4193" s="74"/>
      <c r="S4193" s="53">
        <f t="shared" si="1036"/>
        <v>0</v>
      </c>
      <c r="T4193" s="58"/>
      <c r="U4193" s="58"/>
      <c r="V4193" s="53">
        <f t="shared" si="1037"/>
        <v>0</v>
      </c>
      <c r="W4193" s="75"/>
      <c r="X4193" s="76"/>
    </row>
    <row r="4194" spans="1:24" s="77" customFormat="1" ht="15.75" x14ac:dyDescent="0.25">
      <c r="A4194" s="72" t="s">
        <v>308</v>
      </c>
      <c r="B4194" s="44" t="s">
        <v>339</v>
      </c>
      <c r="C4194" s="79" t="s">
        <v>276</v>
      </c>
      <c r="D4194" s="43" t="s">
        <v>277</v>
      </c>
      <c r="E4194" s="53"/>
      <c r="F4194" s="53">
        <f t="shared" si="1038"/>
        <v>0</v>
      </c>
      <c r="G4194" s="53"/>
      <c r="H4194" s="53"/>
      <c r="I4194" s="54"/>
      <c r="J4194" s="50"/>
      <c r="K4194" s="54"/>
      <c r="L4194" s="55"/>
      <c r="M4194" s="75"/>
      <c r="N4194" s="75"/>
      <c r="O4194" s="74"/>
      <c r="P4194" s="74"/>
      <c r="Q4194" s="57">
        <f t="shared" si="1035"/>
        <v>0</v>
      </c>
      <c r="R4194" s="74"/>
      <c r="S4194" s="53">
        <f t="shared" si="1036"/>
        <v>0</v>
      </c>
      <c r="T4194" s="58"/>
      <c r="U4194" s="58"/>
      <c r="V4194" s="53">
        <f t="shared" si="1037"/>
        <v>0</v>
      </c>
      <c r="W4194" s="75"/>
      <c r="X4194" s="76"/>
    </row>
    <row r="4195" spans="1:24" s="77" customFormat="1" ht="31.5" x14ac:dyDescent="0.25">
      <c r="A4195" s="72" t="s">
        <v>308</v>
      </c>
      <c r="B4195" s="44" t="s">
        <v>339</v>
      </c>
      <c r="C4195" s="79" t="s">
        <v>278</v>
      </c>
      <c r="D4195" s="43" t="s">
        <v>279</v>
      </c>
      <c r="E4195" s="74"/>
      <c r="F4195" s="74"/>
      <c r="G4195" s="74"/>
      <c r="H4195" s="74"/>
      <c r="I4195" s="54"/>
      <c r="J4195" s="50"/>
      <c r="K4195" s="54"/>
      <c r="L4195" s="55"/>
      <c r="M4195" s="75"/>
      <c r="N4195" s="75"/>
      <c r="O4195" s="74"/>
      <c r="P4195" s="74"/>
      <c r="Q4195" s="57">
        <f t="shared" si="1035"/>
        <v>0</v>
      </c>
      <c r="R4195" s="74"/>
      <c r="S4195" s="53">
        <f t="shared" si="1036"/>
        <v>0</v>
      </c>
      <c r="T4195" s="58"/>
      <c r="U4195" s="58"/>
      <c r="V4195" s="53">
        <f t="shared" si="1037"/>
        <v>0</v>
      </c>
      <c r="W4195" s="75"/>
      <c r="X4195" s="76"/>
    </row>
    <row r="4196" spans="1:24" s="77" customFormat="1" ht="15.75" x14ac:dyDescent="0.25">
      <c r="A4196" s="72" t="s">
        <v>308</v>
      </c>
      <c r="B4196" s="44" t="s">
        <v>339</v>
      </c>
      <c r="C4196" s="37" t="s">
        <v>363</v>
      </c>
      <c r="D4196" s="43" t="s">
        <v>360</v>
      </c>
      <c r="E4196" s="74"/>
      <c r="F4196" s="74"/>
      <c r="G4196" s="74"/>
      <c r="H4196" s="74"/>
      <c r="I4196" s="54"/>
      <c r="J4196" s="50"/>
      <c r="K4196" s="54"/>
      <c r="L4196" s="55"/>
      <c r="M4196" s="75"/>
      <c r="N4196" s="75"/>
      <c r="O4196" s="74"/>
      <c r="P4196" s="74"/>
      <c r="Q4196" s="57"/>
      <c r="R4196" s="74"/>
      <c r="S4196" s="53"/>
      <c r="T4196" s="58"/>
      <c r="U4196" s="58"/>
      <c r="V4196" s="53"/>
      <c r="W4196" s="75"/>
      <c r="X4196" s="76"/>
    </row>
    <row r="4197" spans="1:24" s="77" customFormat="1" ht="15.75" x14ac:dyDescent="0.25">
      <c r="A4197" s="72" t="s">
        <v>308</v>
      </c>
      <c r="B4197" s="44" t="s">
        <v>339</v>
      </c>
      <c r="C4197" s="37" t="s">
        <v>364</v>
      </c>
      <c r="D4197" s="38" t="s">
        <v>365</v>
      </c>
      <c r="E4197" s="53"/>
      <c r="F4197" s="100">
        <f>E4197/12*1</f>
        <v>0</v>
      </c>
      <c r="G4197" s="74"/>
      <c r="H4197" s="74"/>
      <c r="I4197" s="54"/>
      <c r="J4197" s="50"/>
      <c r="K4197" s="54"/>
      <c r="L4197" s="55"/>
      <c r="M4197" s="75"/>
      <c r="N4197" s="75"/>
      <c r="O4197" s="74"/>
      <c r="P4197" s="74"/>
      <c r="Q4197" s="57">
        <f>O4197-P4197</f>
        <v>0</v>
      </c>
      <c r="R4197" s="74"/>
      <c r="S4197" s="53">
        <f>ROUND(R4197/12*3,0)</f>
        <v>0</v>
      </c>
      <c r="T4197" s="58"/>
      <c r="U4197" s="58"/>
      <c r="V4197" s="53">
        <f>T4197-U4197</f>
        <v>0</v>
      </c>
      <c r="W4197" s="75"/>
      <c r="X4197" s="76"/>
    </row>
    <row r="4198" spans="1:24" s="77" customFormat="1" ht="15.75" x14ac:dyDescent="0.25">
      <c r="A4198" s="72" t="s">
        <v>308</v>
      </c>
      <c r="B4198" s="44" t="s">
        <v>339</v>
      </c>
      <c r="C4198" s="37" t="s">
        <v>370</v>
      </c>
      <c r="D4198" s="43" t="s">
        <v>323</v>
      </c>
      <c r="E4198" s="53"/>
      <c r="F4198" s="100">
        <f>E4198/12*1</f>
        <v>0</v>
      </c>
      <c r="G4198" s="74"/>
      <c r="H4198" s="74"/>
      <c r="I4198" s="54"/>
      <c r="J4198" s="50"/>
      <c r="K4198" s="54"/>
      <c r="L4198" s="55"/>
      <c r="M4198" s="75"/>
      <c r="N4198" s="75"/>
      <c r="O4198" s="74"/>
      <c r="P4198" s="74"/>
      <c r="Q4198" s="57"/>
      <c r="R4198" s="74"/>
      <c r="S4198" s="53"/>
      <c r="T4198" s="58"/>
      <c r="U4198" s="58"/>
      <c r="V4198" s="53"/>
      <c r="W4198" s="75"/>
      <c r="X4198" s="76"/>
    </row>
    <row r="4199" spans="1:24" s="77" customFormat="1" ht="15.75" x14ac:dyDescent="0.25">
      <c r="A4199" s="72" t="s">
        <v>308</v>
      </c>
      <c r="B4199" s="44" t="s">
        <v>339</v>
      </c>
      <c r="C4199" s="37" t="s">
        <v>399</v>
      </c>
      <c r="D4199" s="39" t="s">
        <v>371</v>
      </c>
      <c r="E4199" s="53"/>
      <c r="F4199" s="100">
        <f>E4199/12*1</f>
        <v>0</v>
      </c>
      <c r="G4199" s="74"/>
      <c r="H4199" s="74"/>
      <c r="I4199" s="54"/>
      <c r="J4199" s="50"/>
      <c r="K4199" s="54"/>
      <c r="L4199" s="55"/>
      <c r="M4199" s="75"/>
      <c r="N4199" s="75"/>
      <c r="O4199" s="74"/>
      <c r="P4199" s="74"/>
      <c r="Q4199" s="57"/>
      <c r="R4199" s="74"/>
      <c r="S4199" s="53"/>
      <c r="T4199" s="58"/>
      <c r="U4199" s="58"/>
      <c r="V4199" s="53"/>
      <c r="W4199" s="75"/>
      <c r="X4199" s="76"/>
    </row>
    <row r="4200" spans="1:24" s="77" customFormat="1" ht="15.75" x14ac:dyDescent="0.25">
      <c r="A4200" s="72" t="s">
        <v>308</v>
      </c>
      <c r="B4200" s="44" t="s">
        <v>339</v>
      </c>
      <c r="C4200" s="99" t="s">
        <v>390</v>
      </c>
      <c r="D4200" s="125" t="s">
        <v>393</v>
      </c>
      <c r="E4200" s="74">
        <v>18795</v>
      </c>
      <c r="F4200" s="53">
        <f t="shared" ref="F4200:F4201" si="1039">E4200/12*2</f>
        <v>3132.5</v>
      </c>
      <c r="G4200" s="74"/>
      <c r="H4200" s="74"/>
      <c r="I4200" s="54"/>
      <c r="J4200" s="50"/>
      <c r="K4200" s="54"/>
      <c r="L4200" s="55"/>
      <c r="M4200" s="75"/>
      <c r="N4200" s="75"/>
      <c r="O4200" s="74"/>
      <c r="P4200" s="74"/>
      <c r="Q4200" s="57"/>
      <c r="R4200" s="74"/>
      <c r="S4200" s="53"/>
      <c r="T4200" s="58"/>
      <c r="U4200" s="58"/>
      <c r="V4200" s="53"/>
      <c r="W4200" s="75"/>
      <c r="X4200" s="76"/>
    </row>
    <row r="4201" spans="1:24" s="77" customFormat="1" ht="31.5" x14ac:dyDescent="0.25">
      <c r="A4201" s="72" t="s">
        <v>308</v>
      </c>
      <c r="B4201" s="44" t="s">
        <v>339</v>
      </c>
      <c r="C4201" s="99" t="s">
        <v>391</v>
      </c>
      <c r="D4201" s="125" t="s">
        <v>392</v>
      </c>
      <c r="E4201" s="74">
        <v>2000</v>
      </c>
      <c r="F4201" s="53">
        <f t="shared" si="1039"/>
        <v>333.33333333333331</v>
      </c>
      <c r="G4201" s="74"/>
      <c r="H4201" s="74"/>
      <c r="I4201" s="54"/>
      <c r="J4201" s="50"/>
      <c r="K4201" s="54"/>
      <c r="L4201" s="55"/>
      <c r="M4201" s="75"/>
      <c r="N4201" s="75"/>
      <c r="O4201" s="74"/>
      <c r="P4201" s="74"/>
      <c r="Q4201" s="57"/>
      <c r="R4201" s="74"/>
      <c r="S4201" s="53"/>
      <c r="T4201" s="58"/>
      <c r="U4201" s="58"/>
      <c r="V4201" s="53"/>
      <c r="W4201" s="75"/>
      <c r="X4201" s="76"/>
    </row>
    <row r="4202" spans="1:24" s="77" customFormat="1" ht="15.75" x14ac:dyDescent="0.25">
      <c r="A4202" s="102" t="s">
        <v>309</v>
      </c>
      <c r="B4202" s="102" t="s">
        <v>340</v>
      </c>
      <c r="C4202" s="110" t="s">
        <v>102</v>
      </c>
      <c r="D4202" s="104" t="s">
        <v>21</v>
      </c>
      <c r="E4202" s="111">
        <f>E4203+E4242</f>
        <v>9165459</v>
      </c>
      <c r="F4202" s="111">
        <f>F4203+F4242</f>
        <v>2255181.6666666665</v>
      </c>
      <c r="G4202" s="111">
        <f>G4203+G4242</f>
        <v>2460407</v>
      </c>
      <c r="H4202" s="111">
        <f>H4203+H4242</f>
        <v>2251339</v>
      </c>
      <c r="I4202" s="135">
        <f>I4203+I4242</f>
        <v>202832.5</v>
      </c>
      <c r="J4202" s="106">
        <f>ROUND(I4202/F4202*100,2)</f>
        <v>8.99</v>
      </c>
      <c r="K4202" s="135">
        <f>K4203+K4242</f>
        <v>-9724</v>
      </c>
      <c r="L4202" s="108">
        <f>ROUND(K4202*100/-F4202,2)</f>
        <v>0.43</v>
      </c>
      <c r="M4202" s="111">
        <f t="shared" ref="M4202:V4202" si="1040">M4203+M4242</f>
        <v>686082</v>
      </c>
      <c r="N4202" s="111">
        <f t="shared" si="1040"/>
        <v>171521</v>
      </c>
      <c r="O4202" s="111">
        <f t="shared" si="1040"/>
        <v>168088</v>
      </c>
      <c r="P4202" s="111">
        <f t="shared" si="1040"/>
        <v>154409</v>
      </c>
      <c r="Q4202" s="135">
        <f t="shared" si="1040"/>
        <v>13679</v>
      </c>
      <c r="R4202" s="111">
        <f t="shared" si="1040"/>
        <v>3160</v>
      </c>
      <c r="S4202" s="105">
        <f t="shared" si="1040"/>
        <v>791</v>
      </c>
      <c r="T4202" s="146">
        <f t="shared" si="1040"/>
        <v>851</v>
      </c>
      <c r="U4202" s="146">
        <f t="shared" si="1040"/>
        <v>786</v>
      </c>
      <c r="V4202" s="105">
        <f t="shared" si="1040"/>
        <v>65</v>
      </c>
      <c r="W4202" s="109">
        <v>13599</v>
      </c>
      <c r="X4202" s="80"/>
    </row>
    <row r="4203" spans="1:24" s="77" customFormat="1" ht="15.75" x14ac:dyDescent="0.25">
      <c r="A4203" s="72" t="s">
        <v>309</v>
      </c>
      <c r="B4203" s="21">
        <v>1</v>
      </c>
      <c r="C4203" s="73" t="s">
        <v>102</v>
      </c>
      <c r="D4203" s="27" t="s">
        <v>22</v>
      </c>
      <c r="E4203" s="52">
        <f>E4204+E4210+E4224</f>
        <v>8541550</v>
      </c>
      <c r="F4203" s="52">
        <f>F4204+F4210+F4224</f>
        <v>2099542.6666666665</v>
      </c>
      <c r="G4203" s="52">
        <f>G4204+G4210+G4224</f>
        <v>2273950</v>
      </c>
      <c r="H4203" s="52">
        <f>H4204+H4210+H4224</f>
        <v>2097148</v>
      </c>
      <c r="I4203" s="132">
        <f>I4204+I4210+I4224</f>
        <v>173206</v>
      </c>
      <c r="J4203" s="50">
        <f>ROUND(I4203/F4203*100,2)</f>
        <v>8.25</v>
      </c>
      <c r="K4203" s="132">
        <f>K4204+K4210+K4224</f>
        <v>-9724</v>
      </c>
      <c r="L4203" s="55">
        <f>ROUND(K4203*100/-F4203,2)</f>
        <v>0.46</v>
      </c>
      <c r="M4203" s="49">
        <v>643583</v>
      </c>
      <c r="N4203" s="49">
        <f>ROUND(M4203/12*3,0)</f>
        <v>160896</v>
      </c>
      <c r="O4203" s="52">
        <f t="shared" ref="O4203:V4203" si="1041">O4204+O4210+O4224</f>
        <v>158710</v>
      </c>
      <c r="P4203" s="52">
        <f t="shared" si="1041"/>
        <v>146232</v>
      </c>
      <c r="Q4203" s="132">
        <f t="shared" si="1041"/>
        <v>12478</v>
      </c>
      <c r="R4203" s="52">
        <f t="shared" si="1041"/>
        <v>2972</v>
      </c>
      <c r="S4203" s="52">
        <f t="shared" si="1041"/>
        <v>744</v>
      </c>
      <c r="T4203" s="142">
        <f t="shared" si="1041"/>
        <v>799</v>
      </c>
      <c r="U4203" s="142">
        <f t="shared" si="1041"/>
        <v>738</v>
      </c>
      <c r="V4203" s="59">
        <f t="shared" si="1041"/>
        <v>61</v>
      </c>
      <c r="W4203" s="75"/>
      <c r="X4203" s="82"/>
    </row>
    <row r="4204" spans="1:24" s="77" customFormat="1" ht="15.75" x14ac:dyDescent="0.25">
      <c r="A4204" s="72" t="s">
        <v>309</v>
      </c>
      <c r="B4204" s="33" t="s">
        <v>334</v>
      </c>
      <c r="C4204" s="73" t="s">
        <v>102</v>
      </c>
      <c r="D4204" s="32" t="s">
        <v>23</v>
      </c>
      <c r="E4204" s="83">
        <f t="shared" ref="E4204:L4204" si="1042">SUM(E4205:E4209)</f>
        <v>372685</v>
      </c>
      <c r="F4204" s="83">
        <f t="shared" si="1042"/>
        <v>93172</v>
      </c>
      <c r="G4204" s="83">
        <f t="shared" si="1042"/>
        <v>93172</v>
      </c>
      <c r="H4204" s="83">
        <f t="shared" si="1042"/>
        <v>93172</v>
      </c>
      <c r="I4204" s="136">
        <f t="shared" si="1042"/>
        <v>0</v>
      </c>
      <c r="J4204" s="136">
        <f t="shared" si="1042"/>
        <v>0</v>
      </c>
      <c r="K4204" s="136">
        <f t="shared" si="1042"/>
        <v>0</v>
      </c>
      <c r="L4204" s="49">
        <f t="shared" si="1042"/>
        <v>0</v>
      </c>
      <c r="M4204" s="83"/>
      <c r="N4204" s="83"/>
      <c r="O4204" s="52">
        <f t="shared" ref="O4204:V4204" si="1043">SUM(O4205:O4209)</f>
        <v>0</v>
      </c>
      <c r="P4204" s="52">
        <f t="shared" si="1043"/>
        <v>0</v>
      </c>
      <c r="Q4204" s="132">
        <f t="shared" si="1043"/>
        <v>0</v>
      </c>
      <c r="R4204" s="52">
        <f t="shared" si="1043"/>
        <v>0</v>
      </c>
      <c r="S4204" s="52">
        <f t="shared" si="1043"/>
        <v>0</v>
      </c>
      <c r="T4204" s="52">
        <f t="shared" si="1043"/>
        <v>0</v>
      </c>
      <c r="U4204" s="49">
        <f t="shared" si="1043"/>
        <v>0</v>
      </c>
      <c r="V4204" s="49">
        <f t="shared" si="1043"/>
        <v>0</v>
      </c>
      <c r="W4204" s="83"/>
      <c r="X4204" s="82"/>
    </row>
    <row r="4205" spans="1:24" s="77" customFormat="1" ht="15.75" x14ac:dyDescent="0.25">
      <c r="A4205" s="72" t="s">
        <v>309</v>
      </c>
      <c r="B4205" s="33" t="s">
        <v>334</v>
      </c>
      <c r="C4205" s="73" t="s">
        <v>73</v>
      </c>
      <c r="D4205" s="34" t="s">
        <v>106</v>
      </c>
      <c r="E4205" s="53"/>
      <c r="F4205" s="53">
        <f t="shared" ref="F4205:F4209" si="1044">ROUND(E4205/12*3,0)</f>
        <v>0</v>
      </c>
      <c r="G4205" s="53"/>
      <c r="H4205" s="53"/>
      <c r="I4205" s="54"/>
      <c r="J4205" s="50"/>
      <c r="K4205" s="54"/>
      <c r="L4205" s="55"/>
      <c r="M4205" s="74"/>
      <c r="N4205" s="74"/>
      <c r="O4205" s="74"/>
      <c r="P4205" s="74"/>
      <c r="Q4205" s="57">
        <f>O4205-P4205</f>
        <v>0</v>
      </c>
      <c r="R4205" s="74"/>
      <c r="S4205" s="53">
        <f>ROUND(R4205/12*3,0)</f>
        <v>0</v>
      </c>
      <c r="T4205" s="53"/>
      <c r="U4205" s="53"/>
      <c r="V4205" s="53">
        <f>T4205-U4205</f>
        <v>0</v>
      </c>
      <c r="W4205" s="74"/>
      <c r="X4205" s="76"/>
    </row>
    <row r="4206" spans="1:24" s="77" customFormat="1" ht="15.75" x14ac:dyDescent="0.25">
      <c r="A4206" s="72" t="s">
        <v>309</v>
      </c>
      <c r="B4206" s="33" t="s">
        <v>334</v>
      </c>
      <c r="C4206" s="73" t="s">
        <v>74</v>
      </c>
      <c r="D4206" s="34" t="s">
        <v>104</v>
      </c>
      <c r="E4206" s="53">
        <v>346682</v>
      </c>
      <c r="F4206" s="53">
        <f t="shared" si="1044"/>
        <v>86671</v>
      </c>
      <c r="G4206" s="53">
        <v>86671</v>
      </c>
      <c r="H4206" s="53">
        <v>86671</v>
      </c>
      <c r="I4206" s="54"/>
      <c r="J4206" s="50"/>
      <c r="K4206" s="54"/>
      <c r="L4206" s="55"/>
      <c r="M4206" s="75"/>
      <c r="N4206" s="75"/>
      <c r="O4206" s="74"/>
      <c r="P4206" s="74"/>
      <c r="Q4206" s="57">
        <f>O4206-P4206</f>
        <v>0</v>
      </c>
      <c r="R4206" s="74"/>
      <c r="S4206" s="53">
        <f>ROUND(R4206/12*3,0)</f>
        <v>0</v>
      </c>
      <c r="T4206" s="53"/>
      <c r="U4206" s="53"/>
      <c r="V4206" s="53">
        <f>T4206-U4206</f>
        <v>0</v>
      </c>
      <c r="W4206" s="75"/>
      <c r="X4206" s="76"/>
    </row>
    <row r="4207" spans="1:24" s="81" customFormat="1" ht="29.25" customHeight="1" x14ac:dyDescent="0.25">
      <c r="A4207" s="72" t="s">
        <v>309</v>
      </c>
      <c r="B4207" s="33" t="s">
        <v>334</v>
      </c>
      <c r="C4207" s="73" t="s">
        <v>74</v>
      </c>
      <c r="D4207" s="34" t="s">
        <v>105</v>
      </c>
      <c r="E4207" s="53">
        <v>26003</v>
      </c>
      <c r="F4207" s="53">
        <f t="shared" si="1044"/>
        <v>6501</v>
      </c>
      <c r="G4207" s="53">
        <v>6501</v>
      </c>
      <c r="H4207" s="53">
        <v>6501</v>
      </c>
      <c r="I4207" s="127"/>
      <c r="J4207" s="50"/>
      <c r="K4207" s="127"/>
      <c r="L4207" s="55"/>
      <c r="M4207" s="75"/>
      <c r="N4207" s="75"/>
      <c r="O4207" s="74"/>
      <c r="P4207" s="74"/>
      <c r="Q4207" s="59">
        <f>O4207-P4207</f>
        <v>0</v>
      </c>
      <c r="R4207" s="74"/>
      <c r="S4207" s="53">
        <f>ROUND(R4207/12*3,0)</f>
        <v>0</v>
      </c>
      <c r="T4207" s="53"/>
      <c r="U4207" s="53"/>
      <c r="V4207" s="53">
        <f>T4207-U4207</f>
        <v>0</v>
      </c>
      <c r="W4207" s="75"/>
      <c r="X4207" s="76"/>
    </row>
    <row r="4208" spans="1:24" s="81" customFormat="1" ht="26.25" customHeight="1" x14ac:dyDescent="0.25">
      <c r="A4208" s="72" t="s">
        <v>309</v>
      </c>
      <c r="B4208" s="33" t="s">
        <v>334</v>
      </c>
      <c r="C4208" s="73" t="s">
        <v>75</v>
      </c>
      <c r="D4208" s="34" t="s">
        <v>107</v>
      </c>
      <c r="E4208" s="74"/>
      <c r="F4208" s="53">
        <f t="shared" si="1044"/>
        <v>0</v>
      </c>
      <c r="G4208" s="74"/>
      <c r="H4208" s="74"/>
      <c r="I4208" s="127"/>
      <c r="J4208" s="55"/>
      <c r="K4208" s="127"/>
      <c r="L4208" s="55"/>
      <c r="M4208" s="75"/>
      <c r="N4208" s="75"/>
      <c r="O4208" s="74"/>
      <c r="P4208" s="74"/>
      <c r="Q4208" s="59">
        <f>O4208-P4208</f>
        <v>0</v>
      </c>
      <c r="R4208" s="74"/>
      <c r="S4208" s="53">
        <f>ROUND(R4208/12*3,0)</f>
        <v>0</v>
      </c>
      <c r="T4208" s="53"/>
      <c r="U4208" s="53"/>
      <c r="V4208" s="53">
        <f>T4208-U4208</f>
        <v>0</v>
      </c>
      <c r="W4208" s="75"/>
      <c r="X4208" s="76"/>
    </row>
    <row r="4209" spans="1:24" s="81" customFormat="1" ht="22.5" customHeight="1" x14ac:dyDescent="0.25">
      <c r="A4209" s="72" t="s">
        <v>309</v>
      </c>
      <c r="B4209" s="33" t="s">
        <v>334</v>
      </c>
      <c r="C4209" s="73" t="s">
        <v>76</v>
      </c>
      <c r="D4209" s="34" t="s">
        <v>108</v>
      </c>
      <c r="E4209" s="74"/>
      <c r="F4209" s="53">
        <f t="shared" si="1044"/>
        <v>0</v>
      </c>
      <c r="G4209" s="74"/>
      <c r="H4209" s="74"/>
      <c r="I4209" s="127"/>
      <c r="J4209" s="55"/>
      <c r="K4209" s="127"/>
      <c r="L4209" s="55"/>
      <c r="M4209" s="75"/>
      <c r="N4209" s="75"/>
      <c r="O4209" s="74"/>
      <c r="P4209" s="74"/>
      <c r="Q4209" s="59">
        <f>O4209-P4209</f>
        <v>0</v>
      </c>
      <c r="R4209" s="74"/>
      <c r="S4209" s="53">
        <f>ROUND(R4209/12*3,0)</f>
        <v>0</v>
      </c>
      <c r="T4209" s="53"/>
      <c r="U4209" s="53"/>
      <c r="V4209" s="53">
        <f>T4209-U4209</f>
        <v>0</v>
      </c>
      <c r="W4209" s="75"/>
      <c r="X4209" s="76"/>
    </row>
    <row r="4210" spans="1:24" s="77" customFormat="1" ht="15.75" x14ac:dyDescent="0.25">
      <c r="A4210" s="72" t="s">
        <v>309</v>
      </c>
      <c r="B4210" s="22" t="s">
        <v>335</v>
      </c>
      <c r="C4210" s="36"/>
      <c r="D4210" s="32" t="s">
        <v>24</v>
      </c>
      <c r="E4210" s="61">
        <f>SUM(E4211:E4223)</f>
        <v>7738703</v>
      </c>
      <c r="F4210" s="61">
        <f>SUM(F4211:F4223)</f>
        <v>1934677</v>
      </c>
      <c r="G4210" s="61">
        <f>SUM(G4211:G4223)</f>
        <v>2098159</v>
      </c>
      <c r="H4210" s="61">
        <f>SUM(H4211:H4223)</f>
        <v>1921357</v>
      </c>
      <c r="I4210" s="128">
        <f>SUM(I4211:I4223)</f>
        <v>173206</v>
      </c>
      <c r="J4210" s="50">
        <f>ROUND(I4210/F4210*100,2)</f>
        <v>8.9499999999999993</v>
      </c>
      <c r="K4210" s="128">
        <f>SUM(K4211:K4223)</f>
        <v>-9724</v>
      </c>
      <c r="L4210" s="55">
        <f>ROUND(K4210*100/-F4210,2)</f>
        <v>0.5</v>
      </c>
      <c r="M4210" s="61"/>
      <c r="N4210" s="61"/>
      <c r="O4210" s="61">
        <f t="shared" ref="O4210:V4210" si="1045">SUM(O4211:O4223)</f>
        <v>156610</v>
      </c>
      <c r="P4210" s="61">
        <f t="shared" si="1045"/>
        <v>144132</v>
      </c>
      <c r="Q4210" s="128">
        <f t="shared" si="1045"/>
        <v>12478</v>
      </c>
      <c r="R4210" s="61">
        <f t="shared" si="1045"/>
        <v>2972</v>
      </c>
      <c r="S4210" s="61">
        <f t="shared" si="1045"/>
        <v>744</v>
      </c>
      <c r="T4210" s="145">
        <f t="shared" si="1045"/>
        <v>790</v>
      </c>
      <c r="U4210" s="145">
        <f t="shared" si="1045"/>
        <v>729</v>
      </c>
      <c r="V4210" s="61">
        <f t="shared" si="1045"/>
        <v>61</v>
      </c>
      <c r="W4210" s="68"/>
      <c r="X4210" s="76"/>
    </row>
    <row r="4211" spans="1:24" s="77" customFormat="1" ht="15.75" x14ac:dyDescent="0.25">
      <c r="A4211" s="72" t="s">
        <v>309</v>
      </c>
      <c r="B4211" s="33" t="s">
        <v>335</v>
      </c>
      <c r="C4211" s="79" t="s">
        <v>25</v>
      </c>
      <c r="D4211" s="34" t="s">
        <v>54</v>
      </c>
      <c r="E4211" s="74"/>
      <c r="F4211" s="74"/>
      <c r="G4211" s="74"/>
      <c r="H4211" s="74"/>
      <c r="I4211" s="54"/>
      <c r="J4211" s="50"/>
      <c r="K4211" s="54"/>
      <c r="L4211" s="55"/>
      <c r="M4211" s="75"/>
      <c r="N4211" s="75"/>
      <c r="O4211" s="74"/>
      <c r="P4211" s="74"/>
      <c r="Q4211" s="57">
        <f t="shared" ref="Q4211:Q4223" si="1046">O4211-P4211</f>
        <v>0</v>
      </c>
      <c r="R4211" s="74"/>
      <c r="S4211" s="53">
        <f t="shared" ref="S4211:S4217" si="1047">ROUND(R4211/12*3,0)</f>
        <v>0</v>
      </c>
      <c r="T4211" s="58"/>
      <c r="U4211" s="58"/>
      <c r="V4211" s="53">
        <f t="shared" ref="V4211:V4223" si="1048">T4211-U4211</f>
        <v>0</v>
      </c>
      <c r="W4211" s="75"/>
      <c r="X4211" s="76"/>
    </row>
    <row r="4212" spans="1:24" s="77" customFormat="1" ht="15.75" x14ac:dyDescent="0.25">
      <c r="A4212" s="72" t="s">
        <v>309</v>
      </c>
      <c r="B4212" s="33" t="s">
        <v>335</v>
      </c>
      <c r="C4212" s="79" t="s">
        <v>26</v>
      </c>
      <c r="D4212" s="34" t="s">
        <v>27</v>
      </c>
      <c r="E4212" s="74">
        <v>357962</v>
      </c>
      <c r="F4212" s="53">
        <f>ROUND(E4212/12*3,0)</f>
        <v>89491</v>
      </c>
      <c r="G4212" s="53">
        <v>79767</v>
      </c>
      <c r="H4212" s="53">
        <v>79767</v>
      </c>
      <c r="I4212" s="54"/>
      <c r="J4212" s="50"/>
      <c r="K4212" s="54">
        <f>G4212-F4212</f>
        <v>-9724</v>
      </c>
      <c r="L4212" s="55">
        <f>ROUND(K4212*100/-F4212,2)</f>
        <v>10.87</v>
      </c>
      <c r="M4212" s="75"/>
      <c r="N4212" s="75"/>
      <c r="O4212" s="74">
        <v>3733</v>
      </c>
      <c r="P4212" s="74">
        <v>3733</v>
      </c>
      <c r="Q4212" s="57">
        <f t="shared" si="1046"/>
        <v>0</v>
      </c>
      <c r="R4212" s="75">
        <v>543</v>
      </c>
      <c r="S4212" s="53">
        <f t="shared" si="1047"/>
        <v>136</v>
      </c>
      <c r="T4212" s="58">
        <v>121</v>
      </c>
      <c r="U4212" s="58">
        <v>121</v>
      </c>
      <c r="V4212" s="53">
        <f t="shared" si="1048"/>
        <v>0</v>
      </c>
      <c r="W4212" s="75"/>
      <c r="X4212" s="76"/>
    </row>
    <row r="4213" spans="1:24" s="77" customFormat="1" ht="31.5" x14ac:dyDescent="0.25">
      <c r="A4213" s="72" t="s">
        <v>309</v>
      </c>
      <c r="B4213" s="33" t="s">
        <v>335</v>
      </c>
      <c r="C4213" s="79" t="s">
        <v>28</v>
      </c>
      <c r="D4213" s="34" t="s">
        <v>29</v>
      </c>
      <c r="E4213" s="74">
        <v>11864</v>
      </c>
      <c r="F4213" s="53">
        <f>ROUND(E4213/12*3,0)</f>
        <v>2966</v>
      </c>
      <c r="G4213" s="53">
        <v>8898</v>
      </c>
      <c r="H4213" s="53">
        <v>2966</v>
      </c>
      <c r="I4213" s="54">
        <f>G4213-F4213</f>
        <v>5932</v>
      </c>
      <c r="J4213" s="50">
        <f>ROUND(I4213/F4213*100,2)</f>
        <v>200</v>
      </c>
      <c r="K4213" s="54"/>
      <c r="L4213" s="55"/>
      <c r="M4213" s="75"/>
      <c r="N4213" s="75"/>
      <c r="O4213" s="74">
        <v>670</v>
      </c>
      <c r="P4213" s="74">
        <v>290</v>
      </c>
      <c r="Q4213" s="57">
        <f t="shared" si="1046"/>
        <v>380</v>
      </c>
      <c r="R4213" s="75">
        <v>4</v>
      </c>
      <c r="S4213" s="53">
        <f t="shared" si="1047"/>
        <v>1</v>
      </c>
      <c r="T4213" s="58">
        <v>3</v>
      </c>
      <c r="U4213" s="58">
        <v>1</v>
      </c>
      <c r="V4213" s="53">
        <f t="shared" si="1048"/>
        <v>2</v>
      </c>
      <c r="W4213" s="75"/>
      <c r="X4213" s="76"/>
    </row>
    <row r="4214" spans="1:24" s="77" customFormat="1" ht="15.75" x14ac:dyDescent="0.25">
      <c r="A4214" s="72" t="s">
        <v>309</v>
      </c>
      <c r="B4214" s="33" t="s">
        <v>335</v>
      </c>
      <c r="C4214" s="79" t="s">
        <v>56</v>
      </c>
      <c r="D4214" s="34" t="s">
        <v>53</v>
      </c>
      <c r="E4214" s="74"/>
      <c r="F4214" s="74"/>
      <c r="G4214" s="74"/>
      <c r="H4214" s="74"/>
      <c r="I4214" s="54"/>
      <c r="J4214" s="50"/>
      <c r="K4214" s="54"/>
      <c r="L4214" s="55"/>
      <c r="M4214" s="75"/>
      <c r="N4214" s="75"/>
      <c r="O4214" s="74"/>
      <c r="P4214" s="74"/>
      <c r="Q4214" s="57">
        <f t="shared" si="1046"/>
        <v>0</v>
      </c>
      <c r="R4214" s="74"/>
      <c r="S4214" s="53">
        <f t="shared" si="1047"/>
        <v>0</v>
      </c>
      <c r="T4214" s="58"/>
      <c r="U4214" s="58"/>
      <c r="V4214" s="53">
        <f t="shared" si="1048"/>
        <v>0</v>
      </c>
      <c r="W4214" s="75"/>
      <c r="X4214" s="76"/>
    </row>
    <row r="4215" spans="1:24" s="77" customFormat="1" ht="15.75" x14ac:dyDescent="0.25">
      <c r="A4215" s="72" t="s">
        <v>309</v>
      </c>
      <c r="B4215" s="33" t="s">
        <v>335</v>
      </c>
      <c r="C4215" s="79" t="s">
        <v>57</v>
      </c>
      <c r="D4215" s="34" t="s">
        <v>68</v>
      </c>
      <c r="E4215" s="74"/>
      <c r="F4215" s="74"/>
      <c r="G4215" s="74"/>
      <c r="H4215" s="74"/>
      <c r="I4215" s="127"/>
      <c r="J4215" s="55"/>
      <c r="K4215" s="127"/>
      <c r="L4215" s="55"/>
      <c r="M4215" s="75"/>
      <c r="N4215" s="75"/>
      <c r="O4215" s="74"/>
      <c r="P4215" s="74"/>
      <c r="Q4215" s="59">
        <f t="shared" si="1046"/>
        <v>0</v>
      </c>
      <c r="R4215" s="74"/>
      <c r="S4215" s="53">
        <f t="shared" si="1047"/>
        <v>0</v>
      </c>
      <c r="T4215" s="53"/>
      <c r="U4215" s="53"/>
      <c r="V4215" s="53">
        <f t="shared" si="1048"/>
        <v>0</v>
      </c>
      <c r="W4215" s="75"/>
      <c r="X4215" s="76"/>
    </row>
    <row r="4216" spans="1:24" s="77" customFormat="1" ht="15.75" x14ac:dyDescent="0.25">
      <c r="A4216" s="72" t="s">
        <v>309</v>
      </c>
      <c r="B4216" s="33" t="s">
        <v>335</v>
      </c>
      <c r="C4216" s="79" t="s">
        <v>58</v>
      </c>
      <c r="D4216" s="34" t="s">
        <v>70</v>
      </c>
      <c r="E4216" s="74">
        <v>1040543</v>
      </c>
      <c r="F4216" s="53">
        <f>ROUND(E4216/12*3,0)</f>
        <v>260136</v>
      </c>
      <c r="G4216" s="53">
        <v>312652</v>
      </c>
      <c r="H4216" s="53">
        <v>258915</v>
      </c>
      <c r="I4216" s="54">
        <f>G4216-F4216</f>
        <v>52516</v>
      </c>
      <c r="J4216" s="50">
        <f>ROUND(I4216/F4216*100,2)</f>
        <v>20.190000000000001</v>
      </c>
      <c r="K4216" s="54"/>
      <c r="L4216" s="55"/>
      <c r="M4216" s="75"/>
      <c r="N4216" s="75"/>
      <c r="O4216" s="74">
        <v>14210</v>
      </c>
      <c r="P4216" s="74">
        <v>11650</v>
      </c>
      <c r="Q4216" s="57">
        <f t="shared" si="1046"/>
        <v>2560</v>
      </c>
      <c r="R4216" s="75">
        <v>426</v>
      </c>
      <c r="S4216" s="53">
        <f t="shared" si="1047"/>
        <v>107</v>
      </c>
      <c r="T4216" s="58">
        <v>128</v>
      </c>
      <c r="U4216" s="58">
        <v>106</v>
      </c>
      <c r="V4216" s="53">
        <f t="shared" si="1048"/>
        <v>22</v>
      </c>
      <c r="W4216" s="75"/>
      <c r="X4216" s="76"/>
    </row>
    <row r="4217" spans="1:24" s="77" customFormat="1" ht="31.5" x14ac:dyDescent="0.25">
      <c r="A4217" s="72" t="s">
        <v>309</v>
      </c>
      <c r="B4217" s="33" t="s">
        <v>335</v>
      </c>
      <c r="C4217" s="79" t="s">
        <v>59</v>
      </c>
      <c r="D4217" s="34" t="s">
        <v>69</v>
      </c>
      <c r="E4217" s="74">
        <v>6328334</v>
      </c>
      <c r="F4217" s="53">
        <f>ROUND(E4217/12*3,0)</f>
        <v>1582084</v>
      </c>
      <c r="G4217" s="53">
        <v>1696842</v>
      </c>
      <c r="H4217" s="53">
        <v>1579709</v>
      </c>
      <c r="I4217" s="54">
        <f>G4217-F4217</f>
        <v>114758</v>
      </c>
      <c r="J4217" s="50">
        <f>ROUND(I4217/F4217*100,2)</f>
        <v>7.25</v>
      </c>
      <c r="K4217" s="54"/>
      <c r="L4217" s="55"/>
      <c r="M4217" s="75"/>
      <c r="N4217" s="75"/>
      <c r="O4217" s="74">
        <v>137997</v>
      </c>
      <c r="P4217" s="74">
        <v>128459</v>
      </c>
      <c r="Q4217" s="57">
        <f t="shared" si="1046"/>
        <v>9538</v>
      </c>
      <c r="R4217" s="75">
        <v>1999</v>
      </c>
      <c r="S4217" s="53">
        <f t="shared" si="1047"/>
        <v>500</v>
      </c>
      <c r="T4217" s="58">
        <v>538</v>
      </c>
      <c r="U4217" s="58">
        <v>501</v>
      </c>
      <c r="V4217" s="53">
        <f t="shared" si="1048"/>
        <v>37</v>
      </c>
      <c r="W4217" s="75"/>
      <c r="X4217" s="76"/>
    </row>
    <row r="4218" spans="1:24" s="77" customFormat="1" ht="15.75" x14ac:dyDescent="0.25">
      <c r="A4218" s="72" t="s">
        <v>309</v>
      </c>
      <c r="B4218" s="33" t="s">
        <v>335</v>
      </c>
      <c r="C4218" s="79" t="s">
        <v>60</v>
      </c>
      <c r="D4218" s="34" t="s">
        <v>72</v>
      </c>
      <c r="E4218" s="74"/>
      <c r="F4218" s="74"/>
      <c r="G4218" s="74"/>
      <c r="H4218" s="74"/>
      <c r="I4218" s="54"/>
      <c r="J4218" s="50"/>
      <c r="K4218" s="54"/>
      <c r="L4218" s="55"/>
      <c r="M4218" s="75"/>
      <c r="N4218" s="75"/>
      <c r="O4218" s="74"/>
      <c r="P4218" s="74"/>
      <c r="Q4218" s="57">
        <f t="shared" si="1046"/>
        <v>0</v>
      </c>
      <c r="R4218" s="74"/>
      <c r="S4218" s="53">
        <f t="shared" ref="S4218:S4223" si="1049">ROUND(R4218/12*3,0)</f>
        <v>0</v>
      </c>
      <c r="T4218" s="58"/>
      <c r="U4218" s="58"/>
      <c r="V4218" s="53">
        <f t="shared" si="1048"/>
        <v>0</v>
      </c>
      <c r="W4218" s="75"/>
      <c r="X4218" s="76"/>
    </row>
    <row r="4219" spans="1:24" s="77" customFormat="1" ht="15.75" x14ac:dyDescent="0.25">
      <c r="A4219" s="72" t="s">
        <v>309</v>
      </c>
      <c r="B4219" s="33" t="s">
        <v>335</v>
      </c>
      <c r="C4219" s="79" t="s">
        <v>61</v>
      </c>
      <c r="D4219" s="34" t="s">
        <v>67</v>
      </c>
      <c r="E4219" s="74"/>
      <c r="F4219" s="74"/>
      <c r="G4219" s="74"/>
      <c r="H4219" s="74"/>
      <c r="I4219" s="54"/>
      <c r="J4219" s="50"/>
      <c r="K4219" s="54"/>
      <c r="L4219" s="55"/>
      <c r="M4219" s="75"/>
      <c r="N4219" s="75"/>
      <c r="O4219" s="74"/>
      <c r="P4219" s="74"/>
      <c r="Q4219" s="57">
        <f t="shared" si="1046"/>
        <v>0</v>
      </c>
      <c r="R4219" s="74"/>
      <c r="S4219" s="53">
        <f t="shared" si="1049"/>
        <v>0</v>
      </c>
      <c r="T4219" s="58"/>
      <c r="U4219" s="58"/>
      <c r="V4219" s="53">
        <f t="shared" si="1048"/>
        <v>0</v>
      </c>
      <c r="W4219" s="75"/>
      <c r="X4219" s="76"/>
    </row>
    <row r="4220" spans="1:24" s="77" customFormat="1" ht="15.75" x14ac:dyDescent="0.25">
      <c r="A4220" s="72" t="s">
        <v>309</v>
      </c>
      <c r="B4220" s="33" t="s">
        <v>335</v>
      </c>
      <c r="C4220" s="79" t="s">
        <v>62</v>
      </c>
      <c r="D4220" s="34" t="s">
        <v>66</v>
      </c>
      <c r="E4220" s="74"/>
      <c r="F4220" s="74"/>
      <c r="G4220" s="74"/>
      <c r="H4220" s="74"/>
      <c r="I4220" s="54"/>
      <c r="J4220" s="50"/>
      <c r="K4220" s="54"/>
      <c r="L4220" s="55"/>
      <c r="M4220" s="75"/>
      <c r="N4220" s="75"/>
      <c r="O4220" s="74"/>
      <c r="P4220" s="74"/>
      <c r="Q4220" s="57">
        <f t="shared" si="1046"/>
        <v>0</v>
      </c>
      <c r="R4220" s="74"/>
      <c r="S4220" s="53">
        <f t="shared" si="1049"/>
        <v>0</v>
      </c>
      <c r="T4220" s="58"/>
      <c r="U4220" s="58"/>
      <c r="V4220" s="53">
        <f t="shared" si="1048"/>
        <v>0</v>
      </c>
      <c r="W4220" s="75"/>
      <c r="X4220" s="76"/>
    </row>
    <row r="4221" spans="1:24" s="77" customFormat="1" ht="15.75" x14ac:dyDescent="0.25">
      <c r="A4221" s="72" t="s">
        <v>309</v>
      </c>
      <c r="B4221" s="33" t="s">
        <v>335</v>
      </c>
      <c r="C4221" s="79" t="s">
        <v>63</v>
      </c>
      <c r="D4221" s="34" t="s">
        <v>52</v>
      </c>
      <c r="E4221" s="74"/>
      <c r="F4221" s="74"/>
      <c r="G4221" s="74"/>
      <c r="H4221" s="74"/>
      <c r="I4221" s="54"/>
      <c r="J4221" s="50"/>
      <c r="K4221" s="54"/>
      <c r="L4221" s="55"/>
      <c r="M4221" s="75"/>
      <c r="N4221" s="75"/>
      <c r="O4221" s="74"/>
      <c r="P4221" s="74"/>
      <c r="Q4221" s="57">
        <f t="shared" si="1046"/>
        <v>0</v>
      </c>
      <c r="R4221" s="74"/>
      <c r="S4221" s="53">
        <f t="shared" si="1049"/>
        <v>0</v>
      </c>
      <c r="T4221" s="58"/>
      <c r="U4221" s="58"/>
      <c r="V4221" s="53">
        <f t="shared" si="1048"/>
        <v>0</v>
      </c>
      <c r="W4221" s="75"/>
      <c r="X4221" s="76"/>
    </row>
    <row r="4222" spans="1:24" s="77" customFormat="1" ht="15.75" x14ac:dyDescent="0.25">
      <c r="A4222" s="72" t="s">
        <v>309</v>
      </c>
      <c r="B4222" s="33" t="s">
        <v>335</v>
      </c>
      <c r="C4222" s="79" t="s">
        <v>64</v>
      </c>
      <c r="D4222" s="34" t="s">
        <v>55</v>
      </c>
      <c r="E4222" s="74"/>
      <c r="F4222" s="74"/>
      <c r="G4222" s="74"/>
      <c r="H4222" s="74"/>
      <c r="I4222" s="54"/>
      <c r="J4222" s="50"/>
      <c r="K4222" s="54"/>
      <c r="L4222" s="55"/>
      <c r="M4222" s="75"/>
      <c r="N4222" s="75"/>
      <c r="O4222" s="74"/>
      <c r="P4222" s="74"/>
      <c r="Q4222" s="57">
        <f t="shared" si="1046"/>
        <v>0</v>
      </c>
      <c r="R4222" s="74"/>
      <c r="S4222" s="53">
        <f t="shared" si="1049"/>
        <v>0</v>
      </c>
      <c r="T4222" s="58"/>
      <c r="U4222" s="58"/>
      <c r="V4222" s="53">
        <f t="shared" si="1048"/>
        <v>0</v>
      </c>
      <c r="W4222" s="75"/>
      <c r="X4222" s="76"/>
    </row>
    <row r="4223" spans="1:24" s="77" customFormat="1" ht="15.75" x14ac:dyDescent="0.25">
      <c r="A4223" s="72" t="s">
        <v>309</v>
      </c>
      <c r="B4223" s="33" t="s">
        <v>335</v>
      </c>
      <c r="C4223" s="79" t="s">
        <v>65</v>
      </c>
      <c r="D4223" s="34" t="s">
        <v>71</v>
      </c>
      <c r="E4223" s="74"/>
      <c r="F4223" s="74"/>
      <c r="G4223" s="74"/>
      <c r="H4223" s="74"/>
      <c r="I4223" s="54"/>
      <c r="J4223" s="50"/>
      <c r="K4223" s="54"/>
      <c r="L4223" s="55"/>
      <c r="M4223" s="75"/>
      <c r="N4223" s="75"/>
      <c r="O4223" s="74"/>
      <c r="P4223" s="74"/>
      <c r="Q4223" s="57">
        <f t="shared" si="1046"/>
        <v>0</v>
      </c>
      <c r="R4223" s="74"/>
      <c r="S4223" s="53">
        <f t="shared" si="1049"/>
        <v>0</v>
      </c>
      <c r="T4223" s="58"/>
      <c r="U4223" s="58"/>
      <c r="V4223" s="53">
        <f t="shared" si="1048"/>
        <v>0</v>
      </c>
      <c r="W4223" s="75"/>
      <c r="X4223" s="76"/>
    </row>
    <row r="4224" spans="1:24" s="77" customFormat="1" ht="31.5" x14ac:dyDescent="0.25">
      <c r="A4224" s="72" t="s">
        <v>309</v>
      </c>
      <c r="B4224" s="22" t="s">
        <v>336</v>
      </c>
      <c r="C4224" s="73" t="s">
        <v>102</v>
      </c>
      <c r="D4224" s="32" t="s">
        <v>30</v>
      </c>
      <c r="E4224" s="61">
        <f t="shared" ref="E4224:L4224" si="1050">SUM(E4225:E4241)</f>
        <v>430162</v>
      </c>
      <c r="F4224" s="61">
        <f t="shared" si="1050"/>
        <v>71693.666666666672</v>
      </c>
      <c r="G4224" s="61">
        <f t="shared" si="1050"/>
        <v>82619</v>
      </c>
      <c r="H4224" s="61">
        <f t="shared" si="1050"/>
        <v>82619</v>
      </c>
      <c r="I4224" s="128">
        <f t="shared" si="1050"/>
        <v>0</v>
      </c>
      <c r="J4224" s="128">
        <f t="shared" si="1050"/>
        <v>0</v>
      </c>
      <c r="K4224" s="128">
        <f t="shared" si="1050"/>
        <v>0</v>
      </c>
      <c r="L4224" s="61">
        <f t="shared" si="1050"/>
        <v>0</v>
      </c>
      <c r="M4224" s="61"/>
      <c r="N4224" s="61"/>
      <c r="O4224" s="61">
        <f t="shared" ref="O4224:V4224" si="1051">SUM(O4225:O4239)</f>
        <v>2100</v>
      </c>
      <c r="P4224" s="61">
        <f t="shared" si="1051"/>
        <v>2100</v>
      </c>
      <c r="Q4224" s="128">
        <f t="shared" si="1051"/>
        <v>0</v>
      </c>
      <c r="R4224" s="61">
        <f t="shared" si="1051"/>
        <v>0</v>
      </c>
      <c r="S4224" s="61">
        <f t="shared" si="1051"/>
        <v>0</v>
      </c>
      <c r="T4224" s="145">
        <f t="shared" si="1051"/>
        <v>9</v>
      </c>
      <c r="U4224" s="145">
        <f t="shared" si="1051"/>
        <v>9</v>
      </c>
      <c r="V4224" s="61">
        <f t="shared" si="1051"/>
        <v>0</v>
      </c>
      <c r="W4224" s="61"/>
      <c r="X4224" s="76"/>
    </row>
    <row r="4225" spans="1:24" s="77" customFormat="1" ht="15.75" x14ac:dyDescent="0.25">
      <c r="A4225" s="72" t="s">
        <v>309</v>
      </c>
      <c r="B4225" s="33" t="s">
        <v>336</v>
      </c>
      <c r="C4225" s="73" t="s">
        <v>79</v>
      </c>
      <c r="D4225" s="43" t="s">
        <v>77</v>
      </c>
      <c r="E4225" s="74"/>
      <c r="F4225" s="74"/>
      <c r="G4225" s="74"/>
      <c r="H4225" s="74"/>
      <c r="I4225" s="54"/>
      <c r="J4225" s="50"/>
      <c r="K4225" s="54"/>
      <c r="L4225" s="55"/>
      <c r="M4225" s="75"/>
      <c r="N4225" s="75"/>
      <c r="O4225" s="74"/>
      <c r="P4225" s="74"/>
      <c r="Q4225" s="57">
        <f t="shared" ref="Q4225:Q4239" si="1052">O4225-P4225</f>
        <v>0</v>
      </c>
      <c r="R4225" s="74"/>
      <c r="S4225" s="53">
        <f>ROUND(R4225/12*3,0)</f>
        <v>0</v>
      </c>
      <c r="T4225" s="58"/>
      <c r="U4225" s="58"/>
      <c r="V4225" s="53">
        <f t="shared" ref="V4225:V4239" si="1053">T4225-U4225</f>
        <v>0</v>
      </c>
      <c r="W4225" s="75"/>
      <c r="X4225" s="76"/>
    </row>
    <row r="4226" spans="1:24" s="77" customFormat="1" ht="15.75" x14ac:dyDescent="0.25">
      <c r="A4226" s="72" t="s">
        <v>309</v>
      </c>
      <c r="B4226" s="33" t="s">
        <v>336</v>
      </c>
      <c r="C4226" s="73" t="s">
        <v>80</v>
      </c>
      <c r="D4226" s="43" t="s">
        <v>78</v>
      </c>
      <c r="E4226" s="74"/>
      <c r="F4226" s="74"/>
      <c r="G4226" s="74"/>
      <c r="H4226" s="74"/>
      <c r="I4226" s="54"/>
      <c r="J4226" s="50"/>
      <c r="K4226" s="54"/>
      <c r="L4226" s="55"/>
      <c r="M4226" s="75"/>
      <c r="N4226" s="75"/>
      <c r="O4226" s="74"/>
      <c r="P4226" s="74"/>
      <c r="Q4226" s="57">
        <f t="shared" si="1052"/>
        <v>0</v>
      </c>
      <c r="R4226" s="74"/>
      <c r="S4226" s="53">
        <f>ROUND(R4226/12*3,0)</f>
        <v>0</v>
      </c>
      <c r="T4226" s="58"/>
      <c r="U4226" s="58"/>
      <c r="V4226" s="53">
        <f t="shared" si="1053"/>
        <v>0</v>
      </c>
      <c r="W4226" s="75"/>
      <c r="X4226" s="76"/>
    </row>
    <row r="4227" spans="1:24" s="77" customFormat="1" ht="15.75" x14ac:dyDescent="0.25">
      <c r="A4227" s="72" t="s">
        <v>309</v>
      </c>
      <c r="B4227" s="33" t="s">
        <v>336</v>
      </c>
      <c r="C4227" s="73" t="s">
        <v>82</v>
      </c>
      <c r="D4227" s="34" t="s">
        <v>81</v>
      </c>
      <c r="E4227" s="74"/>
      <c r="F4227" s="74"/>
      <c r="G4227" s="74"/>
      <c r="H4227" s="74"/>
      <c r="I4227" s="54"/>
      <c r="J4227" s="50"/>
      <c r="K4227" s="54"/>
      <c r="L4227" s="55"/>
      <c r="M4227" s="75"/>
      <c r="N4227" s="75"/>
      <c r="O4227" s="74"/>
      <c r="P4227" s="74"/>
      <c r="Q4227" s="57">
        <f t="shared" si="1052"/>
        <v>0</v>
      </c>
      <c r="R4227" s="74"/>
      <c r="S4227" s="53">
        <f>ROUND(R4227/12*4,0)</f>
        <v>0</v>
      </c>
      <c r="T4227" s="58"/>
      <c r="U4227" s="58"/>
      <c r="V4227" s="53">
        <f t="shared" si="1053"/>
        <v>0</v>
      </c>
      <c r="W4227" s="75"/>
      <c r="X4227" s="76"/>
    </row>
    <row r="4228" spans="1:24" s="77" customFormat="1" ht="31.5" x14ac:dyDescent="0.25">
      <c r="A4228" s="72" t="s">
        <v>309</v>
      </c>
      <c r="B4228" s="33" t="s">
        <v>336</v>
      </c>
      <c r="C4228" s="73" t="s">
        <v>84</v>
      </c>
      <c r="D4228" s="43" t="s">
        <v>83</v>
      </c>
      <c r="E4228" s="53">
        <v>419409</v>
      </c>
      <c r="F4228" s="53">
        <f>E4228/12*2</f>
        <v>69901.5</v>
      </c>
      <c r="G4228" s="53">
        <v>60890</v>
      </c>
      <c r="H4228" s="53">
        <v>60890</v>
      </c>
      <c r="I4228" s="54"/>
      <c r="J4228" s="50"/>
      <c r="K4228" s="54"/>
      <c r="L4228" s="55"/>
      <c r="M4228" s="75"/>
      <c r="N4228" s="75"/>
      <c r="O4228" s="74"/>
      <c r="P4228" s="74"/>
      <c r="Q4228" s="57">
        <f t="shared" si="1052"/>
        <v>0</v>
      </c>
      <c r="R4228" s="74"/>
      <c r="S4228" s="53">
        <f>ROUND(R4228/12*3,0)</f>
        <v>0</v>
      </c>
      <c r="T4228" s="58"/>
      <c r="U4228" s="58"/>
      <c r="V4228" s="53">
        <f t="shared" si="1053"/>
        <v>0</v>
      </c>
      <c r="W4228" s="75"/>
      <c r="X4228" s="76"/>
    </row>
    <row r="4229" spans="1:24" s="77" customFormat="1" ht="15.75" x14ac:dyDescent="0.25">
      <c r="A4229" s="72" t="s">
        <v>309</v>
      </c>
      <c r="B4229" s="33" t="s">
        <v>336</v>
      </c>
      <c r="C4229" s="73" t="s">
        <v>95</v>
      </c>
      <c r="D4229" s="43" t="s">
        <v>96</v>
      </c>
      <c r="E4229" s="74"/>
      <c r="F4229" s="74"/>
      <c r="G4229" s="74"/>
      <c r="H4229" s="74"/>
      <c r="I4229" s="127"/>
      <c r="J4229" s="55"/>
      <c r="K4229" s="127"/>
      <c r="L4229" s="55"/>
      <c r="M4229" s="75"/>
      <c r="N4229" s="75"/>
      <c r="O4229" s="74"/>
      <c r="P4229" s="74"/>
      <c r="Q4229" s="59">
        <f t="shared" si="1052"/>
        <v>0</v>
      </c>
      <c r="R4229" s="74"/>
      <c r="S4229" s="53">
        <f>ROUND(R4229/12*3,0)</f>
        <v>0</v>
      </c>
      <c r="T4229" s="53"/>
      <c r="U4229" s="53"/>
      <c r="V4229" s="53">
        <f t="shared" si="1053"/>
        <v>0</v>
      </c>
      <c r="W4229" s="75"/>
      <c r="X4229" s="76"/>
    </row>
    <row r="4230" spans="1:24" s="77" customFormat="1" ht="31.5" x14ac:dyDescent="0.25">
      <c r="A4230" s="72" t="s">
        <v>309</v>
      </c>
      <c r="B4230" s="33" t="s">
        <v>336</v>
      </c>
      <c r="C4230" s="73" t="s">
        <v>86</v>
      </c>
      <c r="D4230" s="43" t="s">
        <v>85</v>
      </c>
      <c r="E4230" s="53"/>
      <c r="F4230" s="53">
        <f>E4230/12*2</f>
        <v>0</v>
      </c>
      <c r="G4230" s="53">
        <v>20622</v>
      </c>
      <c r="H4230" s="53">
        <v>20622</v>
      </c>
      <c r="I4230" s="54"/>
      <c r="J4230" s="50"/>
      <c r="K4230" s="54"/>
      <c r="L4230" s="55"/>
      <c r="M4230" s="75"/>
      <c r="N4230" s="75"/>
      <c r="O4230" s="74">
        <v>2100</v>
      </c>
      <c r="P4230" s="74">
        <v>2100</v>
      </c>
      <c r="Q4230" s="57">
        <f t="shared" si="1052"/>
        <v>0</v>
      </c>
      <c r="R4230" s="74"/>
      <c r="S4230" s="53">
        <f>ROUND(R4230/12*3,0)</f>
        <v>0</v>
      </c>
      <c r="T4230" s="58">
        <v>9</v>
      </c>
      <c r="U4230" s="58">
        <v>9</v>
      </c>
      <c r="V4230" s="53">
        <f t="shared" si="1053"/>
        <v>0</v>
      </c>
      <c r="W4230" s="75"/>
      <c r="X4230" s="76"/>
    </row>
    <row r="4231" spans="1:24" s="77" customFormat="1" ht="31.5" x14ac:dyDescent="0.25">
      <c r="A4231" s="72" t="s">
        <v>309</v>
      </c>
      <c r="B4231" s="33" t="s">
        <v>336</v>
      </c>
      <c r="C4231" s="73" t="s">
        <v>102</v>
      </c>
      <c r="D4231" s="39" t="s">
        <v>362</v>
      </c>
      <c r="E4231" s="74"/>
      <c r="F4231" s="74"/>
      <c r="G4231" s="74"/>
      <c r="H4231" s="74"/>
      <c r="I4231" s="54"/>
      <c r="J4231" s="50"/>
      <c r="K4231" s="54"/>
      <c r="L4231" s="55"/>
      <c r="M4231" s="75"/>
      <c r="N4231" s="75"/>
      <c r="O4231" s="74"/>
      <c r="P4231" s="74"/>
      <c r="Q4231" s="57">
        <f t="shared" si="1052"/>
        <v>0</v>
      </c>
      <c r="R4231" s="74"/>
      <c r="S4231" s="53">
        <f>ROUND(R4231/12*2,0)</f>
        <v>0</v>
      </c>
      <c r="T4231" s="58"/>
      <c r="U4231" s="58"/>
      <c r="V4231" s="53">
        <f t="shared" si="1053"/>
        <v>0</v>
      </c>
      <c r="W4231" s="75"/>
      <c r="X4231" s="76"/>
    </row>
    <row r="4232" spans="1:24" s="77" customFormat="1" ht="15.75" x14ac:dyDescent="0.25">
      <c r="A4232" s="72" t="s">
        <v>309</v>
      </c>
      <c r="B4232" s="33" t="s">
        <v>336</v>
      </c>
      <c r="C4232" s="73" t="s">
        <v>89</v>
      </c>
      <c r="D4232" s="43" t="s">
        <v>88</v>
      </c>
      <c r="E4232" s="74"/>
      <c r="F4232" s="74"/>
      <c r="G4232" s="74"/>
      <c r="H4232" s="74"/>
      <c r="I4232" s="54"/>
      <c r="J4232" s="50"/>
      <c r="K4232" s="54"/>
      <c r="L4232" s="55"/>
      <c r="M4232" s="75"/>
      <c r="N4232" s="75"/>
      <c r="O4232" s="74"/>
      <c r="P4232" s="74"/>
      <c r="Q4232" s="57">
        <f t="shared" si="1052"/>
        <v>0</v>
      </c>
      <c r="R4232" s="74"/>
      <c r="S4232" s="53">
        <f t="shared" ref="S4232:S4239" si="1054">ROUND(R4232/12*3,0)</f>
        <v>0</v>
      </c>
      <c r="T4232" s="58"/>
      <c r="U4232" s="58"/>
      <c r="V4232" s="53">
        <f t="shared" si="1053"/>
        <v>0</v>
      </c>
      <c r="W4232" s="75"/>
      <c r="X4232" s="76"/>
    </row>
    <row r="4233" spans="1:24" s="77" customFormat="1" ht="15.75" x14ac:dyDescent="0.25">
      <c r="A4233" s="72" t="s">
        <v>309</v>
      </c>
      <c r="B4233" s="33" t="s">
        <v>336</v>
      </c>
      <c r="C4233" s="73" t="s">
        <v>91</v>
      </c>
      <c r="D4233" s="43" t="s">
        <v>90</v>
      </c>
      <c r="E4233" s="74"/>
      <c r="F4233" s="74"/>
      <c r="G4233" s="74"/>
      <c r="H4233" s="74"/>
      <c r="I4233" s="54"/>
      <c r="J4233" s="50"/>
      <c r="K4233" s="54"/>
      <c r="L4233" s="55"/>
      <c r="M4233" s="75"/>
      <c r="N4233" s="75"/>
      <c r="O4233" s="74"/>
      <c r="P4233" s="74"/>
      <c r="Q4233" s="57">
        <f t="shared" si="1052"/>
        <v>0</v>
      </c>
      <c r="R4233" s="74"/>
      <c r="S4233" s="53">
        <f t="shared" si="1054"/>
        <v>0</v>
      </c>
      <c r="T4233" s="58"/>
      <c r="U4233" s="58"/>
      <c r="V4233" s="53">
        <f t="shared" si="1053"/>
        <v>0</v>
      </c>
      <c r="W4233" s="75"/>
      <c r="X4233" s="76"/>
    </row>
    <row r="4234" spans="1:24" s="77" customFormat="1" ht="15.75" x14ac:dyDescent="0.25">
      <c r="A4234" s="72" t="s">
        <v>309</v>
      </c>
      <c r="B4234" s="33" t="s">
        <v>336</v>
      </c>
      <c r="C4234" s="73" t="s">
        <v>94</v>
      </c>
      <c r="D4234" s="43" t="s">
        <v>97</v>
      </c>
      <c r="E4234" s="74"/>
      <c r="F4234" s="74"/>
      <c r="G4234" s="74"/>
      <c r="H4234" s="74"/>
      <c r="I4234" s="54"/>
      <c r="J4234" s="50"/>
      <c r="K4234" s="54"/>
      <c r="L4234" s="55"/>
      <c r="M4234" s="75"/>
      <c r="N4234" s="75"/>
      <c r="O4234" s="74"/>
      <c r="P4234" s="74"/>
      <c r="Q4234" s="57">
        <f t="shared" si="1052"/>
        <v>0</v>
      </c>
      <c r="R4234" s="74"/>
      <c r="S4234" s="53">
        <f t="shared" si="1054"/>
        <v>0</v>
      </c>
      <c r="T4234" s="58"/>
      <c r="U4234" s="58"/>
      <c r="V4234" s="53">
        <f t="shared" si="1053"/>
        <v>0</v>
      </c>
      <c r="W4234" s="75"/>
      <c r="X4234" s="76"/>
    </row>
    <row r="4235" spans="1:24" s="77" customFormat="1" ht="15.75" x14ac:dyDescent="0.25">
      <c r="A4235" s="72" t="s">
        <v>309</v>
      </c>
      <c r="B4235" s="33" t="s">
        <v>336</v>
      </c>
      <c r="C4235" s="73" t="s">
        <v>93</v>
      </c>
      <c r="D4235" s="43" t="s">
        <v>92</v>
      </c>
      <c r="E4235" s="74">
        <v>10753</v>
      </c>
      <c r="F4235" s="53">
        <f>E4235/12*2</f>
        <v>1792.1666666666667</v>
      </c>
      <c r="G4235" s="53">
        <v>1107</v>
      </c>
      <c r="H4235" s="53">
        <v>1107</v>
      </c>
      <c r="I4235" s="54"/>
      <c r="J4235" s="50"/>
      <c r="K4235" s="54"/>
      <c r="L4235" s="55"/>
      <c r="M4235" s="75"/>
      <c r="N4235" s="75"/>
      <c r="O4235" s="74"/>
      <c r="P4235" s="74"/>
      <c r="Q4235" s="57">
        <f t="shared" si="1052"/>
        <v>0</v>
      </c>
      <c r="R4235" s="74"/>
      <c r="S4235" s="53">
        <f t="shared" si="1054"/>
        <v>0</v>
      </c>
      <c r="T4235" s="58"/>
      <c r="U4235" s="58"/>
      <c r="V4235" s="53">
        <f t="shared" si="1053"/>
        <v>0</v>
      </c>
      <c r="W4235" s="75"/>
      <c r="X4235" s="76"/>
    </row>
    <row r="4236" spans="1:24" s="77" customFormat="1" ht="31.5" x14ac:dyDescent="0.25">
      <c r="A4236" s="72" t="s">
        <v>309</v>
      </c>
      <c r="B4236" s="33" t="s">
        <v>336</v>
      </c>
      <c r="C4236" s="73" t="s">
        <v>98</v>
      </c>
      <c r="D4236" s="34" t="s">
        <v>99</v>
      </c>
      <c r="E4236" s="74"/>
      <c r="F4236" s="74"/>
      <c r="G4236" s="74"/>
      <c r="H4236" s="74"/>
      <c r="I4236" s="54"/>
      <c r="J4236" s="50"/>
      <c r="K4236" s="54"/>
      <c r="L4236" s="55"/>
      <c r="M4236" s="75"/>
      <c r="N4236" s="75"/>
      <c r="O4236" s="74"/>
      <c r="P4236" s="74"/>
      <c r="Q4236" s="57">
        <f t="shared" si="1052"/>
        <v>0</v>
      </c>
      <c r="R4236" s="74"/>
      <c r="S4236" s="53">
        <f t="shared" si="1054"/>
        <v>0</v>
      </c>
      <c r="T4236" s="58"/>
      <c r="U4236" s="58"/>
      <c r="V4236" s="53">
        <f t="shared" si="1053"/>
        <v>0</v>
      </c>
      <c r="W4236" s="75"/>
      <c r="X4236" s="76"/>
    </row>
    <row r="4237" spans="1:24" s="77" customFormat="1" ht="15.75" x14ac:dyDescent="0.25">
      <c r="A4237" s="72" t="s">
        <v>309</v>
      </c>
      <c r="B4237" s="33" t="s">
        <v>336</v>
      </c>
      <c r="C4237" s="73" t="s">
        <v>100</v>
      </c>
      <c r="D4237" s="34" t="s">
        <v>101</v>
      </c>
      <c r="E4237" s="74"/>
      <c r="F4237" s="74"/>
      <c r="G4237" s="74"/>
      <c r="H4237" s="74"/>
      <c r="I4237" s="54"/>
      <c r="J4237" s="50"/>
      <c r="K4237" s="54"/>
      <c r="L4237" s="55"/>
      <c r="M4237" s="75"/>
      <c r="N4237" s="75"/>
      <c r="O4237" s="74"/>
      <c r="P4237" s="74"/>
      <c r="Q4237" s="57">
        <f t="shared" si="1052"/>
        <v>0</v>
      </c>
      <c r="R4237" s="74"/>
      <c r="S4237" s="53">
        <f t="shared" si="1054"/>
        <v>0</v>
      </c>
      <c r="T4237" s="58"/>
      <c r="U4237" s="58"/>
      <c r="V4237" s="53">
        <f t="shared" si="1053"/>
        <v>0</v>
      </c>
      <c r="W4237" s="75"/>
      <c r="X4237" s="76"/>
    </row>
    <row r="4238" spans="1:24" s="77" customFormat="1" ht="47.25" x14ac:dyDescent="0.25">
      <c r="A4238" s="72" t="s">
        <v>309</v>
      </c>
      <c r="B4238" s="33" t="s">
        <v>336</v>
      </c>
      <c r="C4238" s="73" t="s">
        <v>102</v>
      </c>
      <c r="D4238" s="39" t="s">
        <v>87</v>
      </c>
      <c r="E4238" s="74"/>
      <c r="F4238" s="74"/>
      <c r="G4238" s="74"/>
      <c r="H4238" s="74"/>
      <c r="I4238" s="54"/>
      <c r="J4238" s="50"/>
      <c r="K4238" s="54"/>
      <c r="L4238" s="55"/>
      <c r="M4238" s="75"/>
      <c r="N4238" s="75"/>
      <c r="O4238" s="74"/>
      <c r="P4238" s="74"/>
      <c r="Q4238" s="57">
        <f t="shared" si="1052"/>
        <v>0</v>
      </c>
      <c r="R4238" s="74"/>
      <c r="S4238" s="53">
        <f t="shared" si="1054"/>
        <v>0</v>
      </c>
      <c r="T4238" s="58"/>
      <c r="U4238" s="58"/>
      <c r="V4238" s="53">
        <f t="shared" si="1053"/>
        <v>0</v>
      </c>
      <c r="W4238" s="75"/>
      <c r="X4238" s="76"/>
    </row>
    <row r="4239" spans="1:24" s="77" customFormat="1" ht="37.5" customHeight="1" x14ac:dyDescent="0.25">
      <c r="A4239" s="72" t="s">
        <v>309</v>
      </c>
      <c r="B4239" s="33" t="s">
        <v>336</v>
      </c>
      <c r="C4239" s="73" t="s">
        <v>102</v>
      </c>
      <c r="D4239" s="39" t="s">
        <v>103</v>
      </c>
      <c r="E4239" s="74"/>
      <c r="F4239" s="74"/>
      <c r="G4239" s="74"/>
      <c r="H4239" s="74"/>
      <c r="I4239" s="54"/>
      <c r="J4239" s="50"/>
      <c r="K4239" s="54"/>
      <c r="L4239" s="55"/>
      <c r="M4239" s="75"/>
      <c r="N4239" s="75"/>
      <c r="O4239" s="74"/>
      <c r="P4239" s="74"/>
      <c r="Q4239" s="57">
        <f t="shared" si="1052"/>
        <v>0</v>
      </c>
      <c r="R4239" s="74"/>
      <c r="S4239" s="53">
        <f t="shared" si="1054"/>
        <v>0</v>
      </c>
      <c r="T4239" s="58"/>
      <c r="U4239" s="58"/>
      <c r="V4239" s="53">
        <f t="shared" si="1053"/>
        <v>0</v>
      </c>
      <c r="W4239" s="75"/>
      <c r="X4239" s="76"/>
    </row>
    <row r="4240" spans="1:24" s="77" customFormat="1" ht="31.5" x14ac:dyDescent="0.25">
      <c r="A4240" s="72" t="s">
        <v>309</v>
      </c>
      <c r="B4240" s="33" t="s">
        <v>336</v>
      </c>
      <c r="C4240" s="23" t="s">
        <v>374</v>
      </c>
      <c r="D4240" s="39" t="s">
        <v>375</v>
      </c>
      <c r="E4240" s="53"/>
      <c r="F4240" s="53">
        <f>E4240/12*1</f>
        <v>0</v>
      </c>
      <c r="G4240" s="53"/>
      <c r="H4240" s="53"/>
      <c r="I4240" s="54"/>
      <c r="J4240" s="50"/>
      <c r="K4240" s="54"/>
      <c r="L4240" s="55"/>
      <c r="M4240" s="75"/>
      <c r="N4240" s="75"/>
      <c r="O4240" s="74"/>
      <c r="P4240" s="74"/>
      <c r="Q4240" s="57"/>
      <c r="R4240" s="74"/>
      <c r="S4240" s="53"/>
      <c r="T4240" s="58"/>
      <c r="U4240" s="58"/>
      <c r="V4240" s="53"/>
      <c r="W4240" s="75"/>
      <c r="X4240" s="76"/>
    </row>
    <row r="4241" spans="1:24" s="77" customFormat="1" ht="15.75" x14ac:dyDescent="0.25">
      <c r="A4241" s="72" t="s">
        <v>309</v>
      </c>
      <c r="B4241" s="33" t="s">
        <v>336</v>
      </c>
      <c r="C4241" s="23" t="s">
        <v>377</v>
      </c>
      <c r="D4241" s="39" t="s">
        <v>376</v>
      </c>
      <c r="E4241" s="74"/>
      <c r="F4241" s="74"/>
      <c r="G4241" s="74"/>
      <c r="H4241" s="74"/>
      <c r="I4241" s="54"/>
      <c r="J4241" s="50"/>
      <c r="K4241" s="54"/>
      <c r="L4241" s="55"/>
      <c r="M4241" s="75"/>
      <c r="N4241" s="75"/>
      <c r="O4241" s="74"/>
      <c r="P4241" s="74"/>
      <c r="Q4241" s="57"/>
      <c r="R4241" s="74"/>
      <c r="S4241" s="53"/>
      <c r="T4241" s="58"/>
      <c r="U4241" s="58"/>
      <c r="V4241" s="53"/>
      <c r="W4241" s="75"/>
      <c r="X4241" s="76"/>
    </row>
    <row r="4242" spans="1:24" s="77" customFormat="1" ht="15.75" x14ac:dyDescent="0.25">
      <c r="A4242" s="72" t="s">
        <v>309</v>
      </c>
      <c r="B4242" s="21">
        <v>2</v>
      </c>
      <c r="C4242" s="73" t="s">
        <v>102</v>
      </c>
      <c r="D4242" s="40" t="s">
        <v>31</v>
      </c>
      <c r="E4242" s="68">
        <f>E4243+E4249+E4303</f>
        <v>623909</v>
      </c>
      <c r="F4242" s="68">
        <f>F4243+F4249+F4303</f>
        <v>155639</v>
      </c>
      <c r="G4242" s="68">
        <f>G4243+G4249+G4303</f>
        <v>186457</v>
      </c>
      <c r="H4242" s="68">
        <f>H4243+H4249+H4303</f>
        <v>154191</v>
      </c>
      <c r="I4242" s="134">
        <f>I4243+I4249+I4303</f>
        <v>29626.5</v>
      </c>
      <c r="J4242" s="50">
        <f>ROUND(I4242/F4242*100,2)</f>
        <v>19.04</v>
      </c>
      <c r="K4242" s="134">
        <f>K4243+K4249+K4303</f>
        <v>0</v>
      </c>
      <c r="L4242" s="55">
        <f>ROUND(K4242*100/-F4242,2)</f>
        <v>0</v>
      </c>
      <c r="M4242" s="64">
        <v>42499</v>
      </c>
      <c r="N4242" s="49">
        <f>ROUND(M4242/12*3,0)</f>
        <v>10625</v>
      </c>
      <c r="O4242" s="68">
        <f t="shared" ref="O4242:V4242" si="1055">O4243+O4249+O4303</f>
        <v>9378</v>
      </c>
      <c r="P4242" s="68">
        <f t="shared" si="1055"/>
        <v>8177</v>
      </c>
      <c r="Q4242" s="134">
        <f t="shared" si="1055"/>
        <v>1201</v>
      </c>
      <c r="R4242" s="68">
        <f t="shared" si="1055"/>
        <v>188</v>
      </c>
      <c r="S4242" s="64">
        <f t="shared" si="1055"/>
        <v>47</v>
      </c>
      <c r="T4242" s="144">
        <f t="shared" si="1055"/>
        <v>52</v>
      </c>
      <c r="U4242" s="144">
        <f t="shared" si="1055"/>
        <v>48</v>
      </c>
      <c r="V4242" s="53">
        <f t="shared" si="1055"/>
        <v>4</v>
      </c>
      <c r="W4242" s="74"/>
      <c r="X4242" s="76"/>
    </row>
    <row r="4243" spans="1:24" s="77" customFormat="1" ht="15.75" x14ac:dyDescent="0.25">
      <c r="A4243" s="72" t="s">
        <v>309</v>
      </c>
      <c r="B4243" s="22" t="s">
        <v>337</v>
      </c>
      <c r="C4243" s="73" t="s">
        <v>102</v>
      </c>
      <c r="D4243" s="32" t="s">
        <v>32</v>
      </c>
      <c r="E4243" s="64">
        <f t="shared" ref="E4243:L4243" si="1056">SUM(E4244:E4248)</f>
        <v>0</v>
      </c>
      <c r="F4243" s="64">
        <f t="shared" si="1056"/>
        <v>0</v>
      </c>
      <c r="G4243" s="64">
        <f t="shared" si="1056"/>
        <v>0</v>
      </c>
      <c r="H4243" s="64">
        <f t="shared" si="1056"/>
        <v>0</v>
      </c>
      <c r="I4243" s="134">
        <f t="shared" si="1056"/>
        <v>0</v>
      </c>
      <c r="J4243" s="134">
        <f t="shared" si="1056"/>
        <v>0</v>
      </c>
      <c r="K4243" s="134">
        <f t="shared" si="1056"/>
        <v>0</v>
      </c>
      <c r="L4243" s="64">
        <f t="shared" si="1056"/>
        <v>0</v>
      </c>
      <c r="M4243" s="64"/>
      <c r="N4243" s="64"/>
      <c r="O4243" s="64">
        <f t="shared" ref="O4243:V4243" si="1057">SUM(O4244:O4248)</f>
        <v>0</v>
      </c>
      <c r="P4243" s="64">
        <f t="shared" si="1057"/>
        <v>0</v>
      </c>
      <c r="Q4243" s="134">
        <f t="shared" si="1057"/>
        <v>0</v>
      </c>
      <c r="R4243" s="64">
        <f t="shared" si="1057"/>
        <v>0</v>
      </c>
      <c r="S4243" s="64">
        <f t="shared" si="1057"/>
        <v>0</v>
      </c>
      <c r="T4243" s="144">
        <f t="shared" si="1057"/>
        <v>0</v>
      </c>
      <c r="U4243" s="144">
        <f t="shared" si="1057"/>
        <v>0</v>
      </c>
      <c r="V4243" s="64">
        <f t="shared" si="1057"/>
        <v>0</v>
      </c>
      <c r="W4243" s="64"/>
      <c r="X4243" s="76"/>
    </row>
    <row r="4244" spans="1:24" s="77" customFormat="1" ht="15.75" x14ac:dyDescent="0.25">
      <c r="A4244" s="72" t="s">
        <v>309</v>
      </c>
      <c r="B4244" s="33" t="s">
        <v>337</v>
      </c>
      <c r="C4244" s="73" t="s">
        <v>109</v>
      </c>
      <c r="D4244" s="34" t="s">
        <v>106</v>
      </c>
      <c r="E4244" s="74"/>
      <c r="F4244" s="74"/>
      <c r="G4244" s="74"/>
      <c r="H4244" s="74"/>
      <c r="I4244" s="54"/>
      <c r="J4244" s="50"/>
      <c r="K4244" s="54"/>
      <c r="L4244" s="55"/>
      <c r="M4244" s="75"/>
      <c r="N4244" s="75"/>
      <c r="O4244" s="74"/>
      <c r="P4244" s="74"/>
      <c r="Q4244" s="57">
        <f>O4244-P4244</f>
        <v>0</v>
      </c>
      <c r="R4244" s="74"/>
      <c r="S4244" s="53">
        <f>ROUND(R4244/12*3,0)</f>
        <v>0</v>
      </c>
      <c r="T4244" s="58"/>
      <c r="U4244" s="58"/>
      <c r="V4244" s="53">
        <f>T4244-U4244</f>
        <v>0</v>
      </c>
      <c r="W4244" s="75"/>
      <c r="X4244" s="76"/>
    </row>
    <row r="4245" spans="1:24" s="77" customFormat="1" ht="31.5" x14ac:dyDescent="0.25">
      <c r="A4245" s="72" t="s">
        <v>309</v>
      </c>
      <c r="B4245" s="33" t="s">
        <v>337</v>
      </c>
      <c r="C4245" s="73" t="s">
        <v>110</v>
      </c>
      <c r="D4245" s="34" t="s">
        <v>114</v>
      </c>
      <c r="E4245" s="74"/>
      <c r="F4245" s="74"/>
      <c r="G4245" s="74"/>
      <c r="H4245" s="74"/>
      <c r="I4245" s="54"/>
      <c r="J4245" s="50"/>
      <c r="K4245" s="54"/>
      <c r="L4245" s="55"/>
      <c r="M4245" s="75"/>
      <c r="N4245" s="75"/>
      <c r="O4245" s="74"/>
      <c r="P4245" s="74"/>
      <c r="Q4245" s="57">
        <f>O4245-P4245</f>
        <v>0</v>
      </c>
      <c r="R4245" s="74"/>
      <c r="S4245" s="53">
        <f>ROUND(R4245/12*3,0)</f>
        <v>0</v>
      </c>
      <c r="T4245" s="58"/>
      <c r="U4245" s="58"/>
      <c r="V4245" s="53">
        <f>T4245-U4245</f>
        <v>0</v>
      </c>
      <c r="W4245" s="75"/>
      <c r="X4245" s="76"/>
    </row>
    <row r="4246" spans="1:24" s="77" customFormat="1" ht="15.75" x14ac:dyDescent="0.25">
      <c r="A4246" s="72" t="s">
        <v>309</v>
      </c>
      <c r="B4246" s="33" t="s">
        <v>337</v>
      </c>
      <c r="C4246" s="73" t="s">
        <v>111</v>
      </c>
      <c r="D4246" s="34" t="s">
        <v>115</v>
      </c>
      <c r="E4246" s="74"/>
      <c r="F4246" s="74"/>
      <c r="G4246" s="74"/>
      <c r="H4246" s="74"/>
      <c r="I4246" s="54"/>
      <c r="J4246" s="50"/>
      <c r="K4246" s="54"/>
      <c r="L4246" s="55"/>
      <c r="M4246" s="75"/>
      <c r="N4246" s="75"/>
      <c r="O4246" s="74"/>
      <c r="P4246" s="74"/>
      <c r="Q4246" s="57">
        <f>O4246-P4246</f>
        <v>0</v>
      </c>
      <c r="R4246" s="74"/>
      <c r="S4246" s="53">
        <f>ROUND(R4246/12*3,0)</f>
        <v>0</v>
      </c>
      <c r="T4246" s="58"/>
      <c r="U4246" s="58"/>
      <c r="V4246" s="53">
        <f>T4246-U4246</f>
        <v>0</v>
      </c>
      <c r="W4246" s="75"/>
      <c r="X4246" s="76"/>
    </row>
    <row r="4247" spans="1:24" s="77" customFormat="1" ht="23.25" customHeight="1" x14ac:dyDescent="0.25">
      <c r="A4247" s="72" t="s">
        <v>309</v>
      </c>
      <c r="B4247" s="33" t="s">
        <v>337</v>
      </c>
      <c r="C4247" s="73" t="s">
        <v>113</v>
      </c>
      <c r="D4247" s="34" t="s">
        <v>116</v>
      </c>
      <c r="E4247" s="74"/>
      <c r="F4247" s="74"/>
      <c r="G4247" s="74"/>
      <c r="H4247" s="74"/>
      <c r="I4247" s="127"/>
      <c r="J4247" s="50"/>
      <c r="K4247" s="127"/>
      <c r="L4247" s="55"/>
      <c r="M4247" s="75"/>
      <c r="N4247" s="75"/>
      <c r="O4247" s="74"/>
      <c r="P4247" s="74"/>
      <c r="Q4247" s="59">
        <f>O4247-P4247</f>
        <v>0</v>
      </c>
      <c r="R4247" s="74"/>
      <c r="S4247" s="53">
        <f>ROUND(R4247/12*3,0)</f>
        <v>0</v>
      </c>
      <c r="T4247" s="53"/>
      <c r="U4247" s="53"/>
      <c r="V4247" s="53">
        <f>T4247-U4247</f>
        <v>0</v>
      </c>
      <c r="W4247" s="75"/>
      <c r="X4247" s="76"/>
    </row>
    <row r="4248" spans="1:24" s="77" customFormat="1" ht="15.75" x14ac:dyDescent="0.25">
      <c r="A4248" s="72" t="s">
        <v>309</v>
      </c>
      <c r="B4248" s="33" t="s">
        <v>337</v>
      </c>
      <c r="C4248" s="73" t="s">
        <v>112</v>
      </c>
      <c r="D4248" s="34" t="s">
        <v>117</v>
      </c>
      <c r="E4248" s="74"/>
      <c r="F4248" s="74"/>
      <c r="G4248" s="74"/>
      <c r="H4248" s="74"/>
      <c r="I4248" s="127"/>
      <c r="J4248" s="55"/>
      <c r="K4248" s="127"/>
      <c r="L4248" s="55"/>
      <c r="M4248" s="75"/>
      <c r="N4248" s="75"/>
      <c r="O4248" s="74"/>
      <c r="P4248" s="74"/>
      <c r="Q4248" s="59">
        <f>O4248-P4248</f>
        <v>0</v>
      </c>
      <c r="R4248" s="74"/>
      <c r="S4248" s="53">
        <f>ROUND(R4248/12*3,0)</f>
        <v>0</v>
      </c>
      <c r="T4248" s="53"/>
      <c r="U4248" s="53"/>
      <c r="V4248" s="53">
        <f>T4248-U4248</f>
        <v>0</v>
      </c>
      <c r="W4248" s="75"/>
      <c r="X4248" s="76"/>
    </row>
    <row r="4249" spans="1:24" s="77" customFormat="1" ht="15.75" x14ac:dyDescent="0.25">
      <c r="A4249" s="72" t="s">
        <v>309</v>
      </c>
      <c r="B4249" s="22" t="s">
        <v>338</v>
      </c>
      <c r="C4249" s="73" t="s">
        <v>102</v>
      </c>
      <c r="D4249" s="41" t="s">
        <v>33</v>
      </c>
      <c r="E4249" s="64">
        <f>SUM(E4250:E4302)</f>
        <v>619850</v>
      </c>
      <c r="F4249" s="64">
        <f>SUM(F4250:F4302)</f>
        <v>154962.5</v>
      </c>
      <c r="G4249" s="64">
        <f>SUM(G4250:G4302)</f>
        <v>184589</v>
      </c>
      <c r="H4249" s="64">
        <f>SUM(H4250:H4302)</f>
        <v>152323</v>
      </c>
      <c r="I4249" s="134">
        <f>SUM(I4250:I4302)</f>
        <v>29626.5</v>
      </c>
      <c r="J4249" s="50">
        <f>ROUND(I4249/F4249*100,2)</f>
        <v>19.12</v>
      </c>
      <c r="K4249" s="134">
        <f>SUM(K4250:K4302)</f>
        <v>0</v>
      </c>
      <c r="L4249" s="55">
        <f>ROUND(K4249*100/-F4249,2)</f>
        <v>0</v>
      </c>
      <c r="M4249" s="64"/>
      <c r="N4249" s="64"/>
      <c r="O4249" s="64">
        <f t="shared" ref="O4249:V4249" si="1058">SUM(O4250:O4302)</f>
        <v>9378</v>
      </c>
      <c r="P4249" s="64">
        <f t="shared" si="1058"/>
        <v>8177</v>
      </c>
      <c r="Q4249" s="134">
        <f t="shared" si="1058"/>
        <v>1201</v>
      </c>
      <c r="R4249" s="64">
        <f t="shared" si="1058"/>
        <v>188</v>
      </c>
      <c r="S4249" s="64">
        <f t="shared" si="1058"/>
        <v>47</v>
      </c>
      <c r="T4249" s="144">
        <f t="shared" si="1058"/>
        <v>52</v>
      </c>
      <c r="U4249" s="144">
        <f t="shared" si="1058"/>
        <v>48</v>
      </c>
      <c r="V4249" s="64">
        <f t="shared" si="1058"/>
        <v>4</v>
      </c>
      <c r="W4249" s="64"/>
      <c r="X4249" s="76"/>
    </row>
    <row r="4250" spans="1:24" s="77" customFormat="1" ht="31.5" x14ac:dyDescent="0.25">
      <c r="A4250" s="72" t="s">
        <v>309</v>
      </c>
      <c r="B4250" s="33" t="s">
        <v>338</v>
      </c>
      <c r="C4250" s="78" t="s">
        <v>139</v>
      </c>
      <c r="D4250" s="43" t="s">
        <v>119</v>
      </c>
      <c r="E4250" s="74"/>
      <c r="F4250" s="74"/>
      <c r="G4250" s="74"/>
      <c r="H4250" s="74"/>
      <c r="I4250" s="54"/>
      <c r="J4250" s="50"/>
      <c r="K4250" s="54"/>
      <c r="L4250" s="55"/>
      <c r="M4250" s="75"/>
      <c r="N4250" s="75"/>
      <c r="O4250" s="74"/>
      <c r="P4250" s="74"/>
      <c r="Q4250" s="57">
        <f t="shared" ref="Q4250:Q4302" si="1059">O4250-P4250</f>
        <v>0</v>
      </c>
      <c r="R4250" s="74"/>
      <c r="S4250" s="53">
        <f t="shared" ref="S4250:S4274" si="1060">ROUND(R4250/12*3,0)</f>
        <v>0</v>
      </c>
      <c r="T4250" s="58"/>
      <c r="U4250" s="58"/>
      <c r="V4250" s="53">
        <f t="shared" ref="V4250:V4302" si="1061">T4250-U4250</f>
        <v>0</v>
      </c>
      <c r="W4250" s="75"/>
      <c r="X4250" s="76"/>
    </row>
    <row r="4251" spans="1:24" s="77" customFormat="1" ht="47.25" x14ac:dyDescent="0.25">
      <c r="A4251" s="72" t="s">
        <v>309</v>
      </c>
      <c r="B4251" s="33" t="s">
        <v>338</v>
      </c>
      <c r="C4251" s="78" t="s">
        <v>140</v>
      </c>
      <c r="D4251" s="43" t="s">
        <v>120</v>
      </c>
      <c r="E4251" s="74"/>
      <c r="F4251" s="74"/>
      <c r="G4251" s="74"/>
      <c r="H4251" s="74"/>
      <c r="I4251" s="54"/>
      <c r="J4251" s="50"/>
      <c r="K4251" s="54"/>
      <c r="L4251" s="55"/>
      <c r="M4251" s="75"/>
      <c r="N4251" s="75"/>
      <c r="O4251" s="74"/>
      <c r="P4251" s="74"/>
      <c r="Q4251" s="57">
        <f t="shared" si="1059"/>
        <v>0</v>
      </c>
      <c r="R4251" s="74"/>
      <c r="S4251" s="53">
        <f t="shared" si="1060"/>
        <v>0</v>
      </c>
      <c r="T4251" s="58"/>
      <c r="U4251" s="58"/>
      <c r="V4251" s="53">
        <f t="shared" si="1061"/>
        <v>0</v>
      </c>
      <c r="W4251" s="75"/>
      <c r="X4251" s="76"/>
    </row>
    <row r="4252" spans="1:24" s="77" customFormat="1" ht="31.5" x14ac:dyDescent="0.25">
      <c r="A4252" s="72" t="s">
        <v>309</v>
      </c>
      <c r="B4252" s="33" t="s">
        <v>338</v>
      </c>
      <c r="C4252" s="78" t="s">
        <v>141</v>
      </c>
      <c r="D4252" s="43" t="s">
        <v>142</v>
      </c>
      <c r="E4252" s="74"/>
      <c r="F4252" s="74"/>
      <c r="G4252" s="74"/>
      <c r="H4252" s="74"/>
      <c r="I4252" s="54"/>
      <c r="J4252" s="50"/>
      <c r="K4252" s="54"/>
      <c r="L4252" s="55"/>
      <c r="M4252" s="75"/>
      <c r="N4252" s="75"/>
      <c r="O4252" s="74"/>
      <c r="P4252" s="74"/>
      <c r="Q4252" s="57">
        <f t="shared" si="1059"/>
        <v>0</v>
      </c>
      <c r="R4252" s="74"/>
      <c r="S4252" s="53">
        <f t="shared" si="1060"/>
        <v>0</v>
      </c>
      <c r="T4252" s="58"/>
      <c r="U4252" s="58"/>
      <c r="V4252" s="53">
        <f t="shared" si="1061"/>
        <v>0</v>
      </c>
      <c r="W4252" s="75"/>
      <c r="X4252" s="76"/>
    </row>
    <row r="4253" spans="1:24" s="77" customFormat="1" ht="31.5" x14ac:dyDescent="0.25">
      <c r="A4253" s="72" t="s">
        <v>309</v>
      </c>
      <c r="B4253" s="33" t="s">
        <v>338</v>
      </c>
      <c r="C4253" s="78" t="s">
        <v>143</v>
      </c>
      <c r="D4253" s="43" t="s">
        <v>144</v>
      </c>
      <c r="E4253" s="74"/>
      <c r="F4253" s="74"/>
      <c r="G4253" s="74"/>
      <c r="H4253" s="74"/>
      <c r="I4253" s="54"/>
      <c r="J4253" s="50"/>
      <c r="K4253" s="54"/>
      <c r="L4253" s="55"/>
      <c r="M4253" s="75"/>
      <c r="N4253" s="75"/>
      <c r="O4253" s="74"/>
      <c r="P4253" s="74"/>
      <c r="Q4253" s="57">
        <f t="shared" si="1059"/>
        <v>0</v>
      </c>
      <c r="R4253" s="74"/>
      <c r="S4253" s="53">
        <f t="shared" si="1060"/>
        <v>0</v>
      </c>
      <c r="T4253" s="58"/>
      <c r="U4253" s="58"/>
      <c r="V4253" s="53">
        <f t="shared" si="1061"/>
        <v>0</v>
      </c>
      <c r="W4253" s="75"/>
      <c r="X4253" s="76"/>
    </row>
    <row r="4254" spans="1:24" s="77" customFormat="1" ht="15.75" x14ac:dyDescent="0.25">
      <c r="A4254" s="72" t="s">
        <v>309</v>
      </c>
      <c r="B4254" s="33" t="s">
        <v>338</v>
      </c>
      <c r="C4254" s="78" t="s">
        <v>145</v>
      </c>
      <c r="D4254" s="43" t="s">
        <v>146</v>
      </c>
      <c r="E4254" s="74"/>
      <c r="F4254" s="74"/>
      <c r="G4254" s="74"/>
      <c r="H4254" s="74"/>
      <c r="I4254" s="127"/>
      <c r="J4254" s="50"/>
      <c r="K4254" s="127"/>
      <c r="L4254" s="55"/>
      <c r="M4254" s="75"/>
      <c r="N4254" s="75"/>
      <c r="O4254" s="74"/>
      <c r="P4254" s="74"/>
      <c r="Q4254" s="59">
        <f t="shared" si="1059"/>
        <v>0</v>
      </c>
      <c r="R4254" s="74"/>
      <c r="S4254" s="53">
        <f t="shared" si="1060"/>
        <v>0</v>
      </c>
      <c r="T4254" s="53"/>
      <c r="U4254" s="53"/>
      <c r="V4254" s="53">
        <f t="shared" si="1061"/>
        <v>0</v>
      </c>
      <c r="W4254" s="75"/>
      <c r="X4254" s="76"/>
    </row>
    <row r="4255" spans="1:24" s="77" customFormat="1" ht="15.75" x14ac:dyDescent="0.25">
      <c r="A4255" s="72" t="s">
        <v>309</v>
      </c>
      <c r="B4255" s="33" t="s">
        <v>338</v>
      </c>
      <c r="C4255" s="78" t="s">
        <v>147</v>
      </c>
      <c r="D4255" s="43" t="s">
        <v>148</v>
      </c>
      <c r="E4255" s="74"/>
      <c r="F4255" s="74"/>
      <c r="G4255" s="74"/>
      <c r="H4255" s="74"/>
      <c r="I4255" s="54"/>
      <c r="J4255" s="50"/>
      <c r="K4255" s="54"/>
      <c r="L4255" s="55"/>
      <c r="M4255" s="75"/>
      <c r="N4255" s="75"/>
      <c r="O4255" s="74"/>
      <c r="P4255" s="74"/>
      <c r="Q4255" s="57">
        <f t="shared" si="1059"/>
        <v>0</v>
      </c>
      <c r="R4255" s="74"/>
      <c r="S4255" s="53">
        <f t="shared" si="1060"/>
        <v>0</v>
      </c>
      <c r="T4255" s="58"/>
      <c r="U4255" s="58"/>
      <c r="V4255" s="53">
        <f t="shared" si="1061"/>
        <v>0</v>
      </c>
      <c r="W4255" s="75"/>
      <c r="X4255" s="76"/>
    </row>
    <row r="4256" spans="1:24" s="77" customFormat="1" ht="78.75" x14ac:dyDescent="0.25">
      <c r="A4256" s="72" t="s">
        <v>309</v>
      </c>
      <c r="B4256" s="33" t="s">
        <v>338</v>
      </c>
      <c r="C4256" s="78" t="s">
        <v>149</v>
      </c>
      <c r="D4256" s="43" t="s">
        <v>150</v>
      </c>
      <c r="E4256" s="74"/>
      <c r="F4256" s="74"/>
      <c r="G4256" s="74"/>
      <c r="H4256" s="74"/>
      <c r="I4256" s="54"/>
      <c r="J4256" s="50"/>
      <c r="K4256" s="54"/>
      <c r="L4256" s="55"/>
      <c r="M4256" s="75"/>
      <c r="N4256" s="75"/>
      <c r="O4256" s="74"/>
      <c r="P4256" s="74"/>
      <c r="Q4256" s="57">
        <f t="shared" si="1059"/>
        <v>0</v>
      </c>
      <c r="R4256" s="74"/>
      <c r="S4256" s="53">
        <f t="shared" si="1060"/>
        <v>0</v>
      </c>
      <c r="T4256" s="58"/>
      <c r="U4256" s="58"/>
      <c r="V4256" s="53">
        <f t="shared" si="1061"/>
        <v>0</v>
      </c>
      <c r="W4256" s="75"/>
      <c r="X4256" s="76"/>
    </row>
    <row r="4257" spans="1:24" s="77" customFormat="1" ht="31.5" x14ac:dyDescent="0.25">
      <c r="A4257" s="72" t="s">
        <v>309</v>
      </c>
      <c r="B4257" s="33" t="s">
        <v>338</v>
      </c>
      <c r="C4257" s="78" t="s">
        <v>130</v>
      </c>
      <c r="D4257" s="43" t="s">
        <v>151</v>
      </c>
      <c r="E4257" s="74"/>
      <c r="F4257" s="74"/>
      <c r="G4257" s="74"/>
      <c r="H4257" s="74"/>
      <c r="I4257" s="54"/>
      <c r="J4257" s="50"/>
      <c r="K4257" s="54"/>
      <c r="L4257" s="55"/>
      <c r="M4257" s="75"/>
      <c r="N4257" s="75"/>
      <c r="O4257" s="74"/>
      <c r="P4257" s="74"/>
      <c r="Q4257" s="57">
        <f t="shared" si="1059"/>
        <v>0</v>
      </c>
      <c r="R4257" s="74"/>
      <c r="S4257" s="53">
        <f t="shared" si="1060"/>
        <v>0</v>
      </c>
      <c r="T4257" s="58"/>
      <c r="U4257" s="58"/>
      <c r="V4257" s="53">
        <f t="shared" si="1061"/>
        <v>0</v>
      </c>
      <c r="W4257" s="75"/>
      <c r="X4257" s="76"/>
    </row>
    <row r="4258" spans="1:24" s="77" customFormat="1" ht="47.25" x14ac:dyDescent="0.25">
      <c r="A4258" s="72" t="s">
        <v>309</v>
      </c>
      <c r="B4258" s="33" t="s">
        <v>338</v>
      </c>
      <c r="C4258" s="78" t="s">
        <v>174</v>
      </c>
      <c r="D4258" s="43" t="s">
        <v>175</v>
      </c>
      <c r="E4258" s="74"/>
      <c r="F4258" s="74"/>
      <c r="G4258" s="74"/>
      <c r="H4258" s="74"/>
      <c r="I4258" s="54"/>
      <c r="J4258" s="50"/>
      <c r="K4258" s="54"/>
      <c r="L4258" s="55"/>
      <c r="M4258" s="75"/>
      <c r="N4258" s="75"/>
      <c r="O4258" s="74"/>
      <c r="P4258" s="74"/>
      <c r="Q4258" s="57">
        <f t="shared" si="1059"/>
        <v>0</v>
      </c>
      <c r="R4258" s="74"/>
      <c r="S4258" s="53">
        <f t="shared" si="1060"/>
        <v>0</v>
      </c>
      <c r="T4258" s="58"/>
      <c r="U4258" s="58"/>
      <c r="V4258" s="53">
        <f t="shared" si="1061"/>
        <v>0</v>
      </c>
      <c r="W4258" s="75"/>
      <c r="X4258" s="76"/>
    </row>
    <row r="4259" spans="1:24" s="77" customFormat="1" ht="31.5" x14ac:dyDescent="0.25">
      <c r="A4259" s="72" t="s">
        <v>309</v>
      </c>
      <c r="B4259" s="33" t="s">
        <v>338</v>
      </c>
      <c r="C4259" s="78" t="s">
        <v>129</v>
      </c>
      <c r="D4259" s="43" t="s">
        <v>152</v>
      </c>
      <c r="E4259" s="74"/>
      <c r="F4259" s="74"/>
      <c r="G4259" s="74"/>
      <c r="H4259" s="74"/>
      <c r="I4259" s="54"/>
      <c r="J4259" s="50"/>
      <c r="K4259" s="54"/>
      <c r="L4259" s="55"/>
      <c r="M4259" s="75"/>
      <c r="N4259" s="75"/>
      <c r="O4259" s="74"/>
      <c r="P4259" s="74"/>
      <c r="Q4259" s="57">
        <f t="shared" si="1059"/>
        <v>0</v>
      </c>
      <c r="R4259" s="74"/>
      <c r="S4259" s="53">
        <f t="shared" si="1060"/>
        <v>0</v>
      </c>
      <c r="T4259" s="58"/>
      <c r="U4259" s="58"/>
      <c r="V4259" s="53">
        <f t="shared" si="1061"/>
        <v>0</v>
      </c>
      <c r="W4259" s="75"/>
      <c r="X4259" s="76"/>
    </row>
    <row r="4260" spans="1:24" s="77" customFormat="1" ht="31.5" x14ac:dyDescent="0.25">
      <c r="A4260" s="72" t="s">
        <v>309</v>
      </c>
      <c r="B4260" s="33" t="s">
        <v>338</v>
      </c>
      <c r="C4260" s="78" t="s">
        <v>176</v>
      </c>
      <c r="D4260" s="43" t="s">
        <v>177</v>
      </c>
      <c r="E4260" s="74"/>
      <c r="F4260" s="74"/>
      <c r="G4260" s="74"/>
      <c r="H4260" s="74"/>
      <c r="I4260" s="54"/>
      <c r="J4260" s="50"/>
      <c r="K4260" s="54"/>
      <c r="L4260" s="55"/>
      <c r="M4260" s="75"/>
      <c r="N4260" s="75"/>
      <c r="O4260" s="74"/>
      <c r="P4260" s="74"/>
      <c r="Q4260" s="57">
        <f t="shared" si="1059"/>
        <v>0</v>
      </c>
      <c r="R4260" s="74"/>
      <c r="S4260" s="53">
        <f t="shared" si="1060"/>
        <v>0</v>
      </c>
      <c r="T4260" s="58"/>
      <c r="U4260" s="58"/>
      <c r="V4260" s="53">
        <f t="shared" si="1061"/>
        <v>0</v>
      </c>
      <c r="W4260" s="75"/>
      <c r="X4260" s="76"/>
    </row>
    <row r="4261" spans="1:24" s="77" customFormat="1" ht="15.75" x14ac:dyDescent="0.25">
      <c r="A4261" s="72" t="s">
        <v>309</v>
      </c>
      <c r="B4261" s="33" t="s">
        <v>338</v>
      </c>
      <c r="C4261" s="78" t="s">
        <v>131</v>
      </c>
      <c r="D4261" s="43" t="s">
        <v>153</v>
      </c>
      <c r="E4261" s="74"/>
      <c r="F4261" s="74"/>
      <c r="G4261" s="74"/>
      <c r="H4261" s="74"/>
      <c r="I4261" s="54"/>
      <c r="J4261" s="50"/>
      <c r="K4261" s="54"/>
      <c r="L4261" s="55"/>
      <c r="M4261" s="75"/>
      <c r="N4261" s="75"/>
      <c r="O4261" s="74"/>
      <c r="P4261" s="74"/>
      <c r="Q4261" s="57">
        <f t="shared" si="1059"/>
        <v>0</v>
      </c>
      <c r="R4261" s="74"/>
      <c r="S4261" s="53">
        <f t="shared" si="1060"/>
        <v>0</v>
      </c>
      <c r="T4261" s="58"/>
      <c r="U4261" s="58"/>
      <c r="V4261" s="53">
        <f t="shared" si="1061"/>
        <v>0</v>
      </c>
      <c r="W4261" s="75"/>
      <c r="X4261" s="76"/>
    </row>
    <row r="4262" spans="1:24" s="77" customFormat="1" ht="31.5" x14ac:dyDescent="0.25">
      <c r="A4262" s="72" t="s">
        <v>309</v>
      </c>
      <c r="B4262" s="33" t="s">
        <v>338</v>
      </c>
      <c r="C4262" s="78" t="s">
        <v>178</v>
      </c>
      <c r="D4262" s="43" t="s">
        <v>179</v>
      </c>
      <c r="E4262" s="74"/>
      <c r="F4262" s="74"/>
      <c r="G4262" s="74"/>
      <c r="H4262" s="74"/>
      <c r="I4262" s="54"/>
      <c r="J4262" s="50"/>
      <c r="K4262" s="54"/>
      <c r="L4262" s="55"/>
      <c r="M4262" s="75"/>
      <c r="N4262" s="75"/>
      <c r="O4262" s="74"/>
      <c r="P4262" s="74"/>
      <c r="Q4262" s="57">
        <f t="shared" si="1059"/>
        <v>0</v>
      </c>
      <c r="R4262" s="74"/>
      <c r="S4262" s="53">
        <f t="shared" si="1060"/>
        <v>0</v>
      </c>
      <c r="T4262" s="58"/>
      <c r="U4262" s="58"/>
      <c r="V4262" s="53">
        <f t="shared" si="1061"/>
        <v>0</v>
      </c>
      <c r="W4262" s="75"/>
      <c r="X4262" s="76"/>
    </row>
    <row r="4263" spans="1:24" s="77" customFormat="1" ht="31.5" x14ac:dyDescent="0.25">
      <c r="A4263" s="72" t="s">
        <v>309</v>
      </c>
      <c r="B4263" s="33" t="s">
        <v>338</v>
      </c>
      <c r="C4263" s="78" t="s">
        <v>132</v>
      </c>
      <c r="D4263" s="43" t="s">
        <v>154</v>
      </c>
      <c r="E4263" s="74"/>
      <c r="F4263" s="74"/>
      <c r="G4263" s="74"/>
      <c r="H4263" s="74"/>
      <c r="I4263" s="54"/>
      <c r="J4263" s="50"/>
      <c r="K4263" s="54"/>
      <c r="L4263" s="55"/>
      <c r="M4263" s="75"/>
      <c r="N4263" s="75"/>
      <c r="O4263" s="74"/>
      <c r="P4263" s="74"/>
      <c r="Q4263" s="57">
        <f t="shared" si="1059"/>
        <v>0</v>
      </c>
      <c r="R4263" s="74"/>
      <c r="S4263" s="53">
        <f t="shared" si="1060"/>
        <v>0</v>
      </c>
      <c r="T4263" s="58"/>
      <c r="U4263" s="58"/>
      <c r="V4263" s="53">
        <f t="shared" si="1061"/>
        <v>0</v>
      </c>
      <c r="W4263" s="75"/>
      <c r="X4263" s="76"/>
    </row>
    <row r="4264" spans="1:24" s="77" customFormat="1" ht="15.75" x14ac:dyDescent="0.25">
      <c r="A4264" s="72" t="s">
        <v>309</v>
      </c>
      <c r="B4264" s="33" t="s">
        <v>338</v>
      </c>
      <c r="C4264" s="78" t="s">
        <v>133</v>
      </c>
      <c r="D4264" s="43" t="s">
        <v>155</v>
      </c>
      <c r="E4264" s="74"/>
      <c r="F4264" s="74"/>
      <c r="G4264" s="74"/>
      <c r="H4264" s="74"/>
      <c r="I4264" s="54"/>
      <c r="J4264" s="50"/>
      <c r="K4264" s="54"/>
      <c r="L4264" s="55"/>
      <c r="M4264" s="75"/>
      <c r="N4264" s="75"/>
      <c r="O4264" s="74"/>
      <c r="P4264" s="74"/>
      <c r="Q4264" s="57">
        <f t="shared" si="1059"/>
        <v>0</v>
      </c>
      <c r="R4264" s="74"/>
      <c r="S4264" s="53">
        <f t="shared" si="1060"/>
        <v>0</v>
      </c>
      <c r="T4264" s="58"/>
      <c r="U4264" s="58"/>
      <c r="V4264" s="53">
        <f t="shared" si="1061"/>
        <v>0</v>
      </c>
      <c r="W4264" s="75"/>
      <c r="X4264" s="76"/>
    </row>
    <row r="4265" spans="1:24" s="77" customFormat="1" ht="15.75" x14ac:dyDescent="0.25">
      <c r="A4265" s="72" t="s">
        <v>309</v>
      </c>
      <c r="B4265" s="33" t="s">
        <v>338</v>
      </c>
      <c r="C4265" s="78" t="s">
        <v>135</v>
      </c>
      <c r="D4265" s="43" t="s">
        <v>156</v>
      </c>
      <c r="E4265" s="74"/>
      <c r="F4265" s="74"/>
      <c r="G4265" s="74"/>
      <c r="H4265" s="74"/>
      <c r="I4265" s="54"/>
      <c r="J4265" s="50"/>
      <c r="K4265" s="54"/>
      <c r="L4265" s="55"/>
      <c r="M4265" s="75"/>
      <c r="N4265" s="75"/>
      <c r="O4265" s="74"/>
      <c r="P4265" s="74"/>
      <c r="Q4265" s="57">
        <f t="shared" si="1059"/>
        <v>0</v>
      </c>
      <c r="R4265" s="74"/>
      <c r="S4265" s="53">
        <f t="shared" si="1060"/>
        <v>0</v>
      </c>
      <c r="T4265" s="58"/>
      <c r="U4265" s="58"/>
      <c r="V4265" s="53">
        <f t="shared" si="1061"/>
        <v>0</v>
      </c>
      <c r="W4265" s="75"/>
      <c r="X4265" s="76"/>
    </row>
    <row r="4266" spans="1:24" s="77" customFormat="1" ht="31.5" x14ac:dyDescent="0.25">
      <c r="A4266" s="72" t="s">
        <v>309</v>
      </c>
      <c r="B4266" s="33" t="s">
        <v>338</v>
      </c>
      <c r="C4266" s="78" t="s">
        <v>136</v>
      </c>
      <c r="D4266" s="43" t="s">
        <v>157</v>
      </c>
      <c r="E4266" s="74"/>
      <c r="F4266" s="74"/>
      <c r="G4266" s="74"/>
      <c r="H4266" s="74"/>
      <c r="I4266" s="54"/>
      <c r="J4266" s="50"/>
      <c r="K4266" s="54"/>
      <c r="L4266" s="55"/>
      <c r="M4266" s="75"/>
      <c r="N4266" s="75"/>
      <c r="O4266" s="74"/>
      <c r="P4266" s="74"/>
      <c r="Q4266" s="57">
        <f t="shared" si="1059"/>
        <v>0</v>
      </c>
      <c r="R4266" s="74"/>
      <c r="S4266" s="53">
        <f t="shared" si="1060"/>
        <v>0</v>
      </c>
      <c r="T4266" s="58"/>
      <c r="U4266" s="58"/>
      <c r="V4266" s="53">
        <f t="shared" si="1061"/>
        <v>0</v>
      </c>
      <c r="W4266" s="75"/>
      <c r="X4266" s="76"/>
    </row>
    <row r="4267" spans="1:24" s="77" customFormat="1" ht="47.25" x14ac:dyDescent="0.25">
      <c r="A4267" s="72" t="s">
        <v>309</v>
      </c>
      <c r="B4267" s="33" t="s">
        <v>338</v>
      </c>
      <c r="C4267" s="78" t="s">
        <v>134</v>
      </c>
      <c r="D4267" s="43" t="s">
        <v>158</v>
      </c>
      <c r="E4267" s="74"/>
      <c r="F4267" s="74"/>
      <c r="G4267" s="74"/>
      <c r="H4267" s="74"/>
      <c r="I4267" s="54"/>
      <c r="J4267" s="50"/>
      <c r="K4267" s="54"/>
      <c r="L4267" s="55"/>
      <c r="M4267" s="75"/>
      <c r="N4267" s="75"/>
      <c r="O4267" s="74"/>
      <c r="P4267" s="74"/>
      <c r="Q4267" s="57">
        <f t="shared" si="1059"/>
        <v>0</v>
      </c>
      <c r="R4267" s="74"/>
      <c r="S4267" s="53">
        <f t="shared" si="1060"/>
        <v>0</v>
      </c>
      <c r="T4267" s="58"/>
      <c r="U4267" s="58"/>
      <c r="V4267" s="53">
        <f t="shared" si="1061"/>
        <v>0</v>
      </c>
      <c r="W4267" s="75"/>
      <c r="X4267" s="76"/>
    </row>
    <row r="4268" spans="1:24" s="77" customFormat="1" ht="15.75" x14ac:dyDescent="0.25">
      <c r="A4268" s="72" t="s">
        <v>309</v>
      </c>
      <c r="B4268" s="33" t="s">
        <v>338</v>
      </c>
      <c r="C4268" s="78" t="s">
        <v>138</v>
      </c>
      <c r="D4268" s="43" t="s">
        <v>159</v>
      </c>
      <c r="E4268" s="74"/>
      <c r="F4268" s="74"/>
      <c r="G4268" s="74"/>
      <c r="H4268" s="74"/>
      <c r="I4268" s="54"/>
      <c r="J4268" s="50"/>
      <c r="K4268" s="54"/>
      <c r="L4268" s="55"/>
      <c r="M4268" s="75"/>
      <c r="N4268" s="75"/>
      <c r="O4268" s="74"/>
      <c r="P4268" s="74"/>
      <c r="Q4268" s="57">
        <f t="shared" si="1059"/>
        <v>0</v>
      </c>
      <c r="R4268" s="74"/>
      <c r="S4268" s="53">
        <f t="shared" si="1060"/>
        <v>0</v>
      </c>
      <c r="T4268" s="58"/>
      <c r="U4268" s="58"/>
      <c r="V4268" s="53">
        <f t="shared" si="1061"/>
        <v>0</v>
      </c>
      <c r="W4268" s="75"/>
      <c r="X4268" s="76"/>
    </row>
    <row r="4269" spans="1:24" s="77" customFormat="1" ht="15.75" x14ac:dyDescent="0.25">
      <c r="A4269" s="72" t="s">
        <v>309</v>
      </c>
      <c r="B4269" s="33" t="s">
        <v>338</v>
      </c>
      <c r="C4269" s="78" t="s">
        <v>180</v>
      </c>
      <c r="D4269" s="43" t="s">
        <v>181</v>
      </c>
      <c r="E4269" s="74"/>
      <c r="F4269" s="74"/>
      <c r="G4269" s="74"/>
      <c r="H4269" s="74"/>
      <c r="I4269" s="54"/>
      <c r="J4269" s="50"/>
      <c r="K4269" s="54"/>
      <c r="L4269" s="55"/>
      <c r="M4269" s="75"/>
      <c r="N4269" s="75"/>
      <c r="O4269" s="74"/>
      <c r="P4269" s="74"/>
      <c r="Q4269" s="57">
        <f t="shared" si="1059"/>
        <v>0</v>
      </c>
      <c r="R4269" s="74"/>
      <c r="S4269" s="53">
        <f t="shared" si="1060"/>
        <v>0</v>
      </c>
      <c r="T4269" s="58"/>
      <c r="U4269" s="58"/>
      <c r="V4269" s="53">
        <f t="shared" si="1061"/>
        <v>0</v>
      </c>
      <c r="W4269" s="75"/>
      <c r="X4269" s="76"/>
    </row>
    <row r="4270" spans="1:24" s="77" customFormat="1" ht="31.5" x14ac:dyDescent="0.25">
      <c r="A4270" s="72" t="s">
        <v>309</v>
      </c>
      <c r="B4270" s="33" t="s">
        <v>338</v>
      </c>
      <c r="C4270" s="78" t="s">
        <v>137</v>
      </c>
      <c r="D4270" s="43" t="s">
        <v>160</v>
      </c>
      <c r="E4270" s="74"/>
      <c r="F4270" s="74"/>
      <c r="G4270" s="74"/>
      <c r="H4270" s="74"/>
      <c r="I4270" s="54"/>
      <c r="J4270" s="50"/>
      <c r="K4270" s="54"/>
      <c r="L4270" s="55"/>
      <c r="M4270" s="75"/>
      <c r="N4270" s="75"/>
      <c r="O4270" s="74"/>
      <c r="P4270" s="74"/>
      <c r="Q4270" s="57">
        <f t="shared" si="1059"/>
        <v>0</v>
      </c>
      <c r="R4270" s="74"/>
      <c r="S4270" s="53">
        <f t="shared" si="1060"/>
        <v>0</v>
      </c>
      <c r="T4270" s="58"/>
      <c r="U4270" s="58"/>
      <c r="V4270" s="53">
        <f t="shared" si="1061"/>
        <v>0</v>
      </c>
      <c r="W4270" s="75"/>
      <c r="X4270" s="76"/>
    </row>
    <row r="4271" spans="1:24" s="77" customFormat="1" ht="15.75" x14ac:dyDescent="0.25">
      <c r="A4271" s="72" t="s">
        <v>309</v>
      </c>
      <c r="B4271" s="33" t="s">
        <v>338</v>
      </c>
      <c r="C4271" s="78" t="s">
        <v>127</v>
      </c>
      <c r="D4271" s="43" t="s">
        <v>161</v>
      </c>
      <c r="E4271" s="74"/>
      <c r="F4271" s="74"/>
      <c r="G4271" s="74"/>
      <c r="H4271" s="74"/>
      <c r="I4271" s="54"/>
      <c r="J4271" s="50"/>
      <c r="K4271" s="54"/>
      <c r="L4271" s="55"/>
      <c r="M4271" s="75"/>
      <c r="N4271" s="75"/>
      <c r="O4271" s="74"/>
      <c r="P4271" s="74"/>
      <c r="Q4271" s="57">
        <f t="shared" si="1059"/>
        <v>0</v>
      </c>
      <c r="R4271" s="74"/>
      <c r="S4271" s="53">
        <f t="shared" si="1060"/>
        <v>0</v>
      </c>
      <c r="T4271" s="58"/>
      <c r="U4271" s="58"/>
      <c r="V4271" s="53">
        <f t="shared" si="1061"/>
        <v>0</v>
      </c>
      <c r="W4271" s="75"/>
      <c r="X4271" s="76"/>
    </row>
    <row r="4272" spans="1:24" s="77" customFormat="1" ht="31.5" x14ac:dyDescent="0.25">
      <c r="A4272" s="72" t="s">
        <v>309</v>
      </c>
      <c r="B4272" s="33" t="s">
        <v>338</v>
      </c>
      <c r="C4272" s="78" t="s">
        <v>126</v>
      </c>
      <c r="D4272" s="43" t="s">
        <v>162</v>
      </c>
      <c r="E4272" s="74"/>
      <c r="F4272" s="74"/>
      <c r="G4272" s="74"/>
      <c r="H4272" s="74"/>
      <c r="I4272" s="54"/>
      <c r="J4272" s="50"/>
      <c r="K4272" s="54"/>
      <c r="L4272" s="55"/>
      <c r="M4272" s="75"/>
      <c r="N4272" s="75"/>
      <c r="O4272" s="74"/>
      <c r="P4272" s="74"/>
      <c r="Q4272" s="57">
        <f t="shared" si="1059"/>
        <v>0</v>
      </c>
      <c r="R4272" s="74"/>
      <c r="S4272" s="53">
        <f t="shared" si="1060"/>
        <v>0</v>
      </c>
      <c r="T4272" s="58"/>
      <c r="U4272" s="58"/>
      <c r="V4272" s="53">
        <f t="shared" si="1061"/>
        <v>0</v>
      </c>
      <c r="W4272" s="75"/>
      <c r="X4272" s="76"/>
    </row>
    <row r="4273" spans="1:24" s="77" customFormat="1" ht="15.75" x14ac:dyDescent="0.25">
      <c r="A4273" s="72" t="s">
        <v>309</v>
      </c>
      <c r="B4273" s="33" t="s">
        <v>338</v>
      </c>
      <c r="C4273" s="78" t="s">
        <v>122</v>
      </c>
      <c r="D4273" s="43" t="s">
        <v>163</v>
      </c>
      <c r="E4273" s="74"/>
      <c r="F4273" s="74"/>
      <c r="G4273" s="74"/>
      <c r="H4273" s="74"/>
      <c r="I4273" s="54"/>
      <c r="J4273" s="50"/>
      <c r="K4273" s="54"/>
      <c r="L4273" s="55"/>
      <c r="M4273" s="75"/>
      <c r="N4273" s="75"/>
      <c r="O4273" s="74"/>
      <c r="P4273" s="74"/>
      <c r="Q4273" s="57">
        <f t="shared" si="1059"/>
        <v>0</v>
      </c>
      <c r="R4273" s="74"/>
      <c r="S4273" s="53">
        <f t="shared" si="1060"/>
        <v>0</v>
      </c>
      <c r="T4273" s="58"/>
      <c r="U4273" s="58"/>
      <c r="V4273" s="53">
        <f t="shared" si="1061"/>
        <v>0</v>
      </c>
      <c r="W4273" s="75"/>
      <c r="X4273" s="76"/>
    </row>
    <row r="4274" spans="1:24" s="77" customFormat="1" ht="15.75" x14ac:dyDescent="0.25">
      <c r="A4274" s="72" t="s">
        <v>309</v>
      </c>
      <c r="B4274" s="33" t="s">
        <v>338</v>
      </c>
      <c r="C4274" s="78" t="s">
        <v>123</v>
      </c>
      <c r="D4274" s="43" t="s">
        <v>164</v>
      </c>
      <c r="E4274" s="74"/>
      <c r="F4274" s="74"/>
      <c r="G4274" s="74"/>
      <c r="H4274" s="74"/>
      <c r="I4274" s="54"/>
      <c r="J4274" s="50"/>
      <c r="K4274" s="54"/>
      <c r="L4274" s="55"/>
      <c r="M4274" s="75"/>
      <c r="N4274" s="75"/>
      <c r="O4274" s="74"/>
      <c r="P4274" s="74"/>
      <c r="Q4274" s="57">
        <f t="shared" si="1059"/>
        <v>0</v>
      </c>
      <c r="R4274" s="74"/>
      <c r="S4274" s="53">
        <f t="shared" si="1060"/>
        <v>0</v>
      </c>
      <c r="T4274" s="58"/>
      <c r="U4274" s="58"/>
      <c r="V4274" s="53">
        <f t="shared" si="1061"/>
        <v>0</v>
      </c>
      <c r="W4274" s="75"/>
      <c r="X4274" s="76"/>
    </row>
    <row r="4275" spans="1:24" s="77" customFormat="1" ht="15.75" x14ac:dyDescent="0.25">
      <c r="A4275" s="72" t="s">
        <v>309</v>
      </c>
      <c r="B4275" s="33" t="s">
        <v>338</v>
      </c>
      <c r="C4275" s="78" t="s">
        <v>182</v>
      </c>
      <c r="D4275" s="43" t="s">
        <v>183</v>
      </c>
      <c r="E4275" s="74">
        <v>121610</v>
      </c>
      <c r="F4275" s="53">
        <f t="shared" ref="F4275:F4276" si="1062">E4275/12*3</f>
        <v>30402.5</v>
      </c>
      <c r="G4275" s="53">
        <v>38559</v>
      </c>
      <c r="H4275" s="53">
        <v>29661</v>
      </c>
      <c r="I4275" s="127">
        <f t="shared" ref="I4275:I4276" si="1063">G4275-F4275</f>
        <v>8156.5</v>
      </c>
      <c r="J4275" s="55">
        <f t="shared" ref="J4275:J4276" si="1064">ROUND(I4275/F4275*100,2)</f>
        <v>26.83</v>
      </c>
      <c r="K4275" s="54"/>
      <c r="L4275" s="55"/>
      <c r="M4275" s="75"/>
      <c r="N4275" s="75"/>
      <c r="O4275" s="74">
        <v>3170</v>
      </c>
      <c r="P4275" s="74">
        <v>2290</v>
      </c>
      <c r="Q4275" s="57">
        <f t="shared" si="1059"/>
        <v>880</v>
      </c>
      <c r="R4275" s="75">
        <v>41</v>
      </c>
      <c r="S4275" s="53">
        <f>ROUND(R4275/12*3,0)</f>
        <v>10</v>
      </c>
      <c r="T4275" s="58">
        <v>13</v>
      </c>
      <c r="U4275" s="58">
        <v>10</v>
      </c>
      <c r="V4275" s="53">
        <f t="shared" si="1061"/>
        <v>3</v>
      </c>
      <c r="W4275" s="75"/>
      <c r="X4275" s="76"/>
    </row>
    <row r="4276" spans="1:24" s="77" customFormat="1" ht="15.75" x14ac:dyDescent="0.25">
      <c r="A4276" s="72" t="s">
        <v>309</v>
      </c>
      <c r="B4276" s="33" t="s">
        <v>338</v>
      </c>
      <c r="C4276" s="78" t="s">
        <v>184</v>
      </c>
      <c r="D4276" s="43" t="s">
        <v>185</v>
      </c>
      <c r="E4276" s="74">
        <v>166701</v>
      </c>
      <c r="F4276" s="53">
        <f t="shared" si="1062"/>
        <v>41675.25</v>
      </c>
      <c r="G4276" s="53">
        <v>62513</v>
      </c>
      <c r="H4276" s="53">
        <v>41675</v>
      </c>
      <c r="I4276" s="127">
        <f t="shared" si="1063"/>
        <v>20837.75</v>
      </c>
      <c r="J4276" s="55">
        <f t="shared" si="1064"/>
        <v>50</v>
      </c>
      <c r="K4276" s="54"/>
      <c r="L4276" s="55"/>
      <c r="M4276" s="75"/>
      <c r="N4276" s="75"/>
      <c r="O4276" s="74">
        <v>3285</v>
      </c>
      <c r="P4276" s="74">
        <v>3048</v>
      </c>
      <c r="Q4276" s="57">
        <f t="shared" si="1059"/>
        <v>237</v>
      </c>
      <c r="R4276" s="75">
        <v>16</v>
      </c>
      <c r="S4276" s="53">
        <f>ROUND(R4276/12*3,0)</f>
        <v>4</v>
      </c>
      <c r="T4276" s="58">
        <v>6</v>
      </c>
      <c r="U4276" s="58">
        <v>6</v>
      </c>
      <c r="V4276" s="53">
        <f t="shared" si="1061"/>
        <v>0</v>
      </c>
      <c r="W4276" s="75"/>
      <c r="X4276" s="76"/>
    </row>
    <row r="4277" spans="1:24" s="77" customFormat="1" ht="15.75" x14ac:dyDescent="0.25">
      <c r="A4277" s="72" t="s">
        <v>309</v>
      </c>
      <c r="B4277" s="33" t="s">
        <v>338</v>
      </c>
      <c r="C4277" s="78" t="s">
        <v>186</v>
      </c>
      <c r="D4277" s="43" t="s">
        <v>187</v>
      </c>
      <c r="E4277" s="74"/>
      <c r="F4277" s="74"/>
      <c r="G4277" s="74"/>
      <c r="H4277" s="74"/>
      <c r="I4277" s="54"/>
      <c r="J4277" s="50"/>
      <c r="K4277" s="54"/>
      <c r="L4277" s="55"/>
      <c r="M4277" s="75"/>
      <c r="N4277" s="75"/>
      <c r="O4277" s="74"/>
      <c r="P4277" s="74"/>
      <c r="Q4277" s="57">
        <f t="shared" si="1059"/>
        <v>0</v>
      </c>
      <c r="R4277" s="74"/>
      <c r="S4277" s="53">
        <f t="shared" ref="S4277:S4288" si="1065">ROUND(R4277/12*3,0)</f>
        <v>0</v>
      </c>
      <c r="T4277" s="58"/>
      <c r="U4277" s="58"/>
      <c r="V4277" s="53">
        <f t="shared" si="1061"/>
        <v>0</v>
      </c>
      <c r="W4277" s="75"/>
      <c r="X4277" s="76"/>
    </row>
    <row r="4278" spans="1:24" s="77" customFormat="1" ht="31.5" x14ac:dyDescent="0.25">
      <c r="A4278" s="72" t="s">
        <v>309</v>
      </c>
      <c r="B4278" s="33" t="s">
        <v>338</v>
      </c>
      <c r="C4278" s="78" t="s">
        <v>188</v>
      </c>
      <c r="D4278" s="43" t="s">
        <v>189</v>
      </c>
      <c r="E4278" s="74"/>
      <c r="F4278" s="74"/>
      <c r="G4278" s="74"/>
      <c r="H4278" s="74"/>
      <c r="I4278" s="54"/>
      <c r="J4278" s="50"/>
      <c r="K4278" s="54"/>
      <c r="L4278" s="55"/>
      <c r="M4278" s="75"/>
      <c r="N4278" s="75"/>
      <c r="O4278" s="74"/>
      <c r="P4278" s="74"/>
      <c r="Q4278" s="57">
        <f t="shared" si="1059"/>
        <v>0</v>
      </c>
      <c r="R4278" s="74"/>
      <c r="S4278" s="53">
        <f t="shared" si="1065"/>
        <v>0</v>
      </c>
      <c r="T4278" s="58"/>
      <c r="U4278" s="58"/>
      <c r="V4278" s="53">
        <f t="shared" si="1061"/>
        <v>0</v>
      </c>
      <c r="W4278" s="75"/>
      <c r="X4278" s="76"/>
    </row>
    <row r="4279" spans="1:24" s="77" customFormat="1" ht="15.75" x14ac:dyDescent="0.25">
      <c r="A4279" s="72" t="s">
        <v>309</v>
      </c>
      <c r="B4279" s="33" t="s">
        <v>338</v>
      </c>
      <c r="C4279" s="78" t="s">
        <v>124</v>
      </c>
      <c r="D4279" s="43" t="s">
        <v>165</v>
      </c>
      <c r="E4279" s="74"/>
      <c r="F4279" s="74"/>
      <c r="G4279" s="74"/>
      <c r="H4279" s="74"/>
      <c r="I4279" s="54"/>
      <c r="J4279" s="50"/>
      <c r="K4279" s="54"/>
      <c r="L4279" s="55"/>
      <c r="M4279" s="75"/>
      <c r="N4279" s="75"/>
      <c r="O4279" s="74"/>
      <c r="P4279" s="74"/>
      <c r="Q4279" s="57">
        <f t="shared" si="1059"/>
        <v>0</v>
      </c>
      <c r="R4279" s="74"/>
      <c r="S4279" s="53">
        <f t="shared" si="1065"/>
        <v>0</v>
      </c>
      <c r="T4279" s="58"/>
      <c r="U4279" s="58"/>
      <c r="V4279" s="53">
        <f t="shared" si="1061"/>
        <v>0</v>
      </c>
      <c r="W4279" s="75"/>
      <c r="X4279" s="76"/>
    </row>
    <row r="4280" spans="1:24" s="77" customFormat="1" ht="15.75" x14ac:dyDescent="0.25">
      <c r="A4280" s="72" t="s">
        <v>309</v>
      </c>
      <c r="B4280" s="33" t="s">
        <v>338</v>
      </c>
      <c r="C4280" s="78" t="s">
        <v>125</v>
      </c>
      <c r="D4280" s="43" t="s">
        <v>166</v>
      </c>
      <c r="E4280" s="74"/>
      <c r="F4280" s="74"/>
      <c r="G4280" s="74"/>
      <c r="H4280" s="74"/>
      <c r="I4280" s="54"/>
      <c r="J4280" s="50"/>
      <c r="K4280" s="54"/>
      <c r="L4280" s="55"/>
      <c r="M4280" s="75"/>
      <c r="N4280" s="75"/>
      <c r="O4280" s="74"/>
      <c r="P4280" s="74"/>
      <c r="Q4280" s="57">
        <f t="shared" si="1059"/>
        <v>0</v>
      </c>
      <c r="R4280" s="74"/>
      <c r="S4280" s="53">
        <f t="shared" si="1065"/>
        <v>0</v>
      </c>
      <c r="T4280" s="58"/>
      <c r="U4280" s="58"/>
      <c r="V4280" s="53">
        <f t="shared" si="1061"/>
        <v>0</v>
      </c>
      <c r="W4280" s="75"/>
      <c r="X4280" s="76"/>
    </row>
    <row r="4281" spans="1:24" s="77" customFormat="1" ht="47.25" x14ac:dyDescent="0.25">
      <c r="A4281" s="72" t="s">
        <v>309</v>
      </c>
      <c r="B4281" s="33" t="s">
        <v>338</v>
      </c>
      <c r="C4281" s="78" t="s">
        <v>34</v>
      </c>
      <c r="D4281" s="43" t="s">
        <v>167</v>
      </c>
      <c r="E4281" s="74"/>
      <c r="F4281" s="74"/>
      <c r="G4281" s="74"/>
      <c r="H4281" s="74"/>
      <c r="I4281" s="54"/>
      <c r="J4281" s="50"/>
      <c r="K4281" s="54"/>
      <c r="L4281" s="55"/>
      <c r="M4281" s="75"/>
      <c r="N4281" s="75"/>
      <c r="O4281" s="74"/>
      <c r="P4281" s="74"/>
      <c r="Q4281" s="57">
        <f t="shared" si="1059"/>
        <v>0</v>
      </c>
      <c r="R4281" s="74"/>
      <c r="S4281" s="53">
        <f t="shared" si="1065"/>
        <v>0</v>
      </c>
      <c r="T4281" s="58"/>
      <c r="U4281" s="58"/>
      <c r="V4281" s="53">
        <f t="shared" si="1061"/>
        <v>0</v>
      </c>
      <c r="W4281" s="75"/>
      <c r="X4281" s="76"/>
    </row>
    <row r="4282" spans="1:24" s="77" customFormat="1" ht="15.75" x14ac:dyDescent="0.25">
      <c r="A4282" s="72" t="s">
        <v>309</v>
      </c>
      <c r="B4282" s="33" t="s">
        <v>338</v>
      </c>
      <c r="C4282" s="78" t="s">
        <v>35</v>
      </c>
      <c r="D4282" s="43" t="s">
        <v>168</v>
      </c>
      <c r="E4282" s="74"/>
      <c r="F4282" s="74"/>
      <c r="G4282" s="74"/>
      <c r="H4282" s="74"/>
      <c r="I4282" s="54"/>
      <c r="J4282" s="50"/>
      <c r="K4282" s="54"/>
      <c r="L4282" s="55"/>
      <c r="M4282" s="75"/>
      <c r="N4282" s="75"/>
      <c r="O4282" s="74"/>
      <c r="P4282" s="74"/>
      <c r="Q4282" s="57">
        <f t="shared" si="1059"/>
        <v>0</v>
      </c>
      <c r="R4282" s="74"/>
      <c r="S4282" s="53">
        <f t="shared" si="1065"/>
        <v>0</v>
      </c>
      <c r="T4282" s="58"/>
      <c r="U4282" s="58"/>
      <c r="V4282" s="53">
        <f t="shared" si="1061"/>
        <v>0</v>
      </c>
      <c r="W4282" s="75"/>
      <c r="X4282" s="76"/>
    </row>
    <row r="4283" spans="1:24" s="77" customFormat="1" ht="31.5" x14ac:dyDescent="0.25">
      <c r="A4283" s="72" t="s">
        <v>309</v>
      </c>
      <c r="B4283" s="33" t="s">
        <v>338</v>
      </c>
      <c r="C4283" s="78" t="s">
        <v>36</v>
      </c>
      <c r="D4283" s="43" t="s">
        <v>190</v>
      </c>
      <c r="E4283" s="74"/>
      <c r="F4283" s="74"/>
      <c r="G4283" s="74"/>
      <c r="H4283" s="74"/>
      <c r="I4283" s="54"/>
      <c r="J4283" s="50"/>
      <c r="K4283" s="54"/>
      <c r="L4283" s="55"/>
      <c r="M4283" s="75"/>
      <c r="N4283" s="75"/>
      <c r="O4283" s="74"/>
      <c r="P4283" s="74"/>
      <c r="Q4283" s="57">
        <f t="shared" si="1059"/>
        <v>0</v>
      </c>
      <c r="R4283" s="74"/>
      <c r="S4283" s="53">
        <f t="shared" si="1065"/>
        <v>0</v>
      </c>
      <c r="T4283" s="58"/>
      <c r="U4283" s="58"/>
      <c r="V4283" s="53">
        <f t="shared" si="1061"/>
        <v>0</v>
      </c>
      <c r="W4283" s="75"/>
      <c r="X4283" s="76"/>
    </row>
    <row r="4284" spans="1:24" s="77" customFormat="1" ht="31.5" x14ac:dyDescent="0.25">
      <c r="A4284" s="72" t="s">
        <v>309</v>
      </c>
      <c r="B4284" s="33" t="s">
        <v>338</v>
      </c>
      <c r="C4284" s="78" t="s">
        <v>37</v>
      </c>
      <c r="D4284" s="43" t="s">
        <v>191</v>
      </c>
      <c r="E4284" s="74"/>
      <c r="F4284" s="74"/>
      <c r="G4284" s="74"/>
      <c r="H4284" s="74"/>
      <c r="I4284" s="54"/>
      <c r="J4284" s="50"/>
      <c r="K4284" s="54"/>
      <c r="L4284" s="55"/>
      <c r="M4284" s="75"/>
      <c r="N4284" s="75"/>
      <c r="O4284" s="74"/>
      <c r="P4284" s="74"/>
      <c r="Q4284" s="57">
        <f t="shared" si="1059"/>
        <v>0</v>
      </c>
      <c r="R4284" s="74"/>
      <c r="S4284" s="53">
        <f t="shared" si="1065"/>
        <v>0</v>
      </c>
      <c r="T4284" s="58"/>
      <c r="U4284" s="58"/>
      <c r="V4284" s="53">
        <f t="shared" si="1061"/>
        <v>0</v>
      </c>
      <c r="W4284" s="75"/>
      <c r="X4284" s="76"/>
    </row>
    <row r="4285" spans="1:24" s="77" customFormat="1" ht="31.5" x14ac:dyDescent="0.25">
      <c r="A4285" s="72" t="s">
        <v>309</v>
      </c>
      <c r="B4285" s="33" t="s">
        <v>338</v>
      </c>
      <c r="C4285" s="78" t="s">
        <v>38</v>
      </c>
      <c r="D4285" s="43" t="s">
        <v>169</v>
      </c>
      <c r="E4285" s="74"/>
      <c r="F4285" s="74"/>
      <c r="G4285" s="74"/>
      <c r="H4285" s="74"/>
      <c r="I4285" s="54"/>
      <c r="J4285" s="50"/>
      <c r="K4285" s="54"/>
      <c r="L4285" s="55"/>
      <c r="M4285" s="75"/>
      <c r="N4285" s="75"/>
      <c r="O4285" s="74"/>
      <c r="P4285" s="74"/>
      <c r="Q4285" s="57">
        <f t="shared" si="1059"/>
        <v>0</v>
      </c>
      <c r="R4285" s="74"/>
      <c r="S4285" s="53">
        <f t="shared" si="1065"/>
        <v>0</v>
      </c>
      <c r="T4285" s="58"/>
      <c r="U4285" s="58"/>
      <c r="V4285" s="53">
        <f t="shared" si="1061"/>
        <v>0</v>
      </c>
      <c r="W4285" s="75"/>
      <c r="X4285" s="76"/>
    </row>
    <row r="4286" spans="1:24" s="77" customFormat="1" ht="15.75" x14ac:dyDescent="0.25">
      <c r="A4286" s="72" t="s">
        <v>309</v>
      </c>
      <c r="B4286" s="33" t="s">
        <v>338</v>
      </c>
      <c r="C4286" s="78" t="s">
        <v>39</v>
      </c>
      <c r="D4286" s="43" t="s">
        <v>170</v>
      </c>
      <c r="E4286" s="74"/>
      <c r="F4286" s="74"/>
      <c r="G4286" s="74"/>
      <c r="H4286" s="74"/>
      <c r="I4286" s="54"/>
      <c r="J4286" s="50"/>
      <c r="K4286" s="54"/>
      <c r="L4286" s="55"/>
      <c r="M4286" s="75"/>
      <c r="N4286" s="75"/>
      <c r="O4286" s="74"/>
      <c r="P4286" s="74"/>
      <c r="Q4286" s="57">
        <f t="shared" si="1059"/>
        <v>0</v>
      </c>
      <c r="R4286" s="74"/>
      <c r="S4286" s="53">
        <f t="shared" si="1065"/>
        <v>0</v>
      </c>
      <c r="T4286" s="58"/>
      <c r="U4286" s="58"/>
      <c r="V4286" s="53">
        <f t="shared" si="1061"/>
        <v>0</v>
      </c>
      <c r="W4286" s="75"/>
      <c r="X4286" s="76"/>
    </row>
    <row r="4287" spans="1:24" s="77" customFormat="1" ht="47.25" x14ac:dyDescent="0.25">
      <c r="A4287" s="72" t="s">
        <v>309</v>
      </c>
      <c r="B4287" s="33" t="s">
        <v>338</v>
      </c>
      <c r="C4287" s="78" t="s">
        <v>40</v>
      </c>
      <c r="D4287" s="43" t="s">
        <v>172</v>
      </c>
      <c r="E4287" s="74"/>
      <c r="F4287" s="74"/>
      <c r="G4287" s="74"/>
      <c r="H4287" s="74"/>
      <c r="I4287" s="54"/>
      <c r="J4287" s="50"/>
      <c r="K4287" s="54"/>
      <c r="L4287" s="55"/>
      <c r="M4287" s="75"/>
      <c r="N4287" s="75"/>
      <c r="O4287" s="74"/>
      <c r="P4287" s="74"/>
      <c r="Q4287" s="57">
        <f t="shared" si="1059"/>
        <v>0</v>
      </c>
      <c r="R4287" s="74"/>
      <c r="S4287" s="53">
        <f t="shared" si="1065"/>
        <v>0</v>
      </c>
      <c r="T4287" s="58"/>
      <c r="U4287" s="58"/>
      <c r="V4287" s="53">
        <f t="shared" si="1061"/>
        <v>0</v>
      </c>
      <c r="W4287" s="75"/>
      <c r="X4287" s="76"/>
    </row>
    <row r="4288" spans="1:24" s="77" customFormat="1" ht="15.75" x14ac:dyDescent="0.25">
      <c r="A4288" s="72" t="s">
        <v>309</v>
      </c>
      <c r="B4288" s="33" t="s">
        <v>338</v>
      </c>
      <c r="C4288" s="78" t="s">
        <v>41</v>
      </c>
      <c r="D4288" s="43" t="s">
        <v>171</v>
      </c>
      <c r="E4288" s="74"/>
      <c r="F4288" s="74"/>
      <c r="G4288" s="74"/>
      <c r="H4288" s="74"/>
      <c r="I4288" s="54"/>
      <c r="J4288" s="50"/>
      <c r="K4288" s="54"/>
      <c r="L4288" s="55"/>
      <c r="M4288" s="75"/>
      <c r="N4288" s="75"/>
      <c r="O4288" s="74"/>
      <c r="P4288" s="74"/>
      <c r="Q4288" s="57">
        <f t="shared" si="1059"/>
        <v>0</v>
      </c>
      <c r="R4288" s="74"/>
      <c r="S4288" s="53">
        <f t="shared" si="1065"/>
        <v>0</v>
      </c>
      <c r="T4288" s="58"/>
      <c r="U4288" s="58"/>
      <c r="V4288" s="53">
        <f t="shared" si="1061"/>
        <v>0</v>
      </c>
      <c r="W4288" s="75"/>
      <c r="X4288" s="76"/>
    </row>
    <row r="4289" spans="1:24" s="77" customFormat="1" ht="15.75" x14ac:dyDescent="0.25">
      <c r="A4289" s="72" t="s">
        <v>309</v>
      </c>
      <c r="B4289" s="33" t="s">
        <v>338</v>
      </c>
      <c r="C4289" s="78" t="s">
        <v>42</v>
      </c>
      <c r="D4289" s="43" t="s">
        <v>192</v>
      </c>
      <c r="E4289" s="74">
        <v>331539</v>
      </c>
      <c r="F4289" s="53">
        <f>E4289/12*3</f>
        <v>82884.75</v>
      </c>
      <c r="G4289" s="53">
        <v>83517</v>
      </c>
      <c r="H4289" s="53">
        <v>80987</v>
      </c>
      <c r="I4289" s="127">
        <f>G4289-F4289</f>
        <v>632.25</v>
      </c>
      <c r="J4289" s="55">
        <f>ROUND(I4289/F4289*100,2)</f>
        <v>0.76</v>
      </c>
      <c r="K4289" s="54"/>
      <c r="L4289" s="55"/>
      <c r="M4289" s="75"/>
      <c r="N4289" s="75"/>
      <c r="O4289" s="74">
        <v>2923</v>
      </c>
      <c r="P4289" s="74">
        <v>2839</v>
      </c>
      <c r="Q4289" s="57">
        <f t="shared" si="1059"/>
        <v>84</v>
      </c>
      <c r="R4289" s="75">
        <v>131</v>
      </c>
      <c r="S4289" s="53">
        <f>ROUND(R4289/12*3,0)</f>
        <v>33</v>
      </c>
      <c r="T4289" s="58">
        <v>33</v>
      </c>
      <c r="U4289" s="58">
        <v>32</v>
      </c>
      <c r="V4289" s="53">
        <f t="shared" si="1061"/>
        <v>1</v>
      </c>
      <c r="W4289" s="75"/>
      <c r="X4289" s="76"/>
    </row>
    <row r="4290" spans="1:24" s="77" customFormat="1" ht="15.75" x14ac:dyDescent="0.25">
      <c r="A4290" s="72" t="s">
        <v>309</v>
      </c>
      <c r="B4290" s="33" t="s">
        <v>338</v>
      </c>
      <c r="C4290" s="78" t="s">
        <v>43</v>
      </c>
      <c r="D4290" s="43" t="s">
        <v>193</v>
      </c>
      <c r="E4290" s="74"/>
      <c r="F4290" s="74"/>
      <c r="G4290" s="74"/>
      <c r="H4290" s="74"/>
      <c r="I4290" s="54"/>
      <c r="J4290" s="50"/>
      <c r="K4290" s="54"/>
      <c r="L4290" s="55"/>
      <c r="M4290" s="75"/>
      <c r="N4290" s="75"/>
      <c r="O4290" s="74"/>
      <c r="P4290" s="74"/>
      <c r="Q4290" s="57">
        <f t="shared" si="1059"/>
        <v>0</v>
      </c>
      <c r="R4290" s="74"/>
      <c r="S4290" s="53">
        <f t="shared" ref="S4290:S4302" si="1066">ROUND(R4290/12*3,0)</f>
        <v>0</v>
      </c>
      <c r="T4290" s="58"/>
      <c r="U4290" s="58"/>
      <c r="V4290" s="53">
        <f t="shared" si="1061"/>
        <v>0</v>
      </c>
      <c r="W4290" s="75"/>
      <c r="X4290" s="76"/>
    </row>
    <row r="4291" spans="1:24" s="77" customFormat="1" ht="15.75" x14ac:dyDescent="0.25">
      <c r="A4291" s="72" t="s">
        <v>309</v>
      </c>
      <c r="B4291" s="33" t="s">
        <v>338</v>
      </c>
      <c r="C4291" s="78" t="s">
        <v>44</v>
      </c>
      <c r="D4291" s="43" t="s">
        <v>173</v>
      </c>
      <c r="E4291" s="74"/>
      <c r="F4291" s="74"/>
      <c r="G4291" s="74"/>
      <c r="H4291" s="74"/>
      <c r="I4291" s="54"/>
      <c r="J4291" s="50"/>
      <c r="K4291" s="54"/>
      <c r="L4291" s="55"/>
      <c r="M4291" s="75"/>
      <c r="N4291" s="75"/>
      <c r="O4291" s="74"/>
      <c r="P4291" s="74"/>
      <c r="Q4291" s="57">
        <f t="shared" si="1059"/>
        <v>0</v>
      </c>
      <c r="R4291" s="74"/>
      <c r="S4291" s="53">
        <f t="shared" si="1066"/>
        <v>0</v>
      </c>
      <c r="T4291" s="58"/>
      <c r="U4291" s="58"/>
      <c r="V4291" s="53">
        <f t="shared" si="1061"/>
        <v>0</v>
      </c>
      <c r="W4291" s="75"/>
      <c r="X4291" s="76"/>
    </row>
    <row r="4292" spans="1:24" s="77" customFormat="1" ht="15.75" x14ac:dyDescent="0.25">
      <c r="A4292" s="72" t="s">
        <v>309</v>
      </c>
      <c r="B4292" s="33" t="s">
        <v>338</v>
      </c>
      <c r="C4292" s="78" t="s">
        <v>45</v>
      </c>
      <c r="D4292" s="43" t="s">
        <v>187</v>
      </c>
      <c r="E4292" s="74"/>
      <c r="F4292" s="74"/>
      <c r="G4292" s="74"/>
      <c r="H4292" s="74"/>
      <c r="I4292" s="54"/>
      <c r="J4292" s="50"/>
      <c r="K4292" s="54"/>
      <c r="L4292" s="55"/>
      <c r="M4292" s="75"/>
      <c r="N4292" s="75"/>
      <c r="O4292" s="74"/>
      <c r="P4292" s="74"/>
      <c r="Q4292" s="57">
        <f t="shared" si="1059"/>
        <v>0</v>
      </c>
      <c r="R4292" s="74"/>
      <c r="S4292" s="53">
        <f t="shared" si="1066"/>
        <v>0</v>
      </c>
      <c r="T4292" s="58"/>
      <c r="U4292" s="58"/>
      <c r="V4292" s="53">
        <f t="shared" si="1061"/>
        <v>0</v>
      </c>
      <c r="W4292" s="75"/>
      <c r="X4292" s="76"/>
    </row>
    <row r="4293" spans="1:24" s="77" customFormat="1" ht="15.75" x14ac:dyDescent="0.25">
      <c r="A4293" s="72" t="s">
        <v>309</v>
      </c>
      <c r="B4293" s="33" t="s">
        <v>338</v>
      </c>
      <c r="C4293" s="78" t="s">
        <v>46</v>
      </c>
      <c r="D4293" s="43" t="s">
        <v>194</v>
      </c>
      <c r="E4293" s="74"/>
      <c r="F4293" s="74"/>
      <c r="G4293" s="74"/>
      <c r="H4293" s="74"/>
      <c r="I4293" s="54"/>
      <c r="J4293" s="50"/>
      <c r="K4293" s="54"/>
      <c r="L4293" s="55"/>
      <c r="M4293" s="75"/>
      <c r="N4293" s="75"/>
      <c r="O4293" s="74"/>
      <c r="P4293" s="74"/>
      <c r="Q4293" s="57">
        <f t="shared" si="1059"/>
        <v>0</v>
      </c>
      <c r="R4293" s="74"/>
      <c r="S4293" s="53">
        <f t="shared" si="1066"/>
        <v>0</v>
      </c>
      <c r="T4293" s="58"/>
      <c r="U4293" s="58"/>
      <c r="V4293" s="53">
        <f t="shared" si="1061"/>
        <v>0</v>
      </c>
      <c r="W4293" s="75"/>
      <c r="X4293" s="76"/>
    </row>
    <row r="4294" spans="1:24" s="77" customFormat="1" ht="15.75" x14ac:dyDescent="0.25">
      <c r="A4294" s="72" t="s">
        <v>309</v>
      </c>
      <c r="B4294" s="33" t="s">
        <v>338</v>
      </c>
      <c r="C4294" s="78" t="s">
        <v>47</v>
      </c>
      <c r="D4294" s="43" t="s">
        <v>121</v>
      </c>
      <c r="E4294" s="74"/>
      <c r="F4294" s="74"/>
      <c r="G4294" s="74"/>
      <c r="H4294" s="74"/>
      <c r="I4294" s="54"/>
      <c r="J4294" s="50"/>
      <c r="K4294" s="54"/>
      <c r="L4294" s="55"/>
      <c r="M4294" s="75"/>
      <c r="N4294" s="75"/>
      <c r="O4294" s="74"/>
      <c r="P4294" s="74"/>
      <c r="Q4294" s="57">
        <f t="shared" si="1059"/>
        <v>0</v>
      </c>
      <c r="R4294" s="74"/>
      <c r="S4294" s="53">
        <f t="shared" si="1066"/>
        <v>0</v>
      </c>
      <c r="T4294" s="58"/>
      <c r="U4294" s="58"/>
      <c r="V4294" s="53">
        <f t="shared" si="1061"/>
        <v>0</v>
      </c>
      <c r="W4294" s="75"/>
      <c r="X4294" s="76"/>
    </row>
    <row r="4295" spans="1:24" s="77" customFormat="1" ht="15.75" x14ac:dyDescent="0.25">
      <c r="A4295" s="72" t="s">
        <v>309</v>
      </c>
      <c r="B4295" s="33" t="s">
        <v>338</v>
      </c>
      <c r="C4295" s="78" t="s">
        <v>48</v>
      </c>
      <c r="D4295" s="43" t="s">
        <v>195</v>
      </c>
      <c r="E4295" s="74"/>
      <c r="F4295" s="74"/>
      <c r="G4295" s="74"/>
      <c r="H4295" s="74"/>
      <c r="I4295" s="54"/>
      <c r="J4295" s="50"/>
      <c r="K4295" s="54"/>
      <c r="L4295" s="55"/>
      <c r="M4295" s="75"/>
      <c r="N4295" s="75"/>
      <c r="O4295" s="74"/>
      <c r="P4295" s="74"/>
      <c r="Q4295" s="57">
        <f t="shared" si="1059"/>
        <v>0</v>
      </c>
      <c r="R4295" s="74"/>
      <c r="S4295" s="53">
        <f t="shared" si="1066"/>
        <v>0</v>
      </c>
      <c r="T4295" s="58"/>
      <c r="U4295" s="58"/>
      <c r="V4295" s="53">
        <f t="shared" si="1061"/>
        <v>0</v>
      </c>
      <c r="W4295" s="75"/>
      <c r="X4295" s="76"/>
    </row>
    <row r="4296" spans="1:24" s="77" customFormat="1" ht="31.5" x14ac:dyDescent="0.25">
      <c r="A4296" s="72" t="s">
        <v>309</v>
      </c>
      <c r="B4296" s="33" t="s">
        <v>338</v>
      </c>
      <c r="C4296" s="78" t="s">
        <v>128</v>
      </c>
      <c r="D4296" s="43" t="s">
        <v>118</v>
      </c>
      <c r="E4296" s="74"/>
      <c r="F4296" s="74"/>
      <c r="G4296" s="74"/>
      <c r="H4296" s="74"/>
      <c r="I4296" s="54"/>
      <c r="J4296" s="50"/>
      <c r="K4296" s="54"/>
      <c r="L4296" s="55"/>
      <c r="M4296" s="75"/>
      <c r="N4296" s="75"/>
      <c r="O4296" s="74"/>
      <c r="P4296" s="74"/>
      <c r="Q4296" s="57">
        <f t="shared" si="1059"/>
        <v>0</v>
      </c>
      <c r="R4296" s="74"/>
      <c r="S4296" s="53">
        <f t="shared" si="1066"/>
        <v>0</v>
      </c>
      <c r="T4296" s="58"/>
      <c r="U4296" s="58"/>
      <c r="V4296" s="53">
        <f t="shared" si="1061"/>
        <v>0</v>
      </c>
      <c r="W4296" s="75"/>
      <c r="X4296" s="76"/>
    </row>
    <row r="4297" spans="1:24" s="77" customFormat="1" ht="15.75" x14ac:dyDescent="0.25">
      <c r="A4297" s="72" t="s">
        <v>309</v>
      </c>
      <c r="B4297" s="33" t="s">
        <v>338</v>
      </c>
      <c r="C4297" s="78" t="s">
        <v>47</v>
      </c>
      <c r="D4297" s="43" t="s">
        <v>121</v>
      </c>
      <c r="E4297" s="74"/>
      <c r="F4297" s="74"/>
      <c r="G4297" s="74"/>
      <c r="H4297" s="74"/>
      <c r="I4297" s="54"/>
      <c r="J4297" s="50"/>
      <c r="K4297" s="54"/>
      <c r="L4297" s="55"/>
      <c r="M4297" s="75"/>
      <c r="N4297" s="75"/>
      <c r="O4297" s="74"/>
      <c r="P4297" s="74"/>
      <c r="Q4297" s="57">
        <f t="shared" si="1059"/>
        <v>0</v>
      </c>
      <c r="R4297" s="74"/>
      <c r="S4297" s="53">
        <f t="shared" si="1066"/>
        <v>0</v>
      </c>
      <c r="T4297" s="58"/>
      <c r="U4297" s="58"/>
      <c r="V4297" s="53">
        <f t="shared" si="1061"/>
        <v>0</v>
      </c>
      <c r="W4297" s="75"/>
      <c r="X4297" s="76"/>
    </row>
    <row r="4298" spans="1:24" s="77" customFormat="1" ht="31.5" x14ac:dyDescent="0.25">
      <c r="A4298" s="72" t="s">
        <v>309</v>
      </c>
      <c r="B4298" s="33" t="s">
        <v>338</v>
      </c>
      <c r="C4298" s="78" t="s">
        <v>49</v>
      </c>
      <c r="D4298" s="43" t="s">
        <v>196</v>
      </c>
      <c r="E4298" s="74"/>
      <c r="F4298" s="74"/>
      <c r="G4298" s="74"/>
      <c r="H4298" s="74"/>
      <c r="I4298" s="54"/>
      <c r="J4298" s="50"/>
      <c r="K4298" s="54"/>
      <c r="L4298" s="55"/>
      <c r="M4298" s="75"/>
      <c r="N4298" s="75"/>
      <c r="O4298" s="74"/>
      <c r="P4298" s="74"/>
      <c r="Q4298" s="57">
        <f t="shared" si="1059"/>
        <v>0</v>
      </c>
      <c r="R4298" s="74"/>
      <c r="S4298" s="53">
        <f t="shared" si="1066"/>
        <v>0</v>
      </c>
      <c r="T4298" s="58"/>
      <c r="U4298" s="58"/>
      <c r="V4298" s="53">
        <f t="shared" si="1061"/>
        <v>0</v>
      </c>
      <c r="W4298" s="75"/>
      <c r="X4298" s="76"/>
    </row>
    <row r="4299" spans="1:24" s="77" customFormat="1" ht="31.5" x14ac:dyDescent="0.25">
      <c r="A4299" s="72" t="s">
        <v>309</v>
      </c>
      <c r="B4299" s="33" t="s">
        <v>338</v>
      </c>
      <c r="C4299" s="78" t="s">
        <v>197</v>
      </c>
      <c r="D4299" s="43" t="s">
        <v>198</v>
      </c>
      <c r="E4299" s="74"/>
      <c r="F4299" s="74"/>
      <c r="G4299" s="74"/>
      <c r="H4299" s="74"/>
      <c r="I4299" s="54"/>
      <c r="J4299" s="50"/>
      <c r="K4299" s="54"/>
      <c r="L4299" s="55"/>
      <c r="M4299" s="75"/>
      <c r="N4299" s="75"/>
      <c r="O4299" s="74"/>
      <c r="P4299" s="74"/>
      <c r="Q4299" s="57">
        <f t="shared" si="1059"/>
        <v>0</v>
      </c>
      <c r="R4299" s="74"/>
      <c r="S4299" s="53">
        <f t="shared" si="1066"/>
        <v>0</v>
      </c>
      <c r="T4299" s="58"/>
      <c r="U4299" s="58"/>
      <c r="V4299" s="53">
        <f t="shared" si="1061"/>
        <v>0</v>
      </c>
      <c r="W4299" s="75"/>
      <c r="X4299" s="76"/>
    </row>
    <row r="4300" spans="1:24" s="77" customFormat="1" ht="47.25" x14ac:dyDescent="0.25">
      <c r="A4300" s="72" t="s">
        <v>309</v>
      </c>
      <c r="B4300" s="33" t="s">
        <v>338</v>
      </c>
      <c r="C4300" s="78" t="s">
        <v>199</v>
      </c>
      <c r="D4300" s="43" t="s">
        <v>200</v>
      </c>
      <c r="E4300" s="74"/>
      <c r="F4300" s="74"/>
      <c r="G4300" s="74"/>
      <c r="H4300" s="74"/>
      <c r="I4300" s="54"/>
      <c r="J4300" s="50"/>
      <c r="K4300" s="54"/>
      <c r="L4300" s="55"/>
      <c r="M4300" s="75"/>
      <c r="N4300" s="75"/>
      <c r="O4300" s="74"/>
      <c r="P4300" s="74"/>
      <c r="Q4300" s="57">
        <f t="shared" si="1059"/>
        <v>0</v>
      </c>
      <c r="R4300" s="74"/>
      <c r="S4300" s="53">
        <f t="shared" si="1066"/>
        <v>0</v>
      </c>
      <c r="T4300" s="58"/>
      <c r="U4300" s="58"/>
      <c r="V4300" s="53">
        <f t="shared" si="1061"/>
        <v>0</v>
      </c>
      <c r="W4300" s="75"/>
      <c r="X4300" s="76"/>
    </row>
    <row r="4301" spans="1:24" s="77" customFormat="1" ht="31.5" x14ac:dyDescent="0.25">
      <c r="A4301" s="72" t="s">
        <v>309</v>
      </c>
      <c r="B4301" s="33" t="s">
        <v>338</v>
      </c>
      <c r="C4301" s="78" t="s">
        <v>201</v>
      </c>
      <c r="D4301" s="43" t="s">
        <v>202</v>
      </c>
      <c r="E4301" s="74"/>
      <c r="F4301" s="74"/>
      <c r="G4301" s="74"/>
      <c r="H4301" s="74"/>
      <c r="I4301" s="54"/>
      <c r="J4301" s="50"/>
      <c r="K4301" s="54"/>
      <c r="L4301" s="55"/>
      <c r="M4301" s="75"/>
      <c r="N4301" s="75"/>
      <c r="O4301" s="74"/>
      <c r="P4301" s="74"/>
      <c r="Q4301" s="57">
        <f t="shared" si="1059"/>
        <v>0</v>
      </c>
      <c r="R4301" s="74"/>
      <c r="S4301" s="53">
        <f t="shared" si="1066"/>
        <v>0</v>
      </c>
      <c r="T4301" s="58"/>
      <c r="U4301" s="58"/>
      <c r="V4301" s="53">
        <f t="shared" si="1061"/>
        <v>0</v>
      </c>
      <c r="W4301" s="75"/>
      <c r="X4301" s="76"/>
    </row>
    <row r="4302" spans="1:24" s="77" customFormat="1" ht="47.25" x14ac:dyDescent="0.25">
      <c r="A4302" s="72" t="s">
        <v>309</v>
      </c>
      <c r="B4302" s="33" t="s">
        <v>338</v>
      </c>
      <c r="C4302" s="78" t="s">
        <v>203</v>
      </c>
      <c r="D4302" s="43" t="s">
        <v>204</v>
      </c>
      <c r="E4302" s="74"/>
      <c r="F4302" s="74"/>
      <c r="G4302" s="74"/>
      <c r="H4302" s="74"/>
      <c r="I4302" s="54"/>
      <c r="J4302" s="50"/>
      <c r="K4302" s="54"/>
      <c r="L4302" s="55"/>
      <c r="M4302" s="75"/>
      <c r="N4302" s="75"/>
      <c r="O4302" s="74"/>
      <c r="P4302" s="74"/>
      <c r="Q4302" s="57">
        <f t="shared" si="1059"/>
        <v>0</v>
      </c>
      <c r="R4302" s="74"/>
      <c r="S4302" s="53">
        <f t="shared" si="1066"/>
        <v>0</v>
      </c>
      <c r="T4302" s="58"/>
      <c r="U4302" s="58"/>
      <c r="V4302" s="53">
        <f t="shared" si="1061"/>
        <v>0</v>
      </c>
      <c r="W4302" s="75"/>
      <c r="X4302" s="76"/>
    </row>
    <row r="4303" spans="1:24" s="77" customFormat="1" ht="31.5" x14ac:dyDescent="0.25">
      <c r="A4303" s="72" t="s">
        <v>309</v>
      </c>
      <c r="B4303" s="22" t="s">
        <v>339</v>
      </c>
      <c r="C4303" s="73" t="s">
        <v>102</v>
      </c>
      <c r="D4303" s="32" t="s">
        <v>50</v>
      </c>
      <c r="E4303" s="64">
        <f>SUM(E4304:E4352)</f>
        <v>4059</v>
      </c>
      <c r="F4303" s="64">
        <f>SUM(F4304:F4352)</f>
        <v>676.5</v>
      </c>
      <c r="G4303" s="64">
        <f>SUM(G4304:G4352)</f>
        <v>1868</v>
      </c>
      <c r="H4303" s="64">
        <f>SUM(H4304:H4352)</f>
        <v>1868</v>
      </c>
      <c r="I4303" s="134">
        <f>SUM(I4304:I4352)</f>
        <v>0</v>
      </c>
      <c r="J4303" s="134">
        <f>SUM(J4304:J4350)</f>
        <v>0</v>
      </c>
      <c r="K4303" s="134">
        <f>SUM(K4304:K4352)</f>
        <v>0</v>
      </c>
      <c r="L4303" s="64">
        <f>SUM(L4304:L4350)</f>
        <v>0</v>
      </c>
      <c r="M4303" s="64"/>
      <c r="N4303" s="64"/>
      <c r="O4303" s="64">
        <f t="shared" ref="O4303:V4303" si="1067">SUM(O4304:O4348)</f>
        <v>0</v>
      </c>
      <c r="P4303" s="64">
        <f t="shared" si="1067"/>
        <v>0</v>
      </c>
      <c r="Q4303" s="134">
        <f t="shared" si="1067"/>
        <v>0</v>
      </c>
      <c r="R4303" s="64">
        <f t="shared" si="1067"/>
        <v>0</v>
      </c>
      <c r="S4303" s="64">
        <f t="shared" si="1067"/>
        <v>0</v>
      </c>
      <c r="T4303" s="144">
        <f t="shared" si="1067"/>
        <v>0</v>
      </c>
      <c r="U4303" s="144">
        <f t="shared" si="1067"/>
        <v>0</v>
      </c>
      <c r="V4303" s="64">
        <f t="shared" si="1067"/>
        <v>0</v>
      </c>
      <c r="W4303" s="64"/>
      <c r="X4303" s="76"/>
    </row>
    <row r="4304" spans="1:24" s="77" customFormat="1" ht="63" x14ac:dyDescent="0.25">
      <c r="A4304" s="72" t="s">
        <v>309</v>
      </c>
      <c r="B4304" s="44" t="s">
        <v>339</v>
      </c>
      <c r="C4304" s="73" t="s">
        <v>102</v>
      </c>
      <c r="D4304" s="43" t="s">
        <v>205</v>
      </c>
      <c r="E4304" s="74"/>
      <c r="F4304" s="74"/>
      <c r="G4304" s="74"/>
      <c r="H4304" s="74"/>
      <c r="I4304" s="54"/>
      <c r="J4304" s="50"/>
      <c r="K4304" s="54"/>
      <c r="L4304" s="55"/>
      <c r="M4304" s="75"/>
      <c r="N4304" s="75"/>
      <c r="O4304" s="74"/>
      <c r="P4304" s="74"/>
      <c r="Q4304" s="57">
        <f>O4304-P4304</f>
        <v>0</v>
      </c>
      <c r="R4304" s="74"/>
      <c r="S4304" s="53">
        <f>ROUND(R4304/12*3,0)</f>
        <v>0</v>
      </c>
      <c r="T4304" s="58"/>
      <c r="U4304" s="58"/>
      <c r="V4304" s="53">
        <f>T4304-U4304</f>
        <v>0</v>
      </c>
      <c r="W4304" s="75"/>
      <c r="X4304" s="76"/>
    </row>
    <row r="4305" spans="1:24" s="77" customFormat="1" ht="15.75" x14ac:dyDescent="0.25">
      <c r="A4305" s="72" t="s">
        <v>309</v>
      </c>
      <c r="B4305" s="44" t="s">
        <v>339</v>
      </c>
      <c r="C4305" s="23" t="s">
        <v>384</v>
      </c>
      <c r="D4305" s="43" t="s">
        <v>387</v>
      </c>
      <c r="E4305" s="74"/>
      <c r="F4305" s="74"/>
      <c r="G4305" s="74"/>
      <c r="H4305" s="74"/>
      <c r="I4305" s="54"/>
      <c r="J4305" s="50"/>
      <c r="K4305" s="54"/>
      <c r="L4305" s="55"/>
      <c r="M4305" s="75"/>
      <c r="N4305" s="75"/>
      <c r="O4305" s="74"/>
      <c r="P4305" s="74"/>
      <c r="Q4305" s="57"/>
      <c r="R4305" s="74"/>
      <c r="S4305" s="53"/>
      <c r="T4305" s="58"/>
      <c r="U4305" s="58"/>
      <c r="V4305" s="53"/>
      <c r="W4305" s="75"/>
      <c r="X4305" s="76"/>
    </row>
    <row r="4306" spans="1:24" s="77" customFormat="1" ht="15.75" x14ac:dyDescent="0.25">
      <c r="A4306" s="72" t="s">
        <v>309</v>
      </c>
      <c r="B4306" s="44" t="s">
        <v>339</v>
      </c>
      <c r="C4306" s="23" t="s">
        <v>385</v>
      </c>
      <c r="D4306" s="43" t="s">
        <v>388</v>
      </c>
      <c r="E4306" s="74"/>
      <c r="F4306" s="74"/>
      <c r="G4306" s="74"/>
      <c r="H4306" s="74"/>
      <c r="I4306" s="54"/>
      <c r="J4306" s="50"/>
      <c r="K4306" s="54"/>
      <c r="L4306" s="55"/>
      <c r="M4306" s="75"/>
      <c r="N4306" s="75"/>
      <c r="O4306" s="74"/>
      <c r="P4306" s="74"/>
      <c r="Q4306" s="57"/>
      <c r="R4306" s="74"/>
      <c r="S4306" s="53"/>
      <c r="T4306" s="58"/>
      <c r="U4306" s="58"/>
      <c r="V4306" s="53"/>
      <c r="W4306" s="75"/>
      <c r="X4306" s="76"/>
    </row>
    <row r="4307" spans="1:24" s="77" customFormat="1" ht="31.5" x14ac:dyDescent="0.25">
      <c r="A4307" s="72" t="s">
        <v>309</v>
      </c>
      <c r="B4307" s="44" t="s">
        <v>339</v>
      </c>
      <c r="C4307" s="23" t="s">
        <v>386</v>
      </c>
      <c r="D4307" s="43" t="s">
        <v>389</v>
      </c>
      <c r="E4307" s="74"/>
      <c r="F4307" s="74"/>
      <c r="G4307" s="74"/>
      <c r="H4307" s="74"/>
      <c r="I4307" s="54"/>
      <c r="J4307" s="50"/>
      <c r="K4307" s="54"/>
      <c r="L4307" s="55"/>
      <c r="M4307" s="75"/>
      <c r="N4307" s="75"/>
      <c r="O4307" s="74"/>
      <c r="P4307" s="74"/>
      <c r="Q4307" s="57"/>
      <c r="R4307" s="74"/>
      <c r="S4307" s="53"/>
      <c r="T4307" s="58"/>
      <c r="U4307" s="58"/>
      <c r="V4307" s="53"/>
      <c r="W4307" s="75"/>
      <c r="X4307" s="76"/>
    </row>
    <row r="4308" spans="1:24" s="77" customFormat="1" ht="31.5" x14ac:dyDescent="0.25">
      <c r="A4308" s="72" t="s">
        <v>309</v>
      </c>
      <c r="B4308" s="44" t="s">
        <v>339</v>
      </c>
      <c r="C4308" s="79" t="s">
        <v>206</v>
      </c>
      <c r="D4308" s="43" t="s">
        <v>207</v>
      </c>
      <c r="E4308" s="74"/>
      <c r="F4308" s="74"/>
      <c r="G4308" s="74"/>
      <c r="H4308" s="74"/>
      <c r="I4308" s="127"/>
      <c r="J4308" s="55"/>
      <c r="K4308" s="127"/>
      <c r="L4308" s="55"/>
      <c r="M4308" s="75"/>
      <c r="N4308" s="75"/>
      <c r="O4308" s="74"/>
      <c r="P4308" s="74"/>
      <c r="Q4308" s="59">
        <f t="shared" ref="Q4308:Q4346" si="1068">O4308-P4308</f>
        <v>0</v>
      </c>
      <c r="R4308" s="74"/>
      <c r="S4308" s="53">
        <f t="shared" ref="S4308:S4346" si="1069">ROUND(R4308/12*3,0)</f>
        <v>0</v>
      </c>
      <c r="T4308" s="53"/>
      <c r="U4308" s="53"/>
      <c r="V4308" s="53">
        <f t="shared" ref="V4308:V4346" si="1070">T4308-U4308</f>
        <v>0</v>
      </c>
      <c r="W4308" s="75"/>
      <c r="X4308" s="76"/>
    </row>
    <row r="4309" spans="1:24" s="77" customFormat="1" ht="31.5" x14ac:dyDescent="0.25">
      <c r="A4309" s="72" t="s">
        <v>309</v>
      </c>
      <c r="B4309" s="44" t="s">
        <v>339</v>
      </c>
      <c r="C4309" s="79" t="s">
        <v>208</v>
      </c>
      <c r="D4309" s="43" t="s">
        <v>209</v>
      </c>
      <c r="E4309" s="53">
        <v>940</v>
      </c>
      <c r="F4309" s="53">
        <f>E4309/12*2</f>
        <v>156.66666666666666</v>
      </c>
      <c r="G4309" s="53">
        <v>195</v>
      </c>
      <c r="H4309" s="53">
        <v>195</v>
      </c>
      <c r="I4309" s="54"/>
      <c r="J4309" s="50"/>
      <c r="K4309" s="54"/>
      <c r="L4309" s="55"/>
      <c r="M4309" s="75"/>
      <c r="N4309" s="75"/>
      <c r="O4309" s="74"/>
      <c r="P4309" s="74"/>
      <c r="Q4309" s="57">
        <f t="shared" si="1068"/>
        <v>0</v>
      </c>
      <c r="R4309" s="74"/>
      <c r="S4309" s="53">
        <f t="shared" si="1069"/>
        <v>0</v>
      </c>
      <c r="T4309" s="58"/>
      <c r="U4309" s="58"/>
      <c r="V4309" s="53">
        <f t="shared" si="1070"/>
        <v>0</v>
      </c>
      <c r="W4309" s="75"/>
      <c r="X4309" s="76"/>
    </row>
    <row r="4310" spans="1:24" s="77" customFormat="1" ht="15.75" x14ac:dyDescent="0.25">
      <c r="A4310" s="72" t="s">
        <v>309</v>
      </c>
      <c r="B4310" s="44" t="s">
        <v>339</v>
      </c>
      <c r="C4310" s="79" t="s">
        <v>210</v>
      </c>
      <c r="D4310" s="43" t="s">
        <v>224</v>
      </c>
      <c r="E4310" s="74"/>
      <c r="F4310" s="74"/>
      <c r="G4310" s="74"/>
      <c r="H4310" s="74"/>
      <c r="I4310" s="54"/>
      <c r="J4310" s="50"/>
      <c r="K4310" s="54"/>
      <c r="L4310" s="55"/>
      <c r="M4310" s="75"/>
      <c r="N4310" s="75"/>
      <c r="O4310" s="74"/>
      <c r="P4310" s="74"/>
      <c r="Q4310" s="57">
        <f t="shared" si="1068"/>
        <v>0</v>
      </c>
      <c r="R4310" s="74"/>
      <c r="S4310" s="53">
        <f t="shared" si="1069"/>
        <v>0</v>
      </c>
      <c r="T4310" s="58"/>
      <c r="U4310" s="58"/>
      <c r="V4310" s="53">
        <f t="shared" si="1070"/>
        <v>0</v>
      </c>
      <c r="W4310" s="75"/>
      <c r="X4310" s="76"/>
    </row>
    <row r="4311" spans="1:24" s="77" customFormat="1" ht="31.5" x14ac:dyDescent="0.25">
      <c r="A4311" s="72" t="s">
        <v>309</v>
      </c>
      <c r="B4311" s="44" t="s">
        <v>339</v>
      </c>
      <c r="C4311" s="79" t="s">
        <v>211</v>
      </c>
      <c r="D4311" s="43" t="s">
        <v>225</v>
      </c>
      <c r="E4311" s="74"/>
      <c r="F4311" s="74"/>
      <c r="G4311" s="74"/>
      <c r="H4311" s="74"/>
      <c r="I4311" s="54"/>
      <c r="J4311" s="50"/>
      <c r="K4311" s="54"/>
      <c r="L4311" s="55"/>
      <c r="M4311" s="75"/>
      <c r="N4311" s="75"/>
      <c r="O4311" s="74"/>
      <c r="P4311" s="74"/>
      <c r="Q4311" s="57">
        <f t="shared" si="1068"/>
        <v>0</v>
      </c>
      <c r="R4311" s="74"/>
      <c r="S4311" s="53">
        <f>ROUND(R4311/12*3,0)</f>
        <v>0</v>
      </c>
      <c r="T4311" s="58"/>
      <c r="U4311" s="58"/>
      <c r="V4311" s="53">
        <f t="shared" si="1070"/>
        <v>0</v>
      </c>
      <c r="W4311" s="75"/>
      <c r="X4311" s="76"/>
    </row>
    <row r="4312" spans="1:24" s="77" customFormat="1" ht="31.5" x14ac:dyDescent="0.25">
      <c r="A4312" s="72" t="s">
        <v>309</v>
      </c>
      <c r="B4312" s="44" t="s">
        <v>339</v>
      </c>
      <c r="C4312" s="79" t="s">
        <v>212</v>
      </c>
      <c r="D4312" s="43" t="s">
        <v>213</v>
      </c>
      <c r="E4312" s="53"/>
      <c r="F4312" s="53">
        <f>E4312/12*1</f>
        <v>0</v>
      </c>
      <c r="G4312" s="53"/>
      <c r="H4312" s="53"/>
      <c r="I4312" s="54"/>
      <c r="J4312" s="50"/>
      <c r="K4312" s="54"/>
      <c r="L4312" s="55"/>
      <c r="M4312" s="75"/>
      <c r="N4312" s="75"/>
      <c r="O4312" s="74"/>
      <c r="P4312" s="74"/>
      <c r="Q4312" s="57">
        <f t="shared" si="1068"/>
        <v>0</v>
      </c>
      <c r="R4312" s="74"/>
      <c r="S4312" s="53">
        <f t="shared" si="1069"/>
        <v>0</v>
      </c>
      <c r="T4312" s="58"/>
      <c r="U4312" s="58"/>
      <c r="V4312" s="53">
        <f t="shared" si="1070"/>
        <v>0</v>
      </c>
      <c r="W4312" s="75"/>
      <c r="X4312" s="76"/>
    </row>
    <row r="4313" spans="1:24" s="77" customFormat="1" ht="15.75" x14ac:dyDescent="0.25">
      <c r="A4313" s="72" t="s">
        <v>309</v>
      </c>
      <c r="B4313" s="44" t="s">
        <v>339</v>
      </c>
      <c r="C4313" s="79" t="s">
        <v>214</v>
      </c>
      <c r="D4313" s="43" t="s">
        <v>215</v>
      </c>
      <c r="E4313" s="74"/>
      <c r="F4313" s="74"/>
      <c r="G4313" s="74"/>
      <c r="H4313" s="74"/>
      <c r="I4313" s="54"/>
      <c r="J4313" s="50"/>
      <c r="K4313" s="54"/>
      <c r="L4313" s="55"/>
      <c r="M4313" s="75"/>
      <c r="N4313" s="75"/>
      <c r="O4313" s="74"/>
      <c r="P4313" s="74"/>
      <c r="Q4313" s="57">
        <f t="shared" si="1068"/>
        <v>0</v>
      </c>
      <c r="R4313" s="74"/>
      <c r="S4313" s="53">
        <f t="shared" si="1069"/>
        <v>0</v>
      </c>
      <c r="T4313" s="58"/>
      <c r="U4313" s="58"/>
      <c r="V4313" s="53">
        <f t="shared" si="1070"/>
        <v>0</v>
      </c>
      <c r="W4313" s="75"/>
      <c r="X4313" s="76"/>
    </row>
    <row r="4314" spans="1:24" s="77" customFormat="1" ht="31.5" x14ac:dyDescent="0.25">
      <c r="A4314" s="72" t="s">
        <v>309</v>
      </c>
      <c r="B4314" s="44" t="s">
        <v>339</v>
      </c>
      <c r="C4314" s="79" t="s">
        <v>216</v>
      </c>
      <c r="D4314" s="43" t="s">
        <v>217</v>
      </c>
      <c r="E4314" s="53"/>
      <c r="F4314" s="53">
        <f t="shared" ref="F4314:F4345" si="1071">E4314/12*1</f>
        <v>0</v>
      </c>
      <c r="G4314" s="53"/>
      <c r="H4314" s="53"/>
      <c r="I4314" s="54"/>
      <c r="J4314" s="50"/>
      <c r="K4314" s="54"/>
      <c r="L4314" s="55"/>
      <c r="M4314" s="75"/>
      <c r="N4314" s="75"/>
      <c r="O4314" s="74"/>
      <c r="P4314" s="74"/>
      <c r="Q4314" s="57">
        <f t="shared" si="1068"/>
        <v>0</v>
      </c>
      <c r="R4314" s="74"/>
      <c r="S4314" s="53">
        <f t="shared" si="1069"/>
        <v>0</v>
      </c>
      <c r="T4314" s="58"/>
      <c r="U4314" s="58"/>
      <c r="V4314" s="53">
        <f t="shared" si="1070"/>
        <v>0</v>
      </c>
      <c r="W4314" s="75"/>
      <c r="X4314" s="76"/>
    </row>
    <row r="4315" spans="1:24" s="77" customFormat="1" ht="31.5" x14ac:dyDescent="0.25">
      <c r="A4315" s="72" t="s">
        <v>309</v>
      </c>
      <c r="B4315" s="44" t="s">
        <v>339</v>
      </c>
      <c r="C4315" s="79" t="s">
        <v>218</v>
      </c>
      <c r="D4315" s="43" t="s">
        <v>219</v>
      </c>
      <c r="E4315" s="53"/>
      <c r="F4315" s="53">
        <f t="shared" si="1071"/>
        <v>0</v>
      </c>
      <c r="G4315" s="53"/>
      <c r="H4315" s="53"/>
      <c r="I4315" s="54"/>
      <c r="J4315" s="50"/>
      <c r="K4315" s="54"/>
      <c r="L4315" s="55"/>
      <c r="M4315" s="75"/>
      <c r="N4315" s="75"/>
      <c r="O4315" s="74"/>
      <c r="P4315" s="74"/>
      <c r="Q4315" s="57">
        <f t="shared" si="1068"/>
        <v>0</v>
      </c>
      <c r="R4315" s="74"/>
      <c r="S4315" s="53">
        <f t="shared" si="1069"/>
        <v>0</v>
      </c>
      <c r="T4315" s="58"/>
      <c r="U4315" s="58"/>
      <c r="V4315" s="53">
        <f t="shared" si="1070"/>
        <v>0</v>
      </c>
      <c r="W4315" s="75"/>
      <c r="X4315" s="76"/>
    </row>
    <row r="4316" spans="1:24" s="77" customFormat="1" ht="31.5" x14ac:dyDescent="0.25">
      <c r="A4316" s="72" t="s">
        <v>309</v>
      </c>
      <c r="B4316" s="44" t="s">
        <v>339</v>
      </c>
      <c r="C4316" s="79" t="s">
        <v>220</v>
      </c>
      <c r="D4316" s="43" t="s">
        <v>221</v>
      </c>
      <c r="E4316" s="53"/>
      <c r="F4316" s="53">
        <f t="shared" si="1071"/>
        <v>0</v>
      </c>
      <c r="G4316" s="53"/>
      <c r="H4316" s="53"/>
      <c r="I4316" s="54"/>
      <c r="J4316" s="50"/>
      <c r="K4316" s="54"/>
      <c r="L4316" s="55"/>
      <c r="M4316" s="75"/>
      <c r="N4316" s="75"/>
      <c r="O4316" s="74"/>
      <c r="P4316" s="74"/>
      <c r="Q4316" s="57">
        <f t="shared" si="1068"/>
        <v>0</v>
      </c>
      <c r="R4316" s="74"/>
      <c r="S4316" s="53">
        <f t="shared" si="1069"/>
        <v>0</v>
      </c>
      <c r="T4316" s="58"/>
      <c r="U4316" s="58"/>
      <c r="V4316" s="53">
        <f t="shared" si="1070"/>
        <v>0</v>
      </c>
      <c r="W4316" s="75"/>
      <c r="X4316" s="76"/>
    </row>
    <row r="4317" spans="1:24" s="77" customFormat="1" ht="31.5" x14ac:dyDescent="0.25">
      <c r="A4317" s="72" t="s">
        <v>309</v>
      </c>
      <c r="B4317" s="44" t="s">
        <v>339</v>
      </c>
      <c r="C4317" s="79" t="s">
        <v>222</v>
      </c>
      <c r="D4317" s="43" t="s">
        <v>226</v>
      </c>
      <c r="E4317" s="53"/>
      <c r="F4317" s="53">
        <f t="shared" si="1071"/>
        <v>0</v>
      </c>
      <c r="G4317" s="53"/>
      <c r="H4317" s="53"/>
      <c r="I4317" s="54"/>
      <c r="J4317" s="50"/>
      <c r="K4317" s="54"/>
      <c r="L4317" s="55"/>
      <c r="M4317" s="75"/>
      <c r="N4317" s="75"/>
      <c r="O4317" s="74"/>
      <c r="P4317" s="74"/>
      <c r="Q4317" s="57">
        <f t="shared" si="1068"/>
        <v>0</v>
      </c>
      <c r="R4317" s="74"/>
      <c r="S4317" s="53">
        <f t="shared" si="1069"/>
        <v>0</v>
      </c>
      <c r="T4317" s="58"/>
      <c r="U4317" s="58"/>
      <c r="V4317" s="53">
        <f t="shared" si="1070"/>
        <v>0</v>
      </c>
      <c r="W4317" s="75"/>
      <c r="X4317" s="76"/>
    </row>
    <row r="4318" spans="1:24" s="77" customFormat="1" ht="31.5" x14ac:dyDescent="0.25">
      <c r="A4318" s="72" t="s">
        <v>309</v>
      </c>
      <c r="B4318" s="44" t="s">
        <v>339</v>
      </c>
      <c r="C4318" s="79" t="s">
        <v>223</v>
      </c>
      <c r="D4318" s="43" t="s">
        <v>227</v>
      </c>
      <c r="E4318" s="53"/>
      <c r="F4318" s="53">
        <f t="shared" si="1071"/>
        <v>0</v>
      </c>
      <c r="G4318" s="53"/>
      <c r="H4318" s="53"/>
      <c r="I4318" s="54"/>
      <c r="J4318" s="50"/>
      <c r="K4318" s="54"/>
      <c r="L4318" s="55"/>
      <c r="M4318" s="75"/>
      <c r="N4318" s="75"/>
      <c r="O4318" s="74"/>
      <c r="P4318" s="74"/>
      <c r="Q4318" s="57">
        <f t="shared" si="1068"/>
        <v>0</v>
      </c>
      <c r="R4318" s="74"/>
      <c r="S4318" s="53">
        <f t="shared" si="1069"/>
        <v>0</v>
      </c>
      <c r="T4318" s="58"/>
      <c r="U4318" s="58"/>
      <c r="V4318" s="53">
        <f t="shared" si="1070"/>
        <v>0</v>
      </c>
      <c r="W4318" s="75"/>
      <c r="X4318" s="76"/>
    </row>
    <row r="4319" spans="1:24" s="77" customFormat="1" ht="31.5" x14ac:dyDescent="0.25">
      <c r="A4319" s="72" t="s">
        <v>309</v>
      </c>
      <c r="B4319" s="44" t="s">
        <v>339</v>
      </c>
      <c r="C4319" s="79" t="s">
        <v>280</v>
      </c>
      <c r="D4319" s="43" t="s">
        <v>281</v>
      </c>
      <c r="E4319" s="53"/>
      <c r="F4319" s="53">
        <f t="shared" si="1071"/>
        <v>0</v>
      </c>
      <c r="G4319" s="53"/>
      <c r="H4319" s="53"/>
      <c r="I4319" s="54"/>
      <c r="J4319" s="50"/>
      <c r="K4319" s="54"/>
      <c r="L4319" s="55"/>
      <c r="M4319" s="75"/>
      <c r="N4319" s="75"/>
      <c r="O4319" s="74"/>
      <c r="P4319" s="74"/>
      <c r="Q4319" s="57">
        <f t="shared" si="1068"/>
        <v>0</v>
      </c>
      <c r="R4319" s="74"/>
      <c r="S4319" s="53">
        <f t="shared" si="1069"/>
        <v>0</v>
      </c>
      <c r="T4319" s="58"/>
      <c r="U4319" s="58"/>
      <c r="V4319" s="53">
        <f t="shared" si="1070"/>
        <v>0</v>
      </c>
      <c r="W4319" s="75"/>
      <c r="X4319" s="76"/>
    </row>
    <row r="4320" spans="1:24" s="77" customFormat="1" ht="15.75" x14ac:dyDescent="0.25">
      <c r="A4320" s="72" t="s">
        <v>309</v>
      </c>
      <c r="B4320" s="44" t="s">
        <v>339</v>
      </c>
      <c r="C4320" s="79" t="s">
        <v>228</v>
      </c>
      <c r="D4320" s="43" t="s">
        <v>229</v>
      </c>
      <c r="E4320" s="53"/>
      <c r="F4320" s="53">
        <f t="shared" si="1071"/>
        <v>0</v>
      </c>
      <c r="G4320" s="53">
        <v>226</v>
      </c>
      <c r="H4320" s="53">
        <v>226</v>
      </c>
      <c r="I4320" s="54"/>
      <c r="J4320" s="50"/>
      <c r="K4320" s="54"/>
      <c r="L4320" s="55"/>
      <c r="M4320" s="75"/>
      <c r="N4320" s="75"/>
      <c r="O4320" s="74"/>
      <c r="P4320" s="74"/>
      <c r="Q4320" s="57">
        <f t="shared" si="1068"/>
        <v>0</v>
      </c>
      <c r="R4320" s="74"/>
      <c r="S4320" s="53">
        <f t="shared" si="1069"/>
        <v>0</v>
      </c>
      <c r="T4320" s="58"/>
      <c r="U4320" s="58"/>
      <c r="V4320" s="53">
        <f t="shared" si="1070"/>
        <v>0</v>
      </c>
      <c r="W4320" s="75"/>
      <c r="X4320" s="76"/>
    </row>
    <row r="4321" spans="1:24" s="77" customFormat="1" ht="31.5" x14ac:dyDescent="0.25">
      <c r="A4321" s="72" t="s">
        <v>309</v>
      </c>
      <c r="B4321" s="44" t="s">
        <v>339</v>
      </c>
      <c r="C4321" s="79" t="s">
        <v>230</v>
      </c>
      <c r="D4321" s="43" t="s">
        <v>231</v>
      </c>
      <c r="E4321" s="53"/>
      <c r="F4321" s="53">
        <f t="shared" si="1071"/>
        <v>0</v>
      </c>
      <c r="G4321" s="53"/>
      <c r="H4321" s="53"/>
      <c r="I4321" s="54"/>
      <c r="J4321" s="50"/>
      <c r="K4321" s="54"/>
      <c r="L4321" s="55"/>
      <c r="M4321" s="75"/>
      <c r="N4321" s="75"/>
      <c r="O4321" s="74"/>
      <c r="P4321" s="74"/>
      <c r="Q4321" s="57">
        <f t="shared" si="1068"/>
        <v>0</v>
      </c>
      <c r="R4321" s="74"/>
      <c r="S4321" s="53">
        <f t="shared" si="1069"/>
        <v>0</v>
      </c>
      <c r="T4321" s="58"/>
      <c r="U4321" s="58"/>
      <c r="V4321" s="53">
        <f t="shared" si="1070"/>
        <v>0</v>
      </c>
      <c r="W4321" s="75"/>
      <c r="X4321" s="76"/>
    </row>
    <row r="4322" spans="1:24" s="77" customFormat="1" ht="15.75" x14ac:dyDescent="0.25">
      <c r="A4322" s="72" t="s">
        <v>309</v>
      </c>
      <c r="B4322" s="44" t="s">
        <v>339</v>
      </c>
      <c r="C4322" s="79" t="s">
        <v>232</v>
      </c>
      <c r="D4322" s="43" t="s">
        <v>233</v>
      </c>
      <c r="E4322" s="53"/>
      <c r="F4322" s="53">
        <f t="shared" si="1071"/>
        <v>0</v>
      </c>
      <c r="G4322" s="53"/>
      <c r="H4322" s="53"/>
      <c r="I4322" s="54"/>
      <c r="J4322" s="50"/>
      <c r="K4322" s="54"/>
      <c r="L4322" s="55"/>
      <c r="M4322" s="75"/>
      <c r="N4322" s="75"/>
      <c r="O4322" s="74"/>
      <c r="P4322" s="74"/>
      <c r="Q4322" s="57">
        <f t="shared" si="1068"/>
        <v>0</v>
      </c>
      <c r="R4322" s="74"/>
      <c r="S4322" s="53">
        <f t="shared" si="1069"/>
        <v>0</v>
      </c>
      <c r="T4322" s="58"/>
      <c r="U4322" s="58"/>
      <c r="V4322" s="53">
        <f t="shared" si="1070"/>
        <v>0</v>
      </c>
      <c r="W4322" s="75"/>
      <c r="X4322" s="76"/>
    </row>
    <row r="4323" spans="1:24" s="77" customFormat="1" ht="15.75" x14ac:dyDescent="0.25">
      <c r="A4323" s="72" t="s">
        <v>309</v>
      </c>
      <c r="B4323" s="44" t="s">
        <v>339</v>
      </c>
      <c r="C4323" s="37" t="s">
        <v>394</v>
      </c>
      <c r="D4323" s="43" t="s">
        <v>369</v>
      </c>
      <c r="E4323" s="53"/>
      <c r="F4323" s="53">
        <f t="shared" si="1071"/>
        <v>0</v>
      </c>
      <c r="G4323" s="53"/>
      <c r="H4323" s="53"/>
      <c r="I4323" s="54"/>
      <c r="J4323" s="50"/>
      <c r="K4323" s="54"/>
      <c r="L4323" s="55"/>
      <c r="M4323" s="75"/>
      <c r="N4323" s="75"/>
      <c r="O4323" s="74"/>
      <c r="P4323" s="74"/>
      <c r="Q4323" s="57">
        <f t="shared" si="1068"/>
        <v>0</v>
      </c>
      <c r="R4323" s="74"/>
      <c r="S4323" s="53">
        <f t="shared" si="1069"/>
        <v>0</v>
      </c>
      <c r="T4323" s="58"/>
      <c r="U4323" s="58"/>
      <c r="V4323" s="53">
        <f t="shared" si="1070"/>
        <v>0</v>
      </c>
      <c r="W4323" s="75"/>
      <c r="X4323" s="76"/>
    </row>
    <row r="4324" spans="1:24" s="77" customFormat="1" ht="15.75" x14ac:dyDescent="0.25">
      <c r="A4324" s="72" t="s">
        <v>309</v>
      </c>
      <c r="B4324" s="44" t="s">
        <v>339</v>
      </c>
      <c r="C4324" s="79" t="s">
        <v>234</v>
      </c>
      <c r="D4324" s="43" t="s">
        <v>235</v>
      </c>
      <c r="E4324" s="53"/>
      <c r="F4324" s="53">
        <f t="shared" si="1071"/>
        <v>0</v>
      </c>
      <c r="G4324" s="53"/>
      <c r="H4324" s="53"/>
      <c r="I4324" s="54"/>
      <c r="J4324" s="50"/>
      <c r="K4324" s="54"/>
      <c r="L4324" s="55"/>
      <c r="M4324" s="75"/>
      <c r="N4324" s="75"/>
      <c r="O4324" s="74"/>
      <c r="P4324" s="74"/>
      <c r="Q4324" s="57">
        <f t="shared" si="1068"/>
        <v>0</v>
      </c>
      <c r="R4324" s="74"/>
      <c r="S4324" s="53">
        <f t="shared" si="1069"/>
        <v>0</v>
      </c>
      <c r="T4324" s="58"/>
      <c r="U4324" s="58"/>
      <c r="V4324" s="53">
        <f t="shared" si="1070"/>
        <v>0</v>
      </c>
      <c r="W4324" s="75"/>
      <c r="X4324" s="76"/>
    </row>
    <row r="4325" spans="1:24" s="77" customFormat="1" ht="15.75" x14ac:dyDescent="0.25">
      <c r="A4325" s="72" t="s">
        <v>309</v>
      </c>
      <c r="B4325" s="44" t="s">
        <v>339</v>
      </c>
      <c r="C4325" s="79" t="s">
        <v>236</v>
      </c>
      <c r="D4325" s="43" t="s">
        <v>237</v>
      </c>
      <c r="E4325" s="53"/>
      <c r="F4325" s="53">
        <f t="shared" si="1071"/>
        <v>0</v>
      </c>
      <c r="G4325" s="53"/>
      <c r="H4325" s="53"/>
      <c r="I4325" s="54"/>
      <c r="J4325" s="50"/>
      <c r="K4325" s="54"/>
      <c r="L4325" s="55"/>
      <c r="M4325" s="75"/>
      <c r="N4325" s="75"/>
      <c r="O4325" s="74"/>
      <c r="P4325" s="74"/>
      <c r="Q4325" s="57">
        <f t="shared" si="1068"/>
        <v>0</v>
      </c>
      <c r="R4325" s="74"/>
      <c r="S4325" s="53">
        <f t="shared" si="1069"/>
        <v>0</v>
      </c>
      <c r="T4325" s="58"/>
      <c r="U4325" s="58"/>
      <c r="V4325" s="53">
        <f t="shared" si="1070"/>
        <v>0</v>
      </c>
      <c r="W4325" s="75"/>
      <c r="X4325" s="76"/>
    </row>
    <row r="4326" spans="1:24" s="77" customFormat="1" ht="31.5" x14ac:dyDescent="0.25">
      <c r="A4326" s="72" t="s">
        <v>309</v>
      </c>
      <c r="B4326" s="44" t="s">
        <v>339</v>
      </c>
      <c r="C4326" s="79" t="s">
        <v>238</v>
      </c>
      <c r="D4326" s="43" t="s">
        <v>239</v>
      </c>
      <c r="E4326" s="53"/>
      <c r="F4326" s="53">
        <f t="shared" si="1071"/>
        <v>0</v>
      </c>
      <c r="G4326" s="53"/>
      <c r="H4326" s="53"/>
      <c r="I4326" s="54"/>
      <c r="J4326" s="50"/>
      <c r="K4326" s="54"/>
      <c r="L4326" s="55"/>
      <c r="M4326" s="75"/>
      <c r="N4326" s="75"/>
      <c r="O4326" s="74"/>
      <c r="P4326" s="74"/>
      <c r="Q4326" s="57">
        <f t="shared" si="1068"/>
        <v>0</v>
      </c>
      <c r="R4326" s="74"/>
      <c r="S4326" s="53">
        <f t="shared" si="1069"/>
        <v>0</v>
      </c>
      <c r="T4326" s="58"/>
      <c r="U4326" s="58"/>
      <c r="V4326" s="53">
        <f t="shared" si="1070"/>
        <v>0</v>
      </c>
      <c r="W4326" s="75"/>
      <c r="X4326" s="76"/>
    </row>
    <row r="4327" spans="1:24" s="77" customFormat="1" ht="31.5" x14ac:dyDescent="0.25">
      <c r="A4327" s="72" t="s">
        <v>309</v>
      </c>
      <c r="B4327" s="44" t="s">
        <v>339</v>
      </c>
      <c r="C4327" s="79" t="s">
        <v>240</v>
      </c>
      <c r="D4327" s="43" t="s">
        <v>241</v>
      </c>
      <c r="E4327" s="53"/>
      <c r="F4327" s="53">
        <f t="shared" si="1071"/>
        <v>0</v>
      </c>
      <c r="G4327" s="53"/>
      <c r="H4327" s="53"/>
      <c r="I4327" s="54"/>
      <c r="J4327" s="50"/>
      <c r="K4327" s="54"/>
      <c r="L4327" s="55"/>
      <c r="M4327" s="75"/>
      <c r="N4327" s="75"/>
      <c r="O4327" s="74"/>
      <c r="P4327" s="74"/>
      <c r="Q4327" s="57">
        <f t="shared" si="1068"/>
        <v>0</v>
      </c>
      <c r="R4327" s="74"/>
      <c r="S4327" s="53">
        <f t="shared" si="1069"/>
        <v>0</v>
      </c>
      <c r="T4327" s="58"/>
      <c r="U4327" s="58"/>
      <c r="V4327" s="53">
        <f t="shared" si="1070"/>
        <v>0</v>
      </c>
      <c r="W4327" s="75"/>
      <c r="X4327" s="76"/>
    </row>
    <row r="4328" spans="1:24" s="77" customFormat="1" ht="15.75" x14ac:dyDescent="0.25">
      <c r="A4328" s="72" t="s">
        <v>309</v>
      </c>
      <c r="B4328" s="44" t="s">
        <v>339</v>
      </c>
      <c r="C4328" s="79" t="s">
        <v>242</v>
      </c>
      <c r="D4328" s="43" t="s">
        <v>246</v>
      </c>
      <c r="E4328" s="53"/>
      <c r="F4328" s="53">
        <f t="shared" si="1071"/>
        <v>0</v>
      </c>
      <c r="G4328" s="53"/>
      <c r="H4328" s="53"/>
      <c r="I4328" s="54"/>
      <c r="J4328" s="50"/>
      <c r="K4328" s="54"/>
      <c r="L4328" s="55"/>
      <c r="M4328" s="75"/>
      <c r="N4328" s="75"/>
      <c r="O4328" s="74"/>
      <c r="P4328" s="74"/>
      <c r="Q4328" s="57">
        <f t="shared" si="1068"/>
        <v>0</v>
      </c>
      <c r="R4328" s="74"/>
      <c r="S4328" s="53">
        <f t="shared" si="1069"/>
        <v>0</v>
      </c>
      <c r="T4328" s="58"/>
      <c r="U4328" s="58"/>
      <c r="V4328" s="53">
        <f t="shared" si="1070"/>
        <v>0</v>
      </c>
      <c r="W4328" s="75"/>
      <c r="X4328" s="76"/>
    </row>
    <row r="4329" spans="1:24" s="77" customFormat="1" ht="15.75" x14ac:dyDescent="0.25">
      <c r="A4329" s="72" t="s">
        <v>309</v>
      </c>
      <c r="B4329" s="44" t="s">
        <v>339</v>
      </c>
      <c r="C4329" s="79" t="s">
        <v>243</v>
      </c>
      <c r="D4329" s="43" t="s">
        <v>247</v>
      </c>
      <c r="E4329" s="53"/>
      <c r="F4329" s="53">
        <f t="shared" si="1071"/>
        <v>0</v>
      </c>
      <c r="G4329" s="53">
        <v>1447</v>
      </c>
      <c r="H4329" s="53">
        <v>1447</v>
      </c>
      <c r="I4329" s="54"/>
      <c r="J4329" s="50"/>
      <c r="K4329" s="54"/>
      <c r="L4329" s="55"/>
      <c r="M4329" s="75"/>
      <c r="N4329" s="75"/>
      <c r="O4329" s="74"/>
      <c r="P4329" s="74"/>
      <c r="Q4329" s="57">
        <f t="shared" si="1068"/>
        <v>0</v>
      </c>
      <c r="R4329" s="74"/>
      <c r="S4329" s="53">
        <f t="shared" si="1069"/>
        <v>0</v>
      </c>
      <c r="T4329" s="58"/>
      <c r="U4329" s="58"/>
      <c r="V4329" s="53">
        <f t="shared" si="1070"/>
        <v>0</v>
      </c>
      <c r="W4329" s="75"/>
      <c r="X4329" s="76"/>
    </row>
    <row r="4330" spans="1:24" s="77" customFormat="1" ht="15.75" x14ac:dyDescent="0.25">
      <c r="A4330" s="72" t="s">
        <v>309</v>
      </c>
      <c r="B4330" s="44" t="s">
        <v>339</v>
      </c>
      <c r="C4330" s="79" t="s">
        <v>244</v>
      </c>
      <c r="D4330" s="43" t="s">
        <v>245</v>
      </c>
      <c r="E4330" s="53"/>
      <c r="F4330" s="53">
        <f t="shared" si="1071"/>
        <v>0</v>
      </c>
      <c r="G4330" s="53"/>
      <c r="H4330" s="53"/>
      <c r="I4330" s="54"/>
      <c r="J4330" s="50"/>
      <c r="K4330" s="54"/>
      <c r="L4330" s="55"/>
      <c r="M4330" s="75"/>
      <c r="N4330" s="75"/>
      <c r="O4330" s="74"/>
      <c r="P4330" s="74"/>
      <c r="Q4330" s="57">
        <f t="shared" si="1068"/>
        <v>0</v>
      </c>
      <c r="R4330" s="74"/>
      <c r="S4330" s="53">
        <f t="shared" si="1069"/>
        <v>0</v>
      </c>
      <c r="T4330" s="58"/>
      <c r="U4330" s="58"/>
      <c r="V4330" s="53">
        <f t="shared" si="1070"/>
        <v>0</v>
      </c>
      <c r="W4330" s="75"/>
      <c r="X4330" s="76"/>
    </row>
    <row r="4331" spans="1:24" s="77" customFormat="1" ht="31.5" x14ac:dyDescent="0.25">
      <c r="A4331" s="72" t="s">
        <v>309</v>
      </c>
      <c r="B4331" s="44" t="s">
        <v>339</v>
      </c>
      <c r="C4331" s="79" t="s">
        <v>248</v>
      </c>
      <c r="D4331" s="43" t="s">
        <v>249</v>
      </c>
      <c r="E4331" s="53"/>
      <c r="F4331" s="53">
        <f t="shared" si="1071"/>
        <v>0</v>
      </c>
      <c r="G4331" s="53"/>
      <c r="H4331" s="53"/>
      <c r="I4331" s="54"/>
      <c r="J4331" s="50"/>
      <c r="K4331" s="54"/>
      <c r="L4331" s="55"/>
      <c r="M4331" s="75"/>
      <c r="N4331" s="75"/>
      <c r="O4331" s="74"/>
      <c r="P4331" s="74"/>
      <c r="Q4331" s="57">
        <f t="shared" si="1068"/>
        <v>0</v>
      </c>
      <c r="R4331" s="74"/>
      <c r="S4331" s="53">
        <f t="shared" si="1069"/>
        <v>0</v>
      </c>
      <c r="T4331" s="58"/>
      <c r="U4331" s="58"/>
      <c r="V4331" s="53">
        <f t="shared" si="1070"/>
        <v>0</v>
      </c>
      <c r="W4331" s="75"/>
      <c r="X4331" s="76"/>
    </row>
    <row r="4332" spans="1:24" s="77" customFormat="1" ht="15.75" x14ac:dyDescent="0.25">
      <c r="A4332" s="72" t="s">
        <v>309</v>
      </c>
      <c r="B4332" s="44" t="s">
        <v>339</v>
      </c>
      <c r="C4332" s="79" t="s">
        <v>250</v>
      </c>
      <c r="D4332" s="43" t="s">
        <v>251</v>
      </c>
      <c r="E4332" s="53"/>
      <c r="F4332" s="53">
        <f t="shared" si="1071"/>
        <v>0</v>
      </c>
      <c r="G4332" s="53"/>
      <c r="H4332" s="53"/>
      <c r="I4332" s="54"/>
      <c r="J4332" s="50"/>
      <c r="K4332" s="54"/>
      <c r="L4332" s="55"/>
      <c r="M4332" s="75"/>
      <c r="N4332" s="75"/>
      <c r="O4332" s="74"/>
      <c r="P4332" s="74"/>
      <c r="Q4332" s="57">
        <f t="shared" si="1068"/>
        <v>0</v>
      </c>
      <c r="R4332" s="74"/>
      <c r="S4332" s="53">
        <f t="shared" si="1069"/>
        <v>0</v>
      </c>
      <c r="T4332" s="58"/>
      <c r="U4332" s="58"/>
      <c r="V4332" s="53">
        <f t="shared" si="1070"/>
        <v>0</v>
      </c>
      <c r="W4332" s="75"/>
      <c r="X4332" s="76"/>
    </row>
    <row r="4333" spans="1:24" s="77" customFormat="1" ht="31.5" x14ac:dyDescent="0.25">
      <c r="A4333" s="72" t="s">
        <v>309</v>
      </c>
      <c r="B4333" s="44" t="s">
        <v>339</v>
      </c>
      <c r="C4333" s="79" t="s">
        <v>252</v>
      </c>
      <c r="D4333" s="43" t="s">
        <v>253</v>
      </c>
      <c r="E4333" s="53"/>
      <c r="F4333" s="53">
        <f t="shared" si="1071"/>
        <v>0</v>
      </c>
      <c r="G4333" s="53"/>
      <c r="H4333" s="53"/>
      <c r="I4333" s="54"/>
      <c r="J4333" s="50"/>
      <c r="K4333" s="54"/>
      <c r="L4333" s="55"/>
      <c r="M4333" s="75"/>
      <c r="N4333" s="75"/>
      <c r="O4333" s="74"/>
      <c r="P4333" s="74"/>
      <c r="Q4333" s="57">
        <f t="shared" si="1068"/>
        <v>0</v>
      </c>
      <c r="R4333" s="74"/>
      <c r="S4333" s="53">
        <f t="shared" si="1069"/>
        <v>0</v>
      </c>
      <c r="T4333" s="58"/>
      <c r="U4333" s="58"/>
      <c r="V4333" s="53">
        <f t="shared" si="1070"/>
        <v>0</v>
      </c>
      <c r="W4333" s="75"/>
      <c r="X4333" s="76"/>
    </row>
    <row r="4334" spans="1:24" s="77" customFormat="1" ht="15.75" x14ac:dyDescent="0.25">
      <c r="A4334" s="72" t="s">
        <v>309</v>
      </c>
      <c r="B4334" s="44" t="s">
        <v>339</v>
      </c>
      <c r="C4334" s="79" t="s">
        <v>254</v>
      </c>
      <c r="D4334" s="43" t="s">
        <v>263</v>
      </c>
      <c r="E4334" s="53"/>
      <c r="F4334" s="53">
        <f t="shared" si="1071"/>
        <v>0</v>
      </c>
      <c r="G4334" s="53"/>
      <c r="H4334" s="53"/>
      <c r="I4334" s="54"/>
      <c r="J4334" s="50"/>
      <c r="K4334" s="54"/>
      <c r="L4334" s="55"/>
      <c r="M4334" s="75"/>
      <c r="N4334" s="75"/>
      <c r="O4334" s="74"/>
      <c r="P4334" s="74"/>
      <c r="Q4334" s="57">
        <f t="shared" si="1068"/>
        <v>0</v>
      </c>
      <c r="R4334" s="74"/>
      <c r="S4334" s="53">
        <f t="shared" si="1069"/>
        <v>0</v>
      </c>
      <c r="T4334" s="58"/>
      <c r="U4334" s="58"/>
      <c r="V4334" s="53">
        <f t="shared" si="1070"/>
        <v>0</v>
      </c>
      <c r="W4334" s="75"/>
      <c r="X4334" s="76"/>
    </row>
    <row r="4335" spans="1:24" s="77" customFormat="1" ht="15.75" x14ac:dyDescent="0.25">
      <c r="A4335" s="72" t="s">
        <v>309</v>
      </c>
      <c r="B4335" s="44" t="s">
        <v>339</v>
      </c>
      <c r="C4335" s="79" t="s">
        <v>255</v>
      </c>
      <c r="D4335" s="43" t="s">
        <v>256</v>
      </c>
      <c r="E4335" s="53"/>
      <c r="F4335" s="53">
        <f t="shared" si="1071"/>
        <v>0</v>
      </c>
      <c r="G4335" s="53"/>
      <c r="H4335" s="53"/>
      <c r="I4335" s="54"/>
      <c r="J4335" s="50"/>
      <c r="K4335" s="54"/>
      <c r="L4335" s="55"/>
      <c r="M4335" s="75"/>
      <c r="N4335" s="75"/>
      <c r="O4335" s="74"/>
      <c r="P4335" s="74"/>
      <c r="Q4335" s="57">
        <f t="shared" si="1068"/>
        <v>0</v>
      </c>
      <c r="R4335" s="74"/>
      <c r="S4335" s="53">
        <f t="shared" si="1069"/>
        <v>0</v>
      </c>
      <c r="T4335" s="58"/>
      <c r="U4335" s="58"/>
      <c r="V4335" s="53">
        <f t="shared" si="1070"/>
        <v>0</v>
      </c>
      <c r="W4335" s="75"/>
      <c r="X4335" s="76"/>
    </row>
    <row r="4336" spans="1:24" s="77" customFormat="1" ht="15.75" x14ac:dyDescent="0.25">
      <c r="A4336" s="72" t="s">
        <v>309</v>
      </c>
      <c r="B4336" s="44" t="s">
        <v>339</v>
      </c>
      <c r="C4336" s="79" t="s">
        <v>257</v>
      </c>
      <c r="D4336" s="43" t="s">
        <v>258</v>
      </c>
      <c r="E4336" s="53"/>
      <c r="F4336" s="53">
        <f t="shared" si="1071"/>
        <v>0</v>
      </c>
      <c r="G4336" s="53"/>
      <c r="H4336" s="53"/>
      <c r="I4336" s="54"/>
      <c r="J4336" s="50"/>
      <c r="K4336" s="54"/>
      <c r="L4336" s="55"/>
      <c r="M4336" s="75"/>
      <c r="N4336" s="75"/>
      <c r="O4336" s="74"/>
      <c r="P4336" s="74"/>
      <c r="Q4336" s="57">
        <f t="shared" si="1068"/>
        <v>0</v>
      </c>
      <c r="R4336" s="74"/>
      <c r="S4336" s="53">
        <f t="shared" si="1069"/>
        <v>0</v>
      </c>
      <c r="T4336" s="58"/>
      <c r="U4336" s="58"/>
      <c r="V4336" s="53">
        <f t="shared" si="1070"/>
        <v>0</v>
      </c>
      <c r="W4336" s="75"/>
      <c r="X4336" s="76"/>
    </row>
    <row r="4337" spans="1:24" s="77" customFormat="1" ht="15.75" x14ac:dyDescent="0.25">
      <c r="A4337" s="72" t="s">
        <v>309</v>
      </c>
      <c r="B4337" s="44" t="s">
        <v>339</v>
      </c>
      <c r="C4337" s="79" t="s">
        <v>259</v>
      </c>
      <c r="D4337" s="43" t="s">
        <v>260</v>
      </c>
      <c r="E4337" s="53"/>
      <c r="F4337" s="53">
        <f t="shared" si="1071"/>
        <v>0</v>
      </c>
      <c r="G4337" s="53"/>
      <c r="H4337" s="53"/>
      <c r="I4337" s="54"/>
      <c r="J4337" s="50"/>
      <c r="K4337" s="54"/>
      <c r="L4337" s="55"/>
      <c r="M4337" s="75"/>
      <c r="N4337" s="75"/>
      <c r="O4337" s="74"/>
      <c r="P4337" s="74"/>
      <c r="Q4337" s="57">
        <f t="shared" si="1068"/>
        <v>0</v>
      </c>
      <c r="R4337" s="74"/>
      <c r="S4337" s="53">
        <f t="shared" si="1069"/>
        <v>0</v>
      </c>
      <c r="T4337" s="58"/>
      <c r="U4337" s="58"/>
      <c r="V4337" s="53">
        <f t="shared" si="1070"/>
        <v>0</v>
      </c>
      <c r="W4337" s="75"/>
      <c r="X4337" s="76"/>
    </row>
    <row r="4338" spans="1:24" s="77" customFormat="1" ht="31.5" x14ac:dyDescent="0.25">
      <c r="A4338" s="72" t="s">
        <v>309</v>
      </c>
      <c r="B4338" s="44" t="s">
        <v>339</v>
      </c>
      <c r="C4338" s="79" t="s">
        <v>261</v>
      </c>
      <c r="D4338" s="43" t="s">
        <v>262</v>
      </c>
      <c r="E4338" s="53"/>
      <c r="F4338" s="53">
        <f t="shared" si="1071"/>
        <v>0</v>
      </c>
      <c r="G4338" s="53"/>
      <c r="H4338" s="53"/>
      <c r="I4338" s="54"/>
      <c r="J4338" s="50"/>
      <c r="K4338" s="54"/>
      <c r="L4338" s="55"/>
      <c r="M4338" s="75"/>
      <c r="N4338" s="75"/>
      <c r="O4338" s="74"/>
      <c r="P4338" s="74"/>
      <c r="Q4338" s="57">
        <f t="shared" si="1068"/>
        <v>0</v>
      </c>
      <c r="R4338" s="74"/>
      <c r="S4338" s="53">
        <f t="shared" si="1069"/>
        <v>0</v>
      </c>
      <c r="T4338" s="58"/>
      <c r="U4338" s="58"/>
      <c r="V4338" s="53">
        <f t="shared" si="1070"/>
        <v>0</v>
      </c>
      <c r="W4338" s="75"/>
      <c r="X4338" s="76"/>
    </row>
    <row r="4339" spans="1:24" s="77" customFormat="1" ht="15.75" x14ac:dyDescent="0.25">
      <c r="A4339" s="72" t="s">
        <v>309</v>
      </c>
      <c r="B4339" s="44" t="s">
        <v>339</v>
      </c>
      <c r="C4339" s="79" t="s">
        <v>264</v>
      </c>
      <c r="D4339" s="43" t="s">
        <v>265</v>
      </c>
      <c r="E4339" s="53"/>
      <c r="F4339" s="53">
        <f t="shared" si="1071"/>
        <v>0</v>
      </c>
      <c r="G4339" s="53"/>
      <c r="H4339" s="53"/>
      <c r="I4339" s="54"/>
      <c r="J4339" s="50"/>
      <c r="K4339" s="54"/>
      <c r="L4339" s="55"/>
      <c r="M4339" s="75"/>
      <c r="N4339" s="75"/>
      <c r="O4339" s="74"/>
      <c r="P4339" s="74"/>
      <c r="Q4339" s="57">
        <f t="shared" si="1068"/>
        <v>0</v>
      </c>
      <c r="R4339" s="74"/>
      <c r="S4339" s="53">
        <f t="shared" si="1069"/>
        <v>0</v>
      </c>
      <c r="T4339" s="58"/>
      <c r="U4339" s="58"/>
      <c r="V4339" s="53">
        <f t="shared" si="1070"/>
        <v>0</v>
      </c>
      <c r="W4339" s="75"/>
      <c r="X4339" s="76"/>
    </row>
    <row r="4340" spans="1:24" s="77" customFormat="1" ht="47.25" x14ac:dyDescent="0.25">
      <c r="A4340" s="72" t="s">
        <v>309</v>
      </c>
      <c r="B4340" s="44" t="s">
        <v>339</v>
      </c>
      <c r="C4340" s="79" t="s">
        <v>266</v>
      </c>
      <c r="D4340" s="43" t="s">
        <v>267</v>
      </c>
      <c r="E4340" s="53"/>
      <c r="F4340" s="53">
        <f t="shared" si="1071"/>
        <v>0</v>
      </c>
      <c r="G4340" s="53"/>
      <c r="H4340" s="53"/>
      <c r="I4340" s="54"/>
      <c r="J4340" s="50"/>
      <c r="K4340" s="54"/>
      <c r="L4340" s="55"/>
      <c r="M4340" s="75"/>
      <c r="N4340" s="75"/>
      <c r="O4340" s="74"/>
      <c r="P4340" s="74"/>
      <c r="Q4340" s="57">
        <f t="shared" si="1068"/>
        <v>0</v>
      </c>
      <c r="R4340" s="74"/>
      <c r="S4340" s="53">
        <f t="shared" si="1069"/>
        <v>0</v>
      </c>
      <c r="T4340" s="58"/>
      <c r="U4340" s="58"/>
      <c r="V4340" s="53">
        <f t="shared" si="1070"/>
        <v>0</v>
      </c>
      <c r="W4340" s="75"/>
      <c r="X4340" s="76"/>
    </row>
    <row r="4341" spans="1:24" s="77" customFormat="1" ht="15.75" x14ac:dyDescent="0.25">
      <c r="A4341" s="72" t="s">
        <v>309</v>
      </c>
      <c r="B4341" s="44" t="s">
        <v>339</v>
      </c>
      <c r="C4341" s="79" t="s">
        <v>268</v>
      </c>
      <c r="D4341" s="43" t="s">
        <v>269</v>
      </c>
      <c r="E4341" s="53"/>
      <c r="F4341" s="53">
        <f t="shared" si="1071"/>
        <v>0</v>
      </c>
      <c r="G4341" s="53"/>
      <c r="H4341" s="53"/>
      <c r="I4341" s="54"/>
      <c r="J4341" s="50"/>
      <c r="K4341" s="54"/>
      <c r="L4341" s="55"/>
      <c r="M4341" s="75"/>
      <c r="N4341" s="75"/>
      <c r="O4341" s="74"/>
      <c r="P4341" s="74"/>
      <c r="Q4341" s="57">
        <f t="shared" si="1068"/>
        <v>0</v>
      </c>
      <c r="R4341" s="74"/>
      <c r="S4341" s="53">
        <f t="shared" si="1069"/>
        <v>0</v>
      </c>
      <c r="T4341" s="58"/>
      <c r="U4341" s="58"/>
      <c r="V4341" s="53">
        <f t="shared" si="1070"/>
        <v>0</v>
      </c>
      <c r="W4341" s="75"/>
      <c r="X4341" s="76"/>
    </row>
    <row r="4342" spans="1:24" s="77" customFormat="1" ht="31.5" x14ac:dyDescent="0.25">
      <c r="A4342" s="72" t="s">
        <v>309</v>
      </c>
      <c r="B4342" s="44" t="s">
        <v>339</v>
      </c>
      <c r="C4342" s="79" t="s">
        <v>270</v>
      </c>
      <c r="D4342" s="43" t="s">
        <v>271</v>
      </c>
      <c r="E4342" s="53"/>
      <c r="F4342" s="53">
        <f t="shared" si="1071"/>
        <v>0</v>
      </c>
      <c r="G4342" s="53"/>
      <c r="H4342" s="53"/>
      <c r="I4342" s="54"/>
      <c r="J4342" s="50"/>
      <c r="K4342" s="54"/>
      <c r="L4342" s="55"/>
      <c r="M4342" s="75"/>
      <c r="N4342" s="75"/>
      <c r="O4342" s="74"/>
      <c r="P4342" s="74"/>
      <c r="Q4342" s="57">
        <f t="shared" si="1068"/>
        <v>0</v>
      </c>
      <c r="R4342" s="74"/>
      <c r="S4342" s="53">
        <f t="shared" si="1069"/>
        <v>0</v>
      </c>
      <c r="T4342" s="58"/>
      <c r="U4342" s="58"/>
      <c r="V4342" s="53">
        <f t="shared" si="1070"/>
        <v>0</v>
      </c>
      <c r="W4342" s="75"/>
      <c r="X4342" s="76"/>
    </row>
    <row r="4343" spans="1:24" s="77" customFormat="1" ht="15.75" x14ac:dyDescent="0.25">
      <c r="A4343" s="72" t="s">
        <v>309</v>
      </c>
      <c r="B4343" s="44" t="s">
        <v>339</v>
      </c>
      <c r="C4343" s="79" t="s">
        <v>272</v>
      </c>
      <c r="D4343" s="43" t="s">
        <v>273</v>
      </c>
      <c r="E4343" s="53"/>
      <c r="F4343" s="53">
        <f t="shared" si="1071"/>
        <v>0</v>
      </c>
      <c r="G4343" s="53"/>
      <c r="H4343" s="53"/>
      <c r="I4343" s="54"/>
      <c r="J4343" s="50"/>
      <c r="K4343" s="54"/>
      <c r="L4343" s="55"/>
      <c r="M4343" s="75"/>
      <c r="N4343" s="75"/>
      <c r="O4343" s="74"/>
      <c r="P4343" s="74"/>
      <c r="Q4343" s="57">
        <f t="shared" si="1068"/>
        <v>0</v>
      </c>
      <c r="R4343" s="74"/>
      <c r="S4343" s="53">
        <f t="shared" si="1069"/>
        <v>0</v>
      </c>
      <c r="T4343" s="58"/>
      <c r="U4343" s="58"/>
      <c r="V4343" s="53">
        <f t="shared" si="1070"/>
        <v>0</v>
      </c>
      <c r="W4343" s="75"/>
      <c r="X4343" s="76"/>
    </row>
    <row r="4344" spans="1:24" s="77" customFormat="1" ht="31.5" x14ac:dyDescent="0.25">
      <c r="A4344" s="72" t="s">
        <v>309</v>
      </c>
      <c r="B4344" s="44" t="s">
        <v>339</v>
      </c>
      <c r="C4344" s="79" t="s">
        <v>274</v>
      </c>
      <c r="D4344" s="43" t="s">
        <v>275</v>
      </c>
      <c r="E4344" s="53"/>
      <c r="F4344" s="53">
        <f t="shared" si="1071"/>
        <v>0</v>
      </c>
      <c r="G4344" s="53"/>
      <c r="H4344" s="53"/>
      <c r="I4344" s="54"/>
      <c r="J4344" s="50"/>
      <c r="K4344" s="54"/>
      <c r="L4344" s="55"/>
      <c r="M4344" s="75"/>
      <c r="N4344" s="75"/>
      <c r="O4344" s="74"/>
      <c r="P4344" s="74"/>
      <c r="Q4344" s="57">
        <f t="shared" si="1068"/>
        <v>0</v>
      </c>
      <c r="R4344" s="74"/>
      <c r="S4344" s="53">
        <f t="shared" si="1069"/>
        <v>0</v>
      </c>
      <c r="T4344" s="58"/>
      <c r="U4344" s="58"/>
      <c r="V4344" s="53">
        <f t="shared" si="1070"/>
        <v>0</v>
      </c>
      <c r="W4344" s="75"/>
      <c r="X4344" s="76"/>
    </row>
    <row r="4345" spans="1:24" s="77" customFormat="1" ht="15.75" x14ac:dyDescent="0.25">
      <c r="A4345" s="72" t="s">
        <v>309</v>
      </c>
      <c r="B4345" s="44" t="s">
        <v>339</v>
      </c>
      <c r="C4345" s="79" t="s">
        <v>276</v>
      </c>
      <c r="D4345" s="43" t="s">
        <v>277</v>
      </c>
      <c r="E4345" s="53"/>
      <c r="F4345" s="53">
        <f t="shared" si="1071"/>
        <v>0</v>
      </c>
      <c r="G4345" s="53"/>
      <c r="H4345" s="53"/>
      <c r="I4345" s="54"/>
      <c r="J4345" s="50"/>
      <c r="K4345" s="54"/>
      <c r="L4345" s="55"/>
      <c r="M4345" s="75"/>
      <c r="N4345" s="75"/>
      <c r="O4345" s="74"/>
      <c r="P4345" s="74"/>
      <c r="Q4345" s="57">
        <f t="shared" si="1068"/>
        <v>0</v>
      </c>
      <c r="R4345" s="74"/>
      <c r="S4345" s="53">
        <f t="shared" si="1069"/>
        <v>0</v>
      </c>
      <c r="T4345" s="58"/>
      <c r="U4345" s="58"/>
      <c r="V4345" s="53">
        <f t="shared" si="1070"/>
        <v>0</v>
      </c>
      <c r="W4345" s="75"/>
      <c r="X4345" s="76"/>
    </row>
    <row r="4346" spans="1:24" s="77" customFormat="1" ht="31.5" x14ac:dyDescent="0.25">
      <c r="A4346" s="72" t="s">
        <v>309</v>
      </c>
      <c r="B4346" s="44" t="s">
        <v>339</v>
      </c>
      <c r="C4346" s="79" t="s">
        <v>278</v>
      </c>
      <c r="D4346" s="43" t="s">
        <v>279</v>
      </c>
      <c r="E4346" s="74"/>
      <c r="F4346" s="74"/>
      <c r="G4346" s="74"/>
      <c r="H4346" s="74"/>
      <c r="I4346" s="54"/>
      <c r="J4346" s="50"/>
      <c r="K4346" s="54"/>
      <c r="L4346" s="55"/>
      <c r="M4346" s="75"/>
      <c r="N4346" s="75"/>
      <c r="O4346" s="74"/>
      <c r="P4346" s="74"/>
      <c r="Q4346" s="57">
        <f t="shared" si="1068"/>
        <v>0</v>
      </c>
      <c r="R4346" s="74"/>
      <c r="S4346" s="53">
        <f t="shared" si="1069"/>
        <v>0</v>
      </c>
      <c r="T4346" s="58"/>
      <c r="U4346" s="58"/>
      <c r="V4346" s="53">
        <f t="shared" si="1070"/>
        <v>0</v>
      </c>
      <c r="W4346" s="75"/>
      <c r="X4346" s="76"/>
    </row>
    <row r="4347" spans="1:24" s="77" customFormat="1" ht="15.75" x14ac:dyDescent="0.25">
      <c r="A4347" s="72" t="s">
        <v>309</v>
      </c>
      <c r="B4347" s="44" t="s">
        <v>339</v>
      </c>
      <c r="C4347" s="37" t="s">
        <v>363</v>
      </c>
      <c r="D4347" s="43" t="s">
        <v>360</v>
      </c>
      <c r="E4347" s="74"/>
      <c r="F4347" s="74"/>
      <c r="G4347" s="74"/>
      <c r="H4347" s="74"/>
      <c r="I4347" s="54"/>
      <c r="J4347" s="50"/>
      <c r="K4347" s="54"/>
      <c r="L4347" s="55"/>
      <c r="M4347" s="75"/>
      <c r="N4347" s="75"/>
      <c r="O4347" s="74"/>
      <c r="P4347" s="74"/>
      <c r="Q4347" s="57"/>
      <c r="R4347" s="74"/>
      <c r="S4347" s="53"/>
      <c r="T4347" s="58"/>
      <c r="U4347" s="58"/>
      <c r="V4347" s="53"/>
      <c r="W4347" s="75"/>
      <c r="X4347" s="76"/>
    </row>
    <row r="4348" spans="1:24" s="77" customFormat="1" ht="15.75" x14ac:dyDescent="0.25">
      <c r="A4348" s="72" t="s">
        <v>309</v>
      </c>
      <c r="B4348" s="44" t="s">
        <v>339</v>
      </c>
      <c r="C4348" s="37" t="s">
        <v>364</v>
      </c>
      <c r="D4348" s="38" t="s">
        <v>365</v>
      </c>
      <c r="E4348" s="53"/>
      <c r="F4348" s="100">
        <f>E4348/12*1</f>
        <v>0</v>
      </c>
      <c r="G4348" s="74"/>
      <c r="H4348" s="74"/>
      <c r="I4348" s="54"/>
      <c r="J4348" s="50"/>
      <c r="K4348" s="54"/>
      <c r="L4348" s="55"/>
      <c r="M4348" s="75"/>
      <c r="N4348" s="75"/>
      <c r="O4348" s="74"/>
      <c r="P4348" s="74"/>
      <c r="Q4348" s="57">
        <f>O4348-P4348</f>
        <v>0</v>
      </c>
      <c r="R4348" s="74"/>
      <c r="S4348" s="53">
        <f>ROUND(R4348/12*3,0)</f>
        <v>0</v>
      </c>
      <c r="T4348" s="58"/>
      <c r="U4348" s="58"/>
      <c r="V4348" s="53">
        <f>T4348-U4348</f>
        <v>0</v>
      </c>
      <c r="W4348" s="75"/>
      <c r="X4348" s="76"/>
    </row>
    <row r="4349" spans="1:24" s="77" customFormat="1" ht="15.75" x14ac:dyDescent="0.25">
      <c r="A4349" s="72" t="s">
        <v>309</v>
      </c>
      <c r="B4349" s="44" t="s">
        <v>339</v>
      </c>
      <c r="C4349" s="37" t="s">
        <v>370</v>
      </c>
      <c r="D4349" s="43" t="s">
        <v>323</v>
      </c>
      <c r="E4349" s="53"/>
      <c r="F4349" s="100">
        <f>E4349/12*1</f>
        <v>0</v>
      </c>
      <c r="G4349" s="74"/>
      <c r="H4349" s="74"/>
      <c r="I4349" s="54"/>
      <c r="J4349" s="50"/>
      <c r="K4349" s="54"/>
      <c r="L4349" s="55"/>
      <c r="M4349" s="75"/>
      <c r="N4349" s="75"/>
      <c r="O4349" s="74"/>
      <c r="P4349" s="74"/>
      <c r="Q4349" s="57"/>
      <c r="R4349" s="74"/>
      <c r="S4349" s="53"/>
      <c r="T4349" s="58"/>
      <c r="U4349" s="58"/>
      <c r="V4349" s="53"/>
      <c r="W4349" s="75"/>
      <c r="X4349" s="76"/>
    </row>
    <row r="4350" spans="1:24" s="77" customFormat="1" ht="15.75" x14ac:dyDescent="0.25">
      <c r="A4350" s="72" t="s">
        <v>309</v>
      </c>
      <c r="B4350" s="44" t="s">
        <v>339</v>
      </c>
      <c r="C4350" s="37" t="s">
        <v>399</v>
      </c>
      <c r="D4350" s="39" t="s">
        <v>371</v>
      </c>
      <c r="E4350" s="53"/>
      <c r="F4350" s="100">
        <f>E4350/12*1</f>
        <v>0</v>
      </c>
      <c r="G4350" s="74"/>
      <c r="H4350" s="74"/>
      <c r="I4350" s="54"/>
      <c r="J4350" s="50"/>
      <c r="K4350" s="54"/>
      <c r="L4350" s="55"/>
      <c r="M4350" s="75"/>
      <c r="N4350" s="75"/>
      <c r="O4350" s="74"/>
      <c r="P4350" s="74"/>
      <c r="Q4350" s="57"/>
      <c r="R4350" s="74"/>
      <c r="S4350" s="53"/>
      <c r="T4350" s="58"/>
      <c r="U4350" s="58"/>
      <c r="V4350" s="53"/>
      <c r="W4350" s="75"/>
      <c r="X4350" s="76"/>
    </row>
    <row r="4351" spans="1:24" s="77" customFormat="1" ht="15.75" x14ac:dyDescent="0.25">
      <c r="A4351" s="72" t="s">
        <v>309</v>
      </c>
      <c r="B4351" s="44" t="s">
        <v>339</v>
      </c>
      <c r="C4351" s="37" t="s">
        <v>390</v>
      </c>
      <c r="D4351" s="125" t="s">
        <v>393</v>
      </c>
      <c r="E4351" s="53">
        <v>2819</v>
      </c>
      <c r="F4351" s="53">
        <f t="shared" ref="F4351:F4352" si="1072">E4351/12*2</f>
        <v>469.83333333333331</v>
      </c>
      <c r="G4351" s="74"/>
      <c r="H4351" s="74"/>
      <c r="I4351" s="54"/>
      <c r="J4351" s="50"/>
      <c r="K4351" s="54"/>
      <c r="L4351" s="55"/>
      <c r="M4351" s="75"/>
      <c r="N4351" s="75"/>
      <c r="O4351" s="74"/>
      <c r="P4351" s="74"/>
      <c r="Q4351" s="57"/>
      <c r="R4351" s="74"/>
      <c r="S4351" s="53"/>
      <c r="T4351" s="58"/>
      <c r="U4351" s="58"/>
      <c r="V4351" s="53"/>
      <c r="W4351" s="75"/>
      <c r="X4351" s="76"/>
    </row>
    <row r="4352" spans="1:24" s="77" customFormat="1" ht="31.5" x14ac:dyDescent="0.25">
      <c r="A4352" s="72" t="s">
        <v>309</v>
      </c>
      <c r="B4352" s="44" t="s">
        <v>339</v>
      </c>
      <c r="C4352" s="37" t="s">
        <v>391</v>
      </c>
      <c r="D4352" s="125" t="s">
        <v>392</v>
      </c>
      <c r="E4352" s="53">
        <v>300</v>
      </c>
      <c r="F4352" s="53">
        <f t="shared" si="1072"/>
        <v>50</v>
      </c>
      <c r="G4352" s="74"/>
      <c r="H4352" s="74"/>
      <c r="I4352" s="54"/>
      <c r="J4352" s="50"/>
      <c r="K4352" s="54"/>
      <c r="L4352" s="55"/>
      <c r="M4352" s="75"/>
      <c r="N4352" s="75"/>
      <c r="O4352" s="74"/>
      <c r="P4352" s="74"/>
      <c r="Q4352" s="57"/>
      <c r="R4352" s="74"/>
      <c r="S4352" s="53"/>
      <c r="T4352" s="58"/>
      <c r="U4352" s="58"/>
      <c r="V4352" s="53"/>
      <c r="W4352" s="75"/>
      <c r="X4352" s="76"/>
    </row>
    <row r="4353" spans="1:24" s="77" customFormat="1" ht="15.75" x14ac:dyDescent="0.25">
      <c r="A4353" s="102" t="s">
        <v>310</v>
      </c>
      <c r="B4353" s="102" t="s">
        <v>340</v>
      </c>
      <c r="C4353" s="110" t="s">
        <v>102</v>
      </c>
      <c r="D4353" s="104" t="s">
        <v>21</v>
      </c>
      <c r="E4353" s="111">
        <f>E4354+E4393</f>
        <v>9531548</v>
      </c>
      <c r="F4353" s="111">
        <f>F4354+F4393</f>
        <v>2352450.083333333</v>
      </c>
      <c r="G4353" s="111">
        <f>G4354+G4393</f>
        <v>2573848</v>
      </c>
      <c r="H4353" s="111">
        <f>H4354+H4393</f>
        <v>2387675</v>
      </c>
      <c r="I4353" s="135">
        <f>I4354+I4393</f>
        <v>177770</v>
      </c>
      <c r="J4353" s="106">
        <f>ROUND(I4353/F4353*100,2)</f>
        <v>7.56</v>
      </c>
      <c r="K4353" s="135">
        <f>K4354+K4393</f>
        <v>-12855</v>
      </c>
      <c r="L4353" s="108">
        <f>ROUND(K4353*100/-F4353,2)</f>
        <v>0.55000000000000004</v>
      </c>
      <c r="M4353" s="111">
        <f t="shared" ref="M4353:V4353" si="1073">M4354+M4393</f>
        <v>722950</v>
      </c>
      <c r="N4353" s="111">
        <f t="shared" si="1073"/>
        <v>180738</v>
      </c>
      <c r="O4353" s="111">
        <f t="shared" si="1073"/>
        <v>188850</v>
      </c>
      <c r="P4353" s="111">
        <f t="shared" si="1073"/>
        <v>172770</v>
      </c>
      <c r="Q4353" s="135">
        <f t="shared" si="1073"/>
        <v>16080</v>
      </c>
      <c r="R4353" s="111">
        <f t="shared" si="1073"/>
        <v>3294</v>
      </c>
      <c r="S4353" s="105">
        <f t="shared" si="1073"/>
        <v>827</v>
      </c>
      <c r="T4353" s="105">
        <f t="shared" si="1073"/>
        <v>870</v>
      </c>
      <c r="U4353" s="105">
        <f t="shared" si="1073"/>
        <v>814</v>
      </c>
      <c r="V4353" s="105">
        <f t="shared" si="1073"/>
        <v>56</v>
      </c>
      <c r="W4353" s="109">
        <v>5810</v>
      </c>
      <c r="X4353" s="80"/>
    </row>
    <row r="4354" spans="1:24" s="77" customFormat="1" ht="15.75" x14ac:dyDescent="0.25">
      <c r="A4354" s="72" t="s">
        <v>310</v>
      </c>
      <c r="B4354" s="21">
        <v>1</v>
      </c>
      <c r="C4354" s="73" t="s">
        <v>102</v>
      </c>
      <c r="D4354" s="27" t="s">
        <v>22</v>
      </c>
      <c r="E4354" s="52">
        <f>E4355+E4361+E4375</f>
        <v>9506023</v>
      </c>
      <c r="F4354" s="52">
        <f>F4355+F4361+F4375</f>
        <v>2346967.1666666665</v>
      </c>
      <c r="G4354" s="52">
        <f>G4355+G4361+G4375</f>
        <v>2565669</v>
      </c>
      <c r="H4354" s="52">
        <f>H4355+H4361+H4375</f>
        <v>2379496</v>
      </c>
      <c r="I4354" s="132">
        <f>I4355+I4361+I4375</f>
        <v>177770</v>
      </c>
      <c r="J4354" s="70">
        <f>ROUND(I4354/F4354*100,2)</f>
        <v>7.57</v>
      </c>
      <c r="K4354" s="132">
        <f>K4355+K4361+K4375</f>
        <v>-12855</v>
      </c>
      <c r="L4354" s="71">
        <f>ROUND(K4354*100/-F4354,2)</f>
        <v>0.55000000000000004</v>
      </c>
      <c r="M4354" s="49">
        <v>722930</v>
      </c>
      <c r="N4354" s="49">
        <f>ROUND(M4354/12*3,0)</f>
        <v>180733</v>
      </c>
      <c r="O4354" s="52">
        <f t="shared" ref="O4354:V4354" si="1074">O4355+O4361+O4375</f>
        <v>188850</v>
      </c>
      <c r="P4354" s="52">
        <f t="shared" si="1074"/>
        <v>172770</v>
      </c>
      <c r="Q4354" s="132">
        <f t="shared" si="1074"/>
        <v>16080</v>
      </c>
      <c r="R4354" s="52">
        <f t="shared" si="1074"/>
        <v>3291</v>
      </c>
      <c r="S4354" s="52">
        <f t="shared" si="1074"/>
        <v>824</v>
      </c>
      <c r="T4354" s="49">
        <f t="shared" si="1074"/>
        <v>870</v>
      </c>
      <c r="U4354" s="49">
        <f t="shared" si="1074"/>
        <v>814</v>
      </c>
      <c r="V4354" s="49">
        <f t="shared" si="1074"/>
        <v>56</v>
      </c>
      <c r="W4354" s="83"/>
      <c r="X4354" s="82"/>
    </row>
    <row r="4355" spans="1:24" s="77" customFormat="1" ht="15.75" x14ac:dyDescent="0.25">
      <c r="A4355" s="72" t="s">
        <v>310</v>
      </c>
      <c r="B4355" s="33" t="s">
        <v>334</v>
      </c>
      <c r="C4355" s="73" t="s">
        <v>102</v>
      </c>
      <c r="D4355" s="32" t="s">
        <v>23</v>
      </c>
      <c r="E4355" s="83">
        <f t="shared" ref="E4355:L4355" si="1075">SUM(E4356:E4360)</f>
        <v>376284</v>
      </c>
      <c r="F4355" s="83">
        <f t="shared" si="1075"/>
        <v>94071</v>
      </c>
      <c r="G4355" s="83">
        <f t="shared" si="1075"/>
        <v>94071</v>
      </c>
      <c r="H4355" s="83">
        <f t="shared" si="1075"/>
        <v>94071</v>
      </c>
      <c r="I4355" s="136">
        <f t="shared" si="1075"/>
        <v>0</v>
      </c>
      <c r="J4355" s="136">
        <f t="shared" si="1075"/>
        <v>0</v>
      </c>
      <c r="K4355" s="136">
        <f t="shared" si="1075"/>
        <v>0</v>
      </c>
      <c r="L4355" s="49">
        <f t="shared" si="1075"/>
        <v>0</v>
      </c>
      <c r="M4355" s="83"/>
      <c r="N4355" s="83"/>
      <c r="O4355" s="52">
        <f t="shared" ref="O4355:V4355" si="1076">SUM(O4356:O4360)</f>
        <v>0</v>
      </c>
      <c r="P4355" s="52">
        <f t="shared" si="1076"/>
        <v>0</v>
      </c>
      <c r="Q4355" s="132">
        <f t="shared" si="1076"/>
        <v>0</v>
      </c>
      <c r="R4355" s="52">
        <f t="shared" si="1076"/>
        <v>0</v>
      </c>
      <c r="S4355" s="52">
        <f t="shared" si="1076"/>
        <v>0</v>
      </c>
      <c r="T4355" s="52">
        <f t="shared" si="1076"/>
        <v>0</v>
      </c>
      <c r="U4355" s="49">
        <f t="shared" si="1076"/>
        <v>0</v>
      </c>
      <c r="V4355" s="49">
        <f t="shared" si="1076"/>
        <v>0</v>
      </c>
      <c r="W4355" s="83"/>
      <c r="X4355" s="82"/>
    </row>
    <row r="4356" spans="1:24" s="81" customFormat="1" ht="29.25" customHeight="1" x14ac:dyDescent="0.25">
      <c r="A4356" s="72" t="s">
        <v>310</v>
      </c>
      <c r="B4356" s="33" t="s">
        <v>334</v>
      </c>
      <c r="C4356" s="73" t="s">
        <v>73</v>
      </c>
      <c r="D4356" s="34" t="s">
        <v>106</v>
      </c>
      <c r="E4356" s="53"/>
      <c r="F4356" s="53">
        <f t="shared" ref="F4356:F4360" si="1077">ROUND(E4356/12*3,0)</f>
        <v>0</v>
      </c>
      <c r="G4356" s="53"/>
      <c r="H4356" s="53"/>
      <c r="I4356" s="127"/>
      <c r="J4356" s="50"/>
      <c r="K4356" s="127"/>
      <c r="L4356" s="55"/>
      <c r="M4356" s="74"/>
      <c r="N4356" s="74"/>
      <c r="O4356" s="74"/>
      <c r="P4356" s="74"/>
      <c r="Q4356" s="59">
        <f>O4356-P4356</f>
        <v>0</v>
      </c>
      <c r="R4356" s="74"/>
      <c r="S4356" s="53">
        <f>ROUND(R4356/12*3,0)</f>
        <v>0</v>
      </c>
      <c r="T4356" s="53"/>
      <c r="U4356" s="53"/>
      <c r="V4356" s="53">
        <f>T4356-U4356</f>
        <v>0</v>
      </c>
      <c r="W4356" s="74"/>
      <c r="X4356" s="76"/>
    </row>
    <row r="4357" spans="1:24" s="81" customFormat="1" ht="26.25" customHeight="1" x14ac:dyDescent="0.25">
      <c r="A4357" s="72" t="s">
        <v>310</v>
      </c>
      <c r="B4357" s="33" t="s">
        <v>334</v>
      </c>
      <c r="C4357" s="73" t="s">
        <v>74</v>
      </c>
      <c r="D4357" s="34" t="s">
        <v>104</v>
      </c>
      <c r="E4357" s="53">
        <v>346623</v>
      </c>
      <c r="F4357" s="53">
        <f t="shared" si="1077"/>
        <v>86656</v>
      </c>
      <c r="G4357" s="53">
        <v>86656</v>
      </c>
      <c r="H4357" s="53">
        <v>86656</v>
      </c>
      <c r="I4357" s="127"/>
      <c r="J4357" s="50"/>
      <c r="K4357" s="127"/>
      <c r="L4357" s="55"/>
      <c r="M4357" s="75"/>
      <c r="N4357" s="75"/>
      <c r="O4357" s="74"/>
      <c r="P4357" s="74"/>
      <c r="Q4357" s="59">
        <f>O4357-P4357</f>
        <v>0</v>
      </c>
      <c r="R4357" s="74"/>
      <c r="S4357" s="53">
        <f>ROUND(R4357/12*3,0)</f>
        <v>0</v>
      </c>
      <c r="T4357" s="53"/>
      <c r="U4357" s="53"/>
      <c r="V4357" s="53">
        <f>T4357-U4357</f>
        <v>0</v>
      </c>
      <c r="W4357" s="75"/>
      <c r="X4357" s="76"/>
    </row>
    <row r="4358" spans="1:24" s="81" customFormat="1" ht="22.5" customHeight="1" x14ac:dyDescent="0.25">
      <c r="A4358" s="72" t="s">
        <v>310</v>
      </c>
      <c r="B4358" s="33" t="s">
        <v>334</v>
      </c>
      <c r="C4358" s="73" t="s">
        <v>74</v>
      </c>
      <c r="D4358" s="34" t="s">
        <v>105</v>
      </c>
      <c r="E4358" s="53">
        <v>29661</v>
      </c>
      <c r="F4358" s="53">
        <f t="shared" si="1077"/>
        <v>7415</v>
      </c>
      <c r="G4358" s="53">
        <v>7415</v>
      </c>
      <c r="H4358" s="53">
        <v>7415</v>
      </c>
      <c r="I4358" s="127"/>
      <c r="J4358" s="55"/>
      <c r="K4358" s="127"/>
      <c r="L4358" s="55"/>
      <c r="M4358" s="75"/>
      <c r="N4358" s="75"/>
      <c r="O4358" s="74"/>
      <c r="P4358" s="74"/>
      <c r="Q4358" s="59">
        <f>O4358-P4358</f>
        <v>0</v>
      </c>
      <c r="R4358" s="74"/>
      <c r="S4358" s="53">
        <f>ROUND(R4358/12*3,0)</f>
        <v>0</v>
      </c>
      <c r="T4358" s="53"/>
      <c r="U4358" s="53"/>
      <c r="V4358" s="53">
        <f>T4358-U4358</f>
        <v>0</v>
      </c>
      <c r="W4358" s="75"/>
      <c r="X4358" s="76"/>
    </row>
    <row r="4359" spans="1:24" s="77" customFormat="1" ht="15.75" x14ac:dyDescent="0.25">
      <c r="A4359" s="72" t="s">
        <v>310</v>
      </c>
      <c r="B4359" s="33" t="s">
        <v>334</v>
      </c>
      <c r="C4359" s="73" t="s">
        <v>75</v>
      </c>
      <c r="D4359" s="34" t="s">
        <v>107</v>
      </c>
      <c r="E4359" s="74"/>
      <c r="F4359" s="53">
        <f t="shared" si="1077"/>
        <v>0</v>
      </c>
      <c r="G4359" s="74"/>
      <c r="H4359" s="74"/>
      <c r="I4359" s="54"/>
      <c r="J4359" s="50"/>
      <c r="K4359" s="54"/>
      <c r="L4359" s="55"/>
      <c r="M4359" s="75"/>
      <c r="N4359" s="75"/>
      <c r="O4359" s="74"/>
      <c r="P4359" s="74"/>
      <c r="Q4359" s="57">
        <f>O4359-P4359</f>
        <v>0</v>
      </c>
      <c r="R4359" s="74"/>
      <c r="S4359" s="53">
        <f>ROUND(R4359/12*3,0)</f>
        <v>0</v>
      </c>
      <c r="T4359" s="58"/>
      <c r="U4359" s="58"/>
      <c r="V4359" s="53">
        <f>T4359-U4359</f>
        <v>0</v>
      </c>
      <c r="W4359" s="75"/>
      <c r="X4359" s="76"/>
    </row>
    <row r="4360" spans="1:24" s="77" customFormat="1" ht="31.5" x14ac:dyDescent="0.25">
      <c r="A4360" s="72" t="s">
        <v>310</v>
      </c>
      <c r="B4360" s="33" t="s">
        <v>334</v>
      </c>
      <c r="C4360" s="73" t="s">
        <v>76</v>
      </c>
      <c r="D4360" s="34" t="s">
        <v>108</v>
      </c>
      <c r="E4360" s="74"/>
      <c r="F4360" s="53">
        <f t="shared" si="1077"/>
        <v>0</v>
      </c>
      <c r="G4360" s="74"/>
      <c r="H4360" s="74"/>
      <c r="I4360" s="54"/>
      <c r="J4360" s="50"/>
      <c r="K4360" s="54"/>
      <c r="L4360" s="55"/>
      <c r="M4360" s="75"/>
      <c r="N4360" s="75"/>
      <c r="O4360" s="74"/>
      <c r="P4360" s="74"/>
      <c r="Q4360" s="57">
        <f>O4360-P4360</f>
        <v>0</v>
      </c>
      <c r="R4360" s="74"/>
      <c r="S4360" s="53">
        <f>ROUND(R4360/12*3,0)</f>
        <v>0</v>
      </c>
      <c r="T4360" s="58"/>
      <c r="U4360" s="58"/>
      <c r="V4360" s="53">
        <f>T4360-U4360</f>
        <v>0</v>
      </c>
      <c r="W4360" s="75"/>
      <c r="X4360" s="76"/>
    </row>
    <row r="4361" spans="1:24" s="77" customFormat="1" ht="15.75" x14ac:dyDescent="0.25">
      <c r="A4361" s="72" t="s">
        <v>310</v>
      </c>
      <c r="B4361" s="22" t="s">
        <v>335</v>
      </c>
      <c r="C4361" s="36"/>
      <c r="D4361" s="32" t="s">
        <v>24</v>
      </c>
      <c r="E4361" s="61">
        <f>SUM(E4362:E4374)</f>
        <v>8775276</v>
      </c>
      <c r="F4361" s="61">
        <f>SUM(F4362:F4374)</f>
        <v>2193819</v>
      </c>
      <c r="G4361" s="61">
        <f>SUM(G4362:G4374)</f>
        <v>2358734</v>
      </c>
      <c r="H4361" s="61">
        <f>SUM(H4362:H4374)</f>
        <v>2172561</v>
      </c>
      <c r="I4361" s="128">
        <f>SUM(I4362:I4374)</f>
        <v>177770</v>
      </c>
      <c r="J4361" s="50">
        <f>ROUND(I4361/F4361*100,2)</f>
        <v>8.1</v>
      </c>
      <c r="K4361" s="128">
        <f>SUM(K4362:K4374)</f>
        <v>-12855</v>
      </c>
      <c r="L4361" s="55">
        <f>ROUND(K4361*100/-F4361,2)</f>
        <v>0.59</v>
      </c>
      <c r="M4361" s="61"/>
      <c r="N4361" s="61"/>
      <c r="O4361" s="61">
        <f t="shared" ref="O4361:V4361" si="1078">SUM(O4362:O4374)</f>
        <v>188360</v>
      </c>
      <c r="P4361" s="61">
        <f t="shared" si="1078"/>
        <v>172280</v>
      </c>
      <c r="Q4361" s="128">
        <f t="shared" si="1078"/>
        <v>16080</v>
      </c>
      <c r="R4361" s="61">
        <f t="shared" si="1078"/>
        <v>3291</v>
      </c>
      <c r="S4361" s="61">
        <f t="shared" si="1078"/>
        <v>824</v>
      </c>
      <c r="T4361" s="145">
        <f t="shared" si="1078"/>
        <v>868</v>
      </c>
      <c r="U4361" s="145">
        <f t="shared" si="1078"/>
        <v>812</v>
      </c>
      <c r="V4361" s="61">
        <f t="shared" si="1078"/>
        <v>56</v>
      </c>
      <c r="W4361" s="68"/>
      <c r="X4361" s="76"/>
    </row>
    <row r="4362" spans="1:24" s="77" customFormat="1" ht="15.75" x14ac:dyDescent="0.25">
      <c r="A4362" s="72" t="s">
        <v>310</v>
      </c>
      <c r="B4362" s="33" t="s">
        <v>335</v>
      </c>
      <c r="C4362" s="79" t="s">
        <v>25</v>
      </c>
      <c r="D4362" s="34" t="s">
        <v>54</v>
      </c>
      <c r="E4362" s="74"/>
      <c r="F4362" s="74"/>
      <c r="G4362" s="74"/>
      <c r="H4362" s="74"/>
      <c r="I4362" s="54"/>
      <c r="J4362" s="50"/>
      <c r="K4362" s="54"/>
      <c r="L4362" s="55"/>
      <c r="M4362" s="75"/>
      <c r="N4362" s="75"/>
      <c r="O4362" s="74"/>
      <c r="P4362" s="74"/>
      <c r="Q4362" s="57">
        <f t="shared" ref="Q4362:Q4374" si="1079">O4362-P4362</f>
        <v>0</v>
      </c>
      <c r="R4362" s="74"/>
      <c r="S4362" s="53">
        <f t="shared" ref="S4362:S4374" si="1080">ROUND(R4362/12*3,0)</f>
        <v>0</v>
      </c>
      <c r="T4362" s="58"/>
      <c r="U4362" s="58"/>
      <c r="V4362" s="53">
        <f t="shared" ref="V4362:V4374" si="1081">T4362-U4362</f>
        <v>0</v>
      </c>
      <c r="W4362" s="75"/>
      <c r="X4362" s="76"/>
    </row>
    <row r="4363" spans="1:24" s="77" customFormat="1" ht="15.75" x14ac:dyDescent="0.25">
      <c r="A4363" s="72" t="s">
        <v>310</v>
      </c>
      <c r="B4363" s="33" t="s">
        <v>335</v>
      </c>
      <c r="C4363" s="79" t="s">
        <v>26</v>
      </c>
      <c r="D4363" s="34" t="s">
        <v>27</v>
      </c>
      <c r="E4363" s="74">
        <v>502333</v>
      </c>
      <c r="F4363" s="53">
        <f>ROUND(E4363/12*3,0)</f>
        <v>125583</v>
      </c>
      <c r="G4363" s="53">
        <v>112728</v>
      </c>
      <c r="H4363" s="53">
        <v>112728</v>
      </c>
      <c r="I4363" s="54"/>
      <c r="J4363" s="50"/>
      <c r="K4363" s="54">
        <f>G4363-F4363</f>
        <v>-12855</v>
      </c>
      <c r="L4363" s="55">
        <f>ROUND(K4363*100/-F4363,2)</f>
        <v>10.24</v>
      </c>
      <c r="M4363" s="75"/>
      <c r="N4363" s="75"/>
      <c r="O4363" s="74">
        <v>3070</v>
      </c>
      <c r="P4363" s="74">
        <v>3070</v>
      </c>
      <c r="Q4363" s="57">
        <f t="shared" si="1079"/>
        <v>0</v>
      </c>
      <c r="R4363" s="75">
        <v>762</v>
      </c>
      <c r="S4363" s="53">
        <f t="shared" si="1080"/>
        <v>191</v>
      </c>
      <c r="T4363" s="58">
        <v>171</v>
      </c>
      <c r="U4363" s="58">
        <v>171</v>
      </c>
      <c r="V4363" s="53">
        <f t="shared" si="1081"/>
        <v>0</v>
      </c>
      <c r="W4363" s="75"/>
      <c r="X4363" s="76"/>
    </row>
    <row r="4364" spans="1:24" s="77" customFormat="1" ht="31.5" x14ac:dyDescent="0.25">
      <c r="A4364" s="72" t="s">
        <v>310</v>
      </c>
      <c r="B4364" s="33" t="s">
        <v>335</v>
      </c>
      <c r="C4364" s="79" t="s">
        <v>28</v>
      </c>
      <c r="D4364" s="34" t="s">
        <v>29</v>
      </c>
      <c r="E4364" s="74"/>
      <c r="F4364" s="74"/>
      <c r="G4364" s="74"/>
      <c r="H4364" s="74"/>
      <c r="I4364" s="127"/>
      <c r="J4364" s="55"/>
      <c r="K4364" s="127"/>
      <c r="L4364" s="55"/>
      <c r="M4364" s="75"/>
      <c r="N4364" s="75"/>
      <c r="O4364" s="74"/>
      <c r="P4364" s="74"/>
      <c r="Q4364" s="59">
        <f t="shared" si="1079"/>
        <v>0</v>
      </c>
      <c r="R4364" s="74"/>
      <c r="S4364" s="53">
        <f t="shared" si="1080"/>
        <v>0</v>
      </c>
      <c r="T4364" s="53"/>
      <c r="U4364" s="53"/>
      <c r="V4364" s="53">
        <f t="shared" si="1081"/>
        <v>0</v>
      </c>
      <c r="W4364" s="75"/>
      <c r="X4364" s="76"/>
    </row>
    <row r="4365" spans="1:24" s="77" customFormat="1" ht="15.75" x14ac:dyDescent="0.25">
      <c r="A4365" s="72" t="s">
        <v>310</v>
      </c>
      <c r="B4365" s="33" t="s">
        <v>335</v>
      </c>
      <c r="C4365" s="79" t="s">
        <v>56</v>
      </c>
      <c r="D4365" s="34" t="s">
        <v>53</v>
      </c>
      <c r="E4365" s="74"/>
      <c r="F4365" s="74"/>
      <c r="G4365" s="74"/>
      <c r="H4365" s="74"/>
      <c r="I4365" s="54"/>
      <c r="J4365" s="50"/>
      <c r="K4365" s="54"/>
      <c r="L4365" s="55"/>
      <c r="M4365" s="75"/>
      <c r="N4365" s="75"/>
      <c r="O4365" s="74"/>
      <c r="P4365" s="74"/>
      <c r="Q4365" s="57">
        <f t="shared" si="1079"/>
        <v>0</v>
      </c>
      <c r="R4365" s="74"/>
      <c r="S4365" s="53">
        <f t="shared" si="1080"/>
        <v>0</v>
      </c>
      <c r="T4365" s="58"/>
      <c r="U4365" s="58"/>
      <c r="V4365" s="53">
        <f t="shared" si="1081"/>
        <v>0</v>
      </c>
      <c r="W4365" s="75"/>
      <c r="X4365" s="76"/>
    </row>
    <row r="4366" spans="1:24" s="77" customFormat="1" ht="15.75" x14ac:dyDescent="0.25">
      <c r="A4366" s="72" t="s">
        <v>310</v>
      </c>
      <c r="B4366" s="33" t="s">
        <v>335</v>
      </c>
      <c r="C4366" s="79" t="s">
        <v>57</v>
      </c>
      <c r="D4366" s="34" t="s">
        <v>68</v>
      </c>
      <c r="E4366" s="74"/>
      <c r="F4366" s="74"/>
      <c r="G4366" s="74"/>
      <c r="H4366" s="74"/>
      <c r="I4366" s="54"/>
      <c r="J4366" s="50"/>
      <c r="K4366" s="54"/>
      <c r="L4366" s="55"/>
      <c r="M4366" s="75"/>
      <c r="N4366" s="75"/>
      <c r="O4366" s="74"/>
      <c r="P4366" s="74"/>
      <c r="Q4366" s="57">
        <f t="shared" si="1079"/>
        <v>0</v>
      </c>
      <c r="R4366" s="74"/>
      <c r="S4366" s="53">
        <f t="shared" si="1080"/>
        <v>0</v>
      </c>
      <c r="T4366" s="58"/>
      <c r="U4366" s="58"/>
      <c r="V4366" s="53">
        <f t="shared" si="1081"/>
        <v>0</v>
      </c>
      <c r="W4366" s="75"/>
      <c r="X4366" s="76"/>
    </row>
    <row r="4367" spans="1:24" s="77" customFormat="1" ht="15.75" x14ac:dyDescent="0.25">
      <c r="A4367" s="72" t="s">
        <v>310</v>
      </c>
      <c r="B4367" s="33" t="s">
        <v>335</v>
      </c>
      <c r="C4367" s="79" t="s">
        <v>58</v>
      </c>
      <c r="D4367" s="34" t="s">
        <v>70</v>
      </c>
      <c r="E4367" s="74"/>
      <c r="F4367" s="74"/>
      <c r="G4367" s="74"/>
      <c r="H4367" s="74"/>
      <c r="I4367" s="54"/>
      <c r="J4367" s="50"/>
      <c r="K4367" s="54"/>
      <c r="L4367" s="55"/>
      <c r="M4367" s="75"/>
      <c r="N4367" s="75"/>
      <c r="O4367" s="74"/>
      <c r="P4367" s="74"/>
      <c r="Q4367" s="57">
        <f t="shared" si="1079"/>
        <v>0</v>
      </c>
      <c r="R4367" s="74"/>
      <c r="S4367" s="53">
        <f t="shared" si="1080"/>
        <v>0</v>
      </c>
      <c r="T4367" s="58"/>
      <c r="U4367" s="58"/>
      <c r="V4367" s="53">
        <f t="shared" si="1081"/>
        <v>0</v>
      </c>
      <c r="W4367" s="75"/>
      <c r="X4367" s="76"/>
    </row>
    <row r="4368" spans="1:24" s="77" customFormat="1" ht="31.5" x14ac:dyDescent="0.25">
      <c r="A4368" s="72" t="s">
        <v>310</v>
      </c>
      <c r="B4368" s="33" t="s">
        <v>335</v>
      </c>
      <c r="C4368" s="79" t="s">
        <v>59</v>
      </c>
      <c r="D4368" s="34" t="s">
        <v>69</v>
      </c>
      <c r="E4368" s="74">
        <v>7911209</v>
      </c>
      <c r="F4368" s="53">
        <f>ROUND(E4368/12*3,0)</f>
        <v>1977802</v>
      </c>
      <c r="G4368" s="53">
        <v>2149544</v>
      </c>
      <c r="H4368" s="53">
        <v>1975428</v>
      </c>
      <c r="I4368" s="54">
        <f>G4368-F4368</f>
        <v>171742</v>
      </c>
      <c r="J4368" s="50">
        <f>ROUND(I4368/F4368*100,2)</f>
        <v>8.68</v>
      </c>
      <c r="K4368" s="54"/>
      <c r="L4368" s="55"/>
      <c r="M4368" s="75"/>
      <c r="N4368" s="75"/>
      <c r="O4368" s="74">
        <v>178650</v>
      </c>
      <c r="P4368" s="74">
        <v>163070</v>
      </c>
      <c r="Q4368" s="57">
        <f t="shared" si="1079"/>
        <v>15580</v>
      </c>
      <c r="R4368" s="75">
        <v>2499</v>
      </c>
      <c r="S4368" s="53">
        <f t="shared" si="1080"/>
        <v>625</v>
      </c>
      <c r="T4368" s="58">
        <v>689</v>
      </c>
      <c r="U4368" s="58">
        <v>634</v>
      </c>
      <c r="V4368" s="53">
        <f t="shared" si="1081"/>
        <v>55</v>
      </c>
      <c r="W4368" s="75"/>
      <c r="X4368" s="76"/>
    </row>
    <row r="4369" spans="1:24" s="77" customFormat="1" ht="15.75" x14ac:dyDescent="0.25">
      <c r="A4369" s="72" t="s">
        <v>310</v>
      </c>
      <c r="B4369" s="33" t="s">
        <v>335</v>
      </c>
      <c r="C4369" s="79" t="s">
        <v>60</v>
      </c>
      <c r="D4369" s="34" t="s">
        <v>72</v>
      </c>
      <c r="E4369" s="74">
        <v>361734</v>
      </c>
      <c r="F4369" s="53">
        <f>ROUND(E4369/12*3,0)</f>
        <v>90434</v>
      </c>
      <c r="G4369" s="53">
        <v>96462</v>
      </c>
      <c r="H4369" s="53">
        <v>84405</v>
      </c>
      <c r="I4369" s="54">
        <f>G4369-F4369</f>
        <v>6028</v>
      </c>
      <c r="J4369" s="50">
        <f>ROUND(I4369/F4369*100,2)</f>
        <v>6.67</v>
      </c>
      <c r="K4369" s="54"/>
      <c r="L4369" s="55"/>
      <c r="M4369" s="75"/>
      <c r="N4369" s="75"/>
      <c r="O4369" s="74">
        <v>6640</v>
      </c>
      <c r="P4369" s="74">
        <v>6140</v>
      </c>
      <c r="Q4369" s="57">
        <f t="shared" si="1079"/>
        <v>500</v>
      </c>
      <c r="R4369" s="75">
        <v>30</v>
      </c>
      <c r="S4369" s="53">
        <f t="shared" si="1080"/>
        <v>8</v>
      </c>
      <c r="T4369" s="58">
        <v>8</v>
      </c>
      <c r="U4369" s="58">
        <v>7</v>
      </c>
      <c r="V4369" s="53">
        <f t="shared" si="1081"/>
        <v>1</v>
      </c>
      <c r="W4369" s="75"/>
      <c r="X4369" s="76"/>
    </row>
    <row r="4370" spans="1:24" s="77" customFormat="1" ht="15.75" x14ac:dyDescent="0.25">
      <c r="A4370" s="72" t="s">
        <v>310</v>
      </c>
      <c r="B4370" s="33" t="s">
        <v>335</v>
      </c>
      <c r="C4370" s="79" t="s">
        <v>61</v>
      </c>
      <c r="D4370" s="34" t="s">
        <v>67</v>
      </c>
      <c r="E4370" s="74"/>
      <c r="F4370" s="74"/>
      <c r="G4370" s="74"/>
      <c r="H4370" s="74"/>
      <c r="I4370" s="54"/>
      <c r="J4370" s="50"/>
      <c r="K4370" s="54"/>
      <c r="L4370" s="55"/>
      <c r="M4370" s="75"/>
      <c r="N4370" s="75"/>
      <c r="O4370" s="74"/>
      <c r="P4370" s="74"/>
      <c r="Q4370" s="57">
        <f t="shared" si="1079"/>
        <v>0</v>
      </c>
      <c r="R4370" s="74"/>
      <c r="S4370" s="53">
        <f t="shared" si="1080"/>
        <v>0</v>
      </c>
      <c r="T4370" s="58"/>
      <c r="U4370" s="58"/>
      <c r="V4370" s="53">
        <f t="shared" si="1081"/>
        <v>0</v>
      </c>
      <c r="W4370" s="75"/>
      <c r="X4370" s="76"/>
    </row>
    <row r="4371" spans="1:24" s="77" customFormat="1" ht="15.75" x14ac:dyDescent="0.25">
      <c r="A4371" s="72" t="s">
        <v>310</v>
      </c>
      <c r="B4371" s="33" t="s">
        <v>335</v>
      </c>
      <c r="C4371" s="79" t="s">
        <v>62</v>
      </c>
      <c r="D4371" s="34" t="s">
        <v>66</v>
      </c>
      <c r="E4371" s="74"/>
      <c r="F4371" s="74"/>
      <c r="G4371" s="74"/>
      <c r="H4371" s="74"/>
      <c r="I4371" s="54"/>
      <c r="J4371" s="50"/>
      <c r="K4371" s="54"/>
      <c r="L4371" s="55"/>
      <c r="M4371" s="75"/>
      <c r="N4371" s="75"/>
      <c r="O4371" s="74"/>
      <c r="P4371" s="74"/>
      <c r="Q4371" s="57">
        <f t="shared" si="1079"/>
        <v>0</v>
      </c>
      <c r="R4371" s="74"/>
      <c r="S4371" s="53">
        <f t="shared" si="1080"/>
        <v>0</v>
      </c>
      <c r="T4371" s="58"/>
      <c r="U4371" s="58"/>
      <c r="V4371" s="53">
        <f t="shared" si="1081"/>
        <v>0</v>
      </c>
      <c r="W4371" s="75"/>
      <c r="X4371" s="76"/>
    </row>
    <row r="4372" spans="1:24" s="77" customFormat="1" ht="15.75" x14ac:dyDescent="0.25">
      <c r="A4372" s="72" t="s">
        <v>310</v>
      </c>
      <c r="B4372" s="33" t="s">
        <v>335</v>
      </c>
      <c r="C4372" s="79" t="s">
        <v>63</v>
      </c>
      <c r="D4372" s="34" t="s">
        <v>52</v>
      </c>
      <c r="E4372" s="74"/>
      <c r="F4372" s="74"/>
      <c r="G4372" s="74"/>
      <c r="H4372" s="74"/>
      <c r="I4372" s="54"/>
      <c r="J4372" s="50"/>
      <c r="K4372" s="54"/>
      <c r="L4372" s="55"/>
      <c r="M4372" s="75"/>
      <c r="N4372" s="75"/>
      <c r="O4372" s="74"/>
      <c r="P4372" s="74"/>
      <c r="Q4372" s="57">
        <f t="shared" si="1079"/>
        <v>0</v>
      </c>
      <c r="R4372" s="74"/>
      <c r="S4372" s="53">
        <f t="shared" si="1080"/>
        <v>0</v>
      </c>
      <c r="T4372" s="58"/>
      <c r="U4372" s="58"/>
      <c r="V4372" s="53">
        <f t="shared" si="1081"/>
        <v>0</v>
      </c>
      <c r="W4372" s="75"/>
      <c r="X4372" s="76"/>
    </row>
    <row r="4373" spans="1:24" s="77" customFormat="1" ht="15.75" x14ac:dyDescent="0.25">
      <c r="A4373" s="72" t="s">
        <v>310</v>
      </c>
      <c r="B4373" s="33" t="s">
        <v>335</v>
      </c>
      <c r="C4373" s="79" t="s">
        <v>64</v>
      </c>
      <c r="D4373" s="34" t="s">
        <v>55</v>
      </c>
      <c r="E4373" s="74"/>
      <c r="F4373" s="74"/>
      <c r="G4373" s="74"/>
      <c r="H4373" s="74"/>
      <c r="I4373" s="54"/>
      <c r="J4373" s="50"/>
      <c r="K4373" s="54"/>
      <c r="L4373" s="55"/>
      <c r="M4373" s="75"/>
      <c r="N4373" s="75"/>
      <c r="O4373" s="74"/>
      <c r="P4373" s="74"/>
      <c r="Q4373" s="57">
        <f t="shared" si="1079"/>
        <v>0</v>
      </c>
      <c r="R4373" s="74"/>
      <c r="S4373" s="53">
        <f t="shared" si="1080"/>
        <v>0</v>
      </c>
      <c r="T4373" s="58"/>
      <c r="U4373" s="58"/>
      <c r="V4373" s="53">
        <f t="shared" si="1081"/>
        <v>0</v>
      </c>
      <c r="W4373" s="75"/>
      <c r="X4373" s="76"/>
    </row>
    <row r="4374" spans="1:24" s="77" customFormat="1" ht="15.75" x14ac:dyDescent="0.25">
      <c r="A4374" s="72" t="s">
        <v>310</v>
      </c>
      <c r="B4374" s="33" t="s">
        <v>335</v>
      </c>
      <c r="C4374" s="79" t="s">
        <v>65</v>
      </c>
      <c r="D4374" s="34" t="s">
        <v>71</v>
      </c>
      <c r="E4374" s="74"/>
      <c r="F4374" s="74"/>
      <c r="G4374" s="74"/>
      <c r="H4374" s="74"/>
      <c r="I4374" s="54"/>
      <c r="J4374" s="50"/>
      <c r="K4374" s="54"/>
      <c r="L4374" s="55"/>
      <c r="M4374" s="75"/>
      <c r="N4374" s="75"/>
      <c r="O4374" s="74"/>
      <c r="P4374" s="74"/>
      <c r="Q4374" s="57">
        <f t="shared" si="1079"/>
        <v>0</v>
      </c>
      <c r="R4374" s="74"/>
      <c r="S4374" s="53">
        <f t="shared" si="1080"/>
        <v>0</v>
      </c>
      <c r="T4374" s="58"/>
      <c r="U4374" s="58"/>
      <c r="V4374" s="53">
        <f t="shared" si="1081"/>
        <v>0</v>
      </c>
      <c r="W4374" s="75"/>
      <c r="X4374" s="76"/>
    </row>
    <row r="4375" spans="1:24" s="77" customFormat="1" ht="31.5" x14ac:dyDescent="0.25">
      <c r="A4375" s="72" t="s">
        <v>310</v>
      </c>
      <c r="B4375" s="22" t="s">
        <v>336</v>
      </c>
      <c r="C4375" s="73" t="s">
        <v>102</v>
      </c>
      <c r="D4375" s="32" t="s">
        <v>30</v>
      </c>
      <c r="E4375" s="61">
        <f t="shared" ref="E4375:L4375" si="1082">SUM(E4376:E4392)</f>
        <v>354463</v>
      </c>
      <c r="F4375" s="61">
        <f t="shared" si="1082"/>
        <v>59077.166666666664</v>
      </c>
      <c r="G4375" s="61">
        <f t="shared" si="1082"/>
        <v>112864</v>
      </c>
      <c r="H4375" s="61">
        <f t="shared" si="1082"/>
        <v>112864</v>
      </c>
      <c r="I4375" s="128">
        <f t="shared" si="1082"/>
        <v>0</v>
      </c>
      <c r="J4375" s="128">
        <f t="shared" si="1082"/>
        <v>0</v>
      </c>
      <c r="K4375" s="128">
        <f t="shared" si="1082"/>
        <v>0</v>
      </c>
      <c r="L4375" s="61">
        <f t="shared" si="1082"/>
        <v>0</v>
      </c>
      <c r="M4375" s="61"/>
      <c r="N4375" s="61"/>
      <c r="O4375" s="61">
        <f t="shared" ref="O4375:V4375" si="1083">SUM(O4376:O4390)</f>
        <v>490</v>
      </c>
      <c r="P4375" s="61">
        <f t="shared" si="1083"/>
        <v>490</v>
      </c>
      <c r="Q4375" s="128">
        <f t="shared" si="1083"/>
        <v>0</v>
      </c>
      <c r="R4375" s="61">
        <f t="shared" si="1083"/>
        <v>0</v>
      </c>
      <c r="S4375" s="61">
        <f t="shared" si="1083"/>
        <v>0</v>
      </c>
      <c r="T4375" s="145">
        <f t="shared" si="1083"/>
        <v>2</v>
      </c>
      <c r="U4375" s="145">
        <f t="shared" si="1083"/>
        <v>2</v>
      </c>
      <c r="V4375" s="61">
        <f t="shared" si="1083"/>
        <v>0</v>
      </c>
      <c r="W4375" s="61"/>
      <c r="X4375" s="76"/>
    </row>
    <row r="4376" spans="1:24" s="77" customFormat="1" ht="15.75" x14ac:dyDescent="0.25">
      <c r="A4376" s="72" t="s">
        <v>310</v>
      </c>
      <c r="B4376" s="33" t="s">
        <v>336</v>
      </c>
      <c r="C4376" s="73" t="s">
        <v>79</v>
      </c>
      <c r="D4376" s="43" t="s">
        <v>77</v>
      </c>
      <c r="E4376" s="74"/>
      <c r="F4376" s="74"/>
      <c r="G4376" s="74"/>
      <c r="H4376" s="74"/>
      <c r="I4376" s="54"/>
      <c r="J4376" s="50"/>
      <c r="K4376" s="54"/>
      <c r="L4376" s="55"/>
      <c r="M4376" s="75"/>
      <c r="N4376" s="75"/>
      <c r="O4376" s="74"/>
      <c r="P4376" s="74"/>
      <c r="Q4376" s="57">
        <f t="shared" ref="Q4376:Q4390" si="1084">O4376-P4376</f>
        <v>0</v>
      </c>
      <c r="R4376" s="74"/>
      <c r="S4376" s="53">
        <f>ROUND(R4376/12*3,0)</f>
        <v>0</v>
      </c>
      <c r="T4376" s="58"/>
      <c r="U4376" s="58"/>
      <c r="V4376" s="53">
        <f t="shared" ref="V4376:V4390" si="1085">T4376-U4376</f>
        <v>0</v>
      </c>
      <c r="W4376" s="75"/>
      <c r="X4376" s="76"/>
    </row>
    <row r="4377" spans="1:24" s="77" customFormat="1" ht="15.75" x14ac:dyDescent="0.25">
      <c r="A4377" s="72" t="s">
        <v>310</v>
      </c>
      <c r="B4377" s="33" t="s">
        <v>336</v>
      </c>
      <c r="C4377" s="73" t="s">
        <v>80</v>
      </c>
      <c r="D4377" s="43" t="s">
        <v>78</v>
      </c>
      <c r="E4377" s="74"/>
      <c r="F4377" s="74"/>
      <c r="G4377" s="74"/>
      <c r="H4377" s="74"/>
      <c r="I4377" s="54"/>
      <c r="J4377" s="50"/>
      <c r="K4377" s="54"/>
      <c r="L4377" s="55"/>
      <c r="M4377" s="75"/>
      <c r="N4377" s="75"/>
      <c r="O4377" s="74"/>
      <c r="P4377" s="74"/>
      <c r="Q4377" s="57">
        <f t="shared" si="1084"/>
        <v>0</v>
      </c>
      <c r="R4377" s="74"/>
      <c r="S4377" s="53">
        <f>ROUND(R4377/12*3,0)</f>
        <v>0</v>
      </c>
      <c r="T4377" s="58"/>
      <c r="U4377" s="58"/>
      <c r="V4377" s="53">
        <f t="shared" si="1085"/>
        <v>0</v>
      </c>
      <c r="W4377" s="75"/>
      <c r="X4377" s="76"/>
    </row>
    <row r="4378" spans="1:24" s="77" customFormat="1" ht="15.75" x14ac:dyDescent="0.25">
      <c r="A4378" s="72" t="s">
        <v>310</v>
      </c>
      <c r="B4378" s="33" t="s">
        <v>336</v>
      </c>
      <c r="C4378" s="73" t="s">
        <v>82</v>
      </c>
      <c r="D4378" s="34" t="s">
        <v>81</v>
      </c>
      <c r="E4378" s="74"/>
      <c r="F4378" s="74"/>
      <c r="G4378" s="74"/>
      <c r="H4378" s="74"/>
      <c r="I4378" s="127"/>
      <c r="J4378" s="55"/>
      <c r="K4378" s="127"/>
      <c r="L4378" s="55"/>
      <c r="M4378" s="75"/>
      <c r="N4378" s="75"/>
      <c r="O4378" s="74"/>
      <c r="P4378" s="74"/>
      <c r="Q4378" s="59">
        <f t="shared" si="1084"/>
        <v>0</v>
      </c>
      <c r="R4378" s="74"/>
      <c r="S4378" s="53">
        <f>ROUND(R4378/12*4,0)</f>
        <v>0</v>
      </c>
      <c r="T4378" s="53"/>
      <c r="U4378" s="53"/>
      <c r="V4378" s="53">
        <f t="shared" si="1085"/>
        <v>0</v>
      </c>
      <c r="W4378" s="75"/>
      <c r="X4378" s="76"/>
    </row>
    <row r="4379" spans="1:24" s="77" customFormat="1" ht="31.5" x14ac:dyDescent="0.25">
      <c r="A4379" s="72" t="s">
        <v>310</v>
      </c>
      <c r="B4379" s="33" t="s">
        <v>336</v>
      </c>
      <c r="C4379" s="73" t="s">
        <v>84</v>
      </c>
      <c r="D4379" s="43" t="s">
        <v>83</v>
      </c>
      <c r="E4379" s="53">
        <v>354463</v>
      </c>
      <c r="F4379" s="53">
        <f>E4379/12*2</f>
        <v>59077.166666666664</v>
      </c>
      <c r="G4379" s="53">
        <v>108129</v>
      </c>
      <c r="H4379" s="53">
        <v>108129</v>
      </c>
      <c r="I4379" s="54"/>
      <c r="J4379" s="50"/>
      <c r="K4379" s="54"/>
      <c r="L4379" s="55"/>
      <c r="M4379" s="75"/>
      <c r="N4379" s="75"/>
      <c r="O4379" s="74"/>
      <c r="P4379" s="74"/>
      <c r="Q4379" s="57">
        <f t="shared" si="1084"/>
        <v>0</v>
      </c>
      <c r="R4379" s="74"/>
      <c r="S4379" s="53">
        <f>ROUND(R4379/12*3,0)</f>
        <v>0</v>
      </c>
      <c r="T4379" s="58"/>
      <c r="U4379" s="58"/>
      <c r="V4379" s="53">
        <f t="shared" si="1085"/>
        <v>0</v>
      </c>
      <c r="W4379" s="75"/>
      <c r="X4379" s="76"/>
    </row>
    <row r="4380" spans="1:24" s="77" customFormat="1" ht="15.75" x14ac:dyDescent="0.25">
      <c r="A4380" s="72" t="s">
        <v>310</v>
      </c>
      <c r="B4380" s="33" t="s">
        <v>336</v>
      </c>
      <c r="C4380" s="73" t="s">
        <v>95</v>
      </c>
      <c r="D4380" s="43" t="s">
        <v>96</v>
      </c>
      <c r="E4380" s="74"/>
      <c r="F4380" s="74"/>
      <c r="G4380" s="74"/>
      <c r="H4380" s="74"/>
      <c r="I4380" s="54"/>
      <c r="J4380" s="50"/>
      <c r="K4380" s="54"/>
      <c r="L4380" s="55"/>
      <c r="M4380" s="75"/>
      <c r="N4380" s="75"/>
      <c r="O4380" s="74"/>
      <c r="P4380" s="74"/>
      <c r="Q4380" s="57">
        <f t="shared" si="1084"/>
        <v>0</v>
      </c>
      <c r="R4380" s="74"/>
      <c r="S4380" s="53">
        <f>ROUND(R4380/12*3,0)</f>
        <v>0</v>
      </c>
      <c r="T4380" s="58"/>
      <c r="U4380" s="58"/>
      <c r="V4380" s="53">
        <f t="shared" si="1085"/>
        <v>0</v>
      </c>
      <c r="W4380" s="75"/>
      <c r="X4380" s="76"/>
    </row>
    <row r="4381" spans="1:24" s="77" customFormat="1" ht="31.5" x14ac:dyDescent="0.25">
      <c r="A4381" s="72" t="s">
        <v>310</v>
      </c>
      <c r="B4381" s="33" t="s">
        <v>336</v>
      </c>
      <c r="C4381" s="73" t="s">
        <v>86</v>
      </c>
      <c r="D4381" s="43" t="s">
        <v>85</v>
      </c>
      <c r="E4381" s="53"/>
      <c r="F4381" s="53">
        <f>E4381/12*2</f>
        <v>0</v>
      </c>
      <c r="G4381" s="53">
        <v>4735</v>
      </c>
      <c r="H4381" s="53">
        <v>4735</v>
      </c>
      <c r="I4381" s="54"/>
      <c r="J4381" s="50"/>
      <c r="K4381" s="54"/>
      <c r="L4381" s="55"/>
      <c r="M4381" s="75"/>
      <c r="N4381" s="75"/>
      <c r="O4381" s="74">
        <v>490</v>
      </c>
      <c r="P4381" s="74">
        <v>490</v>
      </c>
      <c r="Q4381" s="57">
        <f t="shared" si="1084"/>
        <v>0</v>
      </c>
      <c r="R4381" s="74"/>
      <c r="S4381" s="53">
        <f>ROUND(R4381/12*3,0)</f>
        <v>0</v>
      </c>
      <c r="T4381" s="58">
        <v>2</v>
      </c>
      <c r="U4381" s="58">
        <v>2</v>
      </c>
      <c r="V4381" s="53">
        <f t="shared" si="1085"/>
        <v>0</v>
      </c>
      <c r="W4381" s="75"/>
      <c r="X4381" s="76"/>
    </row>
    <row r="4382" spans="1:24" s="77" customFormat="1" ht="31.5" x14ac:dyDescent="0.25">
      <c r="A4382" s="72" t="s">
        <v>310</v>
      </c>
      <c r="B4382" s="33" t="s">
        <v>336</v>
      </c>
      <c r="C4382" s="73" t="s">
        <v>102</v>
      </c>
      <c r="D4382" s="39" t="s">
        <v>362</v>
      </c>
      <c r="E4382" s="74"/>
      <c r="F4382" s="74"/>
      <c r="G4382" s="74"/>
      <c r="H4382" s="74"/>
      <c r="I4382" s="54"/>
      <c r="J4382" s="50"/>
      <c r="K4382" s="54"/>
      <c r="L4382" s="55"/>
      <c r="M4382" s="75"/>
      <c r="N4382" s="75"/>
      <c r="O4382" s="74"/>
      <c r="P4382" s="74"/>
      <c r="Q4382" s="57">
        <f t="shared" si="1084"/>
        <v>0</v>
      </c>
      <c r="R4382" s="74"/>
      <c r="S4382" s="53">
        <f>ROUND(R4382/12*2,0)</f>
        <v>0</v>
      </c>
      <c r="T4382" s="58"/>
      <c r="U4382" s="58"/>
      <c r="V4382" s="53">
        <f t="shared" si="1085"/>
        <v>0</v>
      </c>
      <c r="W4382" s="75"/>
      <c r="X4382" s="76"/>
    </row>
    <row r="4383" spans="1:24" s="77" customFormat="1" ht="15.75" x14ac:dyDescent="0.25">
      <c r="A4383" s="72" t="s">
        <v>310</v>
      </c>
      <c r="B4383" s="33" t="s">
        <v>336</v>
      </c>
      <c r="C4383" s="73" t="s">
        <v>89</v>
      </c>
      <c r="D4383" s="43" t="s">
        <v>88</v>
      </c>
      <c r="E4383" s="53"/>
      <c r="F4383" s="53">
        <f>E4383/12*1</f>
        <v>0</v>
      </c>
      <c r="G4383" s="53"/>
      <c r="H4383" s="53"/>
      <c r="I4383" s="54"/>
      <c r="J4383" s="50"/>
      <c r="K4383" s="54"/>
      <c r="L4383" s="55"/>
      <c r="M4383" s="75"/>
      <c r="N4383" s="75"/>
      <c r="O4383" s="74"/>
      <c r="P4383" s="74"/>
      <c r="Q4383" s="57">
        <f t="shared" si="1084"/>
        <v>0</v>
      </c>
      <c r="R4383" s="74"/>
      <c r="S4383" s="53">
        <f t="shared" ref="S4383:S4390" si="1086">ROUND(R4383/12*3,0)</f>
        <v>0</v>
      </c>
      <c r="T4383" s="58"/>
      <c r="U4383" s="58"/>
      <c r="V4383" s="53">
        <f t="shared" si="1085"/>
        <v>0</v>
      </c>
      <c r="W4383" s="75"/>
      <c r="X4383" s="76"/>
    </row>
    <row r="4384" spans="1:24" s="77" customFormat="1" ht="15.75" x14ac:dyDescent="0.25">
      <c r="A4384" s="72" t="s">
        <v>310</v>
      </c>
      <c r="B4384" s="33" t="s">
        <v>336</v>
      </c>
      <c r="C4384" s="73" t="s">
        <v>91</v>
      </c>
      <c r="D4384" s="43" t="s">
        <v>90</v>
      </c>
      <c r="E4384" s="53"/>
      <c r="F4384" s="53">
        <f>E4384/12*1</f>
        <v>0</v>
      </c>
      <c r="G4384" s="53"/>
      <c r="H4384" s="53"/>
      <c r="I4384" s="54"/>
      <c r="J4384" s="50"/>
      <c r="K4384" s="54"/>
      <c r="L4384" s="55"/>
      <c r="M4384" s="75"/>
      <c r="N4384" s="75"/>
      <c r="O4384" s="74"/>
      <c r="P4384" s="74"/>
      <c r="Q4384" s="57">
        <f t="shared" si="1084"/>
        <v>0</v>
      </c>
      <c r="R4384" s="74"/>
      <c r="S4384" s="53">
        <f t="shared" si="1086"/>
        <v>0</v>
      </c>
      <c r="T4384" s="58"/>
      <c r="U4384" s="58"/>
      <c r="V4384" s="53">
        <f t="shared" si="1085"/>
        <v>0</v>
      </c>
      <c r="W4384" s="75"/>
      <c r="X4384" s="76"/>
    </row>
    <row r="4385" spans="1:24" s="77" customFormat="1" ht="15.75" x14ac:dyDescent="0.25">
      <c r="A4385" s="72" t="s">
        <v>310</v>
      </c>
      <c r="B4385" s="33" t="s">
        <v>336</v>
      </c>
      <c r="C4385" s="73" t="s">
        <v>94</v>
      </c>
      <c r="D4385" s="43" t="s">
        <v>97</v>
      </c>
      <c r="E4385" s="74"/>
      <c r="F4385" s="74"/>
      <c r="G4385" s="74"/>
      <c r="H4385" s="74"/>
      <c r="I4385" s="54"/>
      <c r="J4385" s="50"/>
      <c r="K4385" s="54"/>
      <c r="L4385" s="55"/>
      <c r="M4385" s="75"/>
      <c r="N4385" s="75"/>
      <c r="O4385" s="74"/>
      <c r="P4385" s="74"/>
      <c r="Q4385" s="57">
        <f t="shared" si="1084"/>
        <v>0</v>
      </c>
      <c r="R4385" s="74"/>
      <c r="S4385" s="53">
        <f t="shared" si="1086"/>
        <v>0</v>
      </c>
      <c r="T4385" s="58"/>
      <c r="U4385" s="58"/>
      <c r="V4385" s="53">
        <f t="shared" si="1085"/>
        <v>0</v>
      </c>
      <c r="W4385" s="75"/>
      <c r="X4385" s="76"/>
    </row>
    <row r="4386" spans="1:24" s="77" customFormat="1" ht="15.75" x14ac:dyDescent="0.25">
      <c r="A4386" s="72" t="s">
        <v>310</v>
      </c>
      <c r="B4386" s="33" t="s">
        <v>336</v>
      </c>
      <c r="C4386" s="73" t="s">
        <v>93</v>
      </c>
      <c r="D4386" s="43" t="s">
        <v>92</v>
      </c>
      <c r="E4386" s="74"/>
      <c r="F4386" s="74"/>
      <c r="G4386" s="74"/>
      <c r="H4386" s="74"/>
      <c r="I4386" s="54"/>
      <c r="J4386" s="50"/>
      <c r="K4386" s="54"/>
      <c r="L4386" s="55"/>
      <c r="M4386" s="75"/>
      <c r="N4386" s="75"/>
      <c r="O4386" s="74"/>
      <c r="P4386" s="74"/>
      <c r="Q4386" s="57">
        <f t="shared" si="1084"/>
        <v>0</v>
      </c>
      <c r="R4386" s="74"/>
      <c r="S4386" s="53">
        <f t="shared" si="1086"/>
        <v>0</v>
      </c>
      <c r="T4386" s="58"/>
      <c r="U4386" s="58"/>
      <c r="V4386" s="53">
        <f t="shared" si="1085"/>
        <v>0</v>
      </c>
      <c r="W4386" s="75"/>
      <c r="X4386" s="76"/>
    </row>
    <row r="4387" spans="1:24" s="77" customFormat="1" ht="31.5" x14ac:dyDescent="0.25">
      <c r="A4387" s="72" t="s">
        <v>310</v>
      </c>
      <c r="B4387" s="33" t="s">
        <v>336</v>
      </c>
      <c r="C4387" s="73" t="s">
        <v>98</v>
      </c>
      <c r="D4387" s="34" t="s">
        <v>99</v>
      </c>
      <c r="E4387" s="74"/>
      <c r="F4387" s="74"/>
      <c r="G4387" s="74"/>
      <c r="H4387" s="74"/>
      <c r="I4387" s="54"/>
      <c r="J4387" s="50"/>
      <c r="K4387" s="54"/>
      <c r="L4387" s="55"/>
      <c r="M4387" s="75"/>
      <c r="N4387" s="75"/>
      <c r="O4387" s="74"/>
      <c r="P4387" s="74"/>
      <c r="Q4387" s="57">
        <f t="shared" si="1084"/>
        <v>0</v>
      </c>
      <c r="R4387" s="74"/>
      <c r="S4387" s="53">
        <f t="shared" si="1086"/>
        <v>0</v>
      </c>
      <c r="T4387" s="58"/>
      <c r="U4387" s="58"/>
      <c r="V4387" s="53">
        <f t="shared" si="1085"/>
        <v>0</v>
      </c>
      <c r="W4387" s="75"/>
      <c r="X4387" s="76"/>
    </row>
    <row r="4388" spans="1:24" s="77" customFormat="1" ht="37.5" customHeight="1" x14ac:dyDescent="0.25">
      <c r="A4388" s="72" t="s">
        <v>310</v>
      </c>
      <c r="B4388" s="33" t="s">
        <v>336</v>
      </c>
      <c r="C4388" s="73" t="s">
        <v>100</v>
      </c>
      <c r="D4388" s="34" t="s">
        <v>101</v>
      </c>
      <c r="E4388" s="74"/>
      <c r="F4388" s="74"/>
      <c r="G4388" s="74"/>
      <c r="H4388" s="74"/>
      <c r="I4388" s="54"/>
      <c r="J4388" s="50"/>
      <c r="K4388" s="54"/>
      <c r="L4388" s="55"/>
      <c r="M4388" s="75"/>
      <c r="N4388" s="75"/>
      <c r="O4388" s="74"/>
      <c r="P4388" s="74"/>
      <c r="Q4388" s="57">
        <f t="shared" si="1084"/>
        <v>0</v>
      </c>
      <c r="R4388" s="74"/>
      <c r="S4388" s="53">
        <f t="shared" si="1086"/>
        <v>0</v>
      </c>
      <c r="T4388" s="58"/>
      <c r="U4388" s="58"/>
      <c r="V4388" s="53">
        <f t="shared" si="1085"/>
        <v>0</v>
      </c>
      <c r="W4388" s="75"/>
      <c r="X4388" s="76"/>
    </row>
    <row r="4389" spans="1:24" s="77" customFormat="1" ht="47.25" x14ac:dyDescent="0.25">
      <c r="A4389" s="72" t="s">
        <v>310</v>
      </c>
      <c r="B4389" s="33" t="s">
        <v>336</v>
      </c>
      <c r="C4389" s="73" t="s">
        <v>102</v>
      </c>
      <c r="D4389" s="39" t="s">
        <v>87</v>
      </c>
      <c r="E4389" s="74"/>
      <c r="F4389" s="74"/>
      <c r="G4389" s="74"/>
      <c r="H4389" s="74"/>
      <c r="I4389" s="54"/>
      <c r="J4389" s="50"/>
      <c r="K4389" s="54"/>
      <c r="L4389" s="55"/>
      <c r="M4389" s="75"/>
      <c r="N4389" s="75"/>
      <c r="O4389" s="74"/>
      <c r="P4389" s="74"/>
      <c r="Q4389" s="57">
        <f t="shared" si="1084"/>
        <v>0</v>
      </c>
      <c r="R4389" s="74"/>
      <c r="S4389" s="53">
        <f t="shared" si="1086"/>
        <v>0</v>
      </c>
      <c r="T4389" s="58"/>
      <c r="U4389" s="58"/>
      <c r="V4389" s="53">
        <f t="shared" si="1085"/>
        <v>0</v>
      </c>
      <c r="W4389" s="75"/>
      <c r="X4389" s="76"/>
    </row>
    <row r="4390" spans="1:24" s="77" customFormat="1" ht="63" x14ac:dyDescent="0.25">
      <c r="A4390" s="72" t="s">
        <v>310</v>
      </c>
      <c r="B4390" s="33" t="s">
        <v>336</v>
      </c>
      <c r="C4390" s="73" t="s">
        <v>102</v>
      </c>
      <c r="D4390" s="39" t="s">
        <v>103</v>
      </c>
      <c r="E4390" s="74"/>
      <c r="F4390" s="74"/>
      <c r="G4390" s="74"/>
      <c r="H4390" s="74"/>
      <c r="I4390" s="54"/>
      <c r="J4390" s="50"/>
      <c r="K4390" s="54"/>
      <c r="L4390" s="55"/>
      <c r="M4390" s="75"/>
      <c r="N4390" s="75"/>
      <c r="O4390" s="74"/>
      <c r="P4390" s="74"/>
      <c r="Q4390" s="57">
        <f t="shared" si="1084"/>
        <v>0</v>
      </c>
      <c r="R4390" s="74"/>
      <c r="S4390" s="53">
        <f t="shared" si="1086"/>
        <v>0</v>
      </c>
      <c r="T4390" s="58"/>
      <c r="U4390" s="58"/>
      <c r="V4390" s="53">
        <f t="shared" si="1085"/>
        <v>0</v>
      </c>
      <c r="W4390" s="75"/>
      <c r="X4390" s="76"/>
    </row>
    <row r="4391" spans="1:24" s="77" customFormat="1" ht="31.5" x14ac:dyDescent="0.25">
      <c r="A4391" s="72" t="s">
        <v>310</v>
      </c>
      <c r="B4391" s="33" t="s">
        <v>336</v>
      </c>
      <c r="C4391" s="23" t="s">
        <v>374</v>
      </c>
      <c r="D4391" s="39" t="s">
        <v>375</v>
      </c>
      <c r="E4391" s="53"/>
      <c r="F4391" s="53">
        <f>E4391/12*1</f>
        <v>0</v>
      </c>
      <c r="G4391" s="53"/>
      <c r="H4391" s="53"/>
      <c r="I4391" s="54"/>
      <c r="J4391" s="50"/>
      <c r="K4391" s="54"/>
      <c r="L4391" s="55"/>
      <c r="M4391" s="75"/>
      <c r="N4391" s="75"/>
      <c r="O4391" s="74"/>
      <c r="P4391" s="74"/>
      <c r="Q4391" s="57"/>
      <c r="R4391" s="74"/>
      <c r="S4391" s="53"/>
      <c r="T4391" s="58"/>
      <c r="U4391" s="58"/>
      <c r="V4391" s="53"/>
      <c r="W4391" s="75"/>
      <c r="X4391" s="76"/>
    </row>
    <row r="4392" spans="1:24" s="77" customFormat="1" ht="15.75" x14ac:dyDescent="0.25">
      <c r="A4392" s="72" t="s">
        <v>310</v>
      </c>
      <c r="B4392" s="33" t="s">
        <v>336</v>
      </c>
      <c r="C4392" s="23" t="s">
        <v>377</v>
      </c>
      <c r="D4392" s="39" t="s">
        <v>376</v>
      </c>
      <c r="E4392" s="74"/>
      <c r="F4392" s="74"/>
      <c r="G4392" s="74"/>
      <c r="H4392" s="74"/>
      <c r="I4392" s="54"/>
      <c r="J4392" s="50"/>
      <c r="K4392" s="54"/>
      <c r="L4392" s="55"/>
      <c r="M4392" s="75"/>
      <c r="N4392" s="75"/>
      <c r="O4392" s="74"/>
      <c r="P4392" s="74"/>
      <c r="Q4392" s="57"/>
      <c r="R4392" s="74"/>
      <c r="S4392" s="53"/>
      <c r="T4392" s="58"/>
      <c r="U4392" s="58"/>
      <c r="V4392" s="53"/>
      <c r="W4392" s="75"/>
      <c r="X4392" s="76"/>
    </row>
    <row r="4393" spans="1:24" s="77" customFormat="1" ht="15.75" x14ac:dyDescent="0.25">
      <c r="A4393" s="72" t="s">
        <v>310</v>
      </c>
      <c r="B4393" s="21">
        <v>2</v>
      </c>
      <c r="C4393" s="73" t="s">
        <v>102</v>
      </c>
      <c r="D4393" s="40" t="s">
        <v>31</v>
      </c>
      <c r="E4393" s="68">
        <f>E4394+E4400+E4454</f>
        <v>25525</v>
      </c>
      <c r="F4393" s="68">
        <f>F4394+F4400+F4454</f>
        <v>5482.916666666667</v>
      </c>
      <c r="G4393" s="68">
        <f>G4394+G4400+G4454</f>
        <v>8179</v>
      </c>
      <c r="H4393" s="68">
        <f>H4394+H4400+H4454</f>
        <v>8179</v>
      </c>
      <c r="I4393" s="134">
        <f>I4394+I4400+I4454</f>
        <v>0</v>
      </c>
      <c r="J4393" s="70">
        <f>ROUND(I4393/F4393*100,2)</f>
        <v>0</v>
      </c>
      <c r="K4393" s="134">
        <f>K4394+K4400+K4454</f>
        <v>0</v>
      </c>
      <c r="L4393" s="71">
        <f>ROUND(K4393*100/-F4393,2)</f>
        <v>0</v>
      </c>
      <c r="M4393" s="64">
        <v>20</v>
      </c>
      <c r="N4393" s="49">
        <f>ROUND(M4393/12*3,0)</f>
        <v>5</v>
      </c>
      <c r="O4393" s="68">
        <f t="shared" ref="O4393:V4393" si="1087">O4394+O4400+O4454</f>
        <v>0</v>
      </c>
      <c r="P4393" s="68">
        <f t="shared" si="1087"/>
        <v>0</v>
      </c>
      <c r="Q4393" s="134">
        <f t="shared" si="1087"/>
        <v>0</v>
      </c>
      <c r="R4393" s="68">
        <f t="shared" si="1087"/>
        <v>3</v>
      </c>
      <c r="S4393" s="64">
        <f t="shared" si="1087"/>
        <v>3</v>
      </c>
      <c r="T4393" s="144">
        <f t="shared" si="1087"/>
        <v>0</v>
      </c>
      <c r="U4393" s="144">
        <f t="shared" si="1087"/>
        <v>0</v>
      </c>
      <c r="V4393" s="64">
        <f t="shared" si="1087"/>
        <v>0</v>
      </c>
      <c r="W4393" s="68"/>
      <c r="X4393" s="76"/>
    </row>
    <row r="4394" spans="1:24" s="77" customFormat="1" ht="15.75" x14ac:dyDescent="0.25">
      <c r="A4394" s="72" t="s">
        <v>310</v>
      </c>
      <c r="B4394" s="22" t="s">
        <v>337</v>
      </c>
      <c r="C4394" s="73" t="s">
        <v>102</v>
      </c>
      <c r="D4394" s="32" t="s">
        <v>32</v>
      </c>
      <c r="E4394" s="64">
        <f t="shared" ref="E4394:L4394" si="1088">SUM(E4395:E4399)</f>
        <v>0</v>
      </c>
      <c r="F4394" s="64">
        <f t="shared" si="1088"/>
        <v>0</v>
      </c>
      <c r="G4394" s="64">
        <f t="shared" si="1088"/>
        <v>0</v>
      </c>
      <c r="H4394" s="64">
        <f t="shared" si="1088"/>
        <v>0</v>
      </c>
      <c r="I4394" s="134">
        <f t="shared" si="1088"/>
        <v>0</v>
      </c>
      <c r="J4394" s="134">
        <f t="shared" si="1088"/>
        <v>0</v>
      </c>
      <c r="K4394" s="134">
        <f t="shared" si="1088"/>
        <v>0</v>
      </c>
      <c r="L4394" s="64">
        <f t="shared" si="1088"/>
        <v>0</v>
      </c>
      <c r="M4394" s="64"/>
      <c r="N4394" s="64"/>
      <c r="O4394" s="64">
        <f t="shared" ref="O4394:V4394" si="1089">SUM(O4395:O4399)</f>
        <v>0</v>
      </c>
      <c r="P4394" s="64">
        <f t="shared" si="1089"/>
        <v>0</v>
      </c>
      <c r="Q4394" s="134">
        <f t="shared" si="1089"/>
        <v>0</v>
      </c>
      <c r="R4394" s="64">
        <f t="shared" si="1089"/>
        <v>0</v>
      </c>
      <c r="S4394" s="64">
        <f t="shared" si="1089"/>
        <v>0</v>
      </c>
      <c r="T4394" s="144">
        <f t="shared" si="1089"/>
        <v>0</v>
      </c>
      <c r="U4394" s="144">
        <f t="shared" si="1089"/>
        <v>0</v>
      </c>
      <c r="V4394" s="64">
        <f t="shared" si="1089"/>
        <v>0</v>
      </c>
      <c r="W4394" s="64"/>
      <c r="X4394" s="76"/>
    </row>
    <row r="4395" spans="1:24" s="77" customFormat="1" ht="15.75" x14ac:dyDescent="0.25">
      <c r="A4395" s="72" t="s">
        <v>310</v>
      </c>
      <c r="B4395" s="33" t="s">
        <v>337</v>
      </c>
      <c r="C4395" s="73" t="s">
        <v>109</v>
      </c>
      <c r="D4395" s="34" t="s">
        <v>106</v>
      </c>
      <c r="E4395" s="74"/>
      <c r="F4395" s="74"/>
      <c r="G4395" s="74"/>
      <c r="H4395" s="74"/>
      <c r="I4395" s="54"/>
      <c r="J4395" s="50"/>
      <c r="K4395" s="54"/>
      <c r="L4395" s="55"/>
      <c r="M4395" s="75"/>
      <c r="N4395" s="75"/>
      <c r="O4395" s="74"/>
      <c r="P4395" s="74"/>
      <c r="Q4395" s="57">
        <f>O4395-P4395</f>
        <v>0</v>
      </c>
      <c r="R4395" s="74"/>
      <c r="S4395" s="53">
        <f>ROUND(R4395/12*3,0)</f>
        <v>0</v>
      </c>
      <c r="T4395" s="58"/>
      <c r="U4395" s="58"/>
      <c r="V4395" s="53">
        <f>T4395-U4395</f>
        <v>0</v>
      </c>
      <c r="W4395" s="75"/>
      <c r="X4395" s="76"/>
    </row>
    <row r="4396" spans="1:24" s="77" customFormat="1" ht="23.25" customHeight="1" x14ac:dyDescent="0.25">
      <c r="A4396" s="72" t="s">
        <v>310</v>
      </c>
      <c r="B4396" s="33" t="s">
        <v>337</v>
      </c>
      <c r="C4396" s="73" t="s">
        <v>110</v>
      </c>
      <c r="D4396" s="34" t="s">
        <v>114</v>
      </c>
      <c r="E4396" s="74"/>
      <c r="F4396" s="74"/>
      <c r="G4396" s="74"/>
      <c r="H4396" s="74"/>
      <c r="I4396" s="127"/>
      <c r="J4396" s="50"/>
      <c r="K4396" s="127"/>
      <c r="L4396" s="55"/>
      <c r="M4396" s="75"/>
      <c r="N4396" s="75"/>
      <c r="O4396" s="74"/>
      <c r="P4396" s="74"/>
      <c r="Q4396" s="59">
        <f>O4396-P4396</f>
        <v>0</v>
      </c>
      <c r="R4396" s="74"/>
      <c r="S4396" s="53">
        <f>ROUND(R4396/12*3,0)</f>
        <v>0</v>
      </c>
      <c r="T4396" s="53"/>
      <c r="U4396" s="53"/>
      <c r="V4396" s="53">
        <f>T4396-U4396</f>
        <v>0</v>
      </c>
      <c r="W4396" s="75"/>
      <c r="X4396" s="76"/>
    </row>
    <row r="4397" spans="1:24" s="77" customFormat="1" ht="15.75" x14ac:dyDescent="0.25">
      <c r="A4397" s="72" t="s">
        <v>310</v>
      </c>
      <c r="B4397" s="33" t="s">
        <v>337</v>
      </c>
      <c r="C4397" s="73" t="s">
        <v>111</v>
      </c>
      <c r="D4397" s="34" t="s">
        <v>115</v>
      </c>
      <c r="E4397" s="74"/>
      <c r="F4397" s="74"/>
      <c r="G4397" s="74"/>
      <c r="H4397" s="74"/>
      <c r="I4397" s="127"/>
      <c r="J4397" s="55"/>
      <c r="K4397" s="127"/>
      <c r="L4397" s="55"/>
      <c r="M4397" s="75"/>
      <c r="N4397" s="75"/>
      <c r="O4397" s="74"/>
      <c r="P4397" s="74"/>
      <c r="Q4397" s="59">
        <f>O4397-P4397</f>
        <v>0</v>
      </c>
      <c r="R4397" s="74"/>
      <c r="S4397" s="53">
        <f>ROUND(R4397/12*3,0)</f>
        <v>0</v>
      </c>
      <c r="T4397" s="53"/>
      <c r="U4397" s="53"/>
      <c r="V4397" s="53">
        <f>T4397-U4397</f>
        <v>0</v>
      </c>
      <c r="W4397" s="75"/>
      <c r="X4397" s="76"/>
    </row>
    <row r="4398" spans="1:24" s="77" customFormat="1" ht="31.5" x14ac:dyDescent="0.25">
      <c r="A4398" s="72" t="s">
        <v>310</v>
      </c>
      <c r="B4398" s="33" t="s">
        <v>337</v>
      </c>
      <c r="C4398" s="73" t="s">
        <v>113</v>
      </c>
      <c r="D4398" s="34" t="s">
        <v>116</v>
      </c>
      <c r="E4398" s="74"/>
      <c r="F4398" s="74"/>
      <c r="G4398" s="74"/>
      <c r="H4398" s="74"/>
      <c r="I4398" s="54"/>
      <c r="J4398" s="50"/>
      <c r="K4398" s="54"/>
      <c r="L4398" s="55"/>
      <c r="M4398" s="75"/>
      <c r="N4398" s="75"/>
      <c r="O4398" s="74"/>
      <c r="P4398" s="74"/>
      <c r="Q4398" s="57">
        <f>O4398-P4398</f>
        <v>0</v>
      </c>
      <c r="R4398" s="74"/>
      <c r="S4398" s="53">
        <f>ROUND(R4398/12*3,0)</f>
        <v>0</v>
      </c>
      <c r="T4398" s="58"/>
      <c r="U4398" s="58"/>
      <c r="V4398" s="53">
        <f>T4398-U4398</f>
        <v>0</v>
      </c>
      <c r="W4398" s="75"/>
      <c r="X4398" s="76"/>
    </row>
    <row r="4399" spans="1:24" s="77" customFormat="1" ht="15.75" x14ac:dyDescent="0.25">
      <c r="A4399" s="72" t="s">
        <v>310</v>
      </c>
      <c r="B4399" s="33" t="s">
        <v>337</v>
      </c>
      <c r="C4399" s="73" t="s">
        <v>112</v>
      </c>
      <c r="D4399" s="34" t="s">
        <v>117</v>
      </c>
      <c r="E4399" s="74"/>
      <c r="F4399" s="74"/>
      <c r="G4399" s="74"/>
      <c r="H4399" s="74"/>
      <c r="I4399" s="54"/>
      <c r="J4399" s="50"/>
      <c r="K4399" s="54"/>
      <c r="L4399" s="55"/>
      <c r="M4399" s="75"/>
      <c r="N4399" s="75"/>
      <c r="O4399" s="74"/>
      <c r="P4399" s="74"/>
      <c r="Q4399" s="57">
        <f>O4399-P4399</f>
        <v>0</v>
      </c>
      <c r="R4399" s="74"/>
      <c r="S4399" s="53">
        <f>ROUND(R4399/12*3,0)</f>
        <v>0</v>
      </c>
      <c r="T4399" s="58"/>
      <c r="U4399" s="58"/>
      <c r="V4399" s="53">
        <f>T4399-U4399</f>
        <v>0</v>
      </c>
      <c r="W4399" s="75"/>
      <c r="X4399" s="76"/>
    </row>
    <row r="4400" spans="1:24" s="77" customFormat="1" ht="15.75" x14ac:dyDescent="0.25">
      <c r="A4400" s="72" t="s">
        <v>310</v>
      </c>
      <c r="B4400" s="22" t="s">
        <v>338</v>
      </c>
      <c r="C4400" s="73" t="s">
        <v>102</v>
      </c>
      <c r="D4400" s="41" t="s">
        <v>33</v>
      </c>
      <c r="E4400" s="64">
        <f t="shared" ref="E4400:L4400" si="1090">SUM(E4401:E4453)</f>
        <v>0</v>
      </c>
      <c r="F4400" s="64">
        <f t="shared" si="1090"/>
        <v>0</v>
      </c>
      <c r="G4400" s="64">
        <f t="shared" si="1090"/>
        <v>0</v>
      </c>
      <c r="H4400" s="64">
        <f t="shared" si="1090"/>
        <v>0</v>
      </c>
      <c r="I4400" s="134">
        <f t="shared" si="1090"/>
        <v>0</v>
      </c>
      <c r="J4400" s="134">
        <f t="shared" si="1090"/>
        <v>0</v>
      </c>
      <c r="K4400" s="134">
        <f t="shared" si="1090"/>
        <v>0</v>
      </c>
      <c r="L4400" s="64">
        <f t="shared" si="1090"/>
        <v>0</v>
      </c>
      <c r="M4400" s="64"/>
      <c r="N4400" s="64"/>
      <c r="O4400" s="64">
        <f t="shared" ref="O4400:V4400" si="1091">SUM(O4401:O4453)</f>
        <v>0</v>
      </c>
      <c r="P4400" s="64">
        <f t="shared" si="1091"/>
        <v>0</v>
      </c>
      <c r="Q4400" s="134">
        <f t="shared" si="1091"/>
        <v>0</v>
      </c>
      <c r="R4400" s="64">
        <f t="shared" si="1091"/>
        <v>0</v>
      </c>
      <c r="S4400" s="64">
        <f t="shared" si="1091"/>
        <v>0</v>
      </c>
      <c r="T4400" s="144">
        <f t="shared" si="1091"/>
        <v>0</v>
      </c>
      <c r="U4400" s="144">
        <f t="shared" si="1091"/>
        <v>0</v>
      </c>
      <c r="V4400" s="64">
        <f t="shared" si="1091"/>
        <v>0</v>
      </c>
      <c r="W4400" s="64"/>
      <c r="X4400" s="76"/>
    </row>
    <row r="4401" spans="1:24" s="77" customFormat="1" ht="31.5" x14ac:dyDescent="0.25">
      <c r="A4401" s="72" t="s">
        <v>310</v>
      </c>
      <c r="B4401" s="33" t="s">
        <v>338</v>
      </c>
      <c r="C4401" s="78" t="s">
        <v>139</v>
      </c>
      <c r="D4401" s="43" t="s">
        <v>119</v>
      </c>
      <c r="E4401" s="74"/>
      <c r="F4401" s="74"/>
      <c r="G4401" s="74"/>
      <c r="H4401" s="74"/>
      <c r="I4401" s="54"/>
      <c r="J4401" s="50"/>
      <c r="K4401" s="54"/>
      <c r="L4401" s="55"/>
      <c r="M4401" s="75"/>
      <c r="N4401" s="75"/>
      <c r="O4401" s="74"/>
      <c r="P4401" s="74"/>
      <c r="Q4401" s="57">
        <f t="shared" ref="Q4401:Q4453" si="1092">O4401-P4401</f>
        <v>0</v>
      </c>
      <c r="R4401" s="74"/>
      <c r="S4401" s="53">
        <f t="shared" ref="S4401:S4453" si="1093">ROUND(R4401/12*3,0)</f>
        <v>0</v>
      </c>
      <c r="T4401" s="58"/>
      <c r="U4401" s="58"/>
      <c r="V4401" s="53">
        <f t="shared" ref="V4401:V4453" si="1094">T4401-U4401</f>
        <v>0</v>
      </c>
      <c r="W4401" s="75"/>
      <c r="X4401" s="76"/>
    </row>
    <row r="4402" spans="1:24" s="77" customFormat="1" ht="47.25" x14ac:dyDescent="0.25">
      <c r="A4402" s="72" t="s">
        <v>310</v>
      </c>
      <c r="B4402" s="33" t="s">
        <v>338</v>
      </c>
      <c r="C4402" s="78" t="s">
        <v>140</v>
      </c>
      <c r="D4402" s="43" t="s">
        <v>120</v>
      </c>
      <c r="E4402" s="74"/>
      <c r="F4402" s="74"/>
      <c r="G4402" s="74"/>
      <c r="H4402" s="74"/>
      <c r="I4402" s="54"/>
      <c r="J4402" s="50"/>
      <c r="K4402" s="54"/>
      <c r="L4402" s="55"/>
      <c r="M4402" s="75"/>
      <c r="N4402" s="75"/>
      <c r="O4402" s="74"/>
      <c r="P4402" s="74"/>
      <c r="Q4402" s="57">
        <f t="shared" si="1092"/>
        <v>0</v>
      </c>
      <c r="R4402" s="74"/>
      <c r="S4402" s="53">
        <f t="shared" si="1093"/>
        <v>0</v>
      </c>
      <c r="T4402" s="58"/>
      <c r="U4402" s="58"/>
      <c r="V4402" s="53">
        <f t="shared" si="1094"/>
        <v>0</v>
      </c>
      <c r="W4402" s="75"/>
      <c r="X4402" s="76"/>
    </row>
    <row r="4403" spans="1:24" s="77" customFormat="1" ht="31.5" x14ac:dyDescent="0.25">
      <c r="A4403" s="72" t="s">
        <v>310</v>
      </c>
      <c r="B4403" s="33" t="s">
        <v>338</v>
      </c>
      <c r="C4403" s="78" t="s">
        <v>141</v>
      </c>
      <c r="D4403" s="43" t="s">
        <v>142</v>
      </c>
      <c r="E4403" s="74"/>
      <c r="F4403" s="74"/>
      <c r="G4403" s="74"/>
      <c r="H4403" s="74"/>
      <c r="I4403" s="127"/>
      <c r="J4403" s="50"/>
      <c r="K4403" s="127"/>
      <c r="L4403" s="55"/>
      <c r="M4403" s="75"/>
      <c r="N4403" s="75"/>
      <c r="O4403" s="74"/>
      <c r="P4403" s="74"/>
      <c r="Q4403" s="59">
        <f t="shared" si="1092"/>
        <v>0</v>
      </c>
      <c r="R4403" s="74"/>
      <c r="S4403" s="53">
        <f t="shared" si="1093"/>
        <v>0</v>
      </c>
      <c r="T4403" s="53"/>
      <c r="U4403" s="53"/>
      <c r="V4403" s="53">
        <f t="shared" si="1094"/>
        <v>0</v>
      </c>
      <c r="W4403" s="75"/>
      <c r="X4403" s="76"/>
    </row>
    <row r="4404" spans="1:24" s="77" customFormat="1" ht="31.5" x14ac:dyDescent="0.25">
      <c r="A4404" s="72" t="s">
        <v>310</v>
      </c>
      <c r="B4404" s="33" t="s">
        <v>338</v>
      </c>
      <c r="C4404" s="78" t="s">
        <v>143</v>
      </c>
      <c r="D4404" s="43" t="s">
        <v>144</v>
      </c>
      <c r="E4404" s="74"/>
      <c r="F4404" s="74"/>
      <c r="G4404" s="74"/>
      <c r="H4404" s="74"/>
      <c r="I4404" s="54"/>
      <c r="J4404" s="50"/>
      <c r="K4404" s="54"/>
      <c r="L4404" s="55"/>
      <c r="M4404" s="75"/>
      <c r="N4404" s="75"/>
      <c r="O4404" s="74"/>
      <c r="P4404" s="74"/>
      <c r="Q4404" s="57">
        <f t="shared" si="1092"/>
        <v>0</v>
      </c>
      <c r="R4404" s="74"/>
      <c r="S4404" s="53">
        <f t="shared" si="1093"/>
        <v>0</v>
      </c>
      <c r="T4404" s="58"/>
      <c r="U4404" s="58"/>
      <c r="V4404" s="53">
        <f t="shared" si="1094"/>
        <v>0</v>
      </c>
      <c r="W4404" s="75"/>
      <c r="X4404" s="76"/>
    </row>
    <row r="4405" spans="1:24" s="77" customFormat="1" ht="15.75" x14ac:dyDescent="0.25">
      <c r="A4405" s="72" t="s">
        <v>310</v>
      </c>
      <c r="B4405" s="33" t="s">
        <v>338</v>
      </c>
      <c r="C4405" s="78" t="s">
        <v>145</v>
      </c>
      <c r="D4405" s="43" t="s">
        <v>146</v>
      </c>
      <c r="E4405" s="74"/>
      <c r="F4405" s="74"/>
      <c r="G4405" s="74"/>
      <c r="H4405" s="74"/>
      <c r="I4405" s="54"/>
      <c r="J4405" s="50"/>
      <c r="K4405" s="54"/>
      <c r="L4405" s="55"/>
      <c r="M4405" s="75"/>
      <c r="N4405" s="75"/>
      <c r="O4405" s="74"/>
      <c r="P4405" s="74"/>
      <c r="Q4405" s="57">
        <f t="shared" si="1092"/>
        <v>0</v>
      </c>
      <c r="R4405" s="74"/>
      <c r="S4405" s="53">
        <f t="shared" si="1093"/>
        <v>0</v>
      </c>
      <c r="T4405" s="58"/>
      <c r="U4405" s="58"/>
      <c r="V4405" s="53">
        <f t="shared" si="1094"/>
        <v>0</v>
      </c>
      <c r="W4405" s="75"/>
      <c r="X4405" s="76"/>
    </row>
    <row r="4406" spans="1:24" s="77" customFormat="1" ht="15.75" x14ac:dyDescent="0.25">
      <c r="A4406" s="72" t="s">
        <v>310</v>
      </c>
      <c r="B4406" s="33" t="s">
        <v>338</v>
      </c>
      <c r="C4406" s="78" t="s">
        <v>147</v>
      </c>
      <c r="D4406" s="43" t="s">
        <v>148</v>
      </c>
      <c r="E4406" s="74"/>
      <c r="F4406" s="74"/>
      <c r="G4406" s="74"/>
      <c r="H4406" s="74"/>
      <c r="I4406" s="54"/>
      <c r="J4406" s="50"/>
      <c r="K4406" s="54"/>
      <c r="L4406" s="55"/>
      <c r="M4406" s="75"/>
      <c r="N4406" s="75"/>
      <c r="O4406" s="74"/>
      <c r="P4406" s="74"/>
      <c r="Q4406" s="57">
        <f t="shared" si="1092"/>
        <v>0</v>
      </c>
      <c r="R4406" s="74"/>
      <c r="S4406" s="53">
        <f t="shared" si="1093"/>
        <v>0</v>
      </c>
      <c r="T4406" s="58"/>
      <c r="U4406" s="58"/>
      <c r="V4406" s="53">
        <f t="shared" si="1094"/>
        <v>0</v>
      </c>
      <c r="W4406" s="75"/>
      <c r="X4406" s="76"/>
    </row>
    <row r="4407" spans="1:24" s="77" customFormat="1" ht="78.75" x14ac:dyDescent="0.25">
      <c r="A4407" s="72" t="s">
        <v>310</v>
      </c>
      <c r="B4407" s="33" t="s">
        <v>338</v>
      </c>
      <c r="C4407" s="78" t="s">
        <v>149</v>
      </c>
      <c r="D4407" s="43" t="s">
        <v>150</v>
      </c>
      <c r="E4407" s="74"/>
      <c r="F4407" s="74"/>
      <c r="G4407" s="74"/>
      <c r="H4407" s="74"/>
      <c r="I4407" s="54"/>
      <c r="J4407" s="50"/>
      <c r="K4407" s="54"/>
      <c r="L4407" s="55"/>
      <c r="M4407" s="75"/>
      <c r="N4407" s="75"/>
      <c r="O4407" s="74"/>
      <c r="P4407" s="74"/>
      <c r="Q4407" s="57">
        <f t="shared" si="1092"/>
        <v>0</v>
      </c>
      <c r="R4407" s="74"/>
      <c r="S4407" s="53">
        <f t="shared" si="1093"/>
        <v>0</v>
      </c>
      <c r="T4407" s="58"/>
      <c r="U4407" s="58"/>
      <c r="V4407" s="53">
        <f t="shared" si="1094"/>
        <v>0</v>
      </c>
      <c r="W4407" s="75"/>
      <c r="X4407" s="76"/>
    </row>
    <row r="4408" spans="1:24" s="77" customFormat="1" ht="31.5" x14ac:dyDescent="0.25">
      <c r="A4408" s="72" t="s">
        <v>310</v>
      </c>
      <c r="B4408" s="33" t="s">
        <v>338</v>
      </c>
      <c r="C4408" s="78" t="s">
        <v>130</v>
      </c>
      <c r="D4408" s="43" t="s">
        <v>151</v>
      </c>
      <c r="E4408" s="74"/>
      <c r="F4408" s="74"/>
      <c r="G4408" s="74"/>
      <c r="H4408" s="74"/>
      <c r="I4408" s="54"/>
      <c r="J4408" s="50"/>
      <c r="K4408" s="54"/>
      <c r="L4408" s="55"/>
      <c r="M4408" s="75"/>
      <c r="N4408" s="75"/>
      <c r="O4408" s="74"/>
      <c r="P4408" s="74"/>
      <c r="Q4408" s="57">
        <f t="shared" si="1092"/>
        <v>0</v>
      </c>
      <c r="R4408" s="74"/>
      <c r="S4408" s="53">
        <f t="shared" si="1093"/>
        <v>0</v>
      </c>
      <c r="T4408" s="58"/>
      <c r="U4408" s="58"/>
      <c r="V4408" s="53">
        <f t="shared" si="1094"/>
        <v>0</v>
      </c>
      <c r="W4408" s="75"/>
      <c r="X4408" s="76"/>
    </row>
    <row r="4409" spans="1:24" s="77" customFormat="1" ht="47.25" x14ac:dyDescent="0.25">
      <c r="A4409" s="72" t="s">
        <v>310</v>
      </c>
      <c r="B4409" s="33" t="s">
        <v>338</v>
      </c>
      <c r="C4409" s="78" t="s">
        <v>174</v>
      </c>
      <c r="D4409" s="43" t="s">
        <v>175</v>
      </c>
      <c r="E4409" s="74"/>
      <c r="F4409" s="74"/>
      <c r="G4409" s="74"/>
      <c r="H4409" s="74"/>
      <c r="I4409" s="54"/>
      <c r="J4409" s="50"/>
      <c r="K4409" s="54"/>
      <c r="L4409" s="55"/>
      <c r="M4409" s="75"/>
      <c r="N4409" s="75"/>
      <c r="O4409" s="74"/>
      <c r="P4409" s="74"/>
      <c r="Q4409" s="57">
        <f t="shared" si="1092"/>
        <v>0</v>
      </c>
      <c r="R4409" s="74"/>
      <c r="S4409" s="53">
        <f t="shared" si="1093"/>
        <v>0</v>
      </c>
      <c r="T4409" s="58"/>
      <c r="U4409" s="58"/>
      <c r="V4409" s="53">
        <f t="shared" si="1094"/>
        <v>0</v>
      </c>
      <c r="W4409" s="75"/>
      <c r="X4409" s="76"/>
    </row>
    <row r="4410" spans="1:24" s="77" customFormat="1" ht="31.5" x14ac:dyDescent="0.25">
      <c r="A4410" s="72" t="s">
        <v>310</v>
      </c>
      <c r="B4410" s="33" t="s">
        <v>338</v>
      </c>
      <c r="C4410" s="78" t="s">
        <v>129</v>
      </c>
      <c r="D4410" s="43" t="s">
        <v>152</v>
      </c>
      <c r="E4410" s="74"/>
      <c r="F4410" s="74"/>
      <c r="G4410" s="74"/>
      <c r="H4410" s="74"/>
      <c r="I4410" s="54"/>
      <c r="J4410" s="50"/>
      <c r="K4410" s="54"/>
      <c r="L4410" s="55"/>
      <c r="M4410" s="75"/>
      <c r="N4410" s="75"/>
      <c r="O4410" s="74"/>
      <c r="P4410" s="74"/>
      <c r="Q4410" s="57">
        <f t="shared" si="1092"/>
        <v>0</v>
      </c>
      <c r="R4410" s="74"/>
      <c r="S4410" s="53">
        <f t="shared" si="1093"/>
        <v>0</v>
      </c>
      <c r="T4410" s="58"/>
      <c r="U4410" s="58"/>
      <c r="V4410" s="53">
        <f t="shared" si="1094"/>
        <v>0</v>
      </c>
      <c r="W4410" s="75"/>
      <c r="X4410" s="76"/>
    </row>
    <row r="4411" spans="1:24" s="77" customFormat="1" ht="31.5" x14ac:dyDescent="0.25">
      <c r="A4411" s="72" t="s">
        <v>310</v>
      </c>
      <c r="B4411" s="33" t="s">
        <v>338</v>
      </c>
      <c r="C4411" s="78" t="s">
        <v>176</v>
      </c>
      <c r="D4411" s="43" t="s">
        <v>177</v>
      </c>
      <c r="E4411" s="74"/>
      <c r="F4411" s="74"/>
      <c r="G4411" s="74"/>
      <c r="H4411" s="74"/>
      <c r="I4411" s="54"/>
      <c r="J4411" s="50"/>
      <c r="K4411" s="54"/>
      <c r="L4411" s="55"/>
      <c r="M4411" s="75"/>
      <c r="N4411" s="75"/>
      <c r="O4411" s="74"/>
      <c r="P4411" s="74"/>
      <c r="Q4411" s="57">
        <f t="shared" si="1092"/>
        <v>0</v>
      </c>
      <c r="R4411" s="74"/>
      <c r="S4411" s="53">
        <f t="shared" si="1093"/>
        <v>0</v>
      </c>
      <c r="T4411" s="58"/>
      <c r="U4411" s="58"/>
      <c r="V4411" s="53">
        <f t="shared" si="1094"/>
        <v>0</v>
      </c>
      <c r="W4411" s="75"/>
      <c r="X4411" s="76"/>
    </row>
    <row r="4412" spans="1:24" s="77" customFormat="1" ht="15.75" x14ac:dyDescent="0.25">
      <c r="A4412" s="72" t="s">
        <v>310</v>
      </c>
      <c r="B4412" s="33" t="s">
        <v>338</v>
      </c>
      <c r="C4412" s="78" t="s">
        <v>131</v>
      </c>
      <c r="D4412" s="43" t="s">
        <v>153</v>
      </c>
      <c r="E4412" s="74"/>
      <c r="F4412" s="74"/>
      <c r="G4412" s="74"/>
      <c r="H4412" s="74"/>
      <c r="I4412" s="54"/>
      <c r="J4412" s="50"/>
      <c r="K4412" s="54"/>
      <c r="L4412" s="55"/>
      <c r="M4412" s="75"/>
      <c r="N4412" s="75"/>
      <c r="O4412" s="74"/>
      <c r="P4412" s="74"/>
      <c r="Q4412" s="57">
        <f t="shared" si="1092"/>
        <v>0</v>
      </c>
      <c r="R4412" s="74"/>
      <c r="S4412" s="53">
        <f t="shared" si="1093"/>
        <v>0</v>
      </c>
      <c r="T4412" s="58"/>
      <c r="U4412" s="58"/>
      <c r="V4412" s="53">
        <f t="shared" si="1094"/>
        <v>0</v>
      </c>
      <c r="W4412" s="75"/>
      <c r="X4412" s="76"/>
    </row>
    <row r="4413" spans="1:24" s="77" customFormat="1" ht="31.5" x14ac:dyDescent="0.25">
      <c r="A4413" s="72" t="s">
        <v>310</v>
      </c>
      <c r="B4413" s="33" t="s">
        <v>338</v>
      </c>
      <c r="C4413" s="78" t="s">
        <v>178</v>
      </c>
      <c r="D4413" s="43" t="s">
        <v>179</v>
      </c>
      <c r="E4413" s="74"/>
      <c r="F4413" s="74"/>
      <c r="G4413" s="74"/>
      <c r="H4413" s="74"/>
      <c r="I4413" s="54"/>
      <c r="J4413" s="50"/>
      <c r="K4413" s="54"/>
      <c r="L4413" s="55"/>
      <c r="M4413" s="75"/>
      <c r="N4413" s="75"/>
      <c r="O4413" s="74"/>
      <c r="P4413" s="74"/>
      <c r="Q4413" s="57">
        <f t="shared" si="1092"/>
        <v>0</v>
      </c>
      <c r="R4413" s="74"/>
      <c r="S4413" s="53">
        <f t="shared" si="1093"/>
        <v>0</v>
      </c>
      <c r="T4413" s="58"/>
      <c r="U4413" s="58"/>
      <c r="V4413" s="53">
        <f t="shared" si="1094"/>
        <v>0</v>
      </c>
      <c r="W4413" s="75"/>
      <c r="X4413" s="76"/>
    </row>
    <row r="4414" spans="1:24" s="77" customFormat="1" ht="31.5" x14ac:dyDescent="0.25">
      <c r="A4414" s="72" t="s">
        <v>310</v>
      </c>
      <c r="B4414" s="33" t="s">
        <v>338</v>
      </c>
      <c r="C4414" s="78" t="s">
        <v>132</v>
      </c>
      <c r="D4414" s="43" t="s">
        <v>154</v>
      </c>
      <c r="E4414" s="74"/>
      <c r="F4414" s="74"/>
      <c r="G4414" s="74"/>
      <c r="H4414" s="74"/>
      <c r="I4414" s="54"/>
      <c r="J4414" s="50"/>
      <c r="K4414" s="54"/>
      <c r="L4414" s="55"/>
      <c r="M4414" s="75"/>
      <c r="N4414" s="75"/>
      <c r="O4414" s="74"/>
      <c r="P4414" s="74"/>
      <c r="Q4414" s="57">
        <f t="shared" si="1092"/>
        <v>0</v>
      </c>
      <c r="R4414" s="74"/>
      <c r="S4414" s="53">
        <f t="shared" si="1093"/>
        <v>0</v>
      </c>
      <c r="T4414" s="58"/>
      <c r="U4414" s="58"/>
      <c r="V4414" s="53">
        <f t="shared" si="1094"/>
        <v>0</v>
      </c>
      <c r="W4414" s="75"/>
      <c r="X4414" s="76"/>
    </row>
    <row r="4415" spans="1:24" s="77" customFormat="1" ht="15.75" x14ac:dyDescent="0.25">
      <c r="A4415" s="72" t="s">
        <v>310</v>
      </c>
      <c r="B4415" s="33" t="s">
        <v>338</v>
      </c>
      <c r="C4415" s="78" t="s">
        <v>133</v>
      </c>
      <c r="D4415" s="43" t="s">
        <v>155</v>
      </c>
      <c r="E4415" s="74"/>
      <c r="F4415" s="74"/>
      <c r="G4415" s="74"/>
      <c r="H4415" s="74"/>
      <c r="I4415" s="54"/>
      <c r="J4415" s="50"/>
      <c r="K4415" s="54"/>
      <c r="L4415" s="55"/>
      <c r="M4415" s="75"/>
      <c r="N4415" s="75"/>
      <c r="O4415" s="74"/>
      <c r="P4415" s="74"/>
      <c r="Q4415" s="57">
        <f t="shared" si="1092"/>
        <v>0</v>
      </c>
      <c r="R4415" s="74"/>
      <c r="S4415" s="53">
        <f t="shared" si="1093"/>
        <v>0</v>
      </c>
      <c r="T4415" s="58"/>
      <c r="U4415" s="58"/>
      <c r="V4415" s="53">
        <f t="shared" si="1094"/>
        <v>0</v>
      </c>
      <c r="W4415" s="75"/>
      <c r="X4415" s="76"/>
    </row>
    <row r="4416" spans="1:24" s="77" customFormat="1" ht="15.75" x14ac:dyDescent="0.25">
      <c r="A4416" s="72" t="s">
        <v>310</v>
      </c>
      <c r="B4416" s="33" t="s">
        <v>338</v>
      </c>
      <c r="C4416" s="78" t="s">
        <v>135</v>
      </c>
      <c r="D4416" s="43" t="s">
        <v>156</v>
      </c>
      <c r="E4416" s="74"/>
      <c r="F4416" s="74"/>
      <c r="G4416" s="74"/>
      <c r="H4416" s="74"/>
      <c r="I4416" s="54"/>
      <c r="J4416" s="50"/>
      <c r="K4416" s="54"/>
      <c r="L4416" s="55"/>
      <c r="M4416" s="75"/>
      <c r="N4416" s="75"/>
      <c r="O4416" s="74"/>
      <c r="P4416" s="74"/>
      <c r="Q4416" s="57">
        <f t="shared" si="1092"/>
        <v>0</v>
      </c>
      <c r="R4416" s="74"/>
      <c r="S4416" s="53">
        <f t="shared" si="1093"/>
        <v>0</v>
      </c>
      <c r="T4416" s="58"/>
      <c r="U4416" s="58"/>
      <c r="V4416" s="53">
        <f t="shared" si="1094"/>
        <v>0</v>
      </c>
      <c r="W4416" s="75"/>
      <c r="X4416" s="76"/>
    </row>
    <row r="4417" spans="1:24" s="77" customFormat="1" ht="31.5" x14ac:dyDescent="0.25">
      <c r="A4417" s="72" t="s">
        <v>310</v>
      </c>
      <c r="B4417" s="33" t="s">
        <v>338</v>
      </c>
      <c r="C4417" s="78" t="s">
        <v>136</v>
      </c>
      <c r="D4417" s="43" t="s">
        <v>157</v>
      </c>
      <c r="E4417" s="74"/>
      <c r="F4417" s="74"/>
      <c r="G4417" s="74"/>
      <c r="H4417" s="74"/>
      <c r="I4417" s="54"/>
      <c r="J4417" s="50"/>
      <c r="K4417" s="54"/>
      <c r="L4417" s="55"/>
      <c r="M4417" s="75"/>
      <c r="N4417" s="75"/>
      <c r="O4417" s="74"/>
      <c r="P4417" s="74"/>
      <c r="Q4417" s="57">
        <f t="shared" si="1092"/>
        <v>0</v>
      </c>
      <c r="R4417" s="74"/>
      <c r="S4417" s="53">
        <f t="shared" si="1093"/>
        <v>0</v>
      </c>
      <c r="T4417" s="58"/>
      <c r="U4417" s="58"/>
      <c r="V4417" s="53">
        <f t="shared" si="1094"/>
        <v>0</v>
      </c>
      <c r="W4417" s="75"/>
      <c r="X4417" s="76"/>
    </row>
    <row r="4418" spans="1:24" s="77" customFormat="1" ht="47.25" x14ac:dyDescent="0.25">
      <c r="A4418" s="72" t="s">
        <v>310</v>
      </c>
      <c r="B4418" s="33" t="s">
        <v>338</v>
      </c>
      <c r="C4418" s="78" t="s">
        <v>134</v>
      </c>
      <c r="D4418" s="43" t="s">
        <v>158</v>
      </c>
      <c r="E4418" s="74"/>
      <c r="F4418" s="74"/>
      <c r="G4418" s="74"/>
      <c r="H4418" s="74"/>
      <c r="I4418" s="54"/>
      <c r="J4418" s="50"/>
      <c r="K4418" s="54"/>
      <c r="L4418" s="55"/>
      <c r="M4418" s="75"/>
      <c r="N4418" s="75"/>
      <c r="O4418" s="74"/>
      <c r="P4418" s="74"/>
      <c r="Q4418" s="57">
        <f t="shared" si="1092"/>
        <v>0</v>
      </c>
      <c r="R4418" s="74"/>
      <c r="S4418" s="53">
        <f t="shared" si="1093"/>
        <v>0</v>
      </c>
      <c r="T4418" s="58"/>
      <c r="U4418" s="58"/>
      <c r="V4418" s="53">
        <f t="shared" si="1094"/>
        <v>0</v>
      </c>
      <c r="W4418" s="75"/>
      <c r="X4418" s="76"/>
    </row>
    <row r="4419" spans="1:24" s="77" customFormat="1" ht="15.75" x14ac:dyDescent="0.25">
      <c r="A4419" s="72" t="s">
        <v>310</v>
      </c>
      <c r="B4419" s="33" t="s">
        <v>338</v>
      </c>
      <c r="C4419" s="78" t="s">
        <v>138</v>
      </c>
      <c r="D4419" s="43" t="s">
        <v>159</v>
      </c>
      <c r="E4419" s="74"/>
      <c r="F4419" s="74"/>
      <c r="G4419" s="74"/>
      <c r="H4419" s="74"/>
      <c r="I4419" s="54"/>
      <c r="J4419" s="50"/>
      <c r="K4419" s="54"/>
      <c r="L4419" s="55"/>
      <c r="M4419" s="75"/>
      <c r="N4419" s="75"/>
      <c r="O4419" s="74"/>
      <c r="P4419" s="74"/>
      <c r="Q4419" s="57">
        <f t="shared" si="1092"/>
        <v>0</v>
      </c>
      <c r="R4419" s="74"/>
      <c r="S4419" s="53">
        <f t="shared" si="1093"/>
        <v>0</v>
      </c>
      <c r="T4419" s="58"/>
      <c r="U4419" s="58"/>
      <c r="V4419" s="53">
        <f t="shared" si="1094"/>
        <v>0</v>
      </c>
      <c r="W4419" s="75"/>
      <c r="X4419" s="76"/>
    </row>
    <row r="4420" spans="1:24" s="77" customFormat="1" ht="15.75" x14ac:dyDescent="0.25">
      <c r="A4420" s="72" t="s">
        <v>310</v>
      </c>
      <c r="B4420" s="33" t="s">
        <v>338</v>
      </c>
      <c r="C4420" s="78" t="s">
        <v>180</v>
      </c>
      <c r="D4420" s="43" t="s">
        <v>181</v>
      </c>
      <c r="E4420" s="74"/>
      <c r="F4420" s="74"/>
      <c r="G4420" s="74"/>
      <c r="H4420" s="74"/>
      <c r="I4420" s="54"/>
      <c r="J4420" s="50"/>
      <c r="K4420" s="54"/>
      <c r="L4420" s="55"/>
      <c r="M4420" s="75"/>
      <c r="N4420" s="75"/>
      <c r="O4420" s="74"/>
      <c r="P4420" s="74"/>
      <c r="Q4420" s="57">
        <f t="shared" si="1092"/>
        <v>0</v>
      </c>
      <c r="R4420" s="74"/>
      <c r="S4420" s="53">
        <f t="shared" si="1093"/>
        <v>0</v>
      </c>
      <c r="T4420" s="58"/>
      <c r="U4420" s="58"/>
      <c r="V4420" s="53">
        <f t="shared" si="1094"/>
        <v>0</v>
      </c>
      <c r="W4420" s="75"/>
      <c r="X4420" s="76"/>
    </row>
    <row r="4421" spans="1:24" s="77" customFormat="1" ht="31.5" x14ac:dyDescent="0.25">
      <c r="A4421" s="72" t="s">
        <v>310</v>
      </c>
      <c r="B4421" s="33" t="s">
        <v>338</v>
      </c>
      <c r="C4421" s="78" t="s">
        <v>137</v>
      </c>
      <c r="D4421" s="43" t="s">
        <v>160</v>
      </c>
      <c r="E4421" s="74"/>
      <c r="F4421" s="74"/>
      <c r="G4421" s="74"/>
      <c r="H4421" s="74"/>
      <c r="I4421" s="54"/>
      <c r="J4421" s="50"/>
      <c r="K4421" s="54"/>
      <c r="L4421" s="55"/>
      <c r="M4421" s="75"/>
      <c r="N4421" s="75"/>
      <c r="O4421" s="74"/>
      <c r="P4421" s="74"/>
      <c r="Q4421" s="57">
        <f t="shared" si="1092"/>
        <v>0</v>
      </c>
      <c r="R4421" s="74"/>
      <c r="S4421" s="53">
        <f t="shared" si="1093"/>
        <v>0</v>
      </c>
      <c r="T4421" s="58"/>
      <c r="U4421" s="58"/>
      <c r="V4421" s="53">
        <f t="shared" si="1094"/>
        <v>0</v>
      </c>
      <c r="W4421" s="75"/>
      <c r="X4421" s="76"/>
    </row>
    <row r="4422" spans="1:24" s="77" customFormat="1" ht="15.75" x14ac:dyDescent="0.25">
      <c r="A4422" s="72" t="s">
        <v>310</v>
      </c>
      <c r="B4422" s="33" t="s">
        <v>338</v>
      </c>
      <c r="C4422" s="78" t="s">
        <v>127</v>
      </c>
      <c r="D4422" s="43" t="s">
        <v>161</v>
      </c>
      <c r="E4422" s="74"/>
      <c r="F4422" s="74"/>
      <c r="G4422" s="74"/>
      <c r="H4422" s="74"/>
      <c r="I4422" s="54"/>
      <c r="J4422" s="50"/>
      <c r="K4422" s="54"/>
      <c r="L4422" s="55"/>
      <c r="M4422" s="75"/>
      <c r="N4422" s="75"/>
      <c r="O4422" s="74"/>
      <c r="P4422" s="74"/>
      <c r="Q4422" s="57">
        <f t="shared" si="1092"/>
        <v>0</v>
      </c>
      <c r="R4422" s="74"/>
      <c r="S4422" s="53">
        <f t="shared" si="1093"/>
        <v>0</v>
      </c>
      <c r="T4422" s="58"/>
      <c r="U4422" s="58"/>
      <c r="V4422" s="53">
        <f t="shared" si="1094"/>
        <v>0</v>
      </c>
      <c r="W4422" s="75"/>
      <c r="X4422" s="76"/>
    </row>
    <row r="4423" spans="1:24" s="77" customFormat="1" ht="31.5" x14ac:dyDescent="0.25">
      <c r="A4423" s="72" t="s">
        <v>310</v>
      </c>
      <c r="B4423" s="33" t="s">
        <v>338</v>
      </c>
      <c r="C4423" s="78" t="s">
        <v>126</v>
      </c>
      <c r="D4423" s="43" t="s">
        <v>162</v>
      </c>
      <c r="E4423" s="74"/>
      <c r="F4423" s="74"/>
      <c r="G4423" s="74"/>
      <c r="H4423" s="74"/>
      <c r="I4423" s="54"/>
      <c r="J4423" s="50"/>
      <c r="K4423" s="54"/>
      <c r="L4423" s="55"/>
      <c r="M4423" s="75"/>
      <c r="N4423" s="75"/>
      <c r="O4423" s="74"/>
      <c r="P4423" s="74"/>
      <c r="Q4423" s="57">
        <f t="shared" si="1092"/>
        <v>0</v>
      </c>
      <c r="R4423" s="74"/>
      <c r="S4423" s="53">
        <f t="shared" si="1093"/>
        <v>0</v>
      </c>
      <c r="T4423" s="58"/>
      <c r="U4423" s="58"/>
      <c r="V4423" s="53">
        <f t="shared" si="1094"/>
        <v>0</v>
      </c>
      <c r="W4423" s="75"/>
      <c r="X4423" s="76"/>
    </row>
    <row r="4424" spans="1:24" s="77" customFormat="1" ht="15.75" x14ac:dyDescent="0.25">
      <c r="A4424" s="72" t="s">
        <v>310</v>
      </c>
      <c r="B4424" s="33" t="s">
        <v>338</v>
      </c>
      <c r="C4424" s="78" t="s">
        <v>122</v>
      </c>
      <c r="D4424" s="43" t="s">
        <v>163</v>
      </c>
      <c r="E4424" s="74"/>
      <c r="F4424" s="74"/>
      <c r="G4424" s="74"/>
      <c r="H4424" s="74"/>
      <c r="I4424" s="54"/>
      <c r="J4424" s="50"/>
      <c r="K4424" s="54"/>
      <c r="L4424" s="55"/>
      <c r="M4424" s="75"/>
      <c r="N4424" s="75"/>
      <c r="O4424" s="74"/>
      <c r="P4424" s="74"/>
      <c r="Q4424" s="57">
        <f t="shared" si="1092"/>
        <v>0</v>
      </c>
      <c r="R4424" s="74"/>
      <c r="S4424" s="53">
        <f t="shared" si="1093"/>
        <v>0</v>
      </c>
      <c r="T4424" s="58"/>
      <c r="U4424" s="58"/>
      <c r="V4424" s="53">
        <f t="shared" si="1094"/>
        <v>0</v>
      </c>
      <c r="W4424" s="75"/>
      <c r="X4424" s="76"/>
    </row>
    <row r="4425" spans="1:24" s="77" customFormat="1" ht="15.75" x14ac:dyDescent="0.25">
      <c r="A4425" s="72" t="s">
        <v>310</v>
      </c>
      <c r="B4425" s="33" t="s">
        <v>338</v>
      </c>
      <c r="C4425" s="78" t="s">
        <v>123</v>
      </c>
      <c r="D4425" s="43" t="s">
        <v>164</v>
      </c>
      <c r="E4425" s="74"/>
      <c r="F4425" s="74"/>
      <c r="G4425" s="74"/>
      <c r="H4425" s="74"/>
      <c r="I4425" s="54"/>
      <c r="J4425" s="50"/>
      <c r="K4425" s="54"/>
      <c r="L4425" s="55"/>
      <c r="M4425" s="75"/>
      <c r="N4425" s="75"/>
      <c r="O4425" s="74"/>
      <c r="P4425" s="74"/>
      <c r="Q4425" s="57">
        <f t="shared" si="1092"/>
        <v>0</v>
      </c>
      <c r="R4425" s="74"/>
      <c r="S4425" s="53">
        <f t="shared" si="1093"/>
        <v>0</v>
      </c>
      <c r="T4425" s="58"/>
      <c r="U4425" s="58"/>
      <c r="V4425" s="53">
        <f t="shared" si="1094"/>
        <v>0</v>
      </c>
      <c r="W4425" s="75"/>
      <c r="X4425" s="76"/>
    </row>
    <row r="4426" spans="1:24" s="77" customFormat="1" ht="15.75" x14ac:dyDescent="0.25">
      <c r="A4426" s="72" t="s">
        <v>310</v>
      </c>
      <c r="B4426" s="33" t="s">
        <v>338</v>
      </c>
      <c r="C4426" s="78" t="s">
        <v>182</v>
      </c>
      <c r="D4426" s="43" t="s">
        <v>183</v>
      </c>
      <c r="E4426" s="74"/>
      <c r="F4426" s="74"/>
      <c r="G4426" s="74"/>
      <c r="H4426" s="74"/>
      <c r="I4426" s="54"/>
      <c r="J4426" s="50"/>
      <c r="K4426" s="54"/>
      <c r="L4426" s="55"/>
      <c r="M4426" s="75"/>
      <c r="N4426" s="75"/>
      <c r="O4426" s="74"/>
      <c r="P4426" s="74"/>
      <c r="Q4426" s="57">
        <f t="shared" si="1092"/>
        <v>0</v>
      </c>
      <c r="R4426" s="74"/>
      <c r="S4426" s="53">
        <f t="shared" si="1093"/>
        <v>0</v>
      </c>
      <c r="T4426" s="58"/>
      <c r="U4426" s="58"/>
      <c r="V4426" s="53">
        <f t="shared" si="1094"/>
        <v>0</v>
      </c>
      <c r="W4426" s="75"/>
      <c r="X4426" s="76"/>
    </row>
    <row r="4427" spans="1:24" s="77" customFormat="1" ht="15.75" x14ac:dyDescent="0.25">
      <c r="A4427" s="72" t="s">
        <v>310</v>
      </c>
      <c r="B4427" s="33" t="s">
        <v>338</v>
      </c>
      <c r="C4427" s="78" t="s">
        <v>184</v>
      </c>
      <c r="D4427" s="43" t="s">
        <v>185</v>
      </c>
      <c r="E4427" s="74"/>
      <c r="F4427" s="74"/>
      <c r="G4427" s="74"/>
      <c r="H4427" s="74"/>
      <c r="I4427" s="54"/>
      <c r="J4427" s="50"/>
      <c r="K4427" s="54"/>
      <c r="L4427" s="55"/>
      <c r="M4427" s="75"/>
      <c r="N4427" s="75"/>
      <c r="O4427" s="74"/>
      <c r="P4427" s="74"/>
      <c r="Q4427" s="57">
        <f t="shared" si="1092"/>
        <v>0</v>
      </c>
      <c r="R4427" s="74"/>
      <c r="S4427" s="53">
        <f t="shared" si="1093"/>
        <v>0</v>
      </c>
      <c r="T4427" s="58"/>
      <c r="U4427" s="58"/>
      <c r="V4427" s="53">
        <f t="shared" si="1094"/>
        <v>0</v>
      </c>
      <c r="W4427" s="75"/>
      <c r="X4427" s="76"/>
    </row>
    <row r="4428" spans="1:24" s="77" customFormat="1" ht="15.75" x14ac:dyDescent="0.25">
      <c r="A4428" s="72" t="s">
        <v>310</v>
      </c>
      <c r="B4428" s="33" t="s">
        <v>338</v>
      </c>
      <c r="C4428" s="78" t="s">
        <v>186</v>
      </c>
      <c r="D4428" s="43" t="s">
        <v>187</v>
      </c>
      <c r="E4428" s="74"/>
      <c r="F4428" s="74"/>
      <c r="G4428" s="74"/>
      <c r="H4428" s="74"/>
      <c r="I4428" s="54"/>
      <c r="J4428" s="50"/>
      <c r="K4428" s="54"/>
      <c r="L4428" s="55"/>
      <c r="M4428" s="75"/>
      <c r="N4428" s="75"/>
      <c r="O4428" s="74"/>
      <c r="P4428" s="74"/>
      <c r="Q4428" s="57">
        <f t="shared" si="1092"/>
        <v>0</v>
      </c>
      <c r="R4428" s="74"/>
      <c r="S4428" s="53">
        <f t="shared" si="1093"/>
        <v>0</v>
      </c>
      <c r="T4428" s="58"/>
      <c r="U4428" s="58"/>
      <c r="V4428" s="53">
        <f t="shared" si="1094"/>
        <v>0</v>
      </c>
      <c r="W4428" s="75"/>
      <c r="X4428" s="76"/>
    </row>
    <row r="4429" spans="1:24" s="77" customFormat="1" ht="31.5" x14ac:dyDescent="0.25">
      <c r="A4429" s="72" t="s">
        <v>310</v>
      </c>
      <c r="B4429" s="33" t="s">
        <v>338</v>
      </c>
      <c r="C4429" s="78" t="s">
        <v>188</v>
      </c>
      <c r="D4429" s="43" t="s">
        <v>189</v>
      </c>
      <c r="E4429" s="74"/>
      <c r="F4429" s="74"/>
      <c r="G4429" s="74"/>
      <c r="H4429" s="74"/>
      <c r="I4429" s="54"/>
      <c r="J4429" s="50"/>
      <c r="K4429" s="54"/>
      <c r="L4429" s="55"/>
      <c r="M4429" s="75"/>
      <c r="N4429" s="75"/>
      <c r="O4429" s="74"/>
      <c r="P4429" s="74"/>
      <c r="Q4429" s="57">
        <f t="shared" si="1092"/>
        <v>0</v>
      </c>
      <c r="R4429" s="74"/>
      <c r="S4429" s="53">
        <f t="shared" si="1093"/>
        <v>0</v>
      </c>
      <c r="T4429" s="58"/>
      <c r="U4429" s="58"/>
      <c r="V4429" s="53">
        <f t="shared" si="1094"/>
        <v>0</v>
      </c>
      <c r="W4429" s="75"/>
      <c r="X4429" s="76"/>
    </row>
    <row r="4430" spans="1:24" s="77" customFormat="1" ht="15.75" x14ac:dyDescent="0.25">
      <c r="A4430" s="72" t="s">
        <v>310</v>
      </c>
      <c r="B4430" s="33" t="s">
        <v>338</v>
      </c>
      <c r="C4430" s="78" t="s">
        <v>124</v>
      </c>
      <c r="D4430" s="43" t="s">
        <v>165</v>
      </c>
      <c r="E4430" s="74"/>
      <c r="F4430" s="74"/>
      <c r="G4430" s="74"/>
      <c r="H4430" s="74"/>
      <c r="I4430" s="54"/>
      <c r="J4430" s="50"/>
      <c r="K4430" s="54"/>
      <c r="L4430" s="55"/>
      <c r="M4430" s="75"/>
      <c r="N4430" s="75"/>
      <c r="O4430" s="74"/>
      <c r="P4430" s="74"/>
      <c r="Q4430" s="57">
        <f t="shared" si="1092"/>
        <v>0</v>
      </c>
      <c r="R4430" s="74"/>
      <c r="S4430" s="53">
        <f t="shared" si="1093"/>
        <v>0</v>
      </c>
      <c r="T4430" s="58"/>
      <c r="U4430" s="58"/>
      <c r="V4430" s="53">
        <f t="shared" si="1094"/>
        <v>0</v>
      </c>
      <c r="W4430" s="75"/>
      <c r="X4430" s="76"/>
    </row>
    <row r="4431" spans="1:24" s="77" customFormat="1" ht="15.75" x14ac:dyDescent="0.25">
      <c r="A4431" s="72" t="s">
        <v>310</v>
      </c>
      <c r="B4431" s="33" t="s">
        <v>338</v>
      </c>
      <c r="C4431" s="78" t="s">
        <v>125</v>
      </c>
      <c r="D4431" s="43" t="s">
        <v>166</v>
      </c>
      <c r="E4431" s="74"/>
      <c r="F4431" s="74"/>
      <c r="G4431" s="74"/>
      <c r="H4431" s="74"/>
      <c r="I4431" s="54"/>
      <c r="J4431" s="50"/>
      <c r="K4431" s="54"/>
      <c r="L4431" s="55"/>
      <c r="M4431" s="75"/>
      <c r="N4431" s="75"/>
      <c r="O4431" s="74"/>
      <c r="P4431" s="74"/>
      <c r="Q4431" s="57">
        <f t="shared" si="1092"/>
        <v>0</v>
      </c>
      <c r="R4431" s="74"/>
      <c r="S4431" s="53">
        <f t="shared" si="1093"/>
        <v>0</v>
      </c>
      <c r="T4431" s="58"/>
      <c r="U4431" s="58"/>
      <c r="V4431" s="53">
        <f t="shared" si="1094"/>
        <v>0</v>
      </c>
      <c r="W4431" s="75"/>
      <c r="X4431" s="76"/>
    </row>
    <row r="4432" spans="1:24" s="77" customFormat="1" ht="47.25" x14ac:dyDescent="0.25">
      <c r="A4432" s="72" t="s">
        <v>310</v>
      </c>
      <c r="B4432" s="33" t="s">
        <v>338</v>
      </c>
      <c r="C4432" s="78" t="s">
        <v>34</v>
      </c>
      <c r="D4432" s="43" t="s">
        <v>167</v>
      </c>
      <c r="E4432" s="74"/>
      <c r="F4432" s="74"/>
      <c r="G4432" s="74"/>
      <c r="H4432" s="74"/>
      <c r="I4432" s="54"/>
      <c r="J4432" s="50"/>
      <c r="K4432" s="54"/>
      <c r="L4432" s="55"/>
      <c r="M4432" s="75"/>
      <c r="N4432" s="75"/>
      <c r="O4432" s="74"/>
      <c r="P4432" s="74"/>
      <c r="Q4432" s="57">
        <f t="shared" si="1092"/>
        <v>0</v>
      </c>
      <c r="R4432" s="74"/>
      <c r="S4432" s="53">
        <f t="shared" si="1093"/>
        <v>0</v>
      </c>
      <c r="T4432" s="58"/>
      <c r="U4432" s="58"/>
      <c r="V4432" s="53">
        <f t="shared" si="1094"/>
        <v>0</v>
      </c>
      <c r="W4432" s="75"/>
      <c r="X4432" s="76"/>
    </row>
    <row r="4433" spans="1:24" s="77" customFormat="1" ht="15.75" x14ac:dyDescent="0.25">
      <c r="A4433" s="72" t="s">
        <v>310</v>
      </c>
      <c r="B4433" s="33" t="s">
        <v>338</v>
      </c>
      <c r="C4433" s="78" t="s">
        <v>35</v>
      </c>
      <c r="D4433" s="43" t="s">
        <v>168</v>
      </c>
      <c r="E4433" s="74"/>
      <c r="F4433" s="74"/>
      <c r="G4433" s="74"/>
      <c r="H4433" s="74"/>
      <c r="I4433" s="54"/>
      <c r="J4433" s="50"/>
      <c r="K4433" s="54"/>
      <c r="L4433" s="55"/>
      <c r="M4433" s="75"/>
      <c r="N4433" s="75"/>
      <c r="O4433" s="74"/>
      <c r="P4433" s="74"/>
      <c r="Q4433" s="57">
        <f t="shared" si="1092"/>
        <v>0</v>
      </c>
      <c r="R4433" s="74"/>
      <c r="S4433" s="53">
        <f t="shared" si="1093"/>
        <v>0</v>
      </c>
      <c r="T4433" s="58"/>
      <c r="U4433" s="58"/>
      <c r="V4433" s="53">
        <f t="shared" si="1094"/>
        <v>0</v>
      </c>
      <c r="W4433" s="75"/>
      <c r="X4433" s="76"/>
    </row>
    <row r="4434" spans="1:24" s="77" customFormat="1" ht="31.5" x14ac:dyDescent="0.25">
      <c r="A4434" s="72" t="s">
        <v>310</v>
      </c>
      <c r="B4434" s="33" t="s">
        <v>338</v>
      </c>
      <c r="C4434" s="78" t="s">
        <v>36</v>
      </c>
      <c r="D4434" s="43" t="s">
        <v>190</v>
      </c>
      <c r="E4434" s="74"/>
      <c r="F4434" s="74"/>
      <c r="G4434" s="74"/>
      <c r="H4434" s="74"/>
      <c r="I4434" s="54"/>
      <c r="J4434" s="50"/>
      <c r="K4434" s="54"/>
      <c r="L4434" s="55"/>
      <c r="M4434" s="75"/>
      <c r="N4434" s="75"/>
      <c r="O4434" s="74"/>
      <c r="P4434" s="74"/>
      <c r="Q4434" s="57">
        <f t="shared" si="1092"/>
        <v>0</v>
      </c>
      <c r="R4434" s="74"/>
      <c r="S4434" s="53">
        <f t="shared" si="1093"/>
        <v>0</v>
      </c>
      <c r="T4434" s="58"/>
      <c r="U4434" s="58"/>
      <c r="V4434" s="53">
        <f t="shared" si="1094"/>
        <v>0</v>
      </c>
      <c r="W4434" s="75"/>
      <c r="X4434" s="76"/>
    </row>
    <row r="4435" spans="1:24" s="77" customFormat="1" ht="31.5" x14ac:dyDescent="0.25">
      <c r="A4435" s="72" t="s">
        <v>310</v>
      </c>
      <c r="B4435" s="33" t="s">
        <v>338</v>
      </c>
      <c r="C4435" s="78" t="s">
        <v>37</v>
      </c>
      <c r="D4435" s="43" t="s">
        <v>191</v>
      </c>
      <c r="E4435" s="74"/>
      <c r="F4435" s="74"/>
      <c r="G4435" s="74"/>
      <c r="H4435" s="74"/>
      <c r="I4435" s="54"/>
      <c r="J4435" s="50"/>
      <c r="K4435" s="54"/>
      <c r="L4435" s="55"/>
      <c r="M4435" s="75"/>
      <c r="N4435" s="75"/>
      <c r="O4435" s="74"/>
      <c r="P4435" s="74"/>
      <c r="Q4435" s="57">
        <f t="shared" si="1092"/>
        <v>0</v>
      </c>
      <c r="R4435" s="74"/>
      <c r="S4435" s="53">
        <f t="shared" si="1093"/>
        <v>0</v>
      </c>
      <c r="T4435" s="58"/>
      <c r="U4435" s="58"/>
      <c r="V4435" s="53">
        <f t="shared" si="1094"/>
        <v>0</v>
      </c>
      <c r="W4435" s="75"/>
      <c r="X4435" s="76"/>
    </row>
    <row r="4436" spans="1:24" s="77" customFormat="1" ht="31.5" x14ac:dyDescent="0.25">
      <c r="A4436" s="72" t="s">
        <v>310</v>
      </c>
      <c r="B4436" s="33" t="s">
        <v>338</v>
      </c>
      <c r="C4436" s="78" t="s">
        <v>38</v>
      </c>
      <c r="D4436" s="43" t="s">
        <v>169</v>
      </c>
      <c r="E4436" s="74"/>
      <c r="F4436" s="74"/>
      <c r="G4436" s="74"/>
      <c r="H4436" s="74"/>
      <c r="I4436" s="54"/>
      <c r="J4436" s="50"/>
      <c r="K4436" s="54"/>
      <c r="L4436" s="55"/>
      <c r="M4436" s="75"/>
      <c r="N4436" s="75"/>
      <c r="O4436" s="74"/>
      <c r="P4436" s="74"/>
      <c r="Q4436" s="57">
        <f t="shared" si="1092"/>
        <v>0</v>
      </c>
      <c r="R4436" s="74"/>
      <c r="S4436" s="53">
        <f t="shared" si="1093"/>
        <v>0</v>
      </c>
      <c r="T4436" s="58"/>
      <c r="U4436" s="58"/>
      <c r="V4436" s="53">
        <f t="shared" si="1094"/>
        <v>0</v>
      </c>
      <c r="W4436" s="75"/>
      <c r="X4436" s="76"/>
    </row>
    <row r="4437" spans="1:24" s="77" customFormat="1" ht="15.75" x14ac:dyDescent="0.25">
      <c r="A4437" s="72" t="s">
        <v>310</v>
      </c>
      <c r="B4437" s="33" t="s">
        <v>338</v>
      </c>
      <c r="C4437" s="78" t="s">
        <v>39</v>
      </c>
      <c r="D4437" s="43" t="s">
        <v>170</v>
      </c>
      <c r="E4437" s="74"/>
      <c r="F4437" s="74"/>
      <c r="G4437" s="74"/>
      <c r="H4437" s="74"/>
      <c r="I4437" s="54"/>
      <c r="J4437" s="50"/>
      <c r="K4437" s="54"/>
      <c r="L4437" s="55"/>
      <c r="M4437" s="75"/>
      <c r="N4437" s="75"/>
      <c r="O4437" s="74"/>
      <c r="P4437" s="74"/>
      <c r="Q4437" s="57">
        <f t="shared" si="1092"/>
        <v>0</v>
      </c>
      <c r="R4437" s="74"/>
      <c r="S4437" s="53">
        <f t="shared" si="1093"/>
        <v>0</v>
      </c>
      <c r="T4437" s="58"/>
      <c r="U4437" s="58"/>
      <c r="V4437" s="53">
        <f t="shared" si="1094"/>
        <v>0</v>
      </c>
      <c r="W4437" s="75"/>
      <c r="X4437" s="76"/>
    </row>
    <row r="4438" spans="1:24" s="77" customFormat="1" ht="47.25" x14ac:dyDescent="0.25">
      <c r="A4438" s="72" t="s">
        <v>310</v>
      </c>
      <c r="B4438" s="33" t="s">
        <v>338</v>
      </c>
      <c r="C4438" s="78" t="s">
        <v>40</v>
      </c>
      <c r="D4438" s="43" t="s">
        <v>172</v>
      </c>
      <c r="E4438" s="74"/>
      <c r="F4438" s="74"/>
      <c r="G4438" s="74"/>
      <c r="H4438" s="74"/>
      <c r="I4438" s="54"/>
      <c r="J4438" s="50"/>
      <c r="K4438" s="54"/>
      <c r="L4438" s="55"/>
      <c r="M4438" s="75"/>
      <c r="N4438" s="75"/>
      <c r="O4438" s="74"/>
      <c r="P4438" s="74"/>
      <c r="Q4438" s="57">
        <f t="shared" si="1092"/>
        <v>0</v>
      </c>
      <c r="R4438" s="74"/>
      <c r="S4438" s="53">
        <f t="shared" si="1093"/>
        <v>0</v>
      </c>
      <c r="T4438" s="58"/>
      <c r="U4438" s="58"/>
      <c r="V4438" s="53">
        <f t="shared" si="1094"/>
        <v>0</v>
      </c>
      <c r="W4438" s="75"/>
      <c r="X4438" s="76"/>
    </row>
    <row r="4439" spans="1:24" s="77" customFormat="1" ht="15.75" x14ac:dyDescent="0.25">
      <c r="A4439" s="72" t="s">
        <v>310</v>
      </c>
      <c r="B4439" s="33" t="s">
        <v>338</v>
      </c>
      <c r="C4439" s="78" t="s">
        <v>41</v>
      </c>
      <c r="D4439" s="43" t="s">
        <v>171</v>
      </c>
      <c r="E4439" s="74"/>
      <c r="F4439" s="74"/>
      <c r="G4439" s="74"/>
      <c r="H4439" s="74"/>
      <c r="I4439" s="54"/>
      <c r="J4439" s="50"/>
      <c r="K4439" s="54"/>
      <c r="L4439" s="55"/>
      <c r="M4439" s="75"/>
      <c r="N4439" s="75"/>
      <c r="O4439" s="74"/>
      <c r="P4439" s="74"/>
      <c r="Q4439" s="57">
        <f t="shared" si="1092"/>
        <v>0</v>
      </c>
      <c r="R4439" s="74"/>
      <c r="S4439" s="53">
        <f t="shared" si="1093"/>
        <v>0</v>
      </c>
      <c r="T4439" s="58"/>
      <c r="U4439" s="58"/>
      <c r="V4439" s="53">
        <f t="shared" si="1094"/>
        <v>0</v>
      </c>
      <c r="W4439" s="75"/>
      <c r="X4439" s="76"/>
    </row>
    <row r="4440" spans="1:24" s="77" customFormat="1" ht="15.75" x14ac:dyDescent="0.25">
      <c r="A4440" s="72" t="s">
        <v>310</v>
      </c>
      <c r="B4440" s="33" t="s">
        <v>338</v>
      </c>
      <c r="C4440" s="78" t="s">
        <v>42</v>
      </c>
      <c r="D4440" s="43" t="s">
        <v>192</v>
      </c>
      <c r="E4440" s="74"/>
      <c r="F4440" s="74"/>
      <c r="G4440" s="74"/>
      <c r="H4440" s="74"/>
      <c r="I4440" s="54"/>
      <c r="J4440" s="50"/>
      <c r="K4440" s="54"/>
      <c r="L4440" s="55"/>
      <c r="M4440" s="75"/>
      <c r="N4440" s="75"/>
      <c r="O4440" s="74"/>
      <c r="P4440" s="74"/>
      <c r="Q4440" s="57">
        <f t="shared" si="1092"/>
        <v>0</v>
      </c>
      <c r="R4440" s="74"/>
      <c r="S4440" s="53">
        <f t="shared" si="1093"/>
        <v>0</v>
      </c>
      <c r="T4440" s="58"/>
      <c r="U4440" s="58"/>
      <c r="V4440" s="53">
        <f t="shared" si="1094"/>
        <v>0</v>
      </c>
      <c r="W4440" s="75"/>
      <c r="X4440" s="76"/>
    </row>
    <row r="4441" spans="1:24" s="77" customFormat="1" ht="15.75" x14ac:dyDescent="0.25">
      <c r="A4441" s="72" t="s">
        <v>310</v>
      </c>
      <c r="B4441" s="33" t="s">
        <v>338</v>
      </c>
      <c r="C4441" s="78" t="s">
        <v>43</v>
      </c>
      <c r="D4441" s="43" t="s">
        <v>193</v>
      </c>
      <c r="E4441" s="74"/>
      <c r="F4441" s="74"/>
      <c r="G4441" s="74"/>
      <c r="H4441" s="74"/>
      <c r="I4441" s="54"/>
      <c r="J4441" s="50"/>
      <c r="K4441" s="54"/>
      <c r="L4441" s="55"/>
      <c r="M4441" s="75"/>
      <c r="N4441" s="75"/>
      <c r="O4441" s="74"/>
      <c r="P4441" s="74"/>
      <c r="Q4441" s="57">
        <f t="shared" si="1092"/>
        <v>0</v>
      </c>
      <c r="R4441" s="74"/>
      <c r="S4441" s="53">
        <f t="shared" si="1093"/>
        <v>0</v>
      </c>
      <c r="T4441" s="58"/>
      <c r="U4441" s="58"/>
      <c r="V4441" s="53">
        <f t="shared" si="1094"/>
        <v>0</v>
      </c>
      <c r="W4441" s="75"/>
      <c r="X4441" s="76"/>
    </row>
    <row r="4442" spans="1:24" s="77" customFormat="1" ht="15.75" x14ac:dyDescent="0.25">
      <c r="A4442" s="72" t="s">
        <v>310</v>
      </c>
      <c r="B4442" s="33" t="s">
        <v>338</v>
      </c>
      <c r="C4442" s="78" t="s">
        <v>44</v>
      </c>
      <c r="D4442" s="43" t="s">
        <v>173</v>
      </c>
      <c r="E4442" s="74"/>
      <c r="F4442" s="74"/>
      <c r="G4442" s="74"/>
      <c r="H4442" s="74"/>
      <c r="I4442" s="54"/>
      <c r="J4442" s="50"/>
      <c r="K4442" s="54"/>
      <c r="L4442" s="55"/>
      <c r="M4442" s="75"/>
      <c r="N4442" s="75"/>
      <c r="O4442" s="74"/>
      <c r="P4442" s="74"/>
      <c r="Q4442" s="57">
        <f t="shared" si="1092"/>
        <v>0</v>
      </c>
      <c r="R4442" s="74"/>
      <c r="S4442" s="53">
        <f t="shared" si="1093"/>
        <v>0</v>
      </c>
      <c r="T4442" s="58"/>
      <c r="U4442" s="58"/>
      <c r="V4442" s="53">
        <f t="shared" si="1094"/>
        <v>0</v>
      </c>
      <c r="W4442" s="75"/>
      <c r="X4442" s="76"/>
    </row>
    <row r="4443" spans="1:24" s="77" customFormat="1" ht="15.75" x14ac:dyDescent="0.25">
      <c r="A4443" s="72" t="s">
        <v>310</v>
      </c>
      <c r="B4443" s="33" t="s">
        <v>338</v>
      </c>
      <c r="C4443" s="78" t="s">
        <v>45</v>
      </c>
      <c r="D4443" s="43" t="s">
        <v>187</v>
      </c>
      <c r="E4443" s="74"/>
      <c r="F4443" s="74"/>
      <c r="G4443" s="74"/>
      <c r="H4443" s="74"/>
      <c r="I4443" s="54"/>
      <c r="J4443" s="50"/>
      <c r="K4443" s="54"/>
      <c r="L4443" s="55"/>
      <c r="M4443" s="75"/>
      <c r="N4443" s="75"/>
      <c r="O4443" s="74"/>
      <c r="P4443" s="74"/>
      <c r="Q4443" s="57">
        <f t="shared" si="1092"/>
        <v>0</v>
      </c>
      <c r="R4443" s="74"/>
      <c r="S4443" s="53">
        <f t="shared" si="1093"/>
        <v>0</v>
      </c>
      <c r="T4443" s="58"/>
      <c r="U4443" s="58"/>
      <c r="V4443" s="53">
        <f t="shared" si="1094"/>
        <v>0</v>
      </c>
      <c r="W4443" s="75"/>
      <c r="X4443" s="76"/>
    </row>
    <row r="4444" spans="1:24" s="77" customFormat="1" ht="15.75" x14ac:dyDescent="0.25">
      <c r="A4444" s="72" t="s">
        <v>310</v>
      </c>
      <c r="B4444" s="33" t="s">
        <v>338</v>
      </c>
      <c r="C4444" s="78" t="s">
        <v>46</v>
      </c>
      <c r="D4444" s="43" t="s">
        <v>194</v>
      </c>
      <c r="E4444" s="74"/>
      <c r="F4444" s="74"/>
      <c r="G4444" s="74"/>
      <c r="H4444" s="74"/>
      <c r="I4444" s="54"/>
      <c r="J4444" s="50"/>
      <c r="K4444" s="54"/>
      <c r="L4444" s="55"/>
      <c r="M4444" s="75"/>
      <c r="N4444" s="75"/>
      <c r="O4444" s="74"/>
      <c r="P4444" s="74"/>
      <c r="Q4444" s="57">
        <f t="shared" si="1092"/>
        <v>0</v>
      </c>
      <c r="R4444" s="74"/>
      <c r="S4444" s="53">
        <f t="shared" si="1093"/>
        <v>0</v>
      </c>
      <c r="T4444" s="58"/>
      <c r="U4444" s="58"/>
      <c r="V4444" s="53">
        <f t="shared" si="1094"/>
        <v>0</v>
      </c>
      <c r="W4444" s="75"/>
      <c r="X4444" s="76"/>
    </row>
    <row r="4445" spans="1:24" s="77" customFormat="1" ht="15.75" x14ac:dyDescent="0.25">
      <c r="A4445" s="72" t="s">
        <v>310</v>
      </c>
      <c r="B4445" s="33" t="s">
        <v>338</v>
      </c>
      <c r="C4445" s="78" t="s">
        <v>47</v>
      </c>
      <c r="D4445" s="43" t="s">
        <v>121</v>
      </c>
      <c r="E4445" s="74"/>
      <c r="F4445" s="74"/>
      <c r="G4445" s="74"/>
      <c r="H4445" s="74"/>
      <c r="I4445" s="54"/>
      <c r="J4445" s="50"/>
      <c r="K4445" s="54"/>
      <c r="L4445" s="55"/>
      <c r="M4445" s="75"/>
      <c r="N4445" s="75"/>
      <c r="O4445" s="74"/>
      <c r="P4445" s="74"/>
      <c r="Q4445" s="57">
        <f t="shared" si="1092"/>
        <v>0</v>
      </c>
      <c r="R4445" s="74"/>
      <c r="S4445" s="53">
        <f t="shared" si="1093"/>
        <v>0</v>
      </c>
      <c r="T4445" s="58"/>
      <c r="U4445" s="58"/>
      <c r="V4445" s="53">
        <f t="shared" si="1094"/>
        <v>0</v>
      </c>
      <c r="W4445" s="75"/>
      <c r="X4445" s="76"/>
    </row>
    <row r="4446" spans="1:24" s="77" customFormat="1" ht="15.75" x14ac:dyDescent="0.25">
      <c r="A4446" s="72" t="s">
        <v>310</v>
      </c>
      <c r="B4446" s="33" t="s">
        <v>338</v>
      </c>
      <c r="C4446" s="78" t="s">
        <v>48</v>
      </c>
      <c r="D4446" s="43" t="s">
        <v>195</v>
      </c>
      <c r="E4446" s="74"/>
      <c r="F4446" s="74"/>
      <c r="G4446" s="74"/>
      <c r="H4446" s="74"/>
      <c r="I4446" s="54"/>
      <c r="J4446" s="50"/>
      <c r="K4446" s="54"/>
      <c r="L4446" s="55"/>
      <c r="M4446" s="75"/>
      <c r="N4446" s="75"/>
      <c r="O4446" s="74"/>
      <c r="P4446" s="74"/>
      <c r="Q4446" s="57">
        <f t="shared" si="1092"/>
        <v>0</v>
      </c>
      <c r="R4446" s="74"/>
      <c r="S4446" s="53">
        <f t="shared" si="1093"/>
        <v>0</v>
      </c>
      <c r="T4446" s="58"/>
      <c r="U4446" s="58"/>
      <c r="V4446" s="53">
        <f t="shared" si="1094"/>
        <v>0</v>
      </c>
      <c r="W4446" s="75"/>
      <c r="X4446" s="76"/>
    </row>
    <row r="4447" spans="1:24" s="77" customFormat="1" ht="31.5" x14ac:dyDescent="0.25">
      <c r="A4447" s="72" t="s">
        <v>310</v>
      </c>
      <c r="B4447" s="33" t="s">
        <v>338</v>
      </c>
      <c r="C4447" s="78" t="s">
        <v>128</v>
      </c>
      <c r="D4447" s="43" t="s">
        <v>118</v>
      </c>
      <c r="E4447" s="74"/>
      <c r="F4447" s="74"/>
      <c r="G4447" s="74"/>
      <c r="H4447" s="74"/>
      <c r="I4447" s="54"/>
      <c r="J4447" s="50"/>
      <c r="K4447" s="54"/>
      <c r="L4447" s="55"/>
      <c r="M4447" s="75"/>
      <c r="N4447" s="75"/>
      <c r="O4447" s="74"/>
      <c r="P4447" s="74"/>
      <c r="Q4447" s="57">
        <f t="shared" si="1092"/>
        <v>0</v>
      </c>
      <c r="R4447" s="74"/>
      <c r="S4447" s="53">
        <f t="shared" si="1093"/>
        <v>0</v>
      </c>
      <c r="T4447" s="58"/>
      <c r="U4447" s="58"/>
      <c r="V4447" s="53">
        <f t="shared" si="1094"/>
        <v>0</v>
      </c>
      <c r="W4447" s="75"/>
      <c r="X4447" s="76"/>
    </row>
    <row r="4448" spans="1:24" s="77" customFormat="1" ht="15.75" x14ac:dyDescent="0.25">
      <c r="A4448" s="72" t="s">
        <v>310</v>
      </c>
      <c r="B4448" s="33" t="s">
        <v>338</v>
      </c>
      <c r="C4448" s="78" t="s">
        <v>47</v>
      </c>
      <c r="D4448" s="43" t="s">
        <v>121</v>
      </c>
      <c r="E4448" s="74"/>
      <c r="F4448" s="74"/>
      <c r="G4448" s="74"/>
      <c r="H4448" s="74"/>
      <c r="I4448" s="54"/>
      <c r="J4448" s="50"/>
      <c r="K4448" s="54"/>
      <c r="L4448" s="55"/>
      <c r="M4448" s="75"/>
      <c r="N4448" s="75"/>
      <c r="O4448" s="74"/>
      <c r="P4448" s="74"/>
      <c r="Q4448" s="57">
        <f t="shared" si="1092"/>
        <v>0</v>
      </c>
      <c r="R4448" s="74"/>
      <c r="S4448" s="53">
        <f t="shared" si="1093"/>
        <v>0</v>
      </c>
      <c r="T4448" s="58"/>
      <c r="U4448" s="58"/>
      <c r="V4448" s="53">
        <f t="shared" si="1094"/>
        <v>0</v>
      </c>
      <c r="W4448" s="75"/>
      <c r="X4448" s="76"/>
    </row>
    <row r="4449" spans="1:24" s="77" customFormat="1" ht="31.5" x14ac:dyDescent="0.25">
      <c r="A4449" s="72" t="s">
        <v>310</v>
      </c>
      <c r="B4449" s="33" t="s">
        <v>338</v>
      </c>
      <c r="C4449" s="78" t="s">
        <v>49</v>
      </c>
      <c r="D4449" s="43" t="s">
        <v>196</v>
      </c>
      <c r="E4449" s="74"/>
      <c r="F4449" s="74"/>
      <c r="G4449" s="74"/>
      <c r="H4449" s="74"/>
      <c r="I4449" s="54"/>
      <c r="J4449" s="50"/>
      <c r="K4449" s="54"/>
      <c r="L4449" s="55"/>
      <c r="M4449" s="75"/>
      <c r="N4449" s="75"/>
      <c r="O4449" s="74"/>
      <c r="P4449" s="74"/>
      <c r="Q4449" s="57">
        <f t="shared" si="1092"/>
        <v>0</v>
      </c>
      <c r="R4449" s="74"/>
      <c r="S4449" s="53">
        <f t="shared" si="1093"/>
        <v>0</v>
      </c>
      <c r="T4449" s="58"/>
      <c r="U4449" s="58"/>
      <c r="V4449" s="53">
        <f t="shared" si="1094"/>
        <v>0</v>
      </c>
      <c r="W4449" s="75"/>
      <c r="X4449" s="76"/>
    </row>
    <row r="4450" spans="1:24" s="77" customFormat="1" ht="31.5" x14ac:dyDescent="0.25">
      <c r="A4450" s="72" t="s">
        <v>310</v>
      </c>
      <c r="B4450" s="33" t="s">
        <v>338</v>
      </c>
      <c r="C4450" s="78" t="s">
        <v>197</v>
      </c>
      <c r="D4450" s="43" t="s">
        <v>198</v>
      </c>
      <c r="E4450" s="74"/>
      <c r="F4450" s="74"/>
      <c r="G4450" s="74"/>
      <c r="H4450" s="74"/>
      <c r="I4450" s="54"/>
      <c r="J4450" s="50"/>
      <c r="K4450" s="54"/>
      <c r="L4450" s="55"/>
      <c r="M4450" s="75"/>
      <c r="N4450" s="75"/>
      <c r="O4450" s="74"/>
      <c r="P4450" s="74"/>
      <c r="Q4450" s="57">
        <f t="shared" si="1092"/>
        <v>0</v>
      </c>
      <c r="R4450" s="74"/>
      <c r="S4450" s="53">
        <f t="shared" si="1093"/>
        <v>0</v>
      </c>
      <c r="T4450" s="58"/>
      <c r="U4450" s="58"/>
      <c r="V4450" s="53">
        <f t="shared" si="1094"/>
        <v>0</v>
      </c>
      <c r="W4450" s="75"/>
      <c r="X4450" s="76"/>
    </row>
    <row r="4451" spans="1:24" s="77" customFormat="1" ht="47.25" x14ac:dyDescent="0.25">
      <c r="A4451" s="72" t="s">
        <v>310</v>
      </c>
      <c r="B4451" s="33" t="s">
        <v>338</v>
      </c>
      <c r="C4451" s="78" t="s">
        <v>199</v>
      </c>
      <c r="D4451" s="43" t="s">
        <v>200</v>
      </c>
      <c r="E4451" s="74"/>
      <c r="F4451" s="74"/>
      <c r="G4451" s="74"/>
      <c r="H4451" s="74"/>
      <c r="I4451" s="54"/>
      <c r="J4451" s="50"/>
      <c r="K4451" s="54"/>
      <c r="L4451" s="55"/>
      <c r="M4451" s="75"/>
      <c r="N4451" s="75"/>
      <c r="O4451" s="74"/>
      <c r="P4451" s="74"/>
      <c r="Q4451" s="57">
        <f t="shared" si="1092"/>
        <v>0</v>
      </c>
      <c r="R4451" s="74"/>
      <c r="S4451" s="53">
        <f t="shared" si="1093"/>
        <v>0</v>
      </c>
      <c r="T4451" s="58"/>
      <c r="U4451" s="58"/>
      <c r="V4451" s="53">
        <f t="shared" si="1094"/>
        <v>0</v>
      </c>
      <c r="W4451" s="75"/>
      <c r="X4451" s="76"/>
    </row>
    <row r="4452" spans="1:24" s="77" customFormat="1" ht="31.5" x14ac:dyDescent="0.25">
      <c r="A4452" s="72" t="s">
        <v>310</v>
      </c>
      <c r="B4452" s="33" t="s">
        <v>338</v>
      </c>
      <c r="C4452" s="78" t="s">
        <v>201</v>
      </c>
      <c r="D4452" s="43" t="s">
        <v>202</v>
      </c>
      <c r="E4452" s="74"/>
      <c r="F4452" s="74"/>
      <c r="G4452" s="74"/>
      <c r="H4452" s="74"/>
      <c r="I4452" s="54"/>
      <c r="J4452" s="50"/>
      <c r="K4452" s="54"/>
      <c r="L4452" s="55"/>
      <c r="M4452" s="75"/>
      <c r="N4452" s="75"/>
      <c r="O4452" s="74"/>
      <c r="P4452" s="74"/>
      <c r="Q4452" s="57">
        <f t="shared" si="1092"/>
        <v>0</v>
      </c>
      <c r="R4452" s="74"/>
      <c r="S4452" s="53">
        <f t="shared" si="1093"/>
        <v>0</v>
      </c>
      <c r="T4452" s="58"/>
      <c r="U4452" s="58"/>
      <c r="V4452" s="53">
        <f t="shared" si="1094"/>
        <v>0</v>
      </c>
      <c r="W4452" s="75"/>
      <c r="X4452" s="76"/>
    </row>
    <row r="4453" spans="1:24" s="77" customFormat="1" ht="47.25" x14ac:dyDescent="0.25">
      <c r="A4453" s="72" t="s">
        <v>310</v>
      </c>
      <c r="B4453" s="33" t="s">
        <v>338</v>
      </c>
      <c r="C4453" s="78" t="s">
        <v>203</v>
      </c>
      <c r="D4453" s="43" t="s">
        <v>204</v>
      </c>
      <c r="E4453" s="74"/>
      <c r="F4453" s="74"/>
      <c r="G4453" s="74"/>
      <c r="H4453" s="74"/>
      <c r="I4453" s="54"/>
      <c r="J4453" s="50"/>
      <c r="K4453" s="54"/>
      <c r="L4453" s="55"/>
      <c r="M4453" s="75"/>
      <c r="N4453" s="75"/>
      <c r="O4453" s="74"/>
      <c r="P4453" s="74"/>
      <c r="Q4453" s="57">
        <f t="shared" si="1092"/>
        <v>0</v>
      </c>
      <c r="R4453" s="74"/>
      <c r="S4453" s="53">
        <f t="shared" si="1093"/>
        <v>0</v>
      </c>
      <c r="T4453" s="58"/>
      <c r="U4453" s="58"/>
      <c r="V4453" s="53">
        <f t="shared" si="1094"/>
        <v>0</v>
      </c>
      <c r="W4453" s="75"/>
      <c r="X4453" s="76"/>
    </row>
    <row r="4454" spans="1:24" s="77" customFormat="1" ht="31.5" x14ac:dyDescent="0.25">
      <c r="A4454" s="72" t="s">
        <v>310</v>
      </c>
      <c r="B4454" s="22" t="s">
        <v>339</v>
      </c>
      <c r="C4454" s="73" t="s">
        <v>102</v>
      </c>
      <c r="D4454" s="32" t="s">
        <v>50</v>
      </c>
      <c r="E4454" s="64">
        <f>SUM(E4455:E4503)</f>
        <v>25525</v>
      </c>
      <c r="F4454" s="64">
        <f>SUM(F4455:F4503)</f>
        <v>5482.916666666667</v>
      </c>
      <c r="G4454" s="64">
        <f>SUM(G4455:G4503)</f>
        <v>8179</v>
      </c>
      <c r="H4454" s="64">
        <f>SUM(H4455:H4503)</f>
        <v>8179</v>
      </c>
      <c r="I4454" s="134">
        <f>SUM(I4455:I4503)</f>
        <v>0</v>
      </c>
      <c r="J4454" s="134">
        <f>SUM(J4455:J4501)</f>
        <v>0</v>
      </c>
      <c r="K4454" s="134">
        <f>SUM(K4455:K4501)</f>
        <v>0</v>
      </c>
      <c r="L4454" s="64">
        <f>SUM(L4455:L4501)</f>
        <v>0</v>
      </c>
      <c r="M4454" s="64"/>
      <c r="N4454" s="64"/>
      <c r="O4454" s="64">
        <f t="shared" ref="O4454:V4454" si="1095">SUM(O4455:O4499)</f>
        <v>0</v>
      </c>
      <c r="P4454" s="64">
        <f t="shared" si="1095"/>
        <v>0</v>
      </c>
      <c r="Q4454" s="134">
        <f t="shared" si="1095"/>
        <v>0</v>
      </c>
      <c r="R4454" s="64">
        <f t="shared" si="1095"/>
        <v>3</v>
      </c>
      <c r="S4454" s="64">
        <f t="shared" si="1095"/>
        <v>3</v>
      </c>
      <c r="T4454" s="144">
        <f t="shared" si="1095"/>
        <v>0</v>
      </c>
      <c r="U4454" s="144">
        <f t="shared" si="1095"/>
        <v>0</v>
      </c>
      <c r="V4454" s="64">
        <f t="shared" si="1095"/>
        <v>0</v>
      </c>
      <c r="W4454" s="64"/>
      <c r="X4454" s="76"/>
    </row>
    <row r="4455" spans="1:24" s="77" customFormat="1" ht="63" x14ac:dyDescent="0.25">
      <c r="A4455" s="72" t="s">
        <v>310</v>
      </c>
      <c r="B4455" s="44" t="s">
        <v>339</v>
      </c>
      <c r="C4455" s="73" t="s">
        <v>102</v>
      </c>
      <c r="D4455" s="43" t="s">
        <v>205</v>
      </c>
      <c r="E4455" s="74"/>
      <c r="F4455" s="74"/>
      <c r="G4455" s="74"/>
      <c r="H4455" s="74"/>
      <c r="I4455" s="54"/>
      <c r="J4455" s="50"/>
      <c r="K4455" s="54"/>
      <c r="L4455" s="55"/>
      <c r="M4455" s="75"/>
      <c r="N4455" s="75"/>
      <c r="O4455" s="74"/>
      <c r="P4455" s="74"/>
      <c r="Q4455" s="57">
        <f>O4455-P4455</f>
        <v>0</v>
      </c>
      <c r="R4455" s="74"/>
      <c r="S4455" s="53">
        <f>ROUND(R4455/12*3,0)</f>
        <v>0</v>
      </c>
      <c r="T4455" s="58"/>
      <c r="U4455" s="58"/>
      <c r="V4455" s="53">
        <f>T4455-U4455</f>
        <v>0</v>
      </c>
      <c r="W4455" s="75"/>
      <c r="X4455" s="76"/>
    </row>
    <row r="4456" spans="1:24" s="77" customFormat="1" ht="15.75" x14ac:dyDescent="0.25">
      <c r="A4456" s="72" t="s">
        <v>310</v>
      </c>
      <c r="B4456" s="44" t="s">
        <v>339</v>
      </c>
      <c r="C4456" s="23" t="s">
        <v>384</v>
      </c>
      <c r="D4456" s="43" t="s">
        <v>387</v>
      </c>
      <c r="E4456" s="74"/>
      <c r="F4456" s="74"/>
      <c r="G4456" s="74"/>
      <c r="H4456" s="74"/>
      <c r="I4456" s="54"/>
      <c r="J4456" s="50"/>
      <c r="K4456" s="54"/>
      <c r="L4456" s="55"/>
      <c r="M4456" s="75"/>
      <c r="N4456" s="75"/>
      <c r="O4456" s="74"/>
      <c r="P4456" s="74"/>
      <c r="Q4456" s="57"/>
      <c r="R4456" s="74"/>
      <c r="S4456" s="53"/>
      <c r="T4456" s="58"/>
      <c r="U4456" s="58"/>
      <c r="V4456" s="53"/>
      <c r="W4456" s="75"/>
      <c r="X4456" s="76"/>
    </row>
    <row r="4457" spans="1:24" s="77" customFormat="1" ht="15.75" x14ac:dyDescent="0.25">
      <c r="A4457" s="72" t="s">
        <v>310</v>
      </c>
      <c r="B4457" s="44" t="s">
        <v>339</v>
      </c>
      <c r="C4457" s="23" t="s">
        <v>385</v>
      </c>
      <c r="D4457" s="43" t="s">
        <v>388</v>
      </c>
      <c r="E4457" s="74"/>
      <c r="F4457" s="74"/>
      <c r="G4457" s="74"/>
      <c r="H4457" s="74"/>
      <c r="I4457" s="127"/>
      <c r="J4457" s="55"/>
      <c r="K4457" s="127"/>
      <c r="L4457" s="55"/>
      <c r="M4457" s="75"/>
      <c r="N4457" s="75"/>
      <c r="O4457" s="74"/>
      <c r="P4457" s="74"/>
      <c r="Q4457" s="59"/>
      <c r="R4457" s="74"/>
      <c r="S4457" s="53"/>
      <c r="T4457" s="53"/>
      <c r="U4457" s="53"/>
      <c r="V4457" s="53"/>
      <c r="W4457" s="75"/>
      <c r="X4457" s="76"/>
    </row>
    <row r="4458" spans="1:24" s="77" customFormat="1" ht="31.5" x14ac:dyDescent="0.25">
      <c r="A4458" s="72" t="s">
        <v>310</v>
      </c>
      <c r="B4458" s="44" t="s">
        <v>339</v>
      </c>
      <c r="C4458" s="23" t="s">
        <v>386</v>
      </c>
      <c r="D4458" s="43" t="s">
        <v>389</v>
      </c>
      <c r="E4458" s="74"/>
      <c r="F4458" s="74"/>
      <c r="G4458" s="74"/>
      <c r="H4458" s="74"/>
      <c r="I4458" s="54"/>
      <c r="J4458" s="50"/>
      <c r="K4458" s="54"/>
      <c r="L4458" s="55"/>
      <c r="M4458" s="75"/>
      <c r="N4458" s="75"/>
      <c r="O4458" s="74"/>
      <c r="P4458" s="74"/>
      <c r="Q4458" s="57"/>
      <c r="R4458" s="74"/>
      <c r="S4458" s="53"/>
      <c r="T4458" s="58"/>
      <c r="U4458" s="58"/>
      <c r="V4458" s="53"/>
      <c r="W4458" s="75"/>
      <c r="X4458" s="76"/>
    </row>
    <row r="4459" spans="1:24" s="77" customFormat="1" ht="31.5" x14ac:dyDescent="0.25">
      <c r="A4459" s="72" t="s">
        <v>310</v>
      </c>
      <c r="B4459" s="44" t="s">
        <v>339</v>
      </c>
      <c r="C4459" s="79" t="s">
        <v>206</v>
      </c>
      <c r="D4459" s="43" t="s">
        <v>207</v>
      </c>
      <c r="E4459" s="74">
        <v>14745</v>
      </c>
      <c r="F4459" s="53">
        <f>E4459/12*3</f>
        <v>3686.25</v>
      </c>
      <c r="G4459" s="74">
        <v>0</v>
      </c>
      <c r="H4459" s="74">
        <v>0</v>
      </c>
      <c r="I4459" s="54"/>
      <c r="J4459" s="50"/>
      <c r="K4459" s="54"/>
      <c r="L4459" s="55"/>
      <c r="M4459" s="75"/>
      <c r="N4459" s="75"/>
      <c r="O4459" s="74"/>
      <c r="P4459" s="74"/>
      <c r="Q4459" s="57">
        <f t="shared" ref="Q4459:Q4497" si="1096">O4459-P4459</f>
        <v>0</v>
      </c>
      <c r="R4459" s="74">
        <v>3</v>
      </c>
      <c r="S4459" s="53">
        <f>ROUND(R4459/12*11,0)</f>
        <v>3</v>
      </c>
      <c r="T4459" s="58"/>
      <c r="U4459" s="58"/>
      <c r="V4459" s="53">
        <f t="shared" ref="V4459:V4497" si="1097">T4459-U4459</f>
        <v>0</v>
      </c>
      <c r="W4459" s="75"/>
      <c r="X4459" s="76"/>
    </row>
    <row r="4460" spans="1:24" s="77" customFormat="1" ht="31.5" x14ac:dyDescent="0.25">
      <c r="A4460" s="72" t="s">
        <v>310</v>
      </c>
      <c r="B4460" s="44" t="s">
        <v>339</v>
      </c>
      <c r="C4460" s="79" t="s">
        <v>208</v>
      </c>
      <c r="D4460" s="43" t="s">
        <v>209</v>
      </c>
      <c r="E4460" s="53"/>
      <c r="F4460" s="53">
        <f>E4460/12*1</f>
        <v>0</v>
      </c>
      <c r="G4460" s="53">
        <v>-7</v>
      </c>
      <c r="H4460" s="53">
        <v>-7</v>
      </c>
      <c r="I4460" s="54"/>
      <c r="J4460" s="50"/>
      <c r="K4460" s="54"/>
      <c r="L4460" s="55"/>
      <c r="M4460" s="75"/>
      <c r="N4460" s="75"/>
      <c r="O4460" s="74"/>
      <c r="P4460" s="74"/>
      <c r="Q4460" s="57">
        <f t="shared" si="1096"/>
        <v>0</v>
      </c>
      <c r="R4460" s="74"/>
      <c r="S4460" s="53">
        <f t="shared" ref="S4460:S4497" si="1098">ROUND(R4460/12*3,0)</f>
        <v>0</v>
      </c>
      <c r="T4460" s="58"/>
      <c r="U4460" s="58"/>
      <c r="V4460" s="53">
        <f t="shared" si="1097"/>
        <v>0</v>
      </c>
      <c r="W4460" s="75"/>
      <c r="X4460" s="76"/>
    </row>
    <row r="4461" spans="1:24" s="77" customFormat="1" ht="15.75" x14ac:dyDescent="0.25">
      <c r="A4461" s="72" t="s">
        <v>310</v>
      </c>
      <c r="B4461" s="44" t="s">
        <v>339</v>
      </c>
      <c r="C4461" s="79" t="s">
        <v>210</v>
      </c>
      <c r="D4461" s="43" t="s">
        <v>224</v>
      </c>
      <c r="E4461" s="74"/>
      <c r="F4461" s="74"/>
      <c r="G4461" s="74"/>
      <c r="H4461" s="74"/>
      <c r="I4461" s="54"/>
      <c r="J4461" s="50"/>
      <c r="K4461" s="54"/>
      <c r="L4461" s="55"/>
      <c r="M4461" s="75"/>
      <c r="N4461" s="75"/>
      <c r="O4461" s="74"/>
      <c r="P4461" s="74"/>
      <c r="Q4461" s="57">
        <f t="shared" si="1096"/>
        <v>0</v>
      </c>
      <c r="R4461" s="74"/>
      <c r="S4461" s="53">
        <f t="shared" si="1098"/>
        <v>0</v>
      </c>
      <c r="T4461" s="58"/>
      <c r="U4461" s="58"/>
      <c r="V4461" s="53">
        <f t="shared" si="1097"/>
        <v>0</v>
      </c>
      <c r="W4461" s="75"/>
      <c r="X4461" s="76"/>
    </row>
    <row r="4462" spans="1:24" s="77" customFormat="1" ht="31.5" x14ac:dyDescent="0.25">
      <c r="A4462" s="72" t="s">
        <v>310</v>
      </c>
      <c r="B4462" s="44" t="s">
        <v>339</v>
      </c>
      <c r="C4462" s="79" t="s">
        <v>211</v>
      </c>
      <c r="D4462" s="43" t="s">
        <v>225</v>
      </c>
      <c r="E4462" s="74"/>
      <c r="F4462" s="74"/>
      <c r="G4462" s="74"/>
      <c r="H4462" s="74"/>
      <c r="I4462" s="54"/>
      <c r="J4462" s="50"/>
      <c r="K4462" s="54"/>
      <c r="L4462" s="55"/>
      <c r="M4462" s="75"/>
      <c r="N4462" s="75"/>
      <c r="O4462" s="74"/>
      <c r="P4462" s="74"/>
      <c r="Q4462" s="57">
        <f t="shared" si="1096"/>
        <v>0</v>
      </c>
      <c r="R4462" s="74"/>
      <c r="S4462" s="53">
        <f>ROUND(R4462/12*3,0)</f>
        <v>0</v>
      </c>
      <c r="T4462" s="58"/>
      <c r="U4462" s="58"/>
      <c r="V4462" s="53">
        <f t="shared" si="1097"/>
        <v>0</v>
      </c>
      <c r="W4462" s="75"/>
      <c r="X4462" s="76"/>
    </row>
    <row r="4463" spans="1:24" s="77" customFormat="1" ht="31.5" x14ac:dyDescent="0.25">
      <c r="A4463" s="72" t="s">
        <v>310</v>
      </c>
      <c r="B4463" s="44" t="s">
        <v>339</v>
      </c>
      <c r="C4463" s="79" t="s">
        <v>212</v>
      </c>
      <c r="D4463" s="43" t="s">
        <v>213</v>
      </c>
      <c r="E4463" s="53"/>
      <c r="F4463" s="53">
        <f>E4463/12*1</f>
        <v>0</v>
      </c>
      <c r="G4463" s="53"/>
      <c r="H4463" s="53"/>
      <c r="I4463" s="54"/>
      <c r="J4463" s="50"/>
      <c r="K4463" s="54"/>
      <c r="L4463" s="55"/>
      <c r="M4463" s="75"/>
      <c r="N4463" s="75"/>
      <c r="O4463" s="74"/>
      <c r="P4463" s="74"/>
      <c r="Q4463" s="57">
        <f t="shared" si="1096"/>
        <v>0</v>
      </c>
      <c r="R4463" s="74"/>
      <c r="S4463" s="53">
        <f t="shared" si="1098"/>
        <v>0</v>
      </c>
      <c r="T4463" s="58"/>
      <c r="U4463" s="58"/>
      <c r="V4463" s="53">
        <f t="shared" si="1097"/>
        <v>0</v>
      </c>
      <c r="W4463" s="75"/>
      <c r="X4463" s="76"/>
    </row>
    <row r="4464" spans="1:24" s="77" customFormat="1" ht="15.75" x14ac:dyDescent="0.25">
      <c r="A4464" s="72" t="s">
        <v>310</v>
      </c>
      <c r="B4464" s="44" t="s">
        <v>339</v>
      </c>
      <c r="C4464" s="79" t="s">
        <v>214</v>
      </c>
      <c r="D4464" s="43" t="s">
        <v>215</v>
      </c>
      <c r="E4464" s="74"/>
      <c r="F4464" s="74"/>
      <c r="G4464" s="74"/>
      <c r="H4464" s="74"/>
      <c r="I4464" s="54"/>
      <c r="J4464" s="50"/>
      <c r="K4464" s="54"/>
      <c r="L4464" s="55"/>
      <c r="M4464" s="75"/>
      <c r="N4464" s="75"/>
      <c r="O4464" s="74"/>
      <c r="P4464" s="74"/>
      <c r="Q4464" s="57">
        <f t="shared" si="1096"/>
        <v>0</v>
      </c>
      <c r="R4464" s="74"/>
      <c r="S4464" s="53">
        <f t="shared" si="1098"/>
        <v>0</v>
      </c>
      <c r="T4464" s="58"/>
      <c r="U4464" s="58"/>
      <c r="V4464" s="53">
        <f t="shared" si="1097"/>
        <v>0</v>
      </c>
      <c r="W4464" s="75"/>
      <c r="X4464" s="76"/>
    </row>
    <row r="4465" spans="1:24" s="77" customFormat="1" ht="31.5" x14ac:dyDescent="0.25">
      <c r="A4465" s="72" t="s">
        <v>310</v>
      </c>
      <c r="B4465" s="44" t="s">
        <v>339</v>
      </c>
      <c r="C4465" s="79" t="s">
        <v>216</v>
      </c>
      <c r="D4465" s="43" t="s">
        <v>217</v>
      </c>
      <c r="E4465" s="53"/>
      <c r="F4465" s="53">
        <f t="shared" ref="F4465:F4496" si="1099">E4465/12*1</f>
        <v>0</v>
      </c>
      <c r="G4465" s="53"/>
      <c r="H4465" s="53"/>
      <c r="I4465" s="54"/>
      <c r="J4465" s="50"/>
      <c r="K4465" s="54"/>
      <c r="L4465" s="55"/>
      <c r="M4465" s="75"/>
      <c r="N4465" s="75"/>
      <c r="O4465" s="74"/>
      <c r="P4465" s="74"/>
      <c r="Q4465" s="57">
        <f t="shared" si="1096"/>
        <v>0</v>
      </c>
      <c r="R4465" s="74"/>
      <c r="S4465" s="53">
        <f t="shared" si="1098"/>
        <v>0</v>
      </c>
      <c r="T4465" s="58"/>
      <c r="U4465" s="58"/>
      <c r="V4465" s="53">
        <f t="shared" si="1097"/>
        <v>0</v>
      </c>
      <c r="W4465" s="75"/>
      <c r="X4465" s="76"/>
    </row>
    <row r="4466" spans="1:24" s="77" customFormat="1" ht="31.5" x14ac:dyDescent="0.25">
      <c r="A4466" s="72" t="s">
        <v>310</v>
      </c>
      <c r="B4466" s="44" t="s">
        <v>339</v>
      </c>
      <c r="C4466" s="79" t="s">
        <v>218</v>
      </c>
      <c r="D4466" s="43" t="s">
        <v>219</v>
      </c>
      <c r="E4466" s="53"/>
      <c r="F4466" s="53">
        <f t="shared" si="1099"/>
        <v>0</v>
      </c>
      <c r="G4466" s="53"/>
      <c r="H4466" s="53"/>
      <c r="I4466" s="54"/>
      <c r="J4466" s="50"/>
      <c r="K4466" s="54"/>
      <c r="L4466" s="55"/>
      <c r="M4466" s="75"/>
      <c r="N4466" s="75"/>
      <c r="O4466" s="74"/>
      <c r="P4466" s="74"/>
      <c r="Q4466" s="57">
        <f t="shared" si="1096"/>
        <v>0</v>
      </c>
      <c r="R4466" s="74"/>
      <c r="S4466" s="53">
        <f t="shared" si="1098"/>
        <v>0</v>
      </c>
      <c r="T4466" s="58"/>
      <c r="U4466" s="58"/>
      <c r="V4466" s="53">
        <f t="shared" si="1097"/>
        <v>0</v>
      </c>
      <c r="W4466" s="75"/>
      <c r="X4466" s="76"/>
    </row>
    <row r="4467" spans="1:24" s="77" customFormat="1" ht="31.5" x14ac:dyDescent="0.25">
      <c r="A4467" s="72" t="s">
        <v>310</v>
      </c>
      <c r="B4467" s="44" t="s">
        <v>339</v>
      </c>
      <c r="C4467" s="79" t="s">
        <v>220</v>
      </c>
      <c r="D4467" s="43" t="s">
        <v>221</v>
      </c>
      <c r="E4467" s="53"/>
      <c r="F4467" s="53">
        <f t="shared" si="1099"/>
        <v>0</v>
      </c>
      <c r="G4467" s="53"/>
      <c r="H4467" s="53"/>
      <c r="I4467" s="54"/>
      <c r="J4467" s="50"/>
      <c r="K4467" s="54"/>
      <c r="L4467" s="55"/>
      <c r="M4467" s="75"/>
      <c r="N4467" s="75"/>
      <c r="O4467" s="74"/>
      <c r="P4467" s="74"/>
      <c r="Q4467" s="57">
        <f t="shared" si="1096"/>
        <v>0</v>
      </c>
      <c r="R4467" s="74"/>
      <c r="S4467" s="53">
        <f t="shared" si="1098"/>
        <v>0</v>
      </c>
      <c r="T4467" s="58"/>
      <c r="U4467" s="58"/>
      <c r="V4467" s="53">
        <f t="shared" si="1097"/>
        <v>0</v>
      </c>
      <c r="W4467" s="75"/>
      <c r="X4467" s="76"/>
    </row>
    <row r="4468" spans="1:24" s="77" customFormat="1" ht="31.5" x14ac:dyDescent="0.25">
      <c r="A4468" s="72" t="s">
        <v>310</v>
      </c>
      <c r="B4468" s="44" t="s">
        <v>339</v>
      </c>
      <c r="C4468" s="79" t="s">
        <v>222</v>
      </c>
      <c r="D4468" s="43" t="s">
        <v>226</v>
      </c>
      <c r="E4468" s="53"/>
      <c r="F4468" s="53">
        <f t="shared" si="1099"/>
        <v>0</v>
      </c>
      <c r="G4468" s="53"/>
      <c r="H4468" s="53"/>
      <c r="I4468" s="54"/>
      <c r="J4468" s="50"/>
      <c r="K4468" s="54"/>
      <c r="L4468" s="55"/>
      <c r="M4468" s="75"/>
      <c r="N4468" s="75"/>
      <c r="O4468" s="74"/>
      <c r="P4468" s="74"/>
      <c r="Q4468" s="57">
        <f t="shared" si="1096"/>
        <v>0</v>
      </c>
      <c r="R4468" s="74"/>
      <c r="S4468" s="53">
        <f t="shared" si="1098"/>
        <v>0</v>
      </c>
      <c r="T4468" s="58"/>
      <c r="U4468" s="58"/>
      <c r="V4468" s="53">
        <f t="shared" si="1097"/>
        <v>0</v>
      </c>
      <c r="W4468" s="75"/>
      <c r="X4468" s="76"/>
    </row>
    <row r="4469" spans="1:24" s="77" customFormat="1" ht="31.5" x14ac:dyDescent="0.25">
      <c r="A4469" s="72" t="s">
        <v>310</v>
      </c>
      <c r="B4469" s="44" t="s">
        <v>339</v>
      </c>
      <c r="C4469" s="79" t="s">
        <v>223</v>
      </c>
      <c r="D4469" s="43" t="s">
        <v>227</v>
      </c>
      <c r="E4469" s="53"/>
      <c r="F4469" s="53">
        <f t="shared" si="1099"/>
        <v>0</v>
      </c>
      <c r="G4469" s="53"/>
      <c r="H4469" s="53"/>
      <c r="I4469" s="54"/>
      <c r="J4469" s="50"/>
      <c r="K4469" s="54"/>
      <c r="L4469" s="55"/>
      <c r="M4469" s="75"/>
      <c r="N4469" s="75"/>
      <c r="O4469" s="74"/>
      <c r="P4469" s="74"/>
      <c r="Q4469" s="57">
        <f t="shared" si="1096"/>
        <v>0</v>
      </c>
      <c r="R4469" s="74"/>
      <c r="S4469" s="53">
        <f t="shared" si="1098"/>
        <v>0</v>
      </c>
      <c r="T4469" s="58"/>
      <c r="U4469" s="58"/>
      <c r="V4469" s="53">
        <f t="shared" si="1097"/>
        <v>0</v>
      </c>
      <c r="W4469" s="75"/>
      <c r="X4469" s="76"/>
    </row>
    <row r="4470" spans="1:24" s="77" customFormat="1" ht="31.5" x14ac:dyDescent="0.25">
      <c r="A4470" s="72" t="s">
        <v>310</v>
      </c>
      <c r="B4470" s="44" t="s">
        <v>339</v>
      </c>
      <c r="C4470" s="79" t="s">
        <v>280</v>
      </c>
      <c r="D4470" s="43" t="s">
        <v>281</v>
      </c>
      <c r="E4470" s="53"/>
      <c r="F4470" s="53">
        <f t="shared" si="1099"/>
        <v>0</v>
      </c>
      <c r="G4470" s="53"/>
      <c r="H4470" s="53"/>
      <c r="I4470" s="54"/>
      <c r="J4470" s="50"/>
      <c r="K4470" s="54"/>
      <c r="L4470" s="55"/>
      <c r="M4470" s="75"/>
      <c r="N4470" s="75"/>
      <c r="O4470" s="74"/>
      <c r="P4470" s="74"/>
      <c r="Q4470" s="57">
        <f t="shared" si="1096"/>
        <v>0</v>
      </c>
      <c r="R4470" s="74"/>
      <c r="S4470" s="53">
        <f t="shared" si="1098"/>
        <v>0</v>
      </c>
      <c r="T4470" s="58"/>
      <c r="U4470" s="58"/>
      <c r="V4470" s="53">
        <f t="shared" si="1097"/>
        <v>0</v>
      </c>
      <c r="W4470" s="75"/>
      <c r="X4470" s="76"/>
    </row>
    <row r="4471" spans="1:24" s="77" customFormat="1" ht="15.75" x14ac:dyDescent="0.25">
      <c r="A4471" s="72" t="s">
        <v>310</v>
      </c>
      <c r="B4471" s="44" t="s">
        <v>339</v>
      </c>
      <c r="C4471" s="79" t="s">
        <v>228</v>
      </c>
      <c r="D4471" s="43" t="s">
        <v>229</v>
      </c>
      <c r="E4471" s="53"/>
      <c r="F4471" s="53">
        <f t="shared" si="1099"/>
        <v>0</v>
      </c>
      <c r="G4471" s="53">
        <v>73</v>
      </c>
      <c r="H4471" s="53">
        <v>73</v>
      </c>
      <c r="I4471" s="54"/>
      <c r="J4471" s="50"/>
      <c r="K4471" s="54"/>
      <c r="L4471" s="55"/>
      <c r="M4471" s="75"/>
      <c r="N4471" s="75"/>
      <c r="O4471" s="74"/>
      <c r="P4471" s="74"/>
      <c r="Q4471" s="57">
        <f t="shared" si="1096"/>
        <v>0</v>
      </c>
      <c r="R4471" s="74"/>
      <c r="S4471" s="53">
        <f t="shared" si="1098"/>
        <v>0</v>
      </c>
      <c r="T4471" s="58"/>
      <c r="U4471" s="58"/>
      <c r="V4471" s="53">
        <f t="shared" si="1097"/>
        <v>0</v>
      </c>
      <c r="W4471" s="75"/>
      <c r="X4471" s="76"/>
    </row>
    <row r="4472" spans="1:24" s="77" customFormat="1" ht="31.5" x14ac:dyDescent="0.25">
      <c r="A4472" s="72" t="s">
        <v>310</v>
      </c>
      <c r="B4472" s="44" t="s">
        <v>339</v>
      </c>
      <c r="C4472" s="79" t="s">
        <v>230</v>
      </c>
      <c r="D4472" s="43" t="s">
        <v>231</v>
      </c>
      <c r="E4472" s="53"/>
      <c r="F4472" s="53">
        <f t="shared" si="1099"/>
        <v>0</v>
      </c>
      <c r="G4472" s="53"/>
      <c r="H4472" s="53"/>
      <c r="I4472" s="54"/>
      <c r="J4472" s="50"/>
      <c r="K4472" s="54"/>
      <c r="L4472" s="55"/>
      <c r="M4472" s="75"/>
      <c r="N4472" s="75"/>
      <c r="O4472" s="74"/>
      <c r="P4472" s="74"/>
      <c r="Q4472" s="57">
        <f t="shared" si="1096"/>
        <v>0</v>
      </c>
      <c r="R4472" s="74"/>
      <c r="S4472" s="53">
        <f t="shared" si="1098"/>
        <v>0</v>
      </c>
      <c r="T4472" s="58"/>
      <c r="U4472" s="58"/>
      <c r="V4472" s="53">
        <f t="shared" si="1097"/>
        <v>0</v>
      </c>
      <c r="W4472" s="75"/>
      <c r="X4472" s="76"/>
    </row>
    <row r="4473" spans="1:24" s="77" customFormat="1" ht="15.75" x14ac:dyDescent="0.25">
      <c r="A4473" s="72" t="s">
        <v>310</v>
      </c>
      <c r="B4473" s="44" t="s">
        <v>339</v>
      </c>
      <c r="C4473" s="79" t="s">
        <v>232</v>
      </c>
      <c r="D4473" s="43" t="s">
        <v>233</v>
      </c>
      <c r="E4473" s="53"/>
      <c r="F4473" s="53">
        <f t="shared" si="1099"/>
        <v>0</v>
      </c>
      <c r="G4473" s="53"/>
      <c r="H4473" s="53"/>
      <c r="I4473" s="54"/>
      <c r="J4473" s="50"/>
      <c r="K4473" s="54"/>
      <c r="L4473" s="55"/>
      <c r="M4473" s="75"/>
      <c r="N4473" s="75"/>
      <c r="O4473" s="74"/>
      <c r="P4473" s="74"/>
      <c r="Q4473" s="57">
        <f t="shared" si="1096"/>
        <v>0</v>
      </c>
      <c r="R4473" s="74"/>
      <c r="S4473" s="53">
        <f t="shared" si="1098"/>
        <v>0</v>
      </c>
      <c r="T4473" s="58"/>
      <c r="U4473" s="58"/>
      <c r="V4473" s="53">
        <f t="shared" si="1097"/>
        <v>0</v>
      </c>
      <c r="W4473" s="75"/>
      <c r="X4473" s="76"/>
    </row>
    <row r="4474" spans="1:24" s="77" customFormat="1" ht="15.75" x14ac:dyDescent="0.25">
      <c r="A4474" s="72" t="s">
        <v>310</v>
      </c>
      <c r="B4474" s="44" t="s">
        <v>339</v>
      </c>
      <c r="C4474" s="37" t="s">
        <v>394</v>
      </c>
      <c r="D4474" s="43" t="s">
        <v>369</v>
      </c>
      <c r="E4474" s="53"/>
      <c r="F4474" s="53">
        <f t="shared" si="1099"/>
        <v>0</v>
      </c>
      <c r="G4474" s="53"/>
      <c r="H4474" s="53"/>
      <c r="I4474" s="54"/>
      <c r="J4474" s="50"/>
      <c r="K4474" s="54"/>
      <c r="L4474" s="55"/>
      <c r="M4474" s="75"/>
      <c r="N4474" s="75"/>
      <c r="O4474" s="74"/>
      <c r="P4474" s="74"/>
      <c r="Q4474" s="57">
        <f t="shared" si="1096"/>
        <v>0</v>
      </c>
      <c r="R4474" s="74"/>
      <c r="S4474" s="53">
        <f t="shared" si="1098"/>
        <v>0</v>
      </c>
      <c r="T4474" s="58"/>
      <c r="U4474" s="58"/>
      <c r="V4474" s="53">
        <f t="shared" si="1097"/>
        <v>0</v>
      </c>
      <c r="W4474" s="75"/>
      <c r="X4474" s="76"/>
    </row>
    <row r="4475" spans="1:24" s="77" customFormat="1" ht="15.75" x14ac:dyDescent="0.25">
      <c r="A4475" s="72" t="s">
        <v>310</v>
      </c>
      <c r="B4475" s="44" t="s">
        <v>339</v>
      </c>
      <c r="C4475" s="79" t="s">
        <v>234</v>
      </c>
      <c r="D4475" s="43" t="s">
        <v>235</v>
      </c>
      <c r="E4475" s="53"/>
      <c r="F4475" s="53">
        <f t="shared" si="1099"/>
        <v>0</v>
      </c>
      <c r="G4475" s="53"/>
      <c r="H4475" s="53"/>
      <c r="I4475" s="54"/>
      <c r="J4475" s="50"/>
      <c r="K4475" s="54"/>
      <c r="L4475" s="55"/>
      <c r="M4475" s="75"/>
      <c r="N4475" s="75"/>
      <c r="O4475" s="74"/>
      <c r="P4475" s="74"/>
      <c r="Q4475" s="57">
        <f t="shared" si="1096"/>
        <v>0</v>
      </c>
      <c r="R4475" s="74"/>
      <c r="S4475" s="53">
        <f t="shared" si="1098"/>
        <v>0</v>
      </c>
      <c r="T4475" s="58"/>
      <c r="U4475" s="58"/>
      <c r="V4475" s="53">
        <f t="shared" si="1097"/>
        <v>0</v>
      </c>
      <c r="W4475" s="75"/>
      <c r="X4475" s="76"/>
    </row>
    <row r="4476" spans="1:24" s="77" customFormat="1" ht="15.75" x14ac:dyDescent="0.25">
      <c r="A4476" s="72" t="s">
        <v>310</v>
      </c>
      <c r="B4476" s="44" t="s">
        <v>339</v>
      </c>
      <c r="C4476" s="79" t="s">
        <v>236</v>
      </c>
      <c r="D4476" s="43" t="s">
        <v>237</v>
      </c>
      <c r="E4476" s="53"/>
      <c r="F4476" s="53">
        <f t="shared" si="1099"/>
        <v>0</v>
      </c>
      <c r="G4476" s="53"/>
      <c r="H4476" s="53"/>
      <c r="I4476" s="54"/>
      <c r="J4476" s="50"/>
      <c r="K4476" s="54"/>
      <c r="L4476" s="55"/>
      <c r="M4476" s="75"/>
      <c r="N4476" s="75"/>
      <c r="O4476" s="74"/>
      <c r="P4476" s="74"/>
      <c r="Q4476" s="57">
        <f t="shared" si="1096"/>
        <v>0</v>
      </c>
      <c r="R4476" s="74"/>
      <c r="S4476" s="53">
        <f t="shared" si="1098"/>
        <v>0</v>
      </c>
      <c r="T4476" s="58"/>
      <c r="U4476" s="58"/>
      <c r="V4476" s="53">
        <f t="shared" si="1097"/>
        <v>0</v>
      </c>
      <c r="W4476" s="75"/>
      <c r="X4476" s="76"/>
    </row>
    <row r="4477" spans="1:24" s="77" customFormat="1" ht="31.5" x14ac:dyDescent="0.25">
      <c r="A4477" s="72" t="s">
        <v>310</v>
      </c>
      <c r="B4477" s="44" t="s">
        <v>339</v>
      </c>
      <c r="C4477" s="79" t="s">
        <v>238</v>
      </c>
      <c r="D4477" s="43" t="s">
        <v>239</v>
      </c>
      <c r="E4477" s="53"/>
      <c r="F4477" s="53">
        <f t="shared" si="1099"/>
        <v>0</v>
      </c>
      <c r="G4477" s="53"/>
      <c r="H4477" s="53"/>
      <c r="I4477" s="54"/>
      <c r="J4477" s="50"/>
      <c r="K4477" s="54"/>
      <c r="L4477" s="55"/>
      <c r="M4477" s="75"/>
      <c r="N4477" s="75"/>
      <c r="O4477" s="74"/>
      <c r="P4477" s="74"/>
      <c r="Q4477" s="57">
        <f t="shared" si="1096"/>
        <v>0</v>
      </c>
      <c r="R4477" s="74"/>
      <c r="S4477" s="53">
        <f t="shared" si="1098"/>
        <v>0</v>
      </c>
      <c r="T4477" s="58"/>
      <c r="U4477" s="58"/>
      <c r="V4477" s="53">
        <f t="shared" si="1097"/>
        <v>0</v>
      </c>
      <c r="W4477" s="75"/>
      <c r="X4477" s="76"/>
    </row>
    <row r="4478" spans="1:24" s="77" customFormat="1" ht="31.5" x14ac:dyDescent="0.25">
      <c r="A4478" s="72" t="s">
        <v>310</v>
      </c>
      <c r="B4478" s="44" t="s">
        <v>339</v>
      </c>
      <c r="C4478" s="79" t="s">
        <v>240</v>
      </c>
      <c r="D4478" s="43" t="s">
        <v>241</v>
      </c>
      <c r="E4478" s="53"/>
      <c r="F4478" s="53">
        <f t="shared" si="1099"/>
        <v>0</v>
      </c>
      <c r="G4478" s="53"/>
      <c r="H4478" s="53"/>
      <c r="I4478" s="54"/>
      <c r="J4478" s="50"/>
      <c r="K4478" s="54"/>
      <c r="L4478" s="55"/>
      <c r="M4478" s="75"/>
      <c r="N4478" s="75"/>
      <c r="O4478" s="74"/>
      <c r="P4478" s="74"/>
      <c r="Q4478" s="57">
        <f t="shared" si="1096"/>
        <v>0</v>
      </c>
      <c r="R4478" s="74"/>
      <c r="S4478" s="53">
        <f t="shared" si="1098"/>
        <v>0</v>
      </c>
      <c r="T4478" s="58"/>
      <c r="U4478" s="58"/>
      <c r="V4478" s="53">
        <f t="shared" si="1097"/>
        <v>0</v>
      </c>
      <c r="W4478" s="75"/>
      <c r="X4478" s="76"/>
    </row>
    <row r="4479" spans="1:24" s="77" customFormat="1" ht="15.75" x14ac:dyDescent="0.25">
      <c r="A4479" s="72" t="s">
        <v>310</v>
      </c>
      <c r="B4479" s="44" t="s">
        <v>339</v>
      </c>
      <c r="C4479" s="79" t="s">
        <v>242</v>
      </c>
      <c r="D4479" s="43" t="s">
        <v>246</v>
      </c>
      <c r="E4479" s="53"/>
      <c r="F4479" s="53">
        <f t="shared" si="1099"/>
        <v>0</v>
      </c>
      <c r="G4479" s="53"/>
      <c r="H4479" s="53"/>
      <c r="I4479" s="54"/>
      <c r="J4479" s="50"/>
      <c r="K4479" s="54"/>
      <c r="L4479" s="55"/>
      <c r="M4479" s="75"/>
      <c r="N4479" s="75"/>
      <c r="O4479" s="74"/>
      <c r="P4479" s="74"/>
      <c r="Q4479" s="57">
        <f t="shared" si="1096"/>
        <v>0</v>
      </c>
      <c r="R4479" s="74"/>
      <c r="S4479" s="53">
        <f t="shared" si="1098"/>
        <v>0</v>
      </c>
      <c r="T4479" s="58"/>
      <c r="U4479" s="58"/>
      <c r="V4479" s="53">
        <f t="shared" si="1097"/>
        <v>0</v>
      </c>
      <c r="W4479" s="75"/>
      <c r="X4479" s="76"/>
    </row>
    <row r="4480" spans="1:24" s="77" customFormat="1" ht="15.75" x14ac:dyDescent="0.25">
      <c r="A4480" s="72" t="s">
        <v>310</v>
      </c>
      <c r="B4480" s="44" t="s">
        <v>339</v>
      </c>
      <c r="C4480" s="79" t="s">
        <v>243</v>
      </c>
      <c r="D4480" s="43" t="s">
        <v>247</v>
      </c>
      <c r="E4480" s="53"/>
      <c r="F4480" s="53">
        <f t="shared" si="1099"/>
        <v>0</v>
      </c>
      <c r="G4480" s="53">
        <v>3135</v>
      </c>
      <c r="H4480" s="53">
        <v>3135</v>
      </c>
      <c r="I4480" s="54"/>
      <c r="J4480" s="50"/>
      <c r="K4480" s="54"/>
      <c r="L4480" s="55"/>
      <c r="M4480" s="75"/>
      <c r="N4480" s="75"/>
      <c r="O4480" s="74"/>
      <c r="P4480" s="74"/>
      <c r="Q4480" s="57">
        <f t="shared" si="1096"/>
        <v>0</v>
      </c>
      <c r="R4480" s="74"/>
      <c r="S4480" s="53">
        <f t="shared" si="1098"/>
        <v>0</v>
      </c>
      <c r="T4480" s="58"/>
      <c r="U4480" s="58"/>
      <c r="V4480" s="53">
        <f t="shared" si="1097"/>
        <v>0</v>
      </c>
      <c r="W4480" s="75"/>
      <c r="X4480" s="76"/>
    </row>
    <row r="4481" spans="1:24" s="77" customFormat="1" ht="15.75" x14ac:dyDescent="0.25">
      <c r="A4481" s="72" t="s">
        <v>310</v>
      </c>
      <c r="B4481" s="44" t="s">
        <v>339</v>
      </c>
      <c r="C4481" s="79" t="s">
        <v>244</v>
      </c>
      <c r="D4481" s="43" t="s">
        <v>245</v>
      </c>
      <c r="E4481" s="53"/>
      <c r="F4481" s="53">
        <f t="shared" si="1099"/>
        <v>0</v>
      </c>
      <c r="G4481" s="53"/>
      <c r="H4481" s="53"/>
      <c r="I4481" s="54"/>
      <c r="J4481" s="50"/>
      <c r="K4481" s="54"/>
      <c r="L4481" s="55"/>
      <c r="M4481" s="75"/>
      <c r="N4481" s="75"/>
      <c r="O4481" s="74"/>
      <c r="P4481" s="74"/>
      <c r="Q4481" s="57">
        <f t="shared" si="1096"/>
        <v>0</v>
      </c>
      <c r="R4481" s="74"/>
      <c r="S4481" s="53">
        <f t="shared" si="1098"/>
        <v>0</v>
      </c>
      <c r="T4481" s="58"/>
      <c r="U4481" s="58"/>
      <c r="V4481" s="53">
        <f t="shared" si="1097"/>
        <v>0</v>
      </c>
      <c r="W4481" s="75"/>
      <c r="X4481" s="76"/>
    </row>
    <row r="4482" spans="1:24" s="77" customFormat="1" ht="31.5" x14ac:dyDescent="0.25">
      <c r="A4482" s="72" t="s">
        <v>310</v>
      </c>
      <c r="B4482" s="44" t="s">
        <v>339</v>
      </c>
      <c r="C4482" s="79" t="s">
        <v>248</v>
      </c>
      <c r="D4482" s="43" t="s">
        <v>249</v>
      </c>
      <c r="E4482" s="53"/>
      <c r="F4482" s="53">
        <f t="shared" si="1099"/>
        <v>0</v>
      </c>
      <c r="G4482" s="53"/>
      <c r="H4482" s="53"/>
      <c r="I4482" s="54"/>
      <c r="J4482" s="50"/>
      <c r="K4482" s="54"/>
      <c r="L4482" s="55"/>
      <c r="M4482" s="75"/>
      <c r="N4482" s="75"/>
      <c r="O4482" s="74"/>
      <c r="P4482" s="74"/>
      <c r="Q4482" s="57">
        <f t="shared" si="1096"/>
        <v>0</v>
      </c>
      <c r="R4482" s="74"/>
      <c r="S4482" s="53">
        <f t="shared" si="1098"/>
        <v>0</v>
      </c>
      <c r="T4482" s="58"/>
      <c r="U4482" s="58"/>
      <c r="V4482" s="53">
        <f t="shared" si="1097"/>
        <v>0</v>
      </c>
      <c r="W4482" s="75"/>
      <c r="X4482" s="76"/>
    </row>
    <row r="4483" spans="1:24" s="77" customFormat="1" ht="15.75" x14ac:dyDescent="0.25">
      <c r="A4483" s="72" t="s">
        <v>310</v>
      </c>
      <c r="B4483" s="44" t="s">
        <v>339</v>
      </c>
      <c r="C4483" s="79" t="s">
        <v>250</v>
      </c>
      <c r="D4483" s="43" t="s">
        <v>251</v>
      </c>
      <c r="E4483" s="53"/>
      <c r="F4483" s="53">
        <f t="shared" si="1099"/>
        <v>0</v>
      </c>
      <c r="G4483" s="53"/>
      <c r="H4483" s="53"/>
      <c r="I4483" s="54"/>
      <c r="J4483" s="50"/>
      <c r="K4483" s="54"/>
      <c r="L4483" s="55"/>
      <c r="M4483" s="75"/>
      <c r="N4483" s="75"/>
      <c r="O4483" s="74"/>
      <c r="P4483" s="74"/>
      <c r="Q4483" s="57">
        <f t="shared" si="1096"/>
        <v>0</v>
      </c>
      <c r="R4483" s="74"/>
      <c r="S4483" s="53">
        <f t="shared" si="1098"/>
        <v>0</v>
      </c>
      <c r="T4483" s="58"/>
      <c r="U4483" s="58"/>
      <c r="V4483" s="53">
        <f t="shared" si="1097"/>
        <v>0</v>
      </c>
      <c r="W4483" s="75"/>
      <c r="X4483" s="76"/>
    </row>
    <row r="4484" spans="1:24" s="77" customFormat="1" ht="31.5" x14ac:dyDescent="0.25">
      <c r="A4484" s="72" t="s">
        <v>310</v>
      </c>
      <c r="B4484" s="44" t="s">
        <v>339</v>
      </c>
      <c r="C4484" s="79" t="s">
        <v>252</v>
      </c>
      <c r="D4484" s="43" t="s">
        <v>253</v>
      </c>
      <c r="E4484" s="53"/>
      <c r="F4484" s="53">
        <f t="shared" si="1099"/>
        <v>0</v>
      </c>
      <c r="G4484" s="53"/>
      <c r="H4484" s="53"/>
      <c r="I4484" s="54"/>
      <c r="J4484" s="50"/>
      <c r="K4484" s="54"/>
      <c r="L4484" s="55"/>
      <c r="M4484" s="75"/>
      <c r="N4484" s="75"/>
      <c r="O4484" s="74"/>
      <c r="P4484" s="74"/>
      <c r="Q4484" s="57">
        <f t="shared" si="1096"/>
        <v>0</v>
      </c>
      <c r="R4484" s="74"/>
      <c r="S4484" s="53">
        <f t="shared" si="1098"/>
        <v>0</v>
      </c>
      <c r="T4484" s="58"/>
      <c r="U4484" s="58"/>
      <c r="V4484" s="53">
        <f t="shared" si="1097"/>
        <v>0</v>
      </c>
      <c r="W4484" s="75"/>
      <c r="X4484" s="76"/>
    </row>
    <row r="4485" spans="1:24" s="77" customFormat="1" ht="15.75" x14ac:dyDescent="0.25">
      <c r="A4485" s="72" t="s">
        <v>310</v>
      </c>
      <c r="B4485" s="44" t="s">
        <v>339</v>
      </c>
      <c r="C4485" s="79" t="s">
        <v>254</v>
      </c>
      <c r="D4485" s="43" t="s">
        <v>263</v>
      </c>
      <c r="E4485" s="53"/>
      <c r="F4485" s="53">
        <f t="shared" si="1099"/>
        <v>0</v>
      </c>
      <c r="G4485" s="53"/>
      <c r="H4485" s="53"/>
      <c r="I4485" s="54"/>
      <c r="J4485" s="50"/>
      <c r="K4485" s="54"/>
      <c r="L4485" s="55"/>
      <c r="M4485" s="75"/>
      <c r="N4485" s="75"/>
      <c r="O4485" s="74"/>
      <c r="P4485" s="74"/>
      <c r="Q4485" s="57">
        <f t="shared" si="1096"/>
        <v>0</v>
      </c>
      <c r="R4485" s="74"/>
      <c r="S4485" s="53">
        <f t="shared" si="1098"/>
        <v>0</v>
      </c>
      <c r="T4485" s="58"/>
      <c r="U4485" s="58"/>
      <c r="V4485" s="53">
        <f t="shared" si="1097"/>
        <v>0</v>
      </c>
      <c r="W4485" s="75"/>
      <c r="X4485" s="76"/>
    </row>
    <row r="4486" spans="1:24" s="77" customFormat="1" ht="15.75" x14ac:dyDescent="0.25">
      <c r="A4486" s="72" t="s">
        <v>310</v>
      </c>
      <c r="B4486" s="44" t="s">
        <v>339</v>
      </c>
      <c r="C4486" s="79" t="s">
        <v>255</v>
      </c>
      <c r="D4486" s="43" t="s">
        <v>256</v>
      </c>
      <c r="E4486" s="53"/>
      <c r="F4486" s="53">
        <f t="shared" si="1099"/>
        <v>0</v>
      </c>
      <c r="G4486" s="53"/>
      <c r="H4486" s="53"/>
      <c r="I4486" s="54"/>
      <c r="J4486" s="50"/>
      <c r="K4486" s="54"/>
      <c r="L4486" s="55"/>
      <c r="M4486" s="75"/>
      <c r="N4486" s="75"/>
      <c r="O4486" s="74"/>
      <c r="P4486" s="74"/>
      <c r="Q4486" s="57">
        <f t="shared" si="1096"/>
        <v>0</v>
      </c>
      <c r="R4486" s="74"/>
      <c r="S4486" s="53">
        <f t="shared" si="1098"/>
        <v>0</v>
      </c>
      <c r="T4486" s="58"/>
      <c r="U4486" s="58"/>
      <c r="V4486" s="53">
        <f t="shared" si="1097"/>
        <v>0</v>
      </c>
      <c r="W4486" s="75"/>
      <c r="X4486" s="76"/>
    </row>
    <row r="4487" spans="1:24" s="77" customFormat="1" ht="15.75" x14ac:dyDescent="0.25">
      <c r="A4487" s="72" t="s">
        <v>310</v>
      </c>
      <c r="B4487" s="44" t="s">
        <v>339</v>
      </c>
      <c r="C4487" s="79" t="s">
        <v>257</v>
      </c>
      <c r="D4487" s="43" t="s">
        <v>258</v>
      </c>
      <c r="E4487" s="53">
        <v>6352</v>
      </c>
      <c r="F4487" s="53">
        <f>E4487/12*2</f>
        <v>1058.6666666666667</v>
      </c>
      <c r="G4487" s="53">
        <v>4978</v>
      </c>
      <c r="H4487" s="53">
        <v>4978</v>
      </c>
      <c r="I4487" s="54"/>
      <c r="J4487" s="50"/>
      <c r="K4487" s="54"/>
      <c r="L4487" s="55"/>
      <c r="M4487" s="75"/>
      <c r="N4487" s="75"/>
      <c r="O4487" s="74"/>
      <c r="P4487" s="74"/>
      <c r="Q4487" s="57">
        <f t="shared" si="1096"/>
        <v>0</v>
      </c>
      <c r="R4487" s="74"/>
      <c r="S4487" s="53">
        <f t="shared" si="1098"/>
        <v>0</v>
      </c>
      <c r="T4487" s="58"/>
      <c r="U4487" s="58"/>
      <c r="V4487" s="53">
        <f t="shared" si="1097"/>
        <v>0</v>
      </c>
      <c r="W4487" s="75"/>
      <c r="X4487" s="76"/>
    </row>
    <row r="4488" spans="1:24" s="77" customFormat="1" ht="15.75" x14ac:dyDescent="0.25">
      <c r="A4488" s="72" t="s">
        <v>310</v>
      </c>
      <c r="B4488" s="44" t="s">
        <v>339</v>
      </c>
      <c r="C4488" s="79" t="s">
        <v>259</v>
      </c>
      <c r="D4488" s="43" t="s">
        <v>260</v>
      </c>
      <c r="E4488" s="53"/>
      <c r="F4488" s="53">
        <f t="shared" si="1099"/>
        <v>0</v>
      </c>
      <c r="G4488" s="53"/>
      <c r="H4488" s="53"/>
      <c r="I4488" s="54"/>
      <c r="J4488" s="50"/>
      <c r="K4488" s="54"/>
      <c r="L4488" s="55"/>
      <c r="M4488" s="75"/>
      <c r="N4488" s="75"/>
      <c r="O4488" s="74"/>
      <c r="P4488" s="74"/>
      <c r="Q4488" s="57">
        <f t="shared" si="1096"/>
        <v>0</v>
      </c>
      <c r="R4488" s="74"/>
      <c r="S4488" s="53">
        <f t="shared" si="1098"/>
        <v>0</v>
      </c>
      <c r="T4488" s="58"/>
      <c r="U4488" s="58"/>
      <c r="V4488" s="53">
        <f t="shared" si="1097"/>
        <v>0</v>
      </c>
      <c r="W4488" s="75"/>
      <c r="X4488" s="76"/>
    </row>
    <row r="4489" spans="1:24" s="77" customFormat="1" ht="31.5" x14ac:dyDescent="0.25">
      <c r="A4489" s="72" t="s">
        <v>310</v>
      </c>
      <c r="B4489" s="44" t="s">
        <v>339</v>
      </c>
      <c r="C4489" s="79" t="s">
        <v>261</v>
      </c>
      <c r="D4489" s="43" t="s">
        <v>262</v>
      </c>
      <c r="E4489" s="53"/>
      <c r="F4489" s="53">
        <f t="shared" si="1099"/>
        <v>0</v>
      </c>
      <c r="G4489" s="53"/>
      <c r="H4489" s="53"/>
      <c r="I4489" s="54"/>
      <c r="J4489" s="50"/>
      <c r="K4489" s="54"/>
      <c r="L4489" s="55"/>
      <c r="M4489" s="75"/>
      <c r="N4489" s="75"/>
      <c r="O4489" s="74"/>
      <c r="P4489" s="74"/>
      <c r="Q4489" s="57">
        <f t="shared" si="1096"/>
        <v>0</v>
      </c>
      <c r="R4489" s="74"/>
      <c r="S4489" s="53">
        <f t="shared" si="1098"/>
        <v>0</v>
      </c>
      <c r="T4489" s="58"/>
      <c r="U4489" s="58"/>
      <c r="V4489" s="53">
        <f t="shared" si="1097"/>
        <v>0</v>
      </c>
      <c r="W4489" s="75"/>
      <c r="X4489" s="76"/>
    </row>
    <row r="4490" spans="1:24" s="77" customFormat="1" ht="15.75" x14ac:dyDescent="0.25">
      <c r="A4490" s="72" t="s">
        <v>310</v>
      </c>
      <c r="B4490" s="44" t="s">
        <v>339</v>
      </c>
      <c r="C4490" s="79" t="s">
        <v>264</v>
      </c>
      <c r="D4490" s="43" t="s">
        <v>265</v>
      </c>
      <c r="E4490" s="53"/>
      <c r="F4490" s="53">
        <f t="shared" si="1099"/>
        <v>0</v>
      </c>
      <c r="G4490" s="53"/>
      <c r="H4490" s="53"/>
      <c r="I4490" s="54"/>
      <c r="J4490" s="50"/>
      <c r="K4490" s="54"/>
      <c r="L4490" s="55"/>
      <c r="M4490" s="75"/>
      <c r="N4490" s="75"/>
      <c r="O4490" s="74"/>
      <c r="P4490" s="74"/>
      <c r="Q4490" s="57">
        <f t="shared" si="1096"/>
        <v>0</v>
      </c>
      <c r="R4490" s="74"/>
      <c r="S4490" s="53">
        <f t="shared" si="1098"/>
        <v>0</v>
      </c>
      <c r="T4490" s="58"/>
      <c r="U4490" s="58"/>
      <c r="V4490" s="53">
        <f t="shared" si="1097"/>
        <v>0</v>
      </c>
      <c r="W4490" s="75"/>
      <c r="X4490" s="76"/>
    </row>
    <row r="4491" spans="1:24" s="77" customFormat="1" ht="47.25" x14ac:dyDescent="0.25">
      <c r="A4491" s="72" t="s">
        <v>310</v>
      </c>
      <c r="B4491" s="44" t="s">
        <v>339</v>
      </c>
      <c r="C4491" s="79" t="s">
        <v>266</v>
      </c>
      <c r="D4491" s="43" t="s">
        <v>267</v>
      </c>
      <c r="E4491" s="53"/>
      <c r="F4491" s="53">
        <f t="shared" si="1099"/>
        <v>0</v>
      </c>
      <c r="G4491" s="53"/>
      <c r="H4491" s="53"/>
      <c r="I4491" s="54"/>
      <c r="J4491" s="50"/>
      <c r="K4491" s="54"/>
      <c r="L4491" s="55"/>
      <c r="M4491" s="75"/>
      <c r="N4491" s="75"/>
      <c r="O4491" s="74"/>
      <c r="P4491" s="74"/>
      <c r="Q4491" s="57">
        <f t="shared" si="1096"/>
        <v>0</v>
      </c>
      <c r="R4491" s="74"/>
      <c r="S4491" s="53">
        <f t="shared" si="1098"/>
        <v>0</v>
      </c>
      <c r="T4491" s="58"/>
      <c r="U4491" s="58"/>
      <c r="V4491" s="53">
        <f t="shared" si="1097"/>
        <v>0</v>
      </c>
      <c r="W4491" s="75"/>
      <c r="X4491" s="76"/>
    </row>
    <row r="4492" spans="1:24" s="77" customFormat="1" ht="15.75" x14ac:dyDescent="0.25">
      <c r="A4492" s="72" t="s">
        <v>310</v>
      </c>
      <c r="B4492" s="44" t="s">
        <v>339</v>
      </c>
      <c r="C4492" s="79" t="s">
        <v>268</v>
      </c>
      <c r="D4492" s="43" t="s">
        <v>269</v>
      </c>
      <c r="E4492" s="53"/>
      <c r="F4492" s="53">
        <f t="shared" si="1099"/>
        <v>0</v>
      </c>
      <c r="G4492" s="53"/>
      <c r="H4492" s="53"/>
      <c r="I4492" s="54"/>
      <c r="J4492" s="50"/>
      <c r="K4492" s="54"/>
      <c r="L4492" s="55"/>
      <c r="M4492" s="75"/>
      <c r="N4492" s="75"/>
      <c r="O4492" s="74"/>
      <c r="P4492" s="74"/>
      <c r="Q4492" s="57">
        <f t="shared" si="1096"/>
        <v>0</v>
      </c>
      <c r="R4492" s="74"/>
      <c r="S4492" s="53">
        <f t="shared" si="1098"/>
        <v>0</v>
      </c>
      <c r="T4492" s="58"/>
      <c r="U4492" s="58"/>
      <c r="V4492" s="53">
        <f t="shared" si="1097"/>
        <v>0</v>
      </c>
      <c r="W4492" s="75"/>
      <c r="X4492" s="76"/>
    </row>
    <row r="4493" spans="1:24" s="77" customFormat="1" ht="31.5" x14ac:dyDescent="0.25">
      <c r="A4493" s="72" t="s">
        <v>310</v>
      </c>
      <c r="B4493" s="44" t="s">
        <v>339</v>
      </c>
      <c r="C4493" s="79" t="s">
        <v>270</v>
      </c>
      <c r="D4493" s="43" t="s">
        <v>271</v>
      </c>
      <c r="E4493" s="53"/>
      <c r="F4493" s="53">
        <f t="shared" si="1099"/>
        <v>0</v>
      </c>
      <c r="G4493" s="53"/>
      <c r="H4493" s="53"/>
      <c r="I4493" s="54"/>
      <c r="J4493" s="50"/>
      <c r="K4493" s="54"/>
      <c r="L4493" s="55"/>
      <c r="M4493" s="75"/>
      <c r="N4493" s="75"/>
      <c r="O4493" s="74"/>
      <c r="P4493" s="74"/>
      <c r="Q4493" s="57">
        <f t="shared" si="1096"/>
        <v>0</v>
      </c>
      <c r="R4493" s="74"/>
      <c r="S4493" s="53">
        <f t="shared" si="1098"/>
        <v>0</v>
      </c>
      <c r="T4493" s="58"/>
      <c r="U4493" s="58"/>
      <c r="V4493" s="53">
        <f t="shared" si="1097"/>
        <v>0</v>
      </c>
      <c r="W4493" s="75"/>
      <c r="X4493" s="76"/>
    </row>
    <row r="4494" spans="1:24" s="77" customFormat="1" ht="15.75" x14ac:dyDescent="0.25">
      <c r="A4494" s="72" t="s">
        <v>310</v>
      </c>
      <c r="B4494" s="44" t="s">
        <v>339</v>
      </c>
      <c r="C4494" s="79" t="s">
        <v>272</v>
      </c>
      <c r="D4494" s="43" t="s">
        <v>273</v>
      </c>
      <c r="E4494" s="53"/>
      <c r="F4494" s="53">
        <f t="shared" si="1099"/>
        <v>0</v>
      </c>
      <c r="G4494" s="53"/>
      <c r="H4494" s="53"/>
      <c r="I4494" s="54"/>
      <c r="J4494" s="50"/>
      <c r="K4494" s="54"/>
      <c r="L4494" s="55"/>
      <c r="M4494" s="75"/>
      <c r="N4494" s="75"/>
      <c r="O4494" s="74"/>
      <c r="P4494" s="74"/>
      <c r="Q4494" s="57">
        <f t="shared" si="1096"/>
        <v>0</v>
      </c>
      <c r="R4494" s="74"/>
      <c r="S4494" s="53">
        <f t="shared" si="1098"/>
        <v>0</v>
      </c>
      <c r="T4494" s="58"/>
      <c r="U4494" s="58"/>
      <c r="V4494" s="53">
        <f t="shared" si="1097"/>
        <v>0</v>
      </c>
      <c r="W4494" s="75"/>
      <c r="X4494" s="76"/>
    </row>
    <row r="4495" spans="1:24" s="77" customFormat="1" ht="31.5" x14ac:dyDescent="0.25">
      <c r="A4495" s="72" t="s">
        <v>310</v>
      </c>
      <c r="B4495" s="44" t="s">
        <v>339</v>
      </c>
      <c r="C4495" s="79" t="s">
        <v>274</v>
      </c>
      <c r="D4495" s="43" t="s">
        <v>275</v>
      </c>
      <c r="E4495" s="53"/>
      <c r="F4495" s="53">
        <f t="shared" si="1099"/>
        <v>0</v>
      </c>
      <c r="G4495" s="53"/>
      <c r="H4495" s="53"/>
      <c r="I4495" s="54"/>
      <c r="J4495" s="50"/>
      <c r="K4495" s="54"/>
      <c r="L4495" s="55"/>
      <c r="M4495" s="75"/>
      <c r="N4495" s="75"/>
      <c r="O4495" s="74"/>
      <c r="P4495" s="74"/>
      <c r="Q4495" s="57">
        <f t="shared" si="1096"/>
        <v>0</v>
      </c>
      <c r="R4495" s="74"/>
      <c r="S4495" s="53">
        <f t="shared" si="1098"/>
        <v>0</v>
      </c>
      <c r="T4495" s="58"/>
      <c r="U4495" s="58"/>
      <c r="V4495" s="53">
        <f t="shared" si="1097"/>
        <v>0</v>
      </c>
      <c r="W4495" s="75"/>
      <c r="X4495" s="76"/>
    </row>
    <row r="4496" spans="1:24" s="77" customFormat="1" ht="15.75" x14ac:dyDescent="0.25">
      <c r="A4496" s="72" t="s">
        <v>310</v>
      </c>
      <c r="B4496" s="44" t="s">
        <v>339</v>
      </c>
      <c r="C4496" s="79" t="s">
        <v>276</v>
      </c>
      <c r="D4496" s="43" t="s">
        <v>277</v>
      </c>
      <c r="E4496" s="53"/>
      <c r="F4496" s="53">
        <f t="shared" si="1099"/>
        <v>0</v>
      </c>
      <c r="G4496" s="53"/>
      <c r="H4496" s="53"/>
      <c r="I4496" s="54"/>
      <c r="J4496" s="50"/>
      <c r="K4496" s="54"/>
      <c r="L4496" s="55"/>
      <c r="M4496" s="75"/>
      <c r="N4496" s="75"/>
      <c r="O4496" s="74"/>
      <c r="P4496" s="74"/>
      <c r="Q4496" s="57">
        <f t="shared" si="1096"/>
        <v>0</v>
      </c>
      <c r="R4496" s="74"/>
      <c r="S4496" s="53">
        <f t="shared" si="1098"/>
        <v>0</v>
      </c>
      <c r="T4496" s="58"/>
      <c r="U4496" s="58"/>
      <c r="V4496" s="53">
        <f t="shared" si="1097"/>
        <v>0</v>
      </c>
      <c r="W4496" s="75"/>
      <c r="X4496" s="76"/>
    </row>
    <row r="4497" spans="1:24" s="77" customFormat="1" ht="31.5" x14ac:dyDescent="0.25">
      <c r="A4497" s="72" t="s">
        <v>310</v>
      </c>
      <c r="B4497" s="44" t="s">
        <v>339</v>
      </c>
      <c r="C4497" s="79" t="s">
        <v>278</v>
      </c>
      <c r="D4497" s="43" t="s">
        <v>279</v>
      </c>
      <c r="E4497" s="74"/>
      <c r="F4497" s="74"/>
      <c r="G4497" s="74"/>
      <c r="H4497" s="74"/>
      <c r="I4497" s="54"/>
      <c r="J4497" s="50"/>
      <c r="K4497" s="54"/>
      <c r="L4497" s="55"/>
      <c r="M4497" s="75"/>
      <c r="N4497" s="75"/>
      <c r="O4497" s="74"/>
      <c r="P4497" s="74"/>
      <c r="Q4497" s="57">
        <f t="shared" si="1096"/>
        <v>0</v>
      </c>
      <c r="R4497" s="74"/>
      <c r="S4497" s="53">
        <f t="shared" si="1098"/>
        <v>0</v>
      </c>
      <c r="T4497" s="58"/>
      <c r="U4497" s="58"/>
      <c r="V4497" s="53">
        <f t="shared" si="1097"/>
        <v>0</v>
      </c>
      <c r="W4497" s="75"/>
      <c r="X4497" s="76"/>
    </row>
    <row r="4498" spans="1:24" s="77" customFormat="1" ht="15.75" x14ac:dyDescent="0.25">
      <c r="A4498" s="72" t="s">
        <v>310</v>
      </c>
      <c r="B4498" s="44" t="s">
        <v>339</v>
      </c>
      <c r="C4498" s="37" t="s">
        <v>363</v>
      </c>
      <c r="D4498" s="43" t="s">
        <v>360</v>
      </c>
      <c r="E4498" s="74"/>
      <c r="F4498" s="74"/>
      <c r="G4498" s="74"/>
      <c r="H4498" s="74"/>
      <c r="I4498" s="54"/>
      <c r="J4498" s="50"/>
      <c r="K4498" s="54"/>
      <c r="L4498" s="55"/>
      <c r="M4498" s="75"/>
      <c r="N4498" s="75"/>
      <c r="O4498" s="74"/>
      <c r="P4498" s="74"/>
      <c r="Q4498" s="57"/>
      <c r="R4498" s="74"/>
      <c r="S4498" s="53"/>
      <c r="T4498" s="58"/>
      <c r="U4498" s="58"/>
      <c r="V4498" s="53"/>
      <c r="W4498" s="75"/>
      <c r="X4498" s="76"/>
    </row>
    <row r="4499" spans="1:24" s="77" customFormat="1" ht="15.75" x14ac:dyDescent="0.25">
      <c r="A4499" s="72" t="s">
        <v>310</v>
      </c>
      <c r="B4499" s="44" t="s">
        <v>339</v>
      </c>
      <c r="C4499" s="37" t="s">
        <v>364</v>
      </c>
      <c r="D4499" s="38" t="s">
        <v>365</v>
      </c>
      <c r="E4499" s="53"/>
      <c r="F4499" s="100">
        <f>E4499/12*1</f>
        <v>0</v>
      </c>
      <c r="G4499" s="74"/>
      <c r="H4499" s="74"/>
      <c r="I4499" s="54"/>
      <c r="J4499" s="50"/>
      <c r="K4499" s="54"/>
      <c r="L4499" s="55"/>
      <c r="M4499" s="75"/>
      <c r="N4499" s="75"/>
      <c r="O4499" s="74"/>
      <c r="P4499" s="74"/>
      <c r="Q4499" s="57">
        <f>O4499-P4499</f>
        <v>0</v>
      </c>
      <c r="R4499" s="74"/>
      <c r="S4499" s="53">
        <f>ROUND(R4499/12*3,0)</f>
        <v>0</v>
      </c>
      <c r="T4499" s="58"/>
      <c r="U4499" s="58"/>
      <c r="V4499" s="53">
        <f>T4499-U4499</f>
        <v>0</v>
      </c>
      <c r="W4499" s="75"/>
      <c r="X4499" s="76"/>
    </row>
    <row r="4500" spans="1:24" s="77" customFormat="1" ht="15.75" x14ac:dyDescent="0.25">
      <c r="A4500" s="72" t="s">
        <v>310</v>
      </c>
      <c r="B4500" s="44" t="s">
        <v>339</v>
      </c>
      <c r="C4500" s="37" t="s">
        <v>370</v>
      </c>
      <c r="D4500" s="43" t="s">
        <v>323</v>
      </c>
      <c r="E4500" s="53"/>
      <c r="F4500" s="100">
        <f>E4500/12*1</f>
        <v>0</v>
      </c>
      <c r="G4500" s="74"/>
      <c r="H4500" s="74"/>
      <c r="I4500" s="54"/>
      <c r="J4500" s="50"/>
      <c r="K4500" s="54"/>
      <c r="L4500" s="55"/>
      <c r="M4500" s="75"/>
      <c r="N4500" s="75"/>
      <c r="O4500" s="74"/>
      <c r="P4500" s="74"/>
      <c r="Q4500" s="57"/>
      <c r="R4500" s="74"/>
      <c r="S4500" s="53"/>
      <c r="T4500" s="58"/>
      <c r="U4500" s="58"/>
      <c r="V4500" s="53"/>
      <c r="W4500" s="75"/>
      <c r="X4500" s="76"/>
    </row>
    <row r="4501" spans="1:24" s="77" customFormat="1" ht="15.75" x14ac:dyDescent="0.25">
      <c r="A4501" s="72" t="s">
        <v>310</v>
      </c>
      <c r="B4501" s="44" t="s">
        <v>339</v>
      </c>
      <c r="C4501" s="37" t="s">
        <v>399</v>
      </c>
      <c r="D4501" s="39" t="s">
        <v>371</v>
      </c>
      <c r="E4501" s="53"/>
      <c r="F4501" s="100">
        <f>E4501/12*1</f>
        <v>0</v>
      </c>
      <c r="G4501" s="74"/>
      <c r="H4501" s="74"/>
      <c r="I4501" s="54"/>
      <c r="J4501" s="50"/>
      <c r="K4501" s="54"/>
      <c r="L4501" s="55"/>
      <c r="M4501" s="75"/>
      <c r="N4501" s="75"/>
      <c r="O4501" s="74"/>
      <c r="P4501" s="74"/>
      <c r="Q4501" s="57"/>
      <c r="R4501" s="74"/>
      <c r="S4501" s="53"/>
      <c r="T4501" s="58"/>
      <c r="U4501" s="58"/>
      <c r="V4501" s="53"/>
      <c r="W4501" s="75"/>
      <c r="X4501" s="76"/>
    </row>
    <row r="4502" spans="1:24" s="77" customFormat="1" ht="15.75" x14ac:dyDescent="0.25">
      <c r="A4502" s="72" t="s">
        <v>310</v>
      </c>
      <c r="B4502" s="44" t="s">
        <v>339</v>
      </c>
      <c r="C4502" s="37" t="s">
        <v>390</v>
      </c>
      <c r="D4502" s="125" t="s">
        <v>393</v>
      </c>
      <c r="E4502" s="53">
        <v>4028</v>
      </c>
      <c r="F4502" s="53">
        <f t="shared" ref="F4502:F4503" si="1100">E4502/12*2</f>
        <v>671.33333333333337</v>
      </c>
      <c r="G4502" s="74"/>
      <c r="H4502" s="74"/>
      <c r="I4502" s="54"/>
      <c r="J4502" s="50"/>
      <c r="K4502" s="54"/>
      <c r="L4502" s="55"/>
      <c r="M4502" s="75"/>
      <c r="N4502" s="75"/>
      <c r="O4502" s="74"/>
      <c r="P4502" s="74"/>
      <c r="Q4502" s="57"/>
      <c r="R4502" s="74"/>
      <c r="S4502" s="53"/>
      <c r="T4502" s="53"/>
      <c r="U4502" s="53"/>
      <c r="V4502" s="53"/>
      <c r="W4502" s="75"/>
      <c r="X4502" s="76"/>
    </row>
    <row r="4503" spans="1:24" s="77" customFormat="1" ht="31.5" x14ac:dyDescent="0.25">
      <c r="A4503" s="72" t="s">
        <v>310</v>
      </c>
      <c r="B4503" s="44" t="s">
        <v>339</v>
      </c>
      <c r="C4503" s="37" t="s">
        <v>391</v>
      </c>
      <c r="D4503" s="125" t="s">
        <v>392</v>
      </c>
      <c r="E4503" s="53">
        <v>400</v>
      </c>
      <c r="F4503" s="53">
        <f t="shared" si="1100"/>
        <v>66.666666666666671</v>
      </c>
      <c r="G4503" s="74"/>
      <c r="H4503" s="74"/>
      <c r="I4503" s="54"/>
      <c r="J4503" s="50"/>
      <c r="K4503" s="54"/>
      <c r="L4503" s="55"/>
      <c r="M4503" s="75"/>
      <c r="N4503" s="75"/>
      <c r="O4503" s="74"/>
      <c r="P4503" s="74"/>
      <c r="Q4503" s="57"/>
      <c r="R4503" s="74"/>
      <c r="S4503" s="53"/>
      <c r="T4503" s="53"/>
      <c r="U4503" s="53"/>
      <c r="V4503" s="53"/>
      <c r="W4503" s="75"/>
      <c r="X4503" s="76"/>
    </row>
    <row r="4504" spans="1:24" s="77" customFormat="1" ht="15.75" x14ac:dyDescent="0.25">
      <c r="A4504" s="102" t="s">
        <v>311</v>
      </c>
      <c r="B4504" s="102" t="s">
        <v>340</v>
      </c>
      <c r="C4504" s="103" t="s">
        <v>102</v>
      </c>
      <c r="D4504" s="104" t="s">
        <v>21</v>
      </c>
      <c r="E4504" s="111">
        <f>E4505+E4545</f>
        <v>22105715</v>
      </c>
      <c r="F4504" s="111">
        <f>F4505+F4545</f>
        <v>5436666.25</v>
      </c>
      <c r="G4504" s="111">
        <f>G4505+G4545</f>
        <v>5665948.1899999995</v>
      </c>
      <c r="H4504" s="111">
        <f>H4505+H4545</f>
        <v>5374643.1899999995</v>
      </c>
      <c r="I4504" s="135">
        <f>I4505+I4545</f>
        <v>467993.18999999994</v>
      </c>
      <c r="J4504" s="106">
        <f>ROUND(I4504/F4504*100,2)</f>
        <v>8.61</v>
      </c>
      <c r="K4504" s="135">
        <f>K4505+K4545</f>
        <v>-692973</v>
      </c>
      <c r="L4504" s="108">
        <f>ROUND(K4504*100/-F4504,2)</f>
        <v>12.75</v>
      </c>
      <c r="M4504" s="111">
        <f t="shared" ref="M4504:V4504" si="1101">M4505+M4545</f>
        <v>154427</v>
      </c>
      <c r="N4504" s="111">
        <f t="shared" si="1101"/>
        <v>38607</v>
      </c>
      <c r="O4504" s="111">
        <f t="shared" si="1101"/>
        <v>39168</v>
      </c>
      <c r="P4504" s="111">
        <f t="shared" si="1101"/>
        <v>37941</v>
      </c>
      <c r="Q4504" s="135">
        <f t="shared" si="1101"/>
        <v>1227</v>
      </c>
      <c r="R4504" s="111">
        <f t="shared" si="1101"/>
        <v>7156</v>
      </c>
      <c r="S4504" s="105">
        <f t="shared" si="1101"/>
        <v>1788</v>
      </c>
      <c r="T4504" s="105">
        <f t="shared" si="1101"/>
        <v>1935</v>
      </c>
      <c r="U4504" s="105">
        <f t="shared" si="1101"/>
        <v>1858</v>
      </c>
      <c r="V4504" s="105">
        <f t="shared" si="1101"/>
        <v>77</v>
      </c>
      <c r="W4504" s="109">
        <v>89296</v>
      </c>
      <c r="X4504" s="80"/>
    </row>
    <row r="4505" spans="1:24" s="81" customFormat="1" ht="29.25" customHeight="1" x14ac:dyDescent="0.25">
      <c r="A4505" s="72" t="s">
        <v>311</v>
      </c>
      <c r="B4505" s="21">
        <v>1</v>
      </c>
      <c r="C4505" s="23" t="s">
        <v>102</v>
      </c>
      <c r="D4505" s="27" t="s">
        <v>22</v>
      </c>
      <c r="E4505" s="52">
        <f>E4506+E4512+E4526</f>
        <v>7068778</v>
      </c>
      <c r="F4505" s="52">
        <f>F4506+F4512+F4526</f>
        <v>1698264.8333333333</v>
      </c>
      <c r="G4505" s="52">
        <f>G4506+G4512+G4526</f>
        <v>1734190</v>
      </c>
      <c r="H4505" s="52">
        <f>H4506+H4512+H4526</f>
        <v>1729015</v>
      </c>
      <c r="I4505" s="52">
        <f>I4506+I4512+I4526</f>
        <v>3881</v>
      </c>
      <c r="J4505" s="70">
        <f>ROUND(I4505/F4505*100,2)</f>
        <v>0.23</v>
      </c>
      <c r="K4505" s="52">
        <f>K4506+K4512+K4526</f>
        <v>0</v>
      </c>
      <c r="L4505" s="71">
        <f>ROUND(K4505*100/-F4505,2)</f>
        <v>0</v>
      </c>
      <c r="M4505" s="49">
        <v>69901</v>
      </c>
      <c r="N4505" s="49">
        <f>ROUND(M4505/12*3,0)</f>
        <v>17475</v>
      </c>
      <c r="O4505" s="52">
        <f t="shared" ref="O4505:V4505" si="1102">O4506+O4512+O4526</f>
        <v>19214</v>
      </c>
      <c r="P4505" s="52">
        <f t="shared" si="1102"/>
        <v>19074</v>
      </c>
      <c r="Q4505" s="52">
        <f t="shared" si="1102"/>
        <v>140</v>
      </c>
      <c r="R4505" s="52">
        <f t="shared" si="1102"/>
        <v>3134</v>
      </c>
      <c r="S4505" s="52">
        <f t="shared" si="1102"/>
        <v>784</v>
      </c>
      <c r="T4505" s="49">
        <f t="shared" si="1102"/>
        <v>830</v>
      </c>
      <c r="U4505" s="49">
        <f t="shared" si="1102"/>
        <v>828</v>
      </c>
      <c r="V4505" s="49">
        <f t="shared" si="1102"/>
        <v>2</v>
      </c>
      <c r="W4505" s="83"/>
      <c r="X4505" s="82"/>
    </row>
    <row r="4506" spans="1:24" s="81" customFormat="1" ht="26.25" customHeight="1" x14ac:dyDescent="0.25">
      <c r="A4506" s="72" t="s">
        <v>311</v>
      </c>
      <c r="B4506" s="33" t="s">
        <v>334</v>
      </c>
      <c r="C4506" s="23" t="s">
        <v>102</v>
      </c>
      <c r="D4506" s="32" t="s">
        <v>23</v>
      </c>
      <c r="E4506" s="83">
        <f t="shared" ref="E4506:L4506" si="1103">SUM(E4507:E4511)</f>
        <v>6070854</v>
      </c>
      <c r="F4506" s="83">
        <f t="shared" si="1103"/>
        <v>1517714</v>
      </c>
      <c r="G4506" s="83">
        <f t="shared" si="1103"/>
        <v>1517714</v>
      </c>
      <c r="H4506" s="83">
        <f t="shared" si="1103"/>
        <v>1517714</v>
      </c>
      <c r="I4506" s="49">
        <f t="shared" si="1103"/>
        <v>0</v>
      </c>
      <c r="J4506" s="49">
        <f t="shared" si="1103"/>
        <v>0</v>
      </c>
      <c r="K4506" s="49">
        <f t="shared" si="1103"/>
        <v>0</v>
      </c>
      <c r="L4506" s="49">
        <f t="shared" si="1103"/>
        <v>0</v>
      </c>
      <c r="M4506" s="83"/>
      <c r="N4506" s="83"/>
      <c r="O4506" s="52">
        <f t="shared" ref="O4506:V4506" si="1104">SUM(O4507:O4511)</f>
        <v>16297</v>
      </c>
      <c r="P4506" s="52">
        <f t="shared" si="1104"/>
        <v>16297</v>
      </c>
      <c r="Q4506" s="52">
        <f t="shared" si="1104"/>
        <v>0</v>
      </c>
      <c r="R4506" s="52">
        <f t="shared" si="1104"/>
        <v>3068</v>
      </c>
      <c r="S4506" s="52">
        <f t="shared" si="1104"/>
        <v>767</v>
      </c>
      <c r="T4506" s="52">
        <f t="shared" si="1104"/>
        <v>796</v>
      </c>
      <c r="U4506" s="49">
        <f t="shared" si="1104"/>
        <v>796</v>
      </c>
      <c r="V4506" s="49">
        <f t="shared" si="1104"/>
        <v>0</v>
      </c>
      <c r="W4506" s="83"/>
      <c r="X4506" s="82"/>
    </row>
    <row r="4507" spans="1:24" s="81" customFormat="1" ht="22.5" customHeight="1" x14ac:dyDescent="0.25">
      <c r="A4507" s="72" t="s">
        <v>311</v>
      </c>
      <c r="B4507" s="33" t="s">
        <v>334</v>
      </c>
      <c r="C4507" s="23" t="s">
        <v>73</v>
      </c>
      <c r="D4507" s="34" t="s">
        <v>106</v>
      </c>
      <c r="E4507" s="53">
        <v>4654467</v>
      </c>
      <c r="F4507" s="53">
        <f t="shared" ref="F4507:F4511" si="1105">ROUND(E4507/12*3,0)</f>
        <v>1163617</v>
      </c>
      <c r="G4507" s="53">
        <v>1163617</v>
      </c>
      <c r="H4507" s="53">
        <v>1163617</v>
      </c>
      <c r="I4507" s="127"/>
      <c r="J4507" s="55"/>
      <c r="K4507" s="127"/>
      <c r="L4507" s="55"/>
      <c r="M4507" s="74"/>
      <c r="N4507" s="74"/>
      <c r="O4507" s="74">
        <v>16297</v>
      </c>
      <c r="P4507" s="74">
        <v>16297</v>
      </c>
      <c r="Q4507" s="59">
        <f>O4507-P4507</f>
        <v>0</v>
      </c>
      <c r="R4507" s="74">
        <v>3068</v>
      </c>
      <c r="S4507" s="53">
        <f>ROUND(R4507/12*3,0)</f>
        <v>767</v>
      </c>
      <c r="T4507" s="58">
        <v>796</v>
      </c>
      <c r="U4507" s="58">
        <v>796</v>
      </c>
      <c r="V4507" s="53">
        <f>T4507-U4507</f>
        <v>0</v>
      </c>
      <c r="W4507" s="74"/>
      <c r="X4507" s="76"/>
    </row>
    <row r="4508" spans="1:24" s="77" customFormat="1" ht="15.75" x14ac:dyDescent="0.25">
      <c r="A4508" s="72" t="s">
        <v>311</v>
      </c>
      <c r="B4508" s="33" t="s">
        <v>334</v>
      </c>
      <c r="C4508" s="23" t="s">
        <v>74</v>
      </c>
      <c r="D4508" s="34" t="s">
        <v>104</v>
      </c>
      <c r="E4508" s="53">
        <v>1416387</v>
      </c>
      <c r="F4508" s="53">
        <f t="shared" si="1105"/>
        <v>354097</v>
      </c>
      <c r="G4508" s="53">
        <v>354097</v>
      </c>
      <c r="H4508" s="53">
        <v>354097</v>
      </c>
      <c r="I4508" s="54"/>
      <c r="J4508" s="50"/>
      <c r="K4508" s="54"/>
      <c r="L4508" s="55"/>
      <c r="M4508" s="75"/>
      <c r="N4508" s="75"/>
      <c r="O4508" s="74"/>
      <c r="P4508" s="74"/>
      <c r="Q4508" s="57">
        <f>O4508-P4508</f>
        <v>0</v>
      </c>
      <c r="R4508" s="74"/>
      <c r="S4508" s="53">
        <f>ROUND(R4508/12*3,0)</f>
        <v>0</v>
      </c>
      <c r="T4508" s="58"/>
      <c r="U4508" s="58"/>
      <c r="V4508" s="53">
        <f>T4508-U4508</f>
        <v>0</v>
      </c>
      <c r="W4508" s="75"/>
      <c r="X4508" s="76"/>
    </row>
    <row r="4509" spans="1:24" s="77" customFormat="1" ht="15.75" x14ac:dyDescent="0.25">
      <c r="A4509" s="72" t="s">
        <v>311</v>
      </c>
      <c r="B4509" s="33" t="s">
        <v>334</v>
      </c>
      <c r="C4509" s="23" t="s">
        <v>74</v>
      </c>
      <c r="D4509" s="34" t="s">
        <v>105</v>
      </c>
      <c r="E4509" s="53"/>
      <c r="F4509" s="53">
        <f t="shared" si="1105"/>
        <v>0</v>
      </c>
      <c r="G4509" s="53"/>
      <c r="H4509" s="53"/>
      <c r="I4509" s="54"/>
      <c r="J4509" s="50"/>
      <c r="K4509" s="54"/>
      <c r="L4509" s="55"/>
      <c r="M4509" s="75"/>
      <c r="N4509" s="75"/>
      <c r="O4509" s="74"/>
      <c r="P4509" s="74"/>
      <c r="Q4509" s="57">
        <f>O4509-P4509</f>
        <v>0</v>
      </c>
      <c r="R4509" s="74"/>
      <c r="S4509" s="53">
        <f>ROUND(R4509/12*3,0)</f>
        <v>0</v>
      </c>
      <c r="T4509" s="58"/>
      <c r="U4509" s="58"/>
      <c r="V4509" s="53">
        <f>T4509-U4509</f>
        <v>0</v>
      </c>
      <c r="W4509" s="75"/>
      <c r="X4509" s="76"/>
    </row>
    <row r="4510" spans="1:24" s="77" customFormat="1" ht="15.75" x14ac:dyDescent="0.25">
      <c r="A4510" s="72" t="s">
        <v>311</v>
      </c>
      <c r="B4510" s="33" t="s">
        <v>334</v>
      </c>
      <c r="C4510" s="23" t="s">
        <v>75</v>
      </c>
      <c r="D4510" s="34" t="s">
        <v>107</v>
      </c>
      <c r="E4510" s="74"/>
      <c r="F4510" s="53">
        <f t="shared" si="1105"/>
        <v>0</v>
      </c>
      <c r="G4510" s="74"/>
      <c r="H4510" s="74"/>
      <c r="I4510" s="54"/>
      <c r="J4510" s="50"/>
      <c r="K4510" s="54"/>
      <c r="L4510" s="55"/>
      <c r="M4510" s="75"/>
      <c r="N4510" s="75"/>
      <c r="O4510" s="74"/>
      <c r="P4510" s="74"/>
      <c r="Q4510" s="57">
        <f>O4510-P4510</f>
        <v>0</v>
      </c>
      <c r="R4510" s="74"/>
      <c r="S4510" s="53">
        <f>ROUND(R4510/12*3,0)</f>
        <v>0</v>
      </c>
      <c r="T4510" s="58"/>
      <c r="U4510" s="58"/>
      <c r="V4510" s="53">
        <f>T4510-U4510</f>
        <v>0</v>
      </c>
      <c r="W4510" s="75"/>
      <c r="X4510" s="76"/>
    </row>
    <row r="4511" spans="1:24" s="77" customFormat="1" ht="31.5" x14ac:dyDescent="0.25">
      <c r="A4511" s="72" t="s">
        <v>311</v>
      </c>
      <c r="B4511" s="33" t="s">
        <v>334</v>
      </c>
      <c r="C4511" s="23" t="s">
        <v>76</v>
      </c>
      <c r="D4511" s="34" t="s">
        <v>108</v>
      </c>
      <c r="E4511" s="74"/>
      <c r="F4511" s="53">
        <f t="shared" si="1105"/>
        <v>0</v>
      </c>
      <c r="G4511" s="74"/>
      <c r="H4511" s="74"/>
      <c r="I4511" s="54"/>
      <c r="J4511" s="50"/>
      <c r="K4511" s="54"/>
      <c r="L4511" s="55"/>
      <c r="M4511" s="75"/>
      <c r="N4511" s="75"/>
      <c r="O4511" s="74"/>
      <c r="P4511" s="74"/>
      <c r="Q4511" s="57">
        <f>O4511-P4511</f>
        <v>0</v>
      </c>
      <c r="R4511" s="74"/>
      <c r="S4511" s="53">
        <f>ROUND(R4511/12*3,0)</f>
        <v>0</v>
      </c>
      <c r="T4511" s="58"/>
      <c r="U4511" s="58"/>
      <c r="V4511" s="53">
        <f>T4511-U4511</f>
        <v>0</v>
      </c>
      <c r="W4511" s="75"/>
      <c r="X4511" s="76"/>
    </row>
    <row r="4512" spans="1:24" s="77" customFormat="1" ht="15.75" x14ac:dyDescent="0.25">
      <c r="A4512" s="72" t="s">
        <v>311</v>
      </c>
      <c r="B4512" s="22" t="s">
        <v>335</v>
      </c>
      <c r="C4512" s="98"/>
      <c r="D4512" s="32" t="s">
        <v>24</v>
      </c>
      <c r="E4512" s="61">
        <f>SUM(E4513:E4525)</f>
        <v>170759</v>
      </c>
      <c r="F4512" s="61">
        <f>SUM(F4513:F4525)</f>
        <v>42690</v>
      </c>
      <c r="G4512" s="61">
        <f>SUM(G4513:G4525)</f>
        <v>46571</v>
      </c>
      <c r="H4512" s="61">
        <f>SUM(H4513:H4525)</f>
        <v>41396</v>
      </c>
      <c r="I4512" s="128">
        <f>SUM(I4513:I4525)</f>
        <v>3881</v>
      </c>
      <c r="J4512" s="50">
        <f>ROUND(I4512/F4512*100,2)</f>
        <v>9.09</v>
      </c>
      <c r="K4512" s="128">
        <f>SUM(K4513:K4525)</f>
        <v>0</v>
      </c>
      <c r="L4512" s="55">
        <f>ROUND(K4512*100/-F4512,2)</f>
        <v>0</v>
      </c>
      <c r="M4512" s="61"/>
      <c r="N4512" s="61"/>
      <c r="O4512" s="61">
        <f t="shared" ref="O4512:V4512" si="1106">SUM(O4513:O4525)</f>
        <v>1209</v>
      </c>
      <c r="P4512" s="61">
        <f t="shared" si="1106"/>
        <v>1069</v>
      </c>
      <c r="Q4512" s="128">
        <f t="shared" si="1106"/>
        <v>140</v>
      </c>
      <c r="R4512" s="61">
        <f t="shared" si="1106"/>
        <v>66</v>
      </c>
      <c r="S4512" s="61">
        <f t="shared" si="1106"/>
        <v>17</v>
      </c>
      <c r="T4512" s="145">
        <f t="shared" si="1106"/>
        <v>18</v>
      </c>
      <c r="U4512" s="145">
        <f t="shared" si="1106"/>
        <v>16</v>
      </c>
      <c r="V4512" s="61">
        <f t="shared" si="1106"/>
        <v>2</v>
      </c>
      <c r="W4512" s="68"/>
      <c r="X4512" s="76"/>
    </row>
    <row r="4513" spans="1:24" s="77" customFormat="1" ht="15.75" x14ac:dyDescent="0.25">
      <c r="A4513" s="72" t="s">
        <v>311</v>
      </c>
      <c r="B4513" s="33" t="s">
        <v>335</v>
      </c>
      <c r="C4513" s="37" t="s">
        <v>25</v>
      </c>
      <c r="D4513" s="34" t="s">
        <v>54</v>
      </c>
      <c r="E4513" s="74"/>
      <c r="F4513" s="74"/>
      <c r="G4513" s="74"/>
      <c r="H4513" s="74"/>
      <c r="I4513" s="127"/>
      <c r="J4513" s="55"/>
      <c r="K4513" s="127"/>
      <c r="L4513" s="55"/>
      <c r="M4513" s="75"/>
      <c r="N4513" s="75"/>
      <c r="O4513" s="74"/>
      <c r="P4513" s="74"/>
      <c r="Q4513" s="59">
        <f t="shared" ref="Q4513:Q4525" si="1107">O4513-P4513</f>
        <v>0</v>
      </c>
      <c r="R4513" s="74"/>
      <c r="S4513" s="53">
        <f t="shared" ref="S4513:S4523" si="1108">ROUND(R4513/12*3,0)</f>
        <v>0</v>
      </c>
      <c r="T4513" s="53"/>
      <c r="U4513" s="53"/>
      <c r="V4513" s="53">
        <f t="shared" ref="V4513:V4525" si="1109">T4513-U4513</f>
        <v>0</v>
      </c>
      <c r="W4513" s="75"/>
      <c r="X4513" s="76"/>
    </row>
    <row r="4514" spans="1:24" s="77" customFormat="1" ht="15.75" x14ac:dyDescent="0.25">
      <c r="A4514" s="72" t="s">
        <v>311</v>
      </c>
      <c r="B4514" s="33" t="s">
        <v>335</v>
      </c>
      <c r="C4514" s="37" t="s">
        <v>26</v>
      </c>
      <c r="D4514" s="34" t="s">
        <v>27</v>
      </c>
      <c r="E4514" s="74"/>
      <c r="F4514" s="74"/>
      <c r="G4514" s="74"/>
      <c r="H4514" s="74"/>
      <c r="I4514" s="54"/>
      <c r="J4514" s="50"/>
      <c r="K4514" s="54"/>
      <c r="L4514" s="55"/>
      <c r="M4514" s="75"/>
      <c r="N4514" s="75"/>
      <c r="O4514" s="74"/>
      <c r="P4514" s="74"/>
      <c r="Q4514" s="57">
        <f t="shared" si="1107"/>
        <v>0</v>
      </c>
      <c r="R4514" s="74"/>
      <c r="S4514" s="53">
        <f t="shared" si="1108"/>
        <v>0</v>
      </c>
      <c r="T4514" s="58"/>
      <c r="U4514" s="58"/>
      <c r="V4514" s="53">
        <f t="shared" si="1109"/>
        <v>0</v>
      </c>
      <c r="W4514" s="75"/>
      <c r="X4514" s="76"/>
    </row>
    <row r="4515" spans="1:24" s="77" customFormat="1" ht="31.5" x14ac:dyDescent="0.25">
      <c r="A4515" s="72" t="s">
        <v>311</v>
      </c>
      <c r="B4515" s="33" t="s">
        <v>335</v>
      </c>
      <c r="C4515" s="37" t="s">
        <v>28</v>
      </c>
      <c r="D4515" s="34" t="s">
        <v>29</v>
      </c>
      <c r="E4515" s="74"/>
      <c r="F4515" s="74"/>
      <c r="G4515" s="74"/>
      <c r="H4515" s="74"/>
      <c r="I4515" s="54"/>
      <c r="J4515" s="50"/>
      <c r="K4515" s="54"/>
      <c r="L4515" s="55"/>
      <c r="M4515" s="75"/>
      <c r="N4515" s="75"/>
      <c r="O4515" s="74"/>
      <c r="P4515" s="74"/>
      <c r="Q4515" s="57">
        <f t="shared" si="1107"/>
        <v>0</v>
      </c>
      <c r="R4515" s="74"/>
      <c r="S4515" s="53">
        <f t="shared" si="1108"/>
        <v>0</v>
      </c>
      <c r="T4515" s="58"/>
      <c r="U4515" s="58"/>
      <c r="V4515" s="53">
        <f t="shared" si="1109"/>
        <v>0</v>
      </c>
      <c r="W4515" s="75"/>
      <c r="X4515" s="76"/>
    </row>
    <row r="4516" spans="1:24" s="77" customFormat="1" ht="15.75" x14ac:dyDescent="0.25">
      <c r="A4516" s="72" t="s">
        <v>311</v>
      </c>
      <c r="B4516" s="33" t="s">
        <v>335</v>
      </c>
      <c r="C4516" s="37" t="s">
        <v>56</v>
      </c>
      <c r="D4516" s="34" t="s">
        <v>53</v>
      </c>
      <c r="E4516" s="74"/>
      <c r="F4516" s="74"/>
      <c r="G4516" s="74"/>
      <c r="H4516" s="74"/>
      <c r="I4516" s="54"/>
      <c r="J4516" s="50"/>
      <c r="K4516" s="54"/>
      <c r="L4516" s="55"/>
      <c r="M4516" s="75"/>
      <c r="N4516" s="75"/>
      <c r="O4516" s="74"/>
      <c r="P4516" s="74"/>
      <c r="Q4516" s="57">
        <f t="shared" si="1107"/>
        <v>0</v>
      </c>
      <c r="R4516" s="74"/>
      <c r="S4516" s="53">
        <f t="shared" si="1108"/>
        <v>0</v>
      </c>
      <c r="T4516" s="58"/>
      <c r="U4516" s="58"/>
      <c r="V4516" s="53">
        <f t="shared" si="1109"/>
        <v>0</v>
      </c>
      <c r="W4516" s="75"/>
      <c r="X4516" s="76"/>
    </row>
    <row r="4517" spans="1:24" s="77" customFormat="1" ht="15.75" x14ac:dyDescent="0.25">
      <c r="A4517" s="72" t="s">
        <v>311</v>
      </c>
      <c r="B4517" s="33" t="s">
        <v>335</v>
      </c>
      <c r="C4517" s="37" t="s">
        <v>57</v>
      </c>
      <c r="D4517" s="34" t="s">
        <v>68</v>
      </c>
      <c r="E4517" s="74"/>
      <c r="F4517" s="74"/>
      <c r="G4517" s="74"/>
      <c r="H4517" s="74"/>
      <c r="I4517" s="54"/>
      <c r="J4517" s="50"/>
      <c r="K4517" s="54"/>
      <c r="L4517" s="55"/>
      <c r="M4517" s="75"/>
      <c r="N4517" s="75"/>
      <c r="O4517" s="74"/>
      <c r="P4517" s="74"/>
      <c r="Q4517" s="57">
        <f t="shared" si="1107"/>
        <v>0</v>
      </c>
      <c r="R4517" s="74"/>
      <c r="S4517" s="53">
        <f t="shared" si="1108"/>
        <v>0</v>
      </c>
      <c r="T4517" s="58"/>
      <c r="U4517" s="58"/>
      <c r="V4517" s="53">
        <f t="shared" si="1109"/>
        <v>0</v>
      </c>
      <c r="W4517" s="75"/>
      <c r="X4517" s="76"/>
    </row>
    <row r="4518" spans="1:24" s="77" customFormat="1" ht="15.75" x14ac:dyDescent="0.25">
      <c r="A4518" s="72" t="s">
        <v>311</v>
      </c>
      <c r="B4518" s="33" t="s">
        <v>335</v>
      </c>
      <c r="C4518" s="37" t="s">
        <v>58</v>
      </c>
      <c r="D4518" s="34" t="s">
        <v>70</v>
      </c>
      <c r="E4518" s="74"/>
      <c r="F4518" s="74"/>
      <c r="G4518" s="74"/>
      <c r="H4518" s="74"/>
      <c r="I4518" s="54"/>
      <c r="J4518" s="50"/>
      <c r="K4518" s="54"/>
      <c r="L4518" s="55"/>
      <c r="M4518" s="75"/>
      <c r="N4518" s="75"/>
      <c r="O4518" s="74"/>
      <c r="P4518" s="74"/>
      <c r="Q4518" s="57">
        <f t="shared" si="1107"/>
        <v>0</v>
      </c>
      <c r="R4518" s="74"/>
      <c r="S4518" s="53">
        <f t="shared" si="1108"/>
        <v>0</v>
      </c>
      <c r="T4518" s="58"/>
      <c r="U4518" s="58"/>
      <c r="V4518" s="53">
        <f t="shared" si="1109"/>
        <v>0</v>
      </c>
      <c r="W4518" s="75"/>
      <c r="X4518" s="76"/>
    </row>
    <row r="4519" spans="1:24" s="77" customFormat="1" ht="31.5" x14ac:dyDescent="0.25">
      <c r="A4519" s="72" t="s">
        <v>311</v>
      </c>
      <c r="B4519" s="33" t="s">
        <v>335</v>
      </c>
      <c r="C4519" s="37" t="s">
        <v>59</v>
      </c>
      <c r="D4519" s="34" t="s">
        <v>69</v>
      </c>
      <c r="E4519" s="74"/>
      <c r="F4519" s="74"/>
      <c r="G4519" s="74"/>
      <c r="H4519" s="74"/>
      <c r="I4519" s="54"/>
      <c r="J4519" s="50"/>
      <c r="K4519" s="54"/>
      <c r="L4519" s="55"/>
      <c r="M4519" s="75"/>
      <c r="N4519" s="75"/>
      <c r="O4519" s="74"/>
      <c r="P4519" s="74"/>
      <c r="Q4519" s="57">
        <f t="shared" si="1107"/>
        <v>0</v>
      </c>
      <c r="R4519" s="74"/>
      <c r="S4519" s="53">
        <f t="shared" si="1108"/>
        <v>0</v>
      </c>
      <c r="T4519" s="58"/>
      <c r="U4519" s="58"/>
      <c r="V4519" s="53">
        <f t="shared" si="1109"/>
        <v>0</v>
      </c>
      <c r="W4519" s="75"/>
      <c r="X4519" s="76"/>
    </row>
    <row r="4520" spans="1:24" s="77" customFormat="1" ht="15.75" x14ac:dyDescent="0.25">
      <c r="A4520" s="72" t="s">
        <v>311</v>
      </c>
      <c r="B4520" s="33" t="s">
        <v>335</v>
      </c>
      <c r="C4520" s="37" t="s">
        <v>60</v>
      </c>
      <c r="D4520" s="34" t="s">
        <v>72</v>
      </c>
      <c r="E4520" s="74"/>
      <c r="F4520" s="74"/>
      <c r="G4520" s="74"/>
      <c r="H4520" s="74"/>
      <c r="I4520" s="54"/>
      <c r="J4520" s="50"/>
      <c r="K4520" s="54"/>
      <c r="L4520" s="55"/>
      <c r="M4520" s="75"/>
      <c r="N4520" s="75"/>
      <c r="O4520" s="74"/>
      <c r="P4520" s="74"/>
      <c r="Q4520" s="57">
        <f t="shared" si="1107"/>
        <v>0</v>
      </c>
      <c r="R4520" s="74"/>
      <c r="S4520" s="53">
        <f t="shared" si="1108"/>
        <v>0</v>
      </c>
      <c r="T4520" s="58"/>
      <c r="U4520" s="58"/>
      <c r="V4520" s="53">
        <f t="shared" si="1109"/>
        <v>0</v>
      </c>
      <c r="W4520" s="75"/>
      <c r="X4520" s="76"/>
    </row>
    <row r="4521" spans="1:24" s="77" customFormat="1" ht="15.75" x14ac:dyDescent="0.25">
      <c r="A4521" s="72" t="s">
        <v>311</v>
      </c>
      <c r="B4521" s="33" t="s">
        <v>335</v>
      </c>
      <c r="C4521" s="37" t="s">
        <v>61</v>
      </c>
      <c r="D4521" s="34" t="s">
        <v>67</v>
      </c>
      <c r="E4521" s="74"/>
      <c r="F4521" s="74"/>
      <c r="G4521" s="74"/>
      <c r="H4521" s="74"/>
      <c r="I4521" s="54"/>
      <c r="J4521" s="50"/>
      <c r="K4521" s="54"/>
      <c r="L4521" s="55"/>
      <c r="M4521" s="75"/>
      <c r="N4521" s="75"/>
      <c r="O4521" s="74"/>
      <c r="P4521" s="74"/>
      <c r="Q4521" s="57">
        <f t="shared" si="1107"/>
        <v>0</v>
      </c>
      <c r="R4521" s="74"/>
      <c r="S4521" s="53">
        <f t="shared" si="1108"/>
        <v>0</v>
      </c>
      <c r="T4521" s="58"/>
      <c r="U4521" s="58"/>
      <c r="V4521" s="53">
        <f t="shared" si="1109"/>
        <v>0</v>
      </c>
      <c r="W4521" s="75"/>
      <c r="X4521" s="76"/>
    </row>
    <row r="4522" spans="1:24" s="77" customFormat="1" ht="15.75" x14ac:dyDescent="0.25">
      <c r="A4522" s="72" t="s">
        <v>311</v>
      </c>
      <c r="B4522" s="33" t="s">
        <v>335</v>
      </c>
      <c r="C4522" s="37" t="s">
        <v>62</v>
      </c>
      <c r="D4522" s="34" t="s">
        <v>66</v>
      </c>
      <c r="E4522" s="74"/>
      <c r="F4522" s="74"/>
      <c r="G4522" s="74"/>
      <c r="H4522" s="74"/>
      <c r="I4522" s="54"/>
      <c r="J4522" s="50"/>
      <c r="K4522" s="54"/>
      <c r="L4522" s="55"/>
      <c r="M4522" s="75"/>
      <c r="N4522" s="75"/>
      <c r="O4522" s="74"/>
      <c r="P4522" s="74"/>
      <c r="Q4522" s="57">
        <f t="shared" si="1107"/>
        <v>0</v>
      </c>
      <c r="R4522" s="74"/>
      <c r="S4522" s="53">
        <f t="shared" si="1108"/>
        <v>0</v>
      </c>
      <c r="T4522" s="58"/>
      <c r="U4522" s="58"/>
      <c r="V4522" s="53">
        <f t="shared" si="1109"/>
        <v>0</v>
      </c>
      <c r="W4522" s="75"/>
      <c r="X4522" s="76"/>
    </row>
    <row r="4523" spans="1:24" s="77" customFormat="1" ht="15.75" x14ac:dyDescent="0.25">
      <c r="A4523" s="72" t="s">
        <v>311</v>
      </c>
      <c r="B4523" s="33" t="s">
        <v>335</v>
      </c>
      <c r="C4523" s="37" t="s">
        <v>63</v>
      </c>
      <c r="D4523" s="34" t="s">
        <v>52</v>
      </c>
      <c r="E4523" s="74"/>
      <c r="F4523" s="74"/>
      <c r="G4523" s="74"/>
      <c r="H4523" s="74"/>
      <c r="I4523" s="54"/>
      <c r="J4523" s="50"/>
      <c r="K4523" s="54"/>
      <c r="L4523" s="55"/>
      <c r="M4523" s="75"/>
      <c r="N4523" s="75"/>
      <c r="O4523" s="74"/>
      <c r="P4523" s="74"/>
      <c r="Q4523" s="57">
        <f t="shared" si="1107"/>
        <v>0</v>
      </c>
      <c r="R4523" s="74"/>
      <c r="S4523" s="53">
        <f t="shared" si="1108"/>
        <v>0</v>
      </c>
      <c r="T4523" s="58"/>
      <c r="U4523" s="58"/>
      <c r="V4523" s="53">
        <f t="shared" si="1109"/>
        <v>0</v>
      </c>
      <c r="W4523" s="75"/>
      <c r="X4523" s="76"/>
    </row>
    <row r="4524" spans="1:24" s="77" customFormat="1" ht="15.75" x14ac:dyDescent="0.25">
      <c r="A4524" s="72" t="s">
        <v>311</v>
      </c>
      <c r="B4524" s="33" t="s">
        <v>335</v>
      </c>
      <c r="C4524" s="37" t="s">
        <v>64</v>
      </c>
      <c r="D4524" s="34" t="s">
        <v>55</v>
      </c>
      <c r="E4524" s="53">
        <v>170759</v>
      </c>
      <c r="F4524" s="53">
        <f>ROUND(E4524/12*3,0)</f>
        <v>42690</v>
      </c>
      <c r="G4524" s="53">
        <v>46571</v>
      </c>
      <c r="H4524" s="53">
        <v>41396</v>
      </c>
      <c r="I4524" s="54">
        <f>G4524-F4524</f>
        <v>3881</v>
      </c>
      <c r="J4524" s="50">
        <f>ROUND(I4524/F4524*100,2)</f>
        <v>9.09</v>
      </c>
      <c r="K4524" s="54"/>
      <c r="L4524" s="55"/>
      <c r="M4524" s="75"/>
      <c r="N4524" s="75"/>
      <c r="O4524" s="74">
        <v>1209</v>
      </c>
      <c r="P4524" s="74">
        <v>1069</v>
      </c>
      <c r="Q4524" s="57">
        <f t="shared" si="1107"/>
        <v>140</v>
      </c>
      <c r="R4524" s="74">
        <v>66</v>
      </c>
      <c r="S4524" s="53">
        <f>ROUND(R4524/12*3,0)</f>
        <v>17</v>
      </c>
      <c r="T4524" s="58">
        <v>18</v>
      </c>
      <c r="U4524" s="58">
        <v>16</v>
      </c>
      <c r="V4524" s="53">
        <f t="shared" si="1109"/>
        <v>2</v>
      </c>
      <c r="W4524" s="75"/>
      <c r="X4524" s="76"/>
    </row>
    <row r="4525" spans="1:24" s="77" customFormat="1" ht="15.75" x14ac:dyDescent="0.25">
      <c r="A4525" s="72" t="s">
        <v>311</v>
      </c>
      <c r="B4525" s="33" t="s">
        <v>335</v>
      </c>
      <c r="C4525" s="37" t="s">
        <v>65</v>
      </c>
      <c r="D4525" s="34" t="s">
        <v>71</v>
      </c>
      <c r="E4525" s="74"/>
      <c r="F4525" s="74"/>
      <c r="G4525" s="74"/>
      <c r="H4525" s="74"/>
      <c r="I4525" s="54"/>
      <c r="J4525" s="50"/>
      <c r="K4525" s="54"/>
      <c r="L4525" s="55"/>
      <c r="M4525" s="75"/>
      <c r="N4525" s="75"/>
      <c r="O4525" s="74"/>
      <c r="P4525" s="74"/>
      <c r="Q4525" s="57">
        <f t="shared" si="1107"/>
        <v>0</v>
      </c>
      <c r="R4525" s="74"/>
      <c r="S4525" s="53">
        <f>ROUND(R4525/12*3,0)</f>
        <v>0</v>
      </c>
      <c r="T4525" s="58"/>
      <c r="U4525" s="58"/>
      <c r="V4525" s="53">
        <f t="shared" si="1109"/>
        <v>0</v>
      </c>
      <c r="W4525" s="75"/>
      <c r="X4525" s="76"/>
    </row>
    <row r="4526" spans="1:24" s="77" customFormat="1" ht="31.5" x14ac:dyDescent="0.25">
      <c r="A4526" s="72" t="s">
        <v>311</v>
      </c>
      <c r="B4526" s="22" t="s">
        <v>336</v>
      </c>
      <c r="C4526" s="23" t="s">
        <v>102</v>
      </c>
      <c r="D4526" s="32" t="s">
        <v>30</v>
      </c>
      <c r="E4526" s="61">
        <f t="shared" ref="E4526:L4526" si="1110">SUM(E4527:E4544)</f>
        <v>827165</v>
      </c>
      <c r="F4526" s="61">
        <f t="shared" si="1110"/>
        <v>137860.83333333331</v>
      </c>
      <c r="G4526" s="61">
        <f t="shared" si="1110"/>
        <v>169905</v>
      </c>
      <c r="H4526" s="61">
        <f t="shared" si="1110"/>
        <v>169905</v>
      </c>
      <c r="I4526" s="128">
        <f t="shared" si="1110"/>
        <v>0</v>
      </c>
      <c r="J4526" s="128">
        <f t="shared" si="1110"/>
        <v>0</v>
      </c>
      <c r="K4526" s="128">
        <f t="shared" si="1110"/>
        <v>0</v>
      </c>
      <c r="L4526" s="61">
        <f t="shared" si="1110"/>
        <v>0</v>
      </c>
      <c r="M4526" s="61"/>
      <c r="N4526" s="61"/>
      <c r="O4526" s="61">
        <f t="shared" ref="O4526:V4526" si="1111">SUM(O4527:O4542)</f>
        <v>1708</v>
      </c>
      <c r="P4526" s="61">
        <f t="shared" si="1111"/>
        <v>1708</v>
      </c>
      <c r="Q4526" s="128">
        <f t="shared" si="1111"/>
        <v>0</v>
      </c>
      <c r="R4526" s="61">
        <f t="shared" si="1111"/>
        <v>0</v>
      </c>
      <c r="S4526" s="61">
        <f t="shared" si="1111"/>
        <v>0</v>
      </c>
      <c r="T4526" s="145">
        <f t="shared" si="1111"/>
        <v>16</v>
      </c>
      <c r="U4526" s="145">
        <f t="shared" si="1111"/>
        <v>16</v>
      </c>
      <c r="V4526" s="61">
        <f t="shared" si="1111"/>
        <v>0</v>
      </c>
      <c r="W4526" s="61"/>
      <c r="X4526" s="76"/>
    </row>
    <row r="4527" spans="1:24" s="77" customFormat="1" ht="15.75" x14ac:dyDescent="0.25">
      <c r="A4527" s="72" t="s">
        <v>311</v>
      </c>
      <c r="B4527" s="33" t="s">
        <v>336</v>
      </c>
      <c r="C4527" s="23" t="s">
        <v>79</v>
      </c>
      <c r="D4527" s="43" t="s">
        <v>77</v>
      </c>
      <c r="E4527" s="53">
        <v>3508</v>
      </c>
      <c r="F4527" s="53">
        <f>E4527/12*2</f>
        <v>584.66666666666663</v>
      </c>
      <c r="G4527" s="53"/>
      <c r="H4527" s="53"/>
      <c r="I4527" s="127"/>
      <c r="J4527" s="55"/>
      <c r="K4527" s="127"/>
      <c r="L4527" s="55"/>
      <c r="M4527" s="75"/>
      <c r="N4527" s="75"/>
      <c r="O4527" s="74"/>
      <c r="P4527" s="74"/>
      <c r="Q4527" s="59">
        <f t="shared" ref="Q4527:Q4534" si="1112">O4527-P4527</f>
        <v>0</v>
      </c>
      <c r="R4527" s="74"/>
      <c r="S4527" s="53">
        <f t="shared" ref="S4527:S4534" si="1113">ROUND(R4527/12*3,0)</f>
        <v>0</v>
      </c>
      <c r="T4527" s="53"/>
      <c r="U4527" s="53"/>
      <c r="V4527" s="53">
        <f t="shared" ref="V4527:V4534" si="1114">T4527-U4527</f>
        <v>0</v>
      </c>
      <c r="W4527" s="75"/>
      <c r="X4527" s="76"/>
    </row>
    <row r="4528" spans="1:24" s="77" customFormat="1" ht="15.75" x14ac:dyDescent="0.25">
      <c r="A4528" s="72" t="s">
        <v>311</v>
      </c>
      <c r="B4528" s="33" t="s">
        <v>336</v>
      </c>
      <c r="C4528" s="23" t="s">
        <v>80</v>
      </c>
      <c r="D4528" s="43" t="s">
        <v>78</v>
      </c>
      <c r="E4528" s="74"/>
      <c r="F4528" s="74"/>
      <c r="G4528" s="74"/>
      <c r="H4528" s="74"/>
      <c r="I4528" s="54"/>
      <c r="J4528" s="50"/>
      <c r="K4528" s="54"/>
      <c r="L4528" s="55"/>
      <c r="M4528" s="75"/>
      <c r="N4528" s="75"/>
      <c r="O4528" s="74"/>
      <c r="P4528" s="74"/>
      <c r="Q4528" s="57">
        <f t="shared" si="1112"/>
        <v>0</v>
      </c>
      <c r="R4528" s="74"/>
      <c r="S4528" s="53">
        <f t="shared" si="1113"/>
        <v>0</v>
      </c>
      <c r="T4528" s="58"/>
      <c r="U4528" s="58"/>
      <c r="V4528" s="53">
        <f t="shared" si="1114"/>
        <v>0</v>
      </c>
      <c r="W4528" s="75"/>
      <c r="X4528" s="76"/>
    </row>
    <row r="4529" spans="1:24" s="77" customFormat="1" ht="15.75" x14ac:dyDescent="0.25">
      <c r="A4529" s="72" t="s">
        <v>311</v>
      </c>
      <c r="B4529" s="33" t="s">
        <v>336</v>
      </c>
      <c r="C4529" s="23" t="s">
        <v>82</v>
      </c>
      <c r="D4529" s="34" t="s">
        <v>81</v>
      </c>
      <c r="E4529" s="74"/>
      <c r="F4529" s="74"/>
      <c r="G4529" s="74"/>
      <c r="H4529" s="74"/>
      <c r="I4529" s="54"/>
      <c r="J4529" s="50"/>
      <c r="K4529" s="54"/>
      <c r="L4529" s="55"/>
      <c r="M4529" s="75"/>
      <c r="N4529" s="75"/>
      <c r="O4529" s="74"/>
      <c r="P4529" s="74"/>
      <c r="Q4529" s="57">
        <f t="shared" si="1112"/>
        <v>0</v>
      </c>
      <c r="R4529" s="74"/>
      <c r="S4529" s="53">
        <f t="shared" si="1113"/>
        <v>0</v>
      </c>
      <c r="T4529" s="58"/>
      <c r="U4529" s="58"/>
      <c r="V4529" s="53">
        <f t="shared" si="1114"/>
        <v>0</v>
      </c>
      <c r="W4529" s="75"/>
      <c r="X4529" s="76"/>
    </row>
    <row r="4530" spans="1:24" s="77" customFormat="1" ht="31.5" x14ac:dyDescent="0.25">
      <c r="A4530" s="72" t="s">
        <v>311</v>
      </c>
      <c r="B4530" s="33" t="s">
        <v>336</v>
      </c>
      <c r="C4530" s="23" t="s">
        <v>84</v>
      </c>
      <c r="D4530" s="43" t="s">
        <v>83</v>
      </c>
      <c r="E4530" s="74"/>
      <c r="F4530" s="74"/>
      <c r="G4530" s="74"/>
      <c r="H4530" s="74"/>
      <c r="I4530" s="54"/>
      <c r="J4530" s="50"/>
      <c r="K4530" s="54"/>
      <c r="L4530" s="55"/>
      <c r="M4530" s="75"/>
      <c r="N4530" s="75"/>
      <c r="O4530" s="74"/>
      <c r="P4530" s="74"/>
      <c r="Q4530" s="57">
        <f t="shared" si="1112"/>
        <v>0</v>
      </c>
      <c r="R4530" s="74"/>
      <c r="S4530" s="53">
        <f t="shared" si="1113"/>
        <v>0</v>
      </c>
      <c r="T4530" s="58"/>
      <c r="U4530" s="58"/>
      <c r="V4530" s="53">
        <f t="shared" si="1114"/>
        <v>0</v>
      </c>
      <c r="W4530" s="75"/>
      <c r="X4530" s="76"/>
    </row>
    <row r="4531" spans="1:24" s="77" customFormat="1" ht="15.75" x14ac:dyDescent="0.25">
      <c r="A4531" s="72" t="s">
        <v>311</v>
      </c>
      <c r="B4531" s="33" t="s">
        <v>336</v>
      </c>
      <c r="C4531" s="23" t="s">
        <v>95</v>
      </c>
      <c r="D4531" s="43" t="s">
        <v>96</v>
      </c>
      <c r="E4531" s="74"/>
      <c r="F4531" s="74"/>
      <c r="G4531" s="74"/>
      <c r="H4531" s="74"/>
      <c r="I4531" s="54"/>
      <c r="J4531" s="50"/>
      <c r="K4531" s="54"/>
      <c r="L4531" s="55"/>
      <c r="M4531" s="75"/>
      <c r="N4531" s="75"/>
      <c r="O4531" s="74"/>
      <c r="P4531" s="74"/>
      <c r="Q4531" s="57">
        <f t="shared" si="1112"/>
        <v>0</v>
      </c>
      <c r="R4531" s="74"/>
      <c r="S4531" s="53">
        <f t="shared" si="1113"/>
        <v>0</v>
      </c>
      <c r="T4531" s="58"/>
      <c r="U4531" s="58"/>
      <c r="V4531" s="53">
        <f t="shared" si="1114"/>
        <v>0</v>
      </c>
      <c r="W4531" s="75"/>
      <c r="X4531" s="76"/>
    </row>
    <row r="4532" spans="1:24" s="77" customFormat="1" ht="31.5" x14ac:dyDescent="0.25">
      <c r="A4532" s="72" t="s">
        <v>311</v>
      </c>
      <c r="B4532" s="33" t="s">
        <v>336</v>
      </c>
      <c r="C4532" s="23" t="s">
        <v>86</v>
      </c>
      <c r="D4532" s="43" t="s">
        <v>85</v>
      </c>
      <c r="E4532" s="53"/>
      <c r="F4532" s="53">
        <f>E4532/12*2</f>
        <v>0</v>
      </c>
      <c r="G4532" s="53">
        <v>44137</v>
      </c>
      <c r="H4532" s="53">
        <v>44137</v>
      </c>
      <c r="I4532" s="54"/>
      <c r="J4532" s="50"/>
      <c r="K4532" s="54"/>
      <c r="L4532" s="55"/>
      <c r="M4532" s="75"/>
      <c r="N4532" s="75"/>
      <c r="O4532" s="74">
        <v>1708</v>
      </c>
      <c r="P4532" s="74">
        <v>1708</v>
      </c>
      <c r="Q4532" s="57">
        <f t="shared" si="1112"/>
        <v>0</v>
      </c>
      <c r="R4532" s="74"/>
      <c r="S4532" s="53">
        <f t="shared" si="1113"/>
        <v>0</v>
      </c>
      <c r="T4532" s="58">
        <v>14</v>
      </c>
      <c r="U4532" s="58">
        <v>14</v>
      </c>
      <c r="V4532" s="53">
        <f t="shared" si="1114"/>
        <v>0</v>
      </c>
      <c r="W4532" s="75"/>
      <c r="X4532" s="76"/>
    </row>
    <row r="4533" spans="1:24" s="77" customFormat="1" ht="31.5" x14ac:dyDescent="0.25">
      <c r="A4533" s="72" t="s">
        <v>311</v>
      </c>
      <c r="B4533" s="33" t="s">
        <v>336</v>
      </c>
      <c r="C4533" s="23" t="s">
        <v>102</v>
      </c>
      <c r="D4533" s="39" t="s">
        <v>362</v>
      </c>
      <c r="E4533" s="74"/>
      <c r="F4533" s="74"/>
      <c r="G4533" s="74">
        <v>2236</v>
      </c>
      <c r="H4533" s="74">
        <v>2236</v>
      </c>
      <c r="I4533" s="54"/>
      <c r="J4533" s="50"/>
      <c r="K4533" s="54"/>
      <c r="L4533" s="55"/>
      <c r="M4533" s="75"/>
      <c r="N4533" s="75"/>
      <c r="O4533" s="74">
        <v>0</v>
      </c>
      <c r="P4533" s="74">
        <v>0</v>
      </c>
      <c r="Q4533" s="57">
        <f t="shared" si="1112"/>
        <v>0</v>
      </c>
      <c r="R4533" s="74"/>
      <c r="S4533" s="53">
        <f t="shared" si="1113"/>
        <v>0</v>
      </c>
      <c r="T4533" s="58">
        <v>2</v>
      </c>
      <c r="U4533" s="58">
        <v>2</v>
      </c>
      <c r="V4533" s="53">
        <f t="shared" si="1114"/>
        <v>0</v>
      </c>
      <c r="W4533" s="75"/>
      <c r="X4533" s="76"/>
    </row>
    <row r="4534" spans="1:24" s="77" customFormat="1" ht="15.75" x14ac:dyDescent="0.25">
      <c r="A4534" s="72" t="s">
        <v>311</v>
      </c>
      <c r="B4534" s="33" t="s">
        <v>336</v>
      </c>
      <c r="C4534" s="23" t="s">
        <v>89</v>
      </c>
      <c r="D4534" s="43" t="s">
        <v>88</v>
      </c>
      <c r="E4534" s="74"/>
      <c r="F4534" s="74"/>
      <c r="G4534" s="74"/>
      <c r="H4534" s="74"/>
      <c r="I4534" s="54"/>
      <c r="J4534" s="50"/>
      <c r="K4534" s="54"/>
      <c r="L4534" s="55"/>
      <c r="M4534" s="75"/>
      <c r="N4534" s="75"/>
      <c r="O4534" s="74"/>
      <c r="P4534" s="74"/>
      <c r="Q4534" s="57">
        <f t="shared" si="1112"/>
        <v>0</v>
      </c>
      <c r="R4534" s="74"/>
      <c r="S4534" s="53">
        <f t="shared" si="1113"/>
        <v>0</v>
      </c>
      <c r="T4534" s="58"/>
      <c r="U4534" s="58"/>
      <c r="V4534" s="53">
        <f t="shared" si="1114"/>
        <v>0</v>
      </c>
      <c r="W4534" s="75"/>
      <c r="X4534" s="76"/>
    </row>
    <row r="4535" spans="1:24" s="77" customFormat="1" ht="15.75" x14ac:dyDescent="0.25">
      <c r="A4535" s="72" t="s">
        <v>311</v>
      </c>
      <c r="B4535" s="33" t="s">
        <v>336</v>
      </c>
      <c r="C4535" s="23" t="s">
        <v>367</v>
      </c>
      <c r="D4535" s="38" t="s">
        <v>368</v>
      </c>
      <c r="E4535" s="53">
        <v>1452</v>
      </c>
      <c r="F4535" s="53">
        <f>E4535/12*2</f>
        <v>242</v>
      </c>
      <c r="G4535" s="53">
        <v>185</v>
      </c>
      <c r="H4535" s="53">
        <v>185</v>
      </c>
      <c r="I4535" s="54"/>
      <c r="J4535" s="50"/>
      <c r="K4535" s="54"/>
      <c r="L4535" s="55"/>
      <c r="M4535" s="75"/>
      <c r="N4535" s="75"/>
      <c r="O4535" s="74"/>
      <c r="P4535" s="74"/>
      <c r="Q4535" s="57"/>
      <c r="R4535" s="74"/>
      <c r="S4535" s="53"/>
      <c r="T4535" s="58"/>
      <c r="U4535" s="58"/>
      <c r="V4535" s="53"/>
      <c r="W4535" s="75"/>
      <c r="X4535" s="76"/>
    </row>
    <row r="4536" spans="1:24" s="77" customFormat="1" ht="15.75" x14ac:dyDescent="0.25">
      <c r="A4536" s="72" t="s">
        <v>311</v>
      </c>
      <c r="B4536" s="33" t="s">
        <v>336</v>
      </c>
      <c r="C4536" s="23" t="s">
        <v>91</v>
      </c>
      <c r="D4536" s="43" t="s">
        <v>90</v>
      </c>
      <c r="E4536" s="53">
        <v>822205</v>
      </c>
      <c r="F4536" s="53">
        <f>E4536/12*2</f>
        <v>137034.16666666666</v>
      </c>
      <c r="G4536" s="53">
        <v>123347</v>
      </c>
      <c r="H4536" s="53">
        <v>123347</v>
      </c>
      <c r="I4536" s="54"/>
      <c r="J4536" s="50"/>
      <c r="K4536" s="54"/>
      <c r="L4536" s="55"/>
      <c r="M4536" s="75"/>
      <c r="N4536" s="75"/>
      <c r="O4536" s="74"/>
      <c r="P4536" s="74"/>
      <c r="Q4536" s="57">
        <f t="shared" ref="Q4536:Q4542" si="1115">O4536-P4536</f>
        <v>0</v>
      </c>
      <c r="R4536" s="74"/>
      <c r="S4536" s="53">
        <f t="shared" ref="S4536:S4542" si="1116">ROUND(R4536/12*3,0)</f>
        <v>0</v>
      </c>
      <c r="T4536" s="58"/>
      <c r="U4536" s="58"/>
      <c r="V4536" s="53">
        <f t="shared" ref="V4536:V4542" si="1117">T4536-U4536</f>
        <v>0</v>
      </c>
      <c r="W4536" s="75"/>
      <c r="X4536" s="76"/>
    </row>
    <row r="4537" spans="1:24" s="77" customFormat="1" ht="15.75" x14ac:dyDescent="0.25">
      <c r="A4537" s="72" t="s">
        <v>311</v>
      </c>
      <c r="B4537" s="33" t="s">
        <v>336</v>
      </c>
      <c r="C4537" s="23" t="s">
        <v>94</v>
      </c>
      <c r="D4537" s="43" t="s">
        <v>97</v>
      </c>
      <c r="E4537" s="74"/>
      <c r="F4537" s="74"/>
      <c r="G4537" s="74"/>
      <c r="H4537" s="74"/>
      <c r="I4537" s="54"/>
      <c r="J4537" s="50"/>
      <c r="K4537" s="54"/>
      <c r="L4537" s="55"/>
      <c r="M4537" s="75"/>
      <c r="N4537" s="75"/>
      <c r="O4537" s="74"/>
      <c r="P4537" s="74"/>
      <c r="Q4537" s="57">
        <f t="shared" si="1115"/>
        <v>0</v>
      </c>
      <c r="R4537" s="74"/>
      <c r="S4537" s="53">
        <f t="shared" si="1116"/>
        <v>0</v>
      </c>
      <c r="T4537" s="58"/>
      <c r="U4537" s="58"/>
      <c r="V4537" s="53">
        <f t="shared" si="1117"/>
        <v>0</v>
      </c>
      <c r="W4537" s="75"/>
      <c r="X4537" s="76"/>
    </row>
    <row r="4538" spans="1:24" s="77" customFormat="1" ht="37.5" customHeight="1" x14ac:dyDescent="0.25">
      <c r="A4538" s="72" t="s">
        <v>311</v>
      </c>
      <c r="B4538" s="33" t="s">
        <v>336</v>
      </c>
      <c r="C4538" s="23" t="s">
        <v>93</v>
      </c>
      <c r="D4538" s="43" t="s">
        <v>92</v>
      </c>
      <c r="E4538" s="74"/>
      <c r="F4538" s="74"/>
      <c r="G4538" s="74"/>
      <c r="H4538" s="74"/>
      <c r="I4538" s="54"/>
      <c r="J4538" s="50"/>
      <c r="K4538" s="54"/>
      <c r="L4538" s="55"/>
      <c r="M4538" s="75"/>
      <c r="N4538" s="75"/>
      <c r="O4538" s="74"/>
      <c r="P4538" s="74"/>
      <c r="Q4538" s="57">
        <f t="shared" si="1115"/>
        <v>0</v>
      </c>
      <c r="R4538" s="74"/>
      <c r="S4538" s="53">
        <f t="shared" si="1116"/>
        <v>0</v>
      </c>
      <c r="T4538" s="58"/>
      <c r="U4538" s="58"/>
      <c r="V4538" s="53">
        <f t="shared" si="1117"/>
        <v>0</v>
      </c>
      <c r="W4538" s="75"/>
      <c r="X4538" s="76"/>
    </row>
    <row r="4539" spans="1:24" s="77" customFormat="1" ht="31.5" x14ac:dyDescent="0.25">
      <c r="A4539" s="72" t="s">
        <v>311</v>
      </c>
      <c r="B4539" s="33" t="s">
        <v>336</v>
      </c>
      <c r="C4539" s="23" t="s">
        <v>98</v>
      </c>
      <c r="D4539" s="34" t="s">
        <v>99</v>
      </c>
      <c r="E4539" s="74"/>
      <c r="F4539" s="74"/>
      <c r="G4539" s="74"/>
      <c r="H4539" s="74"/>
      <c r="I4539" s="54"/>
      <c r="J4539" s="50"/>
      <c r="K4539" s="54"/>
      <c r="L4539" s="55"/>
      <c r="M4539" s="75"/>
      <c r="N4539" s="75"/>
      <c r="O4539" s="74"/>
      <c r="P4539" s="74"/>
      <c r="Q4539" s="57">
        <f t="shared" si="1115"/>
        <v>0</v>
      </c>
      <c r="R4539" s="74"/>
      <c r="S4539" s="53">
        <f t="shared" si="1116"/>
        <v>0</v>
      </c>
      <c r="T4539" s="58"/>
      <c r="U4539" s="58"/>
      <c r="V4539" s="53">
        <f t="shared" si="1117"/>
        <v>0</v>
      </c>
      <c r="W4539" s="75"/>
      <c r="X4539" s="76"/>
    </row>
    <row r="4540" spans="1:24" s="77" customFormat="1" ht="15.75" x14ac:dyDescent="0.25">
      <c r="A4540" s="72" t="s">
        <v>311</v>
      </c>
      <c r="B4540" s="33" t="s">
        <v>336</v>
      </c>
      <c r="C4540" s="23" t="s">
        <v>100</v>
      </c>
      <c r="D4540" s="34" t="s">
        <v>101</v>
      </c>
      <c r="E4540" s="74"/>
      <c r="F4540" s="74"/>
      <c r="G4540" s="74"/>
      <c r="H4540" s="74"/>
      <c r="I4540" s="54"/>
      <c r="J4540" s="50"/>
      <c r="K4540" s="54"/>
      <c r="L4540" s="55"/>
      <c r="M4540" s="75"/>
      <c r="N4540" s="75"/>
      <c r="O4540" s="74"/>
      <c r="P4540" s="74"/>
      <c r="Q4540" s="57">
        <f t="shared" si="1115"/>
        <v>0</v>
      </c>
      <c r="R4540" s="74"/>
      <c r="S4540" s="53">
        <f t="shared" si="1116"/>
        <v>0</v>
      </c>
      <c r="T4540" s="58"/>
      <c r="U4540" s="58"/>
      <c r="V4540" s="53">
        <f t="shared" si="1117"/>
        <v>0</v>
      </c>
      <c r="W4540" s="75"/>
      <c r="X4540" s="76"/>
    </row>
    <row r="4541" spans="1:24" s="77" customFormat="1" ht="47.25" x14ac:dyDescent="0.25">
      <c r="A4541" s="72" t="s">
        <v>311</v>
      </c>
      <c r="B4541" s="33" t="s">
        <v>336</v>
      </c>
      <c r="C4541" s="23" t="s">
        <v>102</v>
      </c>
      <c r="D4541" s="39" t="s">
        <v>87</v>
      </c>
      <c r="E4541" s="74"/>
      <c r="F4541" s="74"/>
      <c r="G4541" s="74"/>
      <c r="H4541" s="74"/>
      <c r="I4541" s="54"/>
      <c r="J4541" s="50"/>
      <c r="K4541" s="54"/>
      <c r="L4541" s="55"/>
      <c r="M4541" s="75"/>
      <c r="N4541" s="75"/>
      <c r="O4541" s="74"/>
      <c r="P4541" s="74"/>
      <c r="Q4541" s="57">
        <f t="shared" si="1115"/>
        <v>0</v>
      </c>
      <c r="R4541" s="74"/>
      <c r="S4541" s="53">
        <f t="shared" si="1116"/>
        <v>0</v>
      </c>
      <c r="T4541" s="58"/>
      <c r="U4541" s="58"/>
      <c r="V4541" s="53">
        <f t="shared" si="1117"/>
        <v>0</v>
      </c>
      <c r="W4541" s="75"/>
      <c r="X4541" s="76"/>
    </row>
    <row r="4542" spans="1:24" s="77" customFormat="1" ht="63" x14ac:dyDescent="0.25">
      <c r="A4542" s="72" t="s">
        <v>311</v>
      </c>
      <c r="B4542" s="33" t="s">
        <v>336</v>
      </c>
      <c r="C4542" s="23" t="s">
        <v>102</v>
      </c>
      <c r="D4542" s="39" t="s">
        <v>103</v>
      </c>
      <c r="E4542" s="74"/>
      <c r="F4542" s="74"/>
      <c r="G4542" s="74"/>
      <c r="H4542" s="74"/>
      <c r="I4542" s="54"/>
      <c r="J4542" s="50"/>
      <c r="K4542" s="54"/>
      <c r="L4542" s="55"/>
      <c r="M4542" s="75"/>
      <c r="N4542" s="75"/>
      <c r="O4542" s="74"/>
      <c r="P4542" s="74"/>
      <c r="Q4542" s="57">
        <f t="shared" si="1115"/>
        <v>0</v>
      </c>
      <c r="R4542" s="74"/>
      <c r="S4542" s="53">
        <f t="shared" si="1116"/>
        <v>0</v>
      </c>
      <c r="T4542" s="58"/>
      <c r="U4542" s="58"/>
      <c r="V4542" s="53">
        <f t="shared" si="1117"/>
        <v>0</v>
      </c>
      <c r="W4542" s="75"/>
      <c r="X4542" s="76"/>
    </row>
    <row r="4543" spans="1:24" s="77" customFormat="1" ht="31.5" x14ac:dyDescent="0.25">
      <c r="A4543" s="72" t="s">
        <v>311</v>
      </c>
      <c r="B4543" s="33" t="s">
        <v>336</v>
      </c>
      <c r="C4543" s="23" t="s">
        <v>374</v>
      </c>
      <c r="D4543" s="39" t="s">
        <v>375</v>
      </c>
      <c r="E4543" s="53"/>
      <c r="F4543" s="53">
        <f>E4543/12*1</f>
        <v>0</v>
      </c>
      <c r="G4543" s="53"/>
      <c r="H4543" s="53"/>
      <c r="I4543" s="54"/>
      <c r="J4543" s="50"/>
      <c r="K4543" s="54"/>
      <c r="L4543" s="55"/>
      <c r="M4543" s="75"/>
      <c r="N4543" s="75"/>
      <c r="O4543" s="74"/>
      <c r="P4543" s="74"/>
      <c r="Q4543" s="57"/>
      <c r="R4543" s="74"/>
      <c r="S4543" s="53"/>
      <c r="T4543" s="58"/>
      <c r="U4543" s="58"/>
      <c r="V4543" s="53"/>
      <c r="W4543" s="75"/>
      <c r="X4543" s="76"/>
    </row>
    <row r="4544" spans="1:24" s="77" customFormat="1" ht="15.75" x14ac:dyDescent="0.25">
      <c r="A4544" s="72" t="s">
        <v>311</v>
      </c>
      <c r="B4544" s="33" t="s">
        <v>336</v>
      </c>
      <c r="C4544" s="23" t="s">
        <v>377</v>
      </c>
      <c r="D4544" s="39" t="s">
        <v>376</v>
      </c>
      <c r="E4544" s="74"/>
      <c r="F4544" s="74"/>
      <c r="G4544" s="74"/>
      <c r="H4544" s="74"/>
      <c r="I4544" s="54"/>
      <c r="J4544" s="50"/>
      <c r="K4544" s="54"/>
      <c r="L4544" s="55"/>
      <c r="M4544" s="75"/>
      <c r="N4544" s="75"/>
      <c r="O4544" s="74"/>
      <c r="P4544" s="74"/>
      <c r="Q4544" s="57"/>
      <c r="R4544" s="74"/>
      <c r="S4544" s="53"/>
      <c r="T4544" s="58"/>
      <c r="U4544" s="58"/>
      <c r="V4544" s="53"/>
      <c r="W4544" s="75"/>
      <c r="X4544" s="76"/>
    </row>
    <row r="4545" spans="1:24" s="77" customFormat="1" ht="23.25" customHeight="1" x14ac:dyDescent="0.25">
      <c r="A4545" s="72" t="s">
        <v>311</v>
      </c>
      <c r="B4545" s="21">
        <v>2</v>
      </c>
      <c r="C4545" s="73" t="s">
        <v>102</v>
      </c>
      <c r="D4545" s="40" t="s">
        <v>31</v>
      </c>
      <c r="E4545" s="68">
        <f>E4546+E4552+E4606</f>
        <v>15036937</v>
      </c>
      <c r="F4545" s="68">
        <f>F4546+F4552+F4606</f>
        <v>3738401.4166666665</v>
      </c>
      <c r="G4545" s="68">
        <f>G4546+G4552+G4606</f>
        <v>3931758.19</v>
      </c>
      <c r="H4545" s="68">
        <f>H4546+H4552+H4606</f>
        <v>3645628.19</v>
      </c>
      <c r="I4545" s="64">
        <f>I4546+I4552+I4606</f>
        <v>464112.18999999994</v>
      </c>
      <c r="J4545" s="50">
        <f>ROUND(I4545/F4545*100,2)</f>
        <v>12.41</v>
      </c>
      <c r="K4545" s="64">
        <f>K4546+K4552+K4606</f>
        <v>-692973</v>
      </c>
      <c r="L4545" s="55">
        <f>ROUND(K4545*100/-F4545,2)</f>
        <v>18.54</v>
      </c>
      <c r="M4545" s="64">
        <v>84526</v>
      </c>
      <c r="N4545" s="49">
        <f>ROUND(M4545/12*3,0)</f>
        <v>21132</v>
      </c>
      <c r="O4545" s="68">
        <f t="shared" ref="O4545:V4545" si="1118">O4546+O4552+O4606</f>
        <v>19954</v>
      </c>
      <c r="P4545" s="68">
        <f t="shared" si="1118"/>
        <v>18867</v>
      </c>
      <c r="Q4545" s="64">
        <f t="shared" si="1118"/>
        <v>1087</v>
      </c>
      <c r="R4545" s="68">
        <f t="shared" si="1118"/>
        <v>4022</v>
      </c>
      <c r="S4545" s="64">
        <f t="shared" si="1118"/>
        <v>1004</v>
      </c>
      <c r="T4545" s="64">
        <f t="shared" si="1118"/>
        <v>1105</v>
      </c>
      <c r="U4545" s="64">
        <f t="shared" si="1118"/>
        <v>1030</v>
      </c>
      <c r="V4545" s="64">
        <f t="shared" si="1118"/>
        <v>75</v>
      </c>
      <c r="W4545" s="68"/>
      <c r="X4545" s="76"/>
    </row>
    <row r="4546" spans="1:24" s="77" customFormat="1" ht="15.75" x14ac:dyDescent="0.25">
      <c r="A4546" s="72" t="s">
        <v>311</v>
      </c>
      <c r="B4546" s="22" t="s">
        <v>337</v>
      </c>
      <c r="C4546" s="73" t="s">
        <v>102</v>
      </c>
      <c r="D4546" s="32" t="s">
        <v>32</v>
      </c>
      <c r="E4546" s="64">
        <f t="shared" ref="E4546:L4546" si="1119">SUM(E4547:E4551)</f>
        <v>1098381</v>
      </c>
      <c r="F4546" s="64">
        <f t="shared" si="1119"/>
        <v>274595</v>
      </c>
      <c r="G4546" s="64">
        <f t="shared" si="1119"/>
        <v>274595</v>
      </c>
      <c r="H4546" s="64">
        <f t="shared" si="1119"/>
        <v>274595</v>
      </c>
      <c r="I4546" s="64">
        <f t="shared" si="1119"/>
        <v>0</v>
      </c>
      <c r="J4546" s="64">
        <f t="shared" si="1119"/>
        <v>0</v>
      </c>
      <c r="K4546" s="64">
        <f t="shared" si="1119"/>
        <v>0</v>
      </c>
      <c r="L4546" s="64">
        <f t="shared" si="1119"/>
        <v>0</v>
      </c>
      <c r="M4546" s="64"/>
      <c r="N4546" s="64"/>
      <c r="O4546" s="64">
        <f t="shared" ref="O4546:V4546" si="1120">SUM(O4547:O4551)</f>
        <v>3840</v>
      </c>
      <c r="P4546" s="64">
        <f t="shared" si="1120"/>
        <v>3840</v>
      </c>
      <c r="Q4546" s="64">
        <f t="shared" si="1120"/>
        <v>0</v>
      </c>
      <c r="R4546" s="64">
        <f t="shared" si="1120"/>
        <v>724</v>
      </c>
      <c r="S4546" s="64">
        <f t="shared" si="1120"/>
        <v>181</v>
      </c>
      <c r="T4546" s="64">
        <f t="shared" si="1120"/>
        <v>199</v>
      </c>
      <c r="U4546" s="64">
        <f t="shared" si="1120"/>
        <v>199</v>
      </c>
      <c r="V4546" s="64">
        <f t="shared" si="1120"/>
        <v>0</v>
      </c>
      <c r="W4546" s="64"/>
      <c r="X4546" s="76"/>
    </row>
    <row r="4547" spans="1:24" s="77" customFormat="1" ht="15.75" x14ac:dyDescent="0.25">
      <c r="A4547" s="72" t="s">
        <v>311</v>
      </c>
      <c r="B4547" s="33" t="s">
        <v>337</v>
      </c>
      <c r="C4547" s="73" t="s">
        <v>109</v>
      </c>
      <c r="D4547" s="34" t="s">
        <v>106</v>
      </c>
      <c r="E4547" s="53">
        <v>1098381</v>
      </c>
      <c r="F4547" s="53">
        <f>ROUND(E4547/12*3,0)</f>
        <v>274595</v>
      </c>
      <c r="G4547" s="53">
        <v>274595</v>
      </c>
      <c r="H4547" s="53">
        <v>274595</v>
      </c>
      <c r="I4547" s="54"/>
      <c r="J4547" s="50"/>
      <c r="K4547" s="54"/>
      <c r="L4547" s="55"/>
      <c r="M4547" s="75"/>
      <c r="N4547" s="75"/>
      <c r="O4547" s="74">
        <v>3840</v>
      </c>
      <c r="P4547" s="74">
        <v>3840</v>
      </c>
      <c r="Q4547" s="57">
        <f>O4547-P4547</f>
        <v>0</v>
      </c>
      <c r="R4547" s="74">
        <v>724</v>
      </c>
      <c r="S4547" s="53">
        <f>ROUND(R4547/12*3,0)</f>
        <v>181</v>
      </c>
      <c r="T4547" s="58">
        <v>199</v>
      </c>
      <c r="U4547" s="58">
        <v>199</v>
      </c>
      <c r="V4547" s="53">
        <f>T4547-U4547</f>
        <v>0</v>
      </c>
      <c r="W4547" s="75"/>
      <c r="X4547" s="76"/>
    </row>
    <row r="4548" spans="1:24" s="77" customFormat="1" ht="31.5" x14ac:dyDescent="0.25">
      <c r="A4548" s="72" t="s">
        <v>311</v>
      </c>
      <c r="B4548" s="33" t="s">
        <v>337</v>
      </c>
      <c r="C4548" s="73" t="s">
        <v>110</v>
      </c>
      <c r="D4548" s="34" t="s">
        <v>114</v>
      </c>
      <c r="E4548" s="74"/>
      <c r="F4548" s="74"/>
      <c r="G4548" s="74"/>
      <c r="H4548" s="74"/>
      <c r="I4548" s="54"/>
      <c r="J4548" s="50"/>
      <c r="K4548" s="54"/>
      <c r="L4548" s="55"/>
      <c r="M4548" s="75"/>
      <c r="N4548" s="75"/>
      <c r="O4548" s="74"/>
      <c r="P4548" s="74"/>
      <c r="Q4548" s="57">
        <f>O4548-P4548</f>
        <v>0</v>
      </c>
      <c r="R4548" s="74"/>
      <c r="S4548" s="53">
        <f>ROUND(R4548/12*3,0)</f>
        <v>0</v>
      </c>
      <c r="T4548" s="58"/>
      <c r="U4548" s="58"/>
      <c r="V4548" s="53">
        <f>T4548-U4548</f>
        <v>0</v>
      </c>
      <c r="W4548" s="75"/>
      <c r="X4548" s="76"/>
    </row>
    <row r="4549" spans="1:24" s="77" customFormat="1" ht="15.75" x14ac:dyDescent="0.25">
      <c r="A4549" s="72" t="s">
        <v>311</v>
      </c>
      <c r="B4549" s="33" t="s">
        <v>337</v>
      </c>
      <c r="C4549" s="73" t="s">
        <v>111</v>
      </c>
      <c r="D4549" s="34" t="s">
        <v>115</v>
      </c>
      <c r="E4549" s="74"/>
      <c r="F4549" s="74"/>
      <c r="G4549" s="74"/>
      <c r="H4549" s="74"/>
      <c r="I4549" s="54"/>
      <c r="J4549" s="50"/>
      <c r="K4549" s="54"/>
      <c r="L4549" s="55"/>
      <c r="M4549" s="75"/>
      <c r="N4549" s="75"/>
      <c r="O4549" s="74"/>
      <c r="P4549" s="74"/>
      <c r="Q4549" s="57">
        <f>O4549-P4549</f>
        <v>0</v>
      </c>
      <c r="R4549" s="74"/>
      <c r="S4549" s="53">
        <f>ROUND(R4549/12*3,0)</f>
        <v>0</v>
      </c>
      <c r="T4549" s="58"/>
      <c r="U4549" s="58"/>
      <c r="V4549" s="53">
        <f>T4549-U4549</f>
        <v>0</v>
      </c>
      <c r="W4549" s="75"/>
      <c r="X4549" s="76"/>
    </row>
    <row r="4550" spans="1:24" s="77" customFormat="1" ht="31.5" x14ac:dyDescent="0.25">
      <c r="A4550" s="72" t="s">
        <v>311</v>
      </c>
      <c r="B4550" s="33" t="s">
        <v>337</v>
      </c>
      <c r="C4550" s="73" t="s">
        <v>113</v>
      </c>
      <c r="D4550" s="34" t="s">
        <v>116</v>
      </c>
      <c r="E4550" s="74"/>
      <c r="F4550" s="74"/>
      <c r="G4550" s="74"/>
      <c r="H4550" s="74"/>
      <c r="I4550" s="54"/>
      <c r="J4550" s="50"/>
      <c r="K4550" s="54"/>
      <c r="L4550" s="55"/>
      <c r="M4550" s="75"/>
      <c r="N4550" s="75"/>
      <c r="O4550" s="74"/>
      <c r="P4550" s="74"/>
      <c r="Q4550" s="57">
        <f>O4550-P4550</f>
        <v>0</v>
      </c>
      <c r="R4550" s="74"/>
      <c r="S4550" s="53">
        <f>ROUND(R4550/12*3,0)</f>
        <v>0</v>
      </c>
      <c r="T4550" s="58"/>
      <c r="U4550" s="58"/>
      <c r="V4550" s="53">
        <f>T4550-U4550</f>
        <v>0</v>
      </c>
      <c r="W4550" s="75"/>
      <c r="X4550" s="76"/>
    </row>
    <row r="4551" spans="1:24" s="77" customFormat="1" ht="15.75" x14ac:dyDescent="0.25">
      <c r="A4551" s="72" t="s">
        <v>311</v>
      </c>
      <c r="B4551" s="33" t="s">
        <v>337</v>
      </c>
      <c r="C4551" s="73" t="s">
        <v>112</v>
      </c>
      <c r="D4551" s="34" t="s">
        <v>117</v>
      </c>
      <c r="E4551" s="74"/>
      <c r="F4551" s="74"/>
      <c r="G4551" s="74"/>
      <c r="H4551" s="74"/>
      <c r="I4551" s="54"/>
      <c r="J4551" s="50"/>
      <c r="K4551" s="54"/>
      <c r="L4551" s="55"/>
      <c r="M4551" s="75"/>
      <c r="N4551" s="75"/>
      <c r="O4551" s="74"/>
      <c r="P4551" s="74"/>
      <c r="Q4551" s="57">
        <f>O4551-P4551</f>
        <v>0</v>
      </c>
      <c r="R4551" s="74"/>
      <c r="S4551" s="53">
        <f>ROUND(R4551/12*3,0)</f>
        <v>0</v>
      </c>
      <c r="T4551" s="58"/>
      <c r="U4551" s="58"/>
      <c r="V4551" s="53">
        <f>T4551-U4551</f>
        <v>0</v>
      </c>
      <c r="W4551" s="75"/>
      <c r="X4551" s="76"/>
    </row>
    <row r="4552" spans="1:24" s="77" customFormat="1" ht="15.75" x14ac:dyDescent="0.25">
      <c r="A4552" s="72" t="s">
        <v>311</v>
      </c>
      <c r="B4552" s="22" t="s">
        <v>338</v>
      </c>
      <c r="C4552" s="73" t="s">
        <v>102</v>
      </c>
      <c r="D4552" s="41" t="s">
        <v>33</v>
      </c>
      <c r="E4552" s="64">
        <f>SUM(E4553:E4605)</f>
        <v>10954520</v>
      </c>
      <c r="F4552" s="64">
        <f>SUM(F4553:F4605)</f>
        <v>2738630</v>
      </c>
      <c r="G4552" s="64">
        <f>SUM(G4553:G4605)</f>
        <v>2319831</v>
      </c>
      <c r="H4552" s="64">
        <f>SUM(H4553:H4605)</f>
        <v>2033791</v>
      </c>
      <c r="I4552" s="64">
        <f>SUM(I4553:I4605)</f>
        <v>274174</v>
      </c>
      <c r="J4552" s="50">
        <f>ROUND(I4552/F4552*100,2)</f>
        <v>10.01</v>
      </c>
      <c r="K4552" s="64">
        <f>SUM(K4553:K4605)</f>
        <v>-692973</v>
      </c>
      <c r="L4552" s="55">
        <f>ROUND(K4552*100/-F4552,2)</f>
        <v>25.3</v>
      </c>
      <c r="M4552" s="64"/>
      <c r="N4552" s="64"/>
      <c r="O4552" s="64">
        <f t="shared" ref="O4552:V4552" si="1121">SUM(O4553:O4605)</f>
        <v>13847</v>
      </c>
      <c r="P4552" s="64">
        <f t="shared" si="1121"/>
        <v>12760</v>
      </c>
      <c r="Q4552" s="64">
        <f t="shared" si="1121"/>
        <v>1087</v>
      </c>
      <c r="R4552" s="64">
        <f t="shared" si="1121"/>
        <v>2647</v>
      </c>
      <c r="S4552" s="64">
        <f t="shared" si="1121"/>
        <v>660</v>
      </c>
      <c r="T4552" s="64">
        <f t="shared" si="1121"/>
        <v>581</v>
      </c>
      <c r="U4552" s="64">
        <f t="shared" si="1121"/>
        <v>506</v>
      </c>
      <c r="V4552" s="64">
        <f t="shared" si="1121"/>
        <v>75</v>
      </c>
      <c r="W4552" s="64"/>
      <c r="X4552" s="76"/>
    </row>
    <row r="4553" spans="1:24" s="77" customFormat="1" ht="31.5" x14ac:dyDescent="0.25">
      <c r="A4553" s="72" t="s">
        <v>311</v>
      </c>
      <c r="B4553" s="33" t="s">
        <v>338</v>
      </c>
      <c r="C4553" s="78" t="s">
        <v>139</v>
      </c>
      <c r="D4553" s="43" t="s">
        <v>119</v>
      </c>
      <c r="E4553" s="74"/>
      <c r="F4553" s="74"/>
      <c r="G4553" s="74"/>
      <c r="H4553" s="74"/>
      <c r="I4553" s="54"/>
      <c r="J4553" s="50"/>
      <c r="K4553" s="54"/>
      <c r="L4553" s="55"/>
      <c r="M4553" s="75"/>
      <c r="N4553" s="75"/>
      <c r="O4553" s="74"/>
      <c r="P4553" s="74"/>
      <c r="Q4553" s="57">
        <f t="shared" ref="Q4553:Q4605" si="1122">O4553-P4553</f>
        <v>0</v>
      </c>
      <c r="R4553" s="74"/>
      <c r="S4553" s="53">
        <f t="shared" ref="S4553:S4559" si="1123">ROUND(R4553/12*3,0)</f>
        <v>0</v>
      </c>
      <c r="T4553" s="58"/>
      <c r="U4553" s="58"/>
      <c r="V4553" s="53">
        <f t="shared" ref="V4553:V4605" si="1124">T4553-U4553</f>
        <v>0</v>
      </c>
      <c r="W4553" s="75"/>
      <c r="X4553" s="76"/>
    </row>
    <row r="4554" spans="1:24" s="77" customFormat="1" ht="47.25" x14ac:dyDescent="0.25">
      <c r="A4554" s="72" t="s">
        <v>311</v>
      </c>
      <c r="B4554" s="33" t="s">
        <v>338</v>
      </c>
      <c r="C4554" s="78" t="s">
        <v>140</v>
      </c>
      <c r="D4554" s="43" t="s">
        <v>120</v>
      </c>
      <c r="E4554" s="74"/>
      <c r="F4554" s="74"/>
      <c r="G4554" s="74"/>
      <c r="H4554" s="74"/>
      <c r="I4554" s="54"/>
      <c r="J4554" s="50"/>
      <c r="K4554" s="54"/>
      <c r="L4554" s="55"/>
      <c r="M4554" s="75"/>
      <c r="N4554" s="75"/>
      <c r="O4554" s="74"/>
      <c r="P4554" s="74"/>
      <c r="Q4554" s="57">
        <f t="shared" si="1122"/>
        <v>0</v>
      </c>
      <c r="R4554" s="74"/>
      <c r="S4554" s="53">
        <f t="shared" si="1123"/>
        <v>0</v>
      </c>
      <c r="T4554" s="58"/>
      <c r="U4554" s="58"/>
      <c r="V4554" s="53">
        <f t="shared" si="1124"/>
        <v>0</v>
      </c>
      <c r="W4554" s="75"/>
      <c r="X4554" s="76"/>
    </row>
    <row r="4555" spans="1:24" s="77" customFormat="1" ht="31.5" x14ac:dyDescent="0.25">
      <c r="A4555" s="72" t="s">
        <v>311</v>
      </c>
      <c r="B4555" s="33" t="s">
        <v>338</v>
      </c>
      <c r="C4555" s="78" t="s">
        <v>141</v>
      </c>
      <c r="D4555" s="43" t="s">
        <v>142</v>
      </c>
      <c r="E4555" s="74"/>
      <c r="F4555" s="74"/>
      <c r="G4555" s="74"/>
      <c r="H4555" s="74"/>
      <c r="I4555" s="54"/>
      <c r="J4555" s="50"/>
      <c r="K4555" s="54"/>
      <c r="L4555" s="55"/>
      <c r="M4555" s="75"/>
      <c r="N4555" s="75"/>
      <c r="O4555" s="74"/>
      <c r="P4555" s="74"/>
      <c r="Q4555" s="57">
        <f t="shared" si="1122"/>
        <v>0</v>
      </c>
      <c r="R4555" s="74"/>
      <c r="S4555" s="53">
        <f t="shared" si="1123"/>
        <v>0</v>
      </c>
      <c r="T4555" s="58"/>
      <c r="U4555" s="58"/>
      <c r="V4555" s="53">
        <f t="shared" si="1124"/>
        <v>0</v>
      </c>
      <c r="W4555" s="75"/>
      <c r="X4555" s="76"/>
    </row>
    <row r="4556" spans="1:24" s="77" customFormat="1" ht="31.5" x14ac:dyDescent="0.25">
      <c r="A4556" s="72" t="s">
        <v>311</v>
      </c>
      <c r="B4556" s="33" t="s">
        <v>338</v>
      </c>
      <c r="C4556" s="78" t="s">
        <v>143</v>
      </c>
      <c r="D4556" s="43" t="s">
        <v>144</v>
      </c>
      <c r="E4556" s="74"/>
      <c r="F4556" s="74"/>
      <c r="G4556" s="74"/>
      <c r="H4556" s="74"/>
      <c r="I4556" s="54"/>
      <c r="J4556" s="50"/>
      <c r="K4556" s="54"/>
      <c r="L4556" s="55"/>
      <c r="M4556" s="75"/>
      <c r="N4556" s="75"/>
      <c r="O4556" s="74"/>
      <c r="P4556" s="74"/>
      <c r="Q4556" s="57">
        <f t="shared" si="1122"/>
        <v>0</v>
      </c>
      <c r="R4556" s="74"/>
      <c r="S4556" s="53">
        <f t="shared" si="1123"/>
        <v>0</v>
      </c>
      <c r="T4556" s="58"/>
      <c r="U4556" s="58"/>
      <c r="V4556" s="53">
        <f t="shared" si="1124"/>
        <v>0</v>
      </c>
      <c r="W4556" s="75"/>
      <c r="X4556" s="76"/>
    </row>
    <row r="4557" spans="1:24" s="77" customFormat="1" ht="15.75" x14ac:dyDescent="0.25">
      <c r="A4557" s="72" t="s">
        <v>311</v>
      </c>
      <c r="B4557" s="33" t="s">
        <v>338</v>
      </c>
      <c r="C4557" s="78" t="s">
        <v>145</v>
      </c>
      <c r="D4557" s="43" t="s">
        <v>146</v>
      </c>
      <c r="E4557" s="74"/>
      <c r="F4557" s="74"/>
      <c r="G4557" s="74"/>
      <c r="H4557" s="74"/>
      <c r="I4557" s="54"/>
      <c r="J4557" s="50"/>
      <c r="K4557" s="54"/>
      <c r="L4557" s="55"/>
      <c r="M4557" s="75"/>
      <c r="N4557" s="75"/>
      <c r="O4557" s="74"/>
      <c r="P4557" s="74"/>
      <c r="Q4557" s="57">
        <f t="shared" si="1122"/>
        <v>0</v>
      </c>
      <c r="R4557" s="74"/>
      <c r="S4557" s="53">
        <f t="shared" si="1123"/>
        <v>0</v>
      </c>
      <c r="T4557" s="58"/>
      <c r="U4557" s="58"/>
      <c r="V4557" s="53">
        <f t="shared" si="1124"/>
        <v>0</v>
      </c>
      <c r="W4557" s="75"/>
      <c r="X4557" s="76"/>
    </row>
    <row r="4558" spans="1:24" s="77" customFormat="1" ht="15.75" x14ac:dyDescent="0.25">
      <c r="A4558" s="72" t="s">
        <v>311</v>
      </c>
      <c r="B4558" s="33" t="s">
        <v>338</v>
      </c>
      <c r="C4558" s="78" t="s">
        <v>147</v>
      </c>
      <c r="D4558" s="43" t="s">
        <v>148</v>
      </c>
      <c r="E4558" s="74"/>
      <c r="F4558" s="74"/>
      <c r="G4558" s="74"/>
      <c r="H4558" s="74"/>
      <c r="I4558" s="54"/>
      <c r="J4558" s="50"/>
      <c r="K4558" s="54"/>
      <c r="L4558" s="55"/>
      <c r="M4558" s="75"/>
      <c r="N4558" s="75"/>
      <c r="O4558" s="74"/>
      <c r="P4558" s="74"/>
      <c r="Q4558" s="57">
        <f t="shared" si="1122"/>
        <v>0</v>
      </c>
      <c r="R4558" s="74"/>
      <c r="S4558" s="53">
        <f t="shared" si="1123"/>
        <v>0</v>
      </c>
      <c r="T4558" s="58"/>
      <c r="U4558" s="58"/>
      <c r="V4558" s="53">
        <f t="shared" si="1124"/>
        <v>0</v>
      </c>
      <c r="W4558" s="75"/>
      <c r="X4558" s="76"/>
    </row>
    <row r="4559" spans="1:24" s="77" customFormat="1" ht="78.75" x14ac:dyDescent="0.25">
      <c r="A4559" s="72" t="s">
        <v>311</v>
      </c>
      <c r="B4559" s="33" t="s">
        <v>338</v>
      </c>
      <c r="C4559" s="78" t="s">
        <v>149</v>
      </c>
      <c r="D4559" s="43" t="s">
        <v>150</v>
      </c>
      <c r="E4559" s="74"/>
      <c r="F4559" s="74"/>
      <c r="G4559" s="74"/>
      <c r="H4559" s="74"/>
      <c r="I4559" s="54"/>
      <c r="J4559" s="50"/>
      <c r="K4559" s="54"/>
      <c r="L4559" s="55"/>
      <c r="M4559" s="75"/>
      <c r="N4559" s="75"/>
      <c r="O4559" s="74"/>
      <c r="P4559" s="74"/>
      <c r="Q4559" s="57">
        <f t="shared" si="1122"/>
        <v>0</v>
      </c>
      <c r="R4559" s="74"/>
      <c r="S4559" s="53">
        <f t="shared" si="1123"/>
        <v>0</v>
      </c>
      <c r="T4559" s="58"/>
      <c r="U4559" s="58"/>
      <c r="V4559" s="53">
        <f t="shared" si="1124"/>
        <v>0</v>
      </c>
      <c r="W4559" s="75"/>
      <c r="X4559" s="76"/>
    </row>
    <row r="4560" spans="1:24" s="77" customFormat="1" ht="31.5" x14ac:dyDescent="0.25">
      <c r="A4560" s="72" t="s">
        <v>311</v>
      </c>
      <c r="B4560" s="33" t="s">
        <v>338</v>
      </c>
      <c r="C4560" s="78" t="s">
        <v>130</v>
      </c>
      <c r="D4560" s="43" t="s">
        <v>151</v>
      </c>
      <c r="E4560" s="53">
        <v>567856</v>
      </c>
      <c r="F4560" s="53">
        <f t="shared" ref="F4560:F4568" si="1125">E4560/12*3</f>
        <v>141964</v>
      </c>
      <c r="G4560" s="53">
        <v>258447</v>
      </c>
      <c r="H4560" s="53">
        <v>138324</v>
      </c>
      <c r="I4560" s="127">
        <f t="shared" ref="I4560:I4568" si="1126">G4560-F4560</f>
        <v>116483</v>
      </c>
      <c r="J4560" s="55">
        <f t="shared" ref="J4560:J4568" si="1127">ROUND(I4560/F4560*100,2)</f>
        <v>82.05</v>
      </c>
      <c r="K4560" s="54"/>
      <c r="L4560" s="55"/>
      <c r="M4560" s="75"/>
      <c r="N4560" s="75"/>
      <c r="O4560" s="74">
        <v>608</v>
      </c>
      <c r="P4560" s="74">
        <v>318</v>
      </c>
      <c r="Q4560" s="57">
        <f t="shared" si="1122"/>
        <v>290</v>
      </c>
      <c r="R4560" s="74">
        <v>156</v>
      </c>
      <c r="S4560" s="53">
        <f t="shared" ref="S4560:S4570" si="1128">ROUND(R4560/12*3,0)</f>
        <v>39</v>
      </c>
      <c r="T4560" s="58">
        <v>71</v>
      </c>
      <c r="U4560" s="58">
        <v>38</v>
      </c>
      <c r="V4560" s="53">
        <f t="shared" si="1124"/>
        <v>33</v>
      </c>
      <c r="W4560" s="75"/>
      <c r="X4560" s="76"/>
    </row>
    <row r="4561" spans="1:24" s="77" customFormat="1" ht="47.25" x14ac:dyDescent="0.25">
      <c r="A4561" s="72" t="s">
        <v>311</v>
      </c>
      <c r="B4561" s="33" t="s">
        <v>338</v>
      </c>
      <c r="C4561" s="78" t="s">
        <v>174</v>
      </c>
      <c r="D4561" s="43" t="s">
        <v>175</v>
      </c>
      <c r="E4561" s="53">
        <v>954279</v>
      </c>
      <c r="F4561" s="53">
        <f t="shared" si="1125"/>
        <v>238569.75</v>
      </c>
      <c r="G4561" s="53">
        <v>235575</v>
      </c>
      <c r="H4561" s="53">
        <v>235575</v>
      </c>
      <c r="I4561" s="127"/>
      <c r="J4561" s="55"/>
      <c r="K4561" s="54">
        <f t="shared" ref="K4561:K4566" si="1129">G4561-F4561</f>
        <v>-2994.75</v>
      </c>
      <c r="L4561" s="55">
        <f t="shared" ref="L4561:L4566" si="1130">ROUND(K4561*100/-F4561,2)</f>
        <v>1.26</v>
      </c>
      <c r="M4561" s="75"/>
      <c r="N4561" s="75"/>
      <c r="O4561" s="74">
        <v>1362</v>
      </c>
      <c r="P4561" s="74">
        <v>1362</v>
      </c>
      <c r="Q4561" s="57">
        <f t="shared" si="1122"/>
        <v>0</v>
      </c>
      <c r="R4561" s="74">
        <v>239</v>
      </c>
      <c r="S4561" s="53">
        <f t="shared" si="1128"/>
        <v>60</v>
      </c>
      <c r="T4561" s="58">
        <v>59</v>
      </c>
      <c r="U4561" s="58">
        <v>59</v>
      </c>
      <c r="V4561" s="53">
        <f t="shared" si="1124"/>
        <v>0</v>
      </c>
      <c r="W4561" s="75"/>
      <c r="X4561" s="76"/>
    </row>
    <row r="4562" spans="1:24" s="77" customFormat="1" ht="31.5" x14ac:dyDescent="0.25">
      <c r="A4562" s="72" t="s">
        <v>311</v>
      </c>
      <c r="B4562" s="33" t="s">
        <v>338</v>
      </c>
      <c r="C4562" s="78" t="s">
        <v>129</v>
      </c>
      <c r="D4562" s="43" t="s">
        <v>152</v>
      </c>
      <c r="E4562" s="53">
        <v>265157</v>
      </c>
      <c r="F4562" s="53">
        <f t="shared" si="1125"/>
        <v>66289.25</v>
      </c>
      <c r="G4562" s="53">
        <v>34966</v>
      </c>
      <c r="H4562" s="53">
        <v>34966</v>
      </c>
      <c r="I4562" s="127"/>
      <c r="J4562" s="55"/>
      <c r="K4562" s="54">
        <f t="shared" si="1129"/>
        <v>-31323.25</v>
      </c>
      <c r="L4562" s="55">
        <f t="shared" si="1130"/>
        <v>47.25</v>
      </c>
      <c r="M4562" s="75"/>
      <c r="N4562" s="75"/>
      <c r="O4562" s="74">
        <v>240</v>
      </c>
      <c r="P4562" s="74">
        <v>240</v>
      </c>
      <c r="Q4562" s="57">
        <f t="shared" si="1122"/>
        <v>0</v>
      </c>
      <c r="R4562" s="74">
        <v>91</v>
      </c>
      <c r="S4562" s="53">
        <f t="shared" si="1128"/>
        <v>23</v>
      </c>
      <c r="T4562" s="58">
        <v>12</v>
      </c>
      <c r="U4562" s="58">
        <v>12</v>
      </c>
      <c r="V4562" s="53">
        <f t="shared" si="1124"/>
        <v>0</v>
      </c>
      <c r="W4562" s="75"/>
      <c r="X4562" s="76"/>
    </row>
    <row r="4563" spans="1:24" s="77" customFormat="1" ht="31.5" x14ac:dyDescent="0.25">
      <c r="A4563" s="72" t="s">
        <v>311</v>
      </c>
      <c r="B4563" s="33" t="s">
        <v>338</v>
      </c>
      <c r="C4563" s="78" t="s">
        <v>176</v>
      </c>
      <c r="D4563" s="43" t="s">
        <v>177</v>
      </c>
      <c r="E4563" s="53">
        <v>923119</v>
      </c>
      <c r="F4563" s="53">
        <f t="shared" si="1125"/>
        <v>230779.75</v>
      </c>
      <c r="G4563" s="53">
        <v>78692</v>
      </c>
      <c r="H4563" s="53">
        <v>78692</v>
      </c>
      <c r="I4563" s="127"/>
      <c r="J4563" s="55"/>
      <c r="K4563" s="54">
        <f t="shared" si="1129"/>
        <v>-152087.75</v>
      </c>
      <c r="L4563" s="55">
        <f t="shared" si="1130"/>
        <v>65.900000000000006</v>
      </c>
      <c r="M4563" s="75"/>
      <c r="N4563" s="75"/>
      <c r="O4563" s="74">
        <v>640</v>
      </c>
      <c r="P4563" s="74">
        <v>640</v>
      </c>
      <c r="Q4563" s="57">
        <f t="shared" si="1122"/>
        <v>0</v>
      </c>
      <c r="R4563" s="74">
        <v>305</v>
      </c>
      <c r="S4563" s="53">
        <f t="shared" si="1128"/>
        <v>76</v>
      </c>
      <c r="T4563" s="58">
        <v>26</v>
      </c>
      <c r="U4563" s="58">
        <v>26</v>
      </c>
      <c r="V4563" s="53">
        <f t="shared" si="1124"/>
        <v>0</v>
      </c>
      <c r="W4563" s="75"/>
      <c r="X4563" s="76"/>
    </row>
    <row r="4564" spans="1:24" s="77" customFormat="1" ht="15.75" x14ac:dyDescent="0.25">
      <c r="A4564" s="72" t="s">
        <v>311</v>
      </c>
      <c r="B4564" s="33" t="s">
        <v>338</v>
      </c>
      <c r="C4564" s="78" t="s">
        <v>131</v>
      </c>
      <c r="D4564" s="43" t="s">
        <v>153</v>
      </c>
      <c r="E4564" s="74">
        <v>766258</v>
      </c>
      <c r="F4564" s="53">
        <f t="shared" si="1125"/>
        <v>191564.5</v>
      </c>
      <c r="G4564" s="53">
        <v>215742</v>
      </c>
      <c r="H4564" s="53">
        <v>189705</v>
      </c>
      <c r="I4564" s="127">
        <f t="shared" si="1126"/>
        <v>24177.5</v>
      </c>
      <c r="J4564" s="55">
        <f t="shared" si="1127"/>
        <v>12.62</v>
      </c>
      <c r="K4564" s="54"/>
      <c r="L4564" s="55"/>
      <c r="M4564" s="75"/>
      <c r="N4564" s="75"/>
      <c r="O4564" s="74">
        <v>534</v>
      </c>
      <c r="P4564" s="74">
        <v>484</v>
      </c>
      <c r="Q4564" s="57">
        <f t="shared" si="1122"/>
        <v>50</v>
      </c>
      <c r="R4564" s="74">
        <v>206</v>
      </c>
      <c r="S4564" s="53">
        <f t="shared" si="1128"/>
        <v>52</v>
      </c>
      <c r="T4564" s="58">
        <v>58</v>
      </c>
      <c r="U4564" s="58">
        <v>51</v>
      </c>
      <c r="V4564" s="53">
        <f t="shared" si="1124"/>
        <v>7</v>
      </c>
      <c r="W4564" s="75"/>
      <c r="X4564" s="76"/>
    </row>
    <row r="4565" spans="1:24" s="77" customFormat="1" ht="31.5" x14ac:dyDescent="0.25">
      <c r="A4565" s="72" t="s">
        <v>311</v>
      </c>
      <c r="B4565" s="33" t="s">
        <v>338</v>
      </c>
      <c r="C4565" s="78" t="s">
        <v>178</v>
      </c>
      <c r="D4565" s="43" t="s">
        <v>179</v>
      </c>
      <c r="E4565" s="74">
        <v>2545783</v>
      </c>
      <c r="F4565" s="53">
        <f t="shared" si="1125"/>
        <v>636445.75</v>
      </c>
      <c r="G4565" s="53">
        <v>194582</v>
      </c>
      <c r="H4565" s="53">
        <v>194582</v>
      </c>
      <c r="I4565" s="127"/>
      <c r="J4565" s="55"/>
      <c r="K4565" s="54">
        <f t="shared" si="1129"/>
        <v>-441863.75</v>
      </c>
      <c r="L4565" s="55">
        <f t="shared" si="1130"/>
        <v>69.430000000000007</v>
      </c>
      <c r="M4565" s="75"/>
      <c r="N4565" s="75"/>
      <c r="O4565" s="74">
        <v>720</v>
      </c>
      <c r="P4565" s="74">
        <v>720</v>
      </c>
      <c r="Q4565" s="57">
        <f t="shared" si="1122"/>
        <v>0</v>
      </c>
      <c r="R4565" s="74">
        <v>471</v>
      </c>
      <c r="S4565" s="53">
        <f t="shared" si="1128"/>
        <v>118</v>
      </c>
      <c r="T4565" s="58">
        <v>36</v>
      </c>
      <c r="U4565" s="58">
        <v>36</v>
      </c>
      <c r="V4565" s="53">
        <f t="shared" si="1124"/>
        <v>0</v>
      </c>
      <c r="W4565" s="75"/>
      <c r="X4565" s="76"/>
    </row>
    <row r="4566" spans="1:24" s="77" customFormat="1" ht="31.5" x14ac:dyDescent="0.25">
      <c r="A4566" s="72" t="s">
        <v>311</v>
      </c>
      <c r="B4566" s="33" t="s">
        <v>338</v>
      </c>
      <c r="C4566" s="78" t="s">
        <v>132</v>
      </c>
      <c r="D4566" s="43" t="s">
        <v>154</v>
      </c>
      <c r="E4566" s="74">
        <v>26866</v>
      </c>
      <c r="F4566" s="53">
        <f t="shared" si="1125"/>
        <v>6716.5</v>
      </c>
      <c r="G4566" s="53">
        <v>5970</v>
      </c>
      <c r="H4566" s="53">
        <v>5970</v>
      </c>
      <c r="I4566" s="127"/>
      <c r="J4566" s="55"/>
      <c r="K4566" s="54">
        <f t="shared" si="1129"/>
        <v>-746.5</v>
      </c>
      <c r="L4566" s="55">
        <f t="shared" si="1130"/>
        <v>11.11</v>
      </c>
      <c r="M4566" s="75"/>
      <c r="N4566" s="75"/>
      <c r="O4566" s="74">
        <v>0</v>
      </c>
      <c r="P4566" s="74">
        <v>0</v>
      </c>
      <c r="Q4566" s="57">
        <f t="shared" si="1122"/>
        <v>0</v>
      </c>
      <c r="R4566" s="74">
        <v>9</v>
      </c>
      <c r="S4566" s="53">
        <f t="shared" si="1128"/>
        <v>2</v>
      </c>
      <c r="T4566" s="58">
        <v>2</v>
      </c>
      <c r="U4566" s="58">
        <v>2</v>
      </c>
      <c r="V4566" s="53">
        <f t="shared" si="1124"/>
        <v>0</v>
      </c>
      <c r="W4566" s="75"/>
      <c r="X4566" s="76"/>
    </row>
    <row r="4567" spans="1:24" s="77" customFormat="1" ht="15.75" x14ac:dyDescent="0.25">
      <c r="A4567" s="72" t="s">
        <v>311</v>
      </c>
      <c r="B4567" s="33" t="s">
        <v>338</v>
      </c>
      <c r="C4567" s="78" t="s">
        <v>133</v>
      </c>
      <c r="D4567" s="43" t="s">
        <v>155</v>
      </c>
      <c r="E4567" s="74">
        <v>30404</v>
      </c>
      <c r="F4567" s="53">
        <f t="shared" si="1125"/>
        <v>7601</v>
      </c>
      <c r="G4567" s="53">
        <v>18243</v>
      </c>
      <c r="H4567" s="53">
        <v>6081</v>
      </c>
      <c r="I4567" s="127">
        <f t="shared" si="1126"/>
        <v>10642</v>
      </c>
      <c r="J4567" s="55">
        <f t="shared" si="1127"/>
        <v>140.01</v>
      </c>
      <c r="K4567" s="54"/>
      <c r="L4567" s="55"/>
      <c r="M4567" s="75"/>
      <c r="N4567" s="75"/>
      <c r="O4567" s="74">
        <v>0</v>
      </c>
      <c r="P4567" s="74">
        <v>0</v>
      </c>
      <c r="Q4567" s="57">
        <f t="shared" si="1122"/>
        <v>0</v>
      </c>
      <c r="R4567" s="74">
        <v>5</v>
      </c>
      <c r="S4567" s="53">
        <f t="shared" si="1128"/>
        <v>1</v>
      </c>
      <c r="T4567" s="58">
        <v>3</v>
      </c>
      <c r="U4567" s="58">
        <v>1</v>
      </c>
      <c r="V4567" s="53">
        <f t="shared" si="1124"/>
        <v>2</v>
      </c>
      <c r="W4567" s="75"/>
      <c r="X4567" s="76"/>
    </row>
    <row r="4568" spans="1:24" s="77" customFormat="1" ht="15.75" x14ac:dyDescent="0.25">
      <c r="A4568" s="72" t="s">
        <v>311</v>
      </c>
      <c r="B4568" s="33" t="s">
        <v>338</v>
      </c>
      <c r="C4568" s="78" t="s">
        <v>135</v>
      </c>
      <c r="D4568" s="43" t="s">
        <v>156</v>
      </c>
      <c r="E4568" s="74">
        <v>455310</v>
      </c>
      <c r="F4568" s="53">
        <f t="shared" si="1125"/>
        <v>113827.5</v>
      </c>
      <c r="G4568" s="53">
        <v>167745</v>
      </c>
      <c r="H4568" s="53">
        <v>110233</v>
      </c>
      <c r="I4568" s="127">
        <f t="shared" si="1126"/>
        <v>53917.5</v>
      </c>
      <c r="J4568" s="55">
        <f t="shared" si="1127"/>
        <v>47.37</v>
      </c>
      <c r="K4568" s="54"/>
      <c r="L4568" s="55"/>
      <c r="M4568" s="75"/>
      <c r="N4568" s="75"/>
      <c r="O4568" s="74">
        <v>805</v>
      </c>
      <c r="P4568" s="74">
        <v>745</v>
      </c>
      <c r="Q4568" s="57">
        <f t="shared" si="1122"/>
        <v>60</v>
      </c>
      <c r="R4568" s="74">
        <v>95</v>
      </c>
      <c r="S4568" s="53">
        <f t="shared" si="1128"/>
        <v>24</v>
      </c>
      <c r="T4568" s="58">
        <v>35</v>
      </c>
      <c r="U4568" s="58">
        <v>23</v>
      </c>
      <c r="V4568" s="53">
        <f t="shared" si="1124"/>
        <v>12</v>
      </c>
      <c r="W4568" s="75"/>
      <c r="X4568" s="76"/>
    </row>
    <row r="4569" spans="1:24" s="77" customFormat="1" ht="31.5" x14ac:dyDescent="0.25">
      <c r="A4569" s="72" t="s">
        <v>311</v>
      </c>
      <c r="B4569" s="33" t="s">
        <v>338</v>
      </c>
      <c r="C4569" s="78" t="s">
        <v>136</v>
      </c>
      <c r="D4569" s="43" t="s">
        <v>157</v>
      </c>
      <c r="E4569" s="74"/>
      <c r="F4569" s="74"/>
      <c r="G4569" s="74"/>
      <c r="H4569" s="74"/>
      <c r="I4569" s="54"/>
      <c r="J4569" s="50"/>
      <c r="K4569" s="54"/>
      <c r="L4569" s="55"/>
      <c r="M4569" s="75"/>
      <c r="N4569" s="75"/>
      <c r="O4569" s="74"/>
      <c r="P4569" s="74"/>
      <c r="Q4569" s="57">
        <f t="shared" si="1122"/>
        <v>0</v>
      </c>
      <c r="R4569" s="74"/>
      <c r="S4569" s="53">
        <f t="shared" si="1128"/>
        <v>0</v>
      </c>
      <c r="T4569" s="58"/>
      <c r="U4569" s="58"/>
      <c r="V4569" s="53">
        <f t="shared" si="1124"/>
        <v>0</v>
      </c>
      <c r="W4569" s="75"/>
      <c r="X4569" s="76"/>
    </row>
    <row r="4570" spans="1:24" s="77" customFormat="1" ht="47.25" x14ac:dyDescent="0.25">
      <c r="A4570" s="72" t="s">
        <v>311</v>
      </c>
      <c r="B4570" s="33" t="s">
        <v>338</v>
      </c>
      <c r="C4570" s="78" t="s">
        <v>134</v>
      </c>
      <c r="D4570" s="43" t="s">
        <v>158</v>
      </c>
      <c r="E4570" s="74">
        <v>4122771</v>
      </c>
      <c r="F4570" s="53">
        <f>E4570/12*3</f>
        <v>1030692.75</v>
      </c>
      <c r="G4570" s="53">
        <v>1091201</v>
      </c>
      <c r="H4570" s="53">
        <v>1029667</v>
      </c>
      <c r="I4570" s="127">
        <f>G4570-F4570</f>
        <v>60508.25</v>
      </c>
      <c r="J4570" s="55">
        <f>ROUND(I4570/F4570*100,2)</f>
        <v>5.87</v>
      </c>
      <c r="K4570" s="54"/>
      <c r="L4570" s="55"/>
      <c r="M4570" s="75"/>
      <c r="N4570" s="75"/>
      <c r="O4570" s="74">
        <v>8938</v>
      </c>
      <c r="P4570" s="74">
        <v>8251</v>
      </c>
      <c r="Q4570" s="57">
        <f t="shared" si="1122"/>
        <v>687</v>
      </c>
      <c r="R4570" s="74">
        <v>1005</v>
      </c>
      <c r="S4570" s="53">
        <f t="shared" si="1128"/>
        <v>251</v>
      </c>
      <c r="T4570" s="58">
        <v>266</v>
      </c>
      <c r="U4570" s="58">
        <v>251</v>
      </c>
      <c r="V4570" s="53">
        <f t="shared" si="1124"/>
        <v>15</v>
      </c>
      <c r="W4570" s="75"/>
      <c r="X4570" s="76"/>
    </row>
    <row r="4571" spans="1:24" s="77" customFormat="1" ht="15.75" x14ac:dyDescent="0.25">
      <c r="A4571" s="72" t="s">
        <v>311</v>
      </c>
      <c r="B4571" s="33" t="s">
        <v>338</v>
      </c>
      <c r="C4571" s="78" t="s">
        <v>138</v>
      </c>
      <c r="D4571" s="43" t="s">
        <v>159</v>
      </c>
      <c r="E4571" s="74"/>
      <c r="F4571" s="74"/>
      <c r="G4571" s="74"/>
      <c r="H4571" s="74"/>
      <c r="I4571" s="54"/>
      <c r="J4571" s="50"/>
      <c r="K4571" s="54"/>
      <c r="L4571" s="55"/>
      <c r="M4571" s="75"/>
      <c r="N4571" s="75"/>
      <c r="O4571" s="74"/>
      <c r="P4571" s="74"/>
      <c r="Q4571" s="57">
        <f t="shared" si="1122"/>
        <v>0</v>
      </c>
      <c r="R4571" s="74"/>
      <c r="S4571" s="53">
        <f t="shared" ref="S4571:S4596" si="1131">ROUND(R4571/12*3,0)</f>
        <v>0</v>
      </c>
      <c r="T4571" s="58"/>
      <c r="U4571" s="58"/>
      <c r="V4571" s="53">
        <f t="shared" si="1124"/>
        <v>0</v>
      </c>
      <c r="W4571" s="75"/>
      <c r="X4571" s="76"/>
    </row>
    <row r="4572" spans="1:24" s="77" customFormat="1" ht="15.75" x14ac:dyDescent="0.25">
      <c r="A4572" s="72" t="s">
        <v>311</v>
      </c>
      <c r="B4572" s="33" t="s">
        <v>338</v>
      </c>
      <c r="C4572" s="78" t="s">
        <v>180</v>
      </c>
      <c r="D4572" s="43" t="s">
        <v>181</v>
      </c>
      <c r="E4572" s="74"/>
      <c r="F4572" s="74"/>
      <c r="G4572" s="74"/>
      <c r="H4572" s="74"/>
      <c r="I4572" s="54"/>
      <c r="J4572" s="50"/>
      <c r="K4572" s="54"/>
      <c r="L4572" s="55"/>
      <c r="M4572" s="75"/>
      <c r="N4572" s="75"/>
      <c r="O4572" s="74"/>
      <c r="P4572" s="74"/>
      <c r="Q4572" s="57">
        <f t="shared" si="1122"/>
        <v>0</v>
      </c>
      <c r="R4572" s="74"/>
      <c r="S4572" s="53">
        <f t="shared" si="1131"/>
        <v>0</v>
      </c>
      <c r="T4572" s="58"/>
      <c r="U4572" s="58"/>
      <c r="V4572" s="53">
        <f t="shared" si="1124"/>
        <v>0</v>
      </c>
      <c r="W4572" s="75"/>
      <c r="X4572" s="76"/>
    </row>
    <row r="4573" spans="1:24" s="77" customFormat="1" ht="31.5" x14ac:dyDescent="0.25">
      <c r="A4573" s="72" t="s">
        <v>311</v>
      </c>
      <c r="B4573" s="33" t="s">
        <v>338</v>
      </c>
      <c r="C4573" s="78" t="s">
        <v>137</v>
      </c>
      <c r="D4573" s="43" t="s">
        <v>160</v>
      </c>
      <c r="E4573" s="74"/>
      <c r="F4573" s="74"/>
      <c r="G4573" s="74"/>
      <c r="H4573" s="74"/>
      <c r="I4573" s="54"/>
      <c r="J4573" s="50"/>
      <c r="K4573" s="54"/>
      <c r="L4573" s="55"/>
      <c r="M4573" s="75"/>
      <c r="N4573" s="75"/>
      <c r="O4573" s="74"/>
      <c r="P4573" s="74"/>
      <c r="Q4573" s="57">
        <f t="shared" si="1122"/>
        <v>0</v>
      </c>
      <c r="R4573" s="74"/>
      <c r="S4573" s="53">
        <f t="shared" si="1131"/>
        <v>0</v>
      </c>
      <c r="T4573" s="58"/>
      <c r="U4573" s="58"/>
      <c r="V4573" s="53">
        <f t="shared" si="1124"/>
        <v>0</v>
      </c>
      <c r="W4573" s="75"/>
      <c r="X4573" s="76"/>
    </row>
    <row r="4574" spans="1:24" s="77" customFormat="1" ht="15.75" x14ac:dyDescent="0.25">
      <c r="A4574" s="72" t="s">
        <v>311</v>
      </c>
      <c r="B4574" s="33" t="s">
        <v>338</v>
      </c>
      <c r="C4574" s="78" t="s">
        <v>127</v>
      </c>
      <c r="D4574" s="43" t="s">
        <v>161</v>
      </c>
      <c r="E4574" s="74"/>
      <c r="F4574" s="74"/>
      <c r="G4574" s="74"/>
      <c r="H4574" s="74"/>
      <c r="I4574" s="54"/>
      <c r="J4574" s="50"/>
      <c r="K4574" s="54"/>
      <c r="L4574" s="55"/>
      <c r="M4574" s="75"/>
      <c r="N4574" s="75"/>
      <c r="O4574" s="74"/>
      <c r="P4574" s="74"/>
      <c r="Q4574" s="57">
        <f t="shared" si="1122"/>
        <v>0</v>
      </c>
      <c r="R4574" s="74"/>
      <c r="S4574" s="53">
        <f t="shared" si="1131"/>
        <v>0</v>
      </c>
      <c r="T4574" s="58"/>
      <c r="U4574" s="58"/>
      <c r="V4574" s="53">
        <f t="shared" si="1124"/>
        <v>0</v>
      </c>
      <c r="W4574" s="75"/>
      <c r="X4574" s="76"/>
    </row>
    <row r="4575" spans="1:24" s="77" customFormat="1" ht="31.5" x14ac:dyDescent="0.25">
      <c r="A4575" s="72" t="s">
        <v>311</v>
      </c>
      <c r="B4575" s="33" t="s">
        <v>338</v>
      </c>
      <c r="C4575" s="78" t="s">
        <v>126</v>
      </c>
      <c r="D4575" s="43" t="s">
        <v>162</v>
      </c>
      <c r="E4575" s="74"/>
      <c r="F4575" s="74"/>
      <c r="G4575" s="74"/>
      <c r="H4575" s="74"/>
      <c r="I4575" s="54"/>
      <c r="J4575" s="50"/>
      <c r="K4575" s="54"/>
      <c r="L4575" s="55"/>
      <c r="M4575" s="75"/>
      <c r="N4575" s="75"/>
      <c r="O4575" s="74"/>
      <c r="P4575" s="74"/>
      <c r="Q4575" s="57">
        <f t="shared" si="1122"/>
        <v>0</v>
      </c>
      <c r="R4575" s="74"/>
      <c r="S4575" s="53">
        <f t="shared" si="1131"/>
        <v>0</v>
      </c>
      <c r="T4575" s="58"/>
      <c r="U4575" s="58"/>
      <c r="V4575" s="53">
        <f t="shared" si="1124"/>
        <v>0</v>
      </c>
      <c r="W4575" s="75"/>
      <c r="X4575" s="76"/>
    </row>
    <row r="4576" spans="1:24" s="77" customFormat="1" ht="15.75" x14ac:dyDescent="0.25">
      <c r="A4576" s="72" t="s">
        <v>311</v>
      </c>
      <c r="B4576" s="33" t="s">
        <v>338</v>
      </c>
      <c r="C4576" s="78" t="s">
        <v>122</v>
      </c>
      <c r="D4576" s="43" t="s">
        <v>163</v>
      </c>
      <c r="E4576" s="74"/>
      <c r="F4576" s="74"/>
      <c r="G4576" s="74"/>
      <c r="H4576" s="74"/>
      <c r="I4576" s="54"/>
      <c r="J4576" s="50"/>
      <c r="K4576" s="54"/>
      <c r="L4576" s="55"/>
      <c r="M4576" s="75"/>
      <c r="N4576" s="75"/>
      <c r="O4576" s="74"/>
      <c r="P4576" s="74"/>
      <c r="Q4576" s="57">
        <f t="shared" si="1122"/>
        <v>0</v>
      </c>
      <c r="R4576" s="74"/>
      <c r="S4576" s="53">
        <f t="shared" si="1131"/>
        <v>0</v>
      </c>
      <c r="T4576" s="58"/>
      <c r="U4576" s="58"/>
      <c r="V4576" s="53">
        <f t="shared" si="1124"/>
        <v>0</v>
      </c>
      <c r="W4576" s="75"/>
      <c r="X4576" s="76"/>
    </row>
    <row r="4577" spans="1:24" s="77" customFormat="1" ht="15.75" x14ac:dyDescent="0.25">
      <c r="A4577" s="72" t="s">
        <v>311</v>
      </c>
      <c r="B4577" s="33" t="s">
        <v>338</v>
      </c>
      <c r="C4577" s="78" t="s">
        <v>123</v>
      </c>
      <c r="D4577" s="43" t="s">
        <v>164</v>
      </c>
      <c r="E4577" s="74"/>
      <c r="F4577" s="74"/>
      <c r="G4577" s="74"/>
      <c r="H4577" s="74"/>
      <c r="I4577" s="54"/>
      <c r="J4577" s="50"/>
      <c r="K4577" s="54"/>
      <c r="L4577" s="55"/>
      <c r="M4577" s="75"/>
      <c r="N4577" s="75"/>
      <c r="O4577" s="74"/>
      <c r="P4577" s="74"/>
      <c r="Q4577" s="57">
        <f t="shared" si="1122"/>
        <v>0</v>
      </c>
      <c r="R4577" s="74"/>
      <c r="S4577" s="53">
        <f t="shared" si="1131"/>
        <v>0</v>
      </c>
      <c r="T4577" s="58"/>
      <c r="U4577" s="58"/>
      <c r="V4577" s="53">
        <f t="shared" si="1124"/>
        <v>0</v>
      </c>
      <c r="W4577" s="75"/>
      <c r="X4577" s="76"/>
    </row>
    <row r="4578" spans="1:24" s="77" customFormat="1" ht="15.75" x14ac:dyDescent="0.25">
      <c r="A4578" s="72" t="s">
        <v>311</v>
      </c>
      <c r="B4578" s="33" t="s">
        <v>338</v>
      </c>
      <c r="C4578" s="78" t="s">
        <v>182</v>
      </c>
      <c r="D4578" s="43" t="s">
        <v>183</v>
      </c>
      <c r="E4578" s="74"/>
      <c r="F4578" s="74"/>
      <c r="G4578" s="74"/>
      <c r="H4578" s="74"/>
      <c r="I4578" s="54"/>
      <c r="J4578" s="50"/>
      <c r="K4578" s="54"/>
      <c r="L4578" s="55"/>
      <c r="M4578" s="75"/>
      <c r="N4578" s="75"/>
      <c r="O4578" s="74"/>
      <c r="P4578" s="74"/>
      <c r="Q4578" s="57">
        <f t="shared" si="1122"/>
        <v>0</v>
      </c>
      <c r="R4578" s="74"/>
      <c r="S4578" s="53">
        <f t="shared" si="1131"/>
        <v>0</v>
      </c>
      <c r="T4578" s="58"/>
      <c r="U4578" s="58"/>
      <c r="V4578" s="53">
        <f t="shared" si="1124"/>
        <v>0</v>
      </c>
      <c r="W4578" s="75"/>
      <c r="X4578" s="76"/>
    </row>
    <row r="4579" spans="1:24" s="77" customFormat="1" ht="15.75" x14ac:dyDescent="0.25">
      <c r="A4579" s="72" t="s">
        <v>311</v>
      </c>
      <c r="B4579" s="33" t="s">
        <v>338</v>
      </c>
      <c r="C4579" s="78" t="s">
        <v>184</v>
      </c>
      <c r="D4579" s="43" t="s">
        <v>185</v>
      </c>
      <c r="E4579" s="74"/>
      <c r="F4579" s="74"/>
      <c r="G4579" s="74"/>
      <c r="H4579" s="74"/>
      <c r="I4579" s="54"/>
      <c r="J4579" s="50"/>
      <c r="K4579" s="54"/>
      <c r="L4579" s="55"/>
      <c r="M4579" s="75"/>
      <c r="N4579" s="75"/>
      <c r="O4579" s="74"/>
      <c r="P4579" s="74"/>
      <c r="Q4579" s="57">
        <f t="shared" si="1122"/>
        <v>0</v>
      </c>
      <c r="R4579" s="74"/>
      <c r="S4579" s="53">
        <f t="shared" si="1131"/>
        <v>0</v>
      </c>
      <c r="T4579" s="58"/>
      <c r="U4579" s="58"/>
      <c r="V4579" s="53">
        <f t="shared" si="1124"/>
        <v>0</v>
      </c>
      <c r="W4579" s="75"/>
      <c r="X4579" s="76"/>
    </row>
    <row r="4580" spans="1:24" s="77" customFormat="1" ht="15.75" x14ac:dyDescent="0.25">
      <c r="A4580" s="72" t="s">
        <v>311</v>
      </c>
      <c r="B4580" s="33" t="s">
        <v>338</v>
      </c>
      <c r="C4580" s="78" t="s">
        <v>186</v>
      </c>
      <c r="D4580" s="43" t="s">
        <v>187</v>
      </c>
      <c r="E4580" s="74"/>
      <c r="F4580" s="74"/>
      <c r="G4580" s="74"/>
      <c r="H4580" s="74"/>
      <c r="I4580" s="54"/>
      <c r="J4580" s="50"/>
      <c r="K4580" s="54"/>
      <c r="L4580" s="55"/>
      <c r="M4580" s="75"/>
      <c r="N4580" s="75"/>
      <c r="O4580" s="74"/>
      <c r="P4580" s="74"/>
      <c r="Q4580" s="57">
        <f t="shared" si="1122"/>
        <v>0</v>
      </c>
      <c r="R4580" s="74"/>
      <c r="S4580" s="53">
        <f t="shared" si="1131"/>
        <v>0</v>
      </c>
      <c r="T4580" s="58"/>
      <c r="U4580" s="58"/>
      <c r="V4580" s="53">
        <f t="shared" si="1124"/>
        <v>0</v>
      </c>
      <c r="W4580" s="75"/>
      <c r="X4580" s="76"/>
    </row>
    <row r="4581" spans="1:24" s="77" customFormat="1" ht="31.5" x14ac:dyDescent="0.25">
      <c r="A4581" s="72" t="s">
        <v>311</v>
      </c>
      <c r="B4581" s="33" t="s">
        <v>338</v>
      </c>
      <c r="C4581" s="78" t="s">
        <v>188</v>
      </c>
      <c r="D4581" s="43" t="s">
        <v>189</v>
      </c>
      <c r="E4581" s="74"/>
      <c r="F4581" s="74"/>
      <c r="G4581" s="74"/>
      <c r="H4581" s="74"/>
      <c r="I4581" s="54"/>
      <c r="J4581" s="50"/>
      <c r="K4581" s="54"/>
      <c r="L4581" s="55"/>
      <c r="M4581" s="75"/>
      <c r="N4581" s="75"/>
      <c r="O4581" s="74"/>
      <c r="P4581" s="74"/>
      <c r="Q4581" s="57">
        <f t="shared" si="1122"/>
        <v>0</v>
      </c>
      <c r="R4581" s="74"/>
      <c r="S4581" s="53">
        <f t="shared" si="1131"/>
        <v>0</v>
      </c>
      <c r="T4581" s="58"/>
      <c r="U4581" s="58"/>
      <c r="V4581" s="53">
        <f t="shared" si="1124"/>
        <v>0</v>
      </c>
      <c r="W4581" s="75"/>
      <c r="X4581" s="76"/>
    </row>
    <row r="4582" spans="1:24" s="77" customFormat="1" ht="15.75" x14ac:dyDescent="0.25">
      <c r="A4582" s="72" t="s">
        <v>311</v>
      </c>
      <c r="B4582" s="33" t="s">
        <v>338</v>
      </c>
      <c r="C4582" s="78" t="s">
        <v>124</v>
      </c>
      <c r="D4582" s="43" t="s">
        <v>165</v>
      </c>
      <c r="E4582" s="74"/>
      <c r="F4582" s="74"/>
      <c r="G4582" s="74"/>
      <c r="H4582" s="74"/>
      <c r="I4582" s="54"/>
      <c r="J4582" s="50"/>
      <c r="K4582" s="54"/>
      <c r="L4582" s="55"/>
      <c r="M4582" s="75"/>
      <c r="N4582" s="75"/>
      <c r="O4582" s="74"/>
      <c r="P4582" s="74"/>
      <c r="Q4582" s="57">
        <f t="shared" si="1122"/>
        <v>0</v>
      </c>
      <c r="R4582" s="74"/>
      <c r="S4582" s="53">
        <f t="shared" si="1131"/>
        <v>0</v>
      </c>
      <c r="T4582" s="58"/>
      <c r="U4582" s="58"/>
      <c r="V4582" s="53">
        <f t="shared" si="1124"/>
        <v>0</v>
      </c>
      <c r="W4582" s="75"/>
      <c r="X4582" s="76"/>
    </row>
    <row r="4583" spans="1:24" s="77" customFormat="1" ht="15.75" x14ac:dyDescent="0.25">
      <c r="A4583" s="72" t="s">
        <v>311</v>
      </c>
      <c r="B4583" s="33" t="s">
        <v>338</v>
      </c>
      <c r="C4583" s="78" t="s">
        <v>125</v>
      </c>
      <c r="D4583" s="43" t="s">
        <v>166</v>
      </c>
      <c r="E4583" s="74"/>
      <c r="F4583" s="74"/>
      <c r="G4583" s="74"/>
      <c r="H4583" s="74"/>
      <c r="I4583" s="54"/>
      <c r="J4583" s="50"/>
      <c r="K4583" s="54"/>
      <c r="L4583" s="55"/>
      <c r="M4583" s="75"/>
      <c r="N4583" s="75"/>
      <c r="O4583" s="74"/>
      <c r="P4583" s="74"/>
      <c r="Q4583" s="57">
        <f t="shared" si="1122"/>
        <v>0</v>
      </c>
      <c r="R4583" s="74"/>
      <c r="S4583" s="53">
        <f t="shared" si="1131"/>
        <v>0</v>
      </c>
      <c r="T4583" s="58"/>
      <c r="U4583" s="58"/>
      <c r="V4583" s="53">
        <f t="shared" si="1124"/>
        <v>0</v>
      </c>
      <c r="W4583" s="75"/>
      <c r="X4583" s="76"/>
    </row>
    <row r="4584" spans="1:24" s="77" customFormat="1" ht="47.25" x14ac:dyDescent="0.25">
      <c r="A4584" s="72" t="s">
        <v>311</v>
      </c>
      <c r="B4584" s="33" t="s">
        <v>338</v>
      </c>
      <c r="C4584" s="78" t="s">
        <v>34</v>
      </c>
      <c r="D4584" s="43" t="s">
        <v>167</v>
      </c>
      <c r="E4584" s="74"/>
      <c r="F4584" s="74"/>
      <c r="G4584" s="74"/>
      <c r="H4584" s="74"/>
      <c r="I4584" s="54"/>
      <c r="J4584" s="50"/>
      <c r="K4584" s="54"/>
      <c r="L4584" s="55"/>
      <c r="M4584" s="75"/>
      <c r="N4584" s="75"/>
      <c r="O4584" s="74"/>
      <c r="P4584" s="74"/>
      <c r="Q4584" s="57">
        <f t="shared" si="1122"/>
        <v>0</v>
      </c>
      <c r="R4584" s="74"/>
      <c r="S4584" s="53">
        <f t="shared" si="1131"/>
        <v>0</v>
      </c>
      <c r="T4584" s="58"/>
      <c r="U4584" s="58"/>
      <c r="V4584" s="53">
        <f t="shared" si="1124"/>
        <v>0</v>
      </c>
      <c r="W4584" s="75"/>
      <c r="X4584" s="76"/>
    </row>
    <row r="4585" spans="1:24" s="77" customFormat="1" ht="15.75" x14ac:dyDescent="0.25">
      <c r="A4585" s="72" t="s">
        <v>311</v>
      </c>
      <c r="B4585" s="33" t="s">
        <v>338</v>
      </c>
      <c r="C4585" s="78" t="s">
        <v>35</v>
      </c>
      <c r="D4585" s="43" t="s">
        <v>168</v>
      </c>
      <c r="E4585" s="74"/>
      <c r="F4585" s="74"/>
      <c r="G4585" s="74"/>
      <c r="H4585" s="74"/>
      <c r="I4585" s="54"/>
      <c r="J4585" s="50"/>
      <c r="K4585" s="54"/>
      <c r="L4585" s="55"/>
      <c r="M4585" s="75"/>
      <c r="N4585" s="75"/>
      <c r="O4585" s="74"/>
      <c r="P4585" s="74"/>
      <c r="Q4585" s="57">
        <f t="shared" si="1122"/>
        <v>0</v>
      </c>
      <c r="R4585" s="74"/>
      <c r="S4585" s="53">
        <f t="shared" si="1131"/>
        <v>0</v>
      </c>
      <c r="T4585" s="58"/>
      <c r="U4585" s="58"/>
      <c r="V4585" s="53">
        <f t="shared" si="1124"/>
        <v>0</v>
      </c>
      <c r="W4585" s="75"/>
      <c r="X4585" s="76"/>
    </row>
    <row r="4586" spans="1:24" s="77" customFormat="1" ht="31.5" x14ac:dyDescent="0.25">
      <c r="A4586" s="72" t="s">
        <v>311</v>
      </c>
      <c r="B4586" s="33" t="s">
        <v>338</v>
      </c>
      <c r="C4586" s="78" t="s">
        <v>36</v>
      </c>
      <c r="D4586" s="43" t="s">
        <v>190</v>
      </c>
      <c r="E4586" s="74"/>
      <c r="F4586" s="74"/>
      <c r="G4586" s="74"/>
      <c r="H4586" s="74"/>
      <c r="I4586" s="54"/>
      <c r="J4586" s="50"/>
      <c r="K4586" s="54"/>
      <c r="L4586" s="55"/>
      <c r="M4586" s="75"/>
      <c r="N4586" s="75"/>
      <c r="O4586" s="74"/>
      <c r="P4586" s="74"/>
      <c r="Q4586" s="57">
        <f t="shared" si="1122"/>
        <v>0</v>
      </c>
      <c r="R4586" s="74"/>
      <c r="S4586" s="53">
        <f t="shared" si="1131"/>
        <v>0</v>
      </c>
      <c r="T4586" s="58"/>
      <c r="U4586" s="58"/>
      <c r="V4586" s="53">
        <f t="shared" si="1124"/>
        <v>0</v>
      </c>
      <c r="W4586" s="75"/>
      <c r="X4586" s="76"/>
    </row>
    <row r="4587" spans="1:24" s="77" customFormat="1" ht="31.5" x14ac:dyDescent="0.25">
      <c r="A4587" s="72" t="s">
        <v>311</v>
      </c>
      <c r="B4587" s="33" t="s">
        <v>338</v>
      </c>
      <c r="C4587" s="78" t="s">
        <v>37</v>
      </c>
      <c r="D4587" s="43" t="s">
        <v>191</v>
      </c>
      <c r="E4587" s="74"/>
      <c r="F4587" s="74"/>
      <c r="G4587" s="75"/>
      <c r="H4587" s="75"/>
      <c r="I4587" s="129"/>
      <c r="J4587" s="50"/>
      <c r="K4587" s="54"/>
      <c r="L4587" s="55"/>
      <c r="M4587" s="75"/>
      <c r="N4587" s="75"/>
      <c r="O4587" s="74"/>
      <c r="P4587" s="74"/>
      <c r="Q4587" s="57">
        <f t="shared" si="1122"/>
        <v>0</v>
      </c>
      <c r="R4587" s="74"/>
      <c r="S4587" s="53">
        <f t="shared" si="1131"/>
        <v>0</v>
      </c>
      <c r="T4587" s="58"/>
      <c r="U4587" s="58"/>
      <c r="V4587" s="53">
        <f t="shared" si="1124"/>
        <v>0</v>
      </c>
      <c r="W4587" s="75"/>
      <c r="X4587" s="76"/>
    </row>
    <row r="4588" spans="1:24" s="77" customFormat="1" ht="31.5" x14ac:dyDescent="0.25">
      <c r="A4588" s="72" t="s">
        <v>311</v>
      </c>
      <c r="B4588" s="33" t="s">
        <v>338</v>
      </c>
      <c r="C4588" s="78" t="s">
        <v>38</v>
      </c>
      <c r="D4588" s="43" t="s">
        <v>169</v>
      </c>
      <c r="E4588" s="74"/>
      <c r="F4588" s="74"/>
      <c r="G4588" s="75"/>
      <c r="H4588" s="75"/>
      <c r="I4588" s="129"/>
      <c r="J4588" s="50"/>
      <c r="K4588" s="54"/>
      <c r="L4588" s="55"/>
      <c r="M4588" s="75"/>
      <c r="N4588" s="75"/>
      <c r="O4588" s="74"/>
      <c r="P4588" s="74"/>
      <c r="Q4588" s="57">
        <f t="shared" si="1122"/>
        <v>0</v>
      </c>
      <c r="R4588" s="74"/>
      <c r="S4588" s="53">
        <f t="shared" si="1131"/>
        <v>0</v>
      </c>
      <c r="T4588" s="58"/>
      <c r="U4588" s="58"/>
      <c r="V4588" s="53">
        <f t="shared" si="1124"/>
        <v>0</v>
      </c>
      <c r="W4588" s="75"/>
      <c r="X4588" s="76"/>
    </row>
    <row r="4589" spans="1:24" s="77" customFormat="1" ht="15.75" x14ac:dyDescent="0.25">
      <c r="A4589" s="72" t="s">
        <v>311</v>
      </c>
      <c r="B4589" s="33" t="s">
        <v>338</v>
      </c>
      <c r="C4589" s="78" t="s">
        <v>39</v>
      </c>
      <c r="D4589" s="43" t="s">
        <v>170</v>
      </c>
      <c r="E4589" s="74"/>
      <c r="F4589" s="74"/>
      <c r="G4589" s="75"/>
      <c r="H4589" s="75"/>
      <c r="I4589" s="129"/>
      <c r="J4589" s="50"/>
      <c r="K4589" s="54"/>
      <c r="L4589" s="55"/>
      <c r="M4589" s="75"/>
      <c r="N4589" s="75"/>
      <c r="O4589" s="74"/>
      <c r="P4589" s="74"/>
      <c r="Q4589" s="57">
        <f t="shared" si="1122"/>
        <v>0</v>
      </c>
      <c r="R4589" s="74"/>
      <c r="S4589" s="53">
        <f t="shared" si="1131"/>
        <v>0</v>
      </c>
      <c r="T4589" s="58"/>
      <c r="U4589" s="58"/>
      <c r="V4589" s="53">
        <f t="shared" si="1124"/>
        <v>0</v>
      </c>
      <c r="W4589" s="75"/>
      <c r="X4589" s="76"/>
    </row>
    <row r="4590" spans="1:24" s="77" customFormat="1" ht="47.25" x14ac:dyDescent="0.25">
      <c r="A4590" s="72" t="s">
        <v>311</v>
      </c>
      <c r="B4590" s="33" t="s">
        <v>338</v>
      </c>
      <c r="C4590" s="78" t="s">
        <v>40</v>
      </c>
      <c r="D4590" s="43" t="s">
        <v>172</v>
      </c>
      <c r="E4590" s="74"/>
      <c r="F4590" s="74"/>
      <c r="G4590" s="75"/>
      <c r="H4590" s="75"/>
      <c r="I4590" s="129"/>
      <c r="J4590" s="50"/>
      <c r="K4590" s="54"/>
      <c r="L4590" s="55"/>
      <c r="M4590" s="75"/>
      <c r="N4590" s="75"/>
      <c r="O4590" s="74"/>
      <c r="P4590" s="74"/>
      <c r="Q4590" s="57">
        <f t="shared" si="1122"/>
        <v>0</v>
      </c>
      <c r="R4590" s="74"/>
      <c r="S4590" s="53">
        <f t="shared" si="1131"/>
        <v>0</v>
      </c>
      <c r="T4590" s="58"/>
      <c r="U4590" s="58"/>
      <c r="V4590" s="53">
        <f t="shared" si="1124"/>
        <v>0</v>
      </c>
      <c r="W4590" s="75"/>
      <c r="X4590" s="76"/>
    </row>
    <row r="4591" spans="1:24" s="77" customFormat="1" ht="15.75" x14ac:dyDescent="0.25">
      <c r="A4591" s="72" t="s">
        <v>311</v>
      </c>
      <c r="B4591" s="33" t="s">
        <v>338</v>
      </c>
      <c r="C4591" s="78" t="s">
        <v>41</v>
      </c>
      <c r="D4591" s="43" t="s">
        <v>171</v>
      </c>
      <c r="E4591" s="74"/>
      <c r="F4591" s="74"/>
      <c r="G4591" s="75"/>
      <c r="H4591" s="75"/>
      <c r="I4591" s="129"/>
      <c r="J4591" s="50"/>
      <c r="K4591" s="54"/>
      <c r="L4591" s="55"/>
      <c r="M4591" s="75"/>
      <c r="N4591" s="75"/>
      <c r="O4591" s="74"/>
      <c r="P4591" s="74"/>
      <c r="Q4591" s="57">
        <f t="shared" si="1122"/>
        <v>0</v>
      </c>
      <c r="R4591" s="74"/>
      <c r="S4591" s="53">
        <f t="shared" si="1131"/>
        <v>0</v>
      </c>
      <c r="T4591" s="58"/>
      <c r="U4591" s="58"/>
      <c r="V4591" s="53">
        <f t="shared" si="1124"/>
        <v>0</v>
      </c>
      <c r="W4591" s="75"/>
      <c r="X4591" s="76"/>
    </row>
    <row r="4592" spans="1:24" s="77" customFormat="1" ht="15.75" x14ac:dyDescent="0.25">
      <c r="A4592" s="72" t="s">
        <v>311</v>
      </c>
      <c r="B4592" s="33" t="s">
        <v>338</v>
      </c>
      <c r="C4592" s="78" t="s">
        <v>42</v>
      </c>
      <c r="D4592" s="43" t="s">
        <v>192</v>
      </c>
      <c r="E4592" s="74"/>
      <c r="F4592" s="74"/>
      <c r="G4592" s="74"/>
      <c r="H4592" s="74"/>
      <c r="I4592" s="54"/>
      <c r="J4592" s="50"/>
      <c r="K4592" s="54"/>
      <c r="L4592" s="55"/>
      <c r="M4592" s="75"/>
      <c r="N4592" s="75"/>
      <c r="O4592" s="74"/>
      <c r="P4592" s="74"/>
      <c r="Q4592" s="57">
        <f t="shared" si="1122"/>
        <v>0</v>
      </c>
      <c r="R4592" s="74"/>
      <c r="S4592" s="53">
        <f t="shared" si="1131"/>
        <v>0</v>
      </c>
      <c r="T4592" s="58"/>
      <c r="U4592" s="58"/>
      <c r="V4592" s="53">
        <f t="shared" si="1124"/>
        <v>0</v>
      </c>
      <c r="W4592" s="75"/>
      <c r="X4592" s="76"/>
    </row>
    <row r="4593" spans="1:24" s="77" customFormat="1" ht="15.75" x14ac:dyDescent="0.25">
      <c r="A4593" s="72" t="s">
        <v>311</v>
      </c>
      <c r="B4593" s="33" t="s">
        <v>338</v>
      </c>
      <c r="C4593" s="78" t="s">
        <v>43</v>
      </c>
      <c r="D4593" s="43" t="s">
        <v>193</v>
      </c>
      <c r="E4593" s="74"/>
      <c r="F4593" s="74"/>
      <c r="G4593" s="74"/>
      <c r="H4593" s="74"/>
      <c r="I4593" s="54"/>
      <c r="J4593" s="50"/>
      <c r="K4593" s="54"/>
      <c r="L4593" s="55"/>
      <c r="M4593" s="75"/>
      <c r="N4593" s="75"/>
      <c r="O4593" s="74"/>
      <c r="P4593" s="74"/>
      <c r="Q4593" s="57">
        <f t="shared" si="1122"/>
        <v>0</v>
      </c>
      <c r="R4593" s="74"/>
      <c r="S4593" s="53">
        <f t="shared" si="1131"/>
        <v>0</v>
      </c>
      <c r="T4593" s="58"/>
      <c r="U4593" s="58"/>
      <c r="V4593" s="53">
        <f t="shared" si="1124"/>
        <v>0</v>
      </c>
      <c r="W4593" s="75"/>
      <c r="X4593" s="76"/>
    </row>
    <row r="4594" spans="1:24" s="77" customFormat="1" ht="15.75" x14ac:dyDescent="0.25">
      <c r="A4594" s="72" t="s">
        <v>311</v>
      </c>
      <c r="B4594" s="33" t="s">
        <v>338</v>
      </c>
      <c r="C4594" s="78" t="s">
        <v>44</v>
      </c>
      <c r="D4594" s="43" t="s">
        <v>173</v>
      </c>
      <c r="E4594" s="74"/>
      <c r="F4594" s="74"/>
      <c r="G4594" s="74"/>
      <c r="H4594" s="74"/>
      <c r="I4594" s="54"/>
      <c r="J4594" s="50"/>
      <c r="K4594" s="54"/>
      <c r="L4594" s="55"/>
      <c r="M4594" s="75"/>
      <c r="N4594" s="75"/>
      <c r="O4594" s="74"/>
      <c r="P4594" s="74"/>
      <c r="Q4594" s="57">
        <f t="shared" si="1122"/>
        <v>0</v>
      </c>
      <c r="R4594" s="74"/>
      <c r="S4594" s="53">
        <f t="shared" si="1131"/>
        <v>0</v>
      </c>
      <c r="T4594" s="58"/>
      <c r="U4594" s="58"/>
      <c r="V4594" s="53">
        <f t="shared" si="1124"/>
        <v>0</v>
      </c>
      <c r="W4594" s="75"/>
      <c r="X4594" s="76"/>
    </row>
    <row r="4595" spans="1:24" s="77" customFormat="1" ht="15.75" x14ac:dyDescent="0.25">
      <c r="A4595" s="72" t="s">
        <v>311</v>
      </c>
      <c r="B4595" s="33" t="s">
        <v>338</v>
      </c>
      <c r="C4595" s="78" t="s">
        <v>45</v>
      </c>
      <c r="D4595" s="43" t="s">
        <v>187</v>
      </c>
      <c r="E4595" s="74"/>
      <c r="F4595" s="74"/>
      <c r="G4595" s="74"/>
      <c r="H4595" s="74"/>
      <c r="I4595" s="54"/>
      <c r="J4595" s="50"/>
      <c r="K4595" s="54"/>
      <c r="L4595" s="55"/>
      <c r="M4595" s="75"/>
      <c r="N4595" s="75"/>
      <c r="O4595" s="74"/>
      <c r="P4595" s="74"/>
      <c r="Q4595" s="57">
        <f t="shared" si="1122"/>
        <v>0</v>
      </c>
      <c r="R4595" s="74"/>
      <c r="S4595" s="53">
        <f t="shared" si="1131"/>
        <v>0</v>
      </c>
      <c r="T4595" s="58"/>
      <c r="U4595" s="58"/>
      <c r="V4595" s="53">
        <f t="shared" si="1124"/>
        <v>0</v>
      </c>
      <c r="W4595" s="75"/>
      <c r="X4595" s="76"/>
    </row>
    <row r="4596" spans="1:24" s="77" customFormat="1" ht="15.75" x14ac:dyDescent="0.25">
      <c r="A4596" s="72" t="s">
        <v>311</v>
      </c>
      <c r="B4596" s="33" t="s">
        <v>338</v>
      </c>
      <c r="C4596" s="78" t="s">
        <v>46</v>
      </c>
      <c r="D4596" s="43" t="s">
        <v>194</v>
      </c>
      <c r="E4596" s="74"/>
      <c r="F4596" s="74"/>
      <c r="G4596" s="74"/>
      <c r="H4596" s="74"/>
      <c r="I4596" s="54"/>
      <c r="J4596" s="50"/>
      <c r="K4596" s="54"/>
      <c r="L4596" s="55"/>
      <c r="M4596" s="75"/>
      <c r="N4596" s="75"/>
      <c r="O4596" s="74"/>
      <c r="P4596" s="74"/>
      <c r="Q4596" s="57">
        <f t="shared" si="1122"/>
        <v>0</v>
      </c>
      <c r="R4596" s="74"/>
      <c r="S4596" s="53">
        <f t="shared" si="1131"/>
        <v>0</v>
      </c>
      <c r="T4596" s="58"/>
      <c r="U4596" s="58"/>
      <c r="V4596" s="53">
        <f t="shared" si="1124"/>
        <v>0</v>
      </c>
      <c r="W4596" s="75"/>
      <c r="X4596" s="76"/>
    </row>
    <row r="4597" spans="1:24" s="77" customFormat="1" ht="15.75" x14ac:dyDescent="0.25">
      <c r="A4597" s="72" t="s">
        <v>311</v>
      </c>
      <c r="B4597" s="33" t="s">
        <v>338</v>
      </c>
      <c r="C4597" s="78" t="s">
        <v>47</v>
      </c>
      <c r="D4597" s="43" t="s">
        <v>121</v>
      </c>
      <c r="E4597" s="53">
        <v>40889</v>
      </c>
      <c r="F4597" s="53">
        <f>E4597/12*3</f>
        <v>10222.25</v>
      </c>
      <c r="G4597" s="53">
        <v>18668</v>
      </c>
      <c r="H4597" s="53">
        <v>9996</v>
      </c>
      <c r="I4597" s="127">
        <f>G4597-F4597</f>
        <v>8445.75</v>
      </c>
      <c r="J4597" s="55">
        <f>ROUND(I4597/F4597*100,2)</f>
        <v>82.62</v>
      </c>
      <c r="K4597" s="54"/>
      <c r="L4597" s="55"/>
      <c r="M4597" s="75"/>
      <c r="N4597" s="75"/>
      <c r="O4597" s="74">
        <v>0</v>
      </c>
      <c r="P4597" s="74">
        <v>0</v>
      </c>
      <c r="Q4597" s="57">
        <f t="shared" si="1122"/>
        <v>0</v>
      </c>
      <c r="R4597" s="74">
        <v>30</v>
      </c>
      <c r="S4597" s="53">
        <f>ROUND(R4597/12*3,0)</f>
        <v>8</v>
      </c>
      <c r="T4597" s="58">
        <v>13</v>
      </c>
      <c r="U4597" s="58">
        <v>7</v>
      </c>
      <c r="V4597" s="53">
        <f t="shared" si="1124"/>
        <v>6</v>
      </c>
      <c r="W4597" s="75"/>
      <c r="X4597" s="76"/>
    </row>
    <row r="4598" spans="1:24" s="77" customFormat="1" ht="15.75" x14ac:dyDescent="0.25">
      <c r="A4598" s="72" t="s">
        <v>311</v>
      </c>
      <c r="B4598" s="33" t="s">
        <v>338</v>
      </c>
      <c r="C4598" s="78" t="s">
        <v>48</v>
      </c>
      <c r="D4598" s="43" t="s">
        <v>195</v>
      </c>
      <c r="E4598" s="74"/>
      <c r="F4598" s="74"/>
      <c r="G4598" s="74"/>
      <c r="H4598" s="74"/>
      <c r="I4598" s="54"/>
      <c r="J4598" s="50"/>
      <c r="K4598" s="54"/>
      <c r="L4598" s="55"/>
      <c r="M4598" s="75"/>
      <c r="N4598" s="75"/>
      <c r="O4598" s="74"/>
      <c r="P4598" s="74"/>
      <c r="Q4598" s="57">
        <f t="shared" si="1122"/>
        <v>0</v>
      </c>
      <c r="R4598" s="74"/>
      <c r="S4598" s="53">
        <f>ROUND(R4598/12*3,0)</f>
        <v>0</v>
      </c>
      <c r="T4598" s="58"/>
      <c r="U4598" s="58"/>
      <c r="V4598" s="53">
        <f t="shared" si="1124"/>
        <v>0</v>
      </c>
      <c r="W4598" s="75"/>
      <c r="X4598" s="76"/>
    </row>
    <row r="4599" spans="1:24" s="77" customFormat="1" ht="31.5" x14ac:dyDescent="0.25">
      <c r="A4599" s="72" t="s">
        <v>311</v>
      </c>
      <c r="B4599" s="33" t="s">
        <v>338</v>
      </c>
      <c r="C4599" s="78" t="s">
        <v>128</v>
      </c>
      <c r="D4599" s="43" t="s">
        <v>118</v>
      </c>
      <c r="E4599" s="74">
        <v>255828</v>
      </c>
      <c r="F4599" s="53">
        <f>E4599/12*3</f>
        <v>63957</v>
      </c>
      <c r="G4599" s="53">
        <v>0</v>
      </c>
      <c r="H4599" s="53">
        <v>0</v>
      </c>
      <c r="I4599" s="127"/>
      <c r="J4599" s="55"/>
      <c r="K4599" s="54">
        <f>G4599-F4599</f>
        <v>-63957</v>
      </c>
      <c r="L4599" s="55">
        <f>ROUND(K4599*100/-F4599,2)</f>
        <v>100</v>
      </c>
      <c r="M4599" s="75"/>
      <c r="N4599" s="75"/>
      <c r="O4599" s="74"/>
      <c r="P4599" s="74"/>
      <c r="Q4599" s="57">
        <f t="shared" si="1122"/>
        <v>0</v>
      </c>
      <c r="R4599" s="75">
        <v>35</v>
      </c>
      <c r="S4599" s="53">
        <f>ROUND(R4599/12*2,0)</f>
        <v>6</v>
      </c>
      <c r="T4599" s="58"/>
      <c r="U4599" s="58"/>
      <c r="V4599" s="53">
        <f t="shared" si="1124"/>
        <v>0</v>
      </c>
      <c r="W4599" s="75"/>
      <c r="X4599" s="76"/>
    </row>
    <row r="4600" spans="1:24" s="77" customFormat="1" ht="15.75" x14ac:dyDescent="0.25">
      <c r="A4600" s="72" t="s">
        <v>311</v>
      </c>
      <c r="B4600" s="33" t="s">
        <v>338</v>
      </c>
      <c r="C4600" s="78" t="s">
        <v>47</v>
      </c>
      <c r="D4600" s="43" t="s">
        <v>121</v>
      </c>
      <c r="E4600" s="74"/>
      <c r="F4600" s="74"/>
      <c r="G4600" s="74"/>
      <c r="H4600" s="74"/>
      <c r="I4600" s="54"/>
      <c r="J4600" s="50"/>
      <c r="K4600" s="54"/>
      <c r="L4600" s="55"/>
      <c r="M4600" s="75"/>
      <c r="N4600" s="75"/>
      <c r="O4600" s="74"/>
      <c r="P4600" s="74"/>
      <c r="Q4600" s="57">
        <f t="shared" si="1122"/>
        <v>0</v>
      </c>
      <c r="R4600" s="74"/>
      <c r="S4600" s="53">
        <f t="shared" ref="S4600:S4605" si="1132">ROUND(R4600/12*3,0)</f>
        <v>0</v>
      </c>
      <c r="T4600" s="58"/>
      <c r="U4600" s="58"/>
      <c r="V4600" s="53">
        <f t="shared" si="1124"/>
        <v>0</v>
      </c>
      <c r="W4600" s="75"/>
      <c r="X4600" s="76"/>
    </row>
    <row r="4601" spans="1:24" s="77" customFormat="1" ht="31.5" x14ac:dyDescent="0.25">
      <c r="A4601" s="72" t="s">
        <v>311</v>
      </c>
      <c r="B4601" s="33" t="s">
        <v>338</v>
      </c>
      <c r="C4601" s="78" t="s">
        <v>49</v>
      </c>
      <c r="D4601" s="43" t="s">
        <v>196</v>
      </c>
      <c r="E4601" s="74"/>
      <c r="F4601" s="74"/>
      <c r="G4601" s="74"/>
      <c r="H4601" s="74"/>
      <c r="I4601" s="54"/>
      <c r="J4601" s="50"/>
      <c r="K4601" s="54"/>
      <c r="L4601" s="55"/>
      <c r="M4601" s="75"/>
      <c r="N4601" s="75"/>
      <c r="O4601" s="74"/>
      <c r="P4601" s="74"/>
      <c r="Q4601" s="57">
        <f t="shared" si="1122"/>
        <v>0</v>
      </c>
      <c r="R4601" s="74"/>
      <c r="S4601" s="53">
        <f t="shared" si="1132"/>
        <v>0</v>
      </c>
      <c r="T4601" s="58"/>
      <c r="U4601" s="58"/>
      <c r="V4601" s="53">
        <f t="shared" si="1124"/>
        <v>0</v>
      </c>
      <c r="W4601" s="75"/>
      <c r="X4601" s="76"/>
    </row>
    <row r="4602" spans="1:24" s="77" customFormat="1" ht="31.5" x14ac:dyDescent="0.25">
      <c r="A4602" s="72" t="s">
        <v>311</v>
      </c>
      <c r="B4602" s="33" t="s">
        <v>338</v>
      </c>
      <c r="C4602" s="78" t="s">
        <v>197</v>
      </c>
      <c r="D4602" s="43" t="s">
        <v>198</v>
      </c>
      <c r="E4602" s="74"/>
      <c r="F4602" s="74"/>
      <c r="G4602" s="74"/>
      <c r="H4602" s="74"/>
      <c r="I4602" s="54"/>
      <c r="J4602" s="50"/>
      <c r="K4602" s="54"/>
      <c r="L4602" s="55"/>
      <c r="M4602" s="75"/>
      <c r="N4602" s="75"/>
      <c r="O4602" s="74"/>
      <c r="P4602" s="74"/>
      <c r="Q4602" s="57">
        <f t="shared" si="1122"/>
        <v>0</v>
      </c>
      <c r="R4602" s="74"/>
      <c r="S4602" s="53">
        <f t="shared" si="1132"/>
        <v>0</v>
      </c>
      <c r="T4602" s="58"/>
      <c r="U4602" s="58"/>
      <c r="V4602" s="53">
        <f t="shared" si="1124"/>
        <v>0</v>
      </c>
      <c r="W4602" s="75"/>
      <c r="X4602" s="76"/>
    </row>
    <row r="4603" spans="1:24" s="77" customFormat="1" ht="47.25" x14ac:dyDescent="0.25">
      <c r="A4603" s="72" t="s">
        <v>311</v>
      </c>
      <c r="B4603" s="33" t="s">
        <v>338</v>
      </c>
      <c r="C4603" s="78" t="s">
        <v>199</v>
      </c>
      <c r="D4603" s="43" t="s">
        <v>200</v>
      </c>
      <c r="E4603" s="74"/>
      <c r="F4603" s="74"/>
      <c r="G4603" s="53"/>
      <c r="H4603" s="53"/>
      <c r="I4603" s="54"/>
      <c r="J4603" s="50"/>
      <c r="K4603" s="54"/>
      <c r="L4603" s="55"/>
      <c r="M4603" s="75"/>
      <c r="N4603" s="75"/>
      <c r="O4603" s="74"/>
      <c r="P4603" s="74"/>
      <c r="Q4603" s="57">
        <f t="shared" si="1122"/>
        <v>0</v>
      </c>
      <c r="R4603" s="74"/>
      <c r="S4603" s="53">
        <f t="shared" si="1132"/>
        <v>0</v>
      </c>
      <c r="T4603" s="58"/>
      <c r="U4603" s="58"/>
      <c r="V4603" s="53">
        <f t="shared" si="1124"/>
        <v>0</v>
      </c>
      <c r="W4603" s="75"/>
      <c r="X4603" s="76"/>
    </row>
    <row r="4604" spans="1:24" s="77" customFormat="1" ht="31.5" x14ac:dyDescent="0.25">
      <c r="A4604" s="72" t="s">
        <v>311</v>
      </c>
      <c r="B4604" s="33" t="s">
        <v>338</v>
      </c>
      <c r="C4604" s="78" t="s">
        <v>201</v>
      </c>
      <c r="D4604" s="43" t="s">
        <v>202</v>
      </c>
      <c r="E4604" s="74"/>
      <c r="F4604" s="74"/>
      <c r="G4604" s="74"/>
      <c r="H4604" s="74"/>
      <c r="I4604" s="54"/>
      <c r="J4604" s="50"/>
      <c r="K4604" s="54"/>
      <c r="L4604" s="55"/>
      <c r="M4604" s="75"/>
      <c r="N4604" s="75"/>
      <c r="O4604" s="74"/>
      <c r="P4604" s="74"/>
      <c r="Q4604" s="57">
        <f t="shared" si="1122"/>
        <v>0</v>
      </c>
      <c r="R4604" s="74"/>
      <c r="S4604" s="53">
        <f t="shared" si="1132"/>
        <v>0</v>
      </c>
      <c r="T4604" s="58"/>
      <c r="U4604" s="58"/>
      <c r="V4604" s="53">
        <f t="shared" si="1124"/>
        <v>0</v>
      </c>
      <c r="W4604" s="75"/>
      <c r="X4604" s="76"/>
    </row>
    <row r="4605" spans="1:24" s="77" customFormat="1" ht="47.25" x14ac:dyDescent="0.25">
      <c r="A4605" s="72" t="s">
        <v>311</v>
      </c>
      <c r="B4605" s="33" t="s">
        <v>338</v>
      </c>
      <c r="C4605" s="78" t="s">
        <v>203</v>
      </c>
      <c r="D4605" s="43" t="s">
        <v>204</v>
      </c>
      <c r="E4605" s="74"/>
      <c r="F4605" s="74"/>
      <c r="G4605" s="74"/>
      <c r="H4605" s="74"/>
      <c r="I4605" s="54"/>
      <c r="J4605" s="50"/>
      <c r="K4605" s="54"/>
      <c r="L4605" s="55"/>
      <c r="M4605" s="75"/>
      <c r="N4605" s="75"/>
      <c r="O4605" s="74"/>
      <c r="P4605" s="74"/>
      <c r="Q4605" s="57">
        <f t="shared" si="1122"/>
        <v>0</v>
      </c>
      <c r="R4605" s="74"/>
      <c r="S4605" s="53">
        <f t="shared" si="1132"/>
        <v>0</v>
      </c>
      <c r="T4605" s="58"/>
      <c r="U4605" s="58"/>
      <c r="V4605" s="53">
        <f t="shared" si="1124"/>
        <v>0</v>
      </c>
      <c r="W4605" s="75"/>
      <c r="X4605" s="76"/>
    </row>
    <row r="4606" spans="1:24" s="77" customFormat="1" ht="31.5" x14ac:dyDescent="0.25">
      <c r="A4606" s="72" t="s">
        <v>311</v>
      </c>
      <c r="B4606" s="22" t="s">
        <v>339</v>
      </c>
      <c r="C4606" s="73" t="s">
        <v>102</v>
      </c>
      <c r="D4606" s="32" t="s">
        <v>50</v>
      </c>
      <c r="E4606" s="64">
        <f t="shared" ref="E4606:L4606" si="1133">SUM(E4607:E4653)</f>
        <v>2984036</v>
      </c>
      <c r="F4606" s="64">
        <f t="shared" si="1133"/>
        <v>725176.41666666663</v>
      </c>
      <c r="G4606" s="64">
        <f t="shared" si="1133"/>
        <v>1337332.19</v>
      </c>
      <c r="H4606" s="64">
        <f t="shared" si="1133"/>
        <v>1337242.19</v>
      </c>
      <c r="I4606" s="64">
        <f t="shared" si="1133"/>
        <v>189938.18999999994</v>
      </c>
      <c r="J4606" s="64">
        <f t="shared" si="1133"/>
        <v>50.57</v>
      </c>
      <c r="K4606" s="64">
        <f t="shared" si="1133"/>
        <v>0</v>
      </c>
      <c r="L4606" s="64">
        <f t="shared" si="1133"/>
        <v>0</v>
      </c>
      <c r="M4606" s="64"/>
      <c r="N4606" s="64"/>
      <c r="O4606" s="64">
        <f t="shared" ref="O4606:V4606" si="1134">SUM(O4607:O4651)</f>
        <v>2267</v>
      </c>
      <c r="P4606" s="64">
        <f t="shared" si="1134"/>
        <v>2267</v>
      </c>
      <c r="Q4606" s="64">
        <f t="shared" si="1134"/>
        <v>0</v>
      </c>
      <c r="R4606" s="64">
        <f t="shared" si="1134"/>
        <v>651</v>
      </c>
      <c r="S4606" s="64">
        <f t="shared" si="1134"/>
        <v>163</v>
      </c>
      <c r="T4606" s="64">
        <f t="shared" si="1134"/>
        <v>325</v>
      </c>
      <c r="U4606" s="64">
        <f t="shared" si="1134"/>
        <v>325</v>
      </c>
      <c r="V4606" s="64">
        <f t="shared" si="1134"/>
        <v>0</v>
      </c>
      <c r="W4606" s="64"/>
      <c r="X4606" s="76"/>
    </row>
    <row r="4607" spans="1:24" s="77" customFormat="1" ht="63" x14ac:dyDescent="0.25">
      <c r="A4607" s="72" t="s">
        <v>311</v>
      </c>
      <c r="B4607" s="44" t="s">
        <v>339</v>
      </c>
      <c r="C4607" s="73" t="s">
        <v>102</v>
      </c>
      <c r="D4607" s="43" t="s">
        <v>205</v>
      </c>
      <c r="E4607" s="53">
        <v>1502444</v>
      </c>
      <c r="F4607" s="53">
        <f>E4607/12*3</f>
        <v>375611</v>
      </c>
      <c r="G4607" s="53">
        <v>565549.18999999994</v>
      </c>
      <c r="H4607" s="53">
        <v>565549.18999999994</v>
      </c>
      <c r="I4607" s="54">
        <f>G4607-F4607</f>
        <v>189938.18999999994</v>
      </c>
      <c r="J4607" s="50">
        <f>ROUND(I4607/F4607*100,2)</f>
        <v>50.57</v>
      </c>
      <c r="K4607" s="54"/>
      <c r="L4607" s="55"/>
      <c r="M4607" s="75"/>
      <c r="N4607" s="75"/>
      <c r="O4607" s="74"/>
      <c r="P4607" s="74"/>
      <c r="Q4607" s="57">
        <f>O4607-P4607</f>
        <v>0</v>
      </c>
      <c r="R4607" s="74"/>
      <c r="S4607" s="53">
        <f>ROUND(R4607/12*3,0)</f>
        <v>0</v>
      </c>
      <c r="T4607" s="58"/>
      <c r="U4607" s="58"/>
      <c r="V4607" s="53">
        <f>T4607-U4607</f>
        <v>0</v>
      </c>
      <c r="W4607" s="75"/>
      <c r="X4607" s="76"/>
    </row>
    <row r="4608" spans="1:24" s="77" customFormat="1" ht="15.75" x14ac:dyDescent="0.25">
      <c r="A4608" s="72" t="s">
        <v>311</v>
      </c>
      <c r="B4608" s="44" t="s">
        <v>339</v>
      </c>
      <c r="C4608" s="23" t="s">
        <v>384</v>
      </c>
      <c r="D4608" s="43" t="s">
        <v>387</v>
      </c>
      <c r="E4608" s="53"/>
      <c r="F4608" s="53"/>
      <c r="G4608" s="53"/>
      <c r="H4608" s="53"/>
      <c r="I4608" s="54"/>
      <c r="J4608" s="50"/>
      <c r="K4608" s="54"/>
      <c r="L4608" s="55"/>
      <c r="M4608" s="75"/>
      <c r="N4608" s="75"/>
      <c r="O4608" s="74"/>
      <c r="P4608" s="74"/>
      <c r="Q4608" s="57"/>
      <c r="R4608" s="74"/>
      <c r="S4608" s="53"/>
      <c r="T4608" s="58"/>
      <c r="U4608" s="58"/>
      <c r="V4608" s="53"/>
      <c r="W4608" s="75"/>
      <c r="X4608" s="76"/>
    </row>
    <row r="4609" spans="1:24" s="77" customFormat="1" ht="15.75" x14ac:dyDescent="0.25">
      <c r="A4609" s="72" t="s">
        <v>311</v>
      </c>
      <c r="B4609" s="44" t="s">
        <v>339</v>
      </c>
      <c r="C4609" s="23" t="s">
        <v>385</v>
      </c>
      <c r="D4609" s="43" t="s">
        <v>388</v>
      </c>
      <c r="E4609" s="53"/>
      <c r="F4609" s="53"/>
      <c r="G4609" s="53"/>
      <c r="H4609" s="53"/>
      <c r="I4609" s="54"/>
      <c r="J4609" s="50"/>
      <c r="K4609" s="54"/>
      <c r="L4609" s="55"/>
      <c r="M4609" s="75"/>
      <c r="N4609" s="75"/>
      <c r="O4609" s="74"/>
      <c r="P4609" s="74"/>
      <c r="Q4609" s="57"/>
      <c r="R4609" s="74"/>
      <c r="S4609" s="53"/>
      <c r="T4609" s="58"/>
      <c r="U4609" s="58"/>
      <c r="V4609" s="53"/>
      <c r="W4609" s="75"/>
      <c r="X4609" s="76"/>
    </row>
    <row r="4610" spans="1:24" s="77" customFormat="1" ht="31.5" x14ac:dyDescent="0.25">
      <c r="A4610" s="72" t="s">
        <v>311</v>
      </c>
      <c r="B4610" s="44" t="s">
        <v>339</v>
      </c>
      <c r="C4610" s="23" t="s">
        <v>386</v>
      </c>
      <c r="D4610" s="43" t="s">
        <v>389</v>
      </c>
      <c r="E4610" s="53"/>
      <c r="F4610" s="53"/>
      <c r="G4610" s="53"/>
      <c r="H4610" s="53"/>
      <c r="I4610" s="54"/>
      <c r="J4610" s="50"/>
      <c r="K4610" s="54"/>
      <c r="L4610" s="55"/>
      <c r="M4610" s="75"/>
      <c r="N4610" s="75"/>
      <c r="O4610" s="74"/>
      <c r="P4610" s="74"/>
      <c r="Q4610" s="57"/>
      <c r="R4610" s="74"/>
      <c r="S4610" s="53"/>
      <c r="T4610" s="58"/>
      <c r="U4610" s="58"/>
      <c r="V4610" s="53"/>
      <c r="W4610" s="75"/>
      <c r="X4610" s="76"/>
    </row>
    <row r="4611" spans="1:24" s="77" customFormat="1" ht="31.5" x14ac:dyDescent="0.25">
      <c r="A4611" s="72" t="s">
        <v>311</v>
      </c>
      <c r="B4611" s="44" t="s">
        <v>339</v>
      </c>
      <c r="C4611" s="79" t="s">
        <v>206</v>
      </c>
      <c r="D4611" s="43" t="s">
        <v>207</v>
      </c>
      <c r="E4611" s="74"/>
      <c r="F4611" s="74"/>
      <c r="G4611" s="74"/>
      <c r="H4611" s="74"/>
      <c r="I4611" s="54"/>
      <c r="J4611" s="50"/>
      <c r="K4611" s="54"/>
      <c r="L4611" s="55"/>
      <c r="M4611" s="75"/>
      <c r="N4611" s="75"/>
      <c r="O4611" s="74"/>
      <c r="P4611" s="74"/>
      <c r="Q4611" s="57">
        <f t="shared" ref="Q4611:Q4649" si="1135">O4611-P4611</f>
        <v>0</v>
      </c>
      <c r="R4611" s="74"/>
      <c r="S4611" s="53">
        <f>ROUND(R4611/12*3,0)</f>
        <v>0</v>
      </c>
      <c r="T4611" s="58"/>
      <c r="U4611" s="58"/>
      <c r="V4611" s="53">
        <f t="shared" ref="V4611:V4649" si="1136">T4611-U4611</f>
        <v>0</v>
      </c>
      <c r="W4611" s="75"/>
      <c r="X4611" s="76"/>
    </row>
    <row r="4612" spans="1:24" s="77" customFormat="1" ht="31.5" x14ac:dyDescent="0.25">
      <c r="A4612" s="72" t="s">
        <v>311</v>
      </c>
      <c r="B4612" s="44" t="s">
        <v>339</v>
      </c>
      <c r="C4612" s="79" t="s">
        <v>208</v>
      </c>
      <c r="D4612" s="43" t="s">
        <v>209</v>
      </c>
      <c r="E4612" s="127">
        <v>94</v>
      </c>
      <c r="F4612" s="53">
        <f>E4612/12*2</f>
        <v>15.666666666666666</v>
      </c>
      <c r="G4612" s="53"/>
      <c r="H4612" s="53"/>
      <c r="I4612" s="54"/>
      <c r="J4612" s="50"/>
      <c r="K4612" s="54"/>
      <c r="L4612" s="55"/>
      <c r="M4612" s="75"/>
      <c r="N4612" s="75"/>
      <c r="O4612" s="74"/>
      <c r="P4612" s="74"/>
      <c r="Q4612" s="57">
        <f t="shared" si="1135"/>
        <v>0</v>
      </c>
      <c r="R4612" s="74"/>
      <c r="S4612" s="53">
        <f>ROUND(R4612/12*3,0)</f>
        <v>0</v>
      </c>
      <c r="T4612" s="58"/>
      <c r="U4612" s="58"/>
      <c r="V4612" s="53">
        <f t="shared" si="1136"/>
        <v>0</v>
      </c>
      <c r="W4612" s="75"/>
      <c r="X4612" s="76"/>
    </row>
    <row r="4613" spans="1:24" s="77" customFormat="1" ht="15.75" x14ac:dyDescent="0.25">
      <c r="A4613" s="72" t="s">
        <v>311</v>
      </c>
      <c r="B4613" s="44" t="s">
        <v>339</v>
      </c>
      <c r="C4613" s="79" t="s">
        <v>210</v>
      </c>
      <c r="D4613" s="43" t="s">
        <v>224</v>
      </c>
      <c r="E4613" s="74"/>
      <c r="F4613" s="74"/>
      <c r="G4613" s="74"/>
      <c r="H4613" s="74"/>
      <c r="I4613" s="54"/>
      <c r="J4613" s="50"/>
      <c r="K4613" s="54"/>
      <c r="L4613" s="55"/>
      <c r="M4613" s="75"/>
      <c r="N4613" s="75"/>
      <c r="O4613" s="74"/>
      <c r="P4613" s="74"/>
      <c r="Q4613" s="57">
        <f t="shared" si="1135"/>
        <v>0</v>
      </c>
      <c r="R4613" s="74"/>
      <c r="S4613" s="53">
        <f t="shared" ref="S4613" si="1137">ROUND(R4613/12*3,0)</f>
        <v>0</v>
      </c>
      <c r="T4613" s="58"/>
      <c r="U4613" s="58"/>
      <c r="V4613" s="53">
        <f t="shared" si="1136"/>
        <v>0</v>
      </c>
      <c r="W4613" s="75"/>
      <c r="X4613" s="76"/>
    </row>
    <row r="4614" spans="1:24" s="77" customFormat="1" ht="31.5" x14ac:dyDescent="0.25">
      <c r="A4614" s="72" t="s">
        <v>311</v>
      </c>
      <c r="B4614" s="44" t="s">
        <v>339</v>
      </c>
      <c r="C4614" s="79" t="s">
        <v>211</v>
      </c>
      <c r="D4614" s="43" t="s">
        <v>225</v>
      </c>
      <c r="E4614" s="53">
        <v>1231601</v>
      </c>
      <c r="F4614" s="53">
        <f>E4614/12*3</f>
        <v>307900.25</v>
      </c>
      <c r="G4614" s="53">
        <v>712857</v>
      </c>
      <c r="H4614" s="53">
        <v>712857</v>
      </c>
      <c r="I4614" s="54"/>
      <c r="J4614" s="50"/>
      <c r="K4614" s="54"/>
      <c r="L4614" s="55"/>
      <c r="M4614" s="75"/>
      <c r="N4614" s="75"/>
      <c r="O4614" s="74">
        <v>2267</v>
      </c>
      <c r="P4614" s="74">
        <v>2267</v>
      </c>
      <c r="Q4614" s="57">
        <f t="shared" si="1135"/>
        <v>0</v>
      </c>
      <c r="R4614" s="74">
        <v>651</v>
      </c>
      <c r="S4614" s="53">
        <f>ROUND(R4614/12*3,0)</f>
        <v>163</v>
      </c>
      <c r="T4614" s="58">
        <v>325</v>
      </c>
      <c r="U4614" s="58">
        <v>325</v>
      </c>
      <c r="V4614" s="53">
        <f t="shared" si="1136"/>
        <v>0</v>
      </c>
      <c r="W4614" s="75"/>
      <c r="X4614" s="76"/>
    </row>
    <row r="4615" spans="1:24" s="77" customFormat="1" ht="31.5" x14ac:dyDescent="0.25">
      <c r="A4615" s="72" t="s">
        <v>311</v>
      </c>
      <c r="B4615" s="44" t="s">
        <v>339</v>
      </c>
      <c r="C4615" s="79" t="s">
        <v>212</v>
      </c>
      <c r="D4615" s="43" t="s">
        <v>213</v>
      </c>
      <c r="E4615" s="127">
        <v>22053</v>
      </c>
      <c r="F4615" s="53">
        <f>E4615/12*2</f>
        <v>3675.5</v>
      </c>
      <c r="G4615" s="53">
        <v>1608</v>
      </c>
      <c r="H4615" s="53">
        <v>1608</v>
      </c>
      <c r="I4615" s="54"/>
      <c r="J4615" s="50"/>
      <c r="K4615" s="54"/>
      <c r="L4615" s="55"/>
      <c r="M4615" s="75"/>
      <c r="N4615" s="75"/>
      <c r="O4615" s="74"/>
      <c r="P4615" s="74"/>
      <c r="Q4615" s="57">
        <f t="shared" si="1135"/>
        <v>0</v>
      </c>
      <c r="R4615" s="74"/>
      <c r="S4615" s="53">
        <f t="shared" ref="S4615:S4649" si="1138">ROUND(R4615/12*3,0)</f>
        <v>0</v>
      </c>
      <c r="T4615" s="58"/>
      <c r="U4615" s="58"/>
      <c r="V4615" s="53">
        <f t="shared" si="1136"/>
        <v>0</v>
      </c>
      <c r="W4615" s="75"/>
      <c r="X4615" s="76"/>
    </row>
    <row r="4616" spans="1:24" s="77" customFormat="1" ht="15.75" x14ac:dyDescent="0.25">
      <c r="A4616" s="72" t="s">
        <v>311</v>
      </c>
      <c r="B4616" s="44" t="s">
        <v>339</v>
      </c>
      <c r="C4616" s="79" t="s">
        <v>214</v>
      </c>
      <c r="D4616" s="43" t="s">
        <v>215</v>
      </c>
      <c r="E4616" s="74"/>
      <c r="F4616" s="74"/>
      <c r="G4616" s="74"/>
      <c r="H4616" s="74"/>
      <c r="I4616" s="54"/>
      <c r="J4616" s="50"/>
      <c r="K4616" s="54"/>
      <c r="L4616" s="55"/>
      <c r="M4616" s="75"/>
      <c r="N4616" s="75"/>
      <c r="O4616" s="74"/>
      <c r="P4616" s="74"/>
      <c r="Q4616" s="57">
        <f t="shared" si="1135"/>
        <v>0</v>
      </c>
      <c r="R4616" s="74"/>
      <c r="S4616" s="53">
        <f t="shared" si="1138"/>
        <v>0</v>
      </c>
      <c r="T4616" s="58"/>
      <c r="U4616" s="58"/>
      <c r="V4616" s="53">
        <f t="shared" si="1136"/>
        <v>0</v>
      </c>
      <c r="W4616" s="75"/>
      <c r="X4616" s="76"/>
    </row>
    <row r="4617" spans="1:24" s="77" customFormat="1" ht="31.5" x14ac:dyDescent="0.25">
      <c r="A4617" s="72" t="s">
        <v>311</v>
      </c>
      <c r="B4617" s="44" t="s">
        <v>339</v>
      </c>
      <c r="C4617" s="79" t="s">
        <v>216</v>
      </c>
      <c r="D4617" s="43" t="s">
        <v>217</v>
      </c>
      <c r="E4617" s="127">
        <v>76018</v>
      </c>
      <c r="F4617" s="53">
        <f>E4617/12*2</f>
        <v>12669.666666666666</v>
      </c>
      <c r="G4617" s="53">
        <v>25080</v>
      </c>
      <c r="H4617" s="53">
        <v>25080</v>
      </c>
      <c r="I4617" s="54"/>
      <c r="J4617" s="50"/>
      <c r="K4617" s="54"/>
      <c r="L4617" s="55"/>
      <c r="M4617" s="75"/>
      <c r="N4617" s="75"/>
      <c r="O4617" s="74"/>
      <c r="P4617" s="74"/>
      <c r="Q4617" s="57">
        <f t="shared" si="1135"/>
        <v>0</v>
      </c>
      <c r="R4617" s="74"/>
      <c r="S4617" s="53">
        <f t="shared" si="1138"/>
        <v>0</v>
      </c>
      <c r="T4617" s="58"/>
      <c r="U4617" s="58"/>
      <c r="V4617" s="53">
        <f t="shared" si="1136"/>
        <v>0</v>
      </c>
      <c r="W4617" s="75"/>
      <c r="X4617" s="76"/>
    </row>
    <row r="4618" spans="1:24" s="77" customFormat="1" ht="31.5" x14ac:dyDescent="0.25">
      <c r="A4618" s="72" t="s">
        <v>311</v>
      </c>
      <c r="B4618" s="44" t="s">
        <v>339</v>
      </c>
      <c r="C4618" s="79" t="s">
        <v>218</v>
      </c>
      <c r="D4618" s="43" t="s">
        <v>219</v>
      </c>
      <c r="E4618" s="53"/>
      <c r="F4618" s="53">
        <f t="shared" ref="F4618:F4648" si="1139">E4618/12*1</f>
        <v>0</v>
      </c>
      <c r="G4618" s="53"/>
      <c r="H4618" s="53"/>
      <c r="I4618" s="54"/>
      <c r="J4618" s="50"/>
      <c r="K4618" s="54"/>
      <c r="L4618" s="55"/>
      <c r="M4618" s="75"/>
      <c r="N4618" s="75"/>
      <c r="O4618" s="74"/>
      <c r="P4618" s="74"/>
      <c r="Q4618" s="57">
        <f t="shared" si="1135"/>
        <v>0</v>
      </c>
      <c r="R4618" s="74"/>
      <c r="S4618" s="53">
        <f t="shared" si="1138"/>
        <v>0</v>
      </c>
      <c r="T4618" s="58"/>
      <c r="U4618" s="58"/>
      <c r="V4618" s="53">
        <f t="shared" si="1136"/>
        <v>0</v>
      </c>
      <c r="W4618" s="75"/>
      <c r="X4618" s="76"/>
    </row>
    <row r="4619" spans="1:24" s="77" customFormat="1" ht="31.5" x14ac:dyDescent="0.25">
      <c r="A4619" s="72" t="s">
        <v>311</v>
      </c>
      <c r="B4619" s="44" t="s">
        <v>339</v>
      </c>
      <c r="C4619" s="79" t="s">
        <v>220</v>
      </c>
      <c r="D4619" s="43" t="s">
        <v>221</v>
      </c>
      <c r="E4619" s="127">
        <v>145936</v>
      </c>
      <c r="F4619" s="53">
        <f>E4619/12*2</f>
        <v>24322.666666666668</v>
      </c>
      <c r="G4619" s="53">
        <v>30377</v>
      </c>
      <c r="H4619" s="53">
        <v>30377</v>
      </c>
      <c r="I4619" s="54"/>
      <c r="J4619" s="50"/>
      <c r="K4619" s="54"/>
      <c r="L4619" s="55"/>
      <c r="M4619" s="75"/>
      <c r="N4619" s="75"/>
      <c r="O4619" s="74"/>
      <c r="P4619" s="74"/>
      <c r="Q4619" s="57">
        <f t="shared" si="1135"/>
        <v>0</v>
      </c>
      <c r="R4619" s="74"/>
      <c r="S4619" s="53">
        <f t="shared" si="1138"/>
        <v>0</v>
      </c>
      <c r="T4619" s="58"/>
      <c r="U4619" s="58"/>
      <c r="V4619" s="53">
        <f t="shared" si="1136"/>
        <v>0</v>
      </c>
      <c r="W4619" s="75"/>
      <c r="X4619" s="76"/>
    </row>
    <row r="4620" spans="1:24" s="77" customFormat="1" ht="31.5" x14ac:dyDescent="0.25">
      <c r="A4620" s="72" t="s">
        <v>311</v>
      </c>
      <c r="B4620" s="44" t="s">
        <v>339</v>
      </c>
      <c r="C4620" s="79" t="s">
        <v>222</v>
      </c>
      <c r="D4620" s="43" t="s">
        <v>226</v>
      </c>
      <c r="E4620" s="53"/>
      <c r="F4620" s="53">
        <f t="shared" si="1139"/>
        <v>0</v>
      </c>
      <c r="G4620" s="53"/>
      <c r="H4620" s="53"/>
      <c r="I4620" s="54"/>
      <c r="J4620" s="50"/>
      <c r="K4620" s="54"/>
      <c r="L4620" s="55"/>
      <c r="M4620" s="75"/>
      <c r="N4620" s="75"/>
      <c r="O4620" s="74"/>
      <c r="P4620" s="74"/>
      <c r="Q4620" s="57">
        <f t="shared" si="1135"/>
        <v>0</v>
      </c>
      <c r="R4620" s="74"/>
      <c r="S4620" s="53">
        <f t="shared" si="1138"/>
        <v>0</v>
      </c>
      <c r="T4620" s="58"/>
      <c r="U4620" s="58"/>
      <c r="V4620" s="53">
        <f t="shared" si="1136"/>
        <v>0</v>
      </c>
      <c r="W4620" s="75"/>
      <c r="X4620" s="76"/>
    </row>
    <row r="4621" spans="1:24" s="77" customFormat="1" ht="31.5" x14ac:dyDescent="0.25">
      <c r="A4621" s="72" t="s">
        <v>311</v>
      </c>
      <c r="B4621" s="44" t="s">
        <v>339</v>
      </c>
      <c r="C4621" s="79" t="s">
        <v>223</v>
      </c>
      <c r="D4621" s="43" t="s">
        <v>227</v>
      </c>
      <c r="E4621" s="127">
        <v>3100</v>
      </c>
      <c r="F4621" s="53">
        <f>E4621/12*2</f>
        <v>516.66666666666663</v>
      </c>
      <c r="G4621" s="53"/>
      <c r="H4621" s="53"/>
      <c r="I4621" s="54"/>
      <c r="J4621" s="50"/>
      <c r="K4621" s="54"/>
      <c r="L4621" s="55"/>
      <c r="M4621" s="75"/>
      <c r="N4621" s="75"/>
      <c r="O4621" s="74"/>
      <c r="P4621" s="74"/>
      <c r="Q4621" s="57">
        <f t="shared" si="1135"/>
        <v>0</v>
      </c>
      <c r="R4621" s="74"/>
      <c r="S4621" s="53">
        <f t="shared" si="1138"/>
        <v>0</v>
      </c>
      <c r="T4621" s="58"/>
      <c r="U4621" s="58"/>
      <c r="V4621" s="53">
        <f t="shared" si="1136"/>
        <v>0</v>
      </c>
      <c r="W4621" s="75"/>
      <c r="X4621" s="76"/>
    </row>
    <row r="4622" spans="1:24" s="77" customFormat="1" ht="31.5" x14ac:dyDescent="0.25">
      <c r="A4622" s="72" t="s">
        <v>311</v>
      </c>
      <c r="B4622" s="44" t="s">
        <v>339</v>
      </c>
      <c r="C4622" s="79" t="s">
        <v>280</v>
      </c>
      <c r="D4622" s="43" t="s">
        <v>281</v>
      </c>
      <c r="E4622" s="53"/>
      <c r="F4622" s="53">
        <f t="shared" si="1139"/>
        <v>0</v>
      </c>
      <c r="G4622" s="53"/>
      <c r="H4622" s="53"/>
      <c r="I4622" s="54"/>
      <c r="J4622" s="50"/>
      <c r="K4622" s="54"/>
      <c r="L4622" s="55"/>
      <c r="M4622" s="75"/>
      <c r="N4622" s="75"/>
      <c r="O4622" s="74"/>
      <c r="P4622" s="74"/>
      <c r="Q4622" s="57">
        <f t="shared" si="1135"/>
        <v>0</v>
      </c>
      <c r="R4622" s="74"/>
      <c r="S4622" s="53">
        <f t="shared" si="1138"/>
        <v>0</v>
      </c>
      <c r="T4622" s="58"/>
      <c r="U4622" s="58"/>
      <c r="V4622" s="53">
        <f t="shared" si="1136"/>
        <v>0</v>
      </c>
      <c r="W4622" s="75"/>
      <c r="X4622" s="76"/>
    </row>
    <row r="4623" spans="1:24" s="77" customFormat="1" ht="15.75" x14ac:dyDescent="0.25">
      <c r="A4623" s="72" t="s">
        <v>311</v>
      </c>
      <c r="B4623" s="44" t="s">
        <v>339</v>
      </c>
      <c r="C4623" s="79" t="s">
        <v>228</v>
      </c>
      <c r="D4623" s="43" t="s">
        <v>229</v>
      </c>
      <c r="E4623" s="53"/>
      <c r="F4623" s="53">
        <f t="shared" si="1139"/>
        <v>0</v>
      </c>
      <c r="G4623" s="53"/>
      <c r="H4623" s="53"/>
      <c r="I4623" s="54"/>
      <c r="J4623" s="50"/>
      <c r="K4623" s="54"/>
      <c r="L4623" s="55"/>
      <c r="M4623" s="75"/>
      <c r="N4623" s="75"/>
      <c r="O4623" s="74"/>
      <c r="P4623" s="74"/>
      <c r="Q4623" s="57">
        <f t="shared" si="1135"/>
        <v>0</v>
      </c>
      <c r="R4623" s="74"/>
      <c r="S4623" s="53">
        <f t="shared" si="1138"/>
        <v>0</v>
      </c>
      <c r="T4623" s="58"/>
      <c r="U4623" s="58"/>
      <c r="V4623" s="53">
        <f t="shared" si="1136"/>
        <v>0</v>
      </c>
      <c r="W4623" s="75"/>
      <c r="X4623" s="76"/>
    </row>
    <row r="4624" spans="1:24" s="77" customFormat="1" ht="31.5" x14ac:dyDescent="0.25">
      <c r="A4624" s="72" t="s">
        <v>311</v>
      </c>
      <c r="B4624" s="44" t="s">
        <v>339</v>
      </c>
      <c r="C4624" s="79" t="s">
        <v>230</v>
      </c>
      <c r="D4624" s="43" t="s">
        <v>231</v>
      </c>
      <c r="E4624" s="53"/>
      <c r="F4624" s="53">
        <f t="shared" si="1139"/>
        <v>0</v>
      </c>
      <c r="G4624" s="53"/>
      <c r="H4624" s="53"/>
      <c r="I4624" s="54"/>
      <c r="J4624" s="50"/>
      <c r="K4624" s="54"/>
      <c r="L4624" s="55"/>
      <c r="M4624" s="75"/>
      <c r="N4624" s="75"/>
      <c r="O4624" s="74"/>
      <c r="P4624" s="74"/>
      <c r="Q4624" s="57">
        <f t="shared" si="1135"/>
        <v>0</v>
      </c>
      <c r="R4624" s="74"/>
      <c r="S4624" s="53">
        <f t="shared" si="1138"/>
        <v>0</v>
      </c>
      <c r="T4624" s="58"/>
      <c r="U4624" s="58"/>
      <c r="V4624" s="53">
        <f t="shared" si="1136"/>
        <v>0</v>
      </c>
      <c r="W4624" s="75"/>
      <c r="X4624" s="76"/>
    </row>
    <row r="4625" spans="1:24" s="77" customFormat="1" ht="15.75" x14ac:dyDescent="0.25">
      <c r="A4625" s="72" t="s">
        <v>311</v>
      </c>
      <c r="B4625" s="44" t="s">
        <v>339</v>
      </c>
      <c r="C4625" s="79" t="s">
        <v>232</v>
      </c>
      <c r="D4625" s="43" t="s">
        <v>233</v>
      </c>
      <c r="E4625" s="53"/>
      <c r="F4625" s="53">
        <f t="shared" si="1139"/>
        <v>0</v>
      </c>
      <c r="G4625" s="53"/>
      <c r="H4625" s="53"/>
      <c r="I4625" s="54"/>
      <c r="J4625" s="50"/>
      <c r="K4625" s="54"/>
      <c r="L4625" s="55"/>
      <c r="M4625" s="75"/>
      <c r="N4625" s="75"/>
      <c r="O4625" s="74"/>
      <c r="P4625" s="74"/>
      <c r="Q4625" s="57">
        <f t="shared" si="1135"/>
        <v>0</v>
      </c>
      <c r="R4625" s="74"/>
      <c r="S4625" s="53">
        <f t="shared" si="1138"/>
        <v>0</v>
      </c>
      <c r="T4625" s="58"/>
      <c r="U4625" s="58"/>
      <c r="V4625" s="53">
        <f t="shared" si="1136"/>
        <v>0</v>
      </c>
      <c r="W4625" s="75"/>
      <c r="X4625" s="76"/>
    </row>
    <row r="4626" spans="1:24" s="77" customFormat="1" ht="15.75" x14ac:dyDescent="0.25">
      <c r="A4626" s="72" t="s">
        <v>311</v>
      </c>
      <c r="B4626" s="44" t="s">
        <v>339</v>
      </c>
      <c r="C4626" s="37" t="s">
        <v>394</v>
      </c>
      <c r="D4626" s="43" t="s">
        <v>369</v>
      </c>
      <c r="E4626" s="53">
        <v>2221</v>
      </c>
      <c r="F4626" s="53">
        <f>E4626/12*2</f>
        <v>370.16666666666669</v>
      </c>
      <c r="G4626" s="53"/>
      <c r="H4626" s="53"/>
      <c r="I4626" s="54"/>
      <c r="J4626" s="50"/>
      <c r="K4626" s="54"/>
      <c r="L4626" s="55"/>
      <c r="M4626" s="75"/>
      <c r="N4626" s="75"/>
      <c r="O4626" s="74"/>
      <c r="P4626" s="74"/>
      <c r="Q4626" s="57">
        <f t="shared" si="1135"/>
        <v>0</v>
      </c>
      <c r="R4626" s="74"/>
      <c r="S4626" s="53">
        <f t="shared" si="1138"/>
        <v>0</v>
      </c>
      <c r="T4626" s="58"/>
      <c r="U4626" s="58"/>
      <c r="V4626" s="53">
        <f t="shared" si="1136"/>
        <v>0</v>
      </c>
      <c r="W4626" s="75"/>
      <c r="X4626" s="76"/>
    </row>
    <row r="4627" spans="1:24" s="77" customFormat="1" ht="15.75" x14ac:dyDescent="0.25">
      <c r="A4627" s="72" t="s">
        <v>311</v>
      </c>
      <c r="B4627" s="44" t="s">
        <v>339</v>
      </c>
      <c r="C4627" s="79" t="s">
        <v>234</v>
      </c>
      <c r="D4627" s="43" t="s">
        <v>235</v>
      </c>
      <c r="E4627" s="53"/>
      <c r="F4627" s="53">
        <f t="shared" si="1139"/>
        <v>0</v>
      </c>
      <c r="G4627" s="53"/>
      <c r="H4627" s="53"/>
      <c r="I4627" s="54"/>
      <c r="J4627" s="50"/>
      <c r="K4627" s="54"/>
      <c r="L4627" s="55"/>
      <c r="M4627" s="75"/>
      <c r="N4627" s="75"/>
      <c r="O4627" s="74"/>
      <c r="P4627" s="74"/>
      <c r="Q4627" s="57">
        <f t="shared" si="1135"/>
        <v>0</v>
      </c>
      <c r="R4627" s="74"/>
      <c r="S4627" s="53">
        <f t="shared" si="1138"/>
        <v>0</v>
      </c>
      <c r="T4627" s="58"/>
      <c r="U4627" s="58"/>
      <c r="V4627" s="53">
        <f t="shared" si="1136"/>
        <v>0</v>
      </c>
      <c r="W4627" s="75"/>
      <c r="X4627" s="76"/>
    </row>
    <row r="4628" spans="1:24" s="77" customFormat="1" ht="15.75" x14ac:dyDescent="0.25">
      <c r="A4628" s="72" t="s">
        <v>311</v>
      </c>
      <c r="B4628" s="44" t="s">
        <v>339</v>
      </c>
      <c r="C4628" s="79" t="s">
        <v>236</v>
      </c>
      <c r="D4628" s="43" t="s">
        <v>237</v>
      </c>
      <c r="E4628" s="53"/>
      <c r="F4628" s="53">
        <f t="shared" si="1139"/>
        <v>0</v>
      </c>
      <c r="G4628" s="53"/>
      <c r="H4628" s="53"/>
      <c r="I4628" s="54"/>
      <c r="J4628" s="50"/>
      <c r="K4628" s="54"/>
      <c r="L4628" s="55"/>
      <c r="M4628" s="75"/>
      <c r="N4628" s="75"/>
      <c r="O4628" s="74"/>
      <c r="P4628" s="74"/>
      <c r="Q4628" s="57">
        <f t="shared" si="1135"/>
        <v>0</v>
      </c>
      <c r="R4628" s="74"/>
      <c r="S4628" s="53">
        <f t="shared" si="1138"/>
        <v>0</v>
      </c>
      <c r="T4628" s="58"/>
      <c r="U4628" s="58"/>
      <c r="V4628" s="53">
        <f t="shared" si="1136"/>
        <v>0</v>
      </c>
      <c r="W4628" s="75"/>
      <c r="X4628" s="76"/>
    </row>
    <row r="4629" spans="1:24" s="77" customFormat="1" ht="31.5" x14ac:dyDescent="0.25">
      <c r="A4629" s="72" t="s">
        <v>311</v>
      </c>
      <c r="B4629" s="44" t="s">
        <v>339</v>
      </c>
      <c r="C4629" s="79" t="s">
        <v>238</v>
      </c>
      <c r="D4629" s="43" t="s">
        <v>239</v>
      </c>
      <c r="E4629" s="53"/>
      <c r="F4629" s="53">
        <f t="shared" si="1139"/>
        <v>0</v>
      </c>
      <c r="G4629" s="53"/>
      <c r="H4629" s="53"/>
      <c r="I4629" s="54"/>
      <c r="J4629" s="50"/>
      <c r="K4629" s="54"/>
      <c r="L4629" s="55"/>
      <c r="M4629" s="75"/>
      <c r="N4629" s="75"/>
      <c r="O4629" s="74"/>
      <c r="P4629" s="74"/>
      <c r="Q4629" s="57">
        <f t="shared" si="1135"/>
        <v>0</v>
      </c>
      <c r="R4629" s="74"/>
      <c r="S4629" s="53">
        <f t="shared" si="1138"/>
        <v>0</v>
      </c>
      <c r="T4629" s="58"/>
      <c r="U4629" s="58"/>
      <c r="V4629" s="53">
        <f t="shared" si="1136"/>
        <v>0</v>
      </c>
      <c r="W4629" s="75"/>
      <c r="X4629" s="76"/>
    </row>
    <row r="4630" spans="1:24" s="77" customFormat="1" ht="31.5" x14ac:dyDescent="0.25">
      <c r="A4630" s="72" t="s">
        <v>311</v>
      </c>
      <c r="B4630" s="44" t="s">
        <v>339</v>
      </c>
      <c r="C4630" s="79" t="s">
        <v>240</v>
      </c>
      <c r="D4630" s="43" t="s">
        <v>241</v>
      </c>
      <c r="E4630" s="53"/>
      <c r="F4630" s="53">
        <f t="shared" si="1139"/>
        <v>0</v>
      </c>
      <c r="G4630" s="53"/>
      <c r="H4630" s="53"/>
      <c r="I4630" s="54"/>
      <c r="J4630" s="50"/>
      <c r="K4630" s="54"/>
      <c r="L4630" s="55"/>
      <c r="M4630" s="75"/>
      <c r="N4630" s="75"/>
      <c r="O4630" s="74"/>
      <c r="P4630" s="74"/>
      <c r="Q4630" s="57">
        <f t="shared" si="1135"/>
        <v>0</v>
      </c>
      <c r="R4630" s="74"/>
      <c r="S4630" s="53">
        <f t="shared" si="1138"/>
        <v>0</v>
      </c>
      <c r="T4630" s="58"/>
      <c r="U4630" s="58"/>
      <c r="V4630" s="53">
        <f t="shared" si="1136"/>
        <v>0</v>
      </c>
      <c r="W4630" s="75"/>
      <c r="X4630" s="76"/>
    </row>
    <row r="4631" spans="1:24" s="77" customFormat="1" ht="15.75" x14ac:dyDescent="0.25">
      <c r="A4631" s="72" t="s">
        <v>311</v>
      </c>
      <c r="B4631" s="44" t="s">
        <v>339</v>
      </c>
      <c r="C4631" s="79" t="s">
        <v>242</v>
      </c>
      <c r="D4631" s="43" t="s">
        <v>246</v>
      </c>
      <c r="E4631" s="53"/>
      <c r="F4631" s="53">
        <f t="shared" si="1139"/>
        <v>0</v>
      </c>
      <c r="G4631" s="53"/>
      <c r="H4631" s="53"/>
      <c r="I4631" s="54"/>
      <c r="J4631" s="50"/>
      <c r="K4631" s="54"/>
      <c r="L4631" s="55"/>
      <c r="M4631" s="75"/>
      <c r="N4631" s="75"/>
      <c r="O4631" s="74"/>
      <c r="P4631" s="74"/>
      <c r="Q4631" s="57">
        <f t="shared" si="1135"/>
        <v>0</v>
      </c>
      <c r="R4631" s="74"/>
      <c r="S4631" s="53">
        <f t="shared" si="1138"/>
        <v>0</v>
      </c>
      <c r="T4631" s="58"/>
      <c r="U4631" s="58"/>
      <c r="V4631" s="53">
        <f t="shared" si="1136"/>
        <v>0</v>
      </c>
      <c r="W4631" s="75"/>
      <c r="X4631" s="76"/>
    </row>
    <row r="4632" spans="1:24" s="77" customFormat="1" ht="15.75" x14ac:dyDescent="0.25">
      <c r="A4632" s="72" t="s">
        <v>311</v>
      </c>
      <c r="B4632" s="44" t="s">
        <v>339</v>
      </c>
      <c r="C4632" s="79" t="s">
        <v>243</v>
      </c>
      <c r="D4632" s="43" t="s">
        <v>247</v>
      </c>
      <c r="E4632" s="53"/>
      <c r="F4632" s="53">
        <f t="shared" si="1139"/>
        <v>0</v>
      </c>
      <c r="G4632" s="53">
        <v>319</v>
      </c>
      <c r="H4632" s="53">
        <v>319</v>
      </c>
      <c r="I4632" s="54"/>
      <c r="J4632" s="50"/>
      <c r="K4632" s="54"/>
      <c r="L4632" s="55"/>
      <c r="M4632" s="75"/>
      <c r="N4632" s="75"/>
      <c r="O4632" s="74"/>
      <c r="P4632" s="74"/>
      <c r="Q4632" s="57">
        <f t="shared" si="1135"/>
        <v>0</v>
      </c>
      <c r="R4632" s="74"/>
      <c r="S4632" s="53">
        <f t="shared" si="1138"/>
        <v>0</v>
      </c>
      <c r="T4632" s="58"/>
      <c r="U4632" s="58"/>
      <c r="V4632" s="53">
        <f t="shared" si="1136"/>
        <v>0</v>
      </c>
      <c r="W4632" s="75"/>
      <c r="X4632" s="76"/>
    </row>
    <row r="4633" spans="1:24" s="77" customFormat="1" ht="15.75" x14ac:dyDescent="0.25">
      <c r="A4633" s="72" t="s">
        <v>311</v>
      </c>
      <c r="B4633" s="44" t="s">
        <v>339</v>
      </c>
      <c r="C4633" s="79" t="s">
        <v>244</v>
      </c>
      <c r="D4633" s="43" t="s">
        <v>245</v>
      </c>
      <c r="E4633" s="53"/>
      <c r="F4633" s="53">
        <f t="shared" si="1139"/>
        <v>0</v>
      </c>
      <c r="G4633" s="53"/>
      <c r="H4633" s="53"/>
      <c r="I4633" s="54"/>
      <c r="J4633" s="50"/>
      <c r="K4633" s="54"/>
      <c r="L4633" s="55"/>
      <c r="M4633" s="75"/>
      <c r="N4633" s="75"/>
      <c r="O4633" s="74"/>
      <c r="P4633" s="74"/>
      <c r="Q4633" s="57">
        <f t="shared" si="1135"/>
        <v>0</v>
      </c>
      <c r="R4633" s="74"/>
      <c r="S4633" s="53">
        <f t="shared" si="1138"/>
        <v>0</v>
      </c>
      <c r="T4633" s="58"/>
      <c r="U4633" s="58"/>
      <c r="V4633" s="53">
        <f t="shared" si="1136"/>
        <v>0</v>
      </c>
      <c r="W4633" s="75"/>
      <c r="X4633" s="76"/>
    </row>
    <row r="4634" spans="1:24" s="77" customFormat="1" ht="31.5" x14ac:dyDescent="0.25">
      <c r="A4634" s="72" t="s">
        <v>311</v>
      </c>
      <c r="B4634" s="44" t="s">
        <v>339</v>
      </c>
      <c r="C4634" s="79" t="s">
        <v>248</v>
      </c>
      <c r="D4634" s="43" t="s">
        <v>249</v>
      </c>
      <c r="E4634" s="53"/>
      <c r="F4634" s="53">
        <f t="shared" si="1139"/>
        <v>0</v>
      </c>
      <c r="G4634" s="53"/>
      <c r="H4634" s="53"/>
      <c r="I4634" s="54"/>
      <c r="J4634" s="50"/>
      <c r="K4634" s="54"/>
      <c r="L4634" s="55"/>
      <c r="M4634" s="75"/>
      <c r="N4634" s="75"/>
      <c r="O4634" s="74"/>
      <c r="P4634" s="74"/>
      <c r="Q4634" s="57">
        <f t="shared" si="1135"/>
        <v>0</v>
      </c>
      <c r="R4634" s="74"/>
      <c r="S4634" s="53">
        <f t="shared" si="1138"/>
        <v>0</v>
      </c>
      <c r="T4634" s="58"/>
      <c r="U4634" s="58"/>
      <c r="V4634" s="53">
        <f t="shared" si="1136"/>
        <v>0</v>
      </c>
      <c r="W4634" s="75"/>
      <c r="X4634" s="76"/>
    </row>
    <row r="4635" spans="1:24" s="77" customFormat="1" ht="15.75" x14ac:dyDescent="0.25">
      <c r="A4635" s="72" t="s">
        <v>311</v>
      </c>
      <c r="B4635" s="44" t="s">
        <v>339</v>
      </c>
      <c r="C4635" s="79" t="s">
        <v>250</v>
      </c>
      <c r="D4635" s="43" t="s">
        <v>251</v>
      </c>
      <c r="E4635" s="53"/>
      <c r="F4635" s="53">
        <f t="shared" si="1139"/>
        <v>0</v>
      </c>
      <c r="G4635" s="53"/>
      <c r="H4635" s="53"/>
      <c r="I4635" s="54"/>
      <c r="J4635" s="50"/>
      <c r="K4635" s="54"/>
      <c r="L4635" s="55"/>
      <c r="M4635" s="75"/>
      <c r="N4635" s="75"/>
      <c r="O4635" s="74"/>
      <c r="P4635" s="74"/>
      <c r="Q4635" s="57">
        <f t="shared" si="1135"/>
        <v>0</v>
      </c>
      <c r="R4635" s="74"/>
      <c r="S4635" s="53">
        <f t="shared" si="1138"/>
        <v>0</v>
      </c>
      <c r="T4635" s="58"/>
      <c r="U4635" s="58"/>
      <c r="V4635" s="53">
        <f t="shared" si="1136"/>
        <v>0</v>
      </c>
      <c r="W4635" s="75"/>
      <c r="X4635" s="76"/>
    </row>
    <row r="4636" spans="1:24" s="77" customFormat="1" ht="31.5" x14ac:dyDescent="0.25">
      <c r="A4636" s="72" t="s">
        <v>311</v>
      </c>
      <c r="B4636" s="44" t="s">
        <v>339</v>
      </c>
      <c r="C4636" s="79" t="s">
        <v>252</v>
      </c>
      <c r="D4636" s="43" t="s">
        <v>253</v>
      </c>
      <c r="E4636" s="53"/>
      <c r="F4636" s="53">
        <f t="shared" si="1139"/>
        <v>0</v>
      </c>
      <c r="G4636" s="53"/>
      <c r="H4636" s="53"/>
      <c r="I4636" s="54"/>
      <c r="J4636" s="50"/>
      <c r="K4636" s="54"/>
      <c r="L4636" s="55"/>
      <c r="M4636" s="75"/>
      <c r="N4636" s="75"/>
      <c r="O4636" s="74"/>
      <c r="P4636" s="74"/>
      <c r="Q4636" s="57">
        <f t="shared" si="1135"/>
        <v>0</v>
      </c>
      <c r="R4636" s="74"/>
      <c r="S4636" s="53">
        <f t="shared" si="1138"/>
        <v>0</v>
      </c>
      <c r="T4636" s="58"/>
      <c r="U4636" s="58"/>
      <c r="V4636" s="53">
        <f t="shared" si="1136"/>
        <v>0</v>
      </c>
      <c r="W4636" s="75"/>
      <c r="X4636" s="76"/>
    </row>
    <row r="4637" spans="1:24" s="77" customFormat="1" ht="15.75" x14ac:dyDescent="0.25">
      <c r="A4637" s="72" t="s">
        <v>311</v>
      </c>
      <c r="B4637" s="44" t="s">
        <v>339</v>
      </c>
      <c r="C4637" s="79" t="s">
        <v>254</v>
      </c>
      <c r="D4637" s="43" t="s">
        <v>263</v>
      </c>
      <c r="E4637" s="53"/>
      <c r="F4637" s="53">
        <f t="shared" si="1139"/>
        <v>0</v>
      </c>
      <c r="G4637" s="53"/>
      <c r="H4637" s="53"/>
      <c r="I4637" s="54"/>
      <c r="J4637" s="50"/>
      <c r="K4637" s="54"/>
      <c r="L4637" s="55"/>
      <c r="M4637" s="75"/>
      <c r="N4637" s="75"/>
      <c r="O4637" s="74"/>
      <c r="P4637" s="74"/>
      <c r="Q4637" s="57">
        <f t="shared" si="1135"/>
        <v>0</v>
      </c>
      <c r="R4637" s="74"/>
      <c r="S4637" s="53">
        <f t="shared" si="1138"/>
        <v>0</v>
      </c>
      <c r="T4637" s="58"/>
      <c r="U4637" s="58"/>
      <c r="V4637" s="53">
        <f t="shared" si="1136"/>
        <v>0</v>
      </c>
      <c r="W4637" s="75"/>
      <c r="X4637" s="76"/>
    </row>
    <row r="4638" spans="1:24" s="77" customFormat="1" ht="15.75" x14ac:dyDescent="0.25">
      <c r="A4638" s="72" t="s">
        <v>311</v>
      </c>
      <c r="B4638" s="44" t="s">
        <v>339</v>
      </c>
      <c r="C4638" s="79" t="s">
        <v>255</v>
      </c>
      <c r="D4638" s="43" t="s">
        <v>256</v>
      </c>
      <c r="E4638" s="53"/>
      <c r="F4638" s="53">
        <f t="shared" si="1139"/>
        <v>0</v>
      </c>
      <c r="G4638" s="53"/>
      <c r="H4638" s="53"/>
      <c r="I4638" s="54"/>
      <c r="J4638" s="50"/>
      <c r="K4638" s="54"/>
      <c r="L4638" s="55"/>
      <c r="M4638" s="75"/>
      <c r="N4638" s="75"/>
      <c r="O4638" s="74"/>
      <c r="P4638" s="74"/>
      <c r="Q4638" s="57">
        <f t="shared" si="1135"/>
        <v>0</v>
      </c>
      <c r="R4638" s="74"/>
      <c r="S4638" s="53">
        <f t="shared" si="1138"/>
        <v>0</v>
      </c>
      <c r="T4638" s="58"/>
      <c r="U4638" s="58"/>
      <c r="V4638" s="53">
        <f t="shared" si="1136"/>
        <v>0</v>
      </c>
      <c r="W4638" s="75"/>
      <c r="X4638" s="76"/>
    </row>
    <row r="4639" spans="1:24" s="77" customFormat="1" ht="15.75" x14ac:dyDescent="0.25">
      <c r="A4639" s="72" t="s">
        <v>311</v>
      </c>
      <c r="B4639" s="44" t="s">
        <v>339</v>
      </c>
      <c r="C4639" s="79" t="s">
        <v>257</v>
      </c>
      <c r="D4639" s="43" t="s">
        <v>258</v>
      </c>
      <c r="E4639" s="53"/>
      <c r="F4639" s="53">
        <f t="shared" si="1139"/>
        <v>0</v>
      </c>
      <c r="G4639" s="53"/>
      <c r="H4639" s="53"/>
      <c r="I4639" s="54"/>
      <c r="J4639" s="50"/>
      <c r="K4639" s="54"/>
      <c r="L4639" s="55"/>
      <c r="M4639" s="75"/>
      <c r="N4639" s="75"/>
      <c r="O4639" s="74"/>
      <c r="P4639" s="74"/>
      <c r="Q4639" s="57">
        <f t="shared" si="1135"/>
        <v>0</v>
      </c>
      <c r="R4639" s="74"/>
      <c r="S4639" s="53">
        <f t="shared" si="1138"/>
        <v>0</v>
      </c>
      <c r="T4639" s="58"/>
      <c r="U4639" s="58"/>
      <c r="V4639" s="53">
        <f t="shared" si="1136"/>
        <v>0</v>
      </c>
      <c r="W4639" s="75"/>
      <c r="X4639" s="76"/>
    </row>
    <row r="4640" spans="1:24" s="77" customFormat="1" ht="15.75" x14ac:dyDescent="0.25">
      <c r="A4640" s="72" t="s">
        <v>311</v>
      </c>
      <c r="B4640" s="44" t="s">
        <v>339</v>
      </c>
      <c r="C4640" s="79" t="s">
        <v>259</v>
      </c>
      <c r="D4640" s="43" t="s">
        <v>260</v>
      </c>
      <c r="E4640" s="53"/>
      <c r="F4640" s="53">
        <f t="shared" si="1139"/>
        <v>0</v>
      </c>
      <c r="G4640" s="53"/>
      <c r="H4640" s="53"/>
      <c r="I4640" s="54"/>
      <c r="J4640" s="50"/>
      <c r="K4640" s="54"/>
      <c r="L4640" s="55"/>
      <c r="M4640" s="75"/>
      <c r="N4640" s="75"/>
      <c r="O4640" s="74"/>
      <c r="P4640" s="74"/>
      <c r="Q4640" s="57">
        <f t="shared" si="1135"/>
        <v>0</v>
      </c>
      <c r="R4640" s="74"/>
      <c r="S4640" s="53">
        <f t="shared" si="1138"/>
        <v>0</v>
      </c>
      <c r="T4640" s="58"/>
      <c r="U4640" s="58"/>
      <c r="V4640" s="53">
        <f t="shared" si="1136"/>
        <v>0</v>
      </c>
      <c r="W4640" s="75"/>
      <c r="X4640" s="76"/>
    </row>
    <row r="4641" spans="1:24" s="77" customFormat="1" ht="31.5" x14ac:dyDescent="0.25">
      <c r="A4641" s="72" t="s">
        <v>311</v>
      </c>
      <c r="B4641" s="44" t="s">
        <v>339</v>
      </c>
      <c r="C4641" s="79" t="s">
        <v>261</v>
      </c>
      <c r="D4641" s="43" t="s">
        <v>262</v>
      </c>
      <c r="E4641" s="53"/>
      <c r="F4641" s="53">
        <f t="shared" si="1139"/>
        <v>0</v>
      </c>
      <c r="G4641" s="53"/>
      <c r="H4641" s="53"/>
      <c r="I4641" s="54"/>
      <c r="J4641" s="50"/>
      <c r="K4641" s="54"/>
      <c r="L4641" s="55"/>
      <c r="M4641" s="75"/>
      <c r="N4641" s="75"/>
      <c r="O4641" s="74"/>
      <c r="P4641" s="74"/>
      <c r="Q4641" s="57">
        <f t="shared" si="1135"/>
        <v>0</v>
      </c>
      <c r="R4641" s="74"/>
      <c r="S4641" s="53">
        <f t="shared" si="1138"/>
        <v>0</v>
      </c>
      <c r="T4641" s="58"/>
      <c r="U4641" s="58"/>
      <c r="V4641" s="53">
        <f t="shared" si="1136"/>
        <v>0</v>
      </c>
      <c r="W4641" s="75"/>
      <c r="X4641" s="76"/>
    </row>
    <row r="4642" spans="1:24" s="77" customFormat="1" ht="15.75" x14ac:dyDescent="0.25">
      <c r="A4642" s="72" t="s">
        <v>311</v>
      </c>
      <c r="B4642" s="44" t="s">
        <v>339</v>
      </c>
      <c r="C4642" s="79" t="s">
        <v>264</v>
      </c>
      <c r="D4642" s="43" t="s">
        <v>265</v>
      </c>
      <c r="E4642" s="53"/>
      <c r="F4642" s="53">
        <f t="shared" si="1139"/>
        <v>0</v>
      </c>
      <c r="G4642" s="53"/>
      <c r="H4642" s="53"/>
      <c r="I4642" s="54"/>
      <c r="J4642" s="50"/>
      <c r="K4642" s="54"/>
      <c r="L4642" s="55"/>
      <c r="M4642" s="75"/>
      <c r="N4642" s="75"/>
      <c r="O4642" s="74"/>
      <c r="P4642" s="74"/>
      <c r="Q4642" s="57">
        <f t="shared" si="1135"/>
        <v>0</v>
      </c>
      <c r="R4642" s="74"/>
      <c r="S4642" s="53">
        <f t="shared" si="1138"/>
        <v>0</v>
      </c>
      <c r="T4642" s="58"/>
      <c r="U4642" s="58"/>
      <c r="V4642" s="53">
        <f t="shared" si="1136"/>
        <v>0</v>
      </c>
      <c r="W4642" s="75"/>
      <c r="X4642" s="76"/>
    </row>
    <row r="4643" spans="1:24" s="77" customFormat="1" ht="47.25" x14ac:dyDescent="0.25">
      <c r="A4643" s="72" t="s">
        <v>311</v>
      </c>
      <c r="B4643" s="44" t="s">
        <v>339</v>
      </c>
      <c r="C4643" s="79" t="s">
        <v>266</v>
      </c>
      <c r="D4643" s="43" t="s">
        <v>267</v>
      </c>
      <c r="E4643" s="53"/>
      <c r="F4643" s="53">
        <f t="shared" si="1139"/>
        <v>0</v>
      </c>
      <c r="G4643" s="53"/>
      <c r="H4643" s="53"/>
      <c r="I4643" s="54"/>
      <c r="J4643" s="50"/>
      <c r="K4643" s="54"/>
      <c r="L4643" s="55"/>
      <c r="M4643" s="75"/>
      <c r="N4643" s="75"/>
      <c r="O4643" s="74"/>
      <c r="P4643" s="74"/>
      <c r="Q4643" s="57">
        <f t="shared" si="1135"/>
        <v>0</v>
      </c>
      <c r="R4643" s="74"/>
      <c r="S4643" s="53">
        <f t="shared" si="1138"/>
        <v>0</v>
      </c>
      <c r="T4643" s="58"/>
      <c r="U4643" s="58"/>
      <c r="V4643" s="53">
        <f t="shared" si="1136"/>
        <v>0</v>
      </c>
      <c r="W4643" s="75"/>
      <c r="X4643" s="76"/>
    </row>
    <row r="4644" spans="1:24" s="77" customFormat="1" ht="15.75" x14ac:dyDescent="0.25">
      <c r="A4644" s="72" t="s">
        <v>311</v>
      </c>
      <c r="B4644" s="44" t="s">
        <v>339</v>
      </c>
      <c r="C4644" s="79" t="s">
        <v>268</v>
      </c>
      <c r="D4644" s="43" t="s">
        <v>269</v>
      </c>
      <c r="E4644" s="53"/>
      <c r="F4644" s="53">
        <f t="shared" si="1139"/>
        <v>0</v>
      </c>
      <c r="G4644" s="53"/>
      <c r="H4644" s="53"/>
      <c r="I4644" s="54"/>
      <c r="J4644" s="50"/>
      <c r="K4644" s="54"/>
      <c r="L4644" s="55"/>
      <c r="M4644" s="75"/>
      <c r="N4644" s="75"/>
      <c r="O4644" s="74"/>
      <c r="P4644" s="74"/>
      <c r="Q4644" s="57">
        <f t="shared" si="1135"/>
        <v>0</v>
      </c>
      <c r="R4644" s="74"/>
      <c r="S4644" s="53">
        <f t="shared" si="1138"/>
        <v>0</v>
      </c>
      <c r="T4644" s="58"/>
      <c r="U4644" s="58"/>
      <c r="V4644" s="53">
        <f t="shared" si="1136"/>
        <v>0</v>
      </c>
      <c r="W4644" s="75"/>
      <c r="X4644" s="76"/>
    </row>
    <row r="4645" spans="1:24" s="77" customFormat="1" ht="31.5" x14ac:dyDescent="0.25">
      <c r="A4645" s="72" t="s">
        <v>311</v>
      </c>
      <c r="B4645" s="44" t="s">
        <v>339</v>
      </c>
      <c r="C4645" s="79" t="s">
        <v>270</v>
      </c>
      <c r="D4645" s="43" t="s">
        <v>271</v>
      </c>
      <c r="E4645" s="127">
        <v>569</v>
      </c>
      <c r="F4645" s="53">
        <f>E4645/12*2</f>
        <v>94.833333333333329</v>
      </c>
      <c r="G4645" s="53"/>
      <c r="H4645" s="53"/>
      <c r="I4645" s="54"/>
      <c r="J4645" s="50"/>
      <c r="K4645" s="54"/>
      <c r="L4645" s="55"/>
      <c r="M4645" s="75"/>
      <c r="N4645" s="75"/>
      <c r="O4645" s="74"/>
      <c r="P4645" s="74"/>
      <c r="Q4645" s="57">
        <f t="shared" si="1135"/>
        <v>0</v>
      </c>
      <c r="R4645" s="74"/>
      <c r="S4645" s="53">
        <f t="shared" si="1138"/>
        <v>0</v>
      </c>
      <c r="T4645" s="58"/>
      <c r="U4645" s="58"/>
      <c r="V4645" s="53">
        <f t="shared" si="1136"/>
        <v>0</v>
      </c>
      <c r="W4645" s="75"/>
      <c r="X4645" s="76"/>
    </row>
    <row r="4646" spans="1:24" s="77" customFormat="1" ht="15.75" x14ac:dyDescent="0.25">
      <c r="A4646" s="72" t="s">
        <v>311</v>
      </c>
      <c r="B4646" s="44" t="s">
        <v>339</v>
      </c>
      <c r="C4646" s="79" t="s">
        <v>272</v>
      </c>
      <c r="D4646" s="43" t="s">
        <v>273</v>
      </c>
      <c r="E4646" s="53"/>
      <c r="F4646" s="53">
        <f t="shared" si="1139"/>
        <v>0</v>
      </c>
      <c r="G4646" s="53">
        <v>1542</v>
      </c>
      <c r="H4646" s="53">
        <v>1452</v>
      </c>
      <c r="I4646" s="54"/>
      <c r="J4646" s="50"/>
      <c r="K4646" s="54"/>
      <c r="L4646" s="55"/>
      <c r="M4646" s="75"/>
      <c r="N4646" s="75"/>
      <c r="O4646" s="74"/>
      <c r="P4646" s="74"/>
      <c r="Q4646" s="57">
        <f t="shared" si="1135"/>
        <v>0</v>
      </c>
      <c r="R4646" s="74"/>
      <c r="S4646" s="53">
        <f t="shared" si="1138"/>
        <v>0</v>
      </c>
      <c r="T4646" s="58"/>
      <c r="U4646" s="58"/>
      <c r="V4646" s="53">
        <f t="shared" si="1136"/>
        <v>0</v>
      </c>
      <c r="W4646" s="75"/>
      <c r="X4646" s="76"/>
    </row>
    <row r="4647" spans="1:24" s="77" customFormat="1" ht="31.5" x14ac:dyDescent="0.25">
      <c r="A4647" s="72" t="s">
        <v>311</v>
      </c>
      <c r="B4647" s="44" t="s">
        <v>339</v>
      </c>
      <c r="C4647" s="79" t="s">
        <v>274</v>
      </c>
      <c r="D4647" s="43" t="s">
        <v>275</v>
      </c>
      <c r="E4647" s="53"/>
      <c r="F4647" s="53">
        <f t="shared" si="1139"/>
        <v>0</v>
      </c>
      <c r="G4647" s="53"/>
      <c r="H4647" s="53"/>
      <c r="I4647" s="54"/>
      <c r="J4647" s="50"/>
      <c r="K4647" s="54"/>
      <c r="L4647" s="55"/>
      <c r="M4647" s="75"/>
      <c r="N4647" s="75"/>
      <c r="O4647" s="74"/>
      <c r="P4647" s="74"/>
      <c r="Q4647" s="57">
        <f t="shared" si="1135"/>
        <v>0</v>
      </c>
      <c r="R4647" s="74"/>
      <c r="S4647" s="53">
        <f t="shared" si="1138"/>
        <v>0</v>
      </c>
      <c r="T4647" s="58"/>
      <c r="U4647" s="58"/>
      <c r="V4647" s="53">
        <f t="shared" si="1136"/>
        <v>0</v>
      </c>
      <c r="W4647" s="75"/>
      <c r="X4647" s="76"/>
    </row>
    <row r="4648" spans="1:24" s="77" customFormat="1" ht="15.75" x14ac:dyDescent="0.25">
      <c r="A4648" s="72" t="s">
        <v>311</v>
      </c>
      <c r="B4648" s="44" t="s">
        <v>339</v>
      </c>
      <c r="C4648" s="79" t="s">
        <v>276</v>
      </c>
      <c r="D4648" s="43" t="s">
        <v>277</v>
      </c>
      <c r="E4648" s="53"/>
      <c r="F4648" s="53">
        <f t="shared" si="1139"/>
        <v>0</v>
      </c>
      <c r="G4648" s="53"/>
      <c r="H4648" s="53"/>
      <c r="I4648" s="54"/>
      <c r="J4648" s="50"/>
      <c r="K4648" s="54"/>
      <c r="L4648" s="55"/>
      <c r="M4648" s="75"/>
      <c r="N4648" s="75"/>
      <c r="O4648" s="74"/>
      <c r="P4648" s="74"/>
      <c r="Q4648" s="57">
        <f t="shared" si="1135"/>
        <v>0</v>
      </c>
      <c r="R4648" s="74"/>
      <c r="S4648" s="53">
        <f t="shared" si="1138"/>
        <v>0</v>
      </c>
      <c r="T4648" s="58"/>
      <c r="U4648" s="58"/>
      <c r="V4648" s="53">
        <f t="shared" si="1136"/>
        <v>0</v>
      </c>
      <c r="W4648" s="75"/>
      <c r="X4648" s="76"/>
    </row>
    <row r="4649" spans="1:24" s="77" customFormat="1" ht="31.5" x14ac:dyDescent="0.25">
      <c r="A4649" s="72" t="s">
        <v>311</v>
      </c>
      <c r="B4649" s="44" t="s">
        <v>339</v>
      </c>
      <c r="C4649" s="79" t="s">
        <v>278</v>
      </c>
      <c r="D4649" s="43" t="s">
        <v>279</v>
      </c>
      <c r="E4649" s="74"/>
      <c r="F4649" s="74"/>
      <c r="G4649" s="74"/>
      <c r="H4649" s="74"/>
      <c r="I4649" s="54"/>
      <c r="J4649" s="50"/>
      <c r="K4649" s="54"/>
      <c r="L4649" s="55"/>
      <c r="M4649" s="75"/>
      <c r="N4649" s="75"/>
      <c r="O4649" s="74"/>
      <c r="P4649" s="74"/>
      <c r="Q4649" s="57">
        <f t="shared" si="1135"/>
        <v>0</v>
      </c>
      <c r="R4649" s="74"/>
      <c r="S4649" s="53">
        <f t="shared" si="1138"/>
        <v>0</v>
      </c>
      <c r="T4649" s="58"/>
      <c r="U4649" s="58"/>
      <c r="V4649" s="53">
        <f t="shared" si="1136"/>
        <v>0</v>
      </c>
      <c r="W4649" s="75"/>
      <c r="X4649" s="76"/>
    </row>
    <row r="4650" spans="1:24" s="77" customFormat="1" ht="15.75" x14ac:dyDescent="0.25">
      <c r="A4650" s="72" t="s">
        <v>311</v>
      </c>
      <c r="B4650" s="44" t="s">
        <v>339</v>
      </c>
      <c r="C4650" s="37" t="s">
        <v>363</v>
      </c>
      <c r="D4650" s="43" t="s">
        <v>360</v>
      </c>
      <c r="E4650" s="74"/>
      <c r="F4650" s="74"/>
      <c r="G4650" s="74"/>
      <c r="H4650" s="74"/>
      <c r="I4650" s="54"/>
      <c r="J4650" s="50"/>
      <c r="K4650" s="54"/>
      <c r="L4650" s="55"/>
      <c r="M4650" s="75"/>
      <c r="N4650" s="75"/>
      <c r="O4650" s="74"/>
      <c r="P4650" s="74"/>
      <c r="Q4650" s="57"/>
      <c r="R4650" s="74"/>
      <c r="S4650" s="53"/>
      <c r="T4650" s="58"/>
      <c r="U4650" s="58"/>
      <c r="V4650" s="53"/>
      <c r="W4650" s="75"/>
      <c r="X4650" s="76"/>
    </row>
    <row r="4651" spans="1:24" s="77" customFormat="1" ht="15.75" x14ac:dyDescent="0.25">
      <c r="A4651" s="72" t="s">
        <v>311</v>
      </c>
      <c r="B4651" s="44" t="s">
        <v>339</v>
      </c>
      <c r="C4651" s="37" t="s">
        <v>364</v>
      </c>
      <c r="D4651" s="38" t="s">
        <v>365</v>
      </c>
      <c r="E4651" s="53"/>
      <c r="F4651" s="100">
        <f>E4651/12*1</f>
        <v>0</v>
      </c>
      <c r="G4651" s="53"/>
      <c r="H4651" s="53"/>
      <c r="I4651" s="54"/>
      <c r="J4651" s="50"/>
      <c r="K4651" s="54"/>
      <c r="L4651" s="55"/>
      <c r="M4651" s="75"/>
      <c r="N4651" s="75"/>
      <c r="O4651" s="74"/>
      <c r="P4651" s="74"/>
      <c r="Q4651" s="57">
        <f>O4651-P4651</f>
        <v>0</v>
      </c>
      <c r="R4651" s="74"/>
      <c r="S4651" s="53">
        <f>ROUND(R4651/12*3,0)</f>
        <v>0</v>
      </c>
      <c r="T4651" s="53"/>
      <c r="U4651" s="53"/>
      <c r="V4651" s="53">
        <f>T4651-U4651</f>
        <v>0</v>
      </c>
      <c r="W4651" s="75"/>
      <c r="X4651" s="76"/>
    </row>
    <row r="4652" spans="1:24" s="77" customFormat="1" ht="15.75" x14ac:dyDescent="0.25">
      <c r="A4652" s="72" t="s">
        <v>311</v>
      </c>
      <c r="B4652" s="44" t="s">
        <v>339</v>
      </c>
      <c r="C4652" s="37" t="s">
        <v>370</v>
      </c>
      <c r="D4652" s="43" t="s">
        <v>323</v>
      </c>
      <c r="E4652" s="53"/>
      <c r="F4652" s="100">
        <f>E4652/12*1</f>
        <v>0</v>
      </c>
      <c r="G4652" s="53"/>
      <c r="H4652" s="53"/>
      <c r="I4652" s="54"/>
      <c r="J4652" s="50"/>
      <c r="K4652" s="54"/>
      <c r="L4652" s="55"/>
      <c r="M4652" s="75"/>
      <c r="N4652" s="75"/>
      <c r="O4652" s="74"/>
      <c r="P4652" s="74"/>
      <c r="Q4652" s="57"/>
      <c r="R4652" s="74"/>
      <c r="S4652" s="53"/>
      <c r="T4652" s="53"/>
      <c r="U4652" s="53"/>
      <c r="V4652" s="53"/>
      <c r="W4652" s="75"/>
      <c r="X4652" s="76"/>
    </row>
    <row r="4653" spans="1:24" s="77" customFormat="1" ht="15.75" x14ac:dyDescent="0.25">
      <c r="A4653" s="72" t="s">
        <v>311</v>
      </c>
      <c r="B4653" s="44" t="s">
        <v>339</v>
      </c>
      <c r="C4653" s="37" t="s">
        <v>399</v>
      </c>
      <c r="D4653" s="39" t="s">
        <v>371</v>
      </c>
      <c r="E4653" s="53"/>
      <c r="F4653" s="100">
        <f>E4653/12*1</f>
        <v>0</v>
      </c>
      <c r="G4653" s="53"/>
      <c r="H4653" s="53"/>
      <c r="I4653" s="54"/>
      <c r="J4653" s="50"/>
      <c r="K4653" s="54"/>
      <c r="L4653" s="55"/>
      <c r="M4653" s="75"/>
      <c r="N4653" s="75"/>
      <c r="O4653" s="74"/>
      <c r="P4653" s="74"/>
      <c r="Q4653" s="57"/>
      <c r="R4653" s="74"/>
      <c r="S4653" s="53"/>
      <c r="T4653" s="53"/>
      <c r="U4653" s="53"/>
      <c r="V4653" s="53"/>
      <c r="W4653" s="75"/>
      <c r="X4653" s="76"/>
    </row>
    <row r="4654" spans="1:24" s="81" customFormat="1" ht="22.5" customHeight="1" x14ac:dyDescent="0.25">
      <c r="A4654" s="102" t="s">
        <v>312</v>
      </c>
      <c r="B4654" s="102" t="s">
        <v>340</v>
      </c>
      <c r="C4654" s="110" t="s">
        <v>102</v>
      </c>
      <c r="D4654" s="104" t="s">
        <v>21</v>
      </c>
      <c r="E4654" s="111">
        <f>E4655+E4694</f>
        <v>12098351</v>
      </c>
      <c r="F4654" s="111">
        <f>F4655+F4694</f>
        <v>3016890.8333333335</v>
      </c>
      <c r="G4654" s="111">
        <f>G4655+G4694</f>
        <v>2904776</v>
      </c>
      <c r="H4654" s="111">
        <f>H4655+H4694</f>
        <v>2889449</v>
      </c>
      <c r="I4654" s="105">
        <f>I4655+I4694</f>
        <v>13132.5</v>
      </c>
      <c r="J4654" s="108">
        <f>ROUND(I4654/F4654*100,2)</f>
        <v>0.44</v>
      </c>
      <c r="K4654" s="105">
        <f>K4655+K4694</f>
        <v>-386186.5</v>
      </c>
      <c r="L4654" s="108">
        <f>ROUND(K4654*100/-F4654,2)</f>
        <v>12.8</v>
      </c>
      <c r="M4654" s="111">
        <f t="shared" ref="M4654:V4654" si="1140">M4655+M4694</f>
        <v>546433</v>
      </c>
      <c r="N4654" s="111">
        <f t="shared" si="1140"/>
        <v>136608</v>
      </c>
      <c r="O4654" s="111">
        <f t="shared" si="1140"/>
        <v>127150</v>
      </c>
      <c r="P4654" s="111">
        <f t="shared" si="1140"/>
        <v>126095</v>
      </c>
      <c r="Q4654" s="105">
        <f t="shared" si="1140"/>
        <v>1055</v>
      </c>
      <c r="R4654" s="111">
        <f t="shared" si="1140"/>
        <v>4336</v>
      </c>
      <c r="S4654" s="105">
        <f t="shared" si="1140"/>
        <v>1084</v>
      </c>
      <c r="T4654" s="105">
        <f t="shared" si="1140"/>
        <v>1096</v>
      </c>
      <c r="U4654" s="105">
        <f t="shared" si="1140"/>
        <v>1092</v>
      </c>
      <c r="V4654" s="105">
        <f t="shared" si="1140"/>
        <v>4</v>
      </c>
      <c r="W4654" s="109">
        <v>32740</v>
      </c>
      <c r="X4654" s="80"/>
    </row>
    <row r="4655" spans="1:24" s="77" customFormat="1" ht="15.75" x14ac:dyDescent="0.25">
      <c r="A4655" s="72" t="s">
        <v>312</v>
      </c>
      <c r="B4655" s="21">
        <v>1</v>
      </c>
      <c r="C4655" s="73" t="s">
        <v>102</v>
      </c>
      <c r="D4655" s="27" t="s">
        <v>22</v>
      </c>
      <c r="E4655" s="52">
        <f t="shared" ref="E4655:L4655" si="1141">E4656+E4662+E4676</f>
        <v>371795</v>
      </c>
      <c r="F4655" s="52">
        <f t="shared" si="1141"/>
        <v>92948.5</v>
      </c>
      <c r="G4655" s="52">
        <f t="shared" si="1141"/>
        <v>354936</v>
      </c>
      <c r="H4655" s="52">
        <f t="shared" si="1141"/>
        <v>354936</v>
      </c>
      <c r="I4655" s="132">
        <f t="shared" si="1141"/>
        <v>0</v>
      </c>
      <c r="J4655" s="132">
        <f t="shared" si="1141"/>
        <v>0</v>
      </c>
      <c r="K4655" s="132">
        <f t="shared" si="1141"/>
        <v>0</v>
      </c>
      <c r="L4655" s="52">
        <f t="shared" si="1141"/>
        <v>0</v>
      </c>
      <c r="M4655" s="49">
        <v>54008</v>
      </c>
      <c r="N4655" s="49">
        <f>ROUND(M4655/12*3,0)</f>
        <v>13502</v>
      </c>
      <c r="O4655" s="52">
        <f t="shared" ref="O4655:V4655" si="1142">O4656+O4662+O4676</f>
        <v>13040</v>
      </c>
      <c r="P4655" s="52">
        <f t="shared" si="1142"/>
        <v>13040</v>
      </c>
      <c r="Q4655" s="132">
        <f t="shared" si="1142"/>
        <v>0</v>
      </c>
      <c r="R4655" s="52">
        <f t="shared" si="1142"/>
        <v>4</v>
      </c>
      <c r="S4655" s="52">
        <f t="shared" si="1142"/>
        <v>1</v>
      </c>
      <c r="T4655" s="142">
        <f t="shared" si="1142"/>
        <v>32</v>
      </c>
      <c r="U4655" s="142">
        <f t="shared" si="1142"/>
        <v>32</v>
      </c>
      <c r="V4655" s="59">
        <f t="shared" si="1142"/>
        <v>0</v>
      </c>
      <c r="W4655" s="75"/>
      <c r="X4655" s="82"/>
    </row>
    <row r="4656" spans="1:24" s="77" customFormat="1" ht="15.75" x14ac:dyDescent="0.25">
      <c r="A4656" s="72" t="s">
        <v>312</v>
      </c>
      <c r="B4656" s="33" t="s">
        <v>334</v>
      </c>
      <c r="C4656" s="73" t="s">
        <v>102</v>
      </c>
      <c r="D4656" s="32" t="s">
        <v>23</v>
      </c>
      <c r="E4656" s="83">
        <f t="shared" ref="E4656:L4656" si="1143">SUM(E4657:E4661)</f>
        <v>354269</v>
      </c>
      <c r="F4656" s="83">
        <f t="shared" si="1143"/>
        <v>88567</v>
      </c>
      <c r="G4656" s="83">
        <f t="shared" si="1143"/>
        <v>88567</v>
      </c>
      <c r="H4656" s="83">
        <f t="shared" si="1143"/>
        <v>88567</v>
      </c>
      <c r="I4656" s="136">
        <f t="shared" si="1143"/>
        <v>0</v>
      </c>
      <c r="J4656" s="136">
        <f t="shared" si="1143"/>
        <v>0</v>
      </c>
      <c r="K4656" s="136">
        <f t="shared" si="1143"/>
        <v>0</v>
      </c>
      <c r="L4656" s="49">
        <f t="shared" si="1143"/>
        <v>0</v>
      </c>
      <c r="M4656" s="83"/>
      <c r="N4656" s="83"/>
      <c r="O4656" s="52">
        <f t="shared" ref="O4656:V4656" si="1144">SUM(O4657:O4661)</f>
        <v>0</v>
      </c>
      <c r="P4656" s="52">
        <f t="shared" si="1144"/>
        <v>0</v>
      </c>
      <c r="Q4656" s="132">
        <f t="shared" si="1144"/>
        <v>0</v>
      </c>
      <c r="R4656" s="52">
        <f t="shared" si="1144"/>
        <v>0</v>
      </c>
      <c r="S4656" s="52">
        <f t="shared" si="1144"/>
        <v>0</v>
      </c>
      <c r="T4656" s="147">
        <f t="shared" si="1144"/>
        <v>0</v>
      </c>
      <c r="U4656" s="149">
        <f t="shared" si="1144"/>
        <v>0</v>
      </c>
      <c r="V4656" s="49">
        <f t="shared" si="1144"/>
        <v>0</v>
      </c>
      <c r="W4656" s="83"/>
      <c r="X4656" s="82"/>
    </row>
    <row r="4657" spans="1:24" s="77" customFormat="1" ht="15.75" x14ac:dyDescent="0.25">
      <c r="A4657" s="72" t="s">
        <v>312</v>
      </c>
      <c r="B4657" s="33" t="s">
        <v>334</v>
      </c>
      <c r="C4657" s="73" t="s">
        <v>73</v>
      </c>
      <c r="D4657" s="34" t="s">
        <v>106</v>
      </c>
      <c r="E4657" s="53"/>
      <c r="F4657" s="53">
        <f t="shared" ref="F4657:F4661" si="1145">ROUND(E4657/12*3,0)</f>
        <v>0</v>
      </c>
      <c r="G4657" s="53"/>
      <c r="H4657" s="53"/>
      <c r="I4657" s="54"/>
      <c r="J4657" s="50"/>
      <c r="K4657" s="54"/>
      <c r="L4657" s="55"/>
      <c r="M4657" s="74"/>
      <c r="N4657" s="74"/>
      <c r="O4657" s="74"/>
      <c r="P4657" s="74"/>
      <c r="Q4657" s="57">
        <f>O4657-P4657</f>
        <v>0</v>
      </c>
      <c r="R4657" s="74"/>
      <c r="S4657" s="53">
        <f>ROUND(R4657/12*3,0)</f>
        <v>0</v>
      </c>
      <c r="T4657" s="58"/>
      <c r="U4657" s="58"/>
      <c r="V4657" s="53">
        <f>T4657-U4657</f>
        <v>0</v>
      </c>
      <c r="W4657" s="74"/>
      <c r="X4657" s="76"/>
    </row>
    <row r="4658" spans="1:24" s="77" customFormat="1" ht="15.75" x14ac:dyDescent="0.25">
      <c r="A4658" s="72" t="s">
        <v>312</v>
      </c>
      <c r="B4658" s="33" t="s">
        <v>334</v>
      </c>
      <c r="C4658" s="73" t="s">
        <v>74</v>
      </c>
      <c r="D4658" s="34" t="s">
        <v>104</v>
      </c>
      <c r="E4658" s="53">
        <v>354269</v>
      </c>
      <c r="F4658" s="53">
        <f t="shared" si="1145"/>
        <v>88567</v>
      </c>
      <c r="G4658" s="53">
        <v>88567</v>
      </c>
      <c r="H4658" s="53">
        <v>88567</v>
      </c>
      <c r="I4658" s="54"/>
      <c r="J4658" s="50"/>
      <c r="K4658" s="54"/>
      <c r="L4658" s="55"/>
      <c r="M4658" s="75"/>
      <c r="N4658" s="75"/>
      <c r="O4658" s="74"/>
      <c r="P4658" s="74"/>
      <c r="Q4658" s="57">
        <f>O4658-P4658</f>
        <v>0</v>
      </c>
      <c r="R4658" s="74"/>
      <c r="S4658" s="53">
        <f>ROUND(R4658/12*3,0)</f>
        <v>0</v>
      </c>
      <c r="T4658" s="58"/>
      <c r="U4658" s="58"/>
      <c r="V4658" s="53">
        <f>T4658-U4658</f>
        <v>0</v>
      </c>
      <c r="W4658" s="75"/>
      <c r="X4658" s="76"/>
    </row>
    <row r="4659" spans="1:24" s="77" customFormat="1" ht="15.75" x14ac:dyDescent="0.25">
      <c r="A4659" s="72" t="s">
        <v>312</v>
      </c>
      <c r="B4659" s="33" t="s">
        <v>334</v>
      </c>
      <c r="C4659" s="73" t="s">
        <v>74</v>
      </c>
      <c r="D4659" s="34" t="s">
        <v>105</v>
      </c>
      <c r="E4659" s="53"/>
      <c r="F4659" s="53">
        <f t="shared" si="1145"/>
        <v>0</v>
      </c>
      <c r="G4659" s="53"/>
      <c r="H4659" s="53"/>
      <c r="I4659" s="54"/>
      <c r="J4659" s="50"/>
      <c r="K4659" s="54"/>
      <c r="L4659" s="55"/>
      <c r="M4659" s="75"/>
      <c r="N4659" s="75"/>
      <c r="O4659" s="74"/>
      <c r="P4659" s="74"/>
      <c r="Q4659" s="57">
        <f>O4659-P4659</f>
        <v>0</v>
      </c>
      <c r="R4659" s="74"/>
      <c r="S4659" s="53">
        <f>ROUND(R4659/12*3,0)</f>
        <v>0</v>
      </c>
      <c r="T4659" s="58"/>
      <c r="U4659" s="58"/>
      <c r="V4659" s="53">
        <f>T4659-U4659</f>
        <v>0</v>
      </c>
      <c r="W4659" s="75"/>
      <c r="X4659" s="76"/>
    </row>
    <row r="4660" spans="1:24" s="77" customFormat="1" ht="15.75" x14ac:dyDescent="0.25">
      <c r="A4660" s="72" t="s">
        <v>312</v>
      </c>
      <c r="B4660" s="33" t="s">
        <v>334</v>
      </c>
      <c r="C4660" s="73" t="s">
        <v>75</v>
      </c>
      <c r="D4660" s="34" t="s">
        <v>107</v>
      </c>
      <c r="E4660" s="74"/>
      <c r="F4660" s="53">
        <f t="shared" si="1145"/>
        <v>0</v>
      </c>
      <c r="G4660" s="74"/>
      <c r="H4660" s="74"/>
      <c r="I4660" s="127"/>
      <c r="J4660" s="55"/>
      <c r="K4660" s="127"/>
      <c r="L4660" s="55"/>
      <c r="M4660" s="75"/>
      <c r="N4660" s="75"/>
      <c r="O4660" s="74"/>
      <c r="P4660" s="74"/>
      <c r="Q4660" s="59">
        <f>O4660-P4660</f>
        <v>0</v>
      </c>
      <c r="R4660" s="74"/>
      <c r="S4660" s="53">
        <f>ROUND(R4660/12*3,0)</f>
        <v>0</v>
      </c>
      <c r="T4660" s="53"/>
      <c r="U4660" s="53"/>
      <c r="V4660" s="53">
        <f>T4660-U4660</f>
        <v>0</v>
      </c>
      <c r="W4660" s="75"/>
      <c r="X4660" s="76"/>
    </row>
    <row r="4661" spans="1:24" s="77" customFormat="1" ht="31.5" x14ac:dyDescent="0.25">
      <c r="A4661" s="72" t="s">
        <v>312</v>
      </c>
      <c r="B4661" s="33" t="s">
        <v>334</v>
      </c>
      <c r="C4661" s="73" t="s">
        <v>76</v>
      </c>
      <c r="D4661" s="34" t="s">
        <v>108</v>
      </c>
      <c r="E4661" s="74"/>
      <c r="F4661" s="53">
        <f t="shared" si="1145"/>
        <v>0</v>
      </c>
      <c r="G4661" s="74"/>
      <c r="H4661" s="74"/>
      <c r="I4661" s="54"/>
      <c r="J4661" s="50"/>
      <c r="K4661" s="54"/>
      <c r="L4661" s="55"/>
      <c r="M4661" s="75"/>
      <c r="N4661" s="75"/>
      <c r="O4661" s="74"/>
      <c r="P4661" s="74"/>
      <c r="Q4661" s="57">
        <f>O4661-P4661</f>
        <v>0</v>
      </c>
      <c r="R4661" s="74"/>
      <c r="S4661" s="53">
        <f>ROUND(R4661/12*3,0)</f>
        <v>0</v>
      </c>
      <c r="T4661" s="58"/>
      <c r="U4661" s="58"/>
      <c r="V4661" s="53">
        <f>T4661-U4661</f>
        <v>0</v>
      </c>
      <c r="W4661" s="75"/>
      <c r="X4661" s="76"/>
    </row>
    <row r="4662" spans="1:24" s="77" customFormat="1" ht="15.75" x14ac:dyDescent="0.25">
      <c r="A4662" s="72" t="s">
        <v>312</v>
      </c>
      <c r="B4662" s="22" t="s">
        <v>335</v>
      </c>
      <c r="C4662" s="36"/>
      <c r="D4662" s="32" t="s">
        <v>24</v>
      </c>
      <c r="E4662" s="61">
        <f t="shared" ref="E4662:L4662" si="1146">SUM(E4663:E4675)</f>
        <v>0</v>
      </c>
      <c r="F4662" s="61">
        <f t="shared" si="1146"/>
        <v>0</v>
      </c>
      <c r="G4662" s="61">
        <f t="shared" si="1146"/>
        <v>0</v>
      </c>
      <c r="H4662" s="61">
        <f t="shared" si="1146"/>
        <v>0</v>
      </c>
      <c r="I4662" s="128">
        <f t="shared" si="1146"/>
        <v>0</v>
      </c>
      <c r="J4662" s="128">
        <f t="shared" si="1146"/>
        <v>0</v>
      </c>
      <c r="K4662" s="128">
        <f t="shared" si="1146"/>
        <v>0</v>
      </c>
      <c r="L4662" s="61">
        <f t="shared" si="1146"/>
        <v>0</v>
      </c>
      <c r="M4662" s="61"/>
      <c r="N4662" s="61"/>
      <c r="O4662" s="61">
        <f t="shared" ref="O4662:V4662" si="1147">SUM(O4663:O4675)</f>
        <v>0</v>
      </c>
      <c r="P4662" s="61">
        <f t="shared" si="1147"/>
        <v>0</v>
      </c>
      <c r="Q4662" s="128">
        <f t="shared" si="1147"/>
        <v>0</v>
      </c>
      <c r="R4662" s="61">
        <f t="shared" si="1147"/>
        <v>0</v>
      </c>
      <c r="S4662" s="61">
        <f t="shared" si="1147"/>
        <v>0</v>
      </c>
      <c r="T4662" s="145">
        <f t="shared" si="1147"/>
        <v>0</v>
      </c>
      <c r="U4662" s="145">
        <f t="shared" si="1147"/>
        <v>0</v>
      </c>
      <c r="V4662" s="61">
        <f t="shared" si="1147"/>
        <v>0</v>
      </c>
      <c r="W4662" s="68"/>
      <c r="X4662" s="76"/>
    </row>
    <row r="4663" spans="1:24" s="77" customFormat="1" ht="15.75" x14ac:dyDescent="0.25">
      <c r="A4663" s="72" t="s">
        <v>312</v>
      </c>
      <c r="B4663" s="33" t="s">
        <v>335</v>
      </c>
      <c r="C4663" s="79" t="s">
        <v>25</v>
      </c>
      <c r="D4663" s="34" t="s">
        <v>54</v>
      </c>
      <c r="E4663" s="74"/>
      <c r="F4663" s="74"/>
      <c r="G4663" s="74"/>
      <c r="H4663" s="74"/>
      <c r="I4663" s="54"/>
      <c r="J4663" s="50"/>
      <c r="K4663" s="54"/>
      <c r="L4663" s="55"/>
      <c r="M4663" s="75"/>
      <c r="N4663" s="75"/>
      <c r="O4663" s="74"/>
      <c r="P4663" s="74"/>
      <c r="Q4663" s="57">
        <f t="shared" ref="Q4663:Q4675" si="1148">O4663-P4663</f>
        <v>0</v>
      </c>
      <c r="R4663" s="74"/>
      <c r="S4663" s="53">
        <f t="shared" ref="S4663:S4675" si="1149">ROUND(R4663/12*3,0)</f>
        <v>0</v>
      </c>
      <c r="T4663" s="58"/>
      <c r="U4663" s="58"/>
      <c r="V4663" s="53">
        <f t="shared" ref="V4663:V4675" si="1150">T4663-U4663</f>
        <v>0</v>
      </c>
      <c r="W4663" s="75"/>
      <c r="X4663" s="76"/>
    </row>
    <row r="4664" spans="1:24" s="77" customFormat="1" ht="15.75" x14ac:dyDescent="0.25">
      <c r="A4664" s="72" t="s">
        <v>312</v>
      </c>
      <c r="B4664" s="33" t="s">
        <v>335</v>
      </c>
      <c r="C4664" s="79" t="s">
        <v>26</v>
      </c>
      <c r="D4664" s="34" t="s">
        <v>27</v>
      </c>
      <c r="E4664" s="74"/>
      <c r="F4664" s="74"/>
      <c r="G4664" s="74"/>
      <c r="H4664" s="74"/>
      <c r="I4664" s="54"/>
      <c r="J4664" s="50"/>
      <c r="K4664" s="54"/>
      <c r="L4664" s="55"/>
      <c r="M4664" s="75"/>
      <c r="N4664" s="75"/>
      <c r="O4664" s="74"/>
      <c r="P4664" s="74"/>
      <c r="Q4664" s="57">
        <f t="shared" si="1148"/>
        <v>0</v>
      </c>
      <c r="R4664" s="74"/>
      <c r="S4664" s="53">
        <f t="shared" si="1149"/>
        <v>0</v>
      </c>
      <c r="T4664" s="58"/>
      <c r="U4664" s="58"/>
      <c r="V4664" s="53">
        <f t="shared" si="1150"/>
        <v>0</v>
      </c>
      <c r="W4664" s="75"/>
      <c r="X4664" s="76"/>
    </row>
    <row r="4665" spans="1:24" s="77" customFormat="1" ht="31.5" x14ac:dyDescent="0.25">
      <c r="A4665" s="72" t="s">
        <v>312</v>
      </c>
      <c r="B4665" s="33" t="s">
        <v>335</v>
      </c>
      <c r="C4665" s="79" t="s">
        <v>28</v>
      </c>
      <c r="D4665" s="34" t="s">
        <v>29</v>
      </c>
      <c r="E4665" s="74"/>
      <c r="F4665" s="74"/>
      <c r="G4665" s="74"/>
      <c r="H4665" s="74"/>
      <c r="I4665" s="54"/>
      <c r="J4665" s="50"/>
      <c r="K4665" s="54"/>
      <c r="L4665" s="55"/>
      <c r="M4665" s="75"/>
      <c r="N4665" s="75"/>
      <c r="O4665" s="74"/>
      <c r="P4665" s="74"/>
      <c r="Q4665" s="57">
        <f t="shared" si="1148"/>
        <v>0</v>
      </c>
      <c r="R4665" s="74"/>
      <c r="S4665" s="53">
        <f t="shared" si="1149"/>
        <v>0</v>
      </c>
      <c r="T4665" s="58"/>
      <c r="U4665" s="58"/>
      <c r="V4665" s="53">
        <f t="shared" si="1150"/>
        <v>0</v>
      </c>
      <c r="W4665" s="75"/>
      <c r="X4665" s="76"/>
    </row>
    <row r="4666" spans="1:24" s="77" customFormat="1" ht="15.75" x14ac:dyDescent="0.25">
      <c r="A4666" s="72" t="s">
        <v>312</v>
      </c>
      <c r="B4666" s="33" t="s">
        <v>335</v>
      </c>
      <c r="C4666" s="79" t="s">
        <v>56</v>
      </c>
      <c r="D4666" s="34" t="s">
        <v>53</v>
      </c>
      <c r="E4666" s="74"/>
      <c r="F4666" s="74"/>
      <c r="G4666" s="74"/>
      <c r="H4666" s="74"/>
      <c r="I4666" s="54"/>
      <c r="J4666" s="50"/>
      <c r="K4666" s="54"/>
      <c r="L4666" s="55"/>
      <c r="M4666" s="75"/>
      <c r="N4666" s="75"/>
      <c r="O4666" s="74"/>
      <c r="P4666" s="74"/>
      <c r="Q4666" s="57">
        <f t="shared" si="1148"/>
        <v>0</v>
      </c>
      <c r="R4666" s="74"/>
      <c r="S4666" s="53">
        <f t="shared" si="1149"/>
        <v>0</v>
      </c>
      <c r="T4666" s="58"/>
      <c r="U4666" s="58"/>
      <c r="V4666" s="53">
        <f t="shared" si="1150"/>
        <v>0</v>
      </c>
      <c r="W4666" s="75"/>
      <c r="X4666" s="76"/>
    </row>
    <row r="4667" spans="1:24" s="77" customFormat="1" ht="15.75" x14ac:dyDescent="0.25">
      <c r="A4667" s="72" t="s">
        <v>312</v>
      </c>
      <c r="B4667" s="33" t="s">
        <v>335</v>
      </c>
      <c r="C4667" s="79" t="s">
        <v>57</v>
      </c>
      <c r="D4667" s="34" t="s">
        <v>68</v>
      </c>
      <c r="E4667" s="74"/>
      <c r="F4667" s="74"/>
      <c r="G4667" s="74"/>
      <c r="H4667" s="74"/>
      <c r="I4667" s="54"/>
      <c r="J4667" s="50"/>
      <c r="K4667" s="54"/>
      <c r="L4667" s="55"/>
      <c r="M4667" s="75"/>
      <c r="N4667" s="75"/>
      <c r="O4667" s="74"/>
      <c r="P4667" s="74"/>
      <c r="Q4667" s="57">
        <f t="shared" si="1148"/>
        <v>0</v>
      </c>
      <c r="R4667" s="74"/>
      <c r="S4667" s="53">
        <f t="shared" si="1149"/>
        <v>0</v>
      </c>
      <c r="T4667" s="58"/>
      <c r="U4667" s="58"/>
      <c r="V4667" s="53">
        <f t="shared" si="1150"/>
        <v>0</v>
      </c>
      <c r="W4667" s="75"/>
      <c r="X4667" s="76"/>
    </row>
    <row r="4668" spans="1:24" s="77" customFormat="1" ht="15.75" x14ac:dyDescent="0.25">
      <c r="A4668" s="72" t="s">
        <v>312</v>
      </c>
      <c r="B4668" s="33" t="s">
        <v>335</v>
      </c>
      <c r="C4668" s="79" t="s">
        <v>58</v>
      </c>
      <c r="D4668" s="34" t="s">
        <v>70</v>
      </c>
      <c r="E4668" s="74"/>
      <c r="F4668" s="74"/>
      <c r="G4668" s="74"/>
      <c r="H4668" s="74"/>
      <c r="I4668" s="54"/>
      <c r="J4668" s="50"/>
      <c r="K4668" s="54"/>
      <c r="L4668" s="55"/>
      <c r="M4668" s="75"/>
      <c r="N4668" s="75"/>
      <c r="O4668" s="74"/>
      <c r="P4668" s="74"/>
      <c r="Q4668" s="57">
        <f t="shared" si="1148"/>
        <v>0</v>
      </c>
      <c r="R4668" s="74"/>
      <c r="S4668" s="53">
        <f t="shared" si="1149"/>
        <v>0</v>
      </c>
      <c r="T4668" s="58"/>
      <c r="U4668" s="58"/>
      <c r="V4668" s="53">
        <f t="shared" si="1150"/>
        <v>0</v>
      </c>
      <c r="W4668" s="75"/>
      <c r="X4668" s="76"/>
    </row>
    <row r="4669" spans="1:24" s="77" customFormat="1" ht="31.5" x14ac:dyDescent="0.25">
      <c r="A4669" s="72" t="s">
        <v>312</v>
      </c>
      <c r="B4669" s="33" t="s">
        <v>335</v>
      </c>
      <c r="C4669" s="79" t="s">
        <v>59</v>
      </c>
      <c r="D4669" s="34" t="s">
        <v>69</v>
      </c>
      <c r="E4669" s="74"/>
      <c r="F4669" s="74"/>
      <c r="G4669" s="74"/>
      <c r="H4669" s="74"/>
      <c r="I4669" s="54"/>
      <c r="J4669" s="50"/>
      <c r="K4669" s="54"/>
      <c r="L4669" s="55"/>
      <c r="M4669" s="75"/>
      <c r="N4669" s="75"/>
      <c r="O4669" s="74"/>
      <c r="P4669" s="74"/>
      <c r="Q4669" s="57">
        <f t="shared" si="1148"/>
        <v>0</v>
      </c>
      <c r="R4669" s="74"/>
      <c r="S4669" s="53">
        <f t="shared" si="1149"/>
        <v>0</v>
      </c>
      <c r="T4669" s="58"/>
      <c r="U4669" s="58"/>
      <c r="V4669" s="53">
        <f t="shared" si="1150"/>
        <v>0</v>
      </c>
      <c r="W4669" s="75"/>
      <c r="X4669" s="76"/>
    </row>
    <row r="4670" spans="1:24" s="77" customFormat="1" ht="15.75" x14ac:dyDescent="0.25">
      <c r="A4670" s="72" t="s">
        <v>312</v>
      </c>
      <c r="B4670" s="33" t="s">
        <v>335</v>
      </c>
      <c r="C4670" s="79" t="s">
        <v>60</v>
      </c>
      <c r="D4670" s="34" t="s">
        <v>72</v>
      </c>
      <c r="E4670" s="74"/>
      <c r="F4670" s="74"/>
      <c r="G4670" s="74"/>
      <c r="H4670" s="74"/>
      <c r="I4670" s="54"/>
      <c r="J4670" s="50"/>
      <c r="K4670" s="54"/>
      <c r="L4670" s="55"/>
      <c r="M4670" s="75"/>
      <c r="N4670" s="75"/>
      <c r="O4670" s="74"/>
      <c r="P4670" s="74"/>
      <c r="Q4670" s="57">
        <f t="shared" si="1148"/>
        <v>0</v>
      </c>
      <c r="R4670" s="74"/>
      <c r="S4670" s="53">
        <f t="shared" si="1149"/>
        <v>0</v>
      </c>
      <c r="T4670" s="58"/>
      <c r="U4670" s="58"/>
      <c r="V4670" s="53">
        <f t="shared" si="1150"/>
        <v>0</v>
      </c>
      <c r="W4670" s="75"/>
      <c r="X4670" s="76"/>
    </row>
    <row r="4671" spans="1:24" s="77" customFormat="1" ht="15.75" x14ac:dyDescent="0.25">
      <c r="A4671" s="72" t="s">
        <v>312</v>
      </c>
      <c r="B4671" s="33" t="s">
        <v>335</v>
      </c>
      <c r="C4671" s="79" t="s">
        <v>61</v>
      </c>
      <c r="D4671" s="34" t="s">
        <v>67</v>
      </c>
      <c r="E4671" s="74"/>
      <c r="F4671" s="74"/>
      <c r="G4671" s="74"/>
      <c r="H4671" s="74"/>
      <c r="I4671" s="54"/>
      <c r="J4671" s="50"/>
      <c r="K4671" s="54"/>
      <c r="L4671" s="55"/>
      <c r="M4671" s="75"/>
      <c r="N4671" s="75"/>
      <c r="O4671" s="74"/>
      <c r="P4671" s="74"/>
      <c r="Q4671" s="57">
        <f t="shared" si="1148"/>
        <v>0</v>
      </c>
      <c r="R4671" s="74"/>
      <c r="S4671" s="53">
        <f t="shared" si="1149"/>
        <v>0</v>
      </c>
      <c r="T4671" s="58"/>
      <c r="U4671" s="58"/>
      <c r="V4671" s="53">
        <f t="shared" si="1150"/>
        <v>0</v>
      </c>
      <c r="W4671" s="75"/>
      <c r="X4671" s="76"/>
    </row>
    <row r="4672" spans="1:24" s="77" customFormat="1" ht="15.75" x14ac:dyDescent="0.25">
      <c r="A4672" s="72" t="s">
        <v>312</v>
      </c>
      <c r="B4672" s="33" t="s">
        <v>335</v>
      </c>
      <c r="C4672" s="79" t="s">
        <v>62</v>
      </c>
      <c r="D4672" s="34" t="s">
        <v>66</v>
      </c>
      <c r="E4672" s="74"/>
      <c r="F4672" s="74"/>
      <c r="G4672" s="74"/>
      <c r="H4672" s="74"/>
      <c r="I4672" s="54"/>
      <c r="J4672" s="50"/>
      <c r="K4672" s="54"/>
      <c r="L4672" s="55"/>
      <c r="M4672" s="75"/>
      <c r="N4672" s="75"/>
      <c r="O4672" s="74"/>
      <c r="P4672" s="74"/>
      <c r="Q4672" s="57">
        <f t="shared" si="1148"/>
        <v>0</v>
      </c>
      <c r="R4672" s="74"/>
      <c r="S4672" s="53">
        <f t="shared" si="1149"/>
        <v>0</v>
      </c>
      <c r="T4672" s="58"/>
      <c r="U4672" s="58"/>
      <c r="V4672" s="53">
        <f t="shared" si="1150"/>
        <v>0</v>
      </c>
      <c r="W4672" s="75"/>
      <c r="X4672" s="76"/>
    </row>
    <row r="4673" spans="1:24" s="77" customFormat="1" ht="15.75" x14ac:dyDescent="0.25">
      <c r="A4673" s="72" t="s">
        <v>312</v>
      </c>
      <c r="B4673" s="33" t="s">
        <v>335</v>
      </c>
      <c r="C4673" s="79" t="s">
        <v>63</v>
      </c>
      <c r="D4673" s="34" t="s">
        <v>52</v>
      </c>
      <c r="E4673" s="74"/>
      <c r="F4673" s="74"/>
      <c r="G4673" s="74"/>
      <c r="H4673" s="74"/>
      <c r="I4673" s="54"/>
      <c r="J4673" s="50"/>
      <c r="K4673" s="54"/>
      <c r="L4673" s="55"/>
      <c r="M4673" s="75"/>
      <c r="N4673" s="75"/>
      <c r="O4673" s="74"/>
      <c r="P4673" s="74"/>
      <c r="Q4673" s="57">
        <f t="shared" si="1148"/>
        <v>0</v>
      </c>
      <c r="R4673" s="74"/>
      <c r="S4673" s="53">
        <f t="shared" si="1149"/>
        <v>0</v>
      </c>
      <c r="T4673" s="58"/>
      <c r="U4673" s="58"/>
      <c r="V4673" s="53">
        <f t="shared" si="1150"/>
        <v>0</v>
      </c>
      <c r="W4673" s="75"/>
      <c r="X4673" s="76"/>
    </row>
    <row r="4674" spans="1:24" s="77" customFormat="1" ht="15.75" x14ac:dyDescent="0.25">
      <c r="A4674" s="72" t="s">
        <v>312</v>
      </c>
      <c r="B4674" s="33" t="s">
        <v>335</v>
      </c>
      <c r="C4674" s="79" t="s">
        <v>64</v>
      </c>
      <c r="D4674" s="34" t="s">
        <v>55</v>
      </c>
      <c r="E4674" s="74"/>
      <c r="F4674" s="74"/>
      <c r="G4674" s="74"/>
      <c r="H4674" s="74"/>
      <c r="I4674" s="127"/>
      <c r="J4674" s="55"/>
      <c r="K4674" s="127"/>
      <c r="L4674" s="55"/>
      <c r="M4674" s="75"/>
      <c r="N4674" s="75"/>
      <c r="O4674" s="74"/>
      <c r="P4674" s="74"/>
      <c r="Q4674" s="59">
        <f t="shared" si="1148"/>
        <v>0</v>
      </c>
      <c r="R4674" s="74"/>
      <c r="S4674" s="53">
        <f t="shared" si="1149"/>
        <v>0</v>
      </c>
      <c r="T4674" s="53"/>
      <c r="U4674" s="53"/>
      <c r="V4674" s="53">
        <f t="shared" si="1150"/>
        <v>0</v>
      </c>
      <c r="W4674" s="75"/>
      <c r="X4674" s="76"/>
    </row>
    <row r="4675" spans="1:24" s="77" customFormat="1" ht="15.75" x14ac:dyDescent="0.25">
      <c r="A4675" s="72" t="s">
        <v>312</v>
      </c>
      <c r="B4675" s="33" t="s">
        <v>335</v>
      </c>
      <c r="C4675" s="79" t="s">
        <v>65</v>
      </c>
      <c r="D4675" s="34" t="s">
        <v>71</v>
      </c>
      <c r="E4675" s="74"/>
      <c r="F4675" s="74"/>
      <c r="G4675" s="74"/>
      <c r="H4675" s="74"/>
      <c r="I4675" s="54"/>
      <c r="J4675" s="50"/>
      <c r="K4675" s="54"/>
      <c r="L4675" s="55"/>
      <c r="M4675" s="75"/>
      <c r="N4675" s="75"/>
      <c r="O4675" s="74"/>
      <c r="P4675" s="74"/>
      <c r="Q4675" s="57">
        <f t="shared" si="1148"/>
        <v>0</v>
      </c>
      <c r="R4675" s="74"/>
      <c r="S4675" s="53">
        <f t="shared" si="1149"/>
        <v>0</v>
      </c>
      <c r="T4675" s="58"/>
      <c r="U4675" s="58"/>
      <c r="V4675" s="53">
        <f t="shared" si="1150"/>
        <v>0</v>
      </c>
      <c r="W4675" s="75"/>
      <c r="X4675" s="76"/>
    </row>
    <row r="4676" spans="1:24" s="77" customFormat="1" ht="31.5" x14ac:dyDescent="0.25">
      <c r="A4676" s="72" t="s">
        <v>312</v>
      </c>
      <c r="B4676" s="22" t="s">
        <v>336</v>
      </c>
      <c r="C4676" s="73" t="s">
        <v>102</v>
      </c>
      <c r="D4676" s="32" t="s">
        <v>30</v>
      </c>
      <c r="E4676" s="61">
        <f t="shared" ref="E4676:L4676" si="1151">SUM(E4677:E4693)</f>
        <v>17526</v>
      </c>
      <c r="F4676" s="61">
        <f t="shared" si="1151"/>
        <v>4381.5</v>
      </c>
      <c r="G4676" s="61">
        <f t="shared" si="1151"/>
        <v>266369</v>
      </c>
      <c r="H4676" s="61">
        <f t="shared" si="1151"/>
        <v>266369</v>
      </c>
      <c r="I4676" s="128">
        <f t="shared" si="1151"/>
        <v>0</v>
      </c>
      <c r="J4676" s="128">
        <f t="shared" si="1151"/>
        <v>0</v>
      </c>
      <c r="K4676" s="128">
        <f t="shared" si="1151"/>
        <v>0</v>
      </c>
      <c r="L4676" s="61">
        <f t="shared" si="1151"/>
        <v>0</v>
      </c>
      <c r="M4676" s="61"/>
      <c r="N4676" s="61"/>
      <c r="O4676" s="61">
        <f t="shared" ref="O4676:V4676" si="1152">SUM(O4677:O4691)</f>
        <v>13040</v>
      </c>
      <c r="P4676" s="61">
        <f t="shared" si="1152"/>
        <v>13040</v>
      </c>
      <c r="Q4676" s="128">
        <f t="shared" si="1152"/>
        <v>0</v>
      </c>
      <c r="R4676" s="61">
        <f t="shared" si="1152"/>
        <v>4</v>
      </c>
      <c r="S4676" s="61">
        <f t="shared" si="1152"/>
        <v>1</v>
      </c>
      <c r="T4676" s="145">
        <f t="shared" si="1152"/>
        <v>32</v>
      </c>
      <c r="U4676" s="145">
        <f t="shared" si="1152"/>
        <v>32</v>
      </c>
      <c r="V4676" s="61">
        <f t="shared" si="1152"/>
        <v>0</v>
      </c>
      <c r="W4676" s="61"/>
      <c r="X4676" s="76"/>
    </row>
    <row r="4677" spans="1:24" s="77" customFormat="1" ht="15.75" x14ac:dyDescent="0.25">
      <c r="A4677" s="72" t="s">
        <v>312</v>
      </c>
      <c r="B4677" s="33" t="s">
        <v>336</v>
      </c>
      <c r="C4677" s="73" t="s">
        <v>79</v>
      </c>
      <c r="D4677" s="43" t="s">
        <v>77</v>
      </c>
      <c r="E4677" s="74"/>
      <c r="F4677" s="74"/>
      <c r="G4677" s="74"/>
      <c r="H4677" s="74"/>
      <c r="I4677" s="54"/>
      <c r="J4677" s="50"/>
      <c r="K4677" s="54"/>
      <c r="L4677" s="55"/>
      <c r="M4677" s="75"/>
      <c r="N4677" s="75"/>
      <c r="O4677" s="74"/>
      <c r="P4677" s="74"/>
      <c r="Q4677" s="57">
        <f t="shared" ref="Q4677:Q4691" si="1153">O4677-P4677</f>
        <v>0</v>
      </c>
      <c r="R4677" s="74"/>
      <c r="S4677" s="53">
        <f>ROUND(R4677/12*3,0)</f>
        <v>0</v>
      </c>
      <c r="T4677" s="58"/>
      <c r="U4677" s="58"/>
      <c r="V4677" s="53">
        <f t="shared" ref="V4677:V4691" si="1154">T4677-U4677</f>
        <v>0</v>
      </c>
      <c r="W4677" s="75"/>
      <c r="X4677" s="76"/>
    </row>
    <row r="4678" spans="1:24" s="77" customFormat="1" ht="15.75" x14ac:dyDescent="0.25">
      <c r="A4678" s="72" t="s">
        <v>312</v>
      </c>
      <c r="B4678" s="33" t="s">
        <v>336</v>
      </c>
      <c r="C4678" s="73" t="s">
        <v>80</v>
      </c>
      <c r="D4678" s="43" t="s">
        <v>78</v>
      </c>
      <c r="E4678" s="74"/>
      <c r="F4678" s="74"/>
      <c r="G4678" s="74"/>
      <c r="H4678" s="74"/>
      <c r="I4678" s="54"/>
      <c r="J4678" s="50"/>
      <c r="K4678" s="54"/>
      <c r="L4678" s="55"/>
      <c r="M4678" s="75"/>
      <c r="N4678" s="75"/>
      <c r="O4678" s="74"/>
      <c r="P4678" s="74"/>
      <c r="Q4678" s="57">
        <f t="shared" si="1153"/>
        <v>0</v>
      </c>
      <c r="R4678" s="74"/>
      <c r="S4678" s="53">
        <f>ROUND(R4678/12*3,0)</f>
        <v>0</v>
      </c>
      <c r="T4678" s="58"/>
      <c r="U4678" s="58"/>
      <c r="V4678" s="53">
        <f t="shared" si="1154"/>
        <v>0</v>
      </c>
      <c r="W4678" s="75"/>
      <c r="X4678" s="76"/>
    </row>
    <row r="4679" spans="1:24" s="77" customFormat="1" ht="15.75" x14ac:dyDescent="0.25">
      <c r="A4679" s="72" t="s">
        <v>312</v>
      </c>
      <c r="B4679" s="33" t="s">
        <v>336</v>
      </c>
      <c r="C4679" s="73" t="s">
        <v>82</v>
      </c>
      <c r="D4679" s="34" t="s">
        <v>81</v>
      </c>
      <c r="E4679" s="53">
        <v>17526</v>
      </c>
      <c r="F4679" s="53">
        <f>E4679/12*3</f>
        <v>4381.5</v>
      </c>
      <c r="G4679" s="53"/>
      <c r="H4679" s="53"/>
      <c r="I4679" s="54"/>
      <c r="J4679" s="50"/>
      <c r="K4679" s="54"/>
      <c r="L4679" s="55"/>
      <c r="M4679" s="75"/>
      <c r="N4679" s="75"/>
      <c r="O4679" s="74"/>
      <c r="P4679" s="74"/>
      <c r="Q4679" s="57">
        <f t="shared" si="1153"/>
        <v>0</v>
      </c>
      <c r="R4679" s="74">
        <v>4</v>
      </c>
      <c r="S4679" s="53">
        <f>ROUND(R4679/12*2,0)</f>
        <v>1</v>
      </c>
      <c r="T4679" s="58"/>
      <c r="U4679" s="58"/>
      <c r="V4679" s="53">
        <f t="shared" si="1154"/>
        <v>0</v>
      </c>
      <c r="W4679" s="75"/>
      <c r="X4679" s="76"/>
    </row>
    <row r="4680" spans="1:24" s="77" customFormat="1" ht="31.5" x14ac:dyDescent="0.25">
      <c r="A4680" s="72" t="s">
        <v>312</v>
      </c>
      <c r="B4680" s="33" t="s">
        <v>336</v>
      </c>
      <c r="C4680" s="73" t="s">
        <v>84</v>
      </c>
      <c r="D4680" s="43" t="s">
        <v>83</v>
      </c>
      <c r="E4680" s="74"/>
      <c r="F4680" s="74"/>
      <c r="G4680" s="74"/>
      <c r="H4680" s="74"/>
      <c r="I4680" s="54"/>
      <c r="J4680" s="50"/>
      <c r="K4680" s="54"/>
      <c r="L4680" s="55"/>
      <c r="M4680" s="75"/>
      <c r="N4680" s="75"/>
      <c r="O4680" s="74"/>
      <c r="P4680" s="74"/>
      <c r="Q4680" s="57">
        <f t="shared" si="1153"/>
        <v>0</v>
      </c>
      <c r="R4680" s="74"/>
      <c r="S4680" s="53">
        <f>ROUND(R4680/12*3,0)</f>
        <v>0</v>
      </c>
      <c r="T4680" s="58"/>
      <c r="U4680" s="58"/>
      <c r="V4680" s="53">
        <f t="shared" si="1154"/>
        <v>0</v>
      </c>
      <c r="W4680" s="75"/>
      <c r="X4680" s="76"/>
    </row>
    <row r="4681" spans="1:24" s="77" customFormat="1" ht="15.75" x14ac:dyDescent="0.25">
      <c r="A4681" s="72" t="s">
        <v>312</v>
      </c>
      <c r="B4681" s="33" t="s">
        <v>336</v>
      </c>
      <c r="C4681" s="73" t="s">
        <v>95</v>
      </c>
      <c r="D4681" s="43" t="s">
        <v>96</v>
      </c>
      <c r="E4681" s="74"/>
      <c r="F4681" s="74"/>
      <c r="G4681" s="74"/>
      <c r="H4681" s="74"/>
      <c r="I4681" s="54"/>
      <c r="J4681" s="50"/>
      <c r="K4681" s="54"/>
      <c r="L4681" s="55"/>
      <c r="M4681" s="75"/>
      <c r="N4681" s="75"/>
      <c r="O4681" s="74"/>
      <c r="P4681" s="74"/>
      <c r="Q4681" s="57">
        <f t="shared" si="1153"/>
        <v>0</v>
      </c>
      <c r="R4681" s="74"/>
      <c r="S4681" s="53">
        <f>ROUND(R4681/12*3,0)</f>
        <v>0</v>
      </c>
      <c r="T4681" s="58"/>
      <c r="U4681" s="58"/>
      <c r="V4681" s="53">
        <f t="shared" si="1154"/>
        <v>0</v>
      </c>
      <c r="W4681" s="75"/>
      <c r="X4681" s="76"/>
    </row>
    <row r="4682" spans="1:24" s="77" customFormat="1" ht="31.5" x14ac:dyDescent="0.25">
      <c r="A4682" s="72" t="s">
        <v>312</v>
      </c>
      <c r="B4682" s="33" t="s">
        <v>336</v>
      </c>
      <c r="C4682" s="73" t="s">
        <v>86</v>
      </c>
      <c r="D4682" s="43" t="s">
        <v>85</v>
      </c>
      <c r="E4682" s="53"/>
      <c r="F4682" s="53">
        <f>E4682/12*2</f>
        <v>0</v>
      </c>
      <c r="G4682" s="53">
        <v>266369</v>
      </c>
      <c r="H4682" s="53">
        <v>266369</v>
      </c>
      <c r="I4682" s="54"/>
      <c r="J4682" s="50"/>
      <c r="K4682" s="54"/>
      <c r="L4682" s="55"/>
      <c r="M4682" s="75"/>
      <c r="N4682" s="75"/>
      <c r="O4682" s="74">
        <v>13040</v>
      </c>
      <c r="P4682" s="75">
        <v>13040</v>
      </c>
      <c r="Q4682" s="57">
        <f t="shared" si="1153"/>
        <v>0</v>
      </c>
      <c r="R4682" s="74"/>
      <c r="S4682" s="53">
        <f>ROUND(R4682/12*3,0)</f>
        <v>0</v>
      </c>
      <c r="T4682" s="58">
        <v>32</v>
      </c>
      <c r="U4682" s="58">
        <v>32</v>
      </c>
      <c r="V4682" s="53">
        <f t="shared" si="1154"/>
        <v>0</v>
      </c>
      <c r="W4682" s="75"/>
      <c r="X4682" s="76"/>
    </row>
    <row r="4683" spans="1:24" s="77" customFormat="1" ht="31.5" x14ac:dyDescent="0.25">
      <c r="A4683" s="72" t="s">
        <v>312</v>
      </c>
      <c r="B4683" s="33" t="s">
        <v>336</v>
      </c>
      <c r="C4683" s="73" t="s">
        <v>102</v>
      </c>
      <c r="D4683" s="39" t="s">
        <v>362</v>
      </c>
      <c r="E4683" s="74"/>
      <c r="F4683" s="74"/>
      <c r="G4683" s="74"/>
      <c r="H4683" s="74"/>
      <c r="I4683" s="54"/>
      <c r="J4683" s="50"/>
      <c r="K4683" s="54"/>
      <c r="L4683" s="55"/>
      <c r="M4683" s="75"/>
      <c r="N4683" s="75"/>
      <c r="O4683" s="74"/>
      <c r="P4683" s="74"/>
      <c r="Q4683" s="57">
        <f t="shared" si="1153"/>
        <v>0</v>
      </c>
      <c r="R4683" s="74"/>
      <c r="S4683" s="53">
        <f t="shared" ref="S4683:S4691" si="1155">ROUND(R4683/12*3,0)</f>
        <v>0</v>
      </c>
      <c r="T4683" s="58"/>
      <c r="U4683" s="58"/>
      <c r="V4683" s="53">
        <f t="shared" si="1154"/>
        <v>0</v>
      </c>
      <c r="W4683" s="75"/>
      <c r="X4683" s="76"/>
    </row>
    <row r="4684" spans="1:24" s="77" customFormat="1" ht="15.75" x14ac:dyDescent="0.25">
      <c r="A4684" s="72" t="s">
        <v>312</v>
      </c>
      <c r="B4684" s="33" t="s">
        <v>336</v>
      </c>
      <c r="C4684" s="73" t="s">
        <v>89</v>
      </c>
      <c r="D4684" s="43" t="s">
        <v>88</v>
      </c>
      <c r="E4684" s="74"/>
      <c r="F4684" s="74"/>
      <c r="G4684" s="74"/>
      <c r="H4684" s="74"/>
      <c r="I4684" s="54"/>
      <c r="J4684" s="50"/>
      <c r="K4684" s="54"/>
      <c r="L4684" s="55"/>
      <c r="M4684" s="75"/>
      <c r="N4684" s="75"/>
      <c r="O4684" s="74"/>
      <c r="P4684" s="74"/>
      <c r="Q4684" s="57">
        <f t="shared" si="1153"/>
        <v>0</v>
      </c>
      <c r="R4684" s="74"/>
      <c r="S4684" s="53">
        <f t="shared" si="1155"/>
        <v>0</v>
      </c>
      <c r="T4684" s="58"/>
      <c r="U4684" s="58"/>
      <c r="V4684" s="53">
        <f t="shared" si="1154"/>
        <v>0</v>
      </c>
      <c r="W4684" s="75"/>
      <c r="X4684" s="76"/>
    </row>
    <row r="4685" spans="1:24" s="77" customFormat="1" ht="37.5" customHeight="1" x14ac:dyDescent="0.25">
      <c r="A4685" s="72" t="s">
        <v>312</v>
      </c>
      <c r="B4685" s="33" t="s">
        <v>336</v>
      </c>
      <c r="C4685" s="73" t="s">
        <v>91</v>
      </c>
      <c r="D4685" s="43" t="s">
        <v>90</v>
      </c>
      <c r="E4685" s="74"/>
      <c r="F4685" s="74"/>
      <c r="G4685" s="74"/>
      <c r="H4685" s="74"/>
      <c r="I4685" s="54"/>
      <c r="J4685" s="50"/>
      <c r="K4685" s="54"/>
      <c r="L4685" s="55"/>
      <c r="M4685" s="75"/>
      <c r="N4685" s="75"/>
      <c r="O4685" s="74"/>
      <c r="P4685" s="74"/>
      <c r="Q4685" s="57">
        <f t="shared" si="1153"/>
        <v>0</v>
      </c>
      <c r="R4685" s="74"/>
      <c r="S4685" s="53">
        <f t="shared" si="1155"/>
        <v>0</v>
      </c>
      <c r="T4685" s="58"/>
      <c r="U4685" s="58"/>
      <c r="V4685" s="53">
        <f t="shared" si="1154"/>
        <v>0</v>
      </c>
      <c r="W4685" s="75"/>
      <c r="X4685" s="76"/>
    </row>
    <row r="4686" spans="1:24" s="77" customFormat="1" ht="15.75" x14ac:dyDescent="0.25">
      <c r="A4686" s="72" t="s">
        <v>312</v>
      </c>
      <c r="B4686" s="33" t="s">
        <v>336</v>
      </c>
      <c r="C4686" s="73" t="s">
        <v>94</v>
      </c>
      <c r="D4686" s="43" t="s">
        <v>97</v>
      </c>
      <c r="E4686" s="74"/>
      <c r="F4686" s="74"/>
      <c r="G4686" s="74"/>
      <c r="H4686" s="74"/>
      <c r="I4686" s="54"/>
      <c r="J4686" s="50"/>
      <c r="K4686" s="54"/>
      <c r="L4686" s="55"/>
      <c r="M4686" s="75"/>
      <c r="N4686" s="75"/>
      <c r="O4686" s="74"/>
      <c r="P4686" s="74"/>
      <c r="Q4686" s="57">
        <f t="shared" si="1153"/>
        <v>0</v>
      </c>
      <c r="R4686" s="74"/>
      <c r="S4686" s="53">
        <f t="shared" si="1155"/>
        <v>0</v>
      </c>
      <c r="T4686" s="58"/>
      <c r="U4686" s="58"/>
      <c r="V4686" s="53">
        <f t="shared" si="1154"/>
        <v>0</v>
      </c>
      <c r="W4686" s="75"/>
      <c r="X4686" s="76"/>
    </row>
    <row r="4687" spans="1:24" s="77" customFormat="1" ht="15.75" x14ac:dyDescent="0.25">
      <c r="A4687" s="72" t="s">
        <v>312</v>
      </c>
      <c r="B4687" s="33" t="s">
        <v>336</v>
      </c>
      <c r="C4687" s="73" t="s">
        <v>93</v>
      </c>
      <c r="D4687" s="43" t="s">
        <v>92</v>
      </c>
      <c r="E4687" s="74"/>
      <c r="F4687" s="74"/>
      <c r="G4687" s="74"/>
      <c r="H4687" s="74"/>
      <c r="I4687" s="54"/>
      <c r="J4687" s="50"/>
      <c r="K4687" s="54"/>
      <c r="L4687" s="55"/>
      <c r="M4687" s="75"/>
      <c r="N4687" s="75"/>
      <c r="O4687" s="74"/>
      <c r="P4687" s="74"/>
      <c r="Q4687" s="57">
        <f t="shared" si="1153"/>
        <v>0</v>
      </c>
      <c r="R4687" s="74"/>
      <c r="S4687" s="53">
        <f t="shared" si="1155"/>
        <v>0</v>
      </c>
      <c r="T4687" s="58"/>
      <c r="U4687" s="58"/>
      <c r="V4687" s="53">
        <f t="shared" si="1154"/>
        <v>0</v>
      </c>
      <c r="W4687" s="75"/>
      <c r="X4687" s="76"/>
    </row>
    <row r="4688" spans="1:24" s="77" customFormat="1" ht="31.5" x14ac:dyDescent="0.25">
      <c r="A4688" s="72" t="s">
        <v>312</v>
      </c>
      <c r="B4688" s="33" t="s">
        <v>336</v>
      </c>
      <c r="C4688" s="73" t="s">
        <v>98</v>
      </c>
      <c r="D4688" s="34" t="s">
        <v>99</v>
      </c>
      <c r="E4688" s="74"/>
      <c r="F4688" s="74"/>
      <c r="G4688" s="74"/>
      <c r="H4688" s="74"/>
      <c r="I4688" s="54"/>
      <c r="J4688" s="50"/>
      <c r="K4688" s="54"/>
      <c r="L4688" s="55"/>
      <c r="M4688" s="75"/>
      <c r="N4688" s="75"/>
      <c r="O4688" s="74"/>
      <c r="P4688" s="74"/>
      <c r="Q4688" s="57">
        <f t="shared" si="1153"/>
        <v>0</v>
      </c>
      <c r="R4688" s="74"/>
      <c r="S4688" s="53">
        <f t="shared" si="1155"/>
        <v>0</v>
      </c>
      <c r="T4688" s="58"/>
      <c r="U4688" s="58"/>
      <c r="V4688" s="53">
        <f t="shared" si="1154"/>
        <v>0</v>
      </c>
      <c r="W4688" s="75"/>
      <c r="X4688" s="76"/>
    </row>
    <row r="4689" spans="1:24" s="77" customFormat="1" ht="15.75" x14ac:dyDescent="0.25">
      <c r="A4689" s="72" t="s">
        <v>312</v>
      </c>
      <c r="B4689" s="33" t="s">
        <v>336</v>
      </c>
      <c r="C4689" s="73" t="s">
        <v>100</v>
      </c>
      <c r="D4689" s="34" t="s">
        <v>101</v>
      </c>
      <c r="E4689" s="74"/>
      <c r="F4689" s="74"/>
      <c r="G4689" s="74"/>
      <c r="H4689" s="74"/>
      <c r="I4689" s="54"/>
      <c r="J4689" s="50"/>
      <c r="K4689" s="54"/>
      <c r="L4689" s="55"/>
      <c r="M4689" s="75"/>
      <c r="N4689" s="75"/>
      <c r="O4689" s="74"/>
      <c r="P4689" s="74"/>
      <c r="Q4689" s="57">
        <f t="shared" si="1153"/>
        <v>0</v>
      </c>
      <c r="R4689" s="74"/>
      <c r="S4689" s="53">
        <f t="shared" si="1155"/>
        <v>0</v>
      </c>
      <c r="T4689" s="58"/>
      <c r="U4689" s="58"/>
      <c r="V4689" s="53">
        <f t="shared" si="1154"/>
        <v>0</v>
      </c>
      <c r="W4689" s="75"/>
      <c r="X4689" s="76"/>
    </row>
    <row r="4690" spans="1:24" s="77" customFormat="1" ht="47.25" x14ac:dyDescent="0.25">
      <c r="A4690" s="72" t="s">
        <v>312</v>
      </c>
      <c r="B4690" s="33" t="s">
        <v>336</v>
      </c>
      <c r="C4690" s="73" t="s">
        <v>102</v>
      </c>
      <c r="D4690" s="39" t="s">
        <v>87</v>
      </c>
      <c r="E4690" s="74"/>
      <c r="F4690" s="74"/>
      <c r="G4690" s="74"/>
      <c r="H4690" s="74"/>
      <c r="I4690" s="54"/>
      <c r="J4690" s="50"/>
      <c r="K4690" s="54"/>
      <c r="L4690" s="55"/>
      <c r="M4690" s="75"/>
      <c r="N4690" s="75"/>
      <c r="O4690" s="74"/>
      <c r="P4690" s="74"/>
      <c r="Q4690" s="57">
        <f t="shared" si="1153"/>
        <v>0</v>
      </c>
      <c r="R4690" s="74"/>
      <c r="S4690" s="53">
        <f t="shared" si="1155"/>
        <v>0</v>
      </c>
      <c r="T4690" s="58"/>
      <c r="U4690" s="58"/>
      <c r="V4690" s="53">
        <f t="shared" si="1154"/>
        <v>0</v>
      </c>
      <c r="W4690" s="75"/>
      <c r="X4690" s="76"/>
    </row>
    <row r="4691" spans="1:24" s="77" customFormat="1" ht="63" x14ac:dyDescent="0.25">
      <c r="A4691" s="72" t="s">
        <v>312</v>
      </c>
      <c r="B4691" s="33" t="s">
        <v>336</v>
      </c>
      <c r="C4691" s="73" t="s">
        <v>102</v>
      </c>
      <c r="D4691" s="39" t="s">
        <v>103</v>
      </c>
      <c r="E4691" s="74"/>
      <c r="F4691" s="74"/>
      <c r="G4691" s="74"/>
      <c r="H4691" s="74"/>
      <c r="I4691" s="54"/>
      <c r="J4691" s="50"/>
      <c r="K4691" s="54"/>
      <c r="L4691" s="55"/>
      <c r="M4691" s="75"/>
      <c r="N4691" s="75"/>
      <c r="O4691" s="74"/>
      <c r="P4691" s="74"/>
      <c r="Q4691" s="57">
        <f t="shared" si="1153"/>
        <v>0</v>
      </c>
      <c r="R4691" s="74"/>
      <c r="S4691" s="53">
        <f t="shared" si="1155"/>
        <v>0</v>
      </c>
      <c r="T4691" s="58"/>
      <c r="U4691" s="58"/>
      <c r="V4691" s="53">
        <f t="shared" si="1154"/>
        <v>0</v>
      </c>
      <c r="W4691" s="75"/>
      <c r="X4691" s="76"/>
    </row>
    <row r="4692" spans="1:24" s="77" customFormat="1" ht="23.25" customHeight="1" x14ac:dyDescent="0.25">
      <c r="A4692" s="72" t="s">
        <v>312</v>
      </c>
      <c r="B4692" s="33" t="s">
        <v>336</v>
      </c>
      <c r="C4692" s="23" t="s">
        <v>374</v>
      </c>
      <c r="D4692" s="39" t="s">
        <v>375</v>
      </c>
      <c r="E4692" s="53"/>
      <c r="F4692" s="53">
        <f>E4692/12*1</f>
        <v>0</v>
      </c>
      <c r="G4692" s="53"/>
      <c r="H4692" s="53"/>
      <c r="I4692" s="127"/>
      <c r="J4692" s="55"/>
      <c r="K4692" s="127"/>
      <c r="L4692" s="55"/>
      <c r="M4692" s="75"/>
      <c r="N4692" s="75"/>
      <c r="O4692" s="74"/>
      <c r="P4692" s="74"/>
      <c r="Q4692" s="59"/>
      <c r="R4692" s="74"/>
      <c r="S4692" s="53"/>
      <c r="T4692" s="53"/>
      <c r="U4692" s="53"/>
      <c r="V4692" s="53"/>
      <c r="W4692" s="75"/>
      <c r="X4692" s="76"/>
    </row>
    <row r="4693" spans="1:24" s="77" customFormat="1" ht="15.75" x14ac:dyDescent="0.25">
      <c r="A4693" s="72" t="s">
        <v>312</v>
      </c>
      <c r="B4693" s="33" t="s">
        <v>336</v>
      </c>
      <c r="C4693" s="23" t="s">
        <v>377</v>
      </c>
      <c r="D4693" s="39" t="s">
        <v>376</v>
      </c>
      <c r="E4693" s="74"/>
      <c r="F4693" s="74"/>
      <c r="G4693" s="74"/>
      <c r="H4693" s="74"/>
      <c r="I4693" s="127"/>
      <c r="J4693" s="55"/>
      <c r="K4693" s="127"/>
      <c r="L4693" s="55"/>
      <c r="M4693" s="75"/>
      <c r="N4693" s="75"/>
      <c r="O4693" s="74"/>
      <c r="P4693" s="74"/>
      <c r="Q4693" s="59"/>
      <c r="R4693" s="74"/>
      <c r="S4693" s="53"/>
      <c r="T4693" s="53"/>
      <c r="U4693" s="53"/>
      <c r="V4693" s="53"/>
      <c r="W4693" s="75"/>
      <c r="X4693" s="76"/>
    </row>
    <row r="4694" spans="1:24" s="77" customFormat="1" ht="15.75" x14ac:dyDescent="0.25">
      <c r="A4694" s="72" t="s">
        <v>312</v>
      </c>
      <c r="B4694" s="21">
        <v>2</v>
      </c>
      <c r="C4694" s="73" t="s">
        <v>102</v>
      </c>
      <c r="D4694" s="40" t="s">
        <v>31</v>
      </c>
      <c r="E4694" s="68">
        <f>E4695+E4701+E4755</f>
        <v>11726556</v>
      </c>
      <c r="F4694" s="68">
        <f>F4695+F4701+F4755</f>
        <v>2923942.3333333335</v>
      </c>
      <c r="G4694" s="68">
        <f>G4695+G4701+G4755</f>
        <v>2549840</v>
      </c>
      <c r="H4694" s="68">
        <f>H4695+H4701+H4755</f>
        <v>2534513</v>
      </c>
      <c r="I4694" s="134">
        <f>I4695+I4701+I4755</f>
        <v>13132.5</v>
      </c>
      <c r="J4694" s="70">
        <f>ROUND(I4694/F4694*100,2)</f>
        <v>0.45</v>
      </c>
      <c r="K4694" s="134">
        <f>K4695+K4701+K4755</f>
        <v>-386186.5</v>
      </c>
      <c r="L4694" s="71">
        <f>ROUND(K4694*100/-F4694,2)</f>
        <v>13.21</v>
      </c>
      <c r="M4694" s="64">
        <v>492425</v>
      </c>
      <c r="N4694" s="49">
        <f>ROUND(M4694/12*3,0)</f>
        <v>123106</v>
      </c>
      <c r="O4694" s="68">
        <f t="shared" ref="O4694:V4694" si="1156">O4695+O4701+O4755</f>
        <v>114110</v>
      </c>
      <c r="P4694" s="68">
        <f t="shared" si="1156"/>
        <v>113055</v>
      </c>
      <c r="Q4694" s="134">
        <f t="shared" si="1156"/>
        <v>1055</v>
      </c>
      <c r="R4694" s="68">
        <f t="shared" si="1156"/>
        <v>4332</v>
      </c>
      <c r="S4694" s="64">
        <f t="shared" si="1156"/>
        <v>1083</v>
      </c>
      <c r="T4694" s="144">
        <f t="shared" si="1156"/>
        <v>1064</v>
      </c>
      <c r="U4694" s="144">
        <f t="shared" si="1156"/>
        <v>1060</v>
      </c>
      <c r="V4694" s="64">
        <f t="shared" si="1156"/>
        <v>4</v>
      </c>
      <c r="W4694" s="68"/>
      <c r="X4694" s="76"/>
    </row>
    <row r="4695" spans="1:24" s="77" customFormat="1" ht="15.75" x14ac:dyDescent="0.25">
      <c r="A4695" s="72" t="s">
        <v>312</v>
      </c>
      <c r="B4695" s="22" t="s">
        <v>337</v>
      </c>
      <c r="C4695" s="73" t="s">
        <v>102</v>
      </c>
      <c r="D4695" s="32" t="s">
        <v>32</v>
      </c>
      <c r="E4695" s="64">
        <f t="shared" ref="E4695:L4695" si="1157">SUM(E4696:E4700)</f>
        <v>0</v>
      </c>
      <c r="F4695" s="64">
        <f t="shared" si="1157"/>
        <v>0</v>
      </c>
      <c r="G4695" s="64">
        <f t="shared" si="1157"/>
        <v>0</v>
      </c>
      <c r="H4695" s="64">
        <f t="shared" si="1157"/>
        <v>0</v>
      </c>
      <c r="I4695" s="134">
        <f t="shared" si="1157"/>
        <v>0</v>
      </c>
      <c r="J4695" s="134">
        <f t="shared" si="1157"/>
        <v>0</v>
      </c>
      <c r="K4695" s="134">
        <f t="shared" si="1157"/>
        <v>0</v>
      </c>
      <c r="L4695" s="64">
        <f t="shared" si="1157"/>
        <v>0</v>
      </c>
      <c r="M4695" s="64"/>
      <c r="N4695" s="64"/>
      <c r="O4695" s="64">
        <f t="shared" ref="O4695:V4695" si="1158">SUM(O4696:O4700)</f>
        <v>0</v>
      </c>
      <c r="P4695" s="64">
        <f t="shared" si="1158"/>
        <v>0</v>
      </c>
      <c r="Q4695" s="134">
        <f t="shared" si="1158"/>
        <v>0</v>
      </c>
      <c r="R4695" s="64">
        <f t="shared" si="1158"/>
        <v>0</v>
      </c>
      <c r="S4695" s="64">
        <f t="shared" si="1158"/>
        <v>0</v>
      </c>
      <c r="T4695" s="144">
        <f t="shared" si="1158"/>
        <v>0</v>
      </c>
      <c r="U4695" s="144">
        <f t="shared" si="1158"/>
        <v>0</v>
      </c>
      <c r="V4695" s="64">
        <f t="shared" si="1158"/>
        <v>0</v>
      </c>
      <c r="W4695" s="64"/>
      <c r="X4695" s="76"/>
    </row>
    <row r="4696" spans="1:24" s="77" customFormat="1" ht="15.75" x14ac:dyDescent="0.25">
      <c r="A4696" s="72" t="s">
        <v>312</v>
      </c>
      <c r="B4696" s="33" t="s">
        <v>337</v>
      </c>
      <c r="C4696" s="73" t="s">
        <v>109</v>
      </c>
      <c r="D4696" s="34" t="s">
        <v>106</v>
      </c>
      <c r="E4696" s="74"/>
      <c r="F4696" s="74"/>
      <c r="G4696" s="74"/>
      <c r="H4696" s="74"/>
      <c r="I4696" s="54"/>
      <c r="J4696" s="50"/>
      <c r="K4696" s="54"/>
      <c r="L4696" s="55"/>
      <c r="M4696" s="75"/>
      <c r="N4696" s="75"/>
      <c r="O4696" s="74"/>
      <c r="P4696" s="74"/>
      <c r="Q4696" s="57">
        <f>O4696-P4696</f>
        <v>0</v>
      </c>
      <c r="R4696" s="74"/>
      <c r="S4696" s="53">
        <f>ROUND(R4696/12*3,0)</f>
        <v>0</v>
      </c>
      <c r="T4696" s="58"/>
      <c r="U4696" s="58"/>
      <c r="V4696" s="53">
        <f>T4696-U4696</f>
        <v>0</v>
      </c>
      <c r="W4696" s="75"/>
      <c r="X4696" s="76"/>
    </row>
    <row r="4697" spans="1:24" s="77" customFormat="1" ht="31.5" x14ac:dyDescent="0.25">
      <c r="A4697" s="72" t="s">
        <v>312</v>
      </c>
      <c r="B4697" s="33" t="s">
        <v>337</v>
      </c>
      <c r="C4697" s="73" t="s">
        <v>110</v>
      </c>
      <c r="D4697" s="34" t="s">
        <v>114</v>
      </c>
      <c r="E4697" s="74"/>
      <c r="F4697" s="74"/>
      <c r="G4697" s="74"/>
      <c r="H4697" s="74"/>
      <c r="I4697" s="54"/>
      <c r="J4697" s="50"/>
      <c r="K4697" s="54"/>
      <c r="L4697" s="55"/>
      <c r="M4697" s="75"/>
      <c r="N4697" s="75"/>
      <c r="O4697" s="74"/>
      <c r="P4697" s="74"/>
      <c r="Q4697" s="57">
        <f>O4697-P4697</f>
        <v>0</v>
      </c>
      <c r="R4697" s="74"/>
      <c r="S4697" s="53">
        <f>ROUND(R4697/12*3,0)</f>
        <v>0</v>
      </c>
      <c r="T4697" s="58"/>
      <c r="U4697" s="58"/>
      <c r="V4697" s="53">
        <f>T4697-U4697</f>
        <v>0</v>
      </c>
      <c r="W4697" s="75"/>
      <c r="X4697" s="76"/>
    </row>
    <row r="4698" spans="1:24" s="77" customFormat="1" ht="15.75" x14ac:dyDescent="0.25">
      <c r="A4698" s="72" t="s">
        <v>312</v>
      </c>
      <c r="B4698" s="33" t="s">
        <v>337</v>
      </c>
      <c r="C4698" s="73" t="s">
        <v>111</v>
      </c>
      <c r="D4698" s="34" t="s">
        <v>115</v>
      </c>
      <c r="E4698" s="74"/>
      <c r="F4698" s="74"/>
      <c r="G4698" s="74"/>
      <c r="H4698" s="74"/>
      <c r="I4698" s="54"/>
      <c r="J4698" s="50"/>
      <c r="K4698" s="54"/>
      <c r="L4698" s="55"/>
      <c r="M4698" s="75"/>
      <c r="N4698" s="75"/>
      <c r="O4698" s="74"/>
      <c r="P4698" s="74"/>
      <c r="Q4698" s="57">
        <f>O4698-P4698</f>
        <v>0</v>
      </c>
      <c r="R4698" s="74"/>
      <c r="S4698" s="53">
        <f>ROUND(R4698/12*3,0)</f>
        <v>0</v>
      </c>
      <c r="T4698" s="58"/>
      <c r="U4698" s="58"/>
      <c r="V4698" s="53">
        <f>T4698-U4698</f>
        <v>0</v>
      </c>
      <c r="W4698" s="75"/>
      <c r="X4698" s="76"/>
    </row>
    <row r="4699" spans="1:24" s="77" customFormat="1" ht="31.5" x14ac:dyDescent="0.25">
      <c r="A4699" s="72" t="s">
        <v>312</v>
      </c>
      <c r="B4699" s="33" t="s">
        <v>337</v>
      </c>
      <c r="C4699" s="73" t="s">
        <v>113</v>
      </c>
      <c r="D4699" s="34" t="s">
        <v>116</v>
      </c>
      <c r="E4699" s="74"/>
      <c r="F4699" s="74"/>
      <c r="G4699" s="74"/>
      <c r="H4699" s="74"/>
      <c r="I4699" s="127"/>
      <c r="J4699" s="55"/>
      <c r="K4699" s="127"/>
      <c r="L4699" s="55"/>
      <c r="M4699" s="75"/>
      <c r="N4699" s="75"/>
      <c r="O4699" s="74"/>
      <c r="P4699" s="74"/>
      <c r="Q4699" s="59">
        <f>O4699-P4699</f>
        <v>0</v>
      </c>
      <c r="R4699" s="74"/>
      <c r="S4699" s="53">
        <f>ROUND(R4699/12*3,0)</f>
        <v>0</v>
      </c>
      <c r="T4699" s="53"/>
      <c r="U4699" s="53"/>
      <c r="V4699" s="53">
        <f>T4699-U4699</f>
        <v>0</v>
      </c>
      <c r="W4699" s="75"/>
      <c r="X4699" s="76"/>
    </row>
    <row r="4700" spans="1:24" s="77" customFormat="1" ht="15.75" x14ac:dyDescent="0.25">
      <c r="A4700" s="72" t="s">
        <v>312</v>
      </c>
      <c r="B4700" s="33" t="s">
        <v>337</v>
      </c>
      <c r="C4700" s="73" t="s">
        <v>112</v>
      </c>
      <c r="D4700" s="34" t="s">
        <v>117</v>
      </c>
      <c r="E4700" s="74"/>
      <c r="F4700" s="74"/>
      <c r="G4700" s="74"/>
      <c r="H4700" s="74"/>
      <c r="I4700" s="54"/>
      <c r="J4700" s="50"/>
      <c r="K4700" s="54"/>
      <c r="L4700" s="55"/>
      <c r="M4700" s="75"/>
      <c r="N4700" s="75"/>
      <c r="O4700" s="74"/>
      <c r="P4700" s="74"/>
      <c r="Q4700" s="57">
        <f>O4700-P4700</f>
        <v>0</v>
      </c>
      <c r="R4700" s="74"/>
      <c r="S4700" s="53">
        <f>ROUND(R4700/12*3,0)</f>
        <v>0</v>
      </c>
      <c r="T4700" s="58"/>
      <c r="U4700" s="58"/>
      <c r="V4700" s="53">
        <f>T4700-U4700</f>
        <v>0</v>
      </c>
      <c r="W4700" s="75"/>
      <c r="X4700" s="76"/>
    </row>
    <row r="4701" spans="1:24" s="77" customFormat="1" ht="15.75" x14ac:dyDescent="0.25">
      <c r="A4701" s="72" t="s">
        <v>312</v>
      </c>
      <c r="B4701" s="22" t="s">
        <v>338</v>
      </c>
      <c r="C4701" s="73" t="s">
        <v>102</v>
      </c>
      <c r="D4701" s="41" t="s">
        <v>33</v>
      </c>
      <c r="E4701" s="64">
        <f>SUM(E4702:E4754)</f>
        <v>11634196</v>
      </c>
      <c r="F4701" s="64">
        <f>SUM(F4702:F4754)</f>
        <v>2908549</v>
      </c>
      <c r="G4701" s="64">
        <f>SUM(G4702:G4754)</f>
        <v>2535495</v>
      </c>
      <c r="H4701" s="64">
        <f>SUM(H4702:H4754)</f>
        <v>2520168</v>
      </c>
      <c r="I4701" s="134">
        <f>SUM(I4702:I4754)</f>
        <v>13132.5</v>
      </c>
      <c r="J4701" s="50">
        <f>ROUND(I4701/F4701*100,2)</f>
        <v>0.45</v>
      </c>
      <c r="K4701" s="134">
        <f>SUM(K4702:K4754)</f>
        <v>-386186.5</v>
      </c>
      <c r="L4701" s="55">
        <f>ROUND(K4701*100/-F4701,2)</f>
        <v>13.28</v>
      </c>
      <c r="M4701" s="64"/>
      <c r="N4701" s="64"/>
      <c r="O4701" s="64">
        <f t="shared" ref="O4701:V4701" si="1159">SUM(O4702:O4754)</f>
        <v>114110</v>
      </c>
      <c r="P4701" s="64">
        <f t="shared" si="1159"/>
        <v>113055</v>
      </c>
      <c r="Q4701" s="134">
        <f t="shared" si="1159"/>
        <v>1055</v>
      </c>
      <c r="R4701" s="64">
        <f t="shared" si="1159"/>
        <v>4332</v>
      </c>
      <c r="S4701" s="64">
        <f t="shared" si="1159"/>
        <v>1083</v>
      </c>
      <c r="T4701" s="144">
        <f t="shared" si="1159"/>
        <v>1064</v>
      </c>
      <c r="U4701" s="144">
        <f t="shared" si="1159"/>
        <v>1060</v>
      </c>
      <c r="V4701" s="64">
        <f t="shared" si="1159"/>
        <v>4</v>
      </c>
      <c r="W4701" s="64"/>
      <c r="X4701" s="76"/>
    </row>
    <row r="4702" spans="1:24" s="77" customFormat="1" ht="31.5" x14ac:dyDescent="0.25">
      <c r="A4702" s="72" t="s">
        <v>312</v>
      </c>
      <c r="B4702" s="33" t="s">
        <v>338</v>
      </c>
      <c r="C4702" s="78" t="s">
        <v>139</v>
      </c>
      <c r="D4702" s="43" t="s">
        <v>119</v>
      </c>
      <c r="E4702" s="74"/>
      <c r="F4702" s="74"/>
      <c r="G4702" s="74"/>
      <c r="H4702" s="74"/>
      <c r="I4702" s="54"/>
      <c r="J4702" s="50"/>
      <c r="K4702" s="54"/>
      <c r="L4702" s="55"/>
      <c r="M4702" s="75"/>
      <c r="N4702" s="75"/>
      <c r="O4702" s="74"/>
      <c r="P4702" s="74"/>
      <c r="Q4702" s="57">
        <f t="shared" ref="Q4702:Q4754" si="1160">O4702-P4702</f>
        <v>0</v>
      </c>
      <c r="R4702" s="74"/>
      <c r="S4702" s="53">
        <f t="shared" ref="S4702:S4735" si="1161">ROUND(R4702/12*3,0)</f>
        <v>0</v>
      </c>
      <c r="T4702" s="58"/>
      <c r="U4702" s="58"/>
      <c r="V4702" s="53">
        <f t="shared" ref="V4702:V4754" si="1162">T4702-U4702</f>
        <v>0</v>
      </c>
      <c r="W4702" s="75"/>
      <c r="X4702" s="76"/>
    </row>
    <row r="4703" spans="1:24" s="77" customFormat="1" ht="47.25" x14ac:dyDescent="0.25">
      <c r="A4703" s="72" t="s">
        <v>312</v>
      </c>
      <c r="B4703" s="33" t="s">
        <v>338</v>
      </c>
      <c r="C4703" s="78" t="s">
        <v>140</v>
      </c>
      <c r="D4703" s="43" t="s">
        <v>120</v>
      </c>
      <c r="E4703" s="74"/>
      <c r="F4703" s="74"/>
      <c r="G4703" s="74"/>
      <c r="H4703" s="74"/>
      <c r="I4703" s="54"/>
      <c r="J4703" s="50"/>
      <c r="K4703" s="54"/>
      <c r="L4703" s="55"/>
      <c r="M4703" s="75"/>
      <c r="N4703" s="75"/>
      <c r="O4703" s="74"/>
      <c r="P4703" s="74"/>
      <c r="Q4703" s="57">
        <f t="shared" si="1160"/>
        <v>0</v>
      </c>
      <c r="R4703" s="74"/>
      <c r="S4703" s="53">
        <f t="shared" si="1161"/>
        <v>0</v>
      </c>
      <c r="T4703" s="58"/>
      <c r="U4703" s="58"/>
      <c r="V4703" s="53">
        <f t="shared" si="1162"/>
        <v>0</v>
      </c>
      <c r="W4703" s="75"/>
      <c r="X4703" s="76"/>
    </row>
    <row r="4704" spans="1:24" s="77" customFormat="1" ht="31.5" x14ac:dyDescent="0.25">
      <c r="A4704" s="72" t="s">
        <v>312</v>
      </c>
      <c r="B4704" s="33" t="s">
        <v>338</v>
      </c>
      <c r="C4704" s="78" t="s">
        <v>141</v>
      </c>
      <c r="D4704" s="43" t="s">
        <v>142</v>
      </c>
      <c r="E4704" s="74"/>
      <c r="F4704" s="74"/>
      <c r="G4704" s="74"/>
      <c r="H4704" s="74"/>
      <c r="I4704" s="54"/>
      <c r="J4704" s="50"/>
      <c r="K4704" s="54"/>
      <c r="L4704" s="55"/>
      <c r="M4704" s="75"/>
      <c r="N4704" s="75"/>
      <c r="O4704" s="74"/>
      <c r="P4704" s="74"/>
      <c r="Q4704" s="57">
        <f t="shared" si="1160"/>
        <v>0</v>
      </c>
      <c r="R4704" s="74"/>
      <c r="S4704" s="53">
        <f t="shared" si="1161"/>
        <v>0</v>
      </c>
      <c r="T4704" s="58"/>
      <c r="U4704" s="58"/>
      <c r="V4704" s="53">
        <f t="shared" si="1162"/>
        <v>0</v>
      </c>
      <c r="W4704" s="75"/>
      <c r="X4704" s="76"/>
    </row>
    <row r="4705" spans="1:24" s="77" customFormat="1" ht="31.5" x14ac:dyDescent="0.25">
      <c r="A4705" s="72" t="s">
        <v>312</v>
      </c>
      <c r="B4705" s="33" t="s">
        <v>338</v>
      </c>
      <c r="C4705" s="78" t="s">
        <v>143</v>
      </c>
      <c r="D4705" s="43" t="s">
        <v>144</v>
      </c>
      <c r="E4705" s="74"/>
      <c r="F4705" s="74"/>
      <c r="G4705" s="74"/>
      <c r="H4705" s="74"/>
      <c r="I4705" s="54"/>
      <c r="J4705" s="50"/>
      <c r="K4705" s="54"/>
      <c r="L4705" s="55"/>
      <c r="M4705" s="75"/>
      <c r="N4705" s="75"/>
      <c r="O4705" s="74"/>
      <c r="P4705" s="74"/>
      <c r="Q4705" s="57">
        <f t="shared" si="1160"/>
        <v>0</v>
      </c>
      <c r="R4705" s="74"/>
      <c r="S4705" s="53">
        <f t="shared" si="1161"/>
        <v>0</v>
      </c>
      <c r="T4705" s="58"/>
      <c r="U4705" s="58"/>
      <c r="V4705" s="53">
        <f t="shared" si="1162"/>
        <v>0</v>
      </c>
      <c r="W4705" s="75"/>
      <c r="X4705" s="76"/>
    </row>
    <row r="4706" spans="1:24" s="77" customFormat="1" ht="15.75" x14ac:dyDescent="0.25">
      <c r="A4706" s="72" t="s">
        <v>312</v>
      </c>
      <c r="B4706" s="33" t="s">
        <v>338</v>
      </c>
      <c r="C4706" s="78" t="s">
        <v>145</v>
      </c>
      <c r="D4706" s="43" t="s">
        <v>146</v>
      </c>
      <c r="E4706" s="74"/>
      <c r="F4706" s="74"/>
      <c r="G4706" s="74"/>
      <c r="H4706" s="74"/>
      <c r="I4706" s="54"/>
      <c r="J4706" s="50"/>
      <c r="K4706" s="54"/>
      <c r="L4706" s="55"/>
      <c r="M4706" s="75"/>
      <c r="N4706" s="75"/>
      <c r="O4706" s="74"/>
      <c r="P4706" s="74"/>
      <c r="Q4706" s="57">
        <f t="shared" si="1160"/>
        <v>0</v>
      </c>
      <c r="R4706" s="74"/>
      <c r="S4706" s="53">
        <f t="shared" si="1161"/>
        <v>0</v>
      </c>
      <c r="T4706" s="58"/>
      <c r="U4706" s="58"/>
      <c r="V4706" s="53">
        <f t="shared" si="1162"/>
        <v>0</v>
      </c>
      <c r="W4706" s="75"/>
      <c r="X4706" s="76"/>
    </row>
    <row r="4707" spans="1:24" s="77" customFormat="1" ht="15.75" x14ac:dyDescent="0.25">
      <c r="A4707" s="72" t="s">
        <v>312</v>
      </c>
      <c r="B4707" s="33" t="s">
        <v>338</v>
      </c>
      <c r="C4707" s="78" t="s">
        <v>147</v>
      </c>
      <c r="D4707" s="43" t="s">
        <v>148</v>
      </c>
      <c r="E4707" s="74"/>
      <c r="F4707" s="74"/>
      <c r="G4707" s="74"/>
      <c r="H4707" s="74"/>
      <c r="I4707" s="54"/>
      <c r="J4707" s="50"/>
      <c r="K4707" s="54"/>
      <c r="L4707" s="55"/>
      <c r="M4707" s="75"/>
      <c r="N4707" s="75"/>
      <c r="O4707" s="74"/>
      <c r="P4707" s="74"/>
      <c r="Q4707" s="57">
        <f t="shared" si="1160"/>
        <v>0</v>
      </c>
      <c r="R4707" s="74"/>
      <c r="S4707" s="53">
        <f t="shared" si="1161"/>
        <v>0</v>
      </c>
      <c r="T4707" s="58"/>
      <c r="U4707" s="58"/>
      <c r="V4707" s="53">
        <f t="shared" si="1162"/>
        <v>0</v>
      </c>
      <c r="W4707" s="75"/>
      <c r="X4707" s="76"/>
    </row>
    <row r="4708" spans="1:24" s="77" customFormat="1" ht="78.75" x14ac:dyDescent="0.25">
      <c r="A4708" s="72" t="s">
        <v>312</v>
      </c>
      <c r="B4708" s="33" t="s">
        <v>338</v>
      </c>
      <c r="C4708" s="78" t="s">
        <v>149</v>
      </c>
      <c r="D4708" s="43" t="s">
        <v>150</v>
      </c>
      <c r="E4708" s="74"/>
      <c r="F4708" s="74"/>
      <c r="G4708" s="74"/>
      <c r="H4708" s="74"/>
      <c r="I4708" s="54"/>
      <c r="J4708" s="50"/>
      <c r="K4708" s="54"/>
      <c r="L4708" s="55"/>
      <c r="M4708" s="75"/>
      <c r="N4708" s="75"/>
      <c r="O4708" s="74"/>
      <c r="P4708" s="74"/>
      <c r="Q4708" s="57">
        <f t="shared" si="1160"/>
        <v>0</v>
      </c>
      <c r="R4708" s="74"/>
      <c r="S4708" s="53">
        <f t="shared" si="1161"/>
        <v>0</v>
      </c>
      <c r="T4708" s="58"/>
      <c r="U4708" s="58"/>
      <c r="V4708" s="53">
        <f t="shared" si="1162"/>
        <v>0</v>
      </c>
      <c r="W4708" s="75"/>
      <c r="X4708" s="76"/>
    </row>
    <row r="4709" spans="1:24" s="77" customFormat="1" ht="31.5" x14ac:dyDescent="0.25">
      <c r="A4709" s="72" t="s">
        <v>312</v>
      </c>
      <c r="B4709" s="33" t="s">
        <v>338</v>
      </c>
      <c r="C4709" s="78" t="s">
        <v>130</v>
      </c>
      <c r="D4709" s="43" t="s">
        <v>151</v>
      </c>
      <c r="E4709" s="74"/>
      <c r="F4709" s="74"/>
      <c r="G4709" s="74"/>
      <c r="H4709" s="74"/>
      <c r="I4709" s="54"/>
      <c r="J4709" s="50"/>
      <c r="K4709" s="54"/>
      <c r="L4709" s="55"/>
      <c r="M4709" s="75"/>
      <c r="N4709" s="75"/>
      <c r="O4709" s="74"/>
      <c r="P4709" s="74"/>
      <c r="Q4709" s="57">
        <f t="shared" si="1160"/>
        <v>0</v>
      </c>
      <c r="R4709" s="74"/>
      <c r="S4709" s="53">
        <f t="shared" si="1161"/>
        <v>0</v>
      </c>
      <c r="T4709" s="58"/>
      <c r="U4709" s="58"/>
      <c r="V4709" s="53">
        <f t="shared" si="1162"/>
        <v>0</v>
      </c>
      <c r="W4709" s="75"/>
      <c r="X4709" s="76"/>
    </row>
    <row r="4710" spans="1:24" s="77" customFormat="1" ht="47.25" x14ac:dyDescent="0.25">
      <c r="A4710" s="72" t="s">
        <v>312</v>
      </c>
      <c r="B4710" s="33" t="s">
        <v>338</v>
      </c>
      <c r="C4710" s="78" t="s">
        <v>174</v>
      </c>
      <c r="D4710" s="43" t="s">
        <v>175</v>
      </c>
      <c r="E4710" s="74"/>
      <c r="F4710" s="74"/>
      <c r="G4710" s="74"/>
      <c r="H4710" s="74"/>
      <c r="I4710" s="54"/>
      <c r="J4710" s="50"/>
      <c r="K4710" s="54"/>
      <c r="L4710" s="55"/>
      <c r="M4710" s="75"/>
      <c r="N4710" s="75"/>
      <c r="O4710" s="74"/>
      <c r="P4710" s="74"/>
      <c r="Q4710" s="57">
        <f t="shared" si="1160"/>
        <v>0</v>
      </c>
      <c r="R4710" s="74"/>
      <c r="S4710" s="53">
        <f t="shared" si="1161"/>
        <v>0</v>
      </c>
      <c r="T4710" s="58"/>
      <c r="U4710" s="58"/>
      <c r="V4710" s="53">
        <f t="shared" si="1162"/>
        <v>0</v>
      </c>
      <c r="W4710" s="75"/>
      <c r="X4710" s="76"/>
    </row>
    <row r="4711" spans="1:24" s="77" customFormat="1" ht="31.5" x14ac:dyDescent="0.25">
      <c r="A4711" s="72" t="s">
        <v>312</v>
      </c>
      <c r="B4711" s="33" t="s">
        <v>338</v>
      </c>
      <c r="C4711" s="78" t="s">
        <v>129</v>
      </c>
      <c r="D4711" s="43" t="s">
        <v>152</v>
      </c>
      <c r="E4711" s="74"/>
      <c r="F4711" s="74"/>
      <c r="G4711" s="74"/>
      <c r="H4711" s="74"/>
      <c r="I4711" s="54"/>
      <c r="J4711" s="50"/>
      <c r="K4711" s="54"/>
      <c r="L4711" s="55"/>
      <c r="M4711" s="75"/>
      <c r="N4711" s="75"/>
      <c r="O4711" s="74"/>
      <c r="P4711" s="74"/>
      <c r="Q4711" s="57">
        <f t="shared" si="1160"/>
        <v>0</v>
      </c>
      <c r="R4711" s="74"/>
      <c r="S4711" s="53">
        <f t="shared" si="1161"/>
        <v>0</v>
      </c>
      <c r="T4711" s="58"/>
      <c r="U4711" s="58"/>
      <c r="V4711" s="53">
        <f t="shared" si="1162"/>
        <v>0</v>
      </c>
      <c r="W4711" s="75"/>
      <c r="X4711" s="76"/>
    </row>
    <row r="4712" spans="1:24" s="77" customFormat="1" ht="31.5" x14ac:dyDescent="0.25">
      <c r="A4712" s="72" t="s">
        <v>312</v>
      </c>
      <c r="B4712" s="33" t="s">
        <v>338</v>
      </c>
      <c r="C4712" s="78" t="s">
        <v>176</v>
      </c>
      <c r="D4712" s="43" t="s">
        <v>177</v>
      </c>
      <c r="E4712" s="74"/>
      <c r="F4712" s="74"/>
      <c r="G4712" s="74"/>
      <c r="H4712" s="74"/>
      <c r="I4712" s="54"/>
      <c r="J4712" s="50"/>
      <c r="K4712" s="54"/>
      <c r="L4712" s="55"/>
      <c r="M4712" s="75"/>
      <c r="N4712" s="75"/>
      <c r="O4712" s="74"/>
      <c r="P4712" s="74"/>
      <c r="Q4712" s="57">
        <f t="shared" si="1160"/>
        <v>0</v>
      </c>
      <c r="R4712" s="74"/>
      <c r="S4712" s="53">
        <f t="shared" si="1161"/>
        <v>0</v>
      </c>
      <c r="T4712" s="58"/>
      <c r="U4712" s="58"/>
      <c r="V4712" s="53">
        <f t="shared" si="1162"/>
        <v>0</v>
      </c>
      <c r="W4712" s="75"/>
      <c r="X4712" s="76"/>
    </row>
    <row r="4713" spans="1:24" s="77" customFormat="1" ht="15.75" x14ac:dyDescent="0.25">
      <c r="A4713" s="72" t="s">
        <v>312</v>
      </c>
      <c r="B4713" s="33" t="s">
        <v>338</v>
      </c>
      <c r="C4713" s="78" t="s">
        <v>131</v>
      </c>
      <c r="D4713" s="43" t="s">
        <v>153</v>
      </c>
      <c r="E4713" s="74"/>
      <c r="F4713" s="74"/>
      <c r="G4713" s="74"/>
      <c r="H4713" s="74"/>
      <c r="I4713" s="54"/>
      <c r="J4713" s="50"/>
      <c r="K4713" s="54"/>
      <c r="L4713" s="55"/>
      <c r="M4713" s="75"/>
      <c r="N4713" s="75"/>
      <c r="O4713" s="74"/>
      <c r="P4713" s="74"/>
      <c r="Q4713" s="57">
        <f t="shared" si="1160"/>
        <v>0</v>
      </c>
      <c r="R4713" s="74"/>
      <c r="S4713" s="53">
        <f t="shared" si="1161"/>
        <v>0</v>
      </c>
      <c r="T4713" s="58"/>
      <c r="U4713" s="58"/>
      <c r="V4713" s="53">
        <f t="shared" si="1162"/>
        <v>0</v>
      </c>
      <c r="W4713" s="75"/>
      <c r="X4713" s="76"/>
    </row>
    <row r="4714" spans="1:24" s="77" customFormat="1" ht="31.5" x14ac:dyDescent="0.25">
      <c r="A4714" s="72" t="s">
        <v>312</v>
      </c>
      <c r="B4714" s="33" t="s">
        <v>338</v>
      </c>
      <c r="C4714" s="78" t="s">
        <v>178</v>
      </c>
      <c r="D4714" s="43" t="s">
        <v>179</v>
      </c>
      <c r="E4714" s="74"/>
      <c r="F4714" s="74"/>
      <c r="G4714" s="74"/>
      <c r="H4714" s="74"/>
      <c r="I4714" s="54"/>
      <c r="J4714" s="50"/>
      <c r="K4714" s="54"/>
      <c r="L4714" s="55"/>
      <c r="M4714" s="75"/>
      <c r="N4714" s="75"/>
      <c r="O4714" s="74"/>
      <c r="P4714" s="74"/>
      <c r="Q4714" s="57">
        <f t="shared" si="1160"/>
        <v>0</v>
      </c>
      <c r="R4714" s="74"/>
      <c r="S4714" s="53">
        <f t="shared" si="1161"/>
        <v>0</v>
      </c>
      <c r="T4714" s="58"/>
      <c r="U4714" s="58"/>
      <c r="V4714" s="53">
        <f t="shared" si="1162"/>
        <v>0</v>
      </c>
      <c r="W4714" s="75"/>
      <c r="X4714" s="76"/>
    </row>
    <row r="4715" spans="1:24" s="77" customFormat="1" ht="31.5" x14ac:dyDescent="0.25">
      <c r="A4715" s="72" t="s">
        <v>312</v>
      </c>
      <c r="B4715" s="33" t="s">
        <v>338</v>
      </c>
      <c r="C4715" s="78" t="s">
        <v>132</v>
      </c>
      <c r="D4715" s="43" t="s">
        <v>154</v>
      </c>
      <c r="E4715" s="74"/>
      <c r="F4715" s="74"/>
      <c r="G4715" s="74"/>
      <c r="H4715" s="74"/>
      <c r="I4715" s="54"/>
      <c r="J4715" s="50"/>
      <c r="K4715" s="54"/>
      <c r="L4715" s="55"/>
      <c r="M4715" s="75"/>
      <c r="N4715" s="75"/>
      <c r="O4715" s="74"/>
      <c r="P4715" s="74"/>
      <c r="Q4715" s="57">
        <f t="shared" si="1160"/>
        <v>0</v>
      </c>
      <c r="R4715" s="74"/>
      <c r="S4715" s="53">
        <f t="shared" si="1161"/>
        <v>0</v>
      </c>
      <c r="T4715" s="58"/>
      <c r="U4715" s="58"/>
      <c r="V4715" s="53">
        <f t="shared" si="1162"/>
        <v>0</v>
      </c>
      <c r="W4715" s="75"/>
      <c r="X4715" s="76"/>
    </row>
    <row r="4716" spans="1:24" s="77" customFormat="1" ht="15.75" x14ac:dyDescent="0.25">
      <c r="A4716" s="72" t="s">
        <v>312</v>
      </c>
      <c r="B4716" s="33" t="s">
        <v>338</v>
      </c>
      <c r="C4716" s="78" t="s">
        <v>133</v>
      </c>
      <c r="D4716" s="43" t="s">
        <v>155</v>
      </c>
      <c r="E4716" s="74"/>
      <c r="F4716" s="74"/>
      <c r="G4716" s="74"/>
      <c r="H4716" s="74"/>
      <c r="I4716" s="54"/>
      <c r="J4716" s="50"/>
      <c r="K4716" s="54"/>
      <c r="L4716" s="55"/>
      <c r="M4716" s="75"/>
      <c r="N4716" s="75"/>
      <c r="O4716" s="74"/>
      <c r="P4716" s="74"/>
      <c r="Q4716" s="57">
        <f t="shared" si="1160"/>
        <v>0</v>
      </c>
      <c r="R4716" s="74"/>
      <c r="S4716" s="53">
        <f t="shared" si="1161"/>
        <v>0</v>
      </c>
      <c r="T4716" s="58"/>
      <c r="U4716" s="58"/>
      <c r="V4716" s="53">
        <f t="shared" si="1162"/>
        <v>0</v>
      </c>
      <c r="W4716" s="75"/>
      <c r="X4716" s="76"/>
    </row>
    <row r="4717" spans="1:24" s="77" customFormat="1" ht="15.75" x14ac:dyDescent="0.25">
      <c r="A4717" s="72" t="s">
        <v>312</v>
      </c>
      <c r="B4717" s="33" t="s">
        <v>338</v>
      </c>
      <c r="C4717" s="78" t="s">
        <v>135</v>
      </c>
      <c r="D4717" s="43" t="s">
        <v>156</v>
      </c>
      <c r="E4717" s="74"/>
      <c r="F4717" s="74"/>
      <c r="G4717" s="74"/>
      <c r="H4717" s="74"/>
      <c r="I4717" s="54"/>
      <c r="J4717" s="50"/>
      <c r="K4717" s="54"/>
      <c r="L4717" s="55"/>
      <c r="M4717" s="75"/>
      <c r="N4717" s="75"/>
      <c r="O4717" s="74"/>
      <c r="P4717" s="74"/>
      <c r="Q4717" s="57">
        <f t="shared" si="1160"/>
        <v>0</v>
      </c>
      <c r="R4717" s="74"/>
      <c r="S4717" s="53">
        <f t="shared" si="1161"/>
        <v>0</v>
      </c>
      <c r="T4717" s="58"/>
      <c r="U4717" s="58"/>
      <c r="V4717" s="53">
        <f t="shared" si="1162"/>
        <v>0</v>
      </c>
      <c r="W4717" s="75"/>
      <c r="X4717" s="76"/>
    </row>
    <row r="4718" spans="1:24" s="77" customFormat="1" ht="31.5" x14ac:dyDescent="0.25">
      <c r="A4718" s="72" t="s">
        <v>312</v>
      </c>
      <c r="B4718" s="33" t="s">
        <v>338</v>
      </c>
      <c r="C4718" s="78" t="s">
        <v>136</v>
      </c>
      <c r="D4718" s="43" t="s">
        <v>157</v>
      </c>
      <c r="E4718" s="74"/>
      <c r="F4718" s="74"/>
      <c r="G4718" s="74"/>
      <c r="H4718" s="74"/>
      <c r="I4718" s="54"/>
      <c r="J4718" s="50"/>
      <c r="K4718" s="54"/>
      <c r="L4718" s="55"/>
      <c r="M4718" s="75"/>
      <c r="N4718" s="75"/>
      <c r="O4718" s="74"/>
      <c r="P4718" s="74"/>
      <c r="Q4718" s="57">
        <f t="shared" si="1160"/>
        <v>0</v>
      </c>
      <c r="R4718" s="74"/>
      <c r="S4718" s="53">
        <f t="shared" si="1161"/>
        <v>0</v>
      </c>
      <c r="T4718" s="58"/>
      <c r="U4718" s="58"/>
      <c r="V4718" s="53">
        <f t="shared" si="1162"/>
        <v>0</v>
      </c>
      <c r="W4718" s="75"/>
      <c r="X4718" s="76"/>
    </row>
    <row r="4719" spans="1:24" s="77" customFormat="1" ht="47.25" x14ac:dyDescent="0.25">
      <c r="A4719" s="72" t="s">
        <v>312</v>
      </c>
      <c r="B4719" s="33" t="s">
        <v>338</v>
      </c>
      <c r="C4719" s="78" t="s">
        <v>134</v>
      </c>
      <c r="D4719" s="43" t="s">
        <v>158</v>
      </c>
      <c r="E4719" s="74"/>
      <c r="F4719" s="74"/>
      <c r="G4719" s="74"/>
      <c r="H4719" s="74"/>
      <c r="I4719" s="54"/>
      <c r="J4719" s="50"/>
      <c r="K4719" s="54"/>
      <c r="L4719" s="55"/>
      <c r="M4719" s="75"/>
      <c r="N4719" s="75"/>
      <c r="O4719" s="74"/>
      <c r="P4719" s="74"/>
      <c r="Q4719" s="57">
        <f t="shared" si="1160"/>
        <v>0</v>
      </c>
      <c r="R4719" s="74"/>
      <c r="S4719" s="53">
        <f t="shared" si="1161"/>
        <v>0</v>
      </c>
      <c r="T4719" s="58"/>
      <c r="U4719" s="58"/>
      <c r="V4719" s="53">
        <f t="shared" si="1162"/>
        <v>0</v>
      </c>
      <c r="W4719" s="75"/>
      <c r="X4719" s="76"/>
    </row>
    <row r="4720" spans="1:24" s="77" customFormat="1" ht="15.75" x14ac:dyDescent="0.25">
      <c r="A4720" s="72" t="s">
        <v>312</v>
      </c>
      <c r="B4720" s="33" t="s">
        <v>338</v>
      </c>
      <c r="C4720" s="78" t="s">
        <v>138</v>
      </c>
      <c r="D4720" s="43" t="s">
        <v>159</v>
      </c>
      <c r="E4720" s="74"/>
      <c r="F4720" s="74"/>
      <c r="G4720" s="74"/>
      <c r="H4720" s="74"/>
      <c r="I4720" s="54"/>
      <c r="J4720" s="50"/>
      <c r="K4720" s="54"/>
      <c r="L4720" s="55"/>
      <c r="M4720" s="75"/>
      <c r="N4720" s="75"/>
      <c r="O4720" s="74"/>
      <c r="P4720" s="74"/>
      <c r="Q4720" s="57">
        <f t="shared" si="1160"/>
        <v>0</v>
      </c>
      <c r="R4720" s="74"/>
      <c r="S4720" s="53">
        <f t="shared" si="1161"/>
        <v>0</v>
      </c>
      <c r="T4720" s="58"/>
      <c r="U4720" s="58"/>
      <c r="V4720" s="53">
        <f t="shared" si="1162"/>
        <v>0</v>
      </c>
      <c r="W4720" s="75"/>
      <c r="X4720" s="76"/>
    </row>
    <row r="4721" spans="1:24" s="77" customFormat="1" ht="15.75" x14ac:dyDescent="0.25">
      <c r="A4721" s="72" t="s">
        <v>312</v>
      </c>
      <c r="B4721" s="33" t="s">
        <v>338</v>
      </c>
      <c r="C4721" s="78" t="s">
        <v>180</v>
      </c>
      <c r="D4721" s="43" t="s">
        <v>181</v>
      </c>
      <c r="E4721" s="74"/>
      <c r="F4721" s="74"/>
      <c r="G4721" s="74"/>
      <c r="H4721" s="74"/>
      <c r="I4721" s="54"/>
      <c r="J4721" s="50"/>
      <c r="K4721" s="54"/>
      <c r="L4721" s="55"/>
      <c r="M4721" s="75"/>
      <c r="N4721" s="75"/>
      <c r="O4721" s="74"/>
      <c r="P4721" s="74"/>
      <c r="Q4721" s="57">
        <f t="shared" si="1160"/>
        <v>0</v>
      </c>
      <c r="R4721" s="74"/>
      <c r="S4721" s="53">
        <f t="shared" si="1161"/>
        <v>0</v>
      </c>
      <c r="T4721" s="58"/>
      <c r="U4721" s="58"/>
      <c r="V4721" s="53">
        <f t="shared" si="1162"/>
        <v>0</v>
      </c>
      <c r="W4721" s="75"/>
      <c r="X4721" s="76"/>
    </row>
    <row r="4722" spans="1:24" s="77" customFormat="1" ht="31.5" x14ac:dyDescent="0.25">
      <c r="A4722" s="72" t="s">
        <v>312</v>
      </c>
      <c r="B4722" s="33" t="s">
        <v>338</v>
      </c>
      <c r="C4722" s="78" t="s">
        <v>137</v>
      </c>
      <c r="D4722" s="43" t="s">
        <v>160</v>
      </c>
      <c r="E4722" s="74"/>
      <c r="F4722" s="74"/>
      <c r="G4722" s="74"/>
      <c r="H4722" s="74"/>
      <c r="I4722" s="54"/>
      <c r="J4722" s="50"/>
      <c r="K4722" s="54"/>
      <c r="L4722" s="55"/>
      <c r="M4722" s="75"/>
      <c r="N4722" s="75"/>
      <c r="O4722" s="74"/>
      <c r="P4722" s="74"/>
      <c r="Q4722" s="57">
        <f t="shared" si="1160"/>
        <v>0</v>
      </c>
      <c r="R4722" s="74"/>
      <c r="S4722" s="53">
        <f t="shared" si="1161"/>
        <v>0</v>
      </c>
      <c r="T4722" s="58"/>
      <c r="U4722" s="58"/>
      <c r="V4722" s="53">
        <f t="shared" si="1162"/>
        <v>0</v>
      </c>
      <c r="W4722" s="75"/>
      <c r="X4722" s="76"/>
    </row>
    <row r="4723" spans="1:24" s="77" customFormat="1" ht="15.75" x14ac:dyDescent="0.25">
      <c r="A4723" s="72" t="s">
        <v>312</v>
      </c>
      <c r="B4723" s="33" t="s">
        <v>338</v>
      </c>
      <c r="C4723" s="78" t="s">
        <v>127</v>
      </c>
      <c r="D4723" s="43" t="s">
        <v>161</v>
      </c>
      <c r="E4723" s="74"/>
      <c r="F4723" s="74"/>
      <c r="G4723" s="74"/>
      <c r="H4723" s="74"/>
      <c r="I4723" s="54"/>
      <c r="J4723" s="50"/>
      <c r="K4723" s="54"/>
      <c r="L4723" s="55"/>
      <c r="M4723" s="75"/>
      <c r="N4723" s="75"/>
      <c r="O4723" s="74"/>
      <c r="P4723" s="74"/>
      <c r="Q4723" s="57">
        <f t="shared" si="1160"/>
        <v>0</v>
      </c>
      <c r="R4723" s="74"/>
      <c r="S4723" s="53">
        <f t="shared" si="1161"/>
        <v>0</v>
      </c>
      <c r="T4723" s="58"/>
      <c r="U4723" s="58"/>
      <c r="V4723" s="53">
        <f t="shared" si="1162"/>
        <v>0</v>
      </c>
      <c r="W4723" s="75"/>
      <c r="X4723" s="76"/>
    </row>
    <row r="4724" spans="1:24" s="77" customFormat="1" ht="31.5" x14ac:dyDescent="0.25">
      <c r="A4724" s="72" t="s">
        <v>312</v>
      </c>
      <c r="B4724" s="33" t="s">
        <v>338</v>
      </c>
      <c r="C4724" s="78" t="s">
        <v>126</v>
      </c>
      <c r="D4724" s="43" t="s">
        <v>162</v>
      </c>
      <c r="E4724" s="74"/>
      <c r="F4724" s="74"/>
      <c r="G4724" s="74"/>
      <c r="H4724" s="74"/>
      <c r="I4724" s="54"/>
      <c r="J4724" s="50"/>
      <c r="K4724" s="54"/>
      <c r="L4724" s="55"/>
      <c r="M4724" s="75"/>
      <c r="N4724" s="75"/>
      <c r="O4724" s="74"/>
      <c r="P4724" s="74"/>
      <c r="Q4724" s="57">
        <f t="shared" si="1160"/>
        <v>0</v>
      </c>
      <c r="R4724" s="74"/>
      <c r="S4724" s="53">
        <f t="shared" si="1161"/>
        <v>0</v>
      </c>
      <c r="T4724" s="58"/>
      <c r="U4724" s="58"/>
      <c r="V4724" s="53">
        <f t="shared" si="1162"/>
        <v>0</v>
      </c>
      <c r="W4724" s="75"/>
      <c r="X4724" s="76"/>
    </row>
    <row r="4725" spans="1:24" s="77" customFormat="1" ht="15.75" x14ac:dyDescent="0.25">
      <c r="A4725" s="72" t="s">
        <v>312</v>
      </c>
      <c r="B4725" s="33" t="s">
        <v>338</v>
      </c>
      <c r="C4725" s="78" t="s">
        <v>122</v>
      </c>
      <c r="D4725" s="43" t="s">
        <v>163</v>
      </c>
      <c r="E4725" s="74"/>
      <c r="F4725" s="74"/>
      <c r="G4725" s="74"/>
      <c r="H4725" s="74"/>
      <c r="I4725" s="54"/>
      <c r="J4725" s="50"/>
      <c r="K4725" s="54"/>
      <c r="L4725" s="55"/>
      <c r="M4725" s="75"/>
      <c r="N4725" s="75"/>
      <c r="O4725" s="74"/>
      <c r="P4725" s="74"/>
      <c r="Q4725" s="57">
        <f t="shared" si="1160"/>
        <v>0</v>
      </c>
      <c r="R4725" s="74"/>
      <c r="S4725" s="53">
        <f t="shared" si="1161"/>
        <v>0</v>
      </c>
      <c r="T4725" s="58"/>
      <c r="U4725" s="58"/>
      <c r="V4725" s="53">
        <f t="shared" si="1162"/>
        <v>0</v>
      </c>
      <c r="W4725" s="75"/>
      <c r="X4725" s="76"/>
    </row>
    <row r="4726" spans="1:24" s="77" customFormat="1" ht="15.75" x14ac:dyDescent="0.25">
      <c r="A4726" s="72" t="s">
        <v>312</v>
      </c>
      <c r="B4726" s="33" t="s">
        <v>338</v>
      </c>
      <c r="C4726" s="78" t="s">
        <v>123</v>
      </c>
      <c r="D4726" s="43" t="s">
        <v>164</v>
      </c>
      <c r="E4726" s="74"/>
      <c r="F4726" s="74"/>
      <c r="G4726" s="74"/>
      <c r="H4726" s="74"/>
      <c r="I4726" s="54"/>
      <c r="J4726" s="50"/>
      <c r="K4726" s="54"/>
      <c r="L4726" s="55"/>
      <c r="M4726" s="75"/>
      <c r="N4726" s="75"/>
      <c r="O4726" s="74"/>
      <c r="P4726" s="74"/>
      <c r="Q4726" s="57">
        <f t="shared" si="1160"/>
        <v>0</v>
      </c>
      <c r="R4726" s="74"/>
      <c r="S4726" s="53">
        <f t="shared" si="1161"/>
        <v>0</v>
      </c>
      <c r="T4726" s="58"/>
      <c r="U4726" s="58"/>
      <c r="V4726" s="53">
        <f t="shared" si="1162"/>
        <v>0</v>
      </c>
      <c r="W4726" s="75"/>
      <c r="X4726" s="76"/>
    </row>
    <row r="4727" spans="1:24" s="77" customFormat="1" ht="15.75" x14ac:dyDescent="0.25">
      <c r="A4727" s="72" t="s">
        <v>312</v>
      </c>
      <c r="B4727" s="33" t="s">
        <v>338</v>
      </c>
      <c r="C4727" s="78" t="s">
        <v>182</v>
      </c>
      <c r="D4727" s="43" t="s">
        <v>183</v>
      </c>
      <c r="E4727" s="74"/>
      <c r="F4727" s="74"/>
      <c r="G4727" s="74"/>
      <c r="H4727" s="74"/>
      <c r="I4727" s="54"/>
      <c r="J4727" s="50"/>
      <c r="K4727" s="54"/>
      <c r="L4727" s="55"/>
      <c r="M4727" s="75"/>
      <c r="N4727" s="75"/>
      <c r="O4727" s="74"/>
      <c r="P4727" s="74"/>
      <c r="Q4727" s="57">
        <f t="shared" si="1160"/>
        <v>0</v>
      </c>
      <c r="R4727" s="74"/>
      <c r="S4727" s="53">
        <f t="shared" si="1161"/>
        <v>0</v>
      </c>
      <c r="T4727" s="58"/>
      <c r="U4727" s="58"/>
      <c r="V4727" s="53">
        <f t="shared" si="1162"/>
        <v>0</v>
      </c>
      <c r="W4727" s="75"/>
      <c r="X4727" s="76"/>
    </row>
    <row r="4728" spans="1:24" s="77" customFormat="1" ht="15.75" x14ac:dyDescent="0.25">
      <c r="A4728" s="72" t="s">
        <v>312</v>
      </c>
      <c r="B4728" s="33" t="s">
        <v>338</v>
      </c>
      <c r="C4728" s="78" t="s">
        <v>184</v>
      </c>
      <c r="D4728" s="43" t="s">
        <v>185</v>
      </c>
      <c r="E4728" s="74"/>
      <c r="F4728" s="74"/>
      <c r="G4728" s="74"/>
      <c r="H4728" s="74"/>
      <c r="I4728" s="54"/>
      <c r="J4728" s="50"/>
      <c r="K4728" s="54"/>
      <c r="L4728" s="55"/>
      <c r="M4728" s="75"/>
      <c r="N4728" s="75"/>
      <c r="O4728" s="74"/>
      <c r="P4728" s="74"/>
      <c r="Q4728" s="57">
        <f t="shared" si="1160"/>
        <v>0</v>
      </c>
      <c r="R4728" s="74"/>
      <c r="S4728" s="53">
        <f t="shared" si="1161"/>
        <v>0</v>
      </c>
      <c r="T4728" s="58"/>
      <c r="U4728" s="58"/>
      <c r="V4728" s="53">
        <f t="shared" si="1162"/>
        <v>0</v>
      </c>
      <c r="W4728" s="75"/>
      <c r="X4728" s="76"/>
    </row>
    <row r="4729" spans="1:24" s="77" customFormat="1" ht="15.75" x14ac:dyDescent="0.25">
      <c r="A4729" s="72" t="s">
        <v>312</v>
      </c>
      <c r="B4729" s="33" t="s">
        <v>338</v>
      </c>
      <c r="C4729" s="78" t="s">
        <v>186</v>
      </c>
      <c r="D4729" s="43" t="s">
        <v>187</v>
      </c>
      <c r="E4729" s="74"/>
      <c r="F4729" s="74"/>
      <c r="G4729" s="74"/>
      <c r="H4729" s="74"/>
      <c r="I4729" s="54"/>
      <c r="J4729" s="50"/>
      <c r="K4729" s="54"/>
      <c r="L4729" s="55"/>
      <c r="M4729" s="75"/>
      <c r="N4729" s="75"/>
      <c r="O4729" s="74"/>
      <c r="P4729" s="74"/>
      <c r="Q4729" s="57">
        <f t="shared" si="1160"/>
        <v>0</v>
      </c>
      <c r="R4729" s="74"/>
      <c r="S4729" s="53">
        <f t="shared" si="1161"/>
        <v>0</v>
      </c>
      <c r="T4729" s="58"/>
      <c r="U4729" s="58"/>
      <c r="V4729" s="53">
        <f t="shared" si="1162"/>
        <v>0</v>
      </c>
      <c r="W4729" s="75"/>
      <c r="X4729" s="76"/>
    </row>
    <row r="4730" spans="1:24" s="77" customFormat="1" ht="31.5" x14ac:dyDescent="0.25">
      <c r="A4730" s="72" t="s">
        <v>312</v>
      </c>
      <c r="B4730" s="33" t="s">
        <v>338</v>
      </c>
      <c r="C4730" s="78" t="s">
        <v>188</v>
      </c>
      <c r="D4730" s="43" t="s">
        <v>189</v>
      </c>
      <c r="E4730" s="74"/>
      <c r="F4730" s="74"/>
      <c r="G4730" s="74"/>
      <c r="H4730" s="74"/>
      <c r="I4730" s="54"/>
      <c r="J4730" s="50"/>
      <c r="K4730" s="54"/>
      <c r="L4730" s="55"/>
      <c r="M4730" s="75"/>
      <c r="N4730" s="75"/>
      <c r="O4730" s="74"/>
      <c r="P4730" s="74"/>
      <c r="Q4730" s="57">
        <f t="shared" si="1160"/>
        <v>0</v>
      </c>
      <c r="R4730" s="74"/>
      <c r="S4730" s="53">
        <f t="shared" si="1161"/>
        <v>0</v>
      </c>
      <c r="T4730" s="58"/>
      <c r="U4730" s="58"/>
      <c r="V4730" s="53">
        <f t="shared" si="1162"/>
        <v>0</v>
      </c>
      <c r="W4730" s="75"/>
      <c r="X4730" s="76"/>
    </row>
    <row r="4731" spans="1:24" s="77" customFormat="1" ht="15.75" x14ac:dyDescent="0.25">
      <c r="A4731" s="72" t="s">
        <v>312</v>
      </c>
      <c r="B4731" s="33" t="s">
        <v>338</v>
      </c>
      <c r="C4731" s="78" t="s">
        <v>124</v>
      </c>
      <c r="D4731" s="43" t="s">
        <v>165</v>
      </c>
      <c r="E4731" s="74"/>
      <c r="F4731" s="74"/>
      <c r="G4731" s="74"/>
      <c r="H4731" s="74"/>
      <c r="I4731" s="54"/>
      <c r="J4731" s="50"/>
      <c r="K4731" s="54"/>
      <c r="L4731" s="55"/>
      <c r="M4731" s="75"/>
      <c r="N4731" s="75"/>
      <c r="O4731" s="74"/>
      <c r="P4731" s="74"/>
      <c r="Q4731" s="57">
        <f t="shared" si="1160"/>
        <v>0</v>
      </c>
      <c r="R4731" s="74"/>
      <c r="S4731" s="53">
        <f t="shared" si="1161"/>
        <v>0</v>
      </c>
      <c r="T4731" s="58"/>
      <c r="U4731" s="58"/>
      <c r="V4731" s="53">
        <f t="shared" si="1162"/>
        <v>0</v>
      </c>
      <c r="W4731" s="75"/>
      <c r="X4731" s="76"/>
    </row>
    <row r="4732" spans="1:24" s="77" customFormat="1" ht="15.75" x14ac:dyDescent="0.25">
      <c r="A4732" s="72" t="s">
        <v>312</v>
      </c>
      <c r="B4732" s="33" t="s">
        <v>338</v>
      </c>
      <c r="C4732" s="78" t="s">
        <v>125</v>
      </c>
      <c r="D4732" s="43" t="s">
        <v>166</v>
      </c>
      <c r="E4732" s="74"/>
      <c r="F4732" s="74"/>
      <c r="G4732" s="74"/>
      <c r="H4732" s="74"/>
      <c r="I4732" s="54"/>
      <c r="J4732" s="50"/>
      <c r="K4732" s="54"/>
      <c r="L4732" s="55"/>
      <c r="M4732" s="75"/>
      <c r="N4732" s="75"/>
      <c r="O4732" s="74"/>
      <c r="P4732" s="74"/>
      <c r="Q4732" s="57">
        <f t="shared" si="1160"/>
        <v>0</v>
      </c>
      <c r="R4732" s="74"/>
      <c r="S4732" s="53">
        <f t="shared" si="1161"/>
        <v>0</v>
      </c>
      <c r="T4732" s="58"/>
      <c r="U4732" s="58"/>
      <c r="V4732" s="53">
        <f t="shared" si="1162"/>
        <v>0</v>
      </c>
      <c r="W4732" s="75"/>
      <c r="X4732" s="76"/>
    </row>
    <row r="4733" spans="1:24" s="77" customFormat="1" ht="47.25" x14ac:dyDescent="0.25">
      <c r="A4733" s="72" t="s">
        <v>312</v>
      </c>
      <c r="B4733" s="33" t="s">
        <v>338</v>
      </c>
      <c r="C4733" s="78" t="s">
        <v>34</v>
      </c>
      <c r="D4733" s="43" t="s">
        <v>167</v>
      </c>
      <c r="E4733" s="74"/>
      <c r="F4733" s="74"/>
      <c r="G4733" s="74"/>
      <c r="H4733" s="74"/>
      <c r="I4733" s="54"/>
      <c r="J4733" s="50"/>
      <c r="K4733" s="54"/>
      <c r="L4733" s="55"/>
      <c r="M4733" s="75"/>
      <c r="N4733" s="75"/>
      <c r="O4733" s="74"/>
      <c r="P4733" s="74"/>
      <c r="Q4733" s="57">
        <f t="shared" si="1160"/>
        <v>0</v>
      </c>
      <c r="R4733" s="74"/>
      <c r="S4733" s="53">
        <f t="shared" si="1161"/>
        <v>0</v>
      </c>
      <c r="T4733" s="58"/>
      <c r="U4733" s="58"/>
      <c r="V4733" s="53">
        <f t="shared" si="1162"/>
        <v>0</v>
      </c>
      <c r="W4733" s="75"/>
      <c r="X4733" s="76"/>
    </row>
    <row r="4734" spans="1:24" s="77" customFormat="1" ht="15.75" x14ac:dyDescent="0.25">
      <c r="A4734" s="72" t="s">
        <v>312</v>
      </c>
      <c r="B4734" s="33" t="s">
        <v>338</v>
      </c>
      <c r="C4734" s="78" t="s">
        <v>35</v>
      </c>
      <c r="D4734" s="43" t="s">
        <v>168</v>
      </c>
      <c r="E4734" s="74"/>
      <c r="F4734" s="74"/>
      <c r="G4734" s="74"/>
      <c r="H4734" s="74"/>
      <c r="I4734" s="54"/>
      <c r="J4734" s="50"/>
      <c r="K4734" s="54"/>
      <c r="L4734" s="55"/>
      <c r="M4734" s="75"/>
      <c r="N4734" s="75"/>
      <c r="O4734" s="74"/>
      <c r="P4734" s="74"/>
      <c r="Q4734" s="57">
        <f t="shared" si="1160"/>
        <v>0</v>
      </c>
      <c r="R4734" s="74"/>
      <c r="S4734" s="53">
        <f t="shared" si="1161"/>
        <v>0</v>
      </c>
      <c r="T4734" s="58"/>
      <c r="U4734" s="58"/>
      <c r="V4734" s="53">
        <f t="shared" si="1162"/>
        <v>0</v>
      </c>
      <c r="W4734" s="75"/>
      <c r="X4734" s="76"/>
    </row>
    <row r="4735" spans="1:24" s="77" customFormat="1" ht="31.5" x14ac:dyDescent="0.25">
      <c r="A4735" s="72" t="s">
        <v>312</v>
      </c>
      <c r="B4735" s="33" t="s">
        <v>338</v>
      </c>
      <c r="C4735" s="78" t="s">
        <v>36</v>
      </c>
      <c r="D4735" s="43" t="s">
        <v>190</v>
      </c>
      <c r="E4735" s="74"/>
      <c r="F4735" s="74"/>
      <c r="G4735" s="74"/>
      <c r="H4735" s="74"/>
      <c r="I4735" s="54"/>
      <c r="J4735" s="50"/>
      <c r="K4735" s="54"/>
      <c r="L4735" s="55"/>
      <c r="M4735" s="75"/>
      <c r="N4735" s="75"/>
      <c r="O4735" s="74"/>
      <c r="P4735" s="74"/>
      <c r="Q4735" s="57">
        <f t="shared" si="1160"/>
        <v>0</v>
      </c>
      <c r="R4735" s="74"/>
      <c r="S4735" s="53">
        <f t="shared" si="1161"/>
        <v>0</v>
      </c>
      <c r="T4735" s="58"/>
      <c r="U4735" s="58"/>
      <c r="V4735" s="53">
        <f t="shared" si="1162"/>
        <v>0</v>
      </c>
      <c r="W4735" s="75"/>
      <c r="X4735" s="76"/>
    </row>
    <row r="4736" spans="1:24" s="77" customFormat="1" ht="31.5" x14ac:dyDescent="0.25">
      <c r="A4736" s="72" t="s">
        <v>312</v>
      </c>
      <c r="B4736" s="33" t="s">
        <v>338</v>
      </c>
      <c r="C4736" s="78" t="s">
        <v>37</v>
      </c>
      <c r="D4736" s="43" t="s">
        <v>191</v>
      </c>
      <c r="E4736" s="75">
        <v>6718</v>
      </c>
      <c r="F4736" s="53">
        <f>E4736/12*3</f>
        <v>1679.5</v>
      </c>
      <c r="G4736" s="53">
        <v>6718</v>
      </c>
      <c r="H4736" s="53"/>
      <c r="I4736" s="127">
        <f>G4736-F4736</f>
        <v>5038.5</v>
      </c>
      <c r="J4736" s="55">
        <f>ROUND(I4736/F4736*100,2)</f>
        <v>300</v>
      </c>
      <c r="K4736" s="54"/>
      <c r="L4736" s="55"/>
      <c r="M4736" s="75"/>
      <c r="N4736" s="75"/>
      <c r="O4736" s="74">
        <v>590</v>
      </c>
      <c r="P4736" s="74"/>
      <c r="Q4736" s="57">
        <f t="shared" si="1160"/>
        <v>590</v>
      </c>
      <c r="R4736" s="75">
        <v>1</v>
      </c>
      <c r="S4736" s="53">
        <f>ROUND(R4736/12*3,0)</f>
        <v>0</v>
      </c>
      <c r="T4736" s="58">
        <v>1</v>
      </c>
      <c r="U4736" s="58"/>
      <c r="V4736" s="53">
        <f t="shared" si="1162"/>
        <v>1</v>
      </c>
      <c r="W4736" s="75"/>
      <c r="X4736" s="76"/>
    </row>
    <row r="4737" spans="1:24" s="77" customFormat="1" ht="31.5" x14ac:dyDescent="0.25">
      <c r="A4737" s="72" t="s">
        <v>312</v>
      </c>
      <c r="B4737" s="33" t="s">
        <v>338</v>
      </c>
      <c r="C4737" s="78" t="s">
        <v>38</v>
      </c>
      <c r="D4737" s="43" t="s">
        <v>169</v>
      </c>
      <c r="E4737" s="74"/>
      <c r="F4737" s="74"/>
      <c r="G4737" s="74"/>
      <c r="H4737" s="74"/>
      <c r="I4737" s="54"/>
      <c r="J4737" s="50"/>
      <c r="K4737" s="54"/>
      <c r="L4737" s="55"/>
      <c r="M4737" s="75"/>
      <c r="N4737" s="75"/>
      <c r="O4737" s="74"/>
      <c r="P4737" s="74"/>
      <c r="Q4737" s="57">
        <f t="shared" si="1160"/>
        <v>0</v>
      </c>
      <c r="R4737" s="74"/>
      <c r="S4737" s="53">
        <f t="shared" ref="S4737:S4750" si="1163">ROUND(R4737/12*3,0)</f>
        <v>0</v>
      </c>
      <c r="T4737" s="58"/>
      <c r="U4737" s="58"/>
      <c r="V4737" s="53">
        <f t="shared" si="1162"/>
        <v>0</v>
      </c>
      <c r="W4737" s="75"/>
      <c r="X4737" s="76"/>
    </row>
    <row r="4738" spans="1:24" s="77" customFormat="1" ht="15.75" x14ac:dyDescent="0.25">
      <c r="A4738" s="72" t="s">
        <v>312</v>
      </c>
      <c r="B4738" s="33" t="s">
        <v>338</v>
      </c>
      <c r="C4738" s="78" t="s">
        <v>39</v>
      </c>
      <c r="D4738" s="43" t="s">
        <v>170</v>
      </c>
      <c r="E4738" s="74"/>
      <c r="F4738" s="74"/>
      <c r="G4738" s="74"/>
      <c r="H4738" s="74"/>
      <c r="I4738" s="54"/>
      <c r="J4738" s="50"/>
      <c r="K4738" s="54"/>
      <c r="L4738" s="55"/>
      <c r="M4738" s="75"/>
      <c r="N4738" s="75"/>
      <c r="O4738" s="74"/>
      <c r="P4738" s="74"/>
      <c r="Q4738" s="57">
        <f t="shared" si="1160"/>
        <v>0</v>
      </c>
      <c r="R4738" s="74"/>
      <c r="S4738" s="53">
        <f t="shared" si="1163"/>
        <v>0</v>
      </c>
      <c r="T4738" s="58"/>
      <c r="U4738" s="58"/>
      <c r="V4738" s="53">
        <f t="shared" si="1162"/>
        <v>0</v>
      </c>
      <c r="W4738" s="75"/>
      <c r="X4738" s="76"/>
    </row>
    <row r="4739" spans="1:24" s="77" customFormat="1" ht="47.25" x14ac:dyDescent="0.25">
      <c r="A4739" s="72" t="s">
        <v>312</v>
      </c>
      <c r="B4739" s="33" t="s">
        <v>338</v>
      </c>
      <c r="C4739" s="78" t="s">
        <v>40</v>
      </c>
      <c r="D4739" s="43" t="s">
        <v>172</v>
      </c>
      <c r="E4739" s="74"/>
      <c r="F4739" s="74"/>
      <c r="G4739" s="74"/>
      <c r="H4739" s="74"/>
      <c r="I4739" s="54"/>
      <c r="J4739" s="50"/>
      <c r="K4739" s="54"/>
      <c r="L4739" s="55"/>
      <c r="M4739" s="75"/>
      <c r="N4739" s="75"/>
      <c r="O4739" s="74"/>
      <c r="P4739" s="74"/>
      <c r="Q4739" s="57">
        <f t="shared" si="1160"/>
        <v>0</v>
      </c>
      <c r="R4739" s="74"/>
      <c r="S4739" s="53">
        <f t="shared" si="1163"/>
        <v>0</v>
      </c>
      <c r="T4739" s="58"/>
      <c r="U4739" s="58"/>
      <c r="V4739" s="53">
        <f t="shared" si="1162"/>
        <v>0</v>
      </c>
      <c r="W4739" s="75"/>
      <c r="X4739" s="76"/>
    </row>
    <row r="4740" spans="1:24" s="77" customFormat="1" ht="15.75" x14ac:dyDescent="0.25">
      <c r="A4740" s="72" t="s">
        <v>312</v>
      </c>
      <c r="B4740" s="33" t="s">
        <v>338</v>
      </c>
      <c r="C4740" s="78" t="s">
        <v>41</v>
      </c>
      <c r="D4740" s="43" t="s">
        <v>171</v>
      </c>
      <c r="E4740" s="74"/>
      <c r="F4740" s="74"/>
      <c r="G4740" s="74"/>
      <c r="H4740" s="74"/>
      <c r="I4740" s="54"/>
      <c r="J4740" s="50"/>
      <c r="K4740" s="54"/>
      <c r="L4740" s="55"/>
      <c r="M4740" s="75"/>
      <c r="N4740" s="75"/>
      <c r="O4740" s="74"/>
      <c r="P4740" s="74"/>
      <c r="Q4740" s="57">
        <f t="shared" si="1160"/>
        <v>0</v>
      </c>
      <c r="R4740" s="74"/>
      <c r="S4740" s="53">
        <f t="shared" si="1163"/>
        <v>0</v>
      </c>
      <c r="T4740" s="58"/>
      <c r="U4740" s="58"/>
      <c r="V4740" s="53">
        <f t="shared" si="1162"/>
        <v>0</v>
      </c>
      <c r="W4740" s="75"/>
      <c r="X4740" s="76"/>
    </row>
    <row r="4741" spans="1:24" s="77" customFormat="1" ht="15.75" x14ac:dyDescent="0.25">
      <c r="A4741" s="72" t="s">
        <v>312</v>
      </c>
      <c r="B4741" s="33" t="s">
        <v>338</v>
      </c>
      <c r="C4741" s="78" t="s">
        <v>42</v>
      </c>
      <c r="D4741" s="43" t="s">
        <v>192</v>
      </c>
      <c r="E4741" s="74"/>
      <c r="F4741" s="74"/>
      <c r="G4741" s="74"/>
      <c r="H4741" s="74"/>
      <c r="I4741" s="54"/>
      <c r="J4741" s="50"/>
      <c r="K4741" s="54"/>
      <c r="L4741" s="55"/>
      <c r="M4741" s="75"/>
      <c r="N4741" s="75"/>
      <c r="O4741" s="74"/>
      <c r="P4741" s="74"/>
      <c r="Q4741" s="57">
        <f t="shared" si="1160"/>
        <v>0</v>
      </c>
      <c r="R4741" s="74"/>
      <c r="S4741" s="53">
        <f t="shared" si="1163"/>
        <v>0</v>
      </c>
      <c r="T4741" s="58"/>
      <c r="U4741" s="58"/>
      <c r="V4741" s="53">
        <f t="shared" si="1162"/>
        <v>0</v>
      </c>
      <c r="W4741" s="75"/>
      <c r="X4741" s="76"/>
    </row>
    <row r="4742" spans="1:24" s="77" customFormat="1" ht="15.75" x14ac:dyDescent="0.25">
      <c r="A4742" s="72" t="s">
        <v>312</v>
      </c>
      <c r="B4742" s="33" t="s">
        <v>338</v>
      </c>
      <c r="C4742" s="78" t="s">
        <v>43</v>
      </c>
      <c r="D4742" s="43" t="s">
        <v>193</v>
      </c>
      <c r="E4742" s="74"/>
      <c r="F4742" s="74"/>
      <c r="G4742" s="74"/>
      <c r="H4742" s="74"/>
      <c r="I4742" s="54"/>
      <c r="J4742" s="50"/>
      <c r="K4742" s="54"/>
      <c r="L4742" s="55"/>
      <c r="M4742" s="75"/>
      <c r="N4742" s="75"/>
      <c r="O4742" s="74"/>
      <c r="P4742" s="74"/>
      <c r="Q4742" s="57">
        <f t="shared" si="1160"/>
        <v>0</v>
      </c>
      <c r="R4742" s="74"/>
      <c r="S4742" s="53">
        <f t="shared" si="1163"/>
        <v>0</v>
      </c>
      <c r="T4742" s="58"/>
      <c r="U4742" s="58"/>
      <c r="V4742" s="53">
        <f t="shared" si="1162"/>
        <v>0</v>
      </c>
      <c r="W4742" s="75"/>
      <c r="X4742" s="76"/>
    </row>
    <row r="4743" spans="1:24" s="77" customFormat="1" ht="15.75" x14ac:dyDescent="0.25">
      <c r="A4743" s="72" t="s">
        <v>312</v>
      </c>
      <c r="B4743" s="33" t="s">
        <v>338</v>
      </c>
      <c r="C4743" s="78" t="s">
        <v>44</v>
      </c>
      <c r="D4743" s="43" t="s">
        <v>173</v>
      </c>
      <c r="E4743" s="74"/>
      <c r="F4743" s="74"/>
      <c r="G4743" s="74"/>
      <c r="H4743" s="74"/>
      <c r="I4743" s="54"/>
      <c r="J4743" s="50"/>
      <c r="K4743" s="54"/>
      <c r="L4743" s="55"/>
      <c r="M4743" s="75"/>
      <c r="N4743" s="75"/>
      <c r="O4743" s="74"/>
      <c r="P4743" s="74"/>
      <c r="Q4743" s="57">
        <f t="shared" si="1160"/>
        <v>0</v>
      </c>
      <c r="R4743" s="74"/>
      <c r="S4743" s="53">
        <f t="shared" si="1163"/>
        <v>0</v>
      </c>
      <c r="T4743" s="58"/>
      <c r="U4743" s="58"/>
      <c r="V4743" s="53">
        <f t="shared" si="1162"/>
        <v>0</v>
      </c>
      <c r="W4743" s="75"/>
      <c r="X4743" s="76"/>
    </row>
    <row r="4744" spans="1:24" s="77" customFormat="1" ht="15.75" x14ac:dyDescent="0.25">
      <c r="A4744" s="72" t="s">
        <v>312</v>
      </c>
      <c r="B4744" s="33" t="s">
        <v>338</v>
      </c>
      <c r="C4744" s="78" t="s">
        <v>45</v>
      </c>
      <c r="D4744" s="43" t="s">
        <v>187</v>
      </c>
      <c r="E4744" s="74"/>
      <c r="F4744" s="74"/>
      <c r="G4744" s="74"/>
      <c r="H4744" s="74"/>
      <c r="I4744" s="54"/>
      <c r="J4744" s="50"/>
      <c r="K4744" s="54"/>
      <c r="L4744" s="55"/>
      <c r="M4744" s="75"/>
      <c r="N4744" s="75"/>
      <c r="O4744" s="74"/>
      <c r="P4744" s="74"/>
      <c r="Q4744" s="57">
        <f t="shared" si="1160"/>
        <v>0</v>
      </c>
      <c r="R4744" s="74"/>
      <c r="S4744" s="53">
        <f t="shared" si="1163"/>
        <v>0</v>
      </c>
      <c r="T4744" s="58"/>
      <c r="U4744" s="58"/>
      <c r="V4744" s="53">
        <f t="shared" si="1162"/>
        <v>0</v>
      </c>
      <c r="W4744" s="75"/>
      <c r="X4744" s="76"/>
    </row>
    <row r="4745" spans="1:24" s="77" customFormat="1" ht="15.75" x14ac:dyDescent="0.25">
      <c r="A4745" s="72" t="s">
        <v>312</v>
      </c>
      <c r="B4745" s="33" t="s">
        <v>338</v>
      </c>
      <c r="C4745" s="78" t="s">
        <v>46</v>
      </c>
      <c r="D4745" s="43" t="s">
        <v>194</v>
      </c>
      <c r="E4745" s="74"/>
      <c r="F4745" s="74"/>
      <c r="G4745" s="74"/>
      <c r="H4745" s="74"/>
      <c r="I4745" s="54"/>
      <c r="J4745" s="50"/>
      <c r="K4745" s="54"/>
      <c r="L4745" s="55"/>
      <c r="M4745" s="75"/>
      <c r="N4745" s="75"/>
      <c r="O4745" s="74"/>
      <c r="P4745" s="74"/>
      <c r="Q4745" s="57">
        <f t="shared" si="1160"/>
        <v>0</v>
      </c>
      <c r="R4745" s="74"/>
      <c r="S4745" s="53">
        <f t="shared" si="1163"/>
        <v>0</v>
      </c>
      <c r="T4745" s="58"/>
      <c r="U4745" s="58"/>
      <c r="V4745" s="53">
        <f t="shared" si="1162"/>
        <v>0</v>
      </c>
      <c r="W4745" s="75"/>
      <c r="X4745" s="76"/>
    </row>
    <row r="4746" spans="1:24" s="77" customFormat="1" ht="15.75" x14ac:dyDescent="0.25">
      <c r="A4746" s="72" t="s">
        <v>312</v>
      </c>
      <c r="B4746" s="33" t="s">
        <v>338</v>
      </c>
      <c r="C4746" s="78" t="s">
        <v>47</v>
      </c>
      <c r="D4746" s="43" t="s">
        <v>121</v>
      </c>
      <c r="E4746" s="74"/>
      <c r="F4746" s="74"/>
      <c r="G4746" s="74"/>
      <c r="H4746" s="74"/>
      <c r="I4746" s="54"/>
      <c r="J4746" s="50"/>
      <c r="K4746" s="54"/>
      <c r="L4746" s="55"/>
      <c r="M4746" s="75"/>
      <c r="N4746" s="75"/>
      <c r="O4746" s="74"/>
      <c r="P4746" s="74"/>
      <c r="Q4746" s="57">
        <f t="shared" si="1160"/>
        <v>0</v>
      </c>
      <c r="R4746" s="74"/>
      <c r="S4746" s="53">
        <f t="shared" si="1163"/>
        <v>0</v>
      </c>
      <c r="T4746" s="58"/>
      <c r="U4746" s="58"/>
      <c r="V4746" s="53">
        <f t="shared" si="1162"/>
        <v>0</v>
      </c>
      <c r="W4746" s="75"/>
      <c r="X4746" s="76"/>
    </row>
    <row r="4747" spans="1:24" s="77" customFormat="1" ht="15.75" x14ac:dyDescent="0.25">
      <c r="A4747" s="72" t="s">
        <v>312</v>
      </c>
      <c r="B4747" s="33" t="s">
        <v>338</v>
      </c>
      <c r="C4747" s="78" t="s">
        <v>48</v>
      </c>
      <c r="D4747" s="43" t="s">
        <v>195</v>
      </c>
      <c r="E4747" s="74"/>
      <c r="F4747" s="74"/>
      <c r="G4747" s="74"/>
      <c r="H4747" s="74"/>
      <c r="I4747" s="54"/>
      <c r="J4747" s="50"/>
      <c r="K4747" s="54"/>
      <c r="L4747" s="55"/>
      <c r="M4747" s="75"/>
      <c r="N4747" s="75"/>
      <c r="O4747" s="74"/>
      <c r="P4747" s="74"/>
      <c r="Q4747" s="57">
        <f t="shared" si="1160"/>
        <v>0</v>
      </c>
      <c r="R4747" s="74"/>
      <c r="S4747" s="53">
        <f t="shared" si="1163"/>
        <v>0</v>
      </c>
      <c r="T4747" s="58"/>
      <c r="U4747" s="58"/>
      <c r="V4747" s="53">
        <f t="shared" si="1162"/>
        <v>0</v>
      </c>
      <c r="W4747" s="75"/>
      <c r="X4747" s="76"/>
    </row>
    <row r="4748" spans="1:24" s="77" customFormat="1" ht="31.5" x14ac:dyDescent="0.25">
      <c r="A4748" s="72" t="s">
        <v>312</v>
      </c>
      <c r="B4748" s="33" t="s">
        <v>338</v>
      </c>
      <c r="C4748" s="78" t="s">
        <v>128</v>
      </c>
      <c r="D4748" s="43" t="s">
        <v>118</v>
      </c>
      <c r="E4748" s="74"/>
      <c r="F4748" s="74"/>
      <c r="G4748" s="74"/>
      <c r="H4748" s="74"/>
      <c r="I4748" s="54"/>
      <c r="J4748" s="50"/>
      <c r="K4748" s="54"/>
      <c r="L4748" s="55"/>
      <c r="M4748" s="75"/>
      <c r="N4748" s="75"/>
      <c r="O4748" s="74"/>
      <c r="P4748" s="74"/>
      <c r="Q4748" s="57">
        <f t="shared" si="1160"/>
        <v>0</v>
      </c>
      <c r="R4748" s="74"/>
      <c r="S4748" s="53">
        <f t="shared" si="1163"/>
        <v>0</v>
      </c>
      <c r="T4748" s="58"/>
      <c r="U4748" s="58"/>
      <c r="V4748" s="53">
        <f t="shared" si="1162"/>
        <v>0</v>
      </c>
      <c r="W4748" s="75"/>
      <c r="X4748" s="76"/>
    </row>
    <row r="4749" spans="1:24" s="77" customFormat="1" ht="15.75" x14ac:dyDescent="0.25">
      <c r="A4749" s="72" t="s">
        <v>312</v>
      </c>
      <c r="B4749" s="33" t="s">
        <v>338</v>
      </c>
      <c r="C4749" s="78" t="s">
        <v>47</v>
      </c>
      <c r="D4749" s="43" t="s">
        <v>121</v>
      </c>
      <c r="E4749" s="74"/>
      <c r="F4749" s="74"/>
      <c r="G4749" s="74"/>
      <c r="H4749" s="74"/>
      <c r="I4749" s="54"/>
      <c r="J4749" s="50"/>
      <c r="K4749" s="54"/>
      <c r="L4749" s="55"/>
      <c r="M4749" s="75"/>
      <c r="N4749" s="75"/>
      <c r="O4749" s="74"/>
      <c r="P4749" s="74"/>
      <c r="Q4749" s="57">
        <f t="shared" si="1160"/>
        <v>0</v>
      </c>
      <c r="R4749" s="74"/>
      <c r="S4749" s="53">
        <f t="shared" si="1163"/>
        <v>0</v>
      </c>
      <c r="T4749" s="58"/>
      <c r="U4749" s="58"/>
      <c r="V4749" s="53">
        <f t="shared" si="1162"/>
        <v>0</v>
      </c>
      <c r="W4749" s="75"/>
      <c r="X4749" s="76"/>
    </row>
    <row r="4750" spans="1:24" s="77" customFormat="1" ht="31.5" x14ac:dyDescent="0.25">
      <c r="A4750" s="72" t="s">
        <v>312</v>
      </c>
      <c r="B4750" s="33" t="s">
        <v>338</v>
      </c>
      <c r="C4750" s="78" t="s">
        <v>49</v>
      </c>
      <c r="D4750" s="43" t="s">
        <v>196</v>
      </c>
      <c r="E4750" s="74"/>
      <c r="F4750" s="74"/>
      <c r="G4750" s="74"/>
      <c r="H4750" s="74"/>
      <c r="I4750" s="54"/>
      <c r="J4750" s="50"/>
      <c r="K4750" s="54"/>
      <c r="L4750" s="55"/>
      <c r="M4750" s="75"/>
      <c r="N4750" s="75"/>
      <c r="O4750" s="74"/>
      <c r="P4750" s="74"/>
      <c r="Q4750" s="57">
        <f t="shared" si="1160"/>
        <v>0</v>
      </c>
      <c r="R4750" s="74"/>
      <c r="S4750" s="53">
        <f t="shared" si="1163"/>
        <v>0</v>
      </c>
      <c r="T4750" s="58"/>
      <c r="U4750" s="58"/>
      <c r="V4750" s="53">
        <f t="shared" si="1162"/>
        <v>0</v>
      </c>
      <c r="W4750" s="75"/>
      <c r="X4750" s="76"/>
    </row>
    <row r="4751" spans="1:24" s="77" customFormat="1" ht="31.5" x14ac:dyDescent="0.25">
      <c r="A4751" s="72" t="s">
        <v>312</v>
      </c>
      <c r="B4751" s="33" t="s">
        <v>338</v>
      </c>
      <c r="C4751" s="78" t="s">
        <v>197</v>
      </c>
      <c r="D4751" s="43" t="s">
        <v>198</v>
      </c>
      <c r="E4751" s="75">
        <v>748168</v>
      </c>
      <c r="F4751" s="53">
        <f t="shared" ref="F4751:F4753" si="1164">E4751/12*3</f>
        <v>187042</v>
      </c>
      <c r="G4751" s="53">
        <v>195136</v>
      </c>
      <c r="H4751" s="53">
        <v>186527</v>
      </c>
      <c r="I4751" s="127">
        <f t="shared" ref="I4751" si="1165">G4751-F4751</f>
        <v>8094</v>
      </c>
      <c r="J4751" s="55">
        <f t="shared" ref="J4751" si="1166">ROUND(I4751/F4751*100,2)</f>
        <v>4.33</v>
      </c>
      <c r="K4751" s="54"/>
      <c r="L4751" s="55"/>
      <c r="M4751" s="75"/>
      <c r="N4751" s="75"/>
      <c r="O4751" s="74">
        <v>9875</v>
      </c>
      <c r="P4751" s="74">
        <v>9410</v>
      </c>
      <c r="Q4751" s="57">
        <f t="shared" si="1160"/>
        <v>465</v>
      </c>
      <c r="R4751" s="75">
        <v>323</v>
      </c>
      <c r="S4751" s="53">
        <f>ROUND(R4751/12*3,0)</f>
        <v>81</v>
      </c>
      <c r="T4751" s="58">
        <v>68</v>
      </c>
      <c r="U4751" s="58">
        <v>65</v>
      </c>
      <c r="V4751" s="53">
        <f t="shared" si="1162"/>
        <v>3</v>
      </c>
      <c r="W4751" s="75"/>
      <c r="X4751" s="76"/>
    </row>
    <row r="4752" spans="1:24" s="77" customFormat="1" ht="47.25" x14ac:dyDescent="0.25">
      <c r="A4752" s="72" t="s">
        <v>312</v>
      </c>
      <c r="B4752" s="33" t="s">
        <v>338</v>
      </c>
      <c r="C4752" s="78" t="s">
        <v>199</v>
      </c>
      <c r="D4752" s="43" t="s">
        <v>200</v>
      </c>
      <c r="E4752" s="75">
        <v>7517530</v>
      </c>
      <c r="F4752" s="53">
        <f t="shared" si="1164"/>
        <v>1879382.5</v>
      </c>
      <c r="G4752" s="53">
        <v>1732266</v>
      </c>
      <c r="H4752" s="53">
        <v>1732266</v>
      </c>
      <c r="I4752" s="127"/>
      <c r="J4752" s="55"/>
      <c r="K4752" s="54">
        <f t="shared" ref="K4752:K4753" si="1167">G4752-F4752</f>
        <v>-147116.5</v>
      </c>
      <c r="L4752" s="55">
        <f t="shared" ref="L4752:L4753" si="1168">ROUND(K4752*100/-F4752,2)</f>
        <v>7.83</v>
      </c>
      <c r="M4752" s="75"/>
      <c r="N4752" s="75"/>
      <c r="O4752" s="75">
        <v>65095</v>
      </c>
      <c r="P4752" s="74">
        <v>65095</v>
      </c>
      <c r="Q4752" s="57">
        <f t="shared" si="1160"/>
        <v>0</v>
      </c>
      <c r="R4752" s="75">
        <v>2671</v>
      </c>
      <c r="S4752" s="53">
        <f>ROUND(R4752/12*3,0)</f>
        <v>668</v>
      </c>
      <c r="T4752" s="58">
        <v>677</v>
      </c>
      <c r="U4752" s="58">
        <v>677</v>
      </c>
      <c r="V4752" s="53">
        <f t="shared" si="1162"/>
        <v>0</v>
      </c>
      <c r="W4752" s="75"/>
      <c r="X4752" s="76"/>
    </row>
    <row r="4753" spans="1:24" s="77" customFormat="1" ht="31.5" x14ac:dyDescent="0.25">
      <c r="A4753" s="72" t="s">
        <v>312</v>
      </c>
      <c r="B4753" s="33" t="s">
        <v>338</v>
      </c>
      <c r="C4753" s="78" t="s">
        <v>201</v>
      </c>
      <c r="D4753" s="43" t="s">
        <v>202</v>
      </c>
      <c r="E4753" s="75">
        <v>3361780</v>
      </c>
      <c r="F4753" s="53">
        <f t="shared" si="1164"/>
        <v>840445</v>
      </c>
      <c r="G4753" s="53">
        <v>601375</v>
      </c>
      <c r="H4753" s="53">
        <v>601375</v>
      </c>
      <c r="I4753" s="127"/>
      <c r="J4753" s="55"/>
      <c r="K4753" s="54">
        <f t="shared" si="1167"/>
        <v>-239070</v>
      </c>
      <c r="L4753" s="55">
        <f t="shared" si="1168"/>
        <v>28.45</v>
      </c>
      <c r="M4753" s="75"/>
      <c r="N4753" s="75"/>
      <c r="O4753" s="74">
        <v>38550</v>
      </c>
      <c r="P4753" s="74">
        <v>38550</v>
      </c>
      <c r="Q4753" s="59">
        <f t="shared" si="1160"/>
        <v>0</v>
      </c>
      <c r="R4753" s="75">
        <v>1337</v>
      </c>
      <c r="S4753" s="53">
        <f>ROUND(R4753/12*3,0)</f>
        <v>334</v>
      </c>
      <c r="T4753" s="58">
        <v>318</v>
      </c>
      <c r="U4753" s="58">
        <v>318</v>
      </c>
      <c r="V4753" s="53">
        <f t="shared" si="1162"/>
        <v>0</v>
      </c>
      <c r="W4753" s="75"/>
      <c r="X4753" s="76"/>
    </row>
    <row r="4754" spans="1:24" s="77" customFormat="1" ht="47.25" x14ac:dyDescent="0.25">
      <c r="A4754" s="72" t="s">
        <v>312</v>
      </c>
      <c r="B4754" s="33" t="s">
        <v>338</v>
      </c>
      <c r="C4754" s="78" t="s">
        <v>203</v>
      </c>
      <c r="D4754" s="43" t="s">
        <v>204</v>
      </c>
      <c r="E4754" s="74"/>
      <c r="F4754" s="74"/>
      <c r="G4754" s="74"/>
      <c r="H4754" s="74"/>
      <c r="I4754" s="54"/>
      <c r="J4754" s="50"/>
      <c r="K4754" s="54"/>
      <c r="L4754" s="55"/>
      <c r="M4754" s="75"/>
      <c r="N4754" s="75"/>
      <c r="O4754" s="74"/>
      <c r="P4754" s="74"/>
      <c r="Q4754" s="57">
        <f t="shared" si="1160"/>
        <v>0</v>
      </c>
      <c r="R4754" s="74"/>
      <c r="S4754" s="53">
        <f>ROUND(R4754/12*3,0)</f>
        <v>0</v>
      </c>
      <c r="T4754" s="58"/>
      <c r="U4754" s="58"/>
      <c r="V4754" s="53">
        <f t="shared" si="1162"/>
        <v>0</v>
      </c>
      <c r="W4754" s="75"/>
      <c r="X4754" s="76"/>
    </row>
    <row r="4755" spans="1:24" s="77" customFormat="1" ht="31.5" x14ac:dyDescent="0.25">
      <c r="A4755" s="72" t="s">
        <v>312</v>
      </c>
      <c r="B4755" s="22" t="s">
        <v>339</v>
      </c>
      <c r="C4755" s="73" t="s">
        <v>102</v>
      </c>
      <c r="D4755" s="32" t="s">
        <v>50</v>
      </c>
      <c r="E4755" s="64">
        <f t="shared" ref="E4755:L4755" si="1169">SUM(E4756:E4802)</f>
        <v>92360</v>
      </c>
      <c r="F4755" s="64">
        <f t="shared" si="1169"/>
        <v>15393.333333333334</v>
      </c>
      <c r="G4755" s="64">
        <f t="shared" si="1169"/>
        <v>14345</v>
      </c>
      <c r="H4755" s="64">
        <f t="shared" si="1169"/>
        <v>14345</v>
      </c>
      <c r="I4755" s="134">
        <f t="shared" si="1169"/>
        <v>0</v>
      </c>
      <c r="J4755" s="134">
        <f t="shared" si="1169"/>
        <v>0</v>
      </c>
      <c r="K4755" s="134">
        <f t="shared" si="1169"/>
        <v>0</v>
      </c>
      <c r="L4755" s="64">
        <f t="shared" si="1169"/>
        <v>0</v>
      </c>
      <c r="M4755" s="64"/>
      <c r="N4755" s="64"/>
      <c r="O4755" s="64">
        <f t="shared" ref="O4755:V4755" si="1170">SUM(O4756:O4800)</f>
        <v>0</v>
      </c>
      <c r="P4755" s="64">
        <f t="shared" si="1170"/>
        <v>0</v>
      </c>
      <c r="Q4755" s="134">
        <f t="shared" si="1170"/>
        <v>0</v>
      </c>
      <c r="R4755" s="64">
        <f t="shared" si="1170"/>
        <v>0</v>
      </c>
      <c r="S4755" s="64">
        <f t="shared" si="1170"/>
        <v>0</v>
      </c>
      <c r="T4755" s="144">
        <f t="shared" si="1170"/>
        <v>0</v>
      </c>
      <c r="U4755" s="144">
        <f t="shared" si="1170"/>
        <v>0</v>
      </c>
      <c r="V4755" s="64">
        <f t="shared" si="1170"/>
        <v>0</v>
      </c>
      <c r="W4755" s="64"/>
      <c r="X4755" s="76"/>
    </row>
    <row r="4756" spans="1:24" s="77" customFormat="1" ht="63" x14ac:dyDescent="0.25">
      <c r="A4756" s="72" t="s">
        <v>312</v>
      </c>
      <c r="B4756" s="44" t="s">
        <v>339</v>
      </c>
      <c r="C4756" s="73" t="s">
        <v>102</v>
      </c>
      <c r="D4756" s="43" t="s">
        <v>205</v>
      </c>
      <c r="E4756" s="74"/>
      <c r="F4756" s="74"/>
      <c r="G4756" s="74"/>
      <c r="H4756" s="74"/>
      <c r="I4756" s="54"/>
      <c r="J4756" s="50"/>
      <c r="K4756" s="54"/>
      <c r="L4756" s="55"/>
      <c r="M4756" s="75"/>
      <c r="N4756" s="75"/>
      <c r="O4756" s="74"/>
      <c r="P4756" s="74"/>
      <c r="Q4756" s="57">
        <f>O4756-P4756</f>
        <v>0</v>
      </c>
      <c r="R4756" s="74"/>
      <c r="S4756" s="53">
        <f>ROUND(R4756/12*3,0)</f>
        <v>0</v>
      </c>
      <c r="T4756" s="58"/>
      <c r="U4756" s="58"/>
      <c r="V4756" s="53">
        <f>T4756-U4756</f>
        <v>0</v>
      </c>
      <c r="W4756" s="75"/>
      <c r="X4756" s="76"/>
    </row>
    <row r="4757" spans="1:24" s="77" customFormat="1" ht="15.75" x14ac:dyDescent="0.25">
      <c r="A4757" s="72" t="s">
        <v>312</v>
      </c>
      <c r="B4757" s="44" t="s">
        <v>339</v>
      </c>
      <c r="C4757" s="23" t="s">
        <v>384</v>
      </c>
      <c r="D4757" s="43" t="s">
        <v>387</v>
      </c>
      <c r="E4757" s="74"/>
      <c r="F4757" s="74"/>
      <c r="G4757" s="74"/>
      <c r="H4757" s="74"/>
      <c r="I4757" s="54"/>
      <c r="J4757" s="50"/>
      <c r="K4757" s="54"/>
      <c r="L4757" s="55"/>
      <c r="M4757" s="75"/>
      <c r="N4757" s="75"/>
      <c r="O4757" s="74"/>
      <c r="P4757" s="74"/>
      <c r="Q4757" s="57"/>
      <c r="R4757" s="74"/>
      <c r="S4757" s="53"/>
      <c r="T4757" s="58"/>
      <c r="U4757" s="58"/>
      <c r="V4757" s="53"/>
      <c r="W4757" s="75"/>
      <c r="X4757" s="76"/>
    </row>
    <row r="4758" spans="1:24" s="77" customFormat="1" ht="15.75" x14ac:dyDescent="0.25">
      <c r="A4758" s="72" t="s">
        <v>312</v>
      </c>
      <c r="B4758" s="44" t="s">
        <v>339</v>
      </c>
      <c r="C4758" s="23" t="s">
        <v>385</v>
      </c>
      <c r="D4758" s="43" t="s">
        <v>388</v>
      </c>
      <c r="E4758" s="74"/>
      <c r="F4758" s="74"/>
      <c r="G4758" s="74"/>
      <c r="H4758" s="74"/>
      <c r="I4758" s="54"/>
      <c r="J4758" s="50"/>
      <c r="K4758" s="54"/>
      <c r="L4758" s="55"/>
      <c r="M4758" s="75"/>
      <c r="N4758" s="75"/>
      <c r="O4758" s="74"/>
      <c r="P4758" s="74"/>
      <c r="Q4758" s="57"/>
      <c r="R4758" s="74"/>
      <c r="S4758" s="53"/>
      <c r="T4758" s="58"/>
      <c r="U4758" s="58"/>
      <c r="V4758" s="53"/>
      <c r="W4758" s="75"/>
      <c r="X4758" s="76"/>
    </row>
    <row r="4759" spans="1:24" s="77" customFormat="1" ht="31.5" x14ac:dyDescent="0.25">
      <c r="A4759" s="72" t="s">
        <v>312</v>
      </c>
      <c r="B4759" s="44" t="s">
        <v>339</v>
      </c>
      <c r="C4759" s="23" t="s">
        <v>386</v>
      </c>
      <c r="D4759" s="43" t="s">
        <v>389</v>
      </c>
      <c r="E4759" s="74"/>
      <c r="F4759" s="74"/>
      <c r="G4759" s="74"/>
      <c r="H4759" s="74"/>
      <c r="I4759" s="54"/>
      <c r="J4759" s="50"/>
      <c r="K4759" s="54"/>
      <c r="L4759" s="55"/>
      <c r="M4759" s="75"/>
      <c r="N4759" s="75"/>
      <c r="O4759" s="74"/>
      <c r="P4759" s="74"/>
      <c r="Q4759" s="57"/>
      <c r="R4759" s="74"/>
      <c r="S4759" s="53"/>
      <c r="T4759" s="58"/>
      <c r="U4759" s="58"/>
      <c r="V4759" s="53"/>
      <c r="W4759" s="75"/>
      <c r="X4759" s="76"/>
    </row>
    <row r="4760" spans="1:24" s="77" customFormat="1" ht="31.5" x14ac:dyDescent="0.25">
      <c r="A4760" s="72" t="s">
        <v>312</v>
      </c>
      <c r="B4760" s="44" t="s">
        <v>339</v>
      </c>
      <c r="C4760" s="79" t="s">
        <v>206</v>
      </c>
      <c r="D4760" s="43" t="s">
        <v>207</v>
      </c>
      <c r="E4760" s="74"/>
      <c r="F4760" s="74"/>
      <c r="G4760" s="74"/>
      <c r="H4760" s="74"/>
      <c r="I4760" s="54"/>
      <c r="J4760" s="50"/>
      <c r="K4760" s="54"/>
      <c r="L4760" s="55"/>
      <c r="M4760" s="75"/>
      <c r="N4760" s="75"/>
      <c r="O4760" s="74"/>
      <c r="P4760" s="74"/>
      <c r="Q4760" s="57">
        <f t="shared" ref="Q4760:Q4798" si="1171">O4760-P4760</f>
        <v>0</v>
      </c>
      <c r="R4760" s="74"/>
      <c r="S4760" s="53">
        <f t="shared" ref="S4760:S4798" si="1172">ROUND(R4760/12*3,0)</f>
        <v>0</v>
      </c>
      <c r="T4760" s="58"/>
      <c r="U4760" s="58"/>
      <c r="V4760" s="53">
        <f t="shared" ref="V4760:V4798" si="1173">T4760-U4760</f>
        <v>0</v>
      </c>
      <c r="W4760" s="75"/>
      <c r="X4760" s="76"/>
    </row>
    <row r="4761" spans="1:24" s="77" customFormat="1" ht="31.5" x14ac:dyDescent="0.25">
      <c r="A4761" s="72" t="s">
        <v>312</v>
      </c>
      <c r="B4761" s="44" t="s">
        <v>339</v>
      </c>
      <c r="C4761" s="79" t="s">
        <v>208</v>
      </c>
      <c r="D4761" s="43" t="s">
        <v>209</v>
      </c>
      <c r="E4761" s="53">
        <v>92360</v>
      </c>
      <c r="F4761" s="53">
        <f>E4761/12*2</f>
        <v>15393.333333333334</v>
      </c>
      <c r="G4761" s="53">
        <v>14345</v>
      </c>
      <c r="H4761" s="53">
        <v>14345</v>
      </c>
      <c r="I4761" s="54"/>
      <c r="J4761" s="50"/>
      <c r="K4761" s="54"/>
      <c r="L4761" s="55"/>
      <c r="M4761" s="75"/>
      <c r="N4761" s="75"/>
      <c r="O4761" s="74"/>
      <c r="P4761" s="74"/>
      <c r="Q4761" s="57">
        <f t="shared" si="1171"/>
        <v>0</v>
      </c>
      <c r="R4761" s="74"/>
      <c r="S4761" s="53">
        <f t="shared" si="1172"/>
        <v>0</v>
      </c>
      <c r="T4761" s="58"/>
      <c r="U4761" s="58"/>
      <c r="V4761" s="53">
        <f t="shared" si="1173"/>
        <v>0</v>
      </c>
      <c r="W4761" s="75"/>
      <c r="X4761" s="76"/>
    </row>
    <row r="4762" spans="1:24" s="77" customFormat="1" ht="15.75" x14ac:dyDescent="0.25">
      <c r="A4762" s="72" t="s">
        <v>312</v>
      </c>
      <c r="B4762" s="44" t="s">
        <v>339</v>
      </c>
      <c r="C4762" s="79" t="s">
        <v>210</v>
      </c>
      <c r="D4762" s="43" t="s">
        <v>224</v>
      </c>
      <c r="E4762" s="74"/>
      <c r="F4762" s="74"/>
      <c r="G4762" s="74"/>
      <c r="H4762" s="74"/>
      <c r="I4762" s="54"/>
      <c r="J4762" s="50"/>
      <c r="K4762" s="54"/>
      <c r="L4762" s="55"/>
      <c r="M4762" s="75"/>
      <c r="N4762" s="75"/>
      <c r="O4762" s="74"/>
      <c r="P4762" s="74"/>
      <c r="Q4762" s="57">
        <f t="shared" si="1171"/>
        <v>0</v>
      </c>
      <c r="R4762" s="74"/>
      <c r="S4762" s="53">
        <f t="shared" si="1172"/>
        <v>0</v>
      </c>
      <c r="T4762" s="58"/>
      <c r="U4762" s="58"/>
      <c r="V4762" s="53">
        <f t="shared" si="1173"/>
        <v>0</v>
      </c>
      <c r="W4762" s="75"/>
      <c r="X4762" s="76"/>
    </row>
    <row r="4763" spans="1:24" s="77" customFormat="1" ht="31.5" x14ac:dyDescent="0.25">
      <c r="A4763" s="72" t="s">
        <v>312</v>
      </c>
      <c r="B4763" s="44" t="s">
        <v>339</v>
      </c>
      <c r="C4763" s="79" t="s">
        <v>211</v>
      </c>
      <c r="D4763" s="43" t="s">
        <v>225</v>
      </c>
      <c r="E4763" s="74"/>
      <c r="F4763" s="74"/>
      <c r="G4763" s="74"/>
      <c r="H4763" s="74"/>
      <c r="I4763" s="54"/>
      <c r="J4763" s="50"/>
      <c r="K4763" s="54"/>
      <c r="L4763" s="55"/>
      <c r="M4763" s="75"/>
      <c r="N4763" s="75"/>
      <c r="O4763" s="74"/>
      <c r="P4763" s="74"/>
      <c r="Q4763" s="57">
        <f t="shared" si="1171"/>
        <v>0</v>
      </c>
      <c r="R4763" s="74"/>
      <c r="S4763" s="53">
        <f>ROUND(R4763/12*3,0)</f>
        <v>0</v>
      </c>
      <c r="T4763" s="58"/>
      <c r="U4763" s="58"/>
      <c r="V4763" s="53">
        <f t="shared" si="1173"/>
        <v>0</v>
      </c>
      <c r="W4763" s="75"/>
      <c r="X4763" s="76"/>
    </row>
    <row r="4764" spans="1:24" s="77" customFormat="1" ht="31.5" x14ac:dyDescent="0.25">
      <c r="A4764" s="72" t="s">
        <v>312</v>
      </c>
      <c r="B4764" s="44" t="s">
        <v>339</v>
      </c>
      <c r="C4764" s="79" t="s">
        <v>212</v>
      </c>
      <c r="D4764" s="43" t="s">
        <v>213</v>
      </c>
      <c r="E4764" s="53"/>
      <c r="F4764" s="53">
        <f>E4764/12*1</f>
        <v>0</v>
      </c>
      <c r="G4764" s="53"/>
      <c r="H4764" s="53"/>
      <c r="I4764" s="54"/>
      <c r="J4764" s="50"/>
      <c r="K4764" s="54"/>
      <c r="L4764" s="55"/>
      <c r="M4764" s="75"/>
      <c r="N4764" s="75"/>
      <c r="O4764" s="74"/>
      <c r="P4764" s="74"/>
      <c r="Q4764" s="57">
        <f t="shared" si="1171"/>
        <v>0</v>
      </c>
      <c r="R4764" s="74"/>
      <c r="S4764" s="53">
        <f t="shared" si="1172"/>
        <v>0</v>
      </c>
      <c r="T4764" s="58"/>
      <c r="U4764" s="58"/>
      <c r="V4764" s="53">
        <f t="shared" si="1173"/>
        <v>0</v>
      </c>
      <c r="W4764" s="75"/>
      <c r="X4764" s="76"/>
    </row>
    <row r="4765" spans="1:24" s="77" customFormat="1" ht="15.75" x14ac:dyDescent="0.25">
      <c r="A4765" s="72" t="s">
        <v>312</v>
      </c>
      <c r="B4765" s="44" t="s">
        <v>339</v>
      </c>
      <c r="C4765" s="79" t="s">
        <v>214</v>
      </c>
      <c r="D4765" s="43" t="s">
        <v>215</v>
      </c>
      <c r="E4765" s="74"/>
      <c r="F4765" s="74"/>
      <c r="G4765" s="74"/>
      <c r="H4765" s="74"/>
      <c r="I4765" s="54"/>
      <c r="J4765" s="50"/>
      <c r="K4765" s="54"/>
      <c r="L4765" s="55"/>
      <c r="M4765" s="75"/>
      <c r="N4765" s="75"/>
      <c r="O4765" s="74"/>
      <c r="P4765" s="74"/>
      <c r="Q4765" s="57">
        <f t="shared" si="1171"/>
        <v>0</v>
      </c>
      <c r="R4765" s="74"/>
      <c r="S4765" s="53">
        <f t="shared" si="1172"/>
        <v>0</v>
      </c>
      <c r="T4765" s="58"/>
      <c r="U4765" s="58"/>
      <c r="V4765" s="53">
        <f t="shared" si="1173"/>
        <v>0</v>
      </c>
      <c r="W4765" s="75"/>
      <c r="X4765" s="76"/>
    </row>
    <row r="4766" spans="1:24" s="77" customFormat="1" ht="31.5" x14ac:dyDescent="0.25">
      <c r="A4766" s="72" t="s">
        <v>312</v>
      </c>
      <c r="B4766" s="44" t="s">
        <v>339</v>
      </c>
      <c r="C4766" s="79" t="s">
        <v>216</v>
      </c>
      <c r="D4766" s="43" t="s">
        <v>217</v>
      </c>
      <c r="E4766" s="53"/>
      <c r="F4766" s="53">
        <f t="shared" ref="F4766:F4797" si="1174">E4766/12*1</f>
        <v>0</v>
      </c>
      <c r="G4766" s="53"/>
      <c r="H4766" s="53"/>
      <c r="I4766" s="54"/>
      <c r="J4766" s="50"/>
      <c r="K4766" s="54"/>
      <c r="L4766" s="55"/>
      <c r="M4766" s="75"/>
      <c r="N4766" s="75"/>
      <c r="O4766" s="74"/>
      <c r="P4766" s="74"/>
      <c r="Q4766" s="57">
        <f t="shared" si="1171"/>
        <v>0</v>
      </c>
      <c r="R4766" s="74"/>
      <c r="S4766" s="53">
        <f t="shared" si="1172"/>
        <v>0</v>
      </c>
      <c r="T4766" s="58"/>
      <c r="U4766" s="58"/>
      <c r="V4766" s="53">
        <f t="shared" si="1173"/>
        <v>0</v>
      </c>
      <c r="W4766" s="75"/>
      <c r="X4766" s="76"/>
    </row>
    <row r="4767" spans="1:24" s="77" customFormat="1" ht="31.5" x14ac:dyDescent="0.25">
      <c r="A4767" s="72" t="s">
        <v>312</v>
      </c>
      <c r="B4767" s="44" t="s">
        <v>339</v>
      </c>
      <c r="C4767" s="79" t="s">
        <v>218</v>
      </c>
      <c r="D4767" s="43" t="s">
        <v>219</v>
      </c>
      <c r="E4767" s="53"/>
      <c r="F4767" s="53">
        <f t="shared" si="1174"/>
        <v>0</v>
      </c>
      <c r="G4767" s="53"/>
      <c r="H4767" s="53"/>
      <c r="I4767" s="54"/>
      <c r="J4767" s="50"/>
      <c r="K4767" s="54"/>
      <c r="L4767" s="55"/>
      <c r="M4767" s="75"/>
      <c r="N4767" s="75"/>
      <c r="O4767" s="74"/>
      <c r="P4767" s="74"/>
      <c r="Q4767" s="57">
        <f t="shared" si="1171"/>
        <v>0</v>
      </c>
      <c r="R4767" s="74"/>
      <c r="S4767" s="53">
        <f t="shared" si="1172"/>
        <v>0</v>
      </c>
      <c r="T4767" s="58"/>
      <c r="U4767" s="58"/>
      <c r="V4767" s="53">
        <f t="shared" si="1173"/>
        <v>0</v>
      </c>
      <c r="W4767" s="75"/>
      <c r="X4767" s="76"/>
    </row>
    <row r="4768" spans="1:24" s="77" customFormat="1" ht="31.5" x14ac:dyDescent="0.25">
      <c r="A4768" s="72" t="s">
        <v>312</v>
      </c>
      <c r="B4768" s="44" t="s">
        <v>339</v>
      </c>
      <c r="C4768" s="79" t="s">
        <v>220</v>
      </c>
      <c r="D4768" s="43" t="s">
        <v>221</v>
      </c>
      <c r="E4768" s="53"/>
      <c r="F4768" s="53">
        <f t="shared" si="1174"/>
        <v>0</v>
      </c>
      <c r="G4768" s="53"/>
      <c r="H4768" s="53"/>
      <c r="I4768" s="54"/>
      <c r="J4768" s="50"/>
      <c r="K4768" s="54"/>
      <c r="L4768" s="55"/>
      <c r="M4768" s="75"/>
      <c r="N4768" s="75"/>
      <c r="O4768" s="74"/>
      <c r="P4768" s="74"/>
      <c r="Q4768" s="57">
        <f t="shared" si="1171"/>
        <v>0</v>
      </c>
      <c r="R4768" s="74"/>
      <c r="S4768" s="53">
        <f t="shared" si="1172"/>
        <v>0</v>
      </c>
      <c r="T4768" s="58"/>
      <c r="U4768" s="58"/>
      <c r="V4768" s="53">
        <f t="shared" si="1173"/>
        <v>0</v>
      </c>
      <c r="W4768" s="75"/>
      <c r="X4768" s="76"/>
    </row>
    <row r="4769" spans="1:24" s="77" customFormat="1" ht="31.5" x14ac:dyDescent="0.25">
      <c r="A4769" s="72" t="s">
        <v>312</v>
      </c>
      <c r="B4769" s="44" t="s">
        <v>339</v>
      </c>
      <c r="C4769" s="79" t="s">
        <v>222</v>
      </c>
      <c r="D4769" s="43" t="s">
        <v>226</v>
      </c>
      <c r="E4769" s="53"/>
      <c r="F4769" s="53">
        <f t="shared" si="1174"/>
        <v>0</v>
      </c>
      <c r="G4769" s="53"/>
      <c r="H4769" s="53"/>
      <c r="I4769" s="54"/>
      <c r="J4769" s="50"/>
      <c r="K4769" s="54"/>
      <c r="L4769" s="55"/>
      <c r="M4769" s="75"/>
      <c r="N4769" s="75"/>
      <c r="O4769" s="74"/>
      <c r="P4769" s="74"/>
      <c r="Q4769" s="57">
        <f t="shared" si="1171"/>
        <v>0</v>
      </c>
      <c r="R4769" s="74"/>
      <c r="S4769" s="53">
        <f t="shared" si="1172"/>
        <v>0</v>
      </c>
      <c r="T4769" s="58"/>
      <c r="U4769" s="58"/>
      <c r="V4769" s="53">
        <f t="shared" si="1173"/>
        <v>0</v>
      </c>
      <c r="W4769" s="75"/>
      <c r="X4769" s="76"/>
    </row>
    <row r="4770" spans="1:24" s="77" customFormat="1" ht="31.5" x14ac:dyDescent="0.25">
      <c r="A4770" s="72" t="s">
        <v>312</v>
      </c>
      <c r="B4770" s="44" t="s">
        <v>339</v>
      </c>
      <c r="C4770" s="79" t="s">
        <v>223</v>
      </c>
      <c r="D4770" s="43" t="s">
        <v>227</v>
      </c>
      <c r="E4770" s="53"/>
      <c r="F4770" s="53">
        <f t="shared" si="1174"/>
        <v>0</v>
      </c>
      <c r="G4770" s="53"/>
      <c r="H4770" s="53"/>
      <c r="I4770" s="54"/>
      <c r="J4770" s="50"/>
      <c r="K4770" s="54"/>
      <c r="L4770" s="55"/>
      <c r="M4770" s="75"/>
      <c r="N4770" s="75"/>
      <c r="O4770" s="74"/>
      <c r="P4770" s="74"/>
      <c r="Q4770" s="57">
        <f t="shared" si="1171"/>
        <v>0</v>
      </c>
      <c r="R4770" s="74"/>
      <c r="S4770" s="53">
        <f t="shared" si="1172"/>
        <v>0</v>
      </c>
      <c r="T4770" s="58"/>
      <c r="U4770" s="58"/>
      <c r="V4770" s="53">
        <f t="shared" si="1173"/>
        <v>0</v>
      </c>
      <c r="W4770" s="75"/>
      <c r="X4770" s="76"/>
    </row>
    <row r="4771" spans="1:24" s="77" customFormat="1" ht="31.5" x14ac:dyDescent="0.25">
      <c r="A4771" s="72" t="s">
        <v>312</v>
      </c>
      <c r="B4771" s="44" t="s">
        <v>339</v>
      </c>
      <c r="C4771" s="79" t="s">
        <v>280</v>
      </c>
      <c r="D4771" s="43" t="s">
        <v>281</v>
      </c>
      <c r="E4771" s="53"/>
      <c r="F4771" s="53">
        <f t="shared" si="1174"/>
        <v>0</v>
      </c>
      <c r="G4771" s="53"/>
      <c r="H4771" s="53"/>
      <c r="I4771" s="54"/>
      <c r="J4771" s="50"/>
      <c r="K4771" s="54"/>
      <c r="L4771" s="55"/>
      <c r="M4771" s="75"/>
      <c r="N4771" s="75"/>
      <c r="O4771" s="74"/>
      <c r="P4771" s="74"/>
      <c r="Q4771" s="57">
        <f t="shared" si="1171"/>
        <v>0</v>
      </c>
      <c r="R4771" s="74"/>
      <c r="S4771" s="53">
        <f t="shared" si="1172"/>
        <v>0</v>
      </c>
      <c r="T4771" s="58"/>
      <c r="U4771" s="58"/>
      <c r="V4771" s="53">
        <f t="shared" si="1173"/>
        <v>0</v>
      </c>
      <c r="W4771" s="75"/>
      <c r="X4771" s="76"/>
    </row>
    <row r="4772" spans="1:24" s="77" customFormat="1" ht="15.75" x14ac:dyDescent="0.25">
      <c r="A4772" s="72" t="s">
        <v>312</v>
      </c>
      <c r="B4772" s="44" t="s">
        <v>339</v>
      </c>
      <c r="C4772" s="79" t="s">
        <v>228</v>
      </c>
      <c r="D4772" s="43" t="s">
        <v>229</v>
      </c>
      <c r="E4772" s="53"/>
      <c r="F4772" s="53">
        <f t="shared" si="1174"/>
        <v>0</v>
      </c>
      <c r="G4772" s="53"/>
      <c r="H4772" s="53"/>
      <c r="I4772" s="54"/>
      <c r="J4772" s="50"/>
      <c r="K4772" s="54"/>
      <c r="L4772" s="55"/>
      <c r="M4772" s="75"/>
      <c r="N4772" s="75"/>
      <c r="O4772" s="74"/>
      <c r="P4772" s="74"/>
      <c r="Q4772" s="57">
        <f t="shared" si="1171"/>
        <v>0</v>
      </c>
      <c r="R4772" s="74"/>
      <c r="S4772" s="53">
        <f t="shared" si="1172"/>
        <v>0</v>
      </c>
      <c r="T4772" s="58"/>
      <c r="U4772" s="58"/>
      <c r="V4772" s="53">
        <f t="shared" si="1173"/>
        <v>0</v>
      </c>
      <c r="W4772" s="75"/>
      <c r="X4772" s="76"/>
    </row>
    <row r="4773" spans="1:24" s="77" customFormat="1" ht="31.5" x14ac:dyDescent="0.25">
      <c r="A4773" s="72" t="s">
        <v>312</v>
      </c>
      <c r="B4773" s="44" t="s">
        <v>339</v>
      </c>
      <c r="C4773" s="79" t="s">
        <v>230</v>
      </c>
      <c r="D4773" s="43" t="s">
        <v>231</v>
      </c>
      <c r="E4773" s="53"/>
      <c r="F4773" s="53">
        <f t="shared" si="1174"/>
        <v>0</v>
      </c>
      <c r="G4773" s="53"/>
      <c r="H4773" s="53"/>
      <c r="I4773" s="54"/>
      <c r="J4773" s="50"/>
      <c r="K4773" s="54"/>
      <c r="L4773" s="55"/>
      <c r="M4773" s="75"/>
      <c r="N4773" s="75"/>
      <c r="O4773" s="74"/>
      <c r="P4773" s="74"/>
      <c r="Q4773" s="57">
        <f t="shared" si="1171"/>
        <v>0</v>
      </c>
      <c r="R4773" s="74"/>
      <c r="S4773" s="53">
        <f t="shared" si="1172"/>
        <v>0</v>
      </c>
      <c r="T4773" s="58"/>
      <c r="U4773" s="58"/>
      <c r="V4773" s="53">
        <f t="shared" si="1173"/>
        <v>0</v>
      </c>
      <c r="W4773" s="75"/>
      <c r="X4773" s="76"/>
    </row>
    <row r="4774" spans="1:24" s="77" customFormat="1" ht="15.75" x14ac:dyDescent="0.25">
      <c r="A4774" s="72" t="s">
        <v>312</v>
      </c>
      <c r="B4774" s="44" t="s">
        <v>339</v>
      </c>
      <c r="C4774" s="79" t="s">
        <v>232</v>
      </c>
      <c r="D4774" s="43" t="s">
        <v>233</v>
      </c>
      <c r="E4774" s="53"/>
      <c r="F4774" s="53">
        <f t="shared" si="1174"/>
        <v>0</v>
      </c>
      <c r="G4774" s="53"/>
      <c r="H4774" s="53"/>
      <c r="I4774" s="54"/>
      <c r="J4774" s="50"/>
      <c r="K4774" s="54"/>
      <c r="L4774" s="55"/>
      <c r="M4774" s="75"/>
      <c r="N4774" s="75"/>
      <c r="O4774" s="74"/>
      <c r="P4774" s="74"/>
      <c r="Q4774" s="57">
        <f t="shared" si="1171"/>
        <v>0</v>
      </c>
      <c r="R4774" s="74"/>
      <c r="S4774" s="53">
        <f t="shared" si="1172"/>
        <v>0</v>
      </c>
      <c r="T4774" s="58"/>
      <c r="U4774" s="58"/>
      <c r="V4774" s="53">
        <f t="shared" si="1173"/>
        <v>0</v>
      </c>
      <c r="W4774" s="75"/>
      <c r="X4774" s="76"/>
    </row>
    <row r="4775" spans="1:24" s="77" customFormat="1" ht="15.75" x14ac:dyDescent="0.25">
      <c r="A4775" s="72" t="s">
        <v>312</v>
      </c>
      <c r="B4775" s="44" t="s">
        <v>339</v>
      </c>
      <c r="C4775" s="37" t="s">
        <v>394</v>
      </c>
      <c r="D4775" s="43" t="s">
        <v>369</v>
      </c>
      <c r="E4775" s="53"/>
      <c r="F4775" s="53">
        <f t="shared" si="1174"/>
        <v>0</v>
      </c>
      <c r="G4775" s="53"/>
      <c r="H4775" s="53"/>
      <c r="I4775" s="54"/>
      <c r="J4775" s="50"/>
      <c r="K4775" s="54"/>
      <c r="L4775" s="55"/>
      <c r="M4775" s="75"/>
      <c r="N4775" s="75"/>
      <c r="O4775" s="74"/>
      <c r="P4775" s="74"/>
      <c r="Q4775" s="57">
        <f t="shared" si="1171"/>
        <v>0</v>
      </c>
      <c r="R4775" s="74"/>
      <c r="S4775" s="53">
        <f t="shared" si="1172"/>
        <v>0</v>
      </c>
      <c r="T4775" s="58"/>
      <c r="U4775" s="58"/>
      <c r="V4775" s="53">
        <f t="shared" si="1173"/>
        <v>0</v>
      </c>
      <c r="W4775" s="75"/>
      <c r="X4775" s="76"/>
    </row>
    <row r="4776" spans="1:24" s="77" customFormat="1" ht="15.75" x14ac:dyDescent="0.25">
      <c r="A4776" s="72" t="s">
        <v>312</v>
      </c>
      <c r="B4776" s="44" t="s">
        <v>339</v>
      </c>
      <c r="C4776" s="79" t="s">
        <v>234</v>
      </c>
      <c r="D4776" s="43" t="s">
        <v>235</v>
      </c>
      <c r="E4776" s="53"/>
      <c r="F4776" s="53">
        <f t="shared" si="1174"/>
        <v>0</v>
      </c>
      <c r="G4776" s="53"/>
      <c r="H4776" s="53"/>
      <c r="I4776" s="54"/>
      <c r="J4776" s="50"/>
      <c r="K4776" s="54"/>
      <c r="L4776" s="55"/>
      <c r="M4776" s="75"/>
      <c r="N4776" s="75"/>
      <c r="O4776" s="74"/>
      <c r="P4776" s="74"/>
      <c r="Q4776" s="57">
        <f t="shared" si="1171"/>
        <v>0</v>
      </c>
      <c r="R4776" s="74"/>
      <c r="S4776" s="53">
        <f t="shared" si="1172"/>
        <v>0</v>
      </c>
      <c r="T4776" s="58"/>
      <c r="U4776" s="58"/>
      <c r="V4776" s="53">
        <f t="shared" si="1173"/>
        <v>0</v>
      </c>
      <c r="W4776" s="75"/>
      <c r="X4776" s="76"/>
    </row>
    <row r="4777" spans="1:24" s="77" customFormat="1" ht="15.75" x14ac:dyDescent="0.25">
      <c r="A4777" s="72" t="s">
        <v>312</v>
      </c>
      <c r="B4777" s="44" t="s">
        <v>339</v>
      </c>
      <c r="C4777" s="79" t="s">
        <v>236</v>
      </c>
      <c r="D4777" s="43" t="s">
        <v>237</v>
      </c>
      <c r="E4777" s="53"/>
      <c r="F4777" s="53">
        <f t="shared" si="1174"/>
        <v>0</v>
      </c>
      <c r="G4777" s="53"/>
      <c r="H4777" s="53"/>
      <c r="I4777" s="54"/>
      <c r="J4777" s="50"/>
      <c r="K4777" s="54"/>
      <c r="L4777" s="55"/>
      <c r="M4777" s="75"/>
      <c r="N4777" s="75"/>
      <c r="O4777" s="74"/>
      <c r="P4777" s="74"/>
      <c r="Q4777" s="57">
        <f t="shared" si="1171"/>
        <v>0</v>
      </c>
      <c r="R4777" s="74"/>
      <c r="S4777" s="53">
        <f t="shared" si="1172"/>
        <v>0</v>
      </c>
      <c r="T4777" s="58"/>
      <c r="U4777" s="58"/>
      <c r="V4777" s="53">
        <f t="shared" si="1173"/>
        <v>0</v>
      </c>
      <c r="W4777" s="75"/>
      <c r="X4777" s="76"/>
    </row>
    <row r="4778" spans="1:24" s="77" customFormat="1" ht="31.5" x14ac:dyDescent="0.25">
      <c r="A4778" s="72" t="s">
        <v>312</v>
      </c>
      <c r="B4778" s="44" t="s">
        <v>339</v>
      </c>
      <c r="C4778" s="79" t="s">
        <v>238</v>
      </c>
      <c r="D4778" s="43" t="s">
        <v>239</v>
      </c>
      <c r="E4778" s="53"/>
      <c r="F4778" s="53">
        <f t="shared" si="1174"/>
        <v>0</v>
      </c>
      <c r="G4778" s="53"/>
      <c r="H4778" s="53"/>
      <c r="I4778" s="54"/>
      <c r="J4778" s="50"/>
      <c r="K4778" s="54"/>
      <c r="L4778" s="55"/>
      <c r="M4778" s="75"/>
      <c r="N4778" s="75"/>
      <c r="O4778" s="74"/>
      <c r="P4778" s="74"/>
      <c r="Q4778" s="57">
        <f t="shared" si="1171"/>
        <v>0</v>
      </c>
      <c r="R4778" s="74"/>
      <c r="S4778" s="53">
        <f t="shared" si="1172"/>
        <v>0</v>
      </c>
      <c r="T4778" s="58"/>
      <c r="U4778" s="58"/>
      <c r="V4778" s="53">
        <f t="shared" si="1173"/>
        <v>0</v>
      </c>
      <c r="W4778" s="75"/>
      <c r="X4778" s="76"/>
    </row>
    <row r="4779" spans="1:24" s="77" customFormat="1" ht="31.5" x14ac:dyDescent="0.25">
      <c r="A4779" s="72" t="s">
        <v>312</v>
      </c>
      <c r="B4779" s="44" t="s">
        <v>339</v>
      </c>
      <c r="C4779" s="79" t="s">
        <v>240</v>
      </c>
      <c r="D4779" s="43" t="s">
        <v>241</v>
      </c>
      <c r="E4779" s="53"/>
      <c r="F4779" s="53">
        <f t="shared" si="1174"/>
        <v>0</v>
      </c>
      <c r="G4779" s="53"/>
      <c r="H4779" s="53"/>
      <c r="I4779" s="54"/>
      <c r="J4779" s="50"/>
      <c r="K4779" s="54"/>
      <c r="L4779" s="55"/>
      <c r="M4779" s="75"/>
      <c r="N4779" s="75"/>
      <c r="O4779" s="74"/>
      <c r="P4779" s="74"/>
      <c r="Q4779" s="57">
        <f t="shared" si="1171"/>
        <v>0</v>
      </c>
      <c r="R4779" s="74"/>
      <c r="S4779" s="53">
        <f t="shared" si="1172"/>
        <v>0</v>
      </c>
      <c r="T4779" s="58"/>
      <c r="U4779" s="58"/>
      <c r="V4779" s="53">
        <f t="shared" si="1173"/>
        <v>0</v>
      </c>
      <c r="W4779" s="75"/>
      <c r="X4779" s="76"/>
    </row>
    <row r="4780" spans="1:24" s="77" customFormat="1" ht="15.75" x14ac:dyDescent="0.25">
      <c r="A4780" s="72" t="s">
        <v>312</v>
      </c>
      <c r="B4780" s="44" t="s">
        <v>339</v>
      </c>
      <c r="C4780" s="79" t="s">
        <v>242</v>
      </c>
      <c r="D4780" s="43" t="s">
        <v>246</v>
      </c>
      <c r="E4780" s="53"/>
      <c r="F4780" s="53">
        <f t="shared" si="1174"/>
        <v>0</v>
      </c>
      <c r="G4780" s="53"/>
      <c r="H4780" s="53"/>
      <c r="I4780" s="54"/>
      <c r="J4780" s="50"/>
      <c r="K4780" s="54"/>
      <c r="L4780" s="55"/>
      <c r="M4780" s="75"/>
      <c r="N4780" s="75"/>
      <c r="O4780" s="74"/>
      <c r="P4780" s="74"/>
      <c r="Q4780" s="57">
        <f t="shared" si="1171"/>
        <v>0</v>
      </c>
      <c r="R4780" s="74"/>
      <c r="S4780" s="53">
        <f t="shared" si="1172"/>
        <v>0</v>
      </c>
      <c r="T4780" s="58"/>
      <c r="U4780" s="58"/>
      <c r="V4780" s="53">
        <f t="shared" si="1173"/>
        <v>0</v>
      </c>
      <c r="W4780" s="75"/>
      <c r="X4780" s="76"/>
    </row>
    <row r="4781" spans="1:24" s="77" customFormat="1" ht="15.75" x14ac:dyDescent="0.25">
      <c r="A4781" s="72" t="s">
        <v>312</v>
      </c>
      <c r="B4781" s="44" t="s">
        <v>339</v>
      </c>
      <c r="C4781" s="79" t="s">
        <v>243</v>
      </c>
      <c r="D4781" s="43" t="s">
        <v>247</v>
      </c>
      <c r="E4781" s="53"/>
      <c r="F4781" s="53">
        <f t="shared" si="1174"/>
        <v>0</v>
      </c>
      <c r="G4781" s="53"/>
      <c r="H4781" s="53"/>
      <c r="I4781" s="54"/>
      <c r="J4781" s="50"/>
      <c r="K4781" s="54"/>
      <c r="L4781" s="55"/>
      <c r="M4781" s="75"/>
      <c r="N4781" s="75"/>
      <c r="O4781" s="74"/>
      <c r="P4781" s="74"/>
      <c r="Q4781" s="57">
        <f t="shared" si="1171"/>
        <v>0</v>
      </c>
      <c r="R4781" s="74"/>
      <c r="S4781" s="53">
        <f t="shared" si="1172"/>
        <v>0</v>
      </c>
      <c r="T4781" s="58"/>
      <c r="U4781" s="58"/>
      <c r="V4781" s="53">
        <f t="shared" si="1173"/>
        <v>0</v>
      </c>
      <c r="W4781" s="75"/>
      <c r="X4781" s="76"/>
    </row>
    <row r="4782" spans="1:24" s="77" customFormat="1" ht="15.75" x14ac:dyDescent="0.25">
      <c r="A4782" s="72" t="s">
        <v>312</v>
      </c>
      <c r="B4782" s="44" t="s">
        <v>339</v>
      </c>
      <c r="C4782" s="79" t="s">
        <v>244</v>
      </c>
      <c r="D4782" s="43" t="s">
        <v>245</v>
      </c>
      <c r="E4782" s="53"/>
      <c r="F4782" s="53">
        <f t="shared" si="1174"/>
        <v>0</v>
      </c>
      <c r="G4782" s="53"/>
      <c r="H4782" s="53"/>
      <c r="I4782" s="54"/>
      <c r="J4782" s="50"/>
      <c r="K4782" s="54"/>
      <c r="L4782" s="55"/>
      <c r="M4782" s="75"/>
      <c r="N4782" s="75"/>
      <c r="O4782" s="74"/>
      <c r="P4782" s="74"/>
      <c r="Q4782" s="57">
        <f t="shared" si="1171"/>
        <v>0</v>
      </c>
      <c r="R4782" s="74"/>
      <c r="S4782" s="53">
        <f t="shared" si="1172"/>
        <v>0</v>
      </c>
      <c r="T4782" s="58"/>
      <c r="U4782" s="58"/>
      <c r="V4782" s="53">
        <f t="shared" si="1173"/>
        <v>0</v>
      </c>
      <c r="W4782" s="75"/>
      <c r="X4782" s="76"/>
    </row>
    <row r="4783" spans="1:24" s="77" customFormat="1" ht="31.5" x14ac:dyDescent="0.25">
      <c r="A4783" s="72" t="s">
        <v>312</v>
      </c>
      <c r="B4783" s="44" t="s">
        <v>339</v>
      </c>
      <c r="C4783" s="79" t="s">
        <v>248</v>
      </c>
      <c r="D4783" s="43" t="s">
        <v>249</v>
      </c>
      <c r="E4783" s="53"/>
      <c r="F4783" s="53">
        <f t="shared" si="1174"/>
        <v>0</v>
      </c>
      <c r="G4783" s="53"/>
      <c r="H4783" s="53"/>
      <c r="I4783" s="54"/>
      <c r="J4783" s="50"/>
      <c r="K4783" s="54"/>
      <c r="L4783" s="55"/>
      <c r="M4783" s="75"/>
      <c r="N4783" s="75"/>
      <c r="O4783" s="74"/>
      <c r="P4783" s="74"/>
      <c r="Q4783" s="57">
        <f t="shared" si="1171"/>
        <v>0</v>
      </c>
      <c r="R4783" s="74"/>
      <c r="S4783" s="53">
        <f t="shared" si="1172"/>
        <v>0</v>
      </c>
      <c r="T4783" s="58"/>
      <c r="U4783" s="58"/>
      <c r="V4783" s="53">
        <f t="shared" si="1173"/>
        <v>0</v>
      </c>
      <c r="W4783" s="75"/>
      <c r="X4783" s="76"/>
    </row>
    <row r="4784" spans="1:24" s="77" customFormat="1" ht="15.75" x14ac:dyDescent="0.25">
      <c r="A4784" s="72" t="s">
        <v>312</v>
      </c>
      <c r="B4784" s="44" t="s">
        <v>339</v>
      </c>
      <c r="C4784" s="79" t="s">
        <v>250</v>
      </c>
      <c r="D4784" s="43" t="s">
        <v>251</v>
      </c>
      <c r="E4784" s="53"/>
      <c r="F4784" s="53">
        <f t="shared" si="1174"/>
        <v>0</v>
      </c>
      <c r="G4784" s="53"/>
      <c r="H4784" s="53"/>
      <c r="I4784" s="54"/>
      <c r="J4784" s="50"/>
      <c r="K4784" s="54"/>
      <c r="L4784" s="55"/>
      <c r="M4784" s="75"/>
      <c r="N4784" s="75"/>
      <c r="O4784" s="74"/>
      <c r="P4784" s="74"/>
      <c r="Q4784" s="57">
        <f t="shared" si="1171"/>
        <v>0</v>
      </c>
      <c r="R4784" s="74"/>
      <c r="S4784" s="53">
        <f t="shared" si="1172"/>
        <v>0</v>
      </c>
      <c r="T4784" s="58"/>
      <c r="U4784" s="58"/>
      <c r="V4784" s="53">
        <f t="shared" si="1173"/>
        <v>0</v>
      </c>
      <c r="W4784" s="75"/>
      <c r="X4784" s="76"/>
    </row>
    <row r="4785" spans="1:24" s="77" customFormat="1" ht="31.5" x14ac:dyDescent="0.25">
      <c r="A4785" s="72" t="s">
        <v>312</v>
      </c>
      <c r="B4785" s="44" t="s">
        <v>339</v>
      </c>
      <c r="C4785" s="79" t="s">
        <v>252</v>
      </c>
      <c r="D4785" s="43" t="s">
        <v>253</v>
      </c>
      <c r="E4785" s="53"/>
      <c r="F4785" s="53">
        <f t="shared" si="1174"/>
        <v>0</v>
      </c>
      <c r="G4785" s="53"/>
      <c r="H4785" s="53"/>
      <c r="I4785" s="54"/>
      <c r="J4785" s="50"/>
      <c r="K4785" s="54"/>
      <c r="L4785" s="55"/>
      <c r="M4785" s="75"/>
      <c r="N4785" s="75"/>
      <c r="O4785" s="74"/>
      <c r="P4785" s="74"/>
      <c r="Q4785" s="57">
        <f t="shared" si="1171"/>
        <v>0</v>
      </c>
      <c r="R4785" s="74"/>
      <c r="S4785" s="53">
        <f t="shared" si="1172"/>
        <v>0</v>
      </c>
      <c r="T4785" s="58"/>
      <c r="U4785" s="58"/>
      <c r="V4785" s="53">
        <f t="shared" si="1173"/>
        <v>0</v>
      </c>
      <c r="W4785" s="75"/>
      <c r="X4785" s="76"/>
    </row>
    <row r="4786" spans="1:24" s="77" customFormat="1" ht="15.75" x14ac:dyDescent="0.25">
      <c r="A4786" s="72" t="s">
        <v>312</v>
      </c>
      <c r="B4786" s="44" t="s">
        <v>339</v>
      </c>
      <c r="C4786" s="79" t="s">
        <v>254</v>
      </c>
      <c r="D4786" s="43" t="s">
        <v>263</v>
      </c>
      <c r="E4786" s="53"/>
      <c r="F4786" s="53">
        <f t="shared" si="1174"/>
        <v>0</v>
      </c>
      <c r="G4786" s="53"/>
      <c r="H4786" s="53"/>
      <c r="I4786" s="54"/>
      <c r="J4786" s="50"/>
      <c r="K4786" s="54"/>
      <c r="L4786" s="55"/>
      <c r="M4786" s="75"/>
      <c r="N4786" s="75"/>
      <c r="O4786" s="74"/>
      <c r="P4786" s="74"/>
      <c r="Q4786" s="57">
        <f t="shared" si="1171"/>
        <v>0</v>
      </c>
      <c r="R4786" s="74"/>
      <c r="S4786" s="53">
        <f t="shared" si="1172"/>
        <v>0</v>
      </c>
      <c r="T4786" s="58"/>
      <c r="U4786" s="58"/>
      <c r="V4786" s="53">
        <f t="shared" si="1173"/>
        <v>0</v>
      </c>
      <c r="W4786" s="75"/>
      <c r="X4786" s="76"/>
    </row>
    <row r="4787" spans="1:24" s="77" customFormat="1" ht="15.75" x14ac:dyDescent="0.25">
      <c r="A4787" s="72" t="s">
        <v>312</v>
      </c>
      <c r="B4787" s="44" t="s">
        <v>339</v>
      </c>
      <c r="C4787" s="79" t="s">
        <v>255</v>
      </c>
      <c r="D4787" s="43" t="s">
        <v>256</v>
      </c>
      <c r="E4787" s="53"/>
      <c r="F4787" s="53">
        <f t="shared" si="1174"/>
        <v>0</v>
      </c>
      <c r="G4787" s="53"/>
      <c r="H4787" s="53"/>
      <c r="I4787" s="54"/>
      <c r="J4787" s="50"/>
      <c r="K4787" s="54"/>
      <c r="L4787" s="55"/>
      <c r="M4787" s="75"/>
      <c r="N4787" s="75"/>
      <c r="O4787" s="74"/>
      <c r="P4787" s="74"/>
      <c r="Q4787" s="57">
        <f t="shared" si="1171"/>
        <v>0</v>
      </c>
      <c r="R4787" s="74"/>
      <c r="S4787" s="53">
        <f t="shared" si="1172"/>
        <v>0</v>
      </c>
      <c r="T4787" s="58"/>
      <c r="U4787" s="58"/>
      <c r="V4787" s="53">
        <f t="shared" si="1173"/>
        <v>0</v>
      </c>
      <c r="W4787" s="75"/>
      <c r="X4787" s="76"/>
    </row>
    <row r="4788" spans="1:24" s="77" customFormat="1" ht="15.75" x14ac:dyDescent="0.25">
      <c r="A4788" s="72" t="s">
        <v>312</v>
      </c>
      <c r="B4788" s="44" t="s">
        <v>339</v>
      </c>
      <c r="C4788" s="79" t="s">
        <v>257</v>
      </c>
      <c r="D4788" s="43" t="s">
        <v>258</v>
      </c>
      <c r="E4788" s="53"/>
      <c r="F4788" s="53">
        <f t="shared" si="1174"/>
        <v>0</v>
      </c>
      <c r="G4788" s="53"/>
      <c r="H4788" s="53"/>
      <c r="I4788" s="54"/>
      <c r="J4788" s="50"/>
      <c r="K4788" s="54"/>
      <c r="L4788" s="55"/>
      <c r="M4788" s="75"/>
      <c r="N4788" s="75"/>
      <c r="O4788" s="74"/>
      <c r="P4788" s="74"/>
      <c r="Q4788" s="57">
        <f t="shared" si="1171"/>
        <v>0</v>
      </c>
      <c r="R4788" s="74"/>
      <c r="S4788" s="53">
        <f t="shared" si="1172"/>
        <v>0</v>
      </c>
      <c r="T4788" s="58"/>
      <c r="U4788" s="58"/>
      <c r="V4788" s="53">
        <f t="shared" si="1173"/>
        <v>0</v>
      </c>
      <c r="W4788" s="75"/>
      <c r="X4788" s="76"/>
    </row>
    <row r="4789" spans="1:24" s="77" customFormat="1" ht="15.75" x14ac:dyDescent="0.25">
      <c r="A4789" s="72" t="s">
        <v>312</v>
      </c>
      <c r="B4789" s="44" t="s">
        <v>339</v>
      </c>
      <c r="C4789" s="79" t="s">
        <v>259</v>
      </c>
      <c r="D4789" s="43" t="s">
        <v>260</v>
      </c>
      <c r="E4789" s="53"/>
      <c r="F4789" s="53">
        <f t="shared" si="1174"/>
        <v>0</v>
      </c>
      <c r="G4789" s="53"/>
      <c r="H4789" s="53"/>
      <c r="I4789" s="54"/>
      <c r="J4789" s="50"/>
      <c r="K4789" s="54"/>
      <c r="L4789" s="55"/>
      <c r="M4789" s="75"/>
      <c r="N4789" s="75"/>
      <c r="O4789" s="74"/>
      <c r="P4789" s="74"/>
      <c r="Q4789" s="57">
        <f t="shared" si="1171"/>
        <v>0</v>
      </c>
      <c r="R4789" s="74"/>
      <c r="S4789" s="53">
        <f t="shared" si="1172"/>
        <v>0</v>
      </c>
      <c r="T4789" s="58"/>
      <c r="U4789" s="58"/>
      <c r="V4789" s="53">
        <f t="shared" si="1173"/>
        <v>0</v>
      </c>
      <c r="W4789" s="75"/>
      <c r="X4789" s="76"/>
    </row>
    <row r="4790" spans="1:24" s="77" customFormat="1" ht="31.5" x14ac:dyDescent="0.25">
      <c r="A4790" s="72" t="s">
        <v>312</v>
      </c>
      <c r="B4790" s="44" t="s">
        <v>339</v>
      </c>
      <c r="C4790" s="79" t="s">
        <v>261</v>
      </c>
      <c r="D4790" s="43" t="s">
        <v>262</v>
      </c>
      <c r="E4790" s="53"/>
      <c r="F4790" s="53">
        <f t="shared" si="1174"/>
        <v>0</v>
      </c>
      <c r="G4790" s="53"/>
      <c r="H4790" s="53"/>
      <c r="I4790" s="54"/>
      <c r="J4790" s="50"/>
      <c r="K4790" s="54"/>
      <c r="L4790" s="55"/>
      <c r="M4790" s="75"/>
      <c r="N4790" s="75"/>
      <c r="O4790" s="74"/>
      <c r="P4790" s="74"/>
      <c r="Q4790" s="57">
        <f t="shared" si="1171"/>
        <v>0</v>
      </c>
      <c r="R4790" s="74"/>
      <c r="S4790" s="53">
        <f t="shared" si="1172"/>
        <v>0</v>
      </c>
      <c r="T4790" s="58"/>
      <c r="U4790" s="58"/>
      <c r="V4790" s="53">
        <f t="shared" si="1173"/>
        <v>0</v>
      </c>
      <c r="W4790" s="75"/>
      <c r="X4790" s="76"/>
    </row>
    <row r="4791" spans="1:24" s="77" customFormat="1" ht="15.75" x14ac:dyDescent="0.25">
      <c r="A4791" s="72" t="s">
        <v>312</v>
      </c>
      <c r="B4791" s="44" t="s">
        <v>339</v>
      </c>
      <c r="C4791" s="79" t="s">
        <v>264</v>
      </c>
      <c r="D4791" s="43" t="s">
        <v>265</v>
      </c>
      <c r="E4791" s="53"/>
      <c r="F4791" s="53">
        <f t="shared" si="1174"/>
        <v>0</v>
      </c>
      <c r="G4791" s="53"/>
      <c r="H4791" s="53"/>
      <c r="I4791" s="54"/>
      <c r="J4791" s="50"/>
      <c r="K4791" s="54"/>
      <c r="L4791" s="55"/>
      <c r="M4791" s="75"/>
      <c r="N4791" s="75"/>
      <c r="O4791" s="74"/>
      <c r="P4791" s="74"/>
      <c r="Q4791" s="57">
        <f t="shared" si="1171"/>
        <v>0</v>
      </c>
      <c r="R4791" s="74"/>
      <c r="S4791" s="53">
        <f t="shared" si="1172"/>
        <v>0</v>
      </c>
      <c r="T4791" s="58"/>
      <c r="U4791" s="58"/>
      <c r="V4791" s="53">
        <f t="shared" si="1173"/>
        <v>0</v>
      </c>
      <c r="W4791" s="75"/>
      <c r="X4791" s="76"/>
    </row>
    <row r="4792" spans="1:24" s="77" customFormat="1" ht="47.25" x14ac:dyDescent="0.25">
      <c r="A4792" s="72" t="s">
        <v>312</v>
      </c>
      <c r="B4792" s="44" t="s">
        <v>339</v>
      </c>
      <c r="C4792" s="79" t="s">
        <v>266</v>
      </c>
      <c r="D4792" s="43" t="s">
        <v>267</v>
      </c>
      <c r="E4792" s="53"/>
      <c r="F4792" s="53">
        <f t="shared" si="1174"/>
        <v>0</v>
      </c>
      <c r="G4792" s="53"/>
      <c r="H4792" s="53"/>
      <c r="I4792" s="54"/>
      <c r="J4792" s="50"/>
      <c r="K4792" s="54"/>
      <c r="L4792" s="55"/>
      <c r="M4792" s="75"/>
      <c r="N4792" s="75"/>
      <c r="O4792" s="74"/>
      <c r="P4792" s="74"/>
      <c r="Q4792" s="57">
        <f t="shared" si="1171"/>
        <v>0</v>
      </c>
      <c r="R4792" s="74"/>
      <c r="S4792" s="53">
        <f t="shared" si="1172"/>
        <v>0</v>
      </c>
      <c r="T4792" s="58"/>
      <c r="U4792" s="58"/>
      <c r="V4792" s="53">
        <f t="shared" si="1173"/>
        <v>0</v>
      </c>
      <c r="W4792" s="75"/>
      <c r="X4792" s="76"/>
    </row>
    <row r="4793" spans="1:24" s="77" customFormat="1" ht="15.75" x14ac:dyDescent="0.25">
      <c r="A4793" s="72" t="s">
        <v>312</v>
      </c>
      <c r="B4793" s="44" t="s">
        <v>339</v>
      </c>
      <c r="C4793" s="79" t="s">
        <v>268</v>
      </c>
      <c r="D4793" s="43" t="s">
        <v>269</v>
      </c>
      <c r="E4793" s="53"/>
      <c r="F4793" s="53">
        <f t="shared" si="1174"/>
        <v>0</v>
      </c>
      <c r="G4793" s="53"/>
      <c r="H4793" s="53"/>
      <c r="I4793" s="54"/>
      <c r="J4793" s="50"/>
      <c r="K4793" s="54"/>
      <c r="L4793" s="55"/>
      <c r="M4793" s="75"/>
      <c r="N4793" s="75"/>
      <c r="O4793" s="74"/>
      <c r="P4793" s="74"/>
      <c r="Q4793" s="57">
        <f t="shared" si="1171"/>
        <v>0</v>
      </c>
      <c r="R4793" s="74"/>
      <c r="S4793" s="53">
        <f t="shared" si="1172"/>
        <v>0</v>
      </c>
      <c r="T4793" s="58"/>
      <c r="U4793" s="58"/>
      <c r="V4793" s="53">
        <f t="shared" si="1173"/>
        <v>0</v>
      </c>
      <c r="W4793" s="75"/>
      <c r="X4793" s="76"/>
    </row>
    <row r="4794" spans="1:24" s="77" customFormat="1" ht="31.5" x14ac:dyDescent="0.25">
      <c r="A4794" s="72" t="s">
        <v>312</v>
      </c>
      <c r="B4794" s="44" t="s">
        <v>339</v>
      </c>
      <c r="C4794" s="79" t="s">
        <v>270</v>
      </c>
      <c r="D4794" s="43" t="s">
        <v>271</v>
      </c>
      <c r="E4794" s="53"/>
      <c r="F4794" s="53">
        <f t="shared" si="1174"/>
        <v>0</v>
      </c>
      <c r="G4794" s="53"/>
      <c r="H4794" s="53"/>
      <c r="I4794" s="54"/>
      <c r="J4794" s="50"/>
      <c r="K4794" s="54"/>
      <c r="L4794" s="55"/>
      <c r="M4794" s="75"/>
      <c r="N4794" s="75"/>
      <c r="O4794" s="74"/>
      <c r="P4794" s="74"/>
      <c r="Q4794" s="57">
        <f t="shared" si="1171"/>
        <v>0</v>
      </c>
      <c r="R4794" s="74"/>
      <c r="S4794" s="53">
        <f t="shared" si="1172"/>
        <v>0</v>
      </c>
      <c r="T4794" s="58"/>
      <c r="U4794" s="58"/>
      <c r="V4794" s="53">
        <f t="shared" si="1173"/>
        <v>0</v>
      </c>
      <c r="W4794" s="75"/>
      <c r="X4794" s="76"/>
    </row>
    <row r="4795" spans="1:24" s="77" customFormat="1" ht="15.75" x14ac:dyDescent="0.25">
      <c r="A4795" s="72" t="s">
        <v>312</v>
      </c>
      <c r="B4795" s="44" t="s">
        <v>339</v>
      </c>
      <c r="C4795" s="79" t="s">
        <v>272</v>
      </c>
      <c r="D4795" s="43" t="s">
        <v>273</v>
      </c>
      <c r="E4795" s="53"/>
      <c r="F4795" s="53">
        <f t="shared" si="1174"/>
        <v>0</v>
      </c>
      <c r="G4795" s="53"/>
      <c r="H4795" s="53"/>
      <c r="I4795" s="54"/>
      <c r="J4795" s="50"/>
      <c r="K4795" s="54"/>
      <c r="L4795" s="55"/>
      <c r="M4795" s="75"/>
      <c r="N4795" s="75"/>
      <c r="O4795" s="74"/>
      <c r="P4795" s="74"/>
      <c r="Q4795" s="57">
        <f t="shared" si="1171"/>
        <v>0</v>
      </c>
      <c r="R4795" s="74"/>
      <c r="S4795" s="53">
        <f t="shared" si="1172"/>
        <v>0</v>
      </c>
      <c r="T4795" s="58"/>
      <c r="U4795" s="58"/>
      <c r="V4795" s="53">
        <f t="shared" si="1173"/>
        <v>0</v>
      </c>
      <c r="W4795" s="75"/>
      <c r="X4795" s="76"/>
    </row>
    <row r="4796" spans="1:24" s="77" customFormat="1" ht="31.5" x14ac:dyDescent="0.25">
      <c r="A4796" s="72" t="s">
        <v>312</v>
      </c>
      <c r="B4796" s="44" t="s">
        <v>339</v>
      </c>
      <c r="C4796" s="79" t="s">
        <v>274</v>
      </c>
      <c r="D4796" s="43" t="s">
        <v>275</v>
      </c>
      <c r="E4796" s="53"/>
      <c r="F4796" s="53">
        <f t="shared" si="1174"/>
        <v>0</v>
      </c>
      <c r="G4796" s="53"/>
      <c r="H4796" s="53"/>
      <c r="I4796" s="54"/>
      <c r="J4796" s="50"/>
      <c r="K4796" s="54"/>
      <c r="L4796" s="55"/>
      <c r="M4796" s="75"/>
      <c r="N4796" s="75"/>
      <c r="O4796" s="74"/>
      <c r="P4796" s="74"/>
      <c r="Q4796" s="57">
        <f t="shared" si="1171"/>
        <v>0</v>
      </c>
      <c r="R4796" s="74"/>
      <c r="S4796" s="53">
        <f t="shared" si="1172"/>
        <v>0</v>
      </c>
      <c r="T4796" s="58"/>
      <c r="U4796" s="58"/>
      <c r="V4796" s="53">
        <f t="shared" si="1173"/>
        <v>0</v>
      </c>
      <c r="W4796" s="75"/>
      <c r="X4796" s="76"/>
    </row>
    <row r="4797" spans="1:24" s="77" customFormat="1" ht="15.75" x14ac:dyDescent="0.25">
      <c r="A4797" s="72" t="s">
        <v>312</v>
      </c>
      <c r="B4797" s="44" t="s">
        <v>339</v>
      </c>
      <c r="C4797" s="79" t="s">
        <v>276</v>
      </c>
      <c r="D4797" s="43" t="s">
        <v>277</v>
      </c>
      <c r="E4797" s="53"/>
      <c r="F4797" s="53">
        <f t="shared" si="1174"/>
        <v>0</v>
      </c>
      <c r="G4797" s="53"/>
      <c r="H4797" s="53"/>
      <c r="I4797" s="54"/>
      <c r="J4797" s="50"/>
      <c r="K4797" s="54"/>
      <c r="L4797" s="55"/>
      <c r="M4797" s="75"/>
      <c r="N4797" s="75"/>
      <c r="O4797" s="74"/>
      <c r="P4797" s="74"/>
      <c r="Q4797" s="57">
        <f t="shared" si="1171"/>
        <v>0</v>
      </c>
      <c r="R4797" s="74"/>
      <c r="S4797" s="53">
        <f t="shared" si="1172"/>
        <v>0</v>
      </c>
      <c r="T4797" s="58"/>
      <c r="U4797" s="58"/>
      <c r="V4797" s="53">
        <f t="shared" si="1173"/>
        <v>0</v>
      </c>
      <c r="W4797" s="75"/>
      <c r="X4797" s="76"/>
    </row>
    <row r="4798" spans="1:24" s="77" customFormat="1" ht="31.5" x14ac:dyDescent="0.25">
      <c r="A4798" s="72" t="s">
        <v>312</v>
      </c>
      <c r="B4798" s="44" t="s">
        <v>339</v>
      </c>
      <c r="C4798" s="79" t="s">
        <v>278</v>
      </c>
      <c r="D4798" s="43" t="s">
        <v>279</v>
      </c>
      <c r="E4798" s="74"/>
      <c r="F4798" s="74"/>
      <c r="G4798" s="74"/>
      <c r="H4798" s="74"/>
      <c r="I4798" s="54"/>
      <c r="J4798" s="50"/>
      <c r="K4798" s="54"/>
      <c r="L4798" s="55"/>
      <c r="M4798" s="75"/>
      <c r="N4798" s="75"/>
      <c r="O4798" s="74"/>
      <c r="P4798" s="74"/>
      <c r="Q4798" s="57">
        <f t="shared" si="1171"/>
        <v>0</v>
      </c>
      <c r="R4798" s="74"/>
      <c r="S4798" s="53">
        <f t="shared" si="1172"/>
        <v>0</v>
      </c>
      <c r="T4798" s="53"/>
      <c r="U4798" s="53"/>
      <c r="V4798" s="53">
        <f t="shared" si="1173"/>
        <v>0</v>
      </c>
      <c r="W4798" s="75"/>
      <c r="X4798" s="76"/>
    </row>
    <row r="4799" spans="1:24" s="77" customFormat="1" ht="15.75" x14ac:dyDescent="0.25">
      <c r="A4799" s="72" t="s">
        <v>312</v>
      </c>
      <c r="B4799" s="44" t="s">
        <v>339</v>
      </c>
      <c r="C4799" s="37" t="s">
        <v>363</v>
      </c>
      <c r="D4799" s="43" t="s">
        <v>360</v>
      </c>
      <c r="E4799" s="74"/>
      <c r="F4799" s="74"/>
      <c r="G4799" s="74"/>
      <c r="H4799" s="74"/>
      <c r="I4799" s="54"/>
      <c r="J4799" s="50"/>
      <c r="K4799" s="54"/>
      <c r="L4799" s="55"/>
      <c r="M4799" s="75"/>
      <c r="N4799" s="75"/>
      <c r="O4799" s="74"/>
      <c r="P4799" s="74"/>
      <c r="Q4799" s="57"/>
      <c r="R4799" s="74"/>
      <c r="S4799" s="53"/>
      <c r="T4799" s="53"/>
      <c r="U4799" s="53"/>
      <c r="V4799" s="53"/>
      <c r="W4799" s="75"/>
      <c r="X4799" s="76"/>
    </row>
    <row r="4800" spans="1:24" s="77" customFormat="1" ht="15.75" x14ac:dyDescent="0.25">
      <c r="A4800" s="72" t="s">
        <v>312</v>
      </c>
      <c r="B4800" s="44" t="s">
        <v>339</v>
      </c>
      <c r="C4800" s="37" t="s">
        <v>364</v>
      </c>
      <c r="D4800" s="38" t="s">
        <v>365</v>
      </c>
      <c r="E4800" s="53"/>
      <c r="F4800" s="100">
        <f>E4800/12*1</f>
        <v>0</v>
      </c>
      <c r="G4800" s="74"/>
      <c r="H4800" s="74"/>
      <c r="I4800" s="54"/>
      <c r="J4800" s="50"/>
      <c r="K4800" s="54"/>
      <c r="L4800" s="55"/>
      <c r="M4800" s="75"/>
      <c r="N4800" s="75"/>
      <c r="O4800" s="74"/>
      <c r="P4800" s="74"/>
      <c r="Q4800" s="57">
        <f>O4800-P4800</f>
        <v>0</v>
      </c>
      <c r="R4800" s="74"/>
      <c r="S4800" s="53">
        <f>ROUND(R4800/12*3,0)</f>
        <v>0</v>
      </c>
      <c r="T4800" s="53"/>
      <c r="U4800" s="53"/>
      <c r="V4800" s="53">
        <f>T4800-U4800</f>
        <v>0</v>
      </c>
      <c r="W4800" s="75"/>
      <c r="X4800" s="76"/>
    </row>
    <row r="4801" spans="1:24" s="77" customFormat="1" ht="15.75" x14ac:dyDescent="0.25">
      <c r="A4801" s="72" t="s">
        <v>312</v>
      </c>
      <c r="B4801" s="44" t="s">
        <v>339</v>
      </c>
      <c r="C4801" s="37" t="s">
        <v>370</v>
      </c>
      <c r="D4801" s="43" t="s">
        <v>323</v>
      </c>
      <c r="E4801" s="53"/>
      <c r="F4801" s="100">
        <f>E4801/12*1</f>
        <v>0</v>
      </c>
      <c r="G4801" s="74"/>
      <c r="H4801" s="74"/>
      <c r="I4801" s="54"/>
      <c r="J4801" s="50"/>
      <c r="K4801" s="54"/>
      <c r="L4801" s="55"/>
      <c r="M4801" s="75"/>
      <c r="N4801" s="75"/>
      <c r="O4801" s="74"/>
      <c r="P4801" s="74"/>
      <c r="Q4801" s="57"/>
      <c r="R4801" s="74"/>
      <c r="S4801" s="53"/>
      <c r="T4801" s="53"/>
      <c r="U4801" s="53"/>
      <c r="V4801" s="53"/>
      <c r="W4801" s="75"/>
      <c r="X4801" s="76"/>
    </row>
    <row r="4802" spans="1:24" s="77" customFormat="1" ht="15.75" x14ac:dyDescent="0.25">
      <c r="A4802" s="72" t="s">
        <v>312</v>
      </c>
      <c r="B4802" s="44" t="s">
        <v>339</v>
      </c>
      <c r="C4802" s="37" t="s">
        <v>399</v>
      </c>
      <c r="D4802" s="39" t="s">
        <v>371</v>
      </c>
      <c r="E4802" s="53"/>
      <c r="F4802" s="100">
        <f>E4802/12*1</f>
        <v>0</v>
      </c>
      <c r="G4802" s="74"/>
      <c r="H4802" s="74"/>
      <c r="I4802" s="54"/>
      <c r="J4802" s="50"/>
      <c r="K4802" s="54"/>
      <c r="L4802" s="55"/>
      <c r="M4802" s="75"/>
      <c r="N4802" s="75"/>
      <c r="O4802" s="74"/>
      <c r="P4802" s="74"/>
      <c r="Q4802" s="57"/>
      <c r="R4802" s="74"/>
      <c r="S4802" s="53"/>
      <c r="T4802" s="53"/>
      <c r="U4802" s="53"/>
      <c r="V4802" s="53"/>
      <c r="W4802" s="75"/>
      <c r="X4802" s="76"/>
    </row>
    <row r="4803" spans="1:24" s="35" customFormat="1" ht="15.75" x14ac:dyDescent="0.25">
      <c r="A4803" s="102" t="s">
        <v>313</v>
      </c>
      <c r="B4803" s="102" t="s">
        <v>340</v>
      </c>
      <c r="C4803" s="110" t="s">
        <v>102</v>
      </c>
      <c r="D4803" s="104" t="s">
        <v>21</v>
      </c>
      <c r="E4803" s="111">
        <f>E4804+E4843</f>
        <v>1750677</v>
      </c>
      <c r="F4803" s="111">
        <f>F4804+F4843</f>
        <v>437195.25</v>
      </c>
      <c r="G4803" s="111">
        <f>G4804+G4843</f>
        <v>425524</v>
      </c>
      <c r="H4803" s="111">
        <f>H4804+H4843</f>
        <v>414327</v>
      </c>
      <c r="I4803" s="105">
        <f>I4804+I4843</f>
        <v>10517.25</v>
      </c>
      <c r="J4803" s="106">
        <f>ROUND(I4803/F4803*100,2)</f>
        <v>2.41</v>
      </c>
      <c r="K4803" s="105">
        <f>K4804+K4843</f>
        <v>-25920.5</v>
      </c>
      <c r="L4803" s="108">
        <f>ROUND(K4803*100/-F4803,2)</f>
        <v>5.93</v>
      </c>
      <c r="M4803" s="111">
        <f t="shared" ref="M4803:V4803" si="1175">M4804+M4843</f>
        <v>27579</v>
      </c>
      <c r="N4803" s="111">
        <f t="shared" si="1175"/>
        <v>6895</v>
      </c>
      <c r="O4803" s="111">
        <f t="shared" si="1175"/>
        <v>6151</v>
      </c>
      <c r="P4803" s="111">
        <f t="shared" si="1175"/>
        <v>5808</v>
      </c>
      <c r="Q4803" s="105">
        <f t="shared" si="1175"/>
        <v>343</v>
      </c>
      <c r="R4803" s="111">
        <f t="shared" si="1175"/>
        <v>1388</v>
      </c>
      <c r="S4803" s="105">
        <f t="shared" si="1175"/>
        <v>348</v>
      </c>
      <c r="T4803" s="105">
        <f t="shared" si="1175"/>
        <v>367</v>
      </c>
      <c r="U4803" s="105">
        <f t="shared" si="1175"/>
        <v>349</v>
      </c>
      <c r="V4803" s="105">
        <f t="shared" si="1175"/>
        <v>18</v>
      </c>
      <c r="W4803" s="109">
        <v>17565</v>
      </c>
      <c r="X4803" s="80"/>
    </row>
    <row r="4804" spans="1:24" s="35" customFormat="1" ht="15.75" x14ac:dyDescent="0.25">
      <c r="A4804" s="72" t="s">
        <v>313</v>
      </c>
      <c r="B4804" s="21">
        <v>1</v>
      </c>
      <c r="C4804" s="73" t="s">
        <v>102</v>
      </c>
      <c r="D4804" s="27" t="s">
        <v>22</v>
      </c>
      <c r="E4804" s="52">
        <f t="shared" ref="E4804:L4804" si="1176">E4805+E4811+E4825</f>
        <v>709780</v>
      </c>
      <c r="F4804" s="52">
        <f t="shared" si="1176"/>
        <v>177440.33333333334</v>
      </c>
      <c r="G4804" s="52">
        <f t="shared" si="1176"/>
        <v>178783</v>
      </c>
      <c r="H4804" s="52">
        <f t="shared" si="1176"/>
        <v>178103</v>
      </c>
      <c r="I4804" s="52">
        <f t="shared" si="1176"/>
        <v>0</v>
      </c>
      <c r="J4804" s="132">
        <f t="shared" si="1176"/>
        <v>0</v>
      </c>
      <c r="K4804" s="52">
        <f t="shared" si="1176"/>
        <v>0</v>
      </c>
      <c r="L4804" s="52">
        <f t="shared" si="1176"/>
        <v>0</v>
      </c>
      <c r="M4804" s="49">
        <v>77</v>
      </c>
      <c r="N4804" s="49">
        <f>ROUND(M4804/12*3,0)</f>
        <v>19</v>
      </c>
      <c r="O4804" s="52">
        <f t="shared" ref="O4804:V4804" si="1177">O4805+O4811+O4825</f>
        <v>0</v>
      </c>
      <c r="P4804" s="52">
        <f t="shared" si="1177"/>
        <v>0</v>
      </c>
      <c r="Q4804" s="52">
        <f t="shared" si="1177"/>
        <v>0</v>
      </c>
      <c r="R4804" s="52">
        <f t="shared" si="1177"/>
        <v>0</v>
      </c>
      <c r="S4804" s="52">
        <f t="shared" si="1177"/>
        <v>0</v>
      </c>
      <c r="T4804" s="59">
        <f t="shared" si="1177"/>
        <v>1</v>
      </c>
      <c r="U4804" s="59">
        <f t="shared" si="1177"/>
        <v>0</v>
      </c>
      <c r="V4804" s="59">
        <f t="shared" si="1177"/>
        <v>1</v>
      </c>
      <c r="W4804" s="75"/>
      <c r="X4804" s="82"/>
    </row>
    <row r="4805" spans="1:24" s="35" customFormat="1" ht="15.75" x14ac:dyDescent="0.25">
      <c r="A4805" s="72" t="s">
        <v>313</v>
      </c>
      <c r="B4805" s="33" t="s">
        <v>334</v>
      </c>
      <c r="C4805" s="73" t="s">
        <v>102</v>
      </c>
      <c r="D4805" s="32" t="s">
        <v>23</v>
      </c>
      <c r="E4805" s="83">
        <f t="shared" ref="E4805:L4805" si="1178">SUM(E4806:E4810)</f>
        <v>709724</v>
      </c>
      <c r="F4805" s="83">
        <f t="shared" si="1178"/>
        <v>177431</v>
      </c>
      <c r="G4805" s="83">
        <f t="shared" si="1178"/>
        <v>177431</v>
      </c>
      <c r="H4805" s="83">
        <f t="shared" si="1178"/>
        <v>177431</v>
      </c>
      <c r="I4805" s="49">
        <f t="shared" si="1178"/>
        <v>0</v>
      </c>
      <c r="J4805" s="136">
        <f t="shared" si="1178"/>
        <v>0</v>
      </c>
      <c r="K4805" s="49">
        <f t="shared" si="1178"/>
        <v>0</v>
      </c>
      <c r="L4805" s="49">
        <f t="shared" si="1178"/>
        <v>0</v>
      </c>
      <c r="M4805" s="83"/>
      <c r="N4805" s="83"/>
      <c r="O4805" s="52">
        <f t="shared" ref="O4805:V4805" si="1179">SUM(O4806:O4810)</f>
        <v>0</v>
      </c>
      <c r="P4805" s="52">
        <f t="shared" si="1179"/>
        <v>0</v>
      </c>
      <c r="Q4805" s="52">
        <f t="shared" si="1179"/>
        <v>0</v>
      </c>
      <c r="R4805" s="52">
        <f t="shared" si="1179"/>
        <v>0</v>
      </c>
      <c r="S4805" s="52">
        <f t="shared" si="1179"/>
        <v>0</v>
      </c>
      <c r="T4805" s="52">
        <f t="shared" si="1179"/>
        <v>0</v>
      </c>
      <c r="U4805" s="49">
        <f t="shared" si="1179"/>
        <v>0</v>
      </c>
      <c r="V4805" s="49">
        <f t="shared" si="1179"/>
        <v>0</v>
      </c>
      <c r="W4805" s="83"/>
      <c r="X4805" s="82"/>
    </row>
    <row r="4806" spans="1:24" s="35" customFormat="1" ht="15.75" x14ac:dyDescent="0.25">
      <c r="A4806" s="72" t="s">
        <v>313</v>
      </c>
      <c r="B4806" s="33" t="s">
        <v>334</v>
      </c>
      <c r="C4806" s="73" t="s">
        <v>73</v>
      </c>
      <c r="D4806" s="34" t="s">
        <v>106</v>
      </c>
      <c r="E4806" s="53"/>
      <c r="F4806" s="53">
        <f t="shared" ref="F4806:F4810" si="1180">ROUND(E4806/12*3,0)</f>
        <v>0</v>
      </c>
      <c r="G4806" s="53"/>
      <c r="H4806" s="53"/>
      <c r="I4806" s="127"/>
      <c r="J4806" s="50"/>
      <c r="K4806" s="127"/>
      <c r="L4806" s="55"/>
      <c r="M4806" s="74"/>
      <c r="N4806" s="74"/>
      <c r="O4806" s="74"/>
      <c r="P4806" s="74"/>
      <c r="Q4806" s="59">
        <f>O4806-P4806</f>
        <v>0</v>
      </c>
      <c r="R4806" s="74"/>
      <c r="S4806" s="53">
        <f>ROUND(R4806/12*3,0)</f>
        <v>0</v>
      </c>
      <c r="T4806" s="53"/>
      <c r="U4806" s="53"/>
      <c r="V4806" s="53">
        <f>T4806-U4806</f>
        <v>0</v>
      </c>
      <c r="W4806" s="74"/>
      <c r="X4806" s="76"/>
    </row>
    <row r="4807" spans="1:24" s="35" customFormat="1" ht="15.75" x14ac:dyDescent="0.25">
      <c r="A4807" s="72" t="s">
        <v>313</v>
      </c>
      <c r="B4807" s="33" t="s">
        <v>334</v>
      </c>
      <c r="C4807" s="73" t="s">
        <v>74</v>
      </c>
      <c r="D4807" s="34" t="s">
        <v>104</v>
      </c>
      <c r="E4807" s="53">
        <v>709724</v>
      </c>
      <c r="F4807" s="53">
        <f t="shared" si="1180"/>
        <v>177431</v>
      </c>
      <c r="G4807" s="53">
        <v>177431</v>
      </c>
      <c r="H4807" s="53">
        <v>177431</v>
      </c>
      <c r="I4807" s="127"/>
      <c r="J4807" s="50"/>
      <c r="K4807" s="127"/>
      <c r="L4807" s="55"/>
      <c r="M4807" s="75"/>
      <c r="N4807" s="75"/>
      <c r="O4807" s="74"/>
      <c r="P4807" s="74"/>
      <c r="Q4807" s="59">
        <f>O4807-P4807</f>
        <v>0</v>
      </c>
      <c r="R4807" s="74"/>
      <c r="S4807" s="53">
        <f>ROUND(R4807/12*3,0)</f>
        <v>0</v>
      </c>
      <c r="T4807" s="53"/>
      <c r="U4807" s="53"/>
      <c r="V4807" s="53">
        <f>T4807-U4807</f>
        <v>0</v>
      </c>
      <c r="W4807" s="75"/>
      <c r="X4807" s="76"/>
    </row>
    <row r="4808" spans="1:24" s="35" customFormat="1" ht="15.75" x14ac:dyDescent="0.25">
      <c r="A4808" s="72" t="s">
        <v>313</v>
      </c>
      <c r="B4808" s="33" t="s">
        <v>334</v>
      </c>
      <c r="C4808" s="73" t="s">
        <v>74</v>
      </c>
      <c r="D4808" s="34" t="s">
        <v>105</v>
      </c>
      <c r="E4808" s="53"/>
      <c r="F4808" s="53">
        <f t="shared" si="1180"/>
        <v>0</v>
      </c>
      <c r="G4808" s="53"/>
      <c r="H4808" s="53"/>
      <c r="I4808" s="127"/>
      <c r="J4808" s="50"/>
      <c r="K4808" s="127"/>
      <c r="L4808" s="55"/>
      <c r="M4808" s="75"/>
      <c r="N4808" s="75"/>
      <c r="O4808" s="74"/>
      <c r="P4808" s="74"/>
      <c r="Q4808" s="59">
        <f>O4808-P4808</f>
        <v>0</v>
      </c>
      <c r="R4808" s="74"/>
      <c r="S4808" s="53">
        <f>ROUND(R4808/12*3,0)</f>
        <v>0</v>
      </c>
      <c r="T4808" s="53"/>
      <c r="U4808" s="53"/>
      <c r="V4808" s="53">
        <f>T4808-U4808</f>
        <v>0</v>
      </c>
      <c r="W4808" s="75"/>
      <c r="X4808" s="76"/>
    </row>
    <row r="4809" spans="1:24" s="35" customFormat="1" ht="15.75" x14ac:dyDescent="0.25">
      <c r="A4809" s="72" t="s">
        <v>313</v>
      </c>
      <c r="B4809" s="33" t="s">
        <v>334</v>
      </c>
      <c r="C4809" s="73" t="s">
        <v>75</v>
      </c>
      <c r="D4809" s="34" t="s">
        <v>107</v>
      </c>
      <c r="E4809" s="74"/>
      <c r="F4809" s="53">
        <f t="shared" si="1180"/>
        <v>0</v>
      </c>
      <c r="G4809" s="74"/>
      <c r="H4809" s="74"/>
      <c r="I4809" s="127"/>
      <c r="J4809" s="50"/>
      <c r="K4809" s="127"/>
      <c r="L4809" s="55"/>
      <c r="M4809" s="75"/>
      <c r="N4809" s="75"/>
      <c r="O4809" s="74"/>
      <c r="P4809" s="74"/>
      <c r="Q4809" s="59">
        <f>O4809-P4809</f>
        <v>0</v>
      </c>
      <c r="R4809" s="74"/>
      <c r="S4809" s="53">
        <f>ROUND(R4809/12*3,0)</f>
        <v>0</v>
      </c>
      <c r="T4809" s="53"/>
      <c r="U4809" s="53"/>
      <c r="V4809" s="53">
        <f>T4809-U4809</f>
        <v>0</v>
      </c>
      <c r="W4809" s="75"/>
      <c r="X4809" s="76"/>
    </row>
    <row r="4810" spans="1:24" s="35" customFormat="1" ht="31.5" x14ac:dyDescent="0.25">
      <c r="A4810" s="72" t="s">
        <v>313</v>
      </c>
      <c r="B4810" s="33" t="s">
        <v>334</v>
      </c>
      <c r="C4810" s="73" t="s">
        <v>76</v>
      </c>
      <c r="D4810" s="34" t="s">
        <v>108</v>
      </c>
      <c r="E4810" s="74"/>
      <c r="F4810" s="53">
        <f t="shared" si="1180"/>
        <v>0</v>
      </c>
      <c r="G4810" s="74"/>
      <c r="H4810" s="74"/>
      <c r="I4810" s="127"/>
      <c r="J4810" s="50"/>
      <c r="K4810" s="127"/>
      <c r="L4810" s="55"/>
      <c r="M4810" s="75"/>
      <c r="N4810" s="75"/>
      <c r="O4810" s="74"/>
      <c r="P4810" s="74"/>
      <c r="Q4810" s="59">
        <f>O4810-P4810</f>
        <v>0</v>
      </c>
      <c r="R4810" s="74"/>
      <c r="S4810" s="53">
        <f>ROUND(R4810/12*3,0)</f>
        <v>0</v>
      </c>
      <c r="T4810" s="53"/>
      <c r="U4810" s="53"/>
      <c r="V4810" s="53">
        <f>T4810-U4810</f>
        <v>0</v>
      </c>
      <c r="W4810" s="75"/>
      <c r="X4810" s="76"/>
    </row>
    <row r="4811" spans="1:24" s="35" customFormat="1" ht="15.75" x14ac:dyDescent="0.25">
      <c r="A4811" s="72" t="s">
        <v>313</v>
      </c>
      <c r="B4811" s="22" t="s">
        <v>335</v>
      </c>
      <c r="C4811" s="36"/>
      <c r="D4811" s="32" t="s">
        <v>24</v>
      </c>
      <c r="E4811" s="61">
        <f t="shared" ref="E4811:L4811" si="1181">SUM(E4812:E4824)</f>
        <v>0</v>
      </c>
      <c r="F4811" s="61">
        <f t="shared" si="1181"/>
        <v>0</v>
      </c>
      <c r="G4811" s="61">
        <f t="shared" si="1181"/>
        <v>0</v>
      </c>
      <c r="H4811" s="61">
        <f t="shared" si="1181"/>
        <v>0</v>
      </c>
      <c r="I4811" s="61">
        <f t="shared" si="1181"/>
        <v>0</v>
      </c>
      <c r="J4811" s="128">
        <f t="shared" si="1181"/>
        <v>0</v>
      </c>
      <c r="K4811" s="61">
        <f t="shared" si="1181"/>
        <v>0</v>
      </c>
      <c r="L4811" s="61">
        <f t="shared" si="1181"/>
        <v>0</v>
      </c>
      <c r="M4811" s="61"/>
      <c r="N4811" s="61"/>
      <c r="O4811" s="61">
        <f t="shared" ref="O4811:V4811" si="1182">SUM(O4812:O4824)</f>
        <v>0</v>
      </c>
      <c r="P4811" s="61">
        <f t="shared" si="1182"/>
        <v>0</v>
      </c>
      <c r="Q4811" s="61">
        <f t="shared" si="1182"/>
        <v>0</v>
      </c>
      <c r="R4811" s="61">
        <f t="shared" si="1182"/>
        <v>0</v>
      </c>
      <c r="S4811" s="61">
        <f t="shared" si="1182"/>
        <v>0</v>
      </c>
      <c r="T4811" s="61">
        <f t="shared" si="1182"/>
        <v>0</v>
      </c>
      <c r="U4811" s="61">
        <f t="shared" si="1182"/>
        <v>0</v>
      </c>
      <c r="V4811" s="61">
        <f t="shared" si="1182"/>
        <v>0</v>
      </c>
      <c r="W4811" s="68"/>
      <c r="X4811" s="76"/>
    </row>
    <row r="4812" spans="1:24" s="35" customFormat="1" ht="15.75" x14ac:dyDescent="0.25">
      <c r="A4812" s="72" t="s">
        <v>313</v>
      </c>
      <c r="B4812" s="33" t="s">
        <v>335</v>
      </c>
      <c r="C4812" s="79" t="s">
        <v>25</v>
      </c>
      <c r="D4812" s="34" t="s">
        <v>54</v>
      </c>
      <c r="E4812" s="74"/>
      <c r="F4812" s="74"/>
      <c r="G4812" s="74"/>
      <c r="H4812" s="74"/>
      <c r="I4812" s="127"/>
      <c r="J4812" s="50"/>
      <c r="K4812" s="127"/>
      <c r="L4812" s="55"/>
      <c r="M4812" s="75"/>
      <c r="N4812" s="75"/>
      <c r="O4812" s="74"/>
      <c r="P4812" s="74"/>
      <c r="Q4812" s="59">
        <f t="shared" ref="Q4812:Q4824" si="1183">O4812-P4812</f>
        <v>0</v>
      </c>
      <c r="R4812" s="74"/>
      <c r="S4812" s="53">
        <f t="shared" ref="S4812:S4824" si="1184">ROUND(R4812/12*3,0)</f>
        <v>0</v>
      </c>
      <c r="T4812" s="53"/>
      <c r="U4812" s="53"/>
      <c r="V4812" s="53">
        <f t="shared" ref="V4812:V4824" si="1185">T4812-U4812</f>
        <v>0</v>
      </c>
      <c r="W4812" s="75"/>
      <c r="X4812" s="76"/>
    </row>
    <row r="4813" spans="1:24" s="35" customFormat="1" ht="15.75" x14ac:dyDescent="0.25">
      <c r="A4813" s="72" t="s">
        <v>313</v>
      </c>
      <c r="B4813" s="33" t="s">
        <v>335</v>
      </c>
      <c r="C4813" s="79" t="s">
        <v>26</v>
      </c>
      <c r="D4813" s="34" t="s">
        <v>27</v>
      </c>
      <c r="E4813" s="74"/>
      <c r="F4813" s="74"/>
      <c r="G4813" s="74"/>
      <c r="H4813" s="74"/>
      <c r="I4813" s="127"/>
      <c r="J4813" s="50"/>
      <c r="K4813" s="127"/>
      <c r="L4813" s="55"/>
      <c r="M4813" s="75"/>
      <c r="N4813" s="75"/>
      <c r="O4813" s="74"/>
      <c r="P4813" s="74"/>
      <c r="Q4813" s="59">
        <f t="shared" si="1183"/>
        <v>0</v>
      </c>
      <c r="R4813" s="74"/>
      <c r="S4813" s="53">
        <f t="shared" si="1184"/>
        <v>0</v>
      </c>
      <c r="T4813" s="53"/>
      <c r="U4813" s="53"/>
      <c r="V4813" s="53">
        <f t="shared" si="1185"/>
        <v>0</v>
      </c>
      <c r="W4813" s="75"/>
      <c r="X4813" s="76"/>
    </row>
    <row r="4814" spans="1:24" s="35" customFormat="1" ht="31.5" x14ac:dyDescent="0.25">
      <c r="A4814" s="72" t="s">
        <v>313</v>
      </c>
      <c r="B4814" s="33" t="s">
        <v>335</v>
      </c>
      <c r="C4814" s="79" t="s">
        <v>28</v>
      </c>
      <c r="D4814" s="34" t="s">
        <v>29</v>
      </c>
      <c r="E4814" s="74"/>
      <c r="F4814" s="74"/>
      <c r="G4814" s="74"/>
      <c r="H4814" s="74"/>
      <c r="I4814" s="127"/>
      <c r="J4814" s="50"/>
      <c r="K4814" s="127"/>
      <c r="L4814" s="55"/>
      <c r="M4814" s="75"/>
      <c r="N4814" s="75"/>
      <c r="O4814" s="74"/>
      <c r="P4814" s="74"/>
      <c r="Q4814" s="59">
        <f t="shared" si="1183"/>
        <v>0</v>
      </c>
      <c r="R4814" s="74"/>
      <c r="S4814" s="53">
        <f t="shared" si="1184"/>
        <v>0</v>
      </c>
      <c r="T4814" s="53"/>
      <c r="U4814" s="53"/>
      <c r="V4814" s="53">
        <f t="shared" si="1185"/>
        <v>0</v>
      </c>
      <c r="W4814" s="75"/>
      <c r="X4814" s="76"/>
    </row>
    <row r="4815" spans="1:24" s="35" customFormat="1" ht="15.75" x14ac:dyDescent="0.25">
      <c r="A4815" s="72" t="s">
        <v>313</v>
      </c>
      <c r="B4815" s="33" t="s">
        <v>335</v>
      </c>
      <c r="C4815" s="79" t="s">
        <v>56</v>
      </c>
      <c r="D4815" s="34" t="s">
        <v>53</v>
      </c>
      <c r="E4815" s="74"/>
      <c r="F4815" s="74"/>
      <c r="G4815" s="74"/>
      <c r="H4815" s="74"/>
      <c r="I4815" s="127"/>
      <c r="J4815" s="50"/>
      <c r="K4815" s="127"/>
      <c r="L4815" s="55"/>
      <c r="M4815" s="75"/>
      <c r="N4815" s="75"/>
      <c r="O4815" s="74"/>
      <c r="P4815" s="74"/>
      <c r="Q4815" s="59">
        <f t="shared" si="1183"/>
        <v>0</v>
      </c>
      <c r="R4815" s="74"/>
      <c r="S4815" s="53">
        <f t="shared" si="1184"/>
        <v>0</v>
      </c>
      <c r="T4815" s="53"/>
      <c r="U4815" s="53"/>
      <c r="V4815" s="53">
        <f t="shared" si="1185"/>
        <v>0</v>
      </c>
      <c r="W4815" s="75"/>
      <c r="X4815" s="76"/>
    </row>
    <row r="4816" spans="1:24" s="35" customFormat="1" ht="21.75" customHeight="1" x14ac:dyDescent="0.25">
      <c r="A4816" s="72" t="s">
        <v>313</v>
      </c>
      <c r="B4816" s="33" t="s">
        <v>335</v>
      </c>
      <c r="C4816" s="79" t="s">
        <v>57</v>
      </c>
      <c r="D4816" s="34" t="s">
        <v>68</v>
      </c>
      <c r="E4816" s="74"/>
      <c r="F4816" s="74"/>
      <c r="G4816" s="74"/>
      <c r="H4816" s="74"/>
      <c r="I4816" s="127"/>
      <c r="J4816" s="50"/>
      <c r="K4816" s="127"/>
      <c r="L4816" s="55"/>
      <c r="M4816" s="75"/>
      <c r="N4816" s="75"/>
      <c r="O4816" s="74"/>
      <c r="P4816" s="74"/>
      <c r="Q4816" s="59">
        <f t="shared" si="1183"/>
        <v>0</v>
      </c>
      <c r="R4816" s="74"/>
      <c r="S4816" s="53">
        <f t="shared" si="1184"/>
        <v>0</v>
      </c>
      <c r="T4816" s="53"/>
      <c r="U4816" s="53"/>
      <c r="V4816" s="53">
        <f t="shared" si="1185"/>
        <v>0</v>
      </c>
      <c r="W4816" s="75"/>
      <c r="X4816" s="76"/>
    </row>
    <row r="4817" spans="1:24" s="35" customFormat="1" ht="15.75" x14ac:dyDescent="0.25">
      <c r="A4817" s="72" t="s">
        <v>313</v>
      </c>
      <c r="B4817" s="33" t="s">
        <v>335</v>
      </c>
      <c r="C4817" s="79" t="s">
        <v>58</v>
      </c>
      <c r="D4817" s="34" t="s">
        <v>70</v>
      </c>
      <c r="E4817" s="74"/>
      <c r="F4817" s="74"/>
      <c r="G4817" s="74"/>
      <c r="H4817" s="74"/>
      <c r="I4817" s="127"/>
      <c r="J4817" s="50"/>
      <c r="K4817" s="127"/>
      <c r="L4817" s="55"/>
      <c r="M4817" s="75"/>
      <c r="N4817" s="75"/>
      <c r="O4817" s="74"/>
      <c r="P4817" s="74"/>
      <c r="Q4817" s="59">
        <f t="shared" si="1183"/>
        <v>0</v>
      </c>
      <c r="R4817" s="74"/>
      <c r="S4817" s="53">
        <f t="shared" si="1184"/>
        <v>0</v>
      </c>
      <c r="T4817" s="53"/>
      <c r="U4817" s="53"/>
      <c r="V4817" s="53">
        <f t="shared" si="1185"/>
        <v>0</v>
      </c>
      <c r="W4817" s="75"/>
      <c r="X4817" s="76"/>
    </row>
    <row r="4818" spans="1:24" s="35" customFormat="1" ht="31.5" x14ac:dyDescent="0.25">
      <c r="A4818" s="72" t="s">
        <v>313</v>
      </c>
      <c r="B4818" s="33" t="s">
        <v>335</v>
      </c>
      <c r="C4818" s="79" t="s">
        <v>59</v>
      </c>
      <c r="D4818" s="34" t="s">
        <v>69</v>
      </c>
      <c r="E4818" s="74"/>
      <c r="F4818" s="74"/>
      <c r="G4818" s="74"/>
      <c r="H4818" s="74"/>
      <c r="I4818" s="127"/>
      <c r="J4818" s="50"/>
      <c r="K4818" s="127"/>
      <c r="L4818" s="55"/>
      <c r="M4818" s="75"/>
      <c r="N4818" s="75"/>
      <c r="O4818" s="74"/>
      <c r="P4818" s="74"/>
      <c r="Q4818" s="59">
        <f t="shared" si="1183"/>
        <v>0</v>
      </c>
      <c r="R4818" s="74"/>
      <c r="S4818" s="53">
        <f t="shared" si="1184"/>
        <v>0</v>
      </c>
      <c r="T4818" s="53"/>
      <c r="U4818" s="53"/>
      <c r="V4818" s="53">
        <f t="shared" si="1185"/>
        <v>0</v>
      </c>
      <c r="W4818" s="75"/>
      <c r="X4818" s="76"/>
    </row>
    <row r="4819" spans="1:24" s="35" customFormat="1" ht="15.75" x14ac:dyDescent="0.25">
      <c r="A4819" s="72" t="s">
        <v>313</v>
      </c>
      <c r="B4819" s="33" t="s">
        <v>335</v>
      </c>
      <c r="C4819" s="79" t="s">
        <v>60</v>
      </c>
      <c r="D4819" s="34" t="s">
        <v>72</v>
      </c>
      <c r="E4819" s="74"/>
      <c r="F4819" s="74"/>
      <c r="G4819" s="74"/>
      <c r="H4819" s="74"/>
      <c r="I4819" s="127"/>
      <c r="J4819" s="50"/>
      <c r="K4819" s="127"/>
      <c r="L4819" s="55"/>
      <c r="M4819" s="75"/>
      <c r="N4819" s="75"/>
      <c r="O4819" s="74"/>
      <c r="P4819" s="74"/>
      <c r="Q4819" s="59">
        <f t="shared" si="1183"/>
        <v>0</v>
      </c>
      <c r="R4819" s="74"/>
      <c r="S4819" s="53">
        <f t="shared" si="1184"/>
        <v>0</v>
      </c>
      <c r="T4819" s="53"/>
      <c r="U4819" s="53"/>
      <c r="V4819" s="53">
        <f t="shared" si="1185"/>
        <v>0</v>
      </c>
      <c r="W4819" s="75"/>
      <c r="X4819" s="76"/>
    </row>
    <row r="4820" spans="1:24" s="35" customFormat="1" ht="15.75" x14ac:dyDescent="0.25">
      <c r="A4820" s="72" t="s">
        <v>313</v>
      </c>
      <c r="B4820" s="33" t="s">
        <v>335</v>
      </c>
      <c r="C4820" s="79" t="s">
        <v>61</v>
      </c>
      <c r="D4820" s="34" t="s">
        <v>67</v>
      </c>
      <c r="E4820" s="74"/>
      <c r="F4820" s="74"/>
      <c r="G4820" s="74"/>
      <c r="H4820" s="74"/>
      <c r="I4820" s="127"/>
      <c r="J4820" s="50"/>
      <c r="K4820" s="127"/>
      <c r="L4820" s="55"/>
      <c r="M4820" s="75"/>
      <c r="N4820" s="75"/>
      <c r="O4820" s="74"/>
      <c r="P4820" s="74"/>
      <c r="Q4820" s="59">
        <f t="shared" si="1183"/>
        <v>0</v>
      </c>
      <c r="R4820" s="74"/>
      <c r="S4820" s="53">
        <f t="shared" si="1184"/>
        <v>0</v>
      </c>
      <c r="T4820" s="53"/>
      <c r="U4820" s="53"/>
      <c r="V4820" s="53">
        <f t="shared" si="1185"/>
        <v>0</v>
      </c>
      <c r="W4820" s="75"/>
      <c r="X4820" s="76"/>
    </row>
    <row r="4821" spans="1:24" s="35" customFormat="1" ht="15.75" x14ac:dyDescent="0.25">
      <c r="A4821" s="72" t="s">
        <v>313</v>
      </c>
      <c r="B4821" s="33" t="s">
        <v>335</v>
      </c>
      <c r="C4821" s="79" t="s">
        <v>62</v>
      </c>
      <c r="D4821" s="34" t="s">
        <v>66</v>
      </c>
      <c r="E4821" s="74"/>
      <c r="F4821" s="74"/>
      <c r="G4821" s="74"/>
      <c r="H4821" s="74"/>
      <c r="I4821" s="127"/>
      <c r="J4821" s="50"/>
      <c r="K4821" s="127"/>
      <c r="L4821" s="55"/>
      <c r="M4821" s="75"/>
      <c r="N4821" s="75"/>
      <c r="O4821" s="74"/>
      <c r="P4821" s="74"/>
      <c r="Q4821" s="59">
        <f t="shared" si="1183"/>
        <v>0</v>
      </c>
      <c r="R4821" s="74"/>
      <c r="S4821" s="53">
        <f t="shared" si="1184"/>
        <v>0</v>
      </c>
      <c r="T4821" s="53"/>
      <c r="U4821" s="53"/>
      <c r="V4821" s="53">
        <f t="shared" si="1185"/>
        <v>0</v>
      </c>
      <c r="W4821" s="75"/>
      <c r="X4821" s="76"/>
    </row>
    <row r="4822" spans="1:24" s="35" customFormat="1" ht="15.75" x14ac:dyDescent="0.25">
      <c r="A4822" s="72" t="s">
        <v>313</v>
      </c>
      <c r="B4822" s="33" t="s">
        <v>335</v>
      </c>
      <c r="C4822" s="79" t="s">
        <v>63</v>
      </c>
      <c r="D4822" s="34" t="s">
        <v>52</v>
      </c>
      <c r="E4822" s="74"/>
      <c r="F4822" s="74"/>
      <c r="G4822" s="74"/>
      <c r="H4822" s="74"/>
      <c r="I4822" s="127"/>
      <c r="J4822" s="50"/>
      <c r="K4822" s="127"/>
      <c r="L4822" s="55"/>
      <c r="M4822" s="75"/>
      <c r="N4822" s="75"/>
      <c r="O4822" s="74"/>
      <c r="P4822" s="74"/>
      <c r="Q4822" s="59">
        <f t="shared" si="1183"/>
        <v>0</v>
      </c>
      <c r="R4822" s="74"/>
      <c r="S4822" s="53">
        <f t="shared" si="1184"/>
        <v>0</v>
      </c>
      <c r="T4822" s="53"/>
      <c r="U4822" s="53"/>
      <c r="V4822" s="53">
        <f t="shared" si="1185"/>
        <v>0</v>
      </c>
      <c r="W4822" s="75"/>
      <c r="X4822" s="76"/>
    </row>
    <row r="4823" spans="1:24" s="35" customFormat="1" ht="15.75" x14ac:dyDescent="0.25">
      <c r="A4823" s="72" t="s">
        <v>313</v>
      </c>
      <c r="B4823" s="33" t="s">
        <v>335</v>
      </c>
      <c r="C4823" s="79" t="s">
        <v>64</v>
      </c>
      <c r="D4823" s="34" t="s">
        <v>55</v>
      </c>
      <c r="E4823" s="74"/>
      <c r="F4823" s="74"/>
      <c r="G4823" s="74"/>
      <c r="H4823" s="74"/>
      <c r="I4823" s="127"/>
      <c r="J4823" s="50"/>
      <c r="K4823" s="127"/>
      <c r="L4823" s="55"/>
      <c r="M4823" s="75"/>
      <c r="N4823" s="75"/>
      <c r="O4823" s="74"/>
      <c r="P4823" s="74"/>
      <c r="Q4823" s="59">
        <f t="shared" si="1183"/>
        <v>0</v>
      </c>
      <c r="R4823" s="74"/>
      <c r="S4823" s="53">
        <f t="shared" si="1184"/>
        <v>0</v>
      </c>
      <c r="T4823" s="53"/>
      <c r="U4823" s="53"/>
      <c r="V4823" s="53">
        <f t="shared" si="1185"/>
        <v>0</v>
      </c>
      <c r="W4823" s="75"/>
      <c r="X4823" s="76"/>
    </row>
    <row r="4824" spans="1:24" s="35" customFormat="1" ht="15.75" x14ac:dyDescent="0.25">
      <c r="A4824" s="72" t="s">
        <v>313</v>
      </c>
      <c r="B4824" s="33" t="s">
        <v>335</v>
      </c>
      <c r="C4824" s="79" t="s">
        <v>65</v>
      </c>
      <c r="D4824" s="34" t="s">
        <v>71</v>
      </c>
      <c r="E4824" s="74"/>
      <c r="F4824" s="74"/>
      <c r="G4824" s="74"/>
      <c r="H4824" s="74"/>
      <c r="I4824" s="127"/>
      <c r="J4824" s="50"/>
      <c r="K4824" s="127"/>
      <c r="L4824" s="55"/>
      <c r="M4824" s="75"/>
      <c r="N4824" s="75"/>
      <c r="O4824" s="74"/>
      <c r="P4824" s="74"/>
      <c r="Q4824" s="59">
        <f t="shared" si="1183"/>
        <v>0</v>
      </c>
      <c r="R4824" s="74"/>
      <c r="S4824" s="53">
        <f t="shared" si="1184"/>
        <v>0</v>
      </c>
      <c r="T4824" s="53"/>
      <c r="U4824" s="53"/>
      <c r="V4824" s="53">
        <f t="shared" si="1185"/>
        <v>0</v>
      </c>
      <c r="W4824" s="75"/>
      <c r="X4824" s="76"/>
    </row>
    <row r="4825" spans="1:24" s="35" customFormat="1" ht="31.5" x14ac:dyDescent="0.25">
      <c r="A4825" s="72" t="s">
        <v>313</v>
      </c>
      <c r="B4825" s="22" t="s">
        <v>336</v>
      </c>
      <c r="C4825" s="73" t="s">
        <v>102</v>
      </c>
      <c r="D4825" s="32" t="s">
        <v>30</v>
      </c>
      <c r="E4825" s="61">
        <f t="shared" ref="E4825:L4825" si="1186">SUM(E4826:E4842)</f>
        <v>56</v>
      </c>
      <c r="F4825" s="61">
        <f t="shared" si="1186"/>
        <v>9.3333333333333339</v>
      </c>
      <c r="G4825" s="61">
        <f t="shared" si="1186"/>
        <v>1352</v>
      </c>
      <c r="H4825" s="61">
        <f t="shared" si="1186"/>
        <v>672</v>
      </c>
      <c r="I4825" s="61">
        <f t="shared" si="1186"/>
        <v>0</v>
      </c>
      <c r="J4825" s="128">
        <f t="shared" si="1186"/>
        <v>0</v>
      </c>
      <c r="K4825" s="61">
        <f t="shared" si="1186"/>
        <v>0</v>
      </c>
      <c r="L4825" s="61">
        <f t="shared" si="1186"/>
        <v>0</v>
      </c>
      <c r="M4825" s="61"/>
      <c r="N4825" s="61"/>
      <c r="O4825" s="61">
        <f t="shared" ref="O4825:V4825" si="1187">SUM(O4826:O4840)</f>
        <v>0</v>
      </c>
      <c r="P4825" s="61">
        <f t="shared" si="1187"/>
        <v>0</v>
      </c>
      <c r="Q4825" s="61">
        <f t="shared" si="1187"/>
        <v>0</v>
      </c>
      <c r="R4825" s="61">
        <f t="shared" si="1187"/>
        <v>0</v>
      </c>
      <c r="S4825" s="61">
        <f t="shared" si="1187"/>
        <v>0</v>
      </c>
      <c r="T4825" s="61">
        <f t="shared" si="1187"/>
        <v>1</v>
      </c>
      <c r="U4825" s="61">
        <f t="shared" si="1187"/>
        <v>0</v>
      </c>
      <c r="V4825" s="61">
        <f t="shared" si="1187"/>
        <v>1</v>
      </c>
      <c r="W4825" s="61"/>
      <c r="X4825" s="76"/>
    </row>
    <row r="4826" spans="1:24" s="35" customFormat="1" ht="15.75" x14ac:dyDescent="0.25">
      <c r="A4826" s="72" t="s">
        <v>313</v>
      </c>
      <c r="B4826" s="33" t="s">
        <v>336</v>
      </c>
      <c r="C4826" s="73" t="s">
        <v>79</v>
      </c>
      <c r="D4826" s="43" t="s">
        <v>77</v>
      </c>
      <c r="E4826" s="74"/>
      <c r="F4826" s="74"/>
      <c r="G4826" s="74"/>
      <c r="H4826" s="74"/>
      <c r="I4826" s="127"/>
      <c r="J4826" s="50"/>
      <c r="K4826" s="127"/>
      <c r="L4826" s="55"/>
      <c r="M4826" s="75"/>
      <c r="N4826" s="75"/>
      <c r="O4826" s="74"/>
      <c r="P4826" s="74"/>
      <c r="Q4826" s="59">
        <f t="shared" ref="Q4826:Q4840" si="1188">O4826-P4826</f>
        <v>0</v>
      </c>
      <c r="R4826" s="74"/>
      <c r="S4826" s="53">
        <f>ROUND(R4826/12*3,0)</f>
        <v>0</v>
      </c>
      <c r="T4826" s="53"/>
      <c r="U4826" s="53"/>
      <c r="V4826" s="53">
        <f t="shared" ref="V4826:V4840" si="1189">T4826-U4826</f>
        <v>0</v>
      </c>
      <c r="W4826" s="75"/>
      <c r="X4826" s="76"/>
    </row>
    <row r="4827" spans="1:24" s="35" customFormat="1" ht="15.75" x14ac:dyDescent="0.25">
      <c r="A4827" s="72" t="s">
        <v>313</v>
      </c>
      <c r="B4827" s="33" t="s">
        <v>336</v>
      </c>
      <c r="C4827" s="73" t="s">
        <v>80</v>
      </c>
      <c r="D4827" s="43" t="s">
        <v>78</v>
      </c>
      <c r="E4827" s="74"/>
      <c r="F4827" s="74"/>
      <c r="G4827" s="74"/>
      <c r="H4827" s="74"/>
      <c r="I4827" s="127"/>
      <c r="J4827" s="50"/>
      <c r="K4827" s="127"/>
      <c r="L4827" s="55"/>
      <c r="M4827" s="75"/>
      <c r="N4827" s="75"/>
      <c r="O4827" s="74"/>
      <c r="P4827" s="74"/>
      <c r="Q4827" s="59">
        <f t="shared" si="1188"/>
        <v>0</v>
      </c>
      <c r="R4827" s="74"/>
      <c r="S4827" s="53">
        <f>ROUND(R4827/12*3,0)</f>
        <v>0</v>
      </c>
      <c r="T4827" s="53"/>
      <c r="U4827" s="53"/>
      <c r="V4827" s="53">
        <f t="shared" si="1189"/>
        <v>0</v>
      </c>
      <c r="W4827" s="75"/>
      <c r="X4827" s="76"/>
    </row>
    <row r="4828" spans="1:24" s="35" customFormat="1" ht="15.75" x14ac:dyDescent="0.25">
      <c r="A4828" s="72" t="s">
        <v>313</v>
      </c>
      <c r="B4828" s="33" t="s">
        <v>336</v>
      </c>
      <c r="C4828" s="73" t="s">
        <v>82</v>
      </c>
      <c r="D4828" s="34" t="s">
        <v>81</v>
      </c>
      <c r="E4828" s="74"/>
      <c r="F4828" s="74"/>
      <c r="G4828" s="74"/>
      <c r="H4828" s="74"/>
      <c r="I4828" s="127"/>
      <c r="J4828" s="50"/>
      <c r="K4828" s="127"/>
      <c r="L4828" s="55"/>
      <c r="M4828" s="75"/>
      <c r="N4828" s="75"/>
      <c r="O4828" s="74"/>
      <c r="P4828" s="74"/>
      <c r="Q4828" s="59">
        <f t="shared" si="1188"/>
        <v>0</v>
      </c>
      <c r="R4828" s="74"/>
      <c r="S4828" s="53">
        <f>ROUND(R4828/12*4,0)</f>
        <v>0</v>
      </c>
      <c r="T4828" s="53"/>
      <c r="U4828" s="53"/>
      <c r="V4828" s="53">
        <f t="shared" si="1189"/>
        <v>0</v>
      </c>
      <c r="W4828" s="75"/>
      <c r="X4828" s="76"/>
    </row>
    <row r="4829" spans="1:24" s="35" customFormat="1" ht="31.5" x14ac:dyDescent="0.25">
      <c r="A4829" s="72" t="s">
        <v>313</v>
      </c>
      <c r="B4829" s="33" t="s">
        <v>336</v>
      </c>
      <c r="C4829" s="73" t="s">
        <v>84</v>
      </c>
      <c r="D4829" s="43" t="s">
        <v>83</v>
      </c>
      <c r="E4829" s="74"/>
      <c r="F4829" s="74"/>
      <c r="G4829" s="74"/>
      <c r="H4829" s="74"/>
      <c r="I4829" s="127"/>
      <c r="J4829" s="50"/>
      <c r="K4829" s="127"/>
      <c r="L4829" s="55"/>
      <c r="M4829" s="75"/>
      <c r="N4829" s="75"/>
      <c r="O4829" s="74"/>
      <c r="P4829" s="74"/>
      <c r="Q4829" s="59">
        <f t="shared" si="1188"/>
        <v>0</v>
      </c>
      <c r="R4829" s="74"/>
      <c r="S4829" s="53">
        <f>ROUND(R4829/12*3,0)</f>
        <v>0</v>
      </c>
      <c r="T4829" s="53"/>
      <c r="U4829" s="53"/>
      <c r="V4829" s="53">
        <f t="shared" si="1189"/>
        <v>0</v>
      </c>
      <c r="W4829" s="75"/>
      <c r="X4829" s="76"/>
    </row>
    <row r="4830" spans="1:24" s="35" customFormat="1" ht="15.75" x14ac:dyDescent="0.25">
      <c r="A4830" s="72" t="s">
        <v>313</v>
      </c>
      <c r="B4830" s="33" t="s">
        <v>336</v>
      </c>
      <c r="C4830" s="73" t="s">
        <v>95</v>
      </c>
      <c r="D4830" s="43" t="s">
        <v>96</v>
      </c>
      <c r="E4830" s="74"/>
      <c r="F4830" s="74"/>
      <c r="G4830" s="74"/>
      <c r="H4830" s="74"/>
      <c r="I4830" s="127"/>
      <c r="J4830" s="50"/>
      <c r="K4830" s="127"/>
      <c r="L4830" s="55"/>
      <c r="M4830" s="75"/>
      <c r="N4830" s="75"/>
      <c r="O4830" s="74"/>
      <c r="P4830" s="74"/>
      <c r="Q4830" s="59">
        <f t="shared" si="1188"/>
        <v>0</v>
      </c>
      <c r="R4830" s="74"/>
      <c r="S4830" s="53">
        <f>ROUND(R4830/12*3,0)</f>
        <v>0</v>
      </c>
      <c r="T4830" s="53"/>
      <c r="U4830" s="53"/>
      <c r="V4830" s="53">
        <f t="shared" si="1189"/>
        <v>0</v>
      </c>
      <c r="W4830" s="75"/>
      <c r="X4830" s="76"/>
    </row>
    <row r="4831" spans="1:24" s="35" customFormat="1" ht="31.5" x14ac:dyDescent="0.25">
      <c r="A4831" s="72" t="s">
        <v>313</v>
      </c>
      <c r="B4831" s="33" t="s">
        <v>336</v>
      </c>
      <c r="C4831" s="73" t="s">
        <v>86</v>
      </c>
      <c r="D4831" s="43" t="s">
        <v>85</v>
      </c>
      <c r="E4831" s="53"/>
      <c r="F4831" s="53">
        <f>E4831/12*2</f>
        <v>0</v>
      </c>
      <c r="G4831" s="53"/>
      <c r="H4831" s="53"/>
      <c r="I4831" s="127"/>
      <c r="J4831" s="50"/>
      <c r="K4831" s="127"/>
      <c r="L4831" s="55"/>
      <c r="M4831" s="75"/>
      <c r="N4831" s="75"/>
      <c r="O4831" s="74"/>
      <c r="P4831" s="74"/>
      <c r="Q4831" s="59">
        <f t="shared" si="1188"/>
        <v>0</v>
      </c>
      <c r="R4831" s="74"/>
      <c r="S4831" s="53">
        <f>ROUND(R4831/12*2,0)</f>
        <v>0</v>
      </c>
      <c r="T4831" s="53"/>
      <c r="U4831" s="53"/>
      <c r="V4831" s="53">
        <f t="shared" si="1189"/>
        <v>0</v>
      </c>
      <c r="W4831" s="75"/>
      <c r="X4831" s="76"/>
    </row>
    <row r="4832" spans="1:24" s="35" customFormat="1" ht="31.5" x14ac:dyDescent="0.25">
      <c r="A4832" s="72" t="s">
        <v>313</v>
      </c>
      <c r="B4832" s="33" t="s">
        <v>336</v>
      </c>
      <c r="C4832" s="73" t="s">
        <v>102</v>
      </c>
      <c r="D4832" s="39" t="s">
        <v>362</v>
      </c>
      <c r="E4832" s="74"/>
      <c r="F4832" s="74"/>
      <c r="G4832" s="74">
        <v>680</v>
      </c>
      <c r="H4832" s="74"/>
      <c r="I4832" s="127"/>
      <c r="J4832" s="50"/>
      <c r="K4832" s="127"/>
      <c r="L4832" s="55"/>
      <c r="M4832" s="75"/>
      <c r="N4832" s="75"/>
      <c r="O4832" s="74"/>
      <c r="P4832" s="74"/>
      <c r="Q4832" s="59">
        <f t="shared" si="1188"/>
        <v>0</v>
      </c>
      <c r="R4832" s="74"/>
      <c r="S4832" s="53">
        <f t="shared" ref="S4832:S4840" si="1190">ROUND(R4832/12*3,0)</f>
        <v>0</v>
      </c>
      <c r="T4832" s="53">
        <v>1</v>
      </c>
      <c r="U4832" s="53"/>
      <c r="V4832" s="53">
        <f t="shared" si="1189"/>
        <v>1</v>
      </c>
      <c r="W4832" s="75"/>
      <c r="X4832" s="76"/>
    </row>
    <row r="4833" spans="1:24" s="35" customFormat="1" ht="15.75" x14ac:dyDescent="0.25">
      <c r="A4833" s="72" t="s">
        <v>313</v>
      </c>
      <c r="B4833" s="33" t="s">
        <v>336</v>
      </c>
      <c r="C4833" s="73" t="s">
        <v>89</v>
      </c>
      <c r="D4833" s="43" t="s">
        <v>88</v>
      </c>
      <c r="E4833" s="53"/>
      <c r="F4833" s="53">
        <f>E4833/12*1</f>
        <v>0</v>
      </c>
      <c r="G4833" s="53"/>
      <c r="H4833" s="53"/>
      <c r="I4833" s="127"/>
      <c r="J4833" s="50"/>
      <c r="K4833" s="127"/>
      <c r="L4833" s="55"/>
      <c r="M4833" s="75"/>
      <c r="N4833" s="75"/>
      <c r="O4833" s="74"/>
      <c r="P4833" s="74"/>
      <c r="Q4833" s="59">
        <f t="shared" si="1188"/>
        <v>0</v>
      </c>
      <c r="R4833" s="74"/>
      <c r="S4833" s="53">
        <f t="shared" si="1190"/>
        <v>0</v>
      </c>
      <c r="T4833" s="53"/>
      <c r="U4833" s="53"/>
      <c r="V4833" s="53">
        <f t="shared" si="1189"/>
        <v>0</v>
      </c>
      <c r="W4833" s="75"/>
      <c r="X4833" s="76"/>
    </row>
    <row r="4834" spans="1:24" s="35" customFormat="1" ht="15.75" x14ac:dyDescent="0.25">
      <c r="A4834" s="72" t="s">
        <v>313</v>
      </c>
      <c r="B4834" s="33" t="s">
        <v>336</v>
      </c>
      <c r="C4834" s="73" t="s">
        <v>91</v>
      </c>
      <c r="D4834" s="43" t="s">
        <v>90</v>
      </c>
      <c r="E4834" s="53">
        <v>56</v>
      </c>
      <c r="F4834" s="53">
        <f>E4834/12*2</f>
        <v>9.3333333333333339</v>
      </c>
      <c r="G4834" s="53">
        <v>672</v>
      </c>
      <c r="H4834" s="53">
        <v>672</v>
      </c>
      <c r="I4834" s="127"/>
      <c r="J4834" s="50"/>
      <c r="K4834" s="127"/>
      <c r="L4834" s="55"/>
      <c r="M4834" s="75"/>
      <c r="N4834" s="75"/>
      <c r="O4834" s="74"/>
      <c r="P4834" s="74"/>
      <c r="Q4834" s="59">
        <f t="shared" si="1188"/>
        <v>0</v>
      </c>
      <c r="R4834" s="74"/>
      <c r="S4834" s="53">
        <f t="shared" si="1190"/>
        <v>0</v>
      </c>
      <c r="T4834" s="53"/>
      <c r="U4834" s="53"/>
      <c r="V4834" s="53">
        <f t="shared" si="1189"/>
        <v>0</v>
      </c>
      <c r="W4834" s="75"/>
      <c r="X4834" s="76"/>
    </row>
    <row r="4835" spans="1:24" s="35" customFormat="1" ht="15.75" x14ac:dyDescent="0.25">
      <c r="A4835" s="72" t="s">
        <v>313</v>
      </c>
      <c r="B4835" s="33" t="s">
        <v>336</v>
      </c>
      <c r="C4835" s="73" t="s">
        <v>94</v>
      </c>
      <c r="D4835" s="43" t="s">
        <v>97</v>
      </c>
      <c r="E4835" s="74"/>
      <c r="F4835" s="74"/>
      <c r="G4835" s="74"/>
      <c r="H4835" s="74"/>
      <c r="I4835" s="127"/>
      <c r="J4835" s="50"/>
      <c r="K4835" s="127"/>
      <c r="L4835" s="55"/>
      <c r="M4835" s="75"/>
      <c r="N4835" s="75"/>
      <c r="O4835" s="74"/>
      <c r="P4835" s="74"/>
      <c r="Q4835" s="59">
        <f t="shared" si="1188"/>
        <v>0</v>
      </c>
      <c r="R4835" s="74"/>
      <c r="S4835" s="53">
        <f t="shared" si="1190"/>
        <v>0</v>
      </c>
      <c r="T4835" s="53"/>
      <c r="U4835" s="53"/>
      <c r="V4835" s="53">
        <f t="shared" si="1189"/>
        <v>0</v>
      </c>
      <c r="W4835" s="75"/>
      <c r="X4835" s="76"/>
    </row>
    <row r="4836" spans="1:24" s="35" customFormat="1" ht="15.75" x14ac:dyDescent="0.25">
      <c r="A4836" s="72" t="s">
        <v>313</v>
      </c>
      <c r="B4836" s="33" t="s">
        <v>336</v>
      </c>
      <c r="C4836" s="73" t="s">
        <v>93</v>
      </c>
      <c r="D4836" s="43" t="s">
        <v>92</v>
      </c>
      <c r="E4836" s="74"/>
      <c r="F4836" s="74"/>
      <c r="G4836" s="74"/>
      <c r="H4836" s="74"/>
      <c r="I4836" s="127"/>
      <c r="J4836" s="50"/>
      <c r="K4836" s="127"/>
      <c r="L4836" s="55"/>
      <c r="M4836" s="75"/>
      <c r="N4836" s="75"/>
      <c r="O4836" s="74"/>
      <c r="P4836" s="74"/>
      <c r="Q4836" s="59">
        <f t="shared" si="1188"/>
        <v>0</v>
      </c>
      <c r="R4836" s="74"/>
      <c r="S4836" s="53">
        <f t="shared" si="1190"/>
        <v>0</v>
      </c>
      <c r="T4836" s="53"/>
      <c r="U4836" s="53"/>
      <c r="V4836" s="53">
        <f t="shared" si="1189"/>
        <v>0</v>
      </c>
      <c r="W4836" s="75"/>
      <c r="X4836" s="76"/>
    </row>
    <row r="4837" spans="1:24" s="35" customFormat="1" ht="31.5" x14ac:dyDescent="0.25">
      <c r="A4837" s="72" t="s">
        <v>313</v>
      </c>
      <c r="B4837" s="33" t="s">
        <v>336</v>
      </c>
      <c r="C4837" s="73" t="s">
        <v>98</v>
      </c>
      <c r="D4837" s="34" t="s">
        <v>99</v>
      </c>
      <c r="E4837" s="74"/>
      <c r="F4837" s="74"/>
      <c r="G4837" s="74"/>
      <c r="H4837" s="74"/>
      <c r="I4837" s="127"/>
      <c r="J4837" s="50"/>
      <c r="K4837" s="127"/>
      <c r="L4837" s="55"/>
      <c r="M4837" s="75"/>
      <c r="N4837" s="75"/>
      <c r="O4837" s="74"/>
      <c r="P4837" s="74"/>
      <c r="Q4837" s="59">
        <f t="shared" si="1188"/>
        <v>0</v>
      </c>
      <c r="R4837" s="74"/>
      <c r="S4837" s="53">
        <f t="shared" si="1190"/>
        <v>0</v>
      </c>
      <c r="T4837" s="53"/>
      <c r="U4837" s="53"/>
      <c r="V4837" s="53">
        <f t="shared" si="1189"/>
        <v>0</v>
      </c>
      <c r="W4837" s="75"/>
      <c r="X4837" s="76"/>
    </row>
    <row r="4838" spans="1:24" s="35" customFormat="1" ht="15.75" x14ac:dyDescent="0.25">
      <c r="A4838" s="72" t="s">
        <v>313</v>
      </c>
      <c r="B4838" s="33" t="s">
        <v>336</v>
      </c>
      <c r="C4838" s="73" t="s">
        <v>100</v>
      </c>
      <c r="D4838" s="34" t="s">
        <v>101</v>
      </c>
      <c r="E4838" s="74"/>
      <c r="F4838" s="74"/>
      <c r="G4838" s="74"/>
      <c r="H4838" s="74"/>
      <c r="I4838" s="127"/>
      <c r="J4838" s="50"/>
      <c r="K4838" s="127"/>
      <c r="L4838" s="55"/>
      <c r="M4838" s="75"/>
      <c r="N4838" s="75"/>
      <c r="O4838" s="74"/>
      <c r="P4838" s="74"/>
      <c r="Q4838" s="59">
        <f t="shared" si="1188"/>
        <v>0</v>
      </c>
      <c r="R4838" s="74"/>
      <c r="S4838" s="53">
        <f t="shared" si="1190"/>
        <v>0</v>
      </c>
      <c r="T4838" s="53"/>
      <c r="U4838" s="53"/>
      <c r="V4838" s="53">
        <f t="shared" si="1189"/>
        <v>0</v>
      </c>
      <c r="W4838" s="75"/>
      <c r="X4838" s="76"/>
    </row>
    <row r="4839" spans="1:24" s="35" customFormat="1" ht="53.25" customHeight="1" x14ac:dyDescent="0.25">
      <c r="A4839" s="72" t="s">
        <v>313</v>
      </c>
      <c r="B4839" s="33" t="s">
        <v>336</v>
      </c>
      <c r="C4839" s="73" t="s">
        <v>102</v>
      </c>
      <c r="D4839" s="39" t="s">
        <v>87</v>
      </c>
      <c r="E4839" s="74"/>
      <c r="F4839" s="74"/>
      <c r="G4839" s="74"/>
      <c r="H4839" s="74"/>
      <c r="I4839" s="127"/>
      <c r="J4839" s="50"/>
      <c r="K4839" s="127"/>
      <c r="L4839" s="55"/>
      <c r="M4839" s="75"/>
      <c r="N4839" s="75"/>
      <c r="O4839" s="74"/>
      <c r="P4839" s="74"/>
      <c r="Q4839" s="59">
        <f t="shared" si="1188"/>
        <v>0</v>
      </c>
      <c r="R4839" s="74"/>
      <c r="S4839" s="53">
        <f t="shared" si="1190"/>
        <v>0</v>
      </c>
      <c r="T4839" s="53"/>
      <c r="U4839" s="53"/>
      <c r="V4839" s="53">
        <f t="shared" si="1189"/>
        <v>0</v>
      </c>
      <c r="W4839" s="75"/>
      <c r="X4839" s="76"/>
    </row>
    <row r="4840" spans="1:24" s="35" customFormat="1" ht="33" customHeight="1" x14ac:dyDescent="0.25">
      <c r="A4840" s="72" t="s">
        <v>313</v>
      </c>
      <c r="B4840" s="33" t="s">
        <v>336</v>
      </c>
      <c r="C4840" s="73" t="s">
        <v>102</v>
      </c>
      <c r="D4840" s="39" t="s">
        <v>103</v>
      </c>
      <c r="E4840" s="74"/>
      <c r="F4840" s="74"/>
      <c r="G4840" s="74"/>
      <c r="H4840" s="74"/>
      <c r="I4840" s="127"/>
      <c r="J4840" s="50"/>
      <c r="K4840" s="127"/>
      <c r="L4840" s="55"/>
      <c r="M4840" s="75"/>
      <c r="N4840" s="75"/>
      <c r="O4840" s="74"/>
      <c r="P4840" s="74"/>
      <c r="Q4840" s="59">
        <f t="shared" si="1188"/>
        <v>0</v>
      </c>
      <c r="R4840" s="74"/>
      <c r="S4840" s="53">
        <f t="shared" si="1190"/>
        <v>0</v>
      </c>
      <c r="T4840" s="53"/>
      <c r="U4840" s="53"/>
      <c r="V4840" s="53">
        <f t="shared" si="1189"/>
        <v>0</v>
      </c>
      <c r="W4840" s="75"/>
      <c r="X4840" s="76"/>
    </row>
    <row r="4841" spans="1:24" s="35" customFormat="1" ht="20.25" customHeight="1" x14ac:dyDescent="0.25">
      <c r="A4841" s="72" t="s">
        <v>313</v>
      </c>
      <c r="B4841" s="33" t="s">
        <v>336</v>
      </c>
      <c r="C4841" s="23" t="s">
        <v>374</v>
      </c>
      <c r="D4841" s="39" t="s">
        <v>375</v>
      </c>
      <c r="E4841" s="74"/>
      <c r="F4841" s="74"/>
      <c r="G4841" s="74"/>
      <c r="H4841" s="74"/>
      <c r="I4841" s="127"/>
      <c r="J4841" s="50"/>
      <c r="K4841" s="127"/>
      <c r="L4841" s="55"/>
      <c r="M4841" s="75"/>
      <c r="N4841" s="75"/>
      <c r="O4841" s="74"/>
      <c r="P4841" s="74"/>
      <c r="Q4841" s="59"/>
      <c r="R4841" s="74"/>
      <c r="S4841" s="53"/>
      <c r="T4841" s="53"/>
      <c r="U4841" s="53"/>
      <c r="V4841" s="53"/>
      <c r="W4841" s="75"/>
      <c r="X4841" s="76"/>
    </row>
    <row r="4842" spans="1:24" s="35" customFormat="1" ht="23.25" customHeight="1" x14ac:dyDescent="0.25">
      <c r="A4842" s="72" t="s">
        <v>313</v>
      </c>
      <c r="B4842" s="33" t="s">
        <v>336</v>
      </c>
      <c r="C4842" s="23" t="s">
        <v>377</v>
      </c>
      <c r="D4842" s="39" t="s">
        <v>376</v>
      </c>
      <c r="E4842" s="74"/>
      <c r="F4842" s="74"/>
      <c r="G4842" s="74"/>
      <c r="H4842" s="74"/>
      <c r="I4842" s="127"/>
      <c r="J4842" s="50"/>
      <c r="K4842" s="127"/>
      <c r="L4842" s="55"/>
      <c r="M4842" s="75"/>
      <c r="N4842" s="75"/>
      <c r="O4842" s="74"/>
      <c r="P4842" s="74"/>
      <c r="Q4842" s="59"/>
      <c r="R4842" s="74"/>
      <c r="S4842" s="53"/>
      <c r="T4842" s="53"/>
      <c r="U4842" s="53"/>
      <c r="V4842" s="53"/>
      <c r="W4842" s="75"/>
      <c r="X4842" s="76"/>
    </row>
    <row r="4843" spans="1:24" s="35" customFormat="1" ht="15.75" x14ac:dyDescent="0.25">
      <c r="A4843" s="72" t="s">
        <v>313</v>
      </c>
      <c r="B4843" s="21">
        <v>2</v>
      </c>
      <c r="C4843" s="73" t="s">
        <v>102</v>
      </c>
      <c r="D4843" s="40" t="s">
        <v>31</v>
      </c>
      <c r="E4843" s="68">
        <f>E4844+E4850+E4904</f>
        <v>1040897</v>
      </c>
      <c r="F4843" s="68">
        <f>F4844+F4850+F4904</f>
        <v>259754.91666666666</v>
      </c>
      <c r="G4843" s="68">
        <f>G4844+G4850+G4904</f>
        <v>246741</v>
      </c>
      <c r="H4843" s="68">
        <f>H4844+H4850+H4904</f>
        <v>236224</v>
      </c>
      <c r="I4843" s="64">
        <f>I4844+I4850+I4904</f>
        <v>10517.25</v>
      </c>
      <c r="J4843" s="55">
        <f>ROUND(I4843/F4843*100,2)</f>
        <v>4.05</v>
      </c>
      <c r="K4843" s="64">
        <f>K4844+K4850+K4904</f>
        <v>-25920.5</v>
      </c>
      <c r="L4843" s="55">
        <f>ROUND(K4843*100/-F4843,2)</f>
        <v>9.98</v>
      </c>
      <c r="M4843" s="64">
        <v>27502</v>
      </c>
      <c r="N4843" s="49">
        <f>ROUND(M4843/12*3,0)</f>
        <v>6876</v>
      </c>
      <c r="O4843" s="68">
        <f t="shared" ref="O4843:V4843" si="1191">O4844+O4850+O4904</f>
        <v>6151</v>
      </c>
      <c r="P4843" s="68">
        <f t="shared" si="1191"/>
        <v>5808</v>
      </c>
      <c r="Q4843" s="64">
        <f t="shared" si="1191"/>
        <v>343</v>
      </c>
      <c r="R4843" s="68">
        <f t="shared" si="1191"/>
        <v>1388</v>
      </c>
      <c r="S4843" s="64">
        <f t="shared" si="1191"/>
        <v>348</v>
      </c>
      <c r="T4843" s="64">
        <f t="shared" si="1191"/>
        <v>366</v>
      </c>
      <c r="U4843" s="64">
        <f t="shared" si="1191"/>
        <v>349</v>
      </c>
      <c r="V4843" s="53">
        <f t="shared" si="1191"/>
        <v>17</v>
      </c>
      <c r="W4843" s="74"/>
      <c r="X4843" s="76"/>
    </row>
    <row r="4844" spans="1:24" s="35" customFormat="1" ht="15.75" x14ac:dyDescent="0.25">
      <c r="A4844" s="72" t="s">
        <v>313</v>
      </c>
      <c r="B4844" s="22" t="s">
        <v>337</v>
      </c>
      <c r="C4844" s="73" t="s">
        <v>102</v>
      </c>
      <c r="D4844" s="32" t="s">
        <v>32</v>
      </c>
      <c r="E4844" s="64">
        <f t="shared" ref="E4844:L4844" si="1192">SUM(E4845:E4849)</f>
        <v>228234</v>
      </c>
      <c r="F4844" s="64">
        <f t="shared" si="1192"/>
        <v>57059</v>
      </c>
      <c r="G4844" s="64">
        <f t="shared" si="1192"/>
        <v>57059</v>
      </c>
      <c r="H4844" s="64">
        <f t="shared" si="1192"/>
        <v>57059</v>
      </c>
      <c r="I4844" s="64">
        <f t="shared" si="1192"/>
        <v>0</v>
      </c>
      <c r="J4844" s="134">
        <f t="shared" si="1192"/>
        <v>0</v>
      </c>
      <c r="K4844" s="64">
        <f t="shared" si="1192"/>
        <v>0</v>
      </c>
      <c r="L4844" s="64">
        <f t="shared" si="1192"/>
        <v>0</v>
      </c>
      <c r="M4844" s="64"/>
      <c r="N4844" s="64"/>
      <c r="O4844" s="64">
        <f t="shared" ref="O4844:V4844" si="1193">SUM(O4845:O4849)</f>
        <v>1531</v>
      </c>
      <c r="P4844" s="64">
        <f t="shared" si="1193"/>
        <v>1531</v>
      </c>
      <c r="Q4844" s="64">
        <f t="shared" si="1193"/>
        <v>0</v>
      </c>
      <c r="R4844" s="64">
        <f t="shared" si="1193"/>
        <v>276</v>
      </c>
      <c r="S4844" s="64">
        <f t="shared" si="1193"/>
        <v>69</v>
      </c>
      <c r="T4844" s="64">
        <f t="shared" si="1193"/>
        <v>106</v>
      </c>
      <c r="U4844" s="64">
        <f t="shared" si="1193"/>
        <v>106</v>
      </c>
      <c r="V4844" s="64">
        <f t="shared" si="1193"/>
        <v>0</v>
      </c>
      <c r="W4844" s="64"/>
      <c r="X4844" s="76"/>
    </row>
    <row r="4845" spans="1:24" s="35" customFormat="1" ht="15.75" x14ac:dyDescent="0.25">
      <c r="A4845" s="72" t="s">
        <v>313</v>
      </c>
      <c r="B4845" s="33" t="s">
        <v>337</v>
      </c>
      <c r="C4845" s="73" t="s">
        <v>109</v>
      </c>
      <c r="D4845" s="34" t="s">
        <v>106</v>
      </c>
      <c r="E4845" s="53">
        <v>228234</v>
      </c>
      <c r="F4845" s="53">
        <f>ROUND(E4845/12*3,0)</f>
        <v>57059</v>
      </c>
      <c r="G4845" s="53">
        <v>57059</v>
      </c>
      <c r="H4845" s="53">
        <v>57059</v>
      </c>
      <c r="I4845" s="127"/>
      <c r="J4845" s="50"/>
      <c r="K4845" s="127"/>
      <c r="L4845" s="55"/>
      <c r="M4845" s="75"/>
      <c r="N4845" s="75"/>
      <c r="O4845" s="74">
        <v>1531</v>
      </c>
      <c r="P4845" s="74">
        <v>1531</v>
      </c>
      <c r="Q4845" s="59">
        <f>O4845-P4845</f>
        <v>0</v>
      </c>
      <c r="R4845" s="74">
        <v>276</v>
      </c>
      <c r="S4845" s="53">
        <f>ROUND(R4845/12*3,0)</f>
        <v>69</v>
      </c>
      <c r="T4845" s="58">
        <v>106</v>
      </c>
      <c r="U4845" s="58">
        <v>106</v>
      </c>
      <c r="V4845" s="53">
        <f>T4845-U4845</f>
        <v>0</v>
      </c>
      <c r="W4845" s="75"/>
      <c r="X4845" s="76"/>
    </row>
    <row r="4846" spans="1:24" s="35" customFormat="1" ht="31.5" x14ac:dyDescent="0.25">
      <c r="A4846" s="72" t="s">
        <v>313</v>
      </c>
      <c r="B4846" s="33" t="s">
        <v>337</v>
      </c>
      <c r="C4846" s="73" t="s">
        <v>110</v>
      </c>
      <c r="D4846" s="34" t="s">
        <v>114</v>
      </c>
      <c r="E4846" s="74"/>
      <c r="F4846" s="74"/>
      <c r="G4846" s="74"/>
      <c r="H4846" s="74"/>
      <c r="I4846" s="127"/>
      <c r="J4846" s="50"/>
      <c r="K4846" s="127"/>
      <c r="L4846" s="55"/>
      <c r="M4846" s="75"/>
      <c r="N4846" s="75"/>
      <c r="O4846" s="74"/>
      <c r="P4846" s="74"/>
      <c r="Q4846" s="59">
        <f>O4846-P4846</f>
        <v>0</v>
      </c>
      <c r="R4846" s="74"/>
      <c r="S4846" s="53">
        <f>ROUND(R4846/12*3,0)</f>
        <v>0</v>
      </c>
      <c r="T4846" s="53"/>
      <c r="U4846" s="53"/>
      <c r="V4846" s="53">
        <f>T4846-U4846</f>
        <v>0</v>
      </c>
      <c r="W4846" s="75"/>
      <c r="X4846" s="76"/>
    </row>
    <row r="4847" spans="1:24" s="35" customFormat="1" ht="15.75" x14ac:dyDescent="0.25">
      <c r="A4847" s="72" t="s">
        <v>313</v>
      </c>
      <c r="B4847" s="33" t="s">
        <v>337</v>
      </c>
      <c r="C4847" s="73" t="s">
        <v>111</v>
      </c>
      <c r="D4847" s="34" t="s">
        <v>115</v>
      </c>
      <c r="E4847" s="74"/>
      <c r="F4847" s="74"/>
      <c r="G4847" s="74"/>
      <c r="H4847" s="74"/>
      <c r="I4847" s="127"/>
      <c r="J4847" s="50"/>
      <c r="K4847" s="127"/>
      <c r="L4847" s="55"/>
      <c r="M4847" s="75"/>
      <c r="N4847" s="75"/>
      <c r="O4847" s="74"/>
      <c r="P4847" s="74"/>
      <c r="Q4847" s="59">
        <f>O4847-P4847</f>
        <v>0</v>
      </c>
      <c r="R4847" s="74"/>
      <c r="S4847" s="53">
        <f>ROUND(R4847/12*3,0)</f>
        <v>0</v>
      </c>
      <c r="T4847" s="53"/>
      <c r="U4847" s="53"/>
      <c r="V4847" s="53">
        <f>T4847-U4847</f>
        <v>0</v>
      </c>
      <c r="W4847" s="75"/>
      <c r="X4847" s="76"/>
    </row>
    <row r="4848" spans="1:24" s="35" customFormat="1" ht="31.5" x14ac:dyDescent="0.25">
      <c r="A4848" s="72" t="s">
        <v>313</v>
      </c>
      <c r="B4848" s="33" t="s">
        <v>337</v>
      </c>
      <c r="C4848" s="73" t="s">
        <v>113</v>
      </c>
      <c r="D4848" s="34" t="s">
        <v>116</v>
      </c>
      <c r="E4848" s="74"/>
      <c r="F4848" s="74"/>
      <c r="G4848" s="74"/>
      <c r="H4848" s="74"/>
      <c r="I4848" s="127"/>
      <c r="J4848" s="50"/>
      <c r="K4848" s="127"/>
      <c r="L4848" s="55"/>
      <c r="M4848" s="75"/>
      <c r="N4848" s="75"/>
      <c r="O4848" s="74"/>
      <c r="P4848" s="74"/>
      <c r="Q4848" s="59">
        <f>O4848-P4848</f>
        <v>0</v>
      </c>
      <c r="R4848" s="74"/>
      <c r="S4848" s="53">
        <f>ROUND(R4848/12*3,0)</f>
        <v>0</v>
      </c>
      <c r="T4848" s="53"/>
      <c r="U4848" s="53"/>
      <c r="V4848" s="53">
        <f>T4848-U4848</f>
        <v>0</v>
      </c>
      <c r="W4848" s="75"/>
      <c r="X4848" s="76"/>
    </row>
    <row r="4849" spans="1:24" s="35" customFormat="1" ht="15.75" x14ac:dyDescent="0.25">
      <c r="A4849" s="72" t="s">
        <v>313</v>
      </c>
      <c r="B4849" s="33" t="s">
        <v>337</v>
      </c>
      <c r="C4849" s="73" t="s">
        <v>112</v>
      </c>
      <c r="D4849" s="34" t="s">
        <v>117</v>
      </c>
      <c r="E4849" s="74"/>
      <c r="F4849" s="74"/>
      <c r="G4849" s="74"/>
      <c r="H4849" s="74"/>
      <c r="I4849" s="127"/>
      <c r="J4849" s="50"/>
      <c r="K4849" s="127"/>
      <c r="L4849" s="55"/>
      <c r="M4849" s="75"/>
      <c r="N4849" s="75"/>
      <c r="O4849" s="74"/>
      <c r="P4849" s="74"/>
      <c r="Q4849" s="59">
        <f>O4849-P4849</f>
        <v>0</v>
      </c>
      <c r="R4849" s="74"/>
      <c r="S4849" s="53">
        <f>ROUND(R4849/12*3,0)</f>
        <v>0</v>
      </c>
      <c r="T4849" s="53"/>
      <c r="U4849" s="53"/>
      <c r="V4849" s="53">
        <f>T4849-U4849</f>
        <v>0</v>
      </c>
      <c r="W4849" s="75"/>
      <c r="X4849" s="76"/>
    </row>
    <row r="4850" spans="1:24" s="35" customFormat="1" ht="15.75" x14ac:dyDescent="0.25">
      <c r="A4850" s="72" t="s">
        <v>313</v>
      </c>
      <c r="B4850" s="22" t="s">
        <v>338</v>
      </c>
      <c r="C4850" s="73" t="s">
        <v>102</v>
      </c>
      <c r="D4850" s="41" t="s">
        <v>33</v>
      </c>
      <c r="E4850" s="64">
        <f>SUM(E4851:E4903)</f>
        <v>807025</v>
      </c>
      <c r="F4850" s="64">
        <f>SUM(F4851:F4903)</f>
        <v>201756.25</v>
      </c>
      <c r="G4850" s="64">
        <f>SUM(G4851:G4903)</f>
        <v>186353</v>
      </c>
      <c r="H4850" s="64">
        <f>SUM(H4851:H4903)</f>
        <v>175836</v>
      </c>
      <c r="I4850" s="64">
        <f>SUM(I4851:I4903)</f>
        <v>10517.25</v>
      </c>
      <c r="J4850" s="50">
        <f>ROUND(I4850/F4850*100,2)</f>
        <v>5.21</v>
      </c>
      <c r="K4850" s="64">
        <f>SUM(K4851:K4903)</f>
        <v>-25920.5</v>
      </c>
      <c r="L4850" s="55">
        <f>ROUND(K4850*100/-F4850,2)</f>
        <v>12.85</v>
      </c>
      <c r="M4850" s="64"/>
      <c r="N4850" s="64"/>
      <c r="O4850" s="64">
        <f t="shared" ref="O4850:V4850" si="1194">SUM(O4851:O4903)</f>
        <v>4620</v>
      </c>
      <c r="P4850" s="64">
        <f t="shared" si="1194"/>
        <v>4277</v>
      </c>
      <c r="Q4850" s="64">
        <f t="shared" si="1194"/>
        <v>343</v>
      </c>
      <c r="R4850" s="64">
        <f t="shared" si="1194"/>
        <v>1112</v>
      </c>
      <c r="S4850" s="64">
        <f t="shared" si="1194"/>
        <v>279</v>
      </c>
      <c r="T4850" s="64">
        <f t="shared" si="1194"/>
        <v>260</v>
      </c>
      <c r="U4850" s="64">
        <f t="shared" si="1194"/>
        <v>243</v>
      </c>
      <c r="V4850" s="64">
        <f t="shared" si="1194"/>
        <v>17</v>
      </c>
      <c r="W4850" s="64"/>
      <c r="X4850" s="76"/>
    </row>
    <row r="4851" spans="1:24" s="35" customFormat="1" ht="31.5" x14ac:dyDescent="0.25">
      <c r="A4851" s="72" t="s">
        <v>313</v>
      </c>
      <c r="B4851" s="33" t="s">
        <v>338</v>
      </c>
      <c r="C4851" s="78" t="s">
        <v>139</v>
      </c>
      <c r="D4851" s="43" t="s">
        <v>119</v>
      </c>
      <c r="E4851" s="53">
        <v>738761</v>
      </c>
      <c r="F4851" s="53">
        <f t="shared" ref="F4851:F4852" si="1195">E4851/12*3</f>
        <v>184690.25</v>
      </c>
      <c r="G4851" s="53">
        <v>158841</v>
      </c>
      <c r="H4851" s="53">
        <v>158841</v>
      </c>
      <c r="I4851" s="127"/>
      <c r="J4851" s="55"/>
      <c r="K4851" s="54">
        <f t="shared" ref="K4851:K4852" si="1196">G4851-F4851</f>
        <v>-25849.25</v>
      </c>
      <c r="L4851" s="55">
        <f t="shared" ref="L4851:L4852" si="1197">ROUND(K4851*100/-F4851,2)</f>
        <v>14</v>
      </c>
      <c r="M4851" s="75"/>
      <c r="N4851" s="75"/>
      <c r="O4851" s="74">
        <v>3633</v>
      </c>
      <c r="P4851" s="74">
        <v>3633</v>
      </c>
      <c r="Q4851" s="59">
        <f t="shared" ref="Q4851:Q4903" si="1198">O4851-P4851</f>
        <v>0</v>
      </c>
      <c r="R4851" s="74">
        <v>986</v>
      </c>
      <c r="S4851" s="53">
        <f>ROUND(R4851/12*3,0)</f>
        <v>247</v>
      </c>
      <c r="T4851" s="58">
        <v>212</v>
      </c>
      <c r="U4851" s="58">
        <v>212</v>
      </c>
      <c r="V4851" s="53">
        <f t="shared" ref="V4851:V4903" si="1199">T4851-U4851</f>
        <v>0</v>
      </c>
      <c r="W4851" s="75"/>
      <c r="X4851" s="76"/>
    </row>
    <row r="4852" spans="1:24" s="35" customFormat="1" ht="47.25" x14ac:dyDescent="0.25">
      <c r="A4852" s="72" t="s">
        <v>313</v>
      </c>
      <c r="B4852" s="33" t="s">
        <v>338</v>
      </c>
      <c r="C4852" s="78" t="s">
        <v>140</v>
      </c>
      <c r="D4852" s="43" t="s">
        <v>120</v>
      </c>
      <c r="E4852" s="53">
        <v>37881</v>
      </c>
      <c r="F4852" s="53">
        <f t="shared" si="1195"/>
        <v>9470.25</v>
      </c>
      <c r="G4852" s="53">
        <v>9399</v>
      </c>
      <c r="H4852" s="53">
        <v>9399</v>
      </c>
      <c r="I4852" s="127"/>
      <c r="J4852" s="55"/>
      <c r="K4852" s="54">
        <f t="shared" si="1196"/>
        <v>-71.25</v>
      </c>
      <c r="L4852" s="55">
        <f t="shared" si="1197"/>
        <v>0.75</v>
      </c>
      <c r="M4852" s="75"/>
      <c r="N4852" s="75"/>
      <c r="O4852" s="74">
        <v>350</v>
      </c>
      <c r="P4852" s="74">
        <v>350</v>
      </c>
      <c r="Q4852" s="59">
        <f t="shared" si="1198"/>
        <v>0</v>
      </c>
      <c r="R4852" s="74">
        <v>74</v>
      </c>
      <c r="S4852" s="53">
        <f>ROUND(R4852/12*3,0)</f>
        <v>19</v>
      </c>
      <c r="T4852" s="58">
        <v>18</v>
      </c>
      <c r="U4852" s="58">
        <v>18</v>
      </c>
      <c r="V4852" s="53">
        <f t="shared" si="1199"/>
        <v>0</v>
      </c>
      <c r="W4852" s="75"/>
      <c r="X4852" s="76"/>
    </row>
    <row r="4853" spans="1:24" s="35" customFormat="1" ht="31.5" x14ac:dyDescent="0.25">
      <c r="A4853" s="72" t="s">
        <v>313</v>
      </c>
      <c r="B4853" s="33" t="s">
        <v>338</v>
      </c>
      <c r="C4853" s="78" t="s">
        <v>141</v>
      </c>
      <c r="D4853" s="43" t="s">
        <v>142</v>
      </c>
      <c r="E4853" s="74"/>
      <c r="F4853" s="74"/>
      <c r="G4853" s="74"/>
      <c r="H4853" s="74"/>
      <c r="I4853" s="127"/>
      <c r="J4853" s="50"/>
      <c r="K4853" s="127"/>
      <c r="L4853" s="55"/>
      <c r="M4853" s="75"/>
      <c r="N4853" s="75"/>
      <c r="O4853" s="74"/>
      <c r="P4853" s="74"/>
      <c r="Q4853" s="59">
        <f t="shared" si="1198"/>
        <v>0</v>
      </c>
      <c r="R4853" s="74"/>
      <c r="S4853" s="53">
        <f t="shared" ref="S4853:S4891" si="1200">ROUND(R4853/12*3,0)</f>
        <v>0</v>
      </c>
      <c r="T4853" s="53"/>
      <c r="U4853" s="53"/>
      <c r="V4853" s="53">
        <f t="shared" si="1199"/>
        <v>0</v>
      </c>
      <c r="W4853" s="75"/>
      <c r="X4853" s="76"/>
    </row>
    <row r="4854" spans="1:24" s="35" customFormat="1" ht="31.5" x14ac:dyDescent="0.25">
      <c r="A4854" s="72" t="s">
        <v>313</v>
      </c>
      <c r="B4854" s="33" t="s">
        <v>338</v>
      </c>
      <c r="C4854" s="78" t="s">
        <v>143</v>
      </c>
      <c r="D4854" s="43" t="s">
        <v>144</v>
      </c>
      <c r="E4854" s="74"/>
      <c r="F4854" s="74"/>
      <c r="G4854" s="74"/>
      <c r="H4854" s="74"/>
      <c r="I4854" s="127"/>
      <c r="J4854" s="50"/>
      <c r="K4854" s="127"/>
      <c r="L4854" s="55"/>
      <c r="M4854" s="75"/>
      <c r="N4854" s="75"/>
      <c r="O4854" s="74"/>
      <c r="P4854" s="74"/>
      <c r="Q4854" s="59">
        <f t="shared" si="1198"/>
        <v>0</v>
      </c>
      <c r="R4854" s="74"/>
      <c r="S4854" s="53">
        <f t="shared" si="1200"/>
        <v>0</v>
      </c>
      <c r="T4854" s="53"/>
      <c r="U4854" s="53"/>
      <c r="V4854" s="53">
        <f t="shared" si="1199"/>
        <v>0</v>
      </c>
      <c r="W4854" s="75"/>
      <c r="X4854" s="76"/>
    </row>
    <row r="4855" spans="1:24" s="35" customFormat="1" ht="15.75" x14ac:dyDescent="0.25">
      <c r="A4855" s="72" t="s">
        <v>313</v>
      </c>
      <c r="B4855" s="33" t="s">
        <v>338</v>
      </c>
      <c r="C4855" s="78" t="s">
        <v>145</v>
      </c>
      <c r="D4855" s="43" t="s">
        <v>146</v>
      </c>
      <c r="E4855" s="74"/>
      <c r="F4855" s="74"/>
      <c r="G4855" s="74"/>
      <c r="H4855" s="74"/>
      <c r="I4855" s="127"/>
      <c r="J4855" s="50"/>
      <c r="K4855" s="127"/>
      <c r="L4855" s="55"/>
      <c r="M4855" s="75"/>
      <c r="N4855" s="75"/>
      <c r="O4855" s="74"/>
      <c r="P4855" s="74"/>
      <c r="Q4855" s="59">
        <f t="shared" si="1198"/>
        <v>0</v>
      </c>
      <c r="R4855" s="74"/>
      <c r="S4855" s="53">
        <f t="shared" si="1200"/>
        <v>0</v>
      </c>
      <c r="T4855" s="53"/>
      <c r="U4855" s="53"/>
      <c r="V4855" s="53">
        <f t="shared" si="1199"/>
        <v>0</v>
      </c>
      <c r="W4855" s="75"/>
      <c r="X4855" s="76"/>
    </row>
    <row r="4856" spans="1:24" s="35" customFormat="1" ht="15.75" x14ac:dyDescent="0.25">
      <c r="A4856" s="72" t="s">
        <v>313</v>
      </c>
      <c r="B4856" s="33" t="s">
        <v>338</v>
      </c>
      <c r="C4856" s="78" t="s">
        <v>147</v>
      </c>
      <c r="D4856" s="43" t="s">
        <v>148</v>
      </c>
      <c r="E4856" s="74"/>
      <c r="F4856" s="74"/>
      <c r="G4856" s="74"/>
      <c r="H4856" s="74"/>
      <c r="I4856" s="127"/>
      <c r="J4856" s="50"/>
      <c r="K4856" s="127"/>
      <c r="L4856" s="55"/>
      <c r="M4856" s="75"/>
      <c r="N4856" s="75"/>
      <c r="O4856" s="74"/>
      <c r="P4856" s="74"/>
      <c r="Q4856" s="59">
        <f t="shared" si="1198"/>
        <v>0</v>
      </c>
      <c r="R4856" s="74"/>
      <c r="S4856" s="53">
        <f t="shared" si="1200"/>
        <v>0</v>
      </c>
      <c r="T4856" s="53"/>
      <c r="U4856" s="53"/>
      <c r="V4856" s="53">
        <f t="shared" si="1199"/>
        <v>0</v>
      </c>
      <c r="W4856" s="75"/>
      <c r="X4856" s="76"/>
    </row>
    <row r="4857" spans="1:24" s="35" customFormat="1" ht="78.75" x14ac:dyDescent="0.25">
      <c r="A4857" s="72" t="s">
        <v>313</v>
      </c>
      <c r="B4857" s="33" t="s">
        <v>338</v>
      </c>
      <c r="C4857" s="78" t="s">
        <v>149</v>
      </c>
      <c r="D4857" s="43" t="s">
        <v>150</v>
      </c>
      <c r="E4857" s="74"/>
      <c r="F4857" s="74"/>
      <c r="G4857" s="74"/>
      <c r="H4857" s="74"/>
      <c r="I4857" s="127"/>
      <c r="J4857" s="50"/>
      <c r="K4857" s="127"/>
      <c r="L4857" s="55"/>
      <c r="M4857" s="75"/>
      <c r="N4857" s="75"/>
      <c r="O4857" s="74"/>
      <c r="P4857" s="74"/>
      <c r="Q4857" s="59">
        <f t="shared" si="1198"/>
        <v>0</v>
      </c>
      <c r="R4857" s="74"/>
      <c r="S4857" s="53">
        <f t="shared" si="1200"/>
        <v>0</v>
      </c>
      <c r="T4857" s="53"/>
      <c r="U4857" s="53"/>
      <c r="V4857" s="53">
        <f t="shared" si="1199"/>
        <v>0</v>
      </c>
      <c r="W4857" s="75"/>
      <c r="X4857" s="76"/>
    </row>
    <row r="4858" spans="1:24" s="35" customFormat="1" ht="31.5" x14ac:dyDescent="0.25">
      <c r="A4858" s="72" t="s">
        <v>313</v>
      </c>
      <c r="B4858" s="33" t="s">
        <v>338</v>
      </c>
      <c r="C4858" s="78" t="s">
        <v>130</v>
      </c>
      <c r="D4858" s="43" t="s">
        <v>151</v>
      </c>
      <c r="E4858" s="74"/>
      <c r="F4858" s="74"/>
      <c r="G4858" s="74"/>
      <c r="H4858" s="74"/>
      <c r="I4858" s="127"/>
      <c r="J4858" s="50"/>
      <c r="K4858" s="127"/>
      <c r="L4858" s="55"/>
      <c r="M4858" s="75"/>
      <c r="N4858" s="75"/>
      <c r="O4858" s="74"/>
      <c r="P4858" s="74"/>
      <c r="Q4858" s="59">
        <f t="shared" si="1198"/>
        <v>0</v>
      </c>
      <c r="R4858" s="74"/>
      <c r="S4858" s="53">
        <f t="shared" si="1200"/>
        <v>0</v>
      </c>
      <c r="T4858" s="53"/>
      <c r="U4858" s="53"/>
      <c r="V4858" s="53">
        <f t="shared" si="1199"/>
        <v>0</v>
      </c>
      <c r="W4858" s="75"/>
      <c r="X4858" s="76"/>
    </row>
    <row r="4859" spans="1:24" s="35" customFormat="1" ht="47.25" x14ac:dyDescent="0.25">
      <c r="A4859" s="72" t="s">
        <v>313</v>
      </c>
      <c r="B4859" s="33" t="s">
        <v>338</v>
      </c>
      <c r="C4859" s="78" t="s">
        <v>174</v>
      </c>
      <c r="D4859" s="43" t="s">
        <v>175</v>
      </c>
      <c r="E4859" s="74"/>
      <c r="F4859" s="74"/>
      <c r="G4859" s="74"/>
      <c r="H4859" s="74"/>
      <c r="I4859" s="127"/>
      <c r="J4859" s="50"/>
      <c r="K4859" s="127"/>
      <c r="L4859" s="55"/>
      <c r="M4859" s="75"/>
      <c r="N4859" s="75"/>
      <c r="O4859" s="74"/>
      <c r="P4859" s="74"/>
      <c r="Q4859" s="59">
        <f t="shared" si="1198"/>
        <v>0</v>
      </c>
      <c r="R4859" s="74"/>
      <c r="S4859" s="53">
        <f t="shared" si="1200"/>
        <v>0</v>
      </c>
      <c r="T4859" s="53"/>
      <c r="U4859" s="53"/>
      <c r="V4859" s="53">
        <f t="shared" si="1199"/>
        <v>0</v>
      </c>
      <c r="W4859" s="75"/>
      <c r="X4859" s="76"/>
    </row>
    <row r="4860" spans="1:24" s="35" customFormat="1" ht="31.5" x14ac:dyDescent="0.25">
      <c r="A4860" s="72" t="s">
        <v>313</v>
      </c>
      <c r="B4860" s="33" t="s">
        <v>338</v>
      </c>
      <c r="C4860" s="78" t="s">
        <v>129</v>
      </c>
      <c r="D4860" s="43" t="s">
        <v>152</v>
      </c>
      <c r="E4860" s="74"/>
      <c r="F4860" s="74"/>
      <c r="G4860" s="74"/>
      <c r="H4860" s="74"/>
      <c r="I4860" s="127"/>
      <c r="J4860" s="50"/>
      <c r="K4860" s="127"/>
      <c r="L4860" s="55"/>
      <c r="M4860" s="75"/>
      <c r="N4860" s="75"/>
      <c r="O4860" s="74"/>
      <c r="P4860" s="74"/>
      <c r="Q4860" s="59">
        <f t="shared" si="1198"/>
        <v>0</v>
      </c>
      <c r="R4860" s="74"/>
      <c r="S4860" s="53">
        <f t="shared" si="1200"/>
        <v>0</v>
      </c>
      <c r="T4860" s="53"/>
      <c r="U4860" s="53"/>
      <c r="V4860" s="53">
        <f t="shared" si="1199"/>
        <v>0</v>
      </c>
      <c r="W4860" s="75"/>
      <c r="X4860" s="76"/>
    </row>
    <row r="4861" spans="1:24" s="35" customFormat="1" ht="31.5" x14ac:dyDescent="0.25">
      <c r="A4861" s="72" t="s">
        <v>313</v>
      </c>
      <c r="B4861" s="33" t="s">
        <v>338</v>
      </c>
      <c r="C4861" s="78" t="s">
        <v>176</v>
      </c>
      <c r="D4861" s="43" t="s">
        <v>177</v>
      </c>
      <c r="E4861" s="74"/>
      <c r="F4861" s="74"/>
      <c r="G4861" s="74"/>
      <c r="H4861" s="74"/>
      <c r="I4861" s="127"/>
      <c r="J4861" s="50"/>
      <c r="K4861" s="127"/>
      <c r="L4861" s="55"/>
      <c r="M4861" s="75"/>
      <c r="N4861" s="75"/>
      <c r="O4861" s="74"/>
      <c r="P4861" s="74"/>
      <c r="Q4861" s="59">
        <f t="shared" si="1198"/>
        <v>0</v>
      </c>
      <c r="R4861" s="74"/>
      <c r="S4861" s="53">
        <f t="shared" si="1200"/>
        <v>0</v>
      </c>
      <c r="T4861" s="53"/>
      <c r="U4861" s="53"/>
      <c r="V4861" s="53">
        <f t="shared" si="1199"/>
        <v>0</v>
      </c>
      <c r="W4861" s="75"/>
      <c r="X4861" s="76"/>
    </row>
    <row r="4862" spans="1:24" s="35" customFormat="1" ht="15.75" x14ac:dyDescent="0.25">
      <c r="A4862" s="72" t="s">
        <v>313</v>
      </c>
      <c r="B4862" s="33" t="s">
        <v>338</v>
      </c>
      <c r="C4862" s="78" t="s">
        <v>131</v>
      </c>
      <c r="D4862" s="43" t="s">
        <v>153</v>
      </c>
      <c r="E4862" s="74"/>
      <c r="F4862" s="74"/>
      <c r="G4862" s="74"/>
      <c r="H4862" s="74"/>
      <c r="I4862" s="127"/>
      <c r="J4862" s="50"/>
      <c r="K4862" s="127"/>
      <c r="L4862" s="55"/>
      <c r="M4862" s="75"/>
      <c r="N4862" s="75"/>
      <c r="O4862" s="74"/>
      <c r="P4862" s="74"/>
      <c r="Q4862" s="59">
        <f t="shared" si="1198"/>
        <v>0</v>
      </c>
      <c r="R4862" s="74"/>
      <c r="S4862" s="53">
        <f t="shared" si="1200"/>
        <v>0</v>
      </c>
      <c r="T4862" s="53"/>
      <c r="U4862" s="53"/>
      <c r="V4862" s="53">
        <f t="shared" si="1199"/>
        <v>0</v>
      </c>
      <c r="W4862" s="75"/>
      <c r="X4862" s="76"/>
    </row>
    <row r="4863" spans="1:24" s="35" customFormat="1" ht="31.5" x14ac:dyDescent="0.25">
      <c r="A4863" s="72" t="s">
        <v>313</v>
      </c>
      <c r="B4863" s="33" t="s">
        <v>338</v>
      </c>
      <c r="C4863" s="78" t="s">
        <v>178</v>
      </c>
      <c r="D4863" s="43" t="s">
        <v>179</v>
      </c>
      <c r="E4863" s="74"/>
      <c r="F4863" s="74"/>
      <c r="G4863" s="74"/>
      <c r="H4863" s="74"/>
      <c r="I4863" s="127"/>
      <c r="J4863" s="50"/>
      <c r="K4863" s="127"/>
      <c r="L4863" s="55"/>
      <c r="M4863" s="75"/>
      <c r="N4863" s="75"/>
      <c r="O4863" s="74"/>
      <c r="P4863" s="74"/>
      <c r="Q4863" s="59">
        <f t="shared" si="1198"/>
        <v>0</v>
      </c>
      <c r="R4863" s="74"/>
      <c r="S4863" s="53">
        <f t="shared" si="1200"/>
        <v>0</v>
      </c>
      <c r="T4863" s="53"/>
      <c r="U4863" s="53"/>
      <c r="V4863" s="53">
        <f t="shared" si="1199"/>
        <v>0</v>
      </c>
      <c r="W4863" s="75"/>
      <c r="X4863" s="76"/>
    </row>
    <row r="4864" spans="1:24" s="35" customFormat="1" ht="31.5" x14ac:dyDescent="0.25">
      <c r="A4864" s="72" t="s">
        <v>313</v>
      </c>
      <c r="B4864" s="33" t="s">
        <v>338</v>
      </c>
      <c r="C4864" s="78" t="s">
        <v>132</v>
      </c>
      <c r="D4864" s="43" t="s">
        <v>154</v>
      </c>
      <c r="E4864" s="74"/>
      <c r="F4864" s="74"/>
      <c r="G4864" s="74"/>
      <c r="H4864" s="74"/>
      <c r="I4864" s="127"/>
      <c r="J4864" s="50"/>
      <c r="K4864" s="127"/>
      <c r="L4864" s="55"/>
      <c r="M4864" s="75"/>
      <c r="N4864" s="75"/>
      <c r="O4864" s="74"/>
      <c r="P4864" s="74"/>
      <c r="Q4864" s="59">
        <f t="shared" si="1198"/>
        <v>0</v>
      </c>
      <c r="R4864" s="74"/>
      <c r="S4864" s="53">
        <f t="shared" si="1200"/>
        <v>0</v>
      </c>
      <c r="T4864" s="53"/>
      <c r="U4864" s="53"/>
      <c r="V4864" s="53">
        <f t="shared" si="1199"/>
        <v>0</v>
      </c>
      <c r="W4864" s="75"/>
      <c r="X4864" s="76"/>
    </row>
    <row r="4865" spans="1:24" s="35" customFormat="1" ht="15.75" x14ac:dyDescent="0.25">
      <c r="A4865" s="72" t="s">
        <v>313</v>
      </c>
      <c r="B4865" s="33" t="s">
        <v>338</v>
      </c>
      <c r="C4865" s="78" t="s">
        <v>133</v>
      </c>
      <c r="D4865" s="43" t="s">
        <v>155</v>
      </c>
      <c r="E4865" s="74"/>
      <c r="F4865" s="74"/>
      <c r="G4865" s="74"/>
      <c r="H4865" s="74"/>
      <c r="I4865" s="127"/>
      <c r="J4865" s="50"/>
      <c r="K4865" s="127"/>
      <c r="L4865" s="55"/>
      <c r="M4865" s="75"/>
      <c r="N4865" s="75"/>
      <c r="O4865" s="74"/>
      <c r="P4865" s="74"/>
      <c r="Q4865" s="59">
        <f t="shared" si="1198"/>
        <v>0</v>
      </c>
      <c r="R4865" s="74"/>
      <c r="S4865" s="53">
        <f t="shared" si="1200"/>
        <v>0</v>
      </c>
      <c r="T4865" s="53"/>
      <c r="U4865" s="53"/>
      <c r="V4865" s="53">
        <f t="shared" si="1199"/>
        <v>0</v>
      </c>
      <c r="W4865" s="75"/>
      <c r="X4865" s="76"/>
    </row>
    <row r="4866" spans="1:24" s="35" customFormat="1" ht="15.75" x14ac:dyDescent="0.25">
      <c r="A4866" s="72" t="s">
        <v>313</v>
      </c>
      <c r="B4866" s="33" t="s">
        <v>338</v>
      </c>
      <c r="C4866" s="78" t="s">
        <v>135</v>
      </c>
      <c r="D4866" s="43" t="s">
        <v>156</v>
      </c>
      <c r="E4866" s="74"/>
      <c r="F4866" s="74"/>
      <c r="G4866" s="74"/>
      <c r="H4866" s="74"/>
      <c r="I4866" s="127"/>
      <c r="J4866" s="50"/>
      <c r="K4866" s="127"/>
      <c r="L4866" s="55"/>
      <c r="M4866" s="75"/>
      <c r="N4866" s="75"/>
      <c r="O4866" s="74"/>
      <c r="P4866" s="74"/>
      <c r="Q4866" s="59">
        <f t="shared" si="1198"/>
        <v>0</v>
      </c>
      <c r="R4866" s="74"/>
      <c r="S4866" s="53">
        <f t="shared" si="1200"/>
        <v>0</v>
      </c>
      <c r="T4866" s="53"/>
      <c r="U4866" s="53"/>
      <c r="V4866" s="53">
        <f t="shared" si="1199"/>
        <v>0</v>
      </c>
      <c r="W4866" s="75"/>
      <c r="X4866" s="76"/>
    </row>
    <row r="4867" spans="1:24" s="35" customFormat="1" ht="31.5" x14ac:dyDescent="0.25">
      <c r="A4867" s="72" t="s">
        <v>313</v>
      </c>
      <c r="B4867" s="33" t="s">
        <v>338</v>
      </c>
      <c r="C4867" s="78" t="s">
        <v>136</v>
      </c>
      <c r="D4867" s="43" t="s">
        <v>157</v>
      </c>
      <c r="E4867" s="74"/>
      <c r="F4867" s="74"/>
      <c r="G4867" s="74"/>
      <c r="H4867" s="74"/>
      <c r="I4867" s="127"/>
      <c r="J4867" s="50"/>
      <c r="K4867" s="127"/>
      <c r="L4867" s="55"/>
      <c r="M4867" s="75"/>
      <c r="N4867" s="75"/>
      <c r="O4867" s="74"/>
      <c r="P4867" s="74"/>
      <c r="Q4867" s="59">
        <f t="shared" si="1198"/>
        <v>0</v>
      </c>
      <c r="R4867" s="74"/>
      <c r="S4867" s="53">
        <f t="shared" si="1200"/>
        <v>0</v>
      </c>
      <c r="T4867" s="53"/>
      <c r="U4867" s="53"/>
      <c r="V4867" s="53">
        <f t="shared" si="1199"/>
        <v>0</v>
      </c>
      <c r="W4867" s="75"/>
      <c r="X4867" s="76"/>
    </row>
    <row r="4868" spans="1:24" s="35" customFormat="1" ht="47.25" x14ac:dyDescent="0.25">
      <c r="A4868" s="72" t="s">
        <v>313</v>
      </c>
      <c r="B4868" s="33" t="s">
        <v>338</v>
      </c>
      <c r="C4868" s="78" t="s">
        <v>134</v>
      </c>
      <c r="D4868" s="43" t="s">
        <v>158</v>
      </c>
      <c r="E4868" s="74"/>
      <c r="F4868" s="74"/>
      <c r="G4868" s="74"/>
      <c r="H4868" s="74"/>
      <c r="I4868" s="127"/>
      <c r="J4868" s="50"/>
      <c r="K4868" s="127"/>
      <c r="L4868" s="55"/>
      <c r="M4868" s="75"/>
      <c r="N4868" s="75"/>
      <c r="O4868" s="74"/>
      <c r="P4868" s="74"/>
      <c r="Q4868" s="59">
        <f t="shared" si="1198"/>
        <v>0</v>
      </c>
      <c r="R4868" s="74"/>
      <c r="S4868" s="53">
        <f t="shared" si="1200"/>
        <v>0</v>
      </c>
      <c r="T4868" s="53"/>
      <c r="U4868" s="53"/>
      <c r="V4868" s="53">
        <f t="shared" si="1199"/>
        <v>0</v>
      </c>
      <c r="W4868" s="75"/>
      <c r="X4868" s="76"/>
    </row>
    <row r="4869" spans="1:24" s="35" customFormat="1" ht="15.75" x14ac:dyDescent="0.25">
      <c r="A4869" s="72" t="s">
        <v>313</v>
      </c>
      <c r="B4869" s="33" t="s">
        <v>338</v>
      </c>
      <c r="C4869" s="78" t="s">
        <v>138</v>
      </c>
      <c r="D4869" s="43" t="s">
        <v>159</v>
      </c>
      <c r="E4869" s="74"/>
      <c r="F4869" s="74"/>
      <c r="G4869" s="74"/>
      <c r="H4869" s="74"/>
      <c r="I4869" s="127"/>
      <c r="J4869" s="50"/>
      <c r="K4869" s="127"/>
      <c r="L4869" s="55"/>
      <c r="M4869" s="75"/>
      <c r="N4869" s="75"/>
      <c r="O4869" s="74"/>
      <c r="P4869" s="74"/>
      <c r="Q4869" s="59">
        <f t="shared" si="1198"/>
        <v>0</v>
      </c>
      <c r="R4869" s="74"/>
      <c r="S4869" s="53">
        <f t="shared" si="1200"/>
        <v>0</v>
      </c>
      <c r="T4869" s="53"/>
      <c r="U4869" s="53"/>
      <c r="V4869" s="53">
        <f t="shared" si="1199"/>
        <v>0</v>
      </c>
      <c r="W4869" s="75"/>
      <c r="X4869" s="76"/>
    </row>
    <row r="4870" spans="1:24" s="35" customFormat="1" ht="15.75" x14ac:dyDescent="0.25">
      <c r="A4870" s="72" t="s">
        <v>313</v>
      </c>
      <c r="B4870" s="33" t="s">
        <v>338</v>
      </c>
      <c r="C4870" s="78" t="s">
        <v>180</v>
      </c>
      <c r="D4870" s="43" t="s">
        <v>181</v>
      </c>
      <c r="E4870" s="74"/>
      <c r="F4870" s="74"/>
      <c r="G4870" s="74"/>
      <c r="H4870" s="74"/>
      <c r="I4870" s="127"/>
      <c r="J4870" s="50"/>
      <c r="K4870" s="127"/>
      <c r="L4870" s="55"/>
      <c r="M4870" s="75"/>
      <c r="N4870" s="75"/>
      <c r="O4870" s="74"/>
      <c r="P4870" s="74"/>
      <c r="Q4870" s="59">
        <f t="shared" si="1198"/>
        <v>0</v>
      </c>
      <c r="R4870" s="74"/>
      <c r="S4870" s="53">
        <f t="shared" si="1200"/>
        <v>0</v>
      </c>
      <c r="T4870" s="53"/>
      <c r="U4870" s="53"/>
      <c r="V4870" s="53">
        <f t="shared" si="1199"/>
        <v>0</v>
      </c>
      <c r="W4870" s="75"/>
      <c r="X4870" s="76"/>
    </row>
    <row r="4871" spans="1:24" s="35" customFormat="1" ht="31.5" x14ac:dyDescent="0.25">
      <c r="A4871" s="72" t="s">
        <v>313</v>
      </c>
      <c r="B4871" s="33" t="s">
        <v>338</v>
      </c>
      <c r="C4871" s="78" t="s">
        <v>137</v>
      </c>
      <c r="D4871" s="43" t="s">
        <v>160</v>
      </c>
      <c r="E4871" s="74"/>
      <c r="F4871" s="74"/>
      <c r="G4871" s="74"/>
      <c r="H4871" s="74"/>
      <c r="I4871" s="127"/>
      <c r="J4871" s="50"/>
      <c r="K4871" s="127"/>
      <c r="L4871" s="55"/>
      <c r="M4871" s="75"/>
      <c r="N4871" s="75"/>
      <c r="O4871" s="74"/>
      <c r="P4871" s="74"/>
      <c r="Q4871" s="59">
        <f t="shared" si="1198"/>
        <v>0</v>
      </c>
      <c r="R4871" s="74"/>
      <c r="S4871" s="53">
        <f t="shared" si="1200"/>
        <v>0</v>
      </c>
      <c r="T4871" s="53"/>
      <c r="U4871" s="53"/>
      <c r="V4871" s="53">
        <f t="shared" si="1199"/>
        <v>0</v>
      </c>
      <c r="W4871" s="75"/>
      <c r="X4871" s="76"/>
    </row>
    <row r="4872" spans="1:24" s="35" customFormat="1" ht="15.75" x14ac:dyDescent="0.25">
      <c r="A4872" s="72" t="s">
        <v>313</v>
      </c>
      <c r="B4872" s="33" t="s">
        <v>338</v>
      </c>
      <c r="C4872" s="78" t="s">
        <v>127</v>
      </c>
      <c r="D4872" s="43" t="s">
        <v>161</v>
      </c>
      <c r="E4872" s="74"/>
      <c r="F4872" s="74"/>
      <c r="G4872" s="74"/>
      <c r="H4872" s="74"/>
      <c r="I4872" s="127"/>
      <c r="J4872" s="50"/>
      <c r="K4872" s="127"/>
      <c r="L4872" s="55"/>
      <c r="M4872" s="75"/>
      <c r="N4872" s="75"/>
      <c r="O4872" s="74"/>
      <c r="P4872" s="74"/>
      <c r="Q4872" s="59">
        <f t="shared" si="1198"/>
        <v>0</v>
      </c>
      <c r="R4872" s="74"/>
      <c r="S4872" s="53">
        <f t="shared" si="1200"/>
        <v>0</v>
      </c>
      <c r="T4872" s="53"/>
      <c r="U4872" s="53"/>
      <c r="V4872" s="53">
        <f t="shared" si="1199"/>
        <v>0</v>
      </c>
      <c r="W4872" s="75"/>
      <c r="X4872" s="76"/>
    </row>
    <row r="4873" spans="1:24" s="35" customFormat="1" ht="31.5" x14ac:dyDescent="0.25">
      <c r="A4873" s="72" t="s">
        <v>313</v>
      </c>
      <c r="B4873" s="33" t="s">
        <v>338</v>
      </c>
      <c r="C4873" s="78" t="s">
        <v>126</v>
      </c>
      <c r="D4873" s="43" t="s">
        <v>162</v>
      </c>
      <c r="E4873" s="74"/>
      <c r="F4873" s="74"/>
      <c r="G4873" s="74"/>
      <c r="H4873" s="74"/>
      <c r="I4873" s="127"/>
      <c r="J4873" s="50"/>
      <c r="K4873" s="127"/>
      <c r="L4873" s="55"/>
      <c r="M4873" s="75"/>
      <c r="N4873" s="75"/>
      <c r="O4873" s="74"/>
      <c r="P4873" s="74"/>
      <c r="Q4873" s="59">
        <f t="shared" si="1198"/>
        <v>0</v>
      </c>
      <c r="R4873" s="74"/>
      <c r="S4873" s="53">
        <f t="shared" si="1200"/>
        <v>0</v>
      </c>
      <c r="T4873" s="53"/>
      <c r="U4873" s="53"/>
      <c r="V4873" s="53">
        <f t="shared" si="1199"/>
        <v>0</v>
      </c>
      <c r="W4873" s="75"/>
      <c r="X4873" s="76"/>
    </row>
    <row r="4874" spans="1:24" s="35" customFormat="1" ht="15.75" x14ac:dyDescent="0.25">
      <c r="A4874" s="72" t="s">
        <v>313</v>
      </c>
      <c r="B4874" s="33" t="s">
        <v>338</v>
      </c>
      <c r="C4874" s="78" t="s">
        <v>122</v>
      </c>
      <c r="D4874" s="43" t="s">
        <v>163</v>
      </c>
      <c r="E4874" s="74"/>
      <c r="F4874" s="74"/>
      <c r="G4874" s="74"/>
      <c r="H4874" s="74"/>
      <c r="I4874" s="127"/>
      <c r="J4874" s="50"/>
      <c r="K4874" s="127"/>
      <c r="L4874" s="55"/>
      <c r="M4874" s="75"/>
      <c r="N4874" s="75"/>
      <c r="O4874" s="74"/>
      <c r="P4874" s="74"/>
      <c r="Q4874" s="59">
        <f t="shared" si="1198"/>
        <v>0</v>
      </c>
      <c r="R4874" s="74"/>
      <c r="S4874" s="53">
        <f t="shared" si="1200"/>
        <v>0</v>
      </c>
      <c r="T4874" s="53"/>
      <c r="U4874" s="53"/>
      <c r="V4874" s="53">
        <f t="shared" si="1199"/>
        <v>0</v>
      </c>
      <c r="W4874" s="75"/>
      <c r="X4874" s="76"/>
    </row>
    <row r="4875" spans="1:24" s="35" customFormat="1" ht="15.75" x14ac:dyDescent="0.25">
      <c r="A4875" s="72" t="s">
        <v>313</v>
      </c>
      <c r="B4875" s="33" t="s">
        <v>338</v>
      </c>
      <c r="C4875" s="78" t="s">
        <v>123</v>
      </c>
      <c r="D4875" s="43" t="s">
        <v>164</v>
      </c>
      <c r="E4875" s="74"/>
      <c r="F4875" s="74"/>
      <c r="G4875" s="74"/>
      <c r="H4875" s="74"/>
      <c r="I4875" s="127"/>
      <c r="J4875" s="50"/>
      <c r="K4875" s="127"/>
      <c r="L4875" s="55"/>
      <c r="M4875" s="75"/>
      <c r="N4875" s="75"/>
      <c r="O4875" s="74"/>
      <c r="P4875" s="74"/>
      <c r="Q4875" s="59">
        <f t="shared" si="1198"/>
        <v>0</v>
      </c>
      <c r="R4875" s="74"/>
      <c r="S4875" s="53">
        <f t="shared" si="1200"/>
        <v>0</v>
      </c>
      <c r="T4875" s="53"/>
      <c r="U4875" s="53"/>
      <c r="V4875" s="53">
        <f t="shared" si="1199"/>
        <v>0</v>
      </c>
      <c r="W4875" s="75"/>
      <c r="X4875" s="76"/>
    </row>
    <row r="4876" spans="1:24" s="35" customFormat="1" ht="15.75" x14ac:dyDescent="0.25">
      <c r="A4876" s="72" t="s">
        <v>313</v>
      </c>
      <c r="B4876" s="33" t="s">
        <v>338</v>
      </c>
      <c r="C4876" s="78" t="s">
        <v>182</v>
      </c>
      <c r="D4876" s="43" t="s">
        <v>183</v>
      </c>
      <c r="E4876" s="74"/>
      <c r="F4876" s="74"/>
      <c r="G4876" s="74"/>
      <c r="H4876" s="74"/>
      <c r="I4876" s="127"/>
      <c r="J4876" s="50"/>
      <c r="K4876" s="127"/>
      <c r="L4876" s="55"/>
      <c r="M4876" s="75"/>
      <c r="N4876" s="75"/>
      <c r="O4876" s="74"/>
      <c r="P4876" s="74"/>
      <c r="Q4876" s="59">
        <f t="shared" si="1198"/>
        <v>0</v>
      </c>
      <c r="R4876" s="74"/>
      <c r="S4876" s="53">
        <f t="shared" si="1200"/>
        <v>0</v>
      </c>
      <c r="T4876" s="53"/>
      <c r="U4876" s="53"/>
      <c r="V4876" s="53">
        <f t="shared" si="1199"/>
        <v>0</v>
      </c>
      <c r="W4876" s="75"/>
      <c r="X4876" s="76"/>
    </row>
    <row r="4877" spans="1:24" s="35" customFormat="1" ht="15.75" x14ac:dyDescent="0.25">
      <c r="A4877" s="72" t="s">
        <v>313</v>
      </c>
      <c r="B4877" s="33" t="s">
        <v>338</v>
      </c>
      <c r="C4877" s="78" t="s">
        <v>184</v>
      </c>
      <c r="D4877" s="43" t="s">
        <v>185</v>
      </c>
      <c r="E4877" s="74"/>
      <c r="F4877" s="74"/>
      <c r="G4877" s="74"/>
      <c r="H4877" s="74"/>
      <c r="I4877" s="127"/>
      <c r="J4877" s="50"/>
      <c r="K4877" s="127"/>
      <c r="L4877" s="55"/>
      <c r="M4877" s="75"/>
      <c r="N4877" s="75"/>
      <c r="O4877" s="74"/>
      <c r="P4877" s="74"/>
      <c r="Q4877" s="59">
        <f t="shared" si="1198"/>
        <v>0</v>
      </c>
      <c r="R4877" s="74"/>
      <c r="S4877" s="53">
        <f t="shared" si="1200"/>
        <v>0</v>
      </c>
      <c r="T4877" s="53"/>
      <c r="U4877" s="53"/>
      <c r="V4877" s="53">
        <f t="shared" si="1199"/>
        <v>0</v>
      </c>
      <c r="W4877" s="75"/>
      <c r="X4877" s="76"/>
    </row>
    <row r="4878" spans="1:24" s="35" customFormat="1" ht="15.75" x14ac:dyDescent="0.25">
      <c r="A4878" s="72" t="s">
        <v>313</v>
      </c>
      <c r="B4878" s="33" t="s">
        <v>338</v>
      </c>
      <c r="C4878" s="78" t="s">
        <v>186</v>
      </c>
      <c r="D4878" s="43" t="s">
        <v>187</v>
      </c>
      <c r="E4878" s="74"/>
      <c r="F4878" s="74"/>
      <c r="G4878" s="74"/>
      <c r="H4878" s="74"/>
      <c r="I4878" s="127"/>
      <c r="J4878" s="50"/>
      <c r="K4878" s="127"/>
      <c r="L4878" s="55"/>
      <c r="M4878" s="75"/>
      <c r="N4878" s="75"/>
      <c r="O4878" s="74"/>
      <c r="P4878" s="74"/>
      <c r="Q4878" s="59">
        <f t="shared" si="1198"/>
        <v>0</v>
      </c>
      <c r="R4878" s="74"/>
      <c r="S4878" s="53">
        <f t="shared" si="1200"/>
        <v>0</v>
      </c>
      <c r="T4878" s="53"/>
      <c r="U4878" s="53"/>
      <c r="V4878" s="53">
        <f t="shared" si="1199"/>
        <v>0</v>
      </c>
      <c r="W4878" s="75"/>
      <c r="X4878" s="76"/>
    </row>
    <row r="4879" spans="1:24" s="35" customFormat="1" ht="31.5" x14ac:dyDescent="0.25">
      <c r="A4879" s="72" t="s">
        <v>313</v>
      </c>
      <c r="B4879" s="33" t="s">
        <v>338</v>
      </c>
      <c r="C4879" s="78" t="s">
        <v>188</v>
      </c>
      <c r="D4879" s="43" t="s">
        <v>189</v>
      </c>
      <c r="E4879" s="74"/>
      <c r="F4879" s="74"/>
      <c r="G4879" s="74"/>
      <c r="H4879" s="74"/>
      <c r="I4879" s="127"/>
      <c r="J4879" s="50"/>
      <c r="K4879" s="127"/>
      <c r="L4879" s="55"/>
      <c r="M4879" s="75"/>
      <c r="N4879" s="75"/>
      <c r="O4879" s="74"/>
      <c r="P4879" s="74"/>
      <c r="Q4879" s="59">
        <f t="shared" si="1198"/>
        <v>0</v>
      </c>
      <c r="R4879" s="74"/>
      <c r="S4879" s="53">
        <f t="shared" si="1200"/>
        <v>0</v>
      </c>
      <c r="T4879" s="53"/>
      <c r="U4879" s="53"/>
      <c r="V4879" s="53">
        <f t="shared" si="1199"/>
        <v>0</v>
      </c>
      <c r="W4879" s="75"/>
      <c r="X4879" s="76"/>
    </row>
    <row r="4880" spans="1:24" s="35" customFormat="1" ht="15.75" x14ac:dyDescent="0.25">
      <c r="A4880" s="72" t="s">
        <v>313</v>
      </c>
      <c r="B4880" s="33" t="s">
        <v>338</v>
      </c>
      <c r="C4880" s="78" t="s">
        <v>124</v>
      </c>
      <c r="D4880" s="43" t="s">
        <v>165</v>
      </c>
      <c r="E4880" s="74"/>
      <c r="F4880" s="74"/>
      <c r="G4880" s="74"/>
      <c r="H4880" s="74"/>
      <c r="I4880" s="127"/>
      <c r="J4880" s="50"/>
      <c r="K4880" s="127"/>
      <c r="L4880" s="55"/>
      <c r="M4880" s="75"/>
      <c r="N4880" s="75"/>
      <c r="O4880" s="74"/>
      <c r="P4880" s="74"/>
      <c r="Q4880" s="59">
        <f t="shared" si="1198"/>
        <v>0</v>
      </c>
      <c r="R4880" s="74"/>
      <c r="S4880" s="53">
        <f t="shared" si="1200"/>
        <v>0</v>
      </c>
      <c r="T4880" s="53"/>
      <c r="U4880" s="53"/>
      <c r="V4880" s="53">
        <f t="shared" si="1199"/>
        <v>0</v>
      </c>
      <c r="W4880" s="75"/>
      <c r="X4880" s="76"/>
    </row>
    <row r="4881" spans="1:24" s="35" customFormat="1" ht="15.75" x14ac:dyDescent="0.25">
      <c r="A4881" s="72" t="s">
        <v>313</v>
      </c>
      <c r="B4881" s="33" t="s">
        <v>338</v>
      </c>
      <c r="C4881" s="78" t="s">
        <v>125</v>
      </c>
      <c r="D4881" s="43" t="s">
        <v>166</v>
      </c>
      <c r="E4881" s="74"/>
      <c r="F4881" s="74"/>
      <c r="G4881" s="74"/>
      <c r="H4881" s="74"/>
      <c r="I4881" s="127"/>
      <c r="J4881" s="50"/>
      <c r="K4881" s="127"/>
      <c r="L4881" s="55"/>
      <c r="M4881" s="75"/>
      <c r="N4881" s="75"/>
      <c r="O4881" s="74"/>
      <c r="P4881" s="74"/>
      <c r="Q4881" s="59">
        <f t="shared" si="1198"/>
        <v>0</v>
      </c>
      <c r="R4881" s="74"/>
      <c r="S4881" s="53">
        <f t="shared" si="1200"/>
        <v>0</v>
      </c>
      <c r="T4881" s="53"/>
      <c r="U4881" s="53"/>
      <c r="V4881" s="53">
        <f t="shared" si="1199"/>
        <v>0</v>
      </c>
      <c r="W4881" s="75"/>
      <c r="X4881" s="76"/>
    </row>
    <row r="4882" spans="1:24" s="35" customFormat="1" ht="47.25" x14ac:dyDescent="0.25">
      <c r="A4882" s="72" t="s">
        <v>313</v>
      </c>
      <c r="B4882" s="33" t="s">
        <v>338</v>
      </c>
      <c r="C4882" s="78" t="s">
        <v>34</v>
      </c>
      <c r="D4882" s="43" t="s">
        <v>167</v>
      </c>
      <c r="E4882" s="74"/>
      <c r="F4882" s="74"/>
      <c r="G4882" s="74"/>
      <c r="H4882" s="74"/>
      <c r="I4882" s="127"/>
      <c r="J4882" s="50"/>
      <c r="K4882" s="127"/>
      <c r="L4882" s="55"/>
      <c r="M4882" s="75"/>
      <c r="N4882" s="75"/>
      <c r="O4882" s="74"/>
      <c r="P4882" s="74"/>
      <c r="Q4882" s="59">
        <f t="shared" si="1198"/>
        <v>0</v>
      </c>
      <c r="R4882" s="74"/>
      <c r="S4882" s="53">
        <f t="shared" si="1200"/>
        <v>0</v>
      </c>
      <c r="T4882" s="53"/>
      <c r="U4882" s="53"/>
      <c r="V4882" s="53">
        <f t="shared" si="1199"/>
        <v>0</v>
      </c>
      <c r="W4882" s="75"/>
      <c r="X4882" s="76"/>
    </row>
    <row r="4883" spans="1:24" s="35" customFormat="1" ht="15.75" x14ac:dyDescent="0.25">
      <c r="A4883" s="72" t="s">
        <v>313</v>
      </c>
      <c r="B4883" s="33" t="s">
        <v>338</v>
      </c>
      <c r="C4883" s="78" t="s">
        <v>35</v>
      </c>
      <c r="D4883" s="43" t="s">
        <v>168</v>
      </c>
      <c r="E4883" s="74"/>
      <c r="F4883" s="74"/>
      <c r="G4883" s="74"/>
      <c r="H4883" s="74"/>
      <c r="I4883" s="127"/>
      <c r="J4883" s="50"/>
      <c r="K4883" s="127"/>
      <c r="L4883" s="55"/>
      <c r="M4883" s="75"/>
      <c r="N4883" s="75"/>
      <c r="O4883" s="74"/>
      <c r="P4883" s="74"/>
      <c r="Q4883" s="59">
        <f t="shared" si="1198"/>
        <v>0</v>
      </c>
      <c r="R4883" s="74"/>
      <c r="S4883" s="53">
        <f t="shared" si="1200"/>
        <v>0</v>
      </c>
      <c r="T4883" s="53"/>
      <c r="U4883" s="53"/>
      <c r="V4883" s="53">
        <f t="shared" si="1199"/>
        <v>0</v>
      </c>
      <c r="W4883" s="75"/>
      <c r="X4883" s="76"/>
    </row>
    <row r="4884" spans="1:24" s="35" customFormat="1" ht="31.5" x14ac:dyDescent="0.25">
      <c r="A4884" s="72" t="s">
        <v>313</v>
      </c>
      <c r="B4884" s="33" t="s">
        <v>338</v>
      </c>
      <c r="C4884" s="78" t="s">
        <v>36</v>
      </c>
      <c r="D4884" s="43" t="s">
        <v>190</v>
      </c>
      <c r="E4884" s="74"/>
      <c r="F4884" s="74"/>
      <c r="G4884" s="74"/>
      <c r="H4884" s="74"/>
      <c r="I4884" s="127"/>
      <c r="J4884" s="50"/>
      <c r="K4884" s="127"/>
      <c r="L4884" s="55"/>
      <c r="M4884" s="75"/>
      <c r="N4884" s="75"/>
      <c r="O4884" s="74"/>
      <c r="P4884" s="74"/>
      <c r="Q4884" s="59">
        <f t="shared" si="1198"/>
        <v>0</v>
      </c>
      <c r="R4884" s="74"/>
      <c r="S4884" s="53">
        <f t="shared" si="1200"/>
        <v>0</v>
      </c>
      <c r="T4884" s="53"/>
      <c r="U4884" s="53"/>
      <c r="V4884" s="53">
        <f t="shared" si="1199"/>
        <v>0</v>
      </c>
      <c r="W4884" s="75"/>
      <c r="X4884" s="76"/>
    </row>
    <row r="4885" spans="1:24" s="35" customFormat="1" ht="31.5" x14ac:dyDescent="0.25">
      <c r="A4885" s="72" t="s">
        <v>313</v>
      </c>
      <c r="B4885" s="33" t="s">
        <v>338</v>
      </c>
      <c r="C4885" s="78" t="s">
        <v>37</v>
      </c>
      <c r="D4885" s="43" t="s">
        <v>191</v>
      </c>
      <c r="E4885" s="74"/>
      <c r="F4885" s="74"/>
      <c r="G4885" s="74"/>
      <c r="H4885" s="74"/>
      <c r="I4885" s="127"/>
      <c r="J4885" s="50"/>
      <c r="K4885" s="127"/>
      <c r="L4885" s="55"/>
      <c r="M4885" s="75"/>
      <c r="N4885" s="75"/>
      <c r="O4885" s="74"/>
      <c r="P4885" s="74"/>
      <c r="Q4885" s="59">
        <f t="shared" si="1198"/>
        <v>0</v>
      </c>
      <c r="R4885" s="74"/>
      <c r="S4885" s="53">
        <f t="shared" si="1200"/>
        <v>0</v>
      </c>
      <c r="T4885" s="53"/>
      <c r="U4885" s="53"/>
      <c r="V4885" s="53">
        <f t="shared" si="1199"/>
        <v>0</v>
      </c>
      <c r="W4885" s="75"/>
      <c r="X4885" s="76"/>
    </row>
    <row r="4886" spans="1:24" s="35" customFormat="1" ht="31.5" x14ac:dyDescent="0.25">
      <c r="A4886" s="72" t="s">
        <v>313</v>
      </c>
      <c r="B4886" s="33" t="s">
        <v>338</v>
      </c>
      <c r="C4886" s="78" t="s">
        <v>38</v>
      </c>
      <c r="D4886" s="43" t="s">
        <v>169</v>
      </c>
      <c r="E4886" s="74"/>
      <c r="F4886" s="74"/>
      <c r="G4886" s="74"/>
      <c r="H4886" s="74"/>
      <c r="I4886" s="127"/>
      <c r="J4886" s="50"/>
      <c r="K4886" s="127"/>
      <c r="L4886" s="55"/>
      <c r="M4886" s="75"/>
      <c r="N4886" s="75"/>
      <c r="O4886" s="74"/>
      <c r="P4886" s="74"/>
      <c r="Q4886" s="59">
        <f t="shared" si="1198"/>
        <v>0</v>
      </c>
      <c r="R4886" s="74"/>
      <c r="S4886" s="53">
        <f t="shared" si="1200"/>
        <v>0</v>
      </c>
      <c r="T4886" s="53"/>
      <c r="U4886" s="53"/>
      <c r="V4886" s="53">
        <f t="shared" si="1199"/>
        <v>0</v>
      </c>
      <c r="W4886" s="75"/>
      <c r="X4886" s="76"/>
    </row>
    <row r="4887" spans="1:24" s="35" customFormat="1" ht="15.75" x14ac:dyDescent="0.25">
      <c r="A4887" s="72" t="s">
        <v>313</v>
      </c>
      <c r="B4887" s="33" t="s">
        <v>338</v>
      </c>
      <c r="C4887" s="78" t="s">
        <v>39</v>
      </c>
      <c r="D4887" s="43" t="s">
        <v>170</v>
      </c>
      <c r="E4887" s="74"/>
      <c r="F4887" s="74"/>
      <c r="G4887" s="74"/>
      <c r="H4887" s="74"/>
      <c r="I4887" s="127"/>
      <c r="J4887" s="50"/>
      <c r="K4887" s="127"/>
      <c r="L4887" s="55"/>
      <c r="M4887" s="75"/>
      <c r="N4887" s="75"/>
      <c r="O4887" s="74"/>
      <c r="P4887" s="74"/>
      <c r="Q4887" s="59">
        <f t="shared" si="1198"/>
        <v>0</v>
      </c>
      <c r="R4887" s="74"/>
      <c r="S4887" s="53">
        <f t="shared" si="1200"/>
        <v>0</v>
      </c>
      <c r="T4887" s="53"/>
      <c r="U4887" s="53"/>
      <c r="V4887" s="53">
        <f t="shared" si="1199"/>
        <v>0</v>
      </c>
      <c r="W4887" s="75"/>
      <c r="X4887" s="76"/>
    </row>
    <row r="4888" spans="1:24" s="35" customFormat="1" ht="47.25" x14ac:dyDescent="0.25">
      <c r="A4888" s="72" t="s">
        <v>313</v>
      </c>
      <c r="B4888" s="33" t="s">
        <v>338</v>
      </c>
      <c r="C4888" s="78" t="s">
        <v>40</v>
      </c>
      <c r="D4888" s="43" t="s">
        <v>172</v>
      </c>
      <c r="E4888" s="74"/>
      <c r="F4888" s="74"/>
      <c r="G4888" s="74"/>
      <c r="H4888" s="74"/>
      <c r="I4888" s="127"/>
      <c r="J4888" s="50"/>
      <c r="K4888" s="127"/>
      <c r="L4888" s="55"/>
      <c r="M4888" s="75"/>
      <c r="N4888" s="75"/>
      <c r="O4888" s="74"/>
      <c r="P4888" s="74"/>
      <c r="Q4888" s="59">
        <f t="shared" si="1198"/>
        <v>0</v>
      </c>
      <c r="R4888" s="74"/>
      <c r="S4888" s="53">
        <f t="shared" si="1200"/>
        <v>0</v>
      </c>
      <c r="T4888" s="53"/>
      <c r="U4888" s="53"/>
      <c r="V4888" s="53">
        <f t="shared" si="1199"/>
        <v>0</v>
      </c>
      <c r="W4888" s="75"/>
      <c r="X4888" s="76"/>
    </row>
    <row r="4889" spans="1:24" s="35" customFormat="1" ht="15.75" x14ac:dyDescent="0.25">
      <c r="A4889" s="72" t="s">
        <v>313</v>
      </c>
      <c r="B4889" s="33" t="s">
        <v>338</v>
      </c>
      <c r="C4889" s="78" t="s">
        <v>41</v>
      </c>
      <c r="D4889" s="43" t="s">
        <v>171</v>
      </c>
      <c r="E4889" s="74"/>
      <c r="F4889" s="74"/>
      <c r="G4889" s="74"/>
      <c r="H4889" s="74"/>
      <c r="I4889" s="127"/>
      <c r="J4889" s="55"/>
      <c r="K4889" s="127"/>
      <c r="L4889" s="55"/>
      <c r="M4889" s="75"/>
      <c r="N4889" s="75"/>
      <c r="O4889" s="74"/>
      <c r="P4889" s="74"/>
      <c r="Q4889" s="59">
        <f t="shared" si="1198"/>
        <v>0</v>
      </c>
      <c r="R4889" s="74"/>
      <c r="S4889" s="53">
        <f t="shared" si="1200"/>
        <v>0</v>
      </c>
      <c r="T4889" s="53"/>
      <c r="U4889" s="53"/>
      <c r="V4889" s="53">
        <f t="shared" si="1199"/>
        <v>0</v>
      </c>
      <c r="W4889" s="75"/>
      <c r="X4889" s="76"/>
    </row>
    <row r="4890" spans="1:24" s="35" customFormat="1" ht="15.75" x14ac:dyDescent="0.25">
      <c r="A4890" s="72" t="s">
        <v>313</v>
      </c>
      <c r="B4890" s="33" t="s">
        <v>338</v>
      </c>
      <c r="C4890" s="78" t="s">
        <v>42</v>
      </c>
      <c r="D4890" s="43" t="s">
        <v>192</v>
      </c>
      <c r="E4890" s="74"/>
      <c r="F4890" s="74"/>
      <c r="G4890" s="74"/>
      <c r="H4890" s="74"/>
      <c r="I4890" s="127"/>
      <c r="J4890" s="50"/>
      <c r="K4890" s="127"/>
      <c r="L4890" s="55"/>
      <c r="M4890" s="75"/>
      <c r="N4890" s="75"/>
      <c r="O4890" s="74"/>
      <c r="P4890" s="74"/>
      <c r="Q4890" s="59">
        <f t="shared" si="1198"/>
        <v>0</v>
      </c>
      <c r="R4890" s="74"/>
      <c r="S4890" s="53">
        <f t="shared" si="1200"/>
        <v>0</v>
      </c>
      <c r="T4890" s="53"/>
      <c r="U4890" s="53"/>
      <c r="V4890" s="53">
        <f t="shared" si="1199"/>
        <v>0</v>
      </c>
      <c r="W4890" s="75"/>
      <c r="X4890" s="76"/>
    </row>
    <row r="4891" spans="1:24" s="35" customFormat="1" ht="15.75" x14ac:dyDescent="0.25">
      <c r="A4891" s="72" t="s">
        <v>313</v>
      </c>
      <c r="B4891" s="33" t="s">
        <v>338</v>
      </c>
      <c r="C4891" s="78" t="s">
        <v>43</v>
      </c>
      <c r="D4891" s="43" t="s">
        <v>193</v>
      </c>
      <c r="E4891" s="74"/>
      <c r="F4891" s="74"/>
      <c r="G4891" s="74"/>
      <c r="H4891" s="74"/>
      <c r="I4891" s="127"/>
      <c r="J4891" s="50"/>
      <c r="K4891" s="127"/>
      <c r="L4891" s="55"/>
      <c r="M4891" s="75"/>
      <c r="N4891" s="75"/>
      <c r="O4891" s="74"/>
      <c r="P4891" s="74"/>
      <c r="Q4891" s="59">
        <f t="shared" si="1198"/>
        <v>0</v>
      </c>
      <c r="R4891" s="74"/>
      <c r="S4891" s="53">
        <f t="shared" si="1200"/>
        <v>0</v>
      </c>
      <c r="T4891" s="53"/>
      <c r="U4891" s="53"/>
      <c r="V4891" s="53">
        <f t="shared" si="1199"/>
        <v>0</v>
      </c>
      <c r="W4891" s="75"/>
      <c r="X4891" s="76"/>
    </row>
    <row r="4892" spans="1:24" s="35" customFormat="1" ht="15.75" x14ac:dyDescent="0.25">
      <c r="A4892" s="72" t="s">
        <v>313</v>
      </c>
      <c r="B4892" s="33" t="s">
        <v>338</v>
      </c>
      <c r="C4892" s="78" t="s">
        <v>44</v>
      </c>
      <c r="D4892" s="43" t="s">
        <v>173</v>
      </c>
      <c r="E4892" s="53">
        <v>30383</v>
      </c>
      <c r="F4892" s="53">
        <f>E4892/12*3</f>
        <v>7595.75</v>
      </c>
      <c r="G4892" s="53">
        <v>18113</v>
      </c>
      <c r="H4892" s="53">
        <v>7596</v>
      </c>
      <c r="I4892" s="127">
        <f>G4892-F4892</f>
        <v>10517.25</v>
      </c>
      <c r="J4892" s="55">
        <f>ROUND(I4892/F4892*100,2)</f>
        <v>138.46</v>
      </c>
      <c r="K4892" s="54"/>
      <c r="L4892" s="55"/>
      <c r="M4892" s="75"/>
      <c r="N4892" s="75"/>
      <c r="O4892" s="74">
        <v>637</v>
      </c>
      <c r="P4892" s="74">
        <v>294</v>
      </c>
      <c r="Q4892" s="59">
        <f t="shared" si="1198"/>
        <v>343</v>
      </c>
      <c r="R4892" s="74">
        <v>52</v>
      </c>
      <c r="S4892" s="53">
        <f>ROUND(R4892/12*3,0)</f>
        <v>13</v>
      </c>
      <c r="T4892" s="58">
        <v>30</v>
      </c>
      <c r="U4892" s="58">
        <v>13</v>
      </c>
      <c r="V4892" s="53">
        <f t="shared" si="1199"/>
        <v>17</v>
      </c>
      <c r="W4892" s="75"/>
      <c r="X4892" s="76"/>
    </row>
    <row r="4893" spans="1:24" s="35" customFormat="1" ht="15.75" x14ac:dyDescent="0.25">
      <c r="A4893" s="72" t="s">
        <v>313</v>
      </c>
      <c r="B4893" s="33" t="s">
        <v>338</v>
      </c>
      <c r="C4893" s="78" t="s">
        <v>45</v>
      </c>
      <c r="D4893" s="43" t="s">
        <v>187</v>
      </c>
      <c r="E4893" s="74"/>
      <c r="F4893" s="74"/>
      <c r="G4893" s="74"/>
      <c r="H4893" s="74"/>
      <c r="I4893" s="127"/>
      <c r="J4893" s="50"/>
      <c r="K4893" s="127"/>
      <c r="L4893" s="55"/>
      <c r="M4893" s="75"/>
      <c r="N4893" s="75"/>
      <c r="O4893" s="74"/>
      <c r="P4893" s="74"/>
      <c r="Q4893" s="59">
        <f t="shared" si="1198"/>
        <v>0</v>
      </c>
      <c r="R4893" s="74"/>
      <c r="S4893" s="53">
        <f t="shared" ref="S4893:S4903" si="1201">ROUND(R4893/12*3,0)</f>
        <v>0</v>
      </c>
      <c r="T4893" s="53"/>
      <c r="U4893" s="53"/>
      <c r="V4893" s="53">
        <f t="shared" si="1199"/>
        <v>0</v>
      </c>
      <c r="W4893" s="75"/>
      <c r="X4893" s="76"/>
    </row>
    <row r="4894" spans="1:24" s="35" customFormat="1" ht="15.75" x14ac:dyDescent="0.25">
      <c r="A4894" s="72" t="s">
        <v>313</v>
      </c>
      <c r="B4894" s="33" t="s">
        <v>338</v>
      </c>
      <c r="C4894" s="78" t="s">
        <v>46</v>
      </c>
      <c r="D4894" s="43" t="s">
        <v>194</v>
      </c>
      <c r="E4894" s="74"/>
      <c r="F4894" s="74"/>
      <c r="G4894" s="74"/>
      <c r="H4894" s="74"/>
      <c r="I4894" s="127"/>
      <c r="J4894" s="50"/>
      <c r="K4894" s="127"/>
      <c r="L4894" s="55"/>
      <c r="M4894" s="75"/>
      <c r="N4894" s="75"/>
      <c r="O4894" s="74"/>
      <c r="P4894" s="74"/>
      <c r="Q4894" s="59">
        <f t="shared" si="1198"/>
        <v>0</v>
      </c>
      <c r="R4894" s="74"/>
      <c r="S4894" s="53">
        <f t="shared" si="1201"/>
        <v>0</v>
      </c>
      <c r="T4894" s="53"/>
      <c r="U4894" s="53"/>
      <c r="V4894" s="53">
        <f t="shared" si="1199"/>
        <v>0</v>
      </c>
      <c r="W4894" s="75"/>
      <c r="X4894" s="76"/>
    </row>
    <row r="4895" spans="1:24" s="35" customFormat="1" ht="15.75" x14ac:dyDescent="0.25">
      <c r="A4895" s="72" t="s">
        <v>313</v>
      </c>
      <c r="B4895" s="33" t="s">
        <v>338</v>
      </c>
      <c r="C4895" s="78" t="s">
        <v>47</v>
      </c>
      <c r="D4895" s="43" t="s">
        <v>121</v>
      </c>
      <c r="E4895" s="74"/>
      <c r="F4895" s="74"/>
      <c r="G4895" s="74"/>
      <c r="H4895" s="74"/>
      <c r="I4895" s="127"/>
      <c r="J4895" s="50"/>
      <c r="K4895" s="127"/>
      <c r="L4895" s="55"/>
      <c r="M4895" s="75"/>
      <c r="N4895" s="75"/>
      <c r="O4895" s="74"/>
      <c r="P4895" s="74"/>
      <c r="Q4895" s="59">
        <f t="shared" si="1198"/>
        <v>0</v>
      </c>
      <c r="R4895" s="74"/>
      <c r="S4895" s="53">
        <f t="shared" si="1201"/>
        <v>0</v>
      </c>
      <c r="T4895" s="53"/>
      <c r="U4895" s="53"/>
      <c r="V4895" s="53">
        <f t="shared" si="1199"/>
        <v>0</v>
      </c>
      <c r="W4895" s="75"/>
      <c r="X4895" s="76"/>
    </row>
    <row r="4896" spans="1:24" s="35" customFormat="1" ht="15.75" x14ac:dyDescent="0.25">
      <c r="A4896" s="72" t="s">
        <v>313</v>
      </c>
      <c r="B4896" s="33" t="s">
        <v>338</v>
      </c>
      <c r="C4896" s="78" t="s">
        <v>48</v>
      </c>
      <c r="D4896" s="43" t="s">
        <v>195</v>
      </c>
      <c r="E4896" s="74"/>
      <c r="F4896" s="74"/>
      <c r="G4896" s="74"/>
      <c r="H4896" s="74"/>
      <c r="I4896" s="127"/>
      <c r="J4896" s="50"/>
      <c r="K4896" s="127"/>
      <c r="L4896" s="55"/>
      <c r="M4896" s="75"/>
      <c r="N4896" s="75"/>
      <c r="O4896" s="74"/>
      <c r="P4896" s="74"/>
      <c r="Q4896" s="59">
        <f t="shared" si="1198"/>
        <v>0</v>
      </c>
      <c r="R4896" s="74"/>
      <c r="S4896" s="53">
        <f t="shared" si="1201"/>
        <v>0</v>
      </c>
      <c r="T4896" s="53"/>
      <c r="U4896" s="53"/>
      <c r="V4896" s="53">
        <f t="shared" si="1199"/>
        <v>0</v>
      </c>
      <c r="W4896" s="75"/>
      <c r="X4896" s="76"/>
    </row>
    <row r="4897" spans="1:24" s="35" customFormat="1" ht="31.5" x14ac:dyDescent="0.25">
      <c r="A4897" s="72" t="s">
        <v>313</v>
      </c>
      <c r="B4897" s="33" t="s">
        <v>338</v>
      </c>
      <c r="C4897" s="78" t="s">
        <v>128</v>
      </c>
      <c r="D4897" s="43" t="s">
        <v>118</v>
      </c>
      <c r="E4897" s="74"/>
      <c r="F4897" s="74"/>
      <c r="G4897" s="74"/>
      <c r="H4897" s="74"/>
      <c r="I4897" s="127"/>
      <c r="J4897" s="50"/>
      <c r="K4897" s="127"/>
      <c r="L4897" s="55"/>
      <c r="M4897" s="75"/>
      <c r="N4897" s="75"/>
      <c r="O4897" s="74"/>
      <c r="P4897" s="74"/>
      <c r="Q4897" s="59">
        <f t="shared" si="1198"/>
        <v>0</v>
      </c>
      <c r="R4897" s="74"/>
      <c r="S4897" s="53">
        <f t="shared" si="1201"/>
        <v>0</v>
      </c>
      <c r="T4897" s="53"/>
      <c r="U4897" s="53"/>
      <c r="V4897" s="53">
        <f t="shared" si="1199"/>
        <v>0</v>
      </c>
      <c r="W4897" s="75"/>
      <c r="X4897" s="76"/>
    </row>
    <row r="4898" spans="1:24" s="35" customFormat="1" ht="15.75" x14ac:dyDescent="0.25">
      <c r="A4898" s="72" t="s">
        <v>313</v>
      </c>
      <c r="B4898" s="33" t="s">
        <v>338</v>
      </c>
      <c r="C4898" s="78" t="s">
        <v>47</v>
      </c>
      <c r="D4898" s="43" t="s">
        <v>121</v>
      </c>
      <c r="E4898" s="74"/>
      <c r="F4898" s="74"/>
      <c r="G4898" s="74"/>
      <c r="H4898" s="74"/>
      <c r="I4898" s="127"/>
      <c r="J4898" s="50"/>
      <c r="K4898" s="127"/>
      <c r="L4898" s="55"/>
      <c r="M4898" s="75"/>
      <c r="N4898" s="75"/>
      <c r="O4898" s="74"/>
      <c r="P4898" s="74"/>
      <c r="Q4898" s="59">
        <f t="shared" si="1198"/>
        <v>0</v>
      </c>
      <c r="R4898" s="74"/>
      <c r="S4898" s="53">
        <f t="shared" si="1201"/>
        <v>0</v>
      </c>
      <c r="T4898" s="53"/>
      <c r="U4898" s="53"/>
      <c r="V4898" s="53">
        <f t="shared" si="1199"/>
        <v>0</v>
      </c>
      <c r="W4898" s="75"/>
      <c r="X4898" s="76"/>
    </row>
    <row r="4899" spans="1:24" s="35" customFormat="1" ht="31.5" x14ac:dyDescent="0.25">
      <c r="A4899" s="72" t="s">
        <v>313</v>
      </c>
      <c r="B4899" s="33" t="s">
        <v>338</v>
      </c>
      <c r="C4899" s="78" t="s">
        <v>49</v>
      </c>
      <c r="D4899" s="43" t="s">
        <v>196</v>
      </c>
      <c r="E4899" s="74"/>
      <c r="F4899" s="74"/>
      <c r="G4899" s="74"/>
      <c r="H4899" s="74"/>
      <c r="I4899" s="127"/>
      <c r="J4899" s="50"/>
      <c r="K4899" s="127"/>
      <c r="L4899" s="55"/>
      <c r="M4899" s="75"/>
      <c r="N4899" s="75"/>
      <c r="O4899" s="74"/>
      <c r="P4899" s="74"/>
      <c r="Q4899" s="59">
        <f t="shared" si="1198"/>
        <v>0</v>
      </c>
      <c r="R4899" s="74"/>
      <c r="S4899" s="53">
        <f t="shared" si="1201"/>
        <v>0</v>
      </c>
      <c r="T4899" s="53"/>
      <c r="U4899" s="53"/>
      <c r="V4899" s="53">
        <f t="shared" si="1199"/>
        <v>0</v>
      </c>
      <c r="W4899" s="75"/>
      <c r="X4899" s="76"/>
    </row>
    <row r="4900" spans="1:24" s="35" customFormat="1" ht="31.5" x14ac:dyDescent="0.25">
      <c r="A4900" s="72" t="s">
        <v>313</v>
      </c>
      <c r="B4900" s="33" t="s">
        <v>338</v>
      </c>
      <c r="C4900" s="78" t="s">
        <v>197</v>
      </c>
      <c r="D4900" s="43" t="s">
        <v>198</v>
      </c>
      <c r="E4900" s="74"/>
      <c r="F4900" s="74"/>
      <c r="G4900" s="74"/>
      <c r="H4900" s="74"/>
      <c r="I4900" s="127"/>
      <c r="J4900" s="50"/>
      <c r="K4900" s="127"/>
      <c r="L4900" s="55"/>
      <c r="M4900" s="75"/>
      <c r="N4900" s="75"/>
      <c r="O4900" s="74"/>
      <c r="P4900" s="74"/>
      <c r="Q4900" s="59">
        <f t="shared" si="1198"/>
        <v>0</v>
      </c>
      <c r="R4900" s="74"/>
      <c r="S4900" s="53">
        <f t="shared" si="1201"/>
        <v>0</v>
      </c>
      <c r="T4900" s="53"/>
      <c r="U4900" s="53"/>
      <c r="V4900" s="53">
        <f t="shared" si="1199"/>
        <v>0</v>
      </c>
      <c r="W4900" s="75"/>
      <c r="X4900" s="76"/>
    </row>
    <row r="4901" spans="1:24" s="35" customFormat="1" ht="47.25" x14ac:dyDescent="0.25">
      <c r="A4901" s="72" t="s">
        <v>313</v>
      </c>
      <c r="B4901" s="33" t="s">
        <v>338</v>
      </c>
      <c r="C4901" s="78" t="s">
        <v>199</v>
      </c>
      <c r="D4901" s="43" t="s">
        <v>200</v>
      </c>
      <c r="E4901" s="74"/>
      <c r="F4901" s="74"/>
      <c r="G4901" s="74"/>
      <c r="H4901" s="74"/>
      <c r="I4901" s="127"/>
      <c r="J4901" s="50"/>
      <c r="K4901" s="127"/>
      <c r="L4901" s="55"/>
      <c r="M4901" s="75"/>
      <c r="N4901" s="75"/>
      <c r="O4901" s="74"/>
      <c r="P4901" s="74"/>
      <c r="Q4901" s="59">
        <f t="shared" si="1198"/>
        <v>0</v>
      </c>
      <c r="R4901" s="74"/>
      <c r="S4901" s="53">
        <f t="shared" si="1201"/>
        <v>0</v>
      </c>
      <c r="T4901" s="53"/>
      <c r="U4901" s="53"/>
      <c r="V4901" s="53">
        <f t="shared" si="1199"/>
        <v>0</v>
      </c>
      <c r="W4901" s="75"/>
      <c r="X4901" s="76"/>
    </row>
    <row r="4902" spans="1:24" s="35" customFormat="1" ht="31.5" x14ac:dyDescent="0.25">
      <c r="A4902" s="72" t="s">
        <v>313</v>
      </c>
      <c r="B4902" s="33" t="s">
        <v>338</v>
      </c>
      <c r="C4902" s="78" t="s">
        <v>201</v>
      </c>
      <c r="D4902" s="43" t="s">
        <v>202</v>
      </c>
      <c r="E4902" s="74"/>
      <c r="F4902" s="74"/>
      <c r="G4902" s="74"/>
      <c r="H4902" s="74"/>
      <c r="I4902" s="127"/>
      <c r="J4902" s="50"/>
      <c r="K4902" s="127"/>
      <c r="L4902" s="55"/>
      <c r="M4902" s="75"/>
      <c r="N4902" s="75"/>
      <c r="O4902" s="74"/>
      <c r="P4902" s="74"/>
      <c r="Q4902" s="59">
        <f t="shared" si="1198"/>
        <v>0</v>
      </c>
      <c r="R4902" s="74"/>
      <c r="S4902" s="53">
        <f t="shared" si="1201"/>
        <v>0</v>
      </c>
      <c r="T4902" s="53"/>
      <c r="U4902" s="53"/>
      <c r="V4902" s="53">
        <f t="shared" si="1199"/>
        <v>0</v>
      </c>
      <c r="W4902" s="75"/>
      <c r="X4902" s="76"/>
    </row>
    <row r="4903" spans="1:24" s="35" customFormat="1" ht="47.25" x14ac:dyDescent="0.25">
      <c r="A4903" s="72" t="s">
        <v>313</v>
      </c>
      <c r="B4903" s="33" t="s">
        <v>338</v>
      </c>
      <c r="C4903" s="78" t="s">
        <v>203</v>
      </c>
      <c r="D4903" s="43" t="s">
        <v>204</v>
      </c>
      <c r="E4903" s="74"/>
      <c r="F4903" s="74"/>
      <c r="G4903" s="74"/>
      <c r="H4903" s="74"/>
      <c r="I4903" s="127"/>
      <c r="J4903" s="50"/>
      <c r="K4903" s="127"/>
      <c r="L4903" s="55"/>
      <c r="M4903" s="75"/>
      <c r="N4903" s="75"/>
      <c r="O4903" s="74"/>
      <c r="P4903" s="74"/>
      <c r="Q4903" s="59">
        <f t="shared" si="1198"/>
        <v>0</v>
      </c>
      <c r="R4903" s="74"/>
      <c r="S4903" s="53">
        <f t="shared" si="1201"/>
        <v>0</v>
      </c>
      <c r="T4903" s="53"/>
      <c r="U4903" s="53"/>
      <c r="V4903" s="53">
        <f t="shared" si="1199"/>
        <v>0</v>
      </c>
      <c r="W4903" s="75"/>
      <c r="X4903" s="76"/>
    </row>
    <row r="4904" spans="1:24" s="35" customFormat="1" ht="31.5" x14ac:dyDescent="0.25">
      <c r="A4904" s="72" t="s">
        <v>313</v>
      </c>
      <c r="B4904" s="22" t="s">
        <v>339</v>
      </c>
      <c r="C4904" s="73" t="s">
        <v>102</v>
      </c>
      <c r="D4904" s="32" t="s">
        <v>50</v>
      </c>
      <c r="E4904" s="64">
        <f t="shared" ref="E4904:L4904" si="1202">SUM(E4905:E4951)</f>
        <v>5638</v>
      </c>
      <c r="F4904" s="64">
        <f t="shared" si="1202"/>
        <v>939.66666666666663</v>
      </c>
      <c r="G4904" s="64">
        <f t="shared" si="1202"/>
        <v>3329</v>
      </c>
      <c r="H4904" s="64">
        <f t="shared" si="1202"/>
        <v>3329</v>
      </c>
      <c r="I4904" s="64">
        <f t="shared" si="1202"/>
        <v>0</v>
      </c>
      <c r="J4904" s="134">
        <f t="shared" si="1202"/>
        <v>0</v>
      </c>
      <c r="K4904" s="64">
        <f t="shared" si="1202"/>
        <v>0</v>
      </c>
      <c r="L4904" s="64">
        <f t="shared" si="1202"/>
        <v>0</v>
      </c>
      <c r="M4904" s="64"/>
      <c r="N4904" s="64"/>
      <c r="O4904" s="64">
        <f t="shared" ref="O4904:V4904" si="1203">SUM(O4905:O4949)</f>
        <v>0</v>
      </c>
      <c r="P4904" s="64">
        <f t="shared" si="1203"/>
        <v>0</v>
      </c>
      <c r="Q4904" s="64">
        <f t="shared" si="1203"/>
        <v>0</v>
      </c>
      <c r="R4904" s="64">
        <f t="shared" si="1203"/>
        <v>0</v>
      </c>
      <c r="S4904" s="64">
        <f t="shared" si="1203"/>
        <v>0</v>
      </c>
      <c r="T4904" s="64">
        <f t="shared" si="1203"/>
        <v>0</v>
      </c>
      <c r="U4904" s="64">
        <f t="shared" si="1203"/>
        <v>0</v>
      </c>
      <c r="V4904" s="64">
        <f t="shared" si="1203"/>
        <v>0</v>
      </c>
      <c r="W4904" s="64"/>
      <c r="X4904" s="76"/>
    </row>
    <row r="4905" spans="1:24" s="35" customFormat="1" ht="63" x14ac:dyDescent="0.25">
      <c r="A4905" s="72" t="s">
        <v>313</v>
      </c>
      <c r="B4905" s="44" t="s">
        <v>339</v>
      </c>
      <c r="C4905" s="73" t="s">
        <v>102</v>
      </c>
      <c r="D4905" s="43" t="s">
        <v>205</v>
      </c>
      <c r="E4905" s="74"/>
      <c r="F4905" s="74"/>
      <c r="G4905" s="74"/>
      <c r="H4905" s="74"/>
      <c r="I4905" s="127"/>
      <c r="J4905" s="50"/>
      <c r="K4905" s="127"/>
      <c r="L4905" s="55"/>
      <c r="M4905" s="75"/>
      <c r="N4905" s="75"/>
      <c r="O4905" s="74"/>
      <c r="P4905" s="74"/>
      <c r="Q4905" s="59">
        <f>O4905-P4905</f>
        <v>0</v>
      </c>
      <c r="R4905" s="74"/>
      <c r="S4905" s="53">
        <f>ROUND(R4905/12*3,0)</f>
        <v>0</v>
      </c>
      <c r="T4905" s="53"/>
      <c r="U4905" s="53"/>
      <c r="V4905" s="53">
        <f>T4905-U4905</f>
        <v>0</v>
      </c>
      <c r="W4905" s="75"/>
      <c r="X4905" s="76"/>
    </row>
    <row r="4906" spans="1:24" s="35" customFormat="1" ht="15.75" x14ac:dyDescent="0.25">
      <c r="A4906" s="72" t="s">
        <v>313</v>
      </c>
      <c r="B4906" s="44" t="s">
        <v>339</v>
      </c>
      <c r="C4906" s="23" t="s">
        <v>384</v>
      </c>
      <c r="D4906" s="43" t="s">
        <v>387</v>
      </c>
      <c r="E4906" s="74"/>
      <c r="F4906" s="74"/>
      <c r="G4906" s="74"/>
      <c r="H4906" s="74"/>
      <c r="I4906" s="127"/>
      <c r="J4906" s="50"/>
      <c r="K4906" s="127"/>
      <c r="L4906" s="55"/>
      <c r="M4906" s="75"/>
      <c r="N4906" s="75"/>
      <c r="O4906" s="74"/>
      <c r="P4906" s="74"/>
      <c r="Q4906" s="59"/>
      <c r="R4906" s="74"/>
      <c r="S4906" s="53"/>
      <c r="T4906" s="53"/>
      <c r="U4906" s="53"/>
      <c r="V4906" s="53"/>
      <c r="W4906" s="75"/>
      <c r="X4906" s="76"/>
    </row>
    <row r="4907" spans="1:24" s="35" customFormat="1" ht="15.75" x14ac:dyDescent="0.25">
      <c r="A4907" s="72" t="s">
        <v>313</v>
      </c>
      <c r="B4907" s="44" t="s">
        <v>339</v>
      </c>
      <c r="C4907" s="23" t="s">
        <v>385</v>
      </c>
      <c r="D4907" s="43" t="s">
        <v>388</v>
      </c>
      <c r="E4907" s="74"/>
      <c r="F4907" s="74"/>
      <c r="G4907" s="74"/>
      <c r="H4907" s="74"/>
      <c r="I4907" s="127"/>
      <c r="J4907" s="50"/>
      <c r="K4907" s="127"/>
      <c r="L4907" s="55"/>
      <c r="M4907" s="75"/>
      <c r="N4907" s="75"/>
      <c r="O4907" s="74"/>
      <c r="P4907" s="74"/>
      <c r="Q4907" s="59"/>
      <c r="R4907" s="74"/>
      <c r="S4907" s="53"/>
      <c r="T4907" s="53"/>
      <c r="U4907" s="53"/>
      <c r="V4907" s="53"/>
      <c r="W4907" s="75"/>
      <c r="X4907" s="76"/>
    </row>
    <row r="4908" spans="1:24" s="35" customFormat="1" ht="31.5" x14ac:dyDescent="0.25">
      <c r="A4908" s="72" t="s">
        <v>313</v>
      </c>
      <c r="B4908" s="44" t="s">
        <v>339</v>
      </c>
      <c r="C4908" s="23" t="s">
        <v>386</v>
      </c>
      <c r="D4908" s="43" t="s">
        <v>389</v>
      </c>
      <c r="E4908" s="74"/>
      <c r="F4908" s="74"/>
      <c r="G4908" s="74"/>
      <c r="H4908" s="74"/>
      <c r="I4908" s="127"/>
      <c r="J4908" s="50"/>
      <c r="K4908" s="127"/>
      <c r="L4908" s="55"/>
      <c r="M4908" s="75"/>
      <c r="N4908" s="75"/>
      <c r="O4908" s="74"/>
      <c r="P4908" s="74"/>
      <c r="Q4908" s="59"/>
      <c r="R4908" s="74"/>
      <c r="S4908" s="53"/>
      <c r="T4908" s="53"/>
      <c r="U4908" s="53"/>
      <c r="V4908" s="53"/>
      <c r="W4908" s="75"/>
      <c r="X4908" s="76"/>
    </row>
    <row r="4909" spans="1:24" s="35" customFormat="1" ht="31.5" x14ac:dyDescent="0.25">
      <c r="A4909" s="72" t="s">
        <v>313</v>
      </c>
      <c r="B4909" s="44" t="s">
        <v>339</v>
      </c>
      <c r="C4909" s="79" t="s">
        <v>206</v>
      </c>
      <c r="D4909" s="43" t="s">
        <v>207</v>
      </c>
      <c r="E4909" s="74"/>
      <c r="F4909" s="74"/>
      <c r="G4909" s="74"/>
      <c r="H4909" s="74"/>
      <c r="I4909" s="127"/>
      <c r="J4909" s="50"/>
      <c r="K4909" s="127"/>
      <c r="L4909" s="55"/>
      <c r="M4909" s="75"/>
      <c r="N4909" s="75"/>
      <c r="O4909" s="74"/>
      <c r="P4909" s="74"/>
      <c r="Q4909" s="59">
        <f t="shared" ref="Q4909:Q4947" si="1204">O4909-P4909</f>
        <v>0</v>
      </c>
      <c r="R4909" s="74"/>
      <c r="S4909" s="53">
        <f t="shared" ref="S4909:S4947" si="1205">ROUND(R4909/12*3,0)</f>
        <v>0</v>
      </c>
      <c r="T4909" s="53"/>
      <c r="U4909" s="53"/>
      <c r="V4909" s="53">
        <f t="shared" ref="V4909:V4947" si="1206">T4909-U4909</f>
        <v>0</v>
      </c>
      <c r="W4909" s="75"/>
      <c r="X4909" s="76"/>
    </row>
    <row r="4910" spans="1:24" s="35" customFormat="1" ht="31.5" x14ac:dyDescent="0.25">
      <c r="A4910" s="72" t="s">
        <v>313</v>
      </c>
      <c r="B4910" s="44" t="s">
        <v>339</v>
      </c>
      <c r="C4910" s="79" t="s">
        <v>208</v>
      </c>
      <c r="D4910" s="43" t="s">
        <v>209</v>
      </c>
      <c r="E4910" s="53"/>
      <c r="F4910" s="53">
        <f>E4910/12*1</f>
        <v>0</v>
      </c>
      <c r="G4910" s="53"/>
      <c r="H4910" s="53"/>
      <c r="I4910" s="127"/>
      <c r="J4910" s="50"/>
      <c r="K4910" s="127"/>
      <c r="L4910" s="55"/>
      <c r="M4910" s="75"/>
      <c r="N4910" s="75"/>
      <c r="O4910" s="74"/>
      <c r="P4910" s="74"/>
      <c r="Q4910" s="59">
        <f t="shared" si="1204"/>
        <v>0</v>
      </c>
      <c r="R4910" s="74"/>
      <c r="S4910" s="53">
        <f t="shared" si="1205"/>
        <v>0</v>
      </c>
      <c r="T4910" s="53"/>
      <c r="U4910" s="53"/>
      <c r="V4910" s="53">
        <f t="shared" si="1206"/>
        <v>0</v>
      </c>
      <c r="W4910" s="75"/>
      <c r="X4910" s="76"/>
    </row>
    <row r="4911" spans="1:24" s="35" customFormat="1" ht="15.75" x14ac:dyDescent="0.25">
      <c r="A4911" s="72" t="s">
        <v>313</v>
      </c>
      <c r="B4911" s="44" t="s">
        <v>339</v>
      </c>
      <c r="C4911" s="79" t="s">
        <v>210</v>
      </c>
      <c r="D4911" s="43" t="s">
        <v>224</v>
      </c>
      <c r="E4911" s="74"/>
      <c r="F4911" s="74"/>
      <c r="G4911" s="74"/>
      <c r="H4911" s="74"/>
      <c r="I4911" s="127"/>
      <c r="J4911" s="50"/>
      <c r="K4911" s="127"/>
      <c r="L4911" s="55"/>
      <c r="M4911" s="75"/>
      <c r="N4911" s="75"/>
      <c r="O4911" s="74"/>
      <c r="P4911" s="74"/>
      <c r="Q4911" s="59">
        <f t="shared" si="1204"/>
        <v>0</v>
      </c>
      <c r="R4911" s="74"/>
      <c r="S4911" s="53">
        <f t="shared" si="1205"/>
        <v>0</v>
      </c>
      <c r="T4911" s="53"/>
      <c r="U4911" s="53"/>
      <c r="V4911" s="53">
        <f t="shared" si="1206"/>
        <v>0</v>
      </c>
      <c r="W4911" s="75"/>
      <c r="X4911" s="76"/>
    </row>
    <row r="4912" spans="1:24" s="35" customFormat="1" ht="31.5" x14ac:dyDescent="0.25">
      <c r="A4912" s="72" t="s">
        <v>313</v>
      </c>
      <c r="B4912" s="44" t="s">
        <v>339</v>
      </c>
      <c r="C4912" s="79" t="s">
        <v>211</v>
      </c>
      <c r="D4912" s="43" t="s">
        <v>225</v>
      </c>
      <c r="E4912" s="74"/>
      <c r="F4912" s="74"/>
      <c r="G4912" s="74"/>
      <c r="H4912" s="74"/>
      <c r="I4912" s="127"/>
      <c r="J4912" s="50"/>
      <c r="K4912" s="127"/>
      <c r="L4912" s="55"/>
      <c r="M4912" s="75"/>
      <c r="N4912" s="75"/>
      <c r="O4912" s="74"/>
      <c r="P4912" s="74"/>
      <c r="Q4912" s="59">
        <f t="shared" si="1204"/>
        <v>0</v>
      </c>
      <c r="R4912" s="74"/>
      <c r="S4912" s="53">
        <f>ROUND(R4912/12*3,0)</f>
        <v>0</v>
      </c>
      <c r="T4912" s="53"/>
      <c r="U4912" s="53"/>
      <c r="V4912" s="53">
        <f t="shared" si="1206"/>
        <v>0</v>
      </c>
      <c r="W4912" s="75"/>
      <c r="X4912" s="76"/>
    </row>
    <row r="4913" spans="1:24" s="35" customFormat="1" ht="31.5" x14ac:dyDescent="0.25">
      <c r="A4913" s="72" t="s">
        <v>313</v>
      </c>
      <c r="B4913" s="44" t="s">
        <v>339</v>
      </c>
      <c r="C4913" s="79" t="s">
        <v>212</v>
      </c>
      <c r="D4913" s="43" t="s">
        <v>213</v>
      </c>
      <c r="E4913" s="53"/>
      <c r="F4913" s="53">
        <f>E4913/12*1</f>
        <v>0</v>
      </c>
      <c r="G4913" s="53"/>
      <c r="H4913" s="53"/>
      <c r="I4913" s="127"/>
      <c r="J4913" s="50"/>
      <c r="K4913" s="127"/>
      <c r="L4913" s="55"/>
      <c r="M4913" s="75"/>
      <c r="N4913" s="75"/>
      <c r="O4913" s="74"/>
      <c r="P4913" s="74"/>
      <c r="Q4913" s="59">
        <f t="shared" si="1204"/>
        <v>0</v>
      </c>
      <c r="R4913" s="74"/>
      <c r="S4913" s="53">
        <f t="shared" si="1205"/>
        <v>0</v>
      </c>
      <c r="T4913" s="53"/>
      <c r="U4913" s="53"/>
      <c r="V4913" s="53">
        <f t="shared" si="1206"/>
        <v>0</v>
      </c>
      <c r="W4913" s="75"/>
      <c r="X4913" s="76"/>
    </row>
    <row r="4914" spans="1:24" s="35" customFormat="1" ht="15.75" x14ac:dyDescent="0.25">
      <c r="A4914" s="72" t="s">
        <v>313</v>
      </c>
      <c r="B4914" s="44" t="s">
        <v>339</v>
      </c>
      <c r="C4914" s="79" t="s">
        <v>214</v>
      </c>
      <c r="D4914" s="43" t="s">
        <v>215</v>
      </c>
      <c r="E4914" s="74"/>
      <c r="F4914" s="74"/>
      <c r="G4914" s="74"/>
      <c r="H4914" s="74"/>
      <c r="I4914" s="127"/>
      <c r="J4914" s="50"/>
      <c r="K4914" s="127"/>
      <c r="L4914" s="55"/>
      <c r="M4914" s="75"/>
      <c r="N4914" s="75"/>
      <c r="O4914" s="74"/>
      <c r="P4914" s="74"/>
      <c r="Q4914" s="59">
        <f t="shared" si="1204"/>
        <v>0</v>
      </c>
      <c r="R4914" s="74"/>
      <c r="S4914" s="53">
        <f t="shared" si="1205"/>
        <v>0</v>
      </c>
      <c r="T4914" s="53"/>
      <c r="U4914" s="53"/>
      <c r="V4914" s="53">
        <f t="shared" si="1206"/>
        <v>0</v>
      </c>
      <c r="W4914" s="75"/>
      <c r="X4914" s="76"/>
    </row>
    <row r="4915" spans="1:24" s="35" customFormat="1" ht="31.5" x14ac:dyDescent="0.25">
      <c r="A4915" s="72" t="s">
        <v>313</v>
      </c>
      <c r="B4915" s="44" t="s">
        <v>339</v>
      </c>
      <c r="C4915" s="79" t="s">
        <v>216</v>
      </c>
      <c r="D4915" s="43" t="s">
        <v>217</v>
      </c>
      <c r="E4915" s="53">
        <v>5638</v>
      </c>
      <c r="F4915" s="53">
        <f>E4915/12*2</f>
        <v>939.66666666666663</v>
      </c>
      <c r="G4915" s="53">
        <v>1405</v>
      </c>
      <c r="H4915" s="53">
        <v>1405</v>
      </c>
      <c r="I4915" s="127"/>
      <c r="J4915" s="50"/>
      <c r="K4915" s="127"/>
      <c r="L4915" s="55"/>
      <c r="M4915" s="75"/>
      <c r="N4915" s="75"/>
      <c r="O4915" s="74"/>
      <c r="P4915" s="74"/>
      <c r="Q4915" s="59">
        <f t="shared" si="1204"/>
        <v>0</v>
      </c>
      <c r="R4915" s="74"/>
      <c r="S4915" s="53">
        <f t="shared" si="1205"/>
        <v>0</v>
      </c>
      <c r="T4915" s="53"/>
      <c r="U4915" s="53"/>
      <c r="V4915" s="53">
        <f t="shared" si="1206"/>
        <v>0</v>
      </c>
      <c r="W4915" s="75"/>
      <c r="X4915" s="76"/>
    </row>
    <row r="4916" spans="1:24" s="35" customFormat="1" ht="31.5" x14ac:dyDescent="0.25">
      <c r="A4916" s="72" t="s">
        <v>313</v>
      </c>
      <c r="B4916" s="44" t="s">
        <v>339</v>
      </c>
      <c r="C4916" s="79" t="s">
        <v>218</v>
      </c>
      <c r="D4916" s="43" t="s">
        <v>219</v>
      </c>
      <c r="E4916" s="53"/>
      <c r="F4916" s="53">
        <f t="shared" ref="F4916:F4946" si="1207">E4916/12*1</f>
        <v>0</v>
      </c>
      <c r="G4916" s="53"/>
      <c r="H4916" s="53"/>
      <c r="I4916" s="127"/>
      <c r="J4916" s="50"/>
      <c r="K4916" s="127"/>
      <c r="L4916" s="55"/>
      <c r="M4916" s="75"/>
      <c r="N4916" s="75"/>
      <c r="O4916" s="74"/>
      <c r="P4916" s="74"/>
      <c r="Q4916" s="59">
        <f t="shared" si="1204"/>
        <v>0</v>
      </c>
      <c r="R4916" s="74"/>
      <c r="S4916" s="53">
        <f t="shared" si="1205"/>
        <v>0</v>
      </c>
      <c r="T4916" s="53"/>
      <c r="U4916" s="53"/>
      <c r="V4916" s="53">
        <f t="shared" si="1206"/>
        <v>0</v>
      </c>
      <c r="W4916" s="75"/>
      <c r="X4916" s="76"/>
    </row>
    <row r="4917" spans="1:24" s="35" customFormat="1" ht="31.5" x14ac:dyDescent="0.25">
      <c r="A4917" s="72" t="s">
        <v>313</v>
      </c>
      <c r="B4917" s="44" t="s">
        <v>339</v>
      </c>
      <c r="C4917" s="79" t="s">
        <v>220</v>
      </c>
      <c r="D4917" s="43" t="s">
        <v>221</v>
      </c>
      <c r="E4917" s="53"/>
      <c r="F4917" s="53">
        <f t="shared" si="1207"/>
        <v>0</v>
      </c>
      <c r="G4917" s="53"/>
      <c r="H4917" s="53"/>
      <c r="I4917" s="127"/>
      <c r="J4917" s="50"/>
      <c r="K4917" s="127"/>
      <c r="L4917" s="55"/>
      <c r="M4917" s="75"/>
      <c r="N4917" s="75"/>
      <c r="O4917" s="74"/>
      <c r="P4917" s="74"/>
      <c r="Q4917" s="59">
        <f t="shared" si="1204"/>
        <v>0</v>
      </c>
      <c r="R4917" s="74"/>
      <c r="S4917" s="53">
        <f t="shared" si="1205"/>
        <v>0</v>
      </c>
      <c r="T4917" s="53"/>
      <c r="U4917" s="53"/>
      <c r="V4917" s="53">
        <f t="shared" si="1206"/>
        <v>0</v>
      </c>
      <c r="W4917" s="75"/>
      <c r="X4917" s="76"/>
    </row>
    <row r="4918" spans="1:24" s="35" customFormat="1" ht="31.5" x14ac:dyDescent="0.25">
      <c r="A4918" s="72" t="s">
        <v>313</v>
      </c>
      <c r="B4918" s="44" t="s">
        <v>339</v>
      </c>
      <c r="C4918" s="79" t="s">
        <v>222</v>
      </c>
      <c r="D4918" s="43" t="s">
        <v>226</v>
      </c>
      <c r="E4918" s="53"/>
      <c r="F4918" s="53">
        <f t="shared" si="1207"/>
        <v>0</v>
      </c>
      <c r="G4918" s="53"/>
      <c r="H4918" s="53"/>
      <c r="I4918" s="127"/>
      <c r="J4918" s="50"/>
      <c r="K4918" s="127"/>
      <c r="L4918" s="55"/>
      <c r="M4918" s="75"/>
      <c r="N4918" s="75"/>
      <c r="O4918" s="74"/>
      <c r="P4918" s="74"/>
      <c r="Q4918" s="59">
        <f t="shared" si="1204"/>
        <v>0</v>
      </c>
      <c r="R4918" s="74"/>
      <c r="S4918" s="53">
        <f t="shared" si="1205"/>
        <v>0</v>
      </c>
      <c r="T4918" s="53"/>
      <c r="U4918" s="53"/>
      <c r="V4918" s="53">
        <f t="shared" si="1206"/>
        <v>0</v>
      </c>
      <c r="W4918" s="75"/>
      <c r="X4918" s="76"/>
    </row>
    <row r="4919" spans="1:24" s="35" customFormat="1" ht="31.5" x14ac:dyDescent="0.25">
      <c r="A4919" s="72" t="s">
        <v>313</v>
      </c>
      <c r="B4919" s="44" t="s">
        <v>339</v>
      </c>
      <c r="C4919" s="79" t="s">
        <v>223</v>
      </c>
      <c r="D4919" s="43" t="s">
        <v>227</v>
      </c>
      <c r="E4919" s="53"/>
      <c r="F4919" s="53">
        <f t="shared" si="1207"/>
        <v>0</v>
      </c>
      <c r="G4919" s="53"/>
      <c r="H4919" s="53"/>
      <c r="I4919" s="127"/>
      <c r="J4919" s="50"/>
      <c r="K4919" s="127"/>
      <c r="L4919" s="55"/>
      <c r="M4919" s="75"/>
      <c r="N4919" s="75"/>
      <c r="O4919" s="74"/>
      <c r="P4919" s="74"/>
      <c r="Q4919" s="59">
        <f t="shared" si="1204"/>
        <v>0</v>
      </c>
      <c r="R4919" s="74"/>
      <c r="S4919" s="53">
        <f t="shared" si="1205"/>
        <v>0</v>
      </c>
      <c r="T4919" s="53"/>
      <c r="U4919" s="53"/>
      <c r="V4919" s="53">
        <f t="shared" si="1206"/>
        <v>0</v>
      </c>
      <c r="W4919" s="75"/>
      <c r="X4919" s="76"/>
    </row>
    <row r="4920" spans="1:24" s="35" customFormat="1" ht="31.5" x14ac:dyDescent="0.25">
      <c r="A4920" s="72" t="s">
        <v>313</v>
      </c>
      <c r="B4920" s="44" t="s">
        <v>339</v>
      </c>
      <c r="C4920" s="79" t="s">
        <v>280</v>
      </c>
      <c r="D4920" s="43" t="s">
        <v>281</v>
      </c>
      <c r="E4920" s="53"/>
      <c r="F4920" s="53">
        <f t="shared" si="1207"/>
        <v>0</v>
      </c>
      <c r="G4920" s="53"/>
      <c r="H4920" s="53"/>
      <c r="I4920" s="127"/>
      <c r="J4920" s="50"/>
      <c r="K4920" s="127"/>
      <c r="L4920" s="55"/>
      <c r="M4920" s="75"/>
      <c r="N4920" s="75"/>
      <c r="O4920" s="74"/>
      <c r="P4920" s="74"/>
      <c r="Q4920" s="59">
        <f t="shared" si="1204"/>
        <v>0</v>
      </c>
      <c r="R4920" s="74"/>
      <c r="S4920" s="53">
        <f t="shared" si="1205"/>
        <v>0</v>
      </c>
      <c r="T4920" s="53"/>
      <c r="U4920" s="53"/>
      <c r="V4920" s="53">
        <f t="shared" si="1206"/>
        <v>0</v>
      </c>
      <c r="W4920" s="75"/>
      <c r="X4920" s="76"/>
    </row>
    <row r="4921" spans="1:24" s="35" customFormat="1" ht="15.75" x14ac:dyDescent="0.25">
      <c r="A4921" s="72" t="s">
        <v>313</v>
      </c>
      <c r="B4921" s="44" t="s">
        <v>339</v>
      </c>
      <c r="C4921" s="79" t="s">
        <v>228</v>
      </c>
      <c r="D4921" s="43" t="s">
        <v>229</v>
      </c>
      <c r="E4921" s="53"/>
      <c r="F4921" s="53">
        <f t="shared" si="1207"/>
        <v>0</v>
      </c>
      <c r="G4921" s="53">
        <v>1221</v>
      </c>
      <c r="H4921" s="53">
        <v>1221</v>
      </c>
      <c r="I4921" s="127"/>
      <c r="J4921" s="50"/>
      <c r="K4921" s="127"/>
      <c r="L4921" s="55"/>
      <c r="M4921" s="75"/>
      <c r="N4921" s="75"/>
      <c r="O4921" s="74"/>
      <c r="P4921" s="74"/>
      <c r="Q4921" s="59">
        <f t="shared" si="1204"/>
        <v>0</v>
      </c>
      <c r="R4921" s="74"/>
      <c r="S4921" s="53">
        <f t="shared" si="1205"/>
        <v>0</v>
      </c>
      <c r="T4921" s="53"/>
      <c r="U4921" s="53"/>
      <c r="V4921" s="53">
        <f t="shared" si="1206"/>
        <v>0</v>
      </c>
      <c r="W4921" s="75"/>
      <c r="X4921" s="76"/>
    </row>
    <row r="4922" spans="1:24" s="35" customFormat="1" ht="31.5" x14ac:dyDescent="0.25">
      <c r="A4922" s="72" t="s">
        <v>313</v>
      </c>
      <c r="B4922" s="44" t="s">
        <v>339</v>
      </c>
      <c r="C4922" s="79" t="s">
        <v>230</v>
      </c>
      <c r="D4922" s="43" t="s">
        <v>231</v>
      </c>
      <c r="E4922" s="53"/>
      <c r="F4922" s="53">
        <f t="shared" si="1207"/>
        <v>0</v>
      </c>
      <c r="G4922" s="53"/>
      <c r="H4922" s="53"/>
      <c r="I4922" s="127"/>
      <c r="J4922" s="50"/>
      <c r="K4922" s="127"/>
      <c r="L4922" s="55"/>
      <c r="M4922" s="75"/>
      <c r="N4922" s="75"/>
      <c r="O4922" s="74"/>
      <c r="P4922" s="74"/>
      <c r="Q4922" s="59">
        <f t="shared" si="1204"/>
        <v>0</v>
      </c>
      <c r="R4922" s="74"/>
      <c r="S4922" s="53">
        <f t="shared" si="1205"/>
        <v>0</v>
      </c>
      <c r="T4922" s="53"/>
      <c r="U4922" s="53"/>
      <c r="V4922" s="53">
        <f t="shared" si="1206"/>
        <v>0</v>
      </c>
      <c r="W4922" s="75"/>
      <c r="X4922" s="76"/>
    </row>
    <row r="4923" spans="1:24" s="35" customFormat="1" ht="15.75" x14ac:dyDescent="0.25">
      <c r="A4923" s="72" t="s">
        <v>313</v>
      </c>
      <c r="B4923" s="44" t="s">
        <v>339</v>
      </c>
      <c r="C4923" s="79" t="s">
        <v>232</v>
      </c>
      <c r="D4923" s="43" t="s">
        <v>233</v>
      </c>
      <c r="E4923" s="53"/>
      <c r="F4923" s="53">
        <f t="shared" si="1207"/>
        <v>0</v>
      </c>
      <c r="G4923" s="53"/>
      <c r="H4923" s="53"/>
      <c r="I4923" s="127"/>
      <c r="J4923" s="50"/>
      <c r="K4923" s="127"/>
      <c r="L4923" s="55"/>
      <c r="M4923" s="75"/>
      <c r="N4923" s="75"/>
      <c r="O4923" s="74"/>
      <c r="P4923" s="74"/>
      <c r="Q4923" s="59">
        <f t="shared" si="1204"/>
        <v>0</v>
      </c>
      <c r="R4923" s="74"/>
      <c r="S4923" s="53">
        <f t="shared" si="1205"/>
        <v>0</v>
      </c>
      <c r="T4923" s="53"/>
      <c r="U4923" s="53"/>
      <c r="V4923" s="53">
        <f t="shared" si="1206"/>
        <v>0</v>
      </c>
      <c r="W4923" s="75"/>
      <c r="X4923" s="76"/>
    </row>
    <row r="4924" spans="1:24" s="35" customFormat="1" ht="15.75" x14ac:dyDescent="0.25">
      <c r="A4924" s="72" t="s">
        <v>313</v>
      </c>
      <c r="B4924" s="44" t="s">
        <v>339</v>
      </c>
      <c r="C4924" s="37" t="s">
        <v>394</v>
      </c>
      <c r="D4924" s="43" t="s">
        <v>369</v>
      </c>
      <c r="E4924" s="53"/>
      <c r="F4924" s="53">
        <f t="shared" si="1207"/>
        <v>0</v>
      </c>
      <c r="G4924" s="53"/>
      <c r="H4924" s="53"/>
      <c r="I4924" s="127"/>
      <c r="J4924" s="50"/>
      <c r="K4924" s="127"/>
      <c r="L4924" s="55"/>
      <c r="M4924" s="75"/>
      <c r="N4924" s="75"/>
      <c r="O4924" s="74"/>
      <c r="P4924" s="74"/>
      <c r="Q4924" s="59">
        <f t="shared" si="1204"/>
        <v>0</v>
      </c>
      <c r="R4924" s="74"/>
      <c r="S4924" s="53">
        <f t="shared" si="1205"/>
        <v>0</v>
      </c>
      <c r="T4924" s="53"/>
      <c r="U4924" s="53"/>
      <c r="V4924" s="53">
        <f t="shared" si="1206"/>
        <v>0</v>
      </c>
      <c r="W4924" s="75"/>
      <c r="X4924" s="76"/>
    </row>
    <row r="4925" spans="1:24" s="35" customFormat="1" ht="15.75" x14ac:dyDescent="0.25">
      <c r="A4925" s="72" t="s">
        <v>313</v>
      </c>
      <c r="B4925" s="44" t="s">
        <v>339</v>
      </c>
      <c r="C4925" s="79" t="s">
        <v>234</v>
      </c>
      <c r="D4925" s="43" t="s">
        <v>235</v>
      </c>
      <c r="E4925" s="53"/>
      <c r="F4925" s="53">
        <f t="shared" si="1207"/>
        <v>0</v>
      </c>
      <c r="G4925" s="53"/>
      <c r="H4925" s="53"/>
      <c r="I4925" s="127"/>
      <c r="J4925" s="50"/>
      <c r="K4925" s="127"/>
      <c r="L4925" s="55"/>
      <c r="M4925" s="75"/>
      <c r="N4925" s="75"/>
      <c r="O4925" s="74"/>
      <c r="P4925" s="74"/>
      <c r="Q4925" s="59">
        <f t="shared" si="1204"/>
        <v>0</v>
      </c>
      <c r="R4925" s="74"/>
      <c r="S4925" s="53">
        <f t="shared" si="1205"/>
        <v>0</v>
      </c>
      <c r="T4925" s="53"/>
      <c r="U4925" s="53"/>
      <c r="V4925" s="53">
        <f t="shared" si="1206"/>
        <v>0</v>
      </c>
      <c r="W4925" s="75"/>
      <c r="X4925" s="76"/>
    </row>
    <row r="4926" spans="1:24" s="35" customFormat="1" ht="15.75" x14ac:dyDescent="0.25">
      <c r="A4926" s="72" t="s">
        <v>313</v>
      </c>
      <c r="B4926" s="44" t="s">
        <v>339</v>
      </c>
      <c r="C4926" s="79" t="s">
        <v>236</v>
      </c>
      <c r="D4926" s="43" t="s">
        <v>237</v>
      </c>
      <c r="E4926" s="53"/>
      <c r="F4926" s="53">
        <f t="shared" si="1207"/>
        <v>0</v>
      </c>
      <c r="G4926" s="53">
        <v>620</v>
      </c>
      <c r="H4926" s="53">
        <v>620</v>
      </c>
      <c r="I4926" s="127"/>
      <c r="J4926" s="50"/>
      <c r="K4926" s="127"/>
      <c r="L4926" s="55"/>
      <c r="M4926" s="75"/>
      <c r="N4926" s="75"/>
      <c r="O4926" s="74"/>
      <c r="P4926" s="74"/>
      <c r="Q4926" s="59">
        <f t="shared" si="1204"/>
        <v>0</v>
      </c>
      <c r="R4926" s="74"/>
      <c r="S4926" s="53">
        <f t="shared" si="1205"/>
        <v>0</v>
      </c>
      <c r="T4926" s="53"/>
      <c r="U4926" s="53"/>
      <c r="V4926" s="53">
        <f t="shared" si="1206"/>
        <v>0</v>
      </c>
      <c r="W4926" s="75"/>
      <c r="X4926" s="76"/>
    </row>
    <row r="4927" spans="1:24" s="35" customFormat="1" ht="31.5" x14ac:dyDescent="0.25">
      <c r="A4927" s="72" t="s">
        <v>313</v>
      </c>
      <c r="B4927" s="44" t="s">
        <v>339</v>
      </c>
      <c r="C4927" s="79" t="s">
        <v>238</v>
      </c>
      <c r="D4927" s="43" t="s">
        <v>239</v>
      </c>
      <c r="E4927" s="53"/>
      <c r="F4927" s="53">
        <f t="shared" si="1207"/>
        <v>0</v>
      </c>
      <c r="G4927" s="53"/>
      <c r="H4927" s="53"/>
      <c r="I4927" s="127"/>
      <c r="J4927" s="50"/>
      <c r="K4927" s="127"/>
      <c r="L4927" s="55"/>
      <c r="M4927" s="75"/>
      <c r="N4927" s="75"/>
      <c r="O4927" s="74"/>
      <c r="P4927" s="74"/>
      <c r="Q4927" s="59">
        <f t="shared" si="1204"/>
        <v>0</v>
      </c>
      <c r="R4927" s="74"/>
      <c r="S4927" s="53">
        <f t="shared" si="1205"/>
        <v>0</v>
      </c>
      <c r="T4927" s="53"/>
      <c r="U4927" s="53"/>
      <c r="V4927" s="53">
        <f t="shared" si="1206"/>
        <v>0</v>
      </c>
      <c r="W4927" s="75"/>
      <c r="X4927" s="76"/>
    </row>
    <row r="4928" spans="1:24" s="35" customFormat="1" ht="31.5" x14ac:dyDescent="0.25">
      <c r="A4928" s="72" t="s">
        <v>313</v>
      </c>
      <c r="B4928" s="44" t="s">
        <v>339</v>
      </c>
      <c r="C4928" s="79" t="s">
        <v>240</v>
      </c>
      <c r="D4928" s="43" t="s">
        <v>241</v>
      </c>
      <c r="E4928" s="53"/>
      <c r="F4928" s="53">
        <f t="shared" si="1207"/>
        <v>0</v>
      </c>
      <c r="G4928" s="53"/>
      <c r="H4928" s="53"/>
      <c r="I4928" s="127"/>
      <c r="J4928" s="50"/>
      <c r="K4928" s="127"/>
      <c r="L4928" s="55"/>
      <c r="M4928" s="75"/>
      <c r="N4928" s="75"/>
      <c r="O4928" s="74"/>
      <c r="P4928" s="74"/>
      <c r="Q4928" s="59">
        <f t="shared" si="1204"/>
        <v>0</v>
      </c>
      <c r="R4928" s="74"/>
      <c r="S4928" s="53">
        <f t="shared" si="1205"/>
        <v>0</v>
      </c>
      <c r="T4928" s="53"/>
      <c r="U4928" s="53"/>
      <c r="V4928" s="53">
        <f t="shared" si="1206"/>
        <v>0</v>
      </c>
      <c r="W4928" s="75"/>
      <c r="X4928" s="76"/>
    </row>
    <row r="4929" spans="1:24" s="35" customFormat="1" ht="15.75" x14ac:dyDescent="0.25">
      <c r="A4929" s="72" t="s">
        <v>313</v>
      </c>
      <c r="B4929" s="44" t="s">
        <v>339</v>
      </c>
      <c r="C4929" s="79" t="s">
        <v>242</v>
      </c>
      <c r="D4929" s="43" t="s">
        <v>246</v>
      </c>
      <c r="E4929" s="53"/>
      <c r="F4929" s="53">
        <f t="shared" si="1207"/>
        <v>0</v>
      </c>
      <c r="G4929" s="53"/>
      <c r="H4929" s="53"/>
      <c r="I4929" s="127"/>
      <c r="J4929" s="50"/>
      <c r="K4929" s="127"/>
      <c r="L4929" s="55"/>
      <c r="M4929" s="75"/>
      <c r="N4929" s="75"/>
      <c r="O4929" s="74"/>
      <c r="P4929" s="74"/>
      <c r="Q4929" s="59">
        <f t="shared" si="1204"/>
        <v>0</v>
      </c>
      <c r="R4929" s="74"/>
      <c r="S4929" s="53">
        <f t="shared" si="1205"/>
        <v>0</v>
      </c>
      <c r="T4929" s="53"/>
      <c r="U4929" s="53"/>
      <c r="V4929" s="53">
        <f t="shared" si="1206"/>
        <v>0</v>
      </c>
      <c r="W4929" s="75"/>
      <c r="X4929" s="76"/>
    </row>
    <row r="4930" spans="1:24" s="35" customFormat="1" ht="15.75" x14ac:dyDescent="0.25">
      <c r="A4930" s="72" t="s">
        <v>313</v>
      </c>
      <c r="B4930" s="44" t="s">
        <v>339</v>
      </c>
      <c r="C4930" s="79" t="s">
        <v>243</v>
      </c>
      <c r="D4930" s="43" t="s">
        <v>247</v>
      </c>
      <c r="E4930" s="53"/>
      <c r="F4930" s="53">
        <f t="shared" si="1207"/>
        <v>0</v>
      </c>
      <c r="G4930" s="53">
        <v>83</v>
      </c>
      <c r="H4930" s="53">
        <v>83</v>
      </c>
      <c r="I4930" s="127"/>
      <c r="J4930" s="50"/>
      <c r="K4930" s="127"/>
      <c r="L4930" s="55"/>
      <c r="M4930" s="75"/>
      <c r="N4930" s="75"/>
      <c r="O4930" s="74"/>
      <c r="P4930" s="74"/>
      <c r="Q4930" s="59">
        <f t="shared" si="1204"/>
        <v>0</v>
      </c>
      <c r="R4930" s="74"/>
      <c r="S4930" s="53">
        <f t="shared" si="1205"/>
        <v>0</v>
      </c>
      <c r="T4930" s="53"/>
      <c r="U4930" s="53"/>
      <c r="V4930" s="53">
        <f t="shared" si="1206"/>
        <v>0</v>
      </c>
      <c r="W4930" s="75"/>
      <c r="X4930" s="76"/>
    </row>
    <row r="4931" spans="1:24" s="35" customFormat="1" ht="15.75" x14ac:dyDescent="0.25">
      <c r="A4931" s="72" t="s">
        <v>313</v>
      </c>
      <c r="B4931" s="44" t="s">
        <v>339</v>
      </c>
      <c r="C4931" s="79" t="s">
        <v>244</v>
      </c>
      <c r="D4931" s="43" t="s">
        <v>245</v>
      </c>
      <c r="E4931" s="53"/>
      <c r="F4931" s="53">
        <f t="shared" si="1207"/>
        <v>0</v>
      </c>
      <c r="G4931" s="53"/>
      <c r="H4931" s="53"/>
      <c r="I4931" s="127"/>
      <c r="J4931" s="50"/>
      <c r="K4931" s="127"/>
      <c r="L4931" s="55"/>
      <c r="M4931" s="75"/>
      <c r="N4931" s="75"/>
      <c r="O4931" s="74"/>
      <c r="P4931" s="74"/>
      <c r="Q4931" s="59">
        <f t="shared" si="1204"/>
        <v>0</v>
      </c>
      <c r="R4931" s="74"/>
      <c r="S4931" s="53">
        <f t="shared" si="1205"/>
        <v>0</v>
      </c>
      <c r="T4931" s="53"/>
      <c r="U4931" s="53"/>
      <c r="V4931" s="53">
        <f t="shared" si="1206"/>
        <v>0</v>
      </c>
      <c r="W4931" s="75"/>
      <c r="X4931" s="76"/>
    </row>
    <row r="4932" spans="1:24" s="35" customFormat="1" ht="31.5" x14ac:dyDescent="0.25">
      <c r="A4932" s="72" t="s">
        <v>313</v>
      </c>
      <c r="B4932" s="44" t="s">
        <v>339</v>
      </c>
      <c r="C4932" s="79" t="s">
        <v>248</v>
      </c>
      <c r="D4932" s="43" t="s">
        <v>249</v>
      </c>
      <c r="E4932" s="53"/>
      <c r="F4932" s="53">
        <f t="shared" si="1207"/>
        <v>0</v>
      </c>
      <c r="G4932" s="53"/>
      <c r="H4932" s="53"/>
      <c r="I4932" s="127"/>
      <c r="J4932" s="50"/>
      <c r="K4932" s="127"/>
      <c r="L4932" s="55"/>
      <c r="M4932" s="75"/>
      <c r="N4932" s="75"/>
      <c r="O4932" s="74"/>
      <c r="P4932" s="74"/>
      <c r="Q4932" s="59">
        <f t="shared" si="1204"/>
        <v>0</v>
      </c>
      <c r="R4932" s="74"/>
      <c r="S4932" s="53">
        <f t="shared" si="1205"/>
        <v>0</v>
      </c>
      <c r="T4932" s="53"/>
      <c r="U4932" s="53"/>
      <c r="V4932" s="53">
        <f t="shared" si="1206"/>
        <v>0</v>
      </c>
      <c r="W4932" s="75"/>
      <c r="X4932" s="76"/>
    </row>
    <row r="4933" spans="1:24" s="35" customFormat="1" ht="15.75" x14ac:dyDescent="0.25">
      <c r="A4933" s="72" t="s">
        <v>313</v>
      </c>
      <c r="B4933" s="44" t="s">
        <v>339</v>
      </c>
      <c r="C4933" s="79" t="s">
        <v>250</v>
      </c>
      <c r="D4933" s="43" t="s">
        <v>251</v>
      </c>
      <c r="E4933" s="53"/>
      <c r="F4933" s="53">
        <f t="shared" si="1207"/>
        <v>0</v>
      </c>
      <c r="G4933" s="53"/>
      <c r="H4933" s="53"/>
      <c r="I4933" s="127"/>
      <c r="J4933" s="50"/>
      <c r="K4933" s="127"/>
      <c r="L4933" s="55"/>
      <c r="M4933" s="75"/>
      <c r="N4933" s="75"/>
      <c r="O4933" s="74"/>
      <c r="P4933" s="74"/>
      <c r="Q4933" s="59">
        <f t="shared" si="1204"/>
        <v>0</v>
      </c>
      <c r="R4933" s="74"/>
      <c r="S4933" s="53">
        <f t="shared" si="1205"/>
        <v>0</v>
      </c>
      <c r="T4933" s="53"/>
      <c r="U4933" s="53"/>
      <c r="V4933" s="53">
        <f t="shared" si="1206"/>
        <v>0</v>
      </c>
      <c r="W4933" s="75"/>
      <c r="X4933" s="76"/>
    </row>
    <row r="4934" spans="1:24" s="35" customFormat="1" ht="31.5" x14ac:dyDescent="0.25">
      <c r="A4934" s="72" t="s">
        <v>313</v>
      </c>
      <c r="B4934" s="44" t="s">
        <v>339</v>
      </c>
      <c r="C4934" s="79" t="s">
        <v>252</v>
      </c>
      <c r="D4934" s="43" t="s">
        <v>253</v>
      </c>
      <c r="E4934" s="53"/>
      <c r="F4934" s="53">
        <f t="shared" si="1207"/>
        <v>0</v>
      </c>
      <c r="G4934" s="53"/>
      <c r="H4934" s="53"/>
      <c r="I4934" s="127"/>
      <c r="J4934" s="50"/>
      <c r="K4934" s="127"/>
      <c r="L4934" s="55"/>
      <c r="M4934" s="75"/>
      <c r="N4934" s="75"/>
      <c r="O4934" s="74"/>
      <c r="P4934" s="74"/>
      <c r="Q4934" s="59">
        <f t="shared" si="1204"/>
        <v>0</v>
      </c>
      <c r="R4934" s="74"/>
      <c r="S4934" s="53">
        <f t="shared" si="1205"/>
        <v>0</v>
      </c>
      <c r="T4934" s="53"/>
      <c r="U4934" s="53"/>
      <c r="V4934" s="53">
        <f t="shared" si="1206"/>
        <v>0</v>
      </c>
      <c r="W4934" s="75"/>
      <c r="X4934" s="76"/>
    </row>
    <row r="4935" spans="1:24" s="35" customFormat="1" ht="15.75" x14ac:dyDescent="0.25">
      <c r="A4935" s="72" t="s">
        <v>313</v>
      </c>
      <c r="B4935" s="44" t="s">
        <v>339</v>
      </c>
      <c r="C4935" s="79" t="s">
        <v>254</v>
      </c>
      <c r="D4935" s="43" t="s">
        <v>263</v>
      </c>
      <c r="E4935" s="53"/>
      <c r="F4935" s="53">
        <f t="shared" si="1207"/>
        <v>0</v>
      </c>
      <c r="G4935" s="53"/>
      <c r="H4935" s="53"/>
      <c r="I4935" s="127"/>
      <c r="J4935" s="50"/>
      <c r="K4935" s="127"/>
      <c r="L4935" s="55"/>
      <c r="M4935" s="75"/>
      <c r="N4935" s="75"/>
      <c r="O4935" s="74"/>
      <c r="P4935" s="74"/>
      <c r="Q4935" s="59">
        <f t="shared" si="1204"/>
        <v>0</v>
      </c>
      <c r="R4935" s="74"/>
      <c r="S4935" s="53">
        <f t="shared" si="1205"/>
        <v>0</v>
      </c>
      <c r="T4935" s="53"/>
      <c r="U4935" s="53"/>
      <c r="V4935" s="53">
        <f t="shared" si="1206"/>
        <v>0</v>
      </c>
      <c r="W4935" s="75"/>
      <c r="X4935" s="76"/>
    </row>
    <row r="4936" spans="1:24" s="35" customFormat="1" ht="15.75" x14ac:dyDescent="0.25">
      <c r="A4936" s="72" t="s">
        <v>313</v>
      </c>
      <c r="B4936" s="44" t="s">
        <v>339</v>
      </c>
      <c r="C4936" s="79" t="s">
        <v>255</v>
      </c>
      <c r="D4936" s="43" t="s">
        <v>256</v>
      </c>
      <c r="E4936" s="53"/>
      <c r="F4936" s="53">
        <f t="shared" si="1207"/>
        <v>0</v>
      </c>
      <c r="G4936" s="53"/>
      <c r="H4936" s="53"/>
      <c r="I4936" s="127"/>
      <c r="J4936" s="50"/>
      <c r="K4936" s="127"/>
      <c r="L4936" s="55"/>
      <c r="M4936" s="75"/>
      <c r="N4936" s="75"/>
      <c r="O4936" s="74"/>
      <c r="P4936" s="74"/>
      <c r="Q4936" s="59">
        <f t="shared" si="1204"/>
        <v>0</v>
      </c>
      <c r="R4936" s="74"/>
      <c r="S4936" s="53">
        <f t="shared" si="1205"/>
        <v>0</v>
      </c>
      <c r="T4936" s="53"/>
      <c r="U4936" s="53"/>
      <c r="V4936" s="53">
        <f t="shared" si="1206"/>
        <v>0</v>
      </c>
      <c r="W4936" s="75"/>
      <c r="X4936" s="76"/>
    </row>
    <row r="4937" spans="1:24" s="35" customFormat="1" ht="15.75" x14ac:dyDescent="0.25">
      <c r="A4937" s="72" t="s">
        <v>313</v>
      </c>
      <c r="B4937" s="44" t="s">
        <v>339</v>
      </c>
      <c r="C4937" s="79" t="s">
        <v>257</v>
      </c>
      <c r="D4937" s="43" t="s">
        <v>258</v>
      </c>
      <c r="E4937" s="53"/>
      <c r="F4937" s="53">
        <f t="shared" si="1207"/>
        <v>0</v>
      </c>
      <c r="G4937" s="53"/>
      <c r="H4937" s="53"/>
      <c r="I4937" s="127"/>
      <c r="J4937" s="50"/>
      <c r="K4937" s="127"/>
      <c r="L4937" s="55"/>
      <c r="M4937" s="75"/>
      <c r="N4937" s="75"/>
      <c r="O4937" s="74"/>
      <c r="P4937" s="74"/>
      <c r="Q4937" s="59">
        <f t="shared" si="1204"/>
        <v>0</v>
      </c>
      <c r="R4937" s="74"/>
      <c r="S4937" s="53">
        <f t="shared" si="1205"/>
        <v>0</v>
      </c>
      <c r="T4937" s="53"/>
      <c r="U4937" s="53"/>
      <c r="V4937" s="53">
        <f t="shared" si="1206"/>
        <v>0</v>
      </c>
      <c r="W4937" s="75"/>
      <c r="X4937" s="76"/>
    </row>
    <row r="4938" spans="1:24" s="35" customFormat="1" ht="15.75" x14ac:dyDescent="0.25">
      <c r="A4938" s="72" t="s">
        <v>313</v>
      </c>
      <c r="B4938" s="44" t="s">
        <v>339</v>
      </c>
      <c r="C4938" s="79" t="s">
        <v>259</v>
      </c>
      <c r="D4938" s="43" t="s">
        <v>260</v>
      </c>
      <c r="E4938" s="53"/>
      <c r="F4938" s="53">
        <f t="shared" si="1207"/>
        <v>0</v>
      </c>
      <c r="G4938" s="53"/>
      <c r="H4938" s="53"/>
      <c r="I4938" s="127"/>
      <c r="J4938" s="50"/>
      <c r="K4938" s="127"/>
      <c r="L4938" s="55"/>
      <c r="M4938" s="75"/>
      <c r="N4938" s="75"/>
      <c r="O4938" s="74"/>
      <c r="P4938" s="74"/>
      <c r="Q4938" s="59">
        <f t="shared" si="1204"/>
        <v>0</v>
      </c>
      <c r="R4938" s="74"/>
      <c r="S4938" s="53">
        <f t="shared" si="1205"/>
        <v>0</v>
      </c>
      <c r="T4938" s="53"/>
      <c r="U4938" s="53"/>
      <c r="V4938" s="53">
        <f t="shared" si="1206"/>
        <v>0</v>
      </c>
      <c r="W4938" s="75"/>
      <c r="X4938" s="76"/>
    </row>
    <row r="4939" spans="1:24" s="35" customFormat="1" ht="31.5" x14ac:dyDescent="0.25">
      <c r="A4939" s="72" t="s">
        <v>313</v>
      </c>
      <c r="B4939" s="44" t="s">
        <v>339</v>
      </c>
      <c r="C4939" s="79" t="s">
        <v>261</v>
      </c>
      <c r="D4939" s="43" t="s">
        <v>262</v>
      </c>
      <c r="E4939" s="53"/>
      <c r="F4939" s="53">
        <f t="shared" si="1207"/>
        <v>0</v>
      </c>
      <c r="G4939" s="53"/>
      <c r="H4939" s="53"/>
      <c r="I4939" s="127"/>
      <c r="J4939" s="50"/>
      <c r="K4939" s="127"/>
      <c r="L4939" s="55"/>
      <c r="M4939" s="75"/>
      <c r="N4939" s="75"/>
      <c r="O4939" s="74"/>
      <c r="P4939" s="74"/>
      <c r="Q4939" s="59">
        <f t="shared" si="1204"/>
        <v>0</v>
      </c>
      <c r="R4939" s="74"/>
      <c r="S4939" s="53">
        <f t="shared" si="1205"/>
        <v>0</v>
      </c>
      <c r="T4939" s="53"/>
      <c r="U4939" s="53"/>
      <c r="V4939" s="53">
        <f t="shared" si="1206"/>
        <v>0</v>
      </c>
      <c r="W4939" s="75"/>
      <c r="X4939" s="76"/>
    </row>
    <row r="4940" spans="1:24" s="35" customFormat="1" ht="15.75" x14ac:dyDescent="0.25">
      <c r="A4940" s="72" t="s">
        <v>313</v>
      </c>
      <c r="B4940" s="44" t="s">
        <v>339</v>
      </c>
      <c r="C4940" s="79" t="s">
        <v>264</v>
      </c>
      <c r="D4940" s="43" t="s">
        <v>265</v>
      </c>
      <c r="E4940" s="53"/>
      <c r="F4940" s="53">
        <f t="shared" si="1207"/>
        <v>0</v>
      </c>
      <c r="G4940" s="53"/>
      <c r="H4940" s="53"/>
      <c r="I4940" s="127"/>
      <c r="J4940" s="50"/>
      <c r="K4940" s="127"/>
      <c r="L4940" s="55"/>
      <c r="M4940" s="75"/>
      <c r="N4940" s="75"/>
      <c r="O4940" s="74"/>
      <c r="P4940" s="74"/>
      <c r="Q4940" s="59">
        <f t="shared" si="1204"/>
        <v>0</v>
      </c>
      <c r="R4940" s="74"/>
      <c r="S4940" s="53">
        <f t="shared" si="1205"/>
        <v>0</v>
      </c>
      <c r="T4940" s="53"/>
      <c r="U4940" s="53"/>
      <c r="V4940" s="53">
        <f t="shared" si="1206"/>
        <v>0</v>
      </c>
      <c r="W4940" s="75"/>
      <c r="X4940" s="76"/>
    </row>
    <row r="4941" spans="1:24" s="35" customFormat="1" ht="47.25" x14ac:dyDescent="0.25">
      <c r="A4941" s="72" t="s">
        <v>313</v>
      </c>
      <c r="B4941" s="44" t="s">
        <v>339</v>
      </c>
      <c r="C4941" s="79" t="s">
        <v>266</v>
      </c>
      <c r="D4941" s="43" t="s">
        <v>267</v>
      </c>
      <c r="E4941" s="53"/>
      <c r="F4941" s="53">
        <f t="shared" si="1207"/>
        <v>0</v>
      </c>
      <c r="G4941" s="53"/>
      <c r="H4941" s="53"/>
      <c r="I4941" s="127"/>
      <c r="J4941" s="50"/>
      <c r="K4941" s="127"/>
      <c r="L4941" s="55"/>
      <c r="M4941" s="75"/>
      <c r="N4941" s="75"/>
      <c r="O4941" s="74"/>
      <c r="P4941" s="74"/>
      <c r="Q4941" s="59">
        <f t="shared" si="1204"/>
        <v>0</v>
      </c>
      <c r="R4941" s="74"/>
      <c r="S4941" s="53">
        <f t="shared" si="1205"/>
        <v>0</v>
      </c>
      <c r="T4941" s="53"/>
      <c r="U4941" s="53"/>
      <c r="V4941" s="53">
        <f t="shared" si="1206"/>
        <v>0</v>
      </c>
      <c r="W4941" s="75"/>
      <c r="X4941" s="76"/>
    </row>
    <row r="4942" spans="1:24" s="35" customFormat="1" ht="15.75" x14ac:dyDescent="0.25">
      <c r="A4942" s="72" t="s">
        <v>313</v>
      </c>
      <c r="B4942" s="44" t="s">
        <v>339</v>
      </c>
      <c r="C4942" s="79" t="s">
        <v>268</v>
      </c>
      <c r="D4942" s="43" t="s">
        <v>269</v>
      </c>
      <c r="E4942" s="53"/>
      <c r="F4942" s="53">
        <f t="shared" si="1207"/>
        <v>0</v>
      </c>
      <c r="G4942" s="53"/>
      <c r="H4942" s="53"/>
      <c r="I4942" s="127"/>
      <c r="J4942" s="50"/>
      <c r="K4942" s="127"/>
      <c r="L4942" s="55"/>
      <c r="M4942" s="75"/>
      <c r="N4942" s="75"/>
      <c r="O4942" s="74"/>
      <c r="P4942" s="74"/>
      <c r="Q4942" s="59">
        <f t="shared" si="1204"/>
        <v>0</v>
      </c>
      <c r="R4942" s="74"/>
      <c r="S4942" s="53">
        <f t="shared" si="1205"/>
        <v>0</v>
      </c>
      <c r="T4942" s="53"/>
      <c r="U4942" s="53"/>
      <c r="V4942" s="53">
        <f t="shared" si="1206"/>
        <v>0</v>
      </c>
      <c r="W4942" s="75"/>
      <c r="X4942" s="76"/>
    </row>
    <row r="4943" spans="1:24" s="35" customFormat="1" ht="31.5" x14ac:dyDescent="0.25">
      <c r="A4943" s="72" t="s">
        <v>313</v>
      </c>
      <c r="B4943" s="44" t="s">
        <v>339</v>
      </c>
      <c r="C4943" s="79" t="s">
        <v>270</v>
      </c>
      <c r="D4943" s="43" t="s">
        <v>271</v>
      </c>
      <c r="E4943" s="53"/>
      <c r="F4943" s="53">
        <f t="shared" si="1207"/>
        <v>0</v>
      </c>
      <c r="G4943" s="53"/>
      <c r="H4943" s="53"/>
      <c r="I4943" s="127"/>
      <c r="J4943" s="50"/>
      <c r="K4943" s="127"/>
      <c r="L4943" s="55"/>
      <c r="M4943" s="75"/>
      <c r="N4943" s="75"/>
      <c r="O4943" s="74"/>
      <c r="P4943" s="74"/>
      <c r="Q4943" s="59">
        <f t="shared" si="1204"/>
        <v>0</v>
      </c>
      <c r="R4943" s="74"/>
      <c r="S4943" s="53">
        <f t="shared" si="1205"/>
        <v>0</v>
      </c>
      <c r="T4943" s="53"/>
      <c r="U4943" s="53"/>
      <c r="V4943" s="53">
        <f t="shared" si="1206"/>
        <v>0</v>
      </c>
      <c r="W4943" s="75"/>
      <c r="X4943" s="76"/>
    </row>
    <row r="4944" spans="1:24" s="35" customFormat="1" ht="15.75" x14ac:dyDescent="0.25">
      <c r="A4944" s="72" t="s">
        <v>313</v>
      </c>
      <c r="B4944" s="44" t="s">
        <v>339</v>
      </c>
      <c r="C4944" s="79" t="s">
        <v>272</v>
      </c>
      <c r="D4944" s="43" t="s">
        <v>273</v>
      </c>
      <c r="E4944" s="53"/>
      <c r="F4944" s="53">
        <f t="shared" si="1207"/>
        <v>0</v>
      </c>
      <c r="G4944" s="53"/>
      <c r="H4944" s="53"/>
      <c r="I4944" s="127"/>
      <c r="J4944" s="50"/>
      <c r="K4944" s="127"/>
      <c r="L4944" s="55"/>
      <c r="M4944" s="75"/>
      <c r="N4944" s="75"/>
      <c r="O4944" s="74"/>
      <c r="P4944" s="74"/>
      <c r="Q4944" s="59">
        <f t="shared" si="1204"/>
        <v>0</v>
      </c>
      <c r="R4944" s="74"/>
      <c r="S4944" s="53">
        <f t="shared" si="1205"/>
        <v>0</v>
      </c>
      <c r="T4944" s="53"/>
      <c r="U4944" s="53"/>
      <c r="V4944" s="53">
        <f t="shared" si="1206"/>
        <v>0</v>
      </c>
      <c r="W4944" s="75"/>
      <c r="X4944" s="76"/>
    </row>
    <row r="4945" spans="1:24" s="35" customFormat="1" ht="31.5" x14ac:dyDescent="0.25">
      <c r="A4945" s="72" t="s">
        <v>313</v>
      </c>
      <c r="B4945" s="44" t="s">
        <v>339</v>
      </c>
      <c r="C4945" s="79" t="s">
        <v>274</v>
      </c>
      <c r="D4945" s="43" t="s">
        <v>275</v>
      </c>
      <c r="E4945" s="53"/>
      <c r="F4945" s="53">
        <f t="shared" si="1207"/>
        <v>0</v>
      </c>
      <c r="G4945" s="53"/>
      <c r="H4945" s="53"/>
      <c r="I4945" s="127"/>
      <c r="J4945" s="50"/>
      <c r="K4945" s="127"/>
      <c r="L4945" s="55"/>
      <c r="M4945" s="75"/>
      <c r="N4945" s="75"/>
      <c r="O4945" s="74"/>
      <c r="P4945" s="74"/>
      <c r="Q4945" s="59">
        <f t="shared" si="1204"/>
        <v>0</v>
      </c>
      <c r="R4945" s="74"/>
      <c r="S4945" s="53">
        <f t="shared" si="1205"/>
        <v>0</v>
      </c>
      <c r="T4945" s="53"/>
      <c r="U4945" s="53"/>
      <c r="V4945" s="53">
        <f t="shared" si="1206"/>
        <v>0</v>
      </c>
      <c r="W4945" s="75"/>
      <c r="X4945" s="76"/>
    </row>
    <row r="4946" spans="1:24" s="35" customFormat="1" ht="15.75" x14ac:dyDescent="0.25">
      <c r="A4946" s="72" t="s">
        <v>313</v>
      </c>
      <c r="B4946" s="44" t="s">
        <v>339</v>
      </c>
      <c r="C4946" s="79" t="s">
        <v>276</v>
      </c>
      <c r="D4946" s="43" t="s">
        <v>277</v>
      </c>
      <c r="E4946" s="53"/>
      <c r="F4946" s="53">
        <f t="shared" si="1207"/>
        <v>0</v>
      </c>
      <c r="G4946" s="53"/>
      <c r="H4946" s="53"/>
      <c r="I4946" s="127"/>
      <c r="J4946" s="50"/>
      <c r="K4946" s="127"/>
      <c r="L4946" s="55"/>
      <c r="M4946" s="75"/>
      <c r="N4946" s="75"/>
      <c r="O4946" s="74"/>
      <c r="P4946" s="74"/>
      <c r="Q4946" s="59">
        <f t="shared" si="1204"/>
        <v>0</v>
      </c>
      <c r="R4946" s="74"/>
      <c r="S4946" s="53">
        <f t="shared" si="1205"/>
        <v>0</v>
      </c>
      <c r="T4946" s="53"/>
      <c r="U4946" s="53"/>
      <c r="V4946" s="53">
        <f t="shared" si="1206"/>
        <v>0</v>
      </c>
      <c r="W4946" s="75"/>
      <c r="X4946" s="76"/>
    </row>
    <row r="4947" spans="1:24" s="35" customFormat="1" ht="31.5" x14ac:dyDescent="0.25">
      <c r="A4947" s="72" t="s">
        <v>313</v>
      </c>
      <c r="B4947" s="44" t="s">
        <v>339</v>
      </c>
      <c r="C4947" s="79" t="s">
        <v>278</v>
      </c>
      <c r="D4947" s="43" t="s">
        <v>279</v>
      </c>
      <c r="E4947" s="74"/>
      <c r="F4947" s="74"/>
      <c r="G4947" s="74"/>
      <c r="H4947" s="74"/>
      <c r="I4947" s="127"/>
      <c r="J4947" s="50"/>
      <c r="K4947" s="127"/>
      <c r="L4947" s="55"/>
      <c r="M4947" s="75"/>
      <c r="N4947" s="75"/>
      <c r="O4947" s="74"/>
      <c r="P4947" s="74"/>
      <c r="Q4947" s="59">
        <f t="shared" si="1204"/>
        <v>0</v>
      </c>
      <c r="R4947" s="74"/>
      <c r="S4947" s="53">
        <f t="shared" si="1205"/>
        <v>0</v>
      </c>
      <c r="T4947" s="53"/>
      <c r="U4947" s="53"/>
      <c r="V4947" s="53">
        <f t="shared" si="1206"/>
        <v>0</v>
      </c>
      <c r="W4947" s="75"/>
      <c r="X4947" s="76"/>
    </row>
    <row r="4948" spans="1:24" s="35" customFormat="1" ht="15.75" x14ac:dyDescent="0.25">
      <c r="A4948" s="72" t="s">
        <v>313</v>
      </c>
      <c r="B4948" s="44" t="s">
        <v>339</v>
      </c>
      <c r="C4948" s="37" t="s">
        <v>363</v>
      </c>
      <c r="D4948" s="43" t="s">
        <v>360</v>
      </c>
      <c r="E4948" s="74"/>
      <c r="F4948" s="74"/>
      <c r="G4948" s="74"/>
      <c r="H4948" s="74"/>
      <c r="I4948" s="127"/>
      <c r="J4948" s="50"/>
      <c r="K4948" s="127"/>
      <c r="L4948" s="55"/>
      <c r="M4948" s="75"/>
      <c r="N4948" s="75"/>
      <c r="O4948" s="74"/>
      <c r="P4948" s="74"/>
      <c r="Q4948" s="59"/>
      <c r="R4948" s="74"/>
      <c r="S4948" s="53"/>
      <c r="T4948" s="53"/>
      <c r="U4948" s="53"/>
      <c r="V4948" s="53"/>
      <c r="W4948" s="159"/>
      <c r="X4948" s="76"/>
    </row>
    <row r="4949" spans="1:24" s="35" customFormat="1" ht="15.75" x14ac:dyDescent="0.25">
      <c r="A4949" s="72" t="s">
        <v>313</v>
      </c>
      <c r="B4949" s="44" t="s">
        <v>339</v>
      </c>
      <c r="C4949" s="37" t="s">
        <v>364</v>
      </c>
      <c r="D4949" s="38" t="s">
        <v>365</v>
      </c>
      <c r="E4949" s="53"/>
      <c r="F4949" s="100">
        <f>E4949/12*1</f>
        <v>0</v>
      </c>
      <c r="G4949" s="53"/>
      <c r="H4949" s="53"/>
      <c r="I4949" s="127"/>
      <c r="J4949" s="50"/>
      <c r="K4949" s="127"/>
      <c r="L4949" s="55"/>
      <c r="M4949" s="75"/>
      <c r="N4949" s="75"/>
      <c r="O4949" s="74"/>
      <c r="P4949" s="74"/>
      <c r="Q4949" s="59">
        <f>O4949-P4949</f>
        <v>0</v>
      </c>
      <c r="R4949" s="74"/>
      <c r="S4949" s="53">
        <f>ROUND(R4949/12*3,0)</f>
        <v>0</v>
      </c>
      <c r="T4949" s="53"/>
      <c r="U4949" s="53"/>
      <c r="V4949" s="53">
        <f>T4949-U4949</f>
        <v>0</v>
      </c>
      <c r="W4949" s="75"/>
      <c r="X4949" s="76"/>
    </row>
    <row r="4950" spans="1:24" s="35" customFormat="1" ht="15.75" x14ac:dyDescent="0.25">
      <c r="A4950" s="72" t="s">
        <v>313</v>
      </c>
      <c r="B4950" s="44" t="s">
        <v>339</v>
      </c>
      <c r="C4950" s="37" t="s">
        <v>370</v>
      </c>
      <c r="D4950" s="43" t="s">
        <v>323</v>
      </c>
      <c r="E4950" s="53"/>
      <c r="F4950" s="100">
        <f>E4950/12*1</f>
        <v>0</v>
      </c>
      <c r="G4950" s="53"/>
      <c r="H4950" s="53"/>
      <c r="I4950" s="127"/>
      <c r="J4950" s="50"/>
      <c r="K4950" s="127"/>
      <c r="L4950" s="55"/>
      <c r="M4950" s="75"/>
      <c r="N4950" s="75"/>
      <c r="O4950" s="74"/>
      <c r="P4950" s="74"/>
      <c r="Q4950" s="59"/>
      <c r="R4950" s="74"/>
      <c r="S4950" s="53"/>
      <c r="T4950" s="53"/>
      <c r="U4950" s="53"/>
      <c r="V4950" s="53"/>
      <c r="W4950" s="159"/>
      <c r="X4950" s="76"/>
    </row>
    <row r="4951" spans="1:24" s="35" customFormat="1" ht="15.75" x14ac:dyDescent="0.25">
      <c r="A4951" s="72" t="s">
        <v>313</v>
      </c>
      <c r="B4951" s="44" t="s">
        <v>339</v>
      </c>
      <c r="C4951" s="37" t="s">
        <v>399</v>
      </c>
      <c r="D4951" s="39" t="s">
        <v>371</v>
      </c>
      <c r="E4951" s="53"/>
      <c r="F4951" s="100">
        <f>E4951/12*1</f>
        <v>0</v>
      </c>
      <c r="G4951" s="53"/>
      <c r="H4951" s="53"/>
      <c r="I4951" s="127"/>
      <c r="J4951" s="50"/>
      <c r="K4951" s="127"/>
      <c r="L4951" s="55"/>
      <c r="M4951" s="75"/>
      <c r="N4951" s="75"/>
      <c r="O4951" s="74"/>
      <c r="P4951" s="74"/>
      <c r="Q4951" s="59"/>
      <c r="R4951" s="74"/>
      <c r="S4951" s="53"/>
      <c r="T4951" s="53"/>
      <c r="U4951" s="53"/>
      <c r="V4951" s="53"/>
      <c r="W4951" s="159"/>
      <c r="X4951" s="76"/>
    </row>
    <row r="4952" spans="1:24" s="35" customFormat="1" ht="15.75" x14ac:dyDescent="0.25">
      <c r="A4952" s="102" t="s">
        <v>314</v>
      </c>
      <c r="B4952" s="102" t="s">
        <v>340</v>
      </c>
      <c r="C4952" s="110" t="s">
        <v>102</v>
      </c>
      <c r="D4952" s="104" t="s">
        <v>21</v>
      </c>
      <c r="E4952" s="111">
        <f>E4953+E4992</f>
        <v>1335914</v>
      </c>
      <c r="F4952" s="111">
        <f>F4953+F4992</f>
        <v>333039.66666666669</v>
      </c>
      <c r="G4952" s="111">
        <f>G4953+G4992</f>
        <v>393061</v>
      </c>
      <c r="H4952" s="111">
        <f>H4953+H4992</f>
        <v>336048</v>
      </c>
      <c r="I4952" s="135">
        <f>I4953+I4992</f>
        <v>56391</v>
      </c>
      <c r="J4952" s="106">
        <f>ROUND(I4952/F4952*100,2)</f>
        <v>16.93</v>
      </c>
      <c r="K4952" s="135">
        <f>K4953+K4992</f>
        <v>0</v>
      </c>
      <c r="L4952" s="108">
        <f>ROUND(K4952*100/-F4952,2)</f>
        <v>0</v>
      </c>
      <c r="M4952" s="111">
        <f t="shared" ref="M4952:V4952" si="1208">M4953+M4992</f>
        <v>30395</v>
      </c>
      <c r="N4952" s="111">
        <f t="shared" si="1208"/>
        <v>7599</v>
      </c>
      <c r="O4952" s="111">
        <f t="shared" si="1208"/>
        <v>11041</v>
      </c>
      <c r="P4952" s="111">
        <f t="shared" si="1208"/>
        <v>7800</v>
      </c>
      <c r="Q4952" s="135">
        <f t="shared" si="1208"/>
        <v>3241</v>
      </c>
      <c r="R4952" s="111">
        <f t="shared" si="1208"/>
        <v>876</v>
      </c>
      <c r="S4952" s="105">
        <f t="shared" si="1208"/>
        <v>219</v>
      </c>
      <c r="T4952" s="146">
        <f t="shared" si="1208"/>
        <v>302</v>
      </c>
      <c r="U4952" s="146">
        <f t="shared" si="1208"/>
        <v>214</v>
      </c>
      <c r="V4952" s="105">
        <f t="shared" si="1208"/>
        <v>88</v>
      </c>
      <c r="W4952" s="109">
        <v>11776</v>
      </c>
      <c r="X4952" s="80"/>
    </row>
    <row r="4953" spans="1:24" s="35" customFormat="1" ht="15.75" x14ac:dyDescent="0.25">
      <c r="A4953" s="72" t="s">
        <v>314</v>
      </c>
      <c r="B4953" s="21">
        <v>1</v>
      </c>
      <c r="C4953" s="73" t="s">
        <v>102</v>
      </c>
      <c r="D4953" s="27" t="s">
        <v>22</v>
      </c>
      <c r="E4953" s="52">
        <f t="shared" ref="E4953:L4953" si="1209">E4954+E4960+E4974</f>
        <v>718156</v>
      </c>
      <c r="F4953" s="52">
        <f t="shared" si="1209"/>
        <v>178827.33333333334</v>
      </c>
      <c r="G4953" s="52">
        <f t="shared" si="1209"/>
        <v>179265</v>
      </c>
      <c r="H4953" s="52">
        <f t="shared" si="1209"/>
        <v>179265</v>
      </c>
      <c r="I4953" s="132">
        <f t="shared" si="1209"/>
        <v>0</v>
      </c>
      <c r="J4953" s="132">
        <f t="shared" si="1209"/>
        <v>0</v>
      </c>
      <c r="K4953" s="132">
        <f t="shared" si="1209"/>
        <v>0</v>
      </c>
      <c r="L4953" s="52">
        <f t="shared" si="1209"/>
        <v>0</v>
      </c>
      <c r="M4953" s="49">
        <v>232</v>
      </c>
      <c r="N4953" s="49">
        <f>ROUND(M4953/12*3,0)</f>
        <v>58</v>
      </c>
      <c r="O4953" s="52">
        <f t="shared" ref="O4953:V4953" si="1210">O4954+O4960+O4974</f>
        <v>0</v>
      </c>
      <c r="P4953" s="52">
        <f t="shared" si="1210"/>
        <v>0</v>
      </c>
      <c r="Q4953" s="132">
        <f t="shared" si="1210"/>
        <v>0</v>
      </c>
      <c r="R4953" s="52">
        <f t="shared" si="1210"/>
        <v>0</v>
      </c>
      <c r="S4953" s="52">
        <f t="shared" si="1210"/>
        <v>0</v>
      </c>
      <c r="T4953" s="142">
        <f t="shared" si="1210"/>
        <v>0</v>
      </c>
      <c r="U4953" s="142">
        <f t="shared" si="1210"/>
        <v>0</v>
      </c>
      <c r="V4953" s="59">
        <f t="shared" si="1210"/>
        <v>0</v>
      </c>
      <c r="W4953" s="75"/>
      <c r="X4953" s="82"/>
    </row>
    <row r="4954" spans="1:24" s="35" customFormat="1" ht="15.75" x14ac:dyDescent="0.25">
      <c r="A4954" s="72" t="s">
        <v>314</v>
      </c>
      <c r="B4954" s="33" t="s">
        <v>334</v>
      </c>
      <c r="C4954" s="73" t="s">
        <v>102</v>
      </c>
      <c r="D4954" s="32" t="s">
        <v>23</v>
      </c>
      <c r="E4954" s="83">
        <f t="shared" ref="E4954:L4954" si="1211">SUM(E4955:E4959)</f>
        <v>709616</v>
      </c>
      <c r="F4954" s="83">
        <f t="shared" si="1211"/>
        <v>177404</v>
      </c>
      <c r="G4954" s="83">
        <f t="shared" si="1211"/>
        <v>177404</v>
      </c>
      <c r="H4954" s="83">
        <f t="shared" si="1211"/>
        <v>177404</v>
      </c>
      <c r="I4954" s="136">
        <f t="shared" si="1211"/>
        <v>0</v>
      </c>
      <c r="J4954" s="136">
        <f t="shared" si="1211"/>
        <v>0</v>
      </c>
      <c r="K4954" s="136">
        <f t="shared" si="1211"/>
        <v>0</v>
      </c>
      <c r="L4954" s="49">
        <f t="shared" si="1211"/>
        <v>0</v>
      </c>
      <c r="M4954" s="83"/>
      <c r="N4954" s="83"/>
      <c r="O4954" s="52">
        <f t="shared" ref="O4954:V4954" si="1212">SUM(O4955:O4959)</f>
        <v>0</v>
      </c>
      <c r="P4954" s="52">
        <f t="shared" si="1212"/>
        <v>0</v>
      </c>
      <c r="Q4954" s="132">
        <f t="shared" si="1212"/>
        <v>0</v>
      </c>
      <c r="R4954" s="52">
        <f t="shared" si="1212"/>
        <v>0</v>
      </c>
      <c r="S4954" s="52">
        <f t="shared" si="1212"/>
        <v>0</v>
      </c>
      <c r="T4954" s="147">
        <f t="shared" si="1212"/>
        <v>0</v>
      </c>
      <c r="U4954" s="149">
        <f t="shared" si="1212"/>
        <v>0</v>
      </c>
      <c r="V4954" s="49">
        <f t="shared" si="1212"/>
        <v>0</v>
      </c>
      <c r="W4954" s="83"/>
      <c r="X4954" s="82"/>
    </row>
    <row r="4955" spans="1:24" s="35" customFormat="1" ht="15.75" x14ac:dyDescent="0.25">
      <c r="A4955" s="72" t="s">
        <v>314</v>
      </c>
      <c r="B4955" s="33" t="s">
        <v>334</v>
      </c>
      <c r="C4955" s="73" t="s">
        <v>73</v>
      </c>
      <c r="D4955" s="34" t="s">
        <v>106</v>
      </c>
      <c r="E4955" s="53"/>
      <c r="F4955" s="53">
        <f t="shared" ref="F4955:F4959" si="1213">ROUND(E4955/12*3,0)</f>
        <v>0</v>
      </c>
      <c r="G4955" s="53"/>
      <c r="H4955" s="53"/>
      <c r="I4955" s="54"/>
      <c r="J4955" s="50"/>
      <c r="K4955" s="54"/>
      <c r="L4955" s="55"/>
      <c r="M4955" s="74"/>
      <c r="N4955" s="74"/>
      <c r="O4955" s="74"/>
      <c r="P4955" s="74"/>
      <c r="Q4955" s="57">
        <f>O4955-P4955</f>
        <v>0</v>
      </c>
      <c r="R4955" s="74"/>
      <c r="S4955" s="53">
        <f>ROUND(R4955/12*3,0)</f>
        <v>0</v>
      </c>
      <c r="T4955" s="53"/>
      <c r="U4955" s="53"/>
      <c r="V4955" s="53">
        <f>T4955-U4955</f>
        <v>0</v>
      </c>
      <c r="W4955" s="74"/>
      <c r="X4955" s="76"/>
    </row>
    <row r="4956" spans="1:24" s="26" customFormat="1" ht="29.25" customHeight="1" x14ac:dyDescent="0.25">
      <c r="A4956" s="72" t="s">
        <v>314</v>
      </c>
      <c r="B4956" s="33" t="s">
        <v>334</v>
      </c>
      <c r="C4956" s="73" t="s">
        <v>74</v>
      </c>
      <c r="D4956" s="34" t="s">
        <v>104</v>
      </c>
      <c r="E4956" s="53">
        <v>709616</v>
      </c>
      <c r="F4956" s="53">
        <f t="shared" si="1213"/>
        <v>177404</v>
      </c>
      <c r="G4956" s="53">
        <v>177404</v>
      </c>
      <c r="H4956" s="53">
        <v>177404</v>
      </c>
      <c r="I4956" s="127"/>
      <c r="J4956" s="50"/>
      <c r="K4956" s="127"/>
      <c r="L4956" s="55"/>
      <c r="M4956" s="75"/>
      <c r="N4956" s="75"/>
      <c r="O4956" s="74"/>
      <c r="P4956" s="74"/>
      <c r="Q4956" s="59">
        <f>O4956-P4956</f>
        <v>0</v>
      </c>
      <c r="R4956" s="74"/>
      <c r="S4956" s="53">
        <f>ROUND(R4956/12*3,0)</f>
        <v>0</v>
      </c>
      <c r="T4956" s="53"/>
      <c r="U4956" s="53"/>
      <c r="V4956" s="53">
        <f>T4956-U4956</f>
        <v>0</v>
      </c>
      <c r="W4956" s="75"/>
      <c r="X4956" s="76"/>
    </row>
    <row r="4957" spans="1:24" s="26" customFormat="1" ht="26.25" customHeight="1" x14ac:dyDescent="0.25">
      <c r="A4957" s="72" t="s">
        <v>314</v>
      </c>
      <c r="B4957" s="33" t="s">
        <v>334</v>
      </c>
      <c r="C4957" s="73" t="s">
        <v>74</v>
      </c>
      <c r="D4957" s="34" t="s">
        <v>105</v>
      </c>
      <c r="E4957" s="53"/>
      <c r="F4957" s="53">
        <f t="shared" si="1213"/>
        <v>0</v>
      </c>
      <c r="G4957" s="53"/>
      <c r="H4957" s="53"/>
      <c r="I4957" s="127"/>
      <c r="J4957" s="55"/>
      <c r="K4957" s="127"/>
      <c r="L4957" s="55"/>
      <c r="M4957" s="75"/>
      <c r="N4957" s="75"/>
      <c r="O4957" s="74"/>
      <c r="P4957" s="74"/>
      <c r="Q4957" s="59">
        <f>O4957-P4957</f>
        <v>0</v>
      </c>
      <c r="R4957" s="74"/>
      <c r="S4957" s="53">
        <f>ROUND(R4957/12*3,0)</f>
        <v>0</v>
      </c>
      <c r="T4957" s="53"/>
      <c r="U4957" s="53"/>
      <c r="V4957" s="53">
        <f>T4957-U4957</f>
        <v>0</v>
      </c>
      <c r="W4957" s="75"/>
      <c r="X4957" s="76"/>
    </row>
    <row r="4958" spans="1:24" s="26" customFormat="1" ht="22.5" customHeight="1" x14ac:dyDescent="0.25">
      <c r="A4958" s="72" t="s">
        <v>314</v>
      </c>
      <c r="B4958" s="33" t="s">
        <v>334</v>
      </c>
      <c r="C4958" s="73" t="s">
        <v>75</v>
      </c>
      <c r="D4958" s="34" t="s">
        <v>107</v>
      </c>
      <c r="E4958" s="74"/>
      <c r="F4958" s="53">
        <f t="shared" si="1213"/>
        <v>0</v>
      </c>
      <c r="G4958" s="74"/>
      <c r="H4958" s="74"/>
      <c r="I4958" s="127"/>
      <c r="J4958" s="55"/>
      <c r="K4958" s="127"/>
      <c r="L4958" s="55"/>
      <c r="M4958" s="75"/>
      <c r="N4958" s="75"/>
      <c r="O4958" s="74"/>
      <c r="P4958" s="74"/>
      <c r="Q4958" s="59">
        <f>O4958-P4958</f>
        <v>0</v>
      </c>
      <c r="R4958" s="74"/>
      <c r="S4958" s="53">
        <f>ROUND(R4958/12*3,0)</f>
        <v>0</v>
      </c>
      <c r="T4958" s="53"/>
      <c r="U4958" s="53"/>
      <c r="V4958" s="53">
        <f>T4958-U4958</f>
        <v>0</v>
      </c>
      <c r="W4958" s="75"/>
      <c r="X4958" s="76"/>
    </row>
    <row r="4959" spans="1:24" s="35" customFormat="1" ht="31.5" x14ac:dyDescent="0.25">
      <c r="A4959" s="72" t="s">
        <v>314</v>
      </c>
      <c r="B4959" s="33" t="s">
        <v>334</v>
      </c>
      <c r="C4959" s="73" t="s">
        <v>76</v>
      </c>
      <c r="D4959" s="34" t="s">
        <v>108</v>
      </c>
      <c r="E4959" s="74"/>
      <c r="F4959" s="53">
        <f t="shared" si="1213"/>
        <v>0</v>
      </c>
      <c r="G4959" s="74"/>
      <c r="H4959" s="74"/>
      <c r="I4959" s="54"/>
      <c r="J4959" s="50"/>
      <c r="K4959" s="54"/>
      <c r="L4959" s="55"/>
      <c r="M4959" s="75"/>
      <c r="N4959" s="75"/>
      <c r="O4959" s="74"/>
      <c r="P4959" s="74"/>
      <c r="Q4959" s="57">
        <f>O4959-P4959</f>
        <v>0</v>
      </c>
      <c r="R4959" s="74"/>
      <c r="S4959" s="53">
        <f>ROUND(R4959/12*3,0)</f>
        <v>0</v>
      </c>
      <c r="T4959" s="58"/>
      <c r="U4959" s="58"/>
      <c r="V4959" s="53">
        <f>T4959-U4959</f>
        <v>0</v>
      </c>
      <c r="W4959" s="75"/>
      <c r="X4959" s="76"/>
    </row>
    <row r="4960" spans="1:24" s="35" customFormat="1" ht="15.75" x14ac:dyDescent="0.25">
      <c r="A4960" s="72" t="s">
        <v>314</v>
      </c>
      <c r="B4960" s="22" t="s">
        <v>335</v>
      </c>
      <c r="C4960" s="36"/>
      <c r="D4960" s="32" t="s">
        <v>24</v>
      </c>
      <c r="E4960" s="61">
        <f t="shared" ref="E4960:L4960" si="1214">SUM(E4961:E4973)</f>
        <v>0</v>
      </c>
      <c r="F4960" s="61">
        <f t="shared" si="1214"/>
        <v>0</v>
      </c>
      <c r="G4960" s="61">
        <f t="shared" si="1214"/>
        <v>0</v>
      </c>
      <c r="H4960" s="61">
        <f t="shared" si="1214"/>
        <v>0</v>
      </c>
      <c r="I4960" s="128">
        <f t="shared" si="1214"/>
        <v>0</v>
      </c>
      <c r="J4960" s="128">
        <f t="shared" si="1214"/>
        <v>0</v>
      </c>
      <c r="K4960" s="128">
        <f t="shared" si="1214"/>
        <v>0</v>
      </c>
      <c r="L4960" s="61">
        <f t="shared" si="1214"/>
        <v>0</v>
      </c>
      <c r="M4960" s="61"/>
      <c r="N4960" s="61"/>
      <c r="O4960" s="61">
        <f t="shared" ref="O4960:V4960" si="1215">SUM(O4961:O4973)</f>
        <v>0</v>
      </c>
      <c r="P4960" s="61">
        <f t="shared" si="1215"/>
        <v>0</v>
      </c>
      <c r="Q4960" s="128">
        <f t="shared" si="1215"/>
        <v>0</v>
      </c>
      <c r="R4960" s="61">
        <f t="shared" si="1215"/>
        <v>0</v>
      </c>
      <c r="S4960" s="61">
        <f t="shared" si="1215"/>
        <v>0</v>
      </c>
      <c r="T4960" s="145">
        <f t="shared" si="1215"/>
        <v>0</v>
      </c>
      <c r="U4960" s="145">
        <f t="shared" si="1215"/>
        <v>0</v>
      </c>
      <c r="V4960" s="61">
        <f t="shared" si="1215"/>
        <v>0</v>
      </c>
      <c r="W4960" s="68"/>
      <c r="X4960" s="76"/>
    </row>
    <row r="4961" spans="1:24" s="35" customFormat="1" ht="15.75" x14ac:dyDescent="0.25">
      <c r="A4961" s="72" t="s">
        <v>314</v>
      </c>
      <c r="B4961" s="33" t="s">
        <v>335</v>
      </c>
      <c r="C4961" s="79" t="s">
        <v>25</v>
      </c>
      <c r="D4961" s="34" t="s">
        <v>54</v>
      </c>
      <c r="E4961" s="74"/>
      <c r="F4961" s="74"/>
      <c r="G4961" s="74"/>
      <c r="H4961" s="74"/>
      <c r="I4961" s="54"/>
      <c r="J4961" s="50"/>
      <c r="K4961" s="54"/>
      <c r="L4961" s="55"/>
      <c r="M4961" s="75"/>
      <c r="N4961" s="75"/>
      <c r="O4961" s="74"/>
      <c r="P4961" s="74"/>
      <c r="Q4961" s="57">
        <f t="shared" ref="Q4961:Q4973" si="1216">O4961-P4961</f>
        <v>0</v>
      </c>
      <c r="R4961" s="74"/>
      <c r="S4961" s="53">
        <f t="shared" ref="S4961:S4973" si="1217">ROUND(R4961/12*3,0)</f>
        <v>0</v>
      </c>
      <c r="T4961" s="58"/>
      <c r="U4961" s="58"/>
      <c r="V4961" s="53">
        <f t="shared" ref="V4961:V4973" si="1218">T4961-U4961</f>
        <v>0</v>
      </c>
      <c r="W4961" s="75"/>
      <c r="X4961" s="76"/>
    </row>
    <row r="4962" spans="1:24" s="35" customFormat="1" ht="15.75" x14ac:dyDescent="0.25">
      <c r="A4962" s="72" t="s">
        <v>314</v>
      </c>
      <c r="B4962" s="33" t="s">
        <v>335</v>
      </c>
      <c r="C4962" s="79" t="s">
        <v>26</v>
      </c>
      <c r="D4962" s="34" t="s">
        <v>27</v>
      </c>
      <c r="E4962" s="74"/>
      <c r="F4962" s="74"/>
      <c r="G4962" s="74"/>
      <c r="H4962" s="74"/>
      <c r="I4962" s="54"/>
      <c r="J4962" s="50"/>
      <c r="K4962" s="54"/>
      <c r="L4962" s="55"/>
      <c r="M4962" s="75"/>
      <c r="N4962" s="75"/>
      <c r="O4962" s="74"/>
      <c r="P4962" s="74"/>
      <c r="Q4962" s="57">
        <f t="shared" si="1216"/>
        <v>0</v>
      </c>
      <c r="R4962" s="74"/>
      <c r="S4962" s="53">
        <f t="shared" si="1217"/>
        <v>0</v>
      </c>
      <c r="T4962" s="58"/>
      <c r="U4962" s="58"/>
      <c r="V4962" s="53">
        <f t="shared" si="1218"/>
        <v>0</v>
      </c>
      <c r="W4962" s="75"/>
      <c r="X4962" s="76"/>
    </row>
    <row r="4963" spans="1:24" s="35" customFormat="1" ht="31.5" x14ac:dyDescent="0.25">
      <c r="A4963" s="72" t="s">
        <v>314</v>
      </c>
      <c r="B4963" s="33" t="s">
        <v>335</v>
      </c>
      <c r="C4963" s="79" t="s">
        <v>28</v>
      </c>
      <c r="D4963" s="34" t="s">
        <v>29</v>
      </c>
      <c r="E4963" s="74"/>
      <c r="F4963" s="74"/>
      <c r="G4963" s="74"/>
      <c r="H4963" s="74"/>
      <c r="I4963" s="54"/>
      <c r="J4963" s="50"/>
      <c r="K4963" s="54"/>
      <c r="L4963" s="55"/>
      <c r="M4963" s="75"/>
      <c r="N4963" s="75"/>
      <c r="O4963" s="74"/>
      <c r="P4963" s="74"/>
      <c r="Q4963" s="57">
        <f t="shared" si="1216"/>
        <v>0</v>
      </c>
      <c r="R4963" s="74"/>
      <c r="S4963" s="53">
        <f t="shared" si="1217"/>
        <v>0</v>
      </c>
      <c r="T4963" s="58"/>
      <c r="U4963" s="58"/>
      <c r="V4963" s="53">
        <f t="shared" si="1218"/>
        <v>0</v>
      </c>
      <c r="W4963" s="75"/>
      <c r="X4963" s="76"/>
    </row>
    <row r="4964" spans="1:24" s="35" customFormat="1" ht="15.75" x14ac:dyDescent="0.25">
      <c r="A4964" s="72" t="s">
        <v>314</v>
      </c>
      <c r="B4964" s="33" t="s">
        <v>335</v>
      </c>
      <c r="C4964" s="79" t="s">
        <v>56</v>
      </c>
      <c r="D4964" s="34" t="s">
        <v>53</v>
      </c>
      <c r="E4964" s="74"/>
      <c r="F4964" s="74"/>
      <c r="G4964" s="74"/>
      <c r="H4964" s="74"/>
      <c r="I4964" s="127"/>
      <c r="J4964" s="50"/>
      <c r="K4964" s="127"/>
      <c r="L4964" s="55"/>
      <c r="M4964" s="75"/>
      <c r="N4964" s="75"/>
      <c r="O4964" s="74"/>
      <c r="P4964" s="74"/>
      <c r="Q4964" s="59">
        <f t="shared" si="1216"/>
        <v>0</v>
      </c>
      <c r="R4964" s="74"/>
      <c r="S4964" s="53">
        <f t="shared" si="1217"/>
        <v>0</v>
      </c>
      <c r="T4964" s="53"/>
      <c r="U4964" s="53"/>
      <c r="V4964" s="53">
        <f t="shared" si="1218"/>
        <v>0</v>
      </c>
      <c r="W4964" s="75"/>
      <c r="X4964" s="76"/>
    </row>
    <row r="4965" spans="1:24" s="35" customFormat="1" ht="15.75" x14ac:dyDescent="0.25">
      <c r="A4965" s="72" t="s">
        <v>314</v>
      </c>
      <c r="B4965" s="33" t="s">
        <v>335</v>
      </c>
      <c r="C4965" s="79" t="s">
        <v>57</v>
      </c>
      <c r="D4965" s="34" t="s">
        <v>68</v>
      </c>
      <c r="E4965" s="74"/>
      <c r="F4965" s="74"/>
      <c r="G4965" s="74"/>
      <c r="H4965" s="74"/>
      <c r="I4965" s="54"/>
      <c r="J4965" s="50"/>
      <c r="K4965" s="54"/>
      <c r="L4965" s="55"/>
      <c r="M4965" s="75"/>
      <c r="N4965" s="75"/>
      <c r="O4965" s="74"/>
      <c r="P4965" s="74"/>
      <c r="Q4965" s="57">
        <f t="shared" si="1216"/>
        <v>0</v>
      </c>
      <c r="R4965" s="74"/>
      <c r="S4965" s="53">
        <f t="shared" si="1217"/>
        <v>0</v>
      </c>
      <c r="T4965" s="58"/>
      <c r="U4965" s="58"/>
      <c r="V4965" s="53">
        <f t="shared" si="1218"/>
        <v>0</v>
      </c>
      <c r="W4965" s="75"/>
      <c r="X4965" s="76"/>
    </row>
    <row r="4966" spans="1:24" s="35" customFormat="1" ht="15.75" x14ac:dyDescent="0.25">
      <c r="A4966" s="72" t="s">
        <v>314</v>
      </c>
      <c r="B4966" s="33" t="s">
        <v>335</v>
      </c>
      <c r="C4966" s="79" t="s">
        <v>58</v>
      </c>
      <c r="D4966" s="34" t="s">
        <v>70</v>
      </c>
      <c r="E4966" s="74"/>
      <c r="F4966" s="74"/>
      <c r="G4966" s="74"/>
      <c r="H4966" s="74"/>
      <c r="I4966" s="54"/>
      <c r="J4966" s="50"/>
      <c r="K4966" s="54"/>
      <c r="L4966" s="55"/>
      <c r="M4966" s="75"/>
      <c r="N4966" s="75"/>
      <c r="O4966" s="74"/>
      <c r="P4966" s="74"/>
      <c r="Q4966" s="57">
        <f t="shared" si="1216"/>
        <v>0</v>
      </c>
      <c r="R4966" s="74"/>
      <c r="S4966" s="53">
        <f t="shared" si="1217"/>
        <v>0</v>
      </c>
      <c r="T4966" s="58"/>
      <c r="U4966" s="58"/>
      <c r="V4966" s="53">
        <f t="shared" si="1218"/>
        <v>0</v>
      </c>
      <c r="W4966" s="75"/>
      <c r="X4966" s="76"/>
    </row>
    <row r="4967" spans="1:24" s="35" customFormat="1" ht="31.5" x14ac:dyDescent="0.25">
      <c r="A4967" s="72" t="s">
        <v>314</v>
      </c>
      <c r="B4967" s="33" t="s">
        <v>335</v>
      </c>
      <c r="C4967" s="79" t="s">
        <v>59</v>
      </c>
      <c r="D4967" s="34" t="s">
        <v>69</v>
      </c>
      <c r="E4967" s="74"/>
      <c r="F4967" s="74"/>
      <c r="G4967" s="74"/>
      <c r="H4967" s="74"/>
      <c r="I4967" s="54"/>
      <c r="J4967" s="50"/>
      <c r="K4967" s="54"/>
      <c r="L4967" s="55"/>
      <c r="M4967" s="75"/>
      <c r="N4967" s="75"/>
      <c r="O4967" s="74"/>
      <c r="P4967" s="74"/>
      <c r="Q4967" s="57">
        <f t="shared" si="1216"/>
        <v>0</v>
      </c>
      <c r="R4967" s="74"/>
      <c r="S4967" s="53">
        <f t="shared" si="1217"/>
        <v>0</v>
      </c>
      <c r="T4967" s="58"/>
      <c r="U4967" s="58"/>
      <c r="V4967" s="53">
        <f t="shared" si="1218"/>
        <v>0</v>
      </c>
      <c r="W4967" s="75"/>
      <c r="X4967" s="76"/>
    </row>
    <row r="4968" spans="1:24" s="35" customFormat="1" ht="15.75" x14ac:dyDescent="0.25">
      <c r="A4968" s="72" t="s">
        <v>314</v>
      </c>
      <c r="B4968" s="33" t="s">
        <v>335</v>
      </c>
      <c r="C4968" s="79" t="s">
        <v>60</v>
      </c>
      <c r="D4968" s="34" t="s">
        <v>72</v>
      </c>
      <c r="E4968" s="129"/>
      <c r="F4968" s="74"/>
      <c r="G4968" s="74"/>
      <c r="H4968" s="74"/>
      <c r="I4968" s="54"/>
      <c r="J4968" s="50"/>
      <c r="K4968" s="54"/>
      <c r="L4968" s="55"/>
      <c r="M4968" s="75"/>
      <c r="N4968" s="75"/>
      <c r="O4968" s="74"/>
      <c r="P4968" s="74"/>
      <c r="Q4968" s="57">
        <f t="shared" si="1216"/>
        <v>0</v>
      </c>
      <c r="R4968" s="74"/>
      <c r="S4968" s="53">
        <f t="shared" si="1217"/>
        <v>0</v>
      </c>
      <c r="T4968" s="58"/>
      <c r="U4968" s="58"/>
      <c r="V4968" s="53">
        <f t="shared" si="1218"/>
        <v>0</v>
      </c>
      <c r="W4968" s="75"/>
      <c r="X4968" s="76"/>
    </row>
    <row r="4969" spans="1:24" s="35" customFormat="1" ht="15.75" x14ac:dyDescent="0.25">
      <c r="A4969" s="72" t="s">
        <v>314</v>
      </c>
      <c r="B4969" s="33" t="s">
        <v>335</v>
      </c>
      <c r="C4969" s="79" t="s">
        <v>61</v>
      </c>
      <c r="D4969" s="34" t="s">
        <v>67</v>
      </c>
      <c r="E4969" s="74"/>
      <c r="F4969" s="74"/>
      <c r="G4969" s="74"/>
      <c r="H4969" s="74"/>
      <c r="I4969" s="54"/>
      <c r="J4969" s="50"/>
      <c r="K4969" s="54"/>
      <c r="L4969" s="55"/>
      <c r="M4969" s="75"/>
      <c r="N4969" s="75"/>
      <c r="O4969" s="74"/>
      <c r="P4969" s="74"/>
      <c r="Q4969" s="57">
        <f t="shared" si="1216"/>
        <v>0</v>
      </c>
      <c r="R4969" s="74"/>
      <c r="S4969" s="53">
        <f t="shared" si="1217"/>
        <v>0</v>
      </c>
      <c r="T4969" s="58"/>
      <c r="U4969" s="58"/>
      <c r="V4969" s="53">
        <f t="shared" si="1218"/>
        <v>0</v>
      </c>
      <c r="W4969" s="75"/>
      <c r="X4969" s="76"/>
    </row>
    <row r="4970" spans="1:24" s="35" customFormat="1" ht="15.75" x14ac:dyDescent="0.25">
      <c r="A4970" s="72" t="s">
        <v>314</v>
      </c>
      <c r="B4970" s="33" t="s">
        <v>335</v>
      </c>
      <c r="C4970" s="79" t="s">
        <v>62</v>
      </c>
      <c r="D4970" s="34" t="s">
        <v>66</v>
      </c>
      <c r="E4970" s="74"/>
      <c r="F4970" s="74"/>
      <c r="G4970" s="74"/>
      <c r="H4970" s="74"/>
      <c r="I4970" s="54"/>
      <c r="J4970" s="50"/>
      <c r="K4970" s="54"/>
      <c r="L4970" s="55"/>
      <c r="M4970" s="75"/>
      <c r="N4970" s="75"/>
      <c r="O4970" s="74"/>
      <c r="P4970" s="74"/>
      <c r="Q4970" s="57">
        <f t="shared" si="1216"/>
        <v>0</v>
      </c>
      <c r="R4970" s="74"/>
      <c r="S4970" s="53">
        <f t="shared" si="1217"/>
        <v>0</v>
      </c>
      <c r="T4970" s="58"/>
      <c r="U4970" s="58"/>
      <c r="V4970" s="53">
        <f t="shared" si="1218"/>
        <v>0</v>
      </c>
      <c r="W4970" s="75"/>
      <c r="X4970" s="76"/>
    </row>
    <row r="4971" spans="1:24" s="35" customFormat="1" ht="15.75" x14ac:dyDescent="0.25">
      <c r="A4971" s="72" t="s">
        <v>314</v>
      </c>
      <c r="B4971" s="33" t="s">
        <v>335</v>
      </c>
      <c r="C4971" s="79" t="s">
        <v>63</v>
      </c>
      <c r="D4971" s="34" t="s">
        <v>52</v>
      </c>
      <c r="E4971" s="74"/>
      <c r="F4971" s="74"/>
      <c r="G4971" s="74"/>
      <c r="H4971" s="74"/>
      <c r="I4971" s="54"/>
      <c r="J4971" s="50"/>
      <c r="K4971" s="54"/>
      <c r="L4971" s="55"/>
      <c r="M4971" s="75"/>
      <c r="N4971" s="75"/>
      <c r="O4971" s="74"/>
      <c r="P4971" s="74"/>
      <c r="Q4971" s="57">
        <f t="shared" si="1216"/>
        <v>0</v>
      </c>
      <c r="R4971" s="74"/>
      <c r="S4971" s="53">
        <f t="shared" si="1217"/>
        <v>0</v>
      </c>
      <c r="T4971" s="58"/>
      <c r="U4971" s="58"/>
      <c r="V4971" s="53">
        <f t="shared" si="1218"/>
        <v>0</v>
      </c>
      <c r="W4971" s="75"/>
      <c r="X4971" s="76"/>
    </row>
    <row r="4972" spans="1:24" s="35" customFormat="1" ht="15.75" x14ac:dyDescent="0.25">
      <c r="A4972" s="72" t="s">
        <v>314</v>
      </c>
      <c r="B4972" s="33" t="s">
        <v>335</v>
      </c>
      <c r="C4972" s="79" t="s">
        <v>64</v>
      </c>
      <c r="D4972" s="34" t="s">
        <v>55</v>
      </c>
      <c r="E4972" s="74"/>
      <c r="F4972" s="74"/>
      <c r="G4972" s="74"/>
      <c r="H4972" s="74"/>
      <c r="I4972" s="54"/>
      <c r="J4972" s="50"/>
      <c r="K4972" s="54"/>
      <c r="L4972" s="55"/>
      <c r="M4972" s="75"/>
      <c r="N4972" s="75"/>
      <c r="O4972" s="74"/>
      <c r="P4972" s="74"/>
      <c r="Q4972" s="57">
        <f t="shared" si="1216"/>
        <v>0</v>
      </c>
      <c r="R4972" s="74"/>
      <c r="S4972" s="53">
        <f t="shared" si="1217"/>
        <v>0</v>
      </c>
      <c r="T4972" s="58"/>
      <c r="U4972" s="58"/>
      <c r="V4972" s="53">
        <f t="shared" si="1218"/>
        <v>0</v>
      </c>
      <c r="W4972" s="75"/>
      <c r="X4972" s="76"/>
    </row>
    <row r="4973" spans="1:24" s="35" customFormat="1" ht="15.75" x14ac:dyDescent="0.25">
      <c r="A4973" s="72" t="s">
        <v>314</v>
      </c>
      <c r="B4973" s="33" t="s">
        <v>335</v>
      </c>
      <c r="C4973" s="79" t="s">
        <v>65</v>
      </c>
      <c r="D4973" s="34" t="s">
        <v>71</v>
      </c>
      <c r="E4973" s="74"/>
      <c r="F4973" s="74"/>
      <c r="G4973" s="74"/>
      <c r="H4973" s="74"/>
      <c r="I4973" s="54"/>
      <c r="J4973" s="50"/>
      <c r="K4973" s="54"/>
      <c r="L4973" s="55"/>
      <c r="M4973" s="75"/>
      <c r="N4973" s="75"/>
      <c r="O4973" s="74"/>
      <c r="P4973" s="74"/>
      <c r="Q4973" s="57">
        <f t="shared" si="1216"/>
        <v>0</v>
      </c>
      <c r="R4973" s="74"/>
      <c r="S4973" s="53">
        <f t="shared" si="1217"/>
        <v>0</v>
      </c>
      <c r="T4973" s="58"/>
      <c r="U4973" s="58"/>
      <c r="V4973" s="53">
        <f t="shared" si="1218"/>
        <v>0</v>
      </c>
      <c r="W4973" s="75"/>
      <c r="X4973" s="76"/>
    </row>
    <row r="4974" spans="1:24" s="35" customFormat="1" ht="31.5" x14ac:dyDescent="0.25">
      <c r="A4974" s="72" t="s">
        <v>314</v>
      </c>
      <c r="B4974" s="22" t="s">
        <v>336</v>
      </c>
      <c r="C4974" s="73" t="s">
        <v>102</v>
      </c>
      <c r="D4974" s="32" t="s">
        <v>30</v>
      </c>
      <c r="E4974" s="61">
        <f t="shared" ref="E4974:L4974" si="1219">SUM(E4975:E4991)</f>
        <v>8540</v>
      </c>
      <c r="F4974" s="61">
        <f t="shared" si="1219"/>
        <v>1423.3333333333333</v>
      </c>
      <c r="G4974" s="61">
        <f t="shared" si="1219"/>
        <v>1861</v>
      </c>
      <c r="H4974" s="61">
        <f t="shared" si="1219"/>
        <v>1861</v>
      </c>
      <c r="I4974" s="128">
        <f t="shared" si="1219"/>
        <v>0</v>
      </c>
      <c r="J4974" s="128">
        <f t="shared" si="1219"/>
        <v>0</v>
      </c>
      <c r="K4974" s="128">
        <f t="shared" si="1219"/>
        <v>0</v>
      </c>
      <c r="L4974" s="61">
        <f t="shared" si="1219"/>
        <v>0</v>
      </c>
      <c r="M4974" s="61"/>
      <c r="N4974" s="61"/>
      <c r="O4974" s="61">
        <f t="shared" ref="O4974:V4974" si="1220">SUM(O4975:O4989)</f>
        <v>0</v>
      </c>
      <c r="P4974" s="61">
        <f t="shared" si="1220"/>
        <v>0</v>
      </c>
      <c r="Q4974" s="128">
        <f t="shared" si="1220"/>
        <v>0</v>
      </c>
      <c r="R4974" s="61">
        <f t="shared" si="1220"/>
        <v>0</v>
      </c>
      <c r="S4974" s="61">
        <f t="shared" si="1220"/>
        <v>0</v>
      </c>
      <c r="T4974" s="145">
        <f t="shared" si="1220"/>
        <v>0</v>
      </c>
      <c r="U4974" s="145">
        <f t="shared" si="1220"/>
        <v>0</v>
      </c>
      <c r="V4974" s="61">
        <f t="shared" si="1220"/>
        <v>0</v>
      </c>
      <c r="W4974" s="61"/>
      <c r="X4974" s="76"/>
    </row>
    <row r="4975" spans="1:24" s="35" customFormat="1" ht="15.75" x14ac:dyDescent="0.25">
      <c r="A4975" s="72" t="s">
        <v>314</v>
      </c>
      <c r="B4975" s="33" t="s">
        <v>336</v>
      </c>
      <c r="C4975" s="73" t="s">
        <v>79</v>
      </c>
      <c r="D4975" s="43" t="s">
        <v>77</v>
      </c>
      <c r="E4975" s="53">
        <v>8540</v>
      </c>
      <c r="F4975" s="53">
        <f>E4975/12*2</f>
        <v>1423.3333333333333</v>
      </c>
      <c r="G4975" s="53">
        <v>1861</v>
      </c>
      <c r="H4975" s="53">
        <v>1861</v>
      </c>
      <c r="I4975" s="54"/>
      <c r="J4975" s="50"/>
      <c r="K4975" s="54"/>
      <c r="L4975" s="55"/>
      <c r="M4975" s="75"/>
      <c r="N4975" s="75"/>
      <c r="O4975" s="74"/>
      <c r="P4975" s="74"/>
      <c r="Q4975" s="57">
        <f t="shared" ref="Q4975:Q4989" si="1221">O4975-P4975</f>
        <v>0</v>
      </c>
      <c r="R4975" s="74"/>
      <c r="S4975" s="53">
        <f>ROUND(R4975/12*3,0)</f>
        <v>0</v>
      </c>
      <c r="T4975" s="58"/>
      <c r="U4975" s="58"/>
      <c r="V4975" s="53">
        <f t="shared" ref="V4975:V4989" si="1222">T4975-U4975</f>
        <v>0</v>
      </c>
      <c r="W4975" s="75"/>
      <c r="X4975" s="76"/>
    </row>
    <row r="4976" spans="1:24" s="35" customFormat="1" ht="15.75" x14ac:dyDescent="0.25">
      <c r="A4976" s="72" t="s">
        <v>314</v>
      </c>
      <c r="B4976" s="33" t="s">
        <v>336</v>
      </c>
      <c r="C4976" s="73" t="s">
        <v>80</v>
      </c>
      <c r="D4976" s="43" t="s">
        <v>78</v>
      </c>
      <c r="E4976" s="74"/>
      <c r="F4976" s="74"/>
      <c r="G4976" s="74"/>
      <c r="H4976" s="74"/>
      <c r="I4976" s="54"/>
      <c r="J4976" s="50"/>
      <c r="K4976" s="54"/>
      <c r="L4976" s="55"/>
      <c r="M4976" s="75"/>
      <c r="N4976" s="75"/>
      <c r="O4976" s="74"/>
      <c r="P4976" s="74"/>
      <c r="Q4976" s="57">
        <f t="shared" si="1221"/>
        <v>0</v>
      </c>
      <c r="R4976" s="74"/>
      <c r="S4976" s="53">
        <f>ROUND(R4976/12*3,0)</f>
        <v>0</v>
      </c>
      <c r="T4976" s="58"/>
      <c r="U4976" s="58"/>
      <c r="V4976" s="53">
        <f t="shared" si="1222"/>
        <v>0</v>
      </c>
      <c r="W4976" s="75"/>
      <c r="X4976" s="76"/>
    </row>
    <row r="4977" spans="1:24" s="35" customFormat="1" ht="15.75" x14ac:dyDescent="0.25">
      <c r="A4977" s="72" t="s">
        <v>314</v>
      </c>
      <c r="B4977" s="33" t="s">
        <v>336</v>
      </c>
      <c r="C4977" s="73" t="s">
        <v>82</v>
      </c>
      <c r="D4977" s="34" t="s">
        <v>81</v>
      </c>
      <c r="E4977" s="74"/>
      <c r="F4977" s="74"/>
      <c r="G4977" s="74"/>
      <c r="H4977" s="74"/>
      <c r="I4977" s="54"/>
      <c r="J4977" s="50"/>
      <c r="K4977" s="54"/>
      <c r="L4977" s="55"/>
      <c r="M4977" s="75"/>
      <c r="N4977" s="75"/>
      <c r="O4977" s="74"/>
      <c r="P4977" s="74"/>
      <c r="Q4977" s="57">
        <f t="shared" si="1221"/>
        <v>0</v>
      </c>
      <c r="R4977" s="74"/>
      <c r="S4977" s="53">
        <f>ROUND(R4977/12*4,0)</f>
        <v>0</v>
      </c>
      <c r="T4977" s="58"/>
      <c r="U4977" s="58"/>
      <c r="V4977" s="53">
        <f t="shared" si="1222"/>
        <v>0</v>
      </c>
      <c r="W4977" s="75"/>
      <c r="X4977" s="76"/>
    </row>
    <row r="4978" spans="1:24" s="35" customFormat="1" ht="31.5" x14ac:dyDescent="0.25">
      <c r="A4978" s="72" t="s">
        <v>314</v>
      </c>
      <c r="B4978" s="33" t="s">
        <v>336</v>
      </c>
      <c r="C4978" s="73" t="s">
        <v>84</v>
      </c>
      <c r="D4978" s="43" t="s">
        <v>83</v>
      </c>
      <c r="E4978" s="74"/>
      <c r="F4978" s="74"/>
      <c r="G4978" s="74"/>
      <c r="H4978" s="74"/>
      <c r="I4978" s="127"/>
      <c r="J4978" s="55"/>
      <c r="K4978" s="127"/>
      <c r="L4978" s="55"/>
      <c r="M4978" s="75"/>
      <c r="N4978" s="75"/>
      <c r="O4978" s="74"/>
      <c r="P4978" s="74"/>
      <c r="Q4978" s="59">
        <f t="shared" si="1221"/>
        <v>0</v>
      </c>
      <c r="R4978" s="74"/>
      <c r="S4978" s="53">
        <f>ROUND(R4978/12*3,0)</f>
        <v>0</v>
      </c>
      <c r="T4978" s="53"/>
      <c r="U4978" s="53"/>
      <c r="V4978" s="53">
        <f t="shared" si="1222"/>
        <v>0</v>
      </c>
      <c r="W4978" s="75"/>
      <c r="X4978" s="76"/>
    </row>
    <row r="4979" spans="1:24" s="35" customFormat="1" ht="15.75" x14ac:dyDescent="0.25">
      <c r="A4979" s="72" t="s">
        <v>314</v>
      </c>
      <c r="B4979" s="33" t="s">
        <v>336</v>
      </c>
      <c r="C4979" s="73" t="s">
        <v>95</v>
      </c>
      <c r="D4979" s="43" t="s">
        <v>96</v>
      </c>
      <c r="E4979" s="74"/>
      <c r="F4979" s="74"/>
      <c r="G4979" s="74"/>
      <c r="H4979" s="74"/>
      <c r="I4979" s="54"/>
      <c r="J4979" s="50"/>
      <c r="K4979" s="54"/>
      <c r="L4979" s="55"/>
      <c r="M4979" s="75"/>
      <c r="N4979" s="75"/>
      <c r="O4979" s="74"/>
      <c r="P4979" s="74"/>
      <c r="Q4979" s="57">
        <f t="shared" si="1221"/>
        <v>0</v>
      </c>
      <c r="R4979" s="74"/>
      <c r="S4979" s="53">
        <f>ROUND(R4979/12*3,0)</f>
        <v>0</v>
      </c>
      <c r="T4979" s="58"/>
      <c r="U4979" s="58"/>
      <c r="V4979" s="53">
        <f t="shared" si="1222"/>
        <v>0</v>
      </c>
      <c r="W4979" s="75"/>
      <c r="X4979" s="76"/>
    </row>
    <row r="4980" spans="1:24" s="35" customFormat="1" ht="31.5" x14ac:dyDescent="0.25">
      <c r="A4980" s="72" t="s">
        <v>314</v>
      </c>
      <c r="B4980" s="33" t="s">
        <v>336</v>
      </c>
      <c r="C4980" s="73" t="s">
        <v>86</v>
      </c>
      <c r="D4980" s="43" t="s">
        <v>85</v>
      </c>
      <c r="E4980" s="53"/>
      <c r="F4980" s="53">
        <f>E4980/12*2</f>
        <v>0</v>
      </c>
      <c r="G4980" s="53"/>
      <c r="H4980" s="53"/>
      <c r="I4980" s="54"/>
      <c r="J4980" s="50"/>
      <c r="K4980" s="54"/>
      <c r="L4980" s="55"/>
      <c r="M4980" s="75"/>
      <c r="N4980" s="75"/>
      <c r="O4980" s="74"/>
      <c r="P4980" s="74"/>
      <c r="Q4980" s="57">
        <f t="shared" si="1221"/>
        <v>0</v>
      </c>
      <c r="R4980" s="74"/>
      <c r="S4980" s="53">
        <f>ROUND(R4980/12*2,0)</f>
        <v>0</v>
      </c>
      <c r="T4980" s="58"/>
      <c r="U4980" s="58"/>
      <c r="V4980" s="53">
        <f t="shared" si="1222"/>
        <v>0</v>
      </c>
      <c r="W4980" s="75"/>
      <c r="X4980" s="76"/>
    </row>
    <row r="4981" spans="1:24" s="35" customFormat="1" ht="31.5" x14ac:dyDescent="0.25">
      <c r="A4981" s="72" t="s">
        <v>314</v>
      </c>
      <c r="B4981" s="33" t="s">
        <v>336</v>
      </c>
      <c r="C4981" s="73" t="s">
        <v>102</v>
      </c>
      <c r="D4981" s="39" t="s">
        <v>362</v>
      </c>
      <c r="E4981" s="74"/>
      <c r="F4981" s="74"/>
      <c r="G4981" s="74"/>
      <c r="H4981" s="74"/>
      <c r="I4981" s="54"/>
      <c r="J4981" s="50"/>
      <c r="K4981" s="54"/>
      <c r="L4981" s="55"/>
      <c r="M4981" s="75"/>
      <c r="N4981" s="75"/>
      <c r="O4981" s="74"/>
      <c r="P4981" s="74"/>
      <c r="Q4981" s="57">
        <f t="shared" si="1221"/>
        <v>0</v>
      </c>
      <c r="R4981" s="74"/>
      <c r="S4981" s="53">
        <f t="shared" ref="S4981:S4989" si="1223">ROUND(R4981/12*3,0)</f>
        <v>0</v>
      </c>
      <c r="T4981" s="58"/>
      <c r="U4981" s="58"/>
      <c r="V4981" s="53">
        <f t="shared" si="1222"/>
        <v>0</v>
      </c>
      <c r="W4981" s="75"/>
      <c r="X4981" s="76"/>
    </row>
    <row r="4982" spans="1:24" s="35" customFormat="1" ht="15.75" x14ac:dyDescent="0.25">
      <c r="A4982" s="72" t="s">
        <v>314</v>
      </c>
      <c r="B4982" s="33" t="s">
        <v>336</v>
      </c>
      <c r="C4982" s="73" t="s">
        <v>89</v>
      </c>
      <c r="D4982" s="43" t="s">
        <v>88</v>
      </c>
      <c r="E4982" s="53"/>
      <c r="F4982" s="53">
        <f>E4982/12*1</f>
        <v>0</v>
      </c>
      <c r="G4982" s="53"/>
      <c r="H4982" s="53"/>
      <c r="I4982" s="54"/>
      <c r="J4982" s="50"/>
      <c r="K4982" s="54"/>
      <c r="L4982" s="55"/>
      <c r="M4982" s="75"/>
      <c r="N4982" s="75"/>
      <c r="O4982" s="74"/>
      <c r="P4982" s="74"/>
      <c r="Q4982" s="57">
        <f t="shared" si="1221"/>
        <v>0</v>
      </c>
      <c r="R4982" s="74"/>
      <c r="S4982" s="53">
        <f t="shared" si="1223"/>
        <v>0</v>
      </c>
      <c r="T4982" s="58"/>
      <c r="U4982" s="58"/>
      <c r="V4982" s="53">
        <f t="shared" si="1222"/>
        <v>0</v>
      </c>
      <c r="W4982" s="75"/>
      <c r="X4982" s="76"/>
    </row>
    <row r="4983" spans="1:24" s="35" customFormat="1" ht="15.75" x14ac:dyDescent="0.25">
      <c r="A4983" s="72" t="s">
        <v>314</v>
      </c>
      <c r="B4983" s="33" t="s">
        <v>336</v>
      </c>
      <c r="C4983" s="73" t="s">
        <v>91</v>
      </c>
      <c r="D4983" s="43" t="s">
        <v>90</v>
      </c>
      <c r="E4983" s="53"/>
      <c r="F4983" s="53">
        <f>E4983/12*1</f>
        <v>0</v>
      </c>
      <c r="G4983" s="53"/>
      <c r="H4983" s="53"/>
      <c r="I4983" s="54"/>
      <c r="J4983" s="50"/>
      <c r="K4983" s="54"/>
      <c r="L4983" s="55"/>
      <c r="M4983" s="75"/>
      <c r="N4983" s="75"/>
      <c r="O4983" s="74"/>
      <c r="P4983" s="74"/>
      <c r="Q4983" s="57">
        <f t="shared" si="1221"/>
        <v>0</v>
      </c>
      <c r="R4983" s="74"/>
      <c r="S4983" s="53">
        <f t="shared" si="1223"/>
        <v>0</v>
      </c>
      <c r="T4983" s="58"/>
      <c r="U4983" s="58"/>
      <c r="V4983" s="53">
        <f t="shared" si="1222"/>
        <v>0</v>
      </c>
      <c r="W4983" s="75"/>
      <c r="X4983" s="76"/>
    </row>
    <row r="4984" spans="1:24" s="35" customFormat="1" ht="15.75" x14ac:dyDescent="0.25">
      <c r="A4984" s="72" t="s">
        <v>314</v>
      </c>
      <c r="B4984" s="33" t="s">
        <v>336</v>
      </c>
      <c r="C4984" s="73" t="s">
        <v>94</v>
      </c>
      <c r="D4984" s="43" t="s">
        <v>97</v>
      </c>
      <c r="E4984" s="74"/>
      <c r="F4984" s="74"/>
      <c r="G4984" s="74"/>
      <c r="H4984" s="74"/>
      <c r="I4984" s="54"/>
      <c r="J4984" s="50"/>
      <c r="K4984" s="54"/>
      <c r="L4984" s="55"/>
      <c r="M4984" s="75"/>
      <c r="N4984" s="75"/>
      <c r="O4984" s="74"/>
      <c r="P4984" s="74"/>
      <c r="Q4984" s="57">
        <f t="shared" si="1221"/>
        <v>0</v>
      </c>
      <c r="R4984" s="74"/>
      <c r="S4984" s="53">
        <f t="shared" si="1223"/>
        <v>0</v>
      </c>
      <c r="T4984" s="58"/>
      <c r="U4984" s="58"/>
      <c r="V4984" s="53">
        <f t="shared" si="1222"/>
        <v>0</v>
      </c>
      <c r="W4984" s="75"/>
      <c r="X4984" s="76"/>
    </row>
    <row r="4985" spans="1:24" s="35" customFormat="1" ht="15.75" x14ac:dyDescent="0.25">
      <c r="A4985" s="72" t="s">
        <v>314</v>
      </c>
      <c r="B4985" s="33" t="s">
        <v>336</v>
      </c>
      <c r="C4985" s="73" t="s">
        <v>93</v>
      </c>
      <c r="D4985" s="43" t="s">
        <v>92</v>
      </c>
      <c r="E4985" s="74"/>
      <c r="F4985" s="74"/>
      <c r="G4985" s="74"/>
      <c r="H4985" s="74"/>
      <c r="I4985" s="54"/>
      <c r="J4985" s="50"/>
      <c r="K4985" s="54"/>
      <c r="L4985" s="55"/>
      <c r="M4985" s="75"/>
      <c r="N4985" s="75"/>
      <c r="O4985" s="74"/>
      <c r="P4985" s="74"/>
      <c r="Q4985" s="57">
        <f t="shared" si="1221"/>
        <v>0</v>
      </c>
      <c r="R4985" s="74"/>
      <c r="S4985" s="53">
        <f t="shared" si="1223"/>
        <v>0</v>
      </c>
      <c r="T4985" s="58"/>
      <c r="U4985" s="58"/>
      <c r="V4985" s="53">
        <f t="shared" si="1222"/>
        <v>0</v>
      </c>
      <c r="W4985" s="75"/>
      <c r="X4985" s="76"/>
    </row>
    <row r="4986" spans="1:24" s="35" customFormat="1" ht="31.5" x14ac:dyDescent="0.25">
      <c r="A4986" s="72" t="s">
        <v>314</v>
      </c>
      <c r="B4986" s="33" t="s">
        <v>336</v>
      </c>
      <c r="C4986" s="73" t="s">
        <v>98</v>
      </c>
      <c r="D4986" s="34" t="s">
        <v>99</v>
      </c>
      <c r="E4986" s="74"/>
      <c r="F4986" s="74"/>
      <c r="G4986" s="74"/>
      <c r="H4986" s="74"/>
      <c r="I4986" s="54"/>
      <c r="J4986" s="50"/>
      <c r="K4986" s="54"/>
      <c r="L4986" s="55"/>
      <c r="M4986" s="75"/>
      <c r="N4986" s="75"/>
      <c r="O4986" s="74"/>
      <c r="P4986" s="74"/>
      <c r="Q4986" s="57">
        <f t="shared" si="1221"/>
        <v>0</v>
      </c>
      <c r="R4986" s="74"/>
      <c r="S4986" s="53">
        <f t="shared" si="1223"/>
        <v>0</v>
      </c>
      <c r="T4986" s="58"/>
      <c r="U4986" s="58"/>
      <c r="V4986" s="53">
        <f t="shared" si="1222"/>
        <v>0</v>
      </c>
      <c r="W4986" s="75"/>
      <c r="X4986" s="76"/>
    </row>
    <row r="4987" spans="1:24" s="35" customFormat="1" ht="15.75" x14ac:dyDescent="0.25">
      <c r="A4987" s="72" t="s">
        <v>314</v>
      </c>
      <c r="B4987" s="33" t="s">
        <v>336</v>
      </c>
      <c r="C4987" s="73" t="s">
        <v>100</v>
      </c>
      <c r="D4987" s="34" t="s">
        <v>101</v>
      </c>
      <c r="E4987" s="74"/>
      <c r="F4987" s="74"/>
      <c r="G4987" s="74"/>
      <c r="H4987" s="74"/>
      <c r="I4987" s="54"/>
      <c r="J4987" s="50"/>
      <c r="K4987" s="54"/>
      <c r="L4987" s="55"/>
      <c r="M4987" s="75"/>
      <c r="N4987" s="75"/>
      <c r="O4987" s="74"/>
      <c r="P4987" s="74"/>
      <c r="Q4987" s="57">
        <f t="shared" si="1221"/>
        <v>0</v>
      </c>
      <c r="R4987" s="74"/>
      <c r="S4987" s="53">
        <f t="shared" si="1223"/>
        <v>0</v>
      </c>
      <c r="T4987" s="58"/>
      <c r="U4987" s="58"/>
      <c r="V4987" s="53">
        <f t="shared" si="1222"/>
        <v>0</v>
      </c>
      <c r="W4987" s="75"/>
      <c r="X4987" s="76"/>
    </row>
    <row r="4988" spans="1:24" s="35" customFormat="1" ht="47.25" x14ac:dyDescent="0.25">
      <c r="A4988" s="72" t="s">
        <v>314</v>
      </c>
      <c r="B4988" s="33" t="s">
        <v>336</v>
      </c>
      <c r="C4988" s="73" t="s">
        <v>102</v>
      </c>
      <c r="D4988" s="39" t="s">
        <v>87</v>
      </c>
      <c r="E4988" s="74"/>
      <c r="F4988" s="74"/>
      <c r="G4988" s="74"/>
      <c r="H4988" s="74"/>
      <c r="I4988" s="54"/>
      <c r="J4988" s="50"/>
      <c r="K4988" s="54"/>
      <c r="L4988" s="55"/>
      <c r="M4988" s="75"/>
      <c r="N4988" s="75"/>
      <c r="O4988" s="74"/>
      <c r="P4988" s="74"/>
      <c r="Q4988" s="57">
        <f t="shared" si="1221"/>
        <v>0</v>
      </c>
      <c r="R4988" s="74"/>
      <c r="S4988" s="53">
        <f t="shared" si="1223"/>
        <v>0</v>
      </c>
      <c r="T4988" s="58"/>
      <c r="U4988" s="58"/>
      <c r="V4988" s="53">
        <f t="shared" si="1222"/>
        <v>0</v>
      </c>
      <c r="W4988" s="75"/>
      <c r="X4988" s="76"/>
    </row>
    <row r="4989" spans="1:24" s="35" customFormat="1" ht="37.5" customHeight="1" x14ac:dyDescent="0.25">
      <c r="A4989" s="72" t="s">
        <v>314</v>
      </c>
      <c r="B4989" s="33" t="s">
        <v>336</v>
      </c>
      <c r="C4989" s="73" t="s">
        <v>102</v>
      </c>
      <c r="D4989" s="39" t="s">
        <v>103</v>
      </c>
      <c r="E4989" s="74"/>
      <c r="F4989" s="74"/>
      <c r="G4989" s="74"/>
      <c r="H4989" s="74"/>
      <c r="I4989" s="54"/>
      <c r="J4989" s="50"/>
      <c r="K4989" s="54"/>
      <c r="L4989" s="55"/>
      <c r="M4989" s="75"/>
      <c r="N4989" s="75"/>
      <c r="O4989" s="74"/>
      <c r="P4989" s="74"/>
      <c r="Q4989" s="57">
        <f t="shared" si="1221"/>
        <v>0</v>
      </c>
      <c r="R4989" s="74"/>
      <c r="S4989" s="53">
        <f t="shared" si="1223"/>
        <v>0</v>
      </c>
      <c r="T4989" s="58"/>
      <c r="U4989" s="58"/>
      <c r="V4989" s="53">
        <f t="shared" si="1222"/>
        <v>0</v>
      </c>
      <c r="W4989" s="75"/>
      <c r="X4989" s="76"/>
    </row>
    <row r="4990" spans="1:24" s="35" customFormat="1" ht="31.5" x14ac:dyDescent="0.25">
      <c r="A4990" s="72" t="s">
        <v>314</v>
      </c>
      <c r="B4990" s="33" t="s">
        <v>336</v>
      </c>
      <c r="C4990" s="23" t="s">
        <v>374</v>
      </c>
      <c r="D4990" s="39" t="s">
        <v>375</v>
      </c>
      <c r="E4990" s="74"/>
      <c r="F4990" s="74"/>
      <c r="G4990" s="74"/>
      <c r="H4990" s="74"/>
      <c r="I4990" s="54"/>
      <c r="J4990" s="50"/>
      <c r="K4990" s="54"/>
      <c r="L4990" s="55"/>
      <c r="M4990" s="75"/>
      <c r="N4990" s="75"/>
      <c r="O4990" s="74"/>
      <c r="P4990" s="74"/>
      <c r="Q4990" s="57"/>
      <c r="R4990" s="74"/>
      <c r="S4990" s="53"/>
      <c r="T4990" s="58"/>
      <c r="U4990" s="58"/>
      <c r="V4990" s="53"/>
      <c r="W4990" s="75"/>
      <c r="X4990" s="76"/>
    </row>
    <row r="4991" spans="1:24" s="35" customFormat="1" ht="15.75" x14ac:dyDescent="0.25">
      <c r="A4991" s="72" t="s">
        <v>314</v>
      </c>
      <c r="B4991" s="33" t="s">
        <v>336</v>
      </c>
      <c r="C4991" s="23" t="s">
        <v>377</v>
      </c>
      <c r="D4991" s="39" t="s">
        <v>376</v>
      </c>
      <c r="E4991" s="74"/>
      <c r="F4991" s="74"/>
      <c r="G4991" s="74"/>
      <c r="H4991" s="74"/>
      <c r="I4991" s="54"/>
      <c r="J4991" s="50"/>
      <c r="K4991" s="54"/>
      <c r="L4991" s="55"/>
      <c r="M4991" s="75"/>
      <c r="N4991" s="75"/>
      <c r="O4991" s="74"/>
      <c r="P4991" s="74"/>
      <c r="Q4991" s="57"/>
      <c r="R4991" s="74"/>
      <c r="S4991" s="53"/>
      <c r="T4991" s="58"/>
      <c r="U4991" s="58"/>
      <c r="V4991" s="53"/>
      <c r="W4991" s="75"/>
      <c r="X4991" s="76"/>
    </row>
    <row r="4992" spans="1:24" s="35" customFormat="1" ht="15.75" x14ac:dyDescent="0.25">
      <c r="A4992" s="72" t="s">
        <v>314</v>
      </c>
      <c r="B4992" s="21">
        <v>2</v>
      </c>
      <c r="C4992" s="73" t="s">
        <v>102</v>
      </c>
      <c r="D4992" s="40" t="s">
        <v>31</v>
      </c>
      <c r="E4992" s="68">
        <f>E4993+E4999+E5053</f>
        <v>617758</v>
      </c>
      <c r="F4992" s="68">
        <f>F4993+F4999+F5053</f>
        <v>154212.33333333334</v>
      </c>
      <c r="G4992" s="68">
        <f>G4993+G4999+G5053</f>
        <v>213796</v>
      </c>
      <c r="H4992" s="68">
        <f>H4993+H4999+H5053</f>
        <v>156783</v>
      </c>
      <c r="I4992" s="134">
        <f>I4993+I4999+I5053</f>
        <v>56391</v>
      </c>
      <c r="J4992" s="50">
        <f>ROUND(I4992/F4992*100,2)</f>
        <v>36.57</v>
      </c>
      <c r="K4992" s="134">
        <f>K4993+K4999+K5053</f>
        <v>0</v>
      </c>
      <c r="L4992" s="55">
        <f>ROUND(K4992*100/-F4992,2)</f>
        <v>0</v>
      </c>
      <c r="M4992" s="64">
        <v>30163</v>
      </c>
      <c r="N4992" s="49">
        <f>ROUND(M4992/12*3,0)</f>
        <v>7541</v>
      </c>
      <c r="O4992" s="68">
        <f t="shared" ref="O4992:V4992" si="1224">O4993+O4999+O5053</f>
        <v>11041</v>
      </c>
      <c r="P4992" s="68">
        <f t="shared" si="1224"/>
        <v>7800</v>
      </c>
      <c r="Q4992" s="134">
        <f t="shared" si="1224"/>
        <v>3241</v>
      </c>
      <c r="R4992" s="68">
        <f t="shared" si="1224"/>
        <v>876</v>
      </c>
      <c r="S4992" s="64">
        <f t="shared" si="1224"/>
        <v>219</v>
      </c>
      <c r="T4992" s="144">
        <f t="shared" si="1224"/>
        <v>302</v>
      </c>
      <c r="U4992" s="144">
        <f t="shared" si="1224"/>
        <v>214</v>
      </c>
      <c r="V4992" s="53">
        <f t="shared" si="1224"/>
        <v>88</v>
      </c>
      <c r="W4992" s="74"/>
      <c r="X4992" s="76"/>
    </row>
    <row r="4993" spans="1:24" s="35" customFormat="1" ht="15.75" x14ac:dyDescent="0.25">
      <c r="A4993" s="72" t="s">
        <v>314</v>
      </c>
      <c r="B4993" s="22" t="s">
        <v>337</v>
      </c>
      <c r="C4993" s="73" t="s">
        <v>102</v>
      </c>
      <c r="D4993" s="32" t="s">
        <v>32</v>
      </c>
      <c r="E4993" s="64">
        <f t="shared" ref="E4993:L4993" si="1225">SUM(E4994:E4998)</f>
        <v>154384</v>
      </c>
      <c r="F4993" s="64">
        <f t="shared" si="1225"/>
        <v>38596</v>
      </c>
      <c r="G4993" s="64">
        <f t="shared" si="1225"/>
        <v>38596</v>
      </c>
      <c r="H4993" s="64">
        <f t="shared" si="1225"/>
        <v>38596</v>
      </c>
      <c r="I4993" s="134">
        <f t="shared" si="1225"/>
        <v>0</v>
      </c>
      <c r="J4993" s="134">
        <f t="shared" si="1225"/>
        <v>0</v>
      </c>
      <c r="K4993" s="134">
        <f t="shared" si="1225"/>
        <v>0</v>
      </c>
      <c r="L4993" s="64">
        <f t="shared" si="1225"/>
        <v>0</v>
      </c>
      <c r="M4993" s="64"/>
      <c r="N4993" s="64"/>
      <c r="O4993" s="64">
        <f t="shared" ref="O4993:V4993" si="1226">SUM(O4994:O4998)</f>
        <v>2627</v>
      </c>
      <c r="P4993" s="64">
        <f t="shared" si="1226"/>
        <v>2725</v>
      </c>
      <c r="Q4993" s="134">
        <f t="shared" si="1226"/>
        <v>-98</v>
      </c>
      <c r="R4993" s="64">
        <f t="shared" si="1226"/>
        <v>203</v>
      </c>
      <c r="S4993" s="64">
        <f t="shared" si="1226"/>
        <v>51</v>
      </c>
      <c r="T4993" s="144">
        <f t="shared" si="1226"/>
        <v>54</v>
      </c>
      <c r="U4993" s="144">
        <f t="shared" si="1226"/>
        <v>54</v>
      </c>
      <c r="V4993" s="64">
        <f t="shared" si="1226"/>
        <v>0</v>
      </c>
      <c r="W4993" s="64"/>
      <c r="X4993" s="76"/>
    </row>
    <row r="4994" spans="1:24" s="35" customFormat="1" ht="15.75" x14ac:dyDescent="0.25">
      <c r="A4994" s="72" t="s">
        <v>314</v>
      </c>
      <c r="B4994" s="33" t="s">
        <v>337</v>
      </c>
      <c r="C4994" s="73" t="s">
        <v>109</v>
      </c>
      <c r="D4994" s="34" t="s">
        <v>106</v>
      </c>
      <c r="E4994" s="53">
        <v>154384</v>
      </c>
      <c r="F4994" s="53">
        <f>ROUND(E4994/12*3,0)</f>
        <v>38596</v>
      </c>
      <c r="G4994" s="53">
        <v>38596</v>
      </c>
      <c r="H4994" s="53">
        <v>38596</v>
      </c>
      <c r="I4994" s="54"/>
      <c r="J4994" s="50"/>
      <c r="K4994" s="54"/>
      <c r="L4994" s="55"/>
      <c r="M4994" s="75"/>
      <c r="N4994" s="75"/>
      <c r="O4994" s="74">
        <v>2627</v>
      </c>
      <c r="P4994" s="74">
        <v>2725</v>
      </c>
      <c r="Q4994" s="57">
        <f>O4994-P4994</f>
        <v>-98</v>
      </c>
      <c r="R4994" s="74">
        <v>203</v>
      </c>
      <c r="S4994" s="53">
        <f>ROUND(R4994/12*3,0)</f>
        <v>51</v>
      </c>
      <c r="T4994" s="58">
        <v>54</v>
      </c>
      <c r="U4994" s="58">
        <v>54</v>
      </c>
      <c r="V4994" s="53">
        <f>T4994-U4994</f>
        <v>0</v>
      </c>
      <c r="W4994" s="75"/>
      <c r="X4994" s="76"/>
    </row>
    <row r="4995" spans="1:24" s="35" customFormat="1" ht="31.5" x14ac:dyDescent="0.25">
      <c r="A4995" s="72" t="s">
        <v>314</v>
      </c>
      <c r="B4995" s="33" t="s">
        <v>337</v>
      </c>
      <c r="C4995" s="73" t="s">
        <v>110</v>
      </c>
      <c r="D4995" s="34" t="s">
        <v>114</v>
      </c>
      <c r="E4995" s="74"/>
      <c r="F4995" s="74"/>
      <c r="G4995" s="74"/>
      <c r="H4995" s="74"/>
      <c r="I4995" s="54"/>
      <c r="J4995" s="50"/>
      <c r="K4995" s="54"/>
      <c r="L4995" s="55"/>
      <c r="M4995" s="75"/>
      <c r="N4995" s="75"/>
      <c r="O4995" s="74"/>
      <c r="P4995" s="74"/>
      <c r="Q4995" s="57">
        <f>O4995-P4995</f>
        <v>0</v>
      </c>
      <c r="R4995" s="74"/>
      <c r="S4995" s="53">
        <f>ROUND(R4995/12*3,0)</f>
        <v>0</v>
      </c>
      <c r="T4995" s="58"/>
      <c r="U4995" s="58"/>
      <c r="V4995" s="53">
        <f>T4995-U4995</f>
        <v>0</v>
      </c>
      <c r="W4995" s="75"/>
      <c r="X4995" s="76"/>
    </row>
    <row r="4996" spans="1:24" s="35" customFormat="1" ht="15.75" x14ac:dyDescent="0.25">
      <c r="A4996" s="72" t="s">
        <v>314</v>
      </c>
      <c r="B4996" s="33" t="s">
        <v>337</v>
      </c>
      <c r="C4996" s="73" t="s">
        <v>111</v>
      </c>
      <c r="D4996" s="34" t="s">
        <v>115</v>
      </c>
      <c r="E4996" s="74"/>
      <c r="F4996" s="74"/>
      <c r="G4996" s="74"/>
      <c r="H4996" s="74"/>
      <c r="I4996" s="54"/>
      <c r="J4996" s="50"/>
      <c r="K4996" s="54"/>
      <c r="L4996" s="55"/>
      <c r="M4996" s="75"/>
      <c r="N4996" s="75"/>
      <c r="O4996" s="74"/>
      <c r="P4996" s="74"/>
      <c r="Q4996" s="57">
        <f>O4996-P4996</f>
        <v>0</v>
      </c>
      <c r="R4996" s="74"/>
      <c r="S4996" s="53">
        <f>ROUND(R4996/12*3,0)</f>
        <v>0</v>
      </c>
      <c r="T4996" s="58"/>
      <c r="U4996" s="58"/>
      <c r="V4996" s="53">
        <f>T4996-U4996</f>
        <v>0</v>
      </c>
      <c r="W4996" s="75"/>
      <c r="X4996" s="76"/>
    </row>
    <row r="4997" spans="1:24" s="35" customFormat="1" ht="23.25" customHeight="1" x14ac:dyDescent="0.25">
      <c r="A4997" s="72" t="s">
        <v>314</v>
      </c>
      <c r="B4997" s="33" t="s">
        <v>337</v>
      </c>
      <c r="C4997" s="73" t="s">
        <v>113</v>
      </c>
      <c r="D4997" s="34" t="s">
        <v>116</v>
      </c>
      <c r="E4997" s="74"/>
      <c r="F4997" s="74"/>
      <c r="G4997" s="74"/>
      <c r="H4997" s="74"/>
      <c r="I4997" s="127"/>
      <c r="J4997" s="50"/>
      <c r="K4997" s="127"/>
      <c r="L4997" s="55"/>
      <c r="M4997" s="75"/>
      <c r="N4997" s="75"/>
      <c r="O4997" s="74"/>
      <c r="P4997" s="74"/>
      <c r="Q4997" s="59">
        <f>O4997-P4997</f>
        <v>0</v>
      </c>
      <c r="R4997" s="74"/>
      <c r="S4997" s="53">
        <f>ROUND(R4997/12*3,0)</f>
        <v>0</v>
      </c>
      <c r="T4997" s="53"/>
      <c r="U4997" s="53"/>
      <c r="V4997" s="53">
        <f>T4997-U4997</f>
        <v>0</v>
      </c>
      <c r="W4997" s="75"/>
      <c r="X4997" s="76"/>
    </row>
    <row r="4998" spans="1:24" s="35" customFormat="1" ht="15.75" x14ac:dyDescent="0.25">
      <c r="A4998" s="72" t="s">
        <v>314</v>
      </c>
      <c r="B4998" s="33" t="s">
        <v>337</v>
      </c>
      <c r="C4998" s="73" t="s">
        <v>112</v>
      </c>
      <c r="D4998" s="34" t="s">
        <v>117</v>
      </c>
      <c r="E4998" s="74"/>
      <c r="F4998" s="74"/>
      <c r="G4998" s="74"/>
      <c r="H4998" s="74"/>
      <c r="I4998" s="127"/>
      <c r="J4998" s="55"/>
      <c r="K4998" s="127"/>
      <c r="L4998" s="55"/>
      <c r="M4998" s="75"/>
      <c r="N4998" s="75"/>
      <c r="O4998" s="74"/>
      <c r="P4998" s="74"/>
      <c r="Q4998" s="59">
        <f>O4998-P4998</f>
        <v>0</v>
      </c>
      <c r="R4998" s="74"/>
      <c r="S4998" s="53">
        <f>ROUND(R4998/12*3,0)</f>
        <v>0</v>
      </c>
      <c r="T4998" s="53"/>
      <c r="U4998" s="53"/>
      <c r="V4998" s="53">
        <f>T4998-U4998</f>
        <v>0</v>
      </c>
      <c r="W4998" s="75"/>
      <c r="X4998" s="76"/>
    </row>
    <row r="4999" spans="1:24" s="35" customFormat="1" ht="15.75" x14ac:dyDescent="0.25">
      <c r="A4999" s="72" t="s">
        <v>314</v>
      </c>
      <c r="B4999" s="22" t="s">
        <v>338</v>
      </c>
      <c r="C4999" s="73" t="s">
        <v>102</v>
      </c>
      <c r="D4999" s="41" t="s">
        <v>33</v>
      </c>
      <c r="E4999" s="64">
        <f>SUM(E5000:E5052)</f>
        <v>460648</v>
      </c>
      <c r="F4999" s="64">
        <f>SUM(F5000:F5052)</f>
        <v>115162</v>
      </c>
      <c r="G4999" s="64">
        <f>SUM(G5000:G5052)</f>
        <v>171553</v>
      </c>
      <c r="H4999" s="64">
        <f>SUM(H5000:H5052)</f>
        <v>114540</v>
      </c>
      <c r="I4999" s="134">
        <f>SUM(I5000:I5052)</f>
        <v>56391</v>
      </c>
      <c r="J4999" s="50">
        <f>ROUND(I4999/F4999*100,2)</f>
        <v>48.97</v>
      </c>
      <c r="K4999" s="134">
        <f>SUM(K5000:K5052)</f>
        <v>0</v>
      </c>
      <c r="L4999" s="55">
        <f>ROUND(K4999*100/-F4999,2)</f>
        <v>0</v>
      </c>
      <c r="M4999" s="64"/>
      <c r="N4999" s="64"/>
      <c r="O4999" s="64">
        <f t="shared" ref="O4999:V4999" si="1227">SUM(O5000:O5052)</f>
        <v>8414</v>
      </c>
      <c r="P4999" s="64">
        <f t="shared" si="1227"/>
        <v>5075</v>
      </c>
      <c r="Q4999" s="134">
        <f t="shared" si="1227"/>
        <v>3339</v>
      </c>
      <c r="R4999" s="64">
        <f t="shared" si="1227"/>
        <v>673</v>
      </c>
      <c r="S4999" s="64">
        <f t="shared" si="1227"/>
        <v>168</v>
      </c>
      <c r="T4999" s="144">
        <f t="shared" si="1227"/>
        <v>248</v>
      </c>
      <c r="U4999" s="144">
        <f t="shared" si="1227"/>
        <v>160</v>
      </c>
      <c r="V4999" s="64">
        <f t="shared" si="1227"/>
        <v>88</v>
      </c>
      <c r="W4999" s="64"/>
      <c r="X4999" s="76"/>
    </row>
    <row r="5000" spans="1:24" s="35" customFormat="1" ht="31.5" x14ac:dyDescent="0.25">
      <c r="A5000" s="72" t="s">
        <v>314</v>
      </c>
      <c r="B5000" s="33" t="s">
        <v>338</v>
      </c>
      <c r="C5000" s="78" t="s">
        <v>139</v>
      </c>
      <c r="D5000" s="43" t="s">
        <v>119</v>
      </c>
      <c r="E5000" s="53">
        <v>383616</v>
      </c>
      <c r="F5000" s="53">
        <f t="shared" ref="F5000:F5001" si="1228">E5000/12*3</f>
        <v>95904</v>
      </c>
      <c r="G5000" s="53">
        <v>119131</v>
      </c>
      <c r="H5000" s="53">
        <v>95904</v>
      </c>
      <c r="I5000" s="127">
        <f t="shared" ref="I5000:I5001" si="1229">G5000-F5000</f>
        <v>23227</v>
      </c>
      <c r="J5000" s="55">
        <f t="shared" ref="J5000:J5001" si="1230">ROUND(I5000/F5000*100,2)</f>
        <v>24.22</v>
      </c>
      <c r="K5000" s="54"/>
      <c r="L5000" s="55"/>
      <c r="M5000" s="75"/>
      <c r="N5000" s="75"/>
      <c r="O5000" s="74">
        <v>5649</v>
      </c>
      <c r="P5000" s="74">
        <v>4459</v>
      </c>
      <c r="Q5000" s="57">
        <f t="shared" ref="Q5000:Q5052" si="1231">O5000-P5000</f>
        <v>1190</v>
      </c>
      <c r="R5000" s="74">
        <v>512</v>
      </c>
      <c r="S5000" s="53">
        <f>ROUND(R5000/12*3,0)</f>
        <v>128</v>
      </c>
      <c r="T5000" s="58">
        <v>158</v>
      </c>
      <c r="U5000" s="58">
        <v>128</v>
      </c>
      <c r="V5000" s="53">
        <f t="shared" ref="V5000:V5052" si="1232">T5000-U5000</f>
        <v>30</v>
      </c>
      <c r="W5000" s="75"/>
      <c r="X5000" s="76"/>
    </row>
    <row r="5001" spans="1:24" s="35" customFormat="1" ht="47.25" x14ac:dyDescent="0.25">
      <c r="A5001" s="72" t="s">
        <v>314</v>
      </c>
      <c r="B5001" s="33" t="s">
        <v>338</v>
      </c>
      <c r="C5001" s="78" t="s">
        <v>140</v>
      </c>
      <c r="D5001" s="43" t="s">
        <v>120</v>
      </c>
      <c r="E5001" s="53">
        <v>58335</v>
      </c>
      <c r="F5001" s="53">
        <f t="shared" si="1228"/>
        <v>14583.75</v>
      </c>
      <c r="G5001" s="53">
        <v>27298</v>
      </c>
      <c r="H5001" s="53">
        <v>14546</v>
      </c>
      <c r="I5001" s="127">
        <f t="shared" si="1229"/>
        <v>12714.25</v>
      </c>
      <c r="J5001" s="55">
        <f t="shared" si="1230"/>
        <v>87.18</v>
      </c>
      <c r="K5001" s="54"/>
      <c r="L5001" s="55"/>
      <c r="M5001" s="75"/>
      <c r="N5001" s="75"/>
      <c r="O5001" s="74">
        <v>945</v>
      </c>
      <c r="P5001" s="74">
        <v>497</v>
      </c>
      <c r="Q5001" s="57">
        <f t="shared" si="1231"/>
        <v>448</v>
      </c>
      <c r="R5001" s="74">
        <v>129</v>
      </c>
      <c r="S5001" s="53">
        <f>ROUND(R5001/12*3,0)</f>
        <v>32</v>
      </c>
      <c r="T5001" s="58">
        <v>47</v>
      </c>
      <c r="U5001" s="58">
        <v>25</v>
      </c>
      <c r="V5001" s="53">
        <f t="shared" si="1232"/>
        <v>22</v>
      </c>
      <c r="W5001" s="75"/>
      <c r="X5001" s="76"/>
    </row>
    <row r="5002" spans="1:24" s="35" customFormat="1" ht="31.5" x14ac:dyDescent="0.25">
      <c r="A5002" s="72" t="s">
        <v>314</v>
      </c>
      <c r="B5002" s="33" t="s">
        <v>338</v>
      </c>
      <c r="C5002" s="78" t="s">
        <v>141</v>
      </c>
      <c r="D5002" s="43" t="s">
        <v>142</v>
      </c>
      <c r="E5002" s="74"/>
      <c r="F5002" s="74"/>
      <c r="G5002" s="74"/>
      <c r="H5002" s="74"/>
      <c r="I5002" s="54"/>
      <c r="J5002" s="50"/>
      <c r="K5002" s="54"/>
      <c r="L5002" s="55"/>
      <c r="M5002" s="75"/>
      <c r="N5002" s="75"/>
      <c r="O5002" s="74"/>
      <c r="P5002" s="74"/>
      <c r="Q5002" s="57">
        <f t="shared" si="1231"/>
        <v>0</v>
      </c>
      <c r="R5002" s="74"/>
      <c r="S5002" s="53">
        <f t="shared" ref="S5002:S5040" si="1233">ROUND(R5002/12*3,0)</f>
        <v>0</v>
      </c>
      <c r="T5002" s="58"/>
      <c r="U5002" s="58"/>
      <c r="V5002" s="53">
        <f t="shared" si="1232"/>
        <v>0</v>
      </c>
      <c r="W5002" s="75"/>
      <c r="X5002" s="76"/>
    </row>
    <row r="5003" spans="1:24" s="35" customFormat="1" ht="31.5" x14ac:dyDescent="0.25">
      <c r="A5003" s="72" t="s">
        <v>314</v>
      </c>
      <c r="B5003" s="33" t="s">
        <v>338</v>
      </c>
      <c r="C5003" s="78" t="s">
        <v>143</v>
      </c>
      <c r="D5003" s="43" t="s">
        <v>144</v>
      </c>
      <c r="E5003" s="74"/>
      <c r="F5003" s="74"/>
      <c r="G5003" s="74"/>
      <c r="H5003" s="74"/>
      <c r="I5003" s="54"/>
      <c r="J5003" s="50"/>
      <c r="K5003" s="54"/>
      <c r="L5003" s="55"/>
      <c r="M5003" s="75"/>
      <c r="N5003" s="75"/>
      <c r="O5003" s="74"/>
      <c r="P5003" s="74"/>
      <c r="Q5003" s="57">
        <f t="shared" si="1231"/>
        <v>0</v>
      </c>
      <c r="R5003" s="74"/>
      <c r="S5003" s="53">
        <f t="shared" si="1233"/>
        <v>0</v>
      </c>
      <c r="T5003" s="58"/>
      <c r="U5003" s="58"/>
      <c r="V5003" s="53">
        <f t="shared" si="1232"/>
        <v>0</v>
      </c>
      <c r="W5003" s="75"/>
      <c r="X5003" s="76"/>
    </row>
    <row r="5004" spans="1:24" s="35" customFormat="1" ht="15.75" x14ac:dyDescent="0.25">
      <c r="A5004" s="72" t="s">
        <v>314</v>
      </c>
      <c r="B5004" s="33" t="s">
        <v>338</v>
      </c>
      <c r="C5004" s="78" t="s">
        <v>145</v>
      </c>
      <c r="D5004" s="43" t="s">
        <v>146</v>
      </c>
      <c r="E5004" s="74"/>
      <c r="F5004" s="74"/>
      <c r="G5004" s="74"/>
      <c r="H5004" s="74"/>
      <c r="I5004" s="127"/>
      <c r="J5004" s="50"/>
      <c r="K5004" s="127"/>
      <c r="L5004" s="55"/>
      <c r="M5004" s="75"/>
      <c r="N5004" s="75"/>
      <c r="O5004" s="74"/>
      <c r="P5004" s="74"/>
      <c r="Q5004" s="59">
        <f t="shared" si="1231"/>
        <v>0</v>
      </c>
      <c r="R5004" s="74"/>
      <c r="S5004" s="53">
        <f t="shared" si="1233"/>
        <v>0</v>
      </c>
      <c r="T5004" s="53"/>
      <c r="U5004" s="53"/>
      <c r="V5004" s="53">
        <f t="shared" si="1232"/>
        <v>0</v>
      </c>
      <c r="W5004" s="75"/>
      <c r="X5004" s="76"/>
    </row>
    <row r="5005" spans="1:24" s="35" customFormat="1" ht="15.75" x14ac:dyDescent="0.25">
      <c r="A5005" s="72" t="s">
        <v>314</v>
      </c>
      <c r="B5005" s="33" t="s">
        <v>338</v>
      </c>
      <c r="C5005" s="78" t="s">
        <v>147</v>
      </c>
      <c r="D5005" s="43" t="s">
        <v>148</v>
      </c>
      <c r="E5005" s="74"/>
      <c r="F5005" s="74"/>
      <c r="G5005" s="74"/>
      <c r="H5005" s="74"/>
      <c r="I5005" s="54"/>
      <c r="J5005" s="50"/>
      <c r="K5005" s="54"/>
      <c r="L5005" s="55"/>
      <c r="M5005" s="75"/>
      <c r="N5005" s="75"/>
      <c r="O5005" s="74"/>
      <c r="P5005" s="74"/>
      <c r="Q5005" s="57">
        <f t="shared" si="1231"/>
        <v>0</v>
      </c>
      <c r="R5005" s="74"/>
      <c r="S5005" s="53">
        <f t="shared" si="1233"/>
        <v>0</v>
      </c>
      <c r="T5005" s="58"/>
      <c r="U5005" s="58"/>
      <c r="V5005" s="53">
        <f t="shared" si="1232"/>
        <v>0</v>
      </c>
      <c r="W5005" s="75"/>
      <c r="X5005" s="76"/>
    </row>
    <row r="5006" spans="1:24" s="35" customFormat="1" ht="78.75" x14ac:dyDescent="0.25">
      <c r="A5006" s="72" t="s">
        <v>314</v>
      </c>
      <c r="B5006" s="33" t="s">
        <v>338</v>
      </c>
      <c r="C5006" s="78" t="s">
        <v>149</v>
      </c>
      <c r="D5006" s="43" t="s">
        <v>150</v>
      </c>
      <c r="E5006" s="74"/>
      <c r="F5006" s="74"/>
      <c r="G5006" s="74"/>
      <c r="H5006" s="74"/>
      <c r="I5006" s="54"/>
      <c r="J5006" s="50"/>
      <c r="K5006" s="54"/>
      <c r="L5006" s="55"/>
      <c r="M5006" s="75"/>
      <c r="N5006" s="75"/>
      <c r="O5006" s="74"/>
      <c r="P5006" s="74"/>
      <c r="Q5006" s="57">
        <f t="shared" si="1231"/>
        <v>0</v>
      </c>
      <c r="R5006" s="74"/>
      <c r="S5006" s="53">
        <f t="shared" si="1233"/>
        <v>0</v>
      </c>
      <c r="T5006" s="58"/>
      <c r="U5006" s="58"/>
      <c r="V5006" s="53">
        <f t="shared" si="1232"/>
        <v>0</v>
      </c>
      <c r="W5006" s="75"/>
      <c r="X5006" s="76"/>
    </row>
    <row r="5007" spans="1:24" s="35" customFormat="1" ht="31.5" x14ac:dyDescent="0.25">
      <c r="A5007" s="72" t="s">
        <v>314</v>
      </c>
      <c r="B5007" s="33" t="s">
        <v>338</v>
      </c>
      <c r="C5007" s="78" t="s">
        <v>130</v>
      </c>
      <c r="D5007" s="43" t="s">
        <v>151</v>
      </c>
      <c r="E5007" s="74"/>
      <c r="F5007" s="74"/>
      <c r="G5007" s="74"/>
      <c r="H5007" s="74"/>
      <c r="I5007" s="54"/>
      <c r="J5007" s="50"/>
      <c r="K5007" s="54"/>
      <c r="L5007" s="55"/>
      <c r="M5007" s="75"/>
      <c r="N5007" s="75"/>
      <c r="O5007" s="74"/>
      <c r="P5007" s="74"/>
      <c r="Q5007" s="57">
        <f t="shared" si="1231"/>
        <v>0</v>
      </c>
      <c r="R5007" s="74"/>
      <c r="S5007" s="53">
        <f t="shared" si="1233"/>
        <v>0</v>
      </c>
      <c r="T5007" s="58"/>
      <c r="U5007" s="58"/>
      <c r="V5007" s="53">
        <f t="shared" si="1232"/>
        <v>0</v>
      </c>
      <c r="W5007" s="75"/>
      <c r="X5007" s="76"/>
    </row>
    <row r="5008" spans="1:24" s="35" customFormat="1" ht="47.25" x14ac:dyDescent="0.25">
      <c r="A5008" s="72" t="s">
        <v>314</v>
      </c>
      <c r="B5008" s="33" t="s">
        <v>338</v>
      </c>
      <c r="C5008" s="78" t="s">
        <v>174</v>
      </c>
      <c r="D5008" s="43" t="s">
        <v>175</v>
      </c>
      <c r="E5008" s="74"/>
      <c r="F5008" s="74"/>
      <c r="G5008" s="74"/>
      <c r="H5008" s="74"/>
      <c r="I5008" s="54"/>
      <c r="J5008" s="50"/>
      <c r="K5008" s="54"/>
      <c r="L5008" s="55"/>
      <c r="M5008" s="75"/>
      <c r="N5008" s="75"/>
      <c r="O5008" s="74"/>
      <c r="P5008" s="74"/>
      <c r="Q5008" s="57">
        <f t="shared" si="1231"/>
        <v>0</v>
      </c>
      <c r="R5008" s="74"/>
      <c r="S5008" s="53">
        <f t="shared" si="1233"/>
        <v>0</v>
      </c>
      <c r="T5008" s="58"/>
      <c r="U5008" s="58"/>
      <c r="V5008" s="53">
        <f t="shared" si="1232"/>
        <v>0</v>
      </c>
      <c r="W5008" s="75"/>
      <c r="X5008" s="76"/>
    </row>
    <row r="5009" spans="1:24" s="35" customFormat="1" ht="31.5" x14ac:dyDescent="0.25">
      <c r="A5009" s="72" t="s">
        <v>314</v>
      </c>
      <c r="B5009" s="33" t="s">
        <v>338</v>
      </c>
      <c r="C5009" s="78" t="s">
        <v>129</v>
      </c>
      <c r="D5009" s="43" t="s">
        <v>152</v>
      </c>
      <c r="E5009" s="74"/>
      <c r="F5009" s="74"/>
      <c r="G5009" s="74"/>
      <c r="H5009" s="74"/>
      <c r="I5009" s="54"/>
      <c r="J5009" s="50"/>
      <c r="K5009" s="54"/>
      <c r="L5009" s="55"/>
      <c r="M5009" s="75"/>
      <c r="N5009" s="75"/>
      <c r="O5009" s="74"/>
      <c r="P5009" s="74"/>
      <c r="Q5009" s="57">
        <f t="shared" si="1231"/>
        <v>0</v>
      </c>
      <c r="R5009" s="74"/>
      <c r="S5009" s="53">
        <f t="shared" si="1233"/>
        <v>0</v>
      </c>
      <c r="T5009" s="58"/>
      <c r="U5009" s="58"/>
      <c r="V5009" s="53">
        <f t="shared" si="1232"/>
        <v>0</v>
      </c>
      <c r="W5009" s="75"/>
      <c r="X5009" s="76"/>
    </row>
    <row r="5010" spans="1:24" s="35" customFormat="1" ht="31.5" x14ac:dyDescent="0.25">
      <c r="A5010" s="72" t="s">
        <v>314</v>
      </c>
      <c r="B5010" s="33" t="s">
        <v>338</v>
      </c>
      <c r="C5010" s="78" t="s">
        <v>176</v>
      </c>
      <c r="D5010" s="43" t="s">
        <v>177</v>
      </c>
      <c r="E5010" s="74"/>
      <c r="F5010" s="74"/>
      <c r="G5010" s="74"/>
      <c r="H5010" s="74"/>
      <c r="I5010" s="54"/>
      <c r="J5010" s="50"/>
      <c r="K5010" s="54"/>
      <c r="L5010" s="55"/>
      <c r="M5010" s="75"/>
      <c r="N5010" s="75"/>
      <c r="O5010" s="74"/>
      <c r="P5010" s="74"/>
      <c r="Q5010" s="57">
        <f t="shared" si="1231"/>
        <v>0</v>
      </c>
      <c r="R5010" s="74"/>
      <c r="S5010" s="53">
        <f t="shared" si="1233"/>
        <v>0</v>
      </c>
      <c r="T5010" s="58"/>
      <c r="U5010" s="58"/>
      <c r="V5010" s="53">
        <f t="shared" si="1232"/>
        <v>0</v>
      </c>
      <c r="W5010" s="75"/>
      <c r="X5010" s="76"/>
    </row>
    <row r="5011" spans="1:24" s="35" customFormat="1" ht="15.75" x14ac:dyDescent="0.25">
      <c r="A5011" s="72" t="s">
        <v>314</v>
      </c>
      <c r="B5011" s="33" t="s">
        <v>338</v>
      </c>
      <c r="C5011" s="78" t="s">
        <v>131</v>
      </c>
      <c r="D5011" s="43" t="s">
        <v>153</v>
      </c>
      <c r="E5011" s="74"/>
      <c r="F5011" s="74"/>
      <c r="G5011" s="74"/>
      <c r="H5011" s="74"/>
      <c r="I5011" s="54"/>
      <c r="J5011" s="50"/>
      <c r="K5011" s="54"/>
      <c r="L5011" s="55"/>
      <c r="M5011" s="75"/>
      <c r="N5011" s="75"/>
      <c r="O5011" s="74"/>
      <c r="P5011" s="74"/>
      <c r="Q5011" s="57">
        <f t="shared" si="1231"/>
        <v>0</v>
      </c>
      <c r="R5011" s="74"/>
      <c r="S5011" s="53">
        <f t="shared" si="1233"/>
        <v>0</v>
      </c>
      <c r="T5011" s="58"/>
      <c r="U5011" s="58"/>
      <c r="V5011" s="53">
        <f t="shared" si="1232"/>
        <v>0</v>
      </c>
      <c r="W5011" s="75"/>
      <c r="X5011" s="76"/>
    </row>
    <row r="5012" spans="1:24" s="35" customFormat="1" ht="31.5" x14ac:dyDescent="0.25">
      <c r="A5012" s="72" t="s">
        <v>314</v>
      </c>
      <c r="B5012" s="33" t="s">
        <v>338</v>
      </c>
      <c r="C5012" s="78" t="s">
        <v>178</v>
      </c>
      <c r="D5012" s="43" t="s">
        <v>179</v>
      </c>
      <c r="E5012" s="74"/>
      <c r="F5012" s="74"/>
      <c r="G5012" s="74"/>
      <c r="H5012" s="74"/>
      <c r="I5012" s="54"/>
      <c r="J5012" s="50"/>
      <c r="K5012" s="54"/>
      <c r="L5012" s="55"/>
      <c r="M5012" s="75"/>
      <c r="N5012" s="75"/>
      <c r="O5012" s="74"/>
      <c r="P5012" s="74"/>
      <c r="Q5012" s="57">
        <f t="shared" si="1231"/>
        <v>0</v>
      </c>
      <c r="R5012" s="74"/>
      <c r="S5012" s="53">
        <f t="shared" si="1233"/>
        <v>0</v>
      </c>
      <c r="T5012" s="58"/>
      <c r="U5012" s="58"/>
      <c r="V5012" s="53">
        <f t="shared" si="1232"/>
        <v>0</v>
      </c>
      <c r="W5012" s="75"/>
      <c r="X5012" s="76"/>
    </row>
    <row r="5013" spans="1:24" s="35" customFormat="1" ht="31.5" x14ac:dyDescent="0.25">
      <c r="A5013" s="72" t="s">
        <v>314</v>
      </c>
      <c r="B5013" s="33" t="s">
        <v>338</v>
      </c>
      <c r="C5013" s="78" t="s">
        <v>132</v>
      </c>
      <c r="D5013" s="43" t="s">
        <v>154</v>
      </c>
      <c r="E5013" s="74"/>
      <c r="F5013" s="74"/>
      <c r="G5013" s="74"/>
      <c r="H5013" s="74"/>
      <c r="I5013" s="54"/>
      <c r="J5013" s="50"/>
      <c r="K5013" s="54"/>
      <c r="L5013" s="55"/>
      <c r="M5013" s="75"/>
      <c r="N5013" s="75"/>
      <c r="O5013" s="74"/>
      <c r="P5013" s="74"/>
      <c r="Q5013" s="57">
        <f t="shared" si="1231"/>
        <v>0</v>
      </c>
      <c r="R5013" s="74"/>
      <c r="S5013" s="53">
        <f t="shared" si="1233"/>
        <v>0</v>
      </c>
      <c r="T5013" s="58"/>
      <c r="U5013" s="58"/>
      <c r="V5013" s="53">
        <f t="shared" si="1232"/>
        <v>0</v>
      </c>
      <c r="W5013" s="75"/>
      <c r="X5013" s="76"/>
    </row>
    <row r="5014" spans="1:24" s="35" customFormat="1" ht="15.75" x14ac:dyDescent="0.25">
      <c r="A5014" s="72" t="s">
        <v>314</v>
      </c>
      <c r="B5014" s="33" t="s">
        <v>338</v>
      </c>
      <c r="C5014" s="78" t="s">
        <v>133</v>
      </c>
      <c r="D5014" s="43" t="s">
        <v>155</v>
      </c>
      <c r="E5014" s="74"/>
      <c r="F5014" s="74"/>
      <c r="G5014" s="74"/>
      <c r="H5014" s="74"/>
      <c r="I5014" s="54"/>
      <c r="J5014" s="50"/>
      <c r="K5014" s="54"/>
      <c r="L5014" s="55"/>
      <c r="M5014" s="75"/>
      <c r="N5014" s="75"/>
      <c r="O5014" s="74"/>
      <c r="P5014" s="74"/>
      <c r="Q5014" s="57">
        <f t="shared" si="1231"/>
        <v>0</v>
      </c>
      <c r="R5014" s="74"/>
      <c r="S5014" s="53">
        <f t="shared" si="1233"/>
        <v>0</v>
      </c>
      <c r="T5014" s="58"/>
      <c r="U5014" s="58"/>
      <c r="V5014" s="53">
        <f t="shared" si="1232"/>
        <v>0</v>
      </c>
      <c r="W5014" s="75"/>
      <c r="X5014" s="76"/>
    </row>
    <row r="5015" spans="1:24" s="35" customFormat="1" ht="15.75" x14ac:dyDescent="0.25">
      <c r="A5015" s="72" t="s">
        <v>314</v>
      </c>
      <c r="B5015" s="33" t="s">
        <v>338</v>
      </c>
      <c r="C5015" s="78" t="s">
        <v>135</v>
      </c>
      <c r="D5015" s="43" t="s">
        <v>156</v>
      </c>
      <c r="E5015" s="74"/>
      <c r="F5015" s="74"/>
      <c r="G5015" s="74"/>
      <c r="H5015" s="74"/>
      <c r="I5015" s="54"/>
      <c r="J5015" s="50"/>
      <c r="K5015" s="54"/>
      <c r="L5015" s="55"/>
      <c r="M5015" s="75"/>
      <c r="N5015" s="75"/>
      <c r="O5015" s="74"/>
      <c r="P5015" s="74"/>
      <c r="Q5015" s="57">
        <f t="shared" si="1231"/>
        <v>0</v>
      </c>
      <c r="R5015" s="74"/>
      <c r="S5015" s="53">
        <f t="shared" si="1233"/>
        <v>0</v>
      </c>
      <c r="T5015" s="58"/>
      <c r="U5015" s="58"/>
      <c r="V5015" s="53">
        <f t="shared" si="1232"/>
        <v>0</v>
      </c>
      <c r="W5015" s="75"/>
      <c r="X5015" s="76"/>
    </row>
    <row r="5016" spans="1:24" s="35" customFormat="1" ht="31.5" x14ac:dyDescent="0.25">
      <c r="A5016" s="72" t="s">
        <v>314</v>
      </c>
      <c r="B5016" s="33" t="s">
        <v>338</v>
      </c>
      <c r="C5016" s="78" t="s">
        <v>136</v>
      </c>
      <c r="D5016" s="43" t="s">
        <v>157</v>
      </c>
      <c r="E5016" s="74"/>
      <c r="F5016" s="74"/>
      <c r="G5016" s="74"/>
      <c r="H5016" s="74"/>
      <c r="I5016" s="54"/>
      <c r="J5016" s="50"/>
      <c r="K5016" s="54"/>
      <c r="L5016" s="55"/>
      <c r="M5016" s="75"/>
      <c r="N5016" s="75"/>
      <c r="O5016" s="74"/>
      <c r="P5016" s="74"/>
      <c r="Q5016" s="57">
        <f t="shared" si="1231"/>
        <v>0</v>
      </c>
      <c r="R5016" s="74"/>
      <c r="S5016" s="53">
        <f t="shared" si="1233"/>
        <v>0</v>
      </c>
      <c r="T5016" s="58"/>
      <c r="U5016" s="58"/>
      <c r="V5016" s="53">
        <f t="shared" si="1232"/>
        <v>0</v>
      </c>
      <c r="W5016" s="75"/>
      <c r="X5016" s="76"/>
    </row>
    <row r="5017" spans="1:24" s="35" customFormat="1" ht="47.25" x14ac:dyDescent="0.25">
      <c r="A5017" s="72" t="s">
        <v>314</v>
      </c>
      <c r="B5017" s="33" t="s">
        <v>338</v>
      </c>
      <c r="C5017" s="78" t="s">
        <v>134</v>
      </c>
      <c r="D5017" s="43" t="s">
        <v>158</v>
      </c>
      <c r="E5017" s="74"/>
      <c r="F5017" s="74"/>
      <c r="G5017" s="74"/>
      <c r="H5017" s="74"/>
      <c r="I5017" s="54"/>
      <c r="J5017" s="50"/>
      <c r="K5017" s="54"/>
      <c r="L5017" s="55"/>
      <c r="M5017" s="75"/>
      <c r="N5017" s="75"/>
      <c r="O5017" s="74"/>
      <c r="P5017" s="74"/>
      <c r="Q5017" s="57">
        <f t="shared" si="1231"/>
        <v>0</v>
      </c>
      <c r="R5017" s="74"/>
      <c r="S5017" s="53">
        <f t="shared" si="1233"/>
        <v>0</v>
      </c>
      <c r="T5017" s="58"/>
      <c r="U5017" s="58"/>
      <c r="V5017" s="53">
        <f t="shared" si="1232"/>
        <v>0</v>
      </c>
      <c r="W5017" s="75"/>
      <c r="X5017" s="76"/>
    </row>
    <row r="5018" spans="1:24" s="35" customFormat="1" ht="15.75" x14ac:dyDescent="0.25">
      <c r="A5018" s="72" t="s">
        <v>314</v>
      </c>
      <c r="B5018" s="33" t="s">
        <v>338</v>
      </c>
      <c r="C5018" s="78" t="s">
        <v>138</v>
      </c>
      <c r="D5018" s="43" t="s">
        <v>159</v>
      </c>
      <c r="E5018" s="74"/>
      <c r="F5018" s="74"/>
      <c r="G5018" s="74"/>
      <c r="H5018" s="74"/>
      <c r="I5018" s="54"/>
      <c r="J5018" s="50"/>
      <c r="K5018" s="54"/>
      <c r="L5018" s="55"/>
      <c r="M5018" s="75"/>
      <c r="N5018" s="75"/>
      <c r="O5018" s="74"/>
      <c r="P5018" s="74"/>
      <c r="Q5018" s="57">
        <f t="shared" si="1231"/>
        <v>0</v>
      </c>
      <c r="R5018" s="74"/>
      <c r="S5018" s="53">
        <f t="shared" si="1233"/>
        <v>0</v>
      </c>
      <c r="T5018" s="58"/>
      <c r="U5018" s="58"/>
      <c r="V5018" s="53">
        <f t="shared" si="1232"/>
        <v>0</v>
      </c>
      <c r="W5018" s="75"/>
      <c r="X5018" s="76"/>
    </row>
    <row r="5019" spans="1:24" s="35" customFormat="1" ht="15.75" x14ac:dyDescent="0.25">
      <c r="A5019" s="72" t="s">
        <v>314</v>
      </c>
      <c r="B5019" s="33" t="s">
        <v>338</v>
      </c>
      <c r="C5019" s="78" t="s">
        <v>180</v>
      </c>
      <c r="D5019" s="43" t="s">
        <v>181</v>
      </c>
      <c r="E5019" s="74"/>
      <c r="F5019" s="74"/>
      <c r="G5019" s="74"/>
      <c r="H5019" s="74"/>
      <c r="I5019" s="54"/>
      <c r="J5019" s="50"/>
      <c r="K5019" s="54"/>
      <c r="L5019" s="55"/>
      <c r="M5019" s="75"/>
      <c r="N5019" s="75"/>
      <c r="O5019" s="74"/>
      <c r="P5019" s="74"/>
      <c r="Q5019" s="57">
        <f t="shared" si="1231"/>
        <v>0</v>
      </c>
      <c r="R5019" s="74"/>
      <c r="S5019" s="53">
        <f t="shared" si="1233"/>
        <v>0</v>
      </c>
      <c r="T5019" s="58"/>
      <c r="U5019" s="58"/>
      <c r="V5019" s="53">
        <f t="shared" si="1232"/>
        <v>0</v>
      </c>
      <c r="W5019" s="75"/>
      <c r="X5019" s="76"/>
    </row>
    <row r="5020" spans="1:24" s="35" customFormat="1" ht="31.5" x14ac:dyDescent="0.25">
      <c r="A5020" s="72" t="s">
        <v>314</v>
      </c>
      <c r="B5020" s="33" t="s">
        <v>338</v>
      </c>
      <c r="C5020" s="78" t="s">
        <v>137</v>
      </c>
      <c r="D5020" s="43" t="s">
        <v>160</v>
      </c>
      <c r="E5020" s="74"/>
      <c r="F5020" s="74"/>
      <c r="G5020" s="74"/>
      <c r="H5020" s="74"/>
      <c r="I5020" s="54"/>
      <c r="J5020" s="50"/>
      <c r="K5020" s="54"/>
      <c r="L5020" s="55"/>
      <c r="M5020" s="75"/>
      <c r="N5020" s="75"/>
      <c r="O5020" s="74"/>
      <c r="P5020" s="74"/>
      <c r="Q5020" s="57">
        <f t="shared" si="1231"/>
        <v>0</v>
      </c>
      <c r="R5020" s="74"/>
      <c r="S5020" s="53">
        <f t="shared" si="1233"/>
        <v>0</v>
      </c>
      <c r="T5020" s="58"/>
      <c r="U5020" s="58"/>
      <c r="V5020" s="53">
        <f t="shared" si="1232"/>
        <v>0</v>
      </c>
      <c r="W5020" s="75"/>
      <c r="X5020" s="76"/>
    </row>
    <row r="5021" spans="1:24" s="35" customFormat="1" ht="15.75" x14ac:dyDescent="0.25">
      <c r="A5021" s="72" t="s">
        <v>314</v>
      </c>
      <c r="B5021" s="33" t="s">
        <v>338</v>
      </c>
      <c r="C5021" s="78" t="s">
        <v>127</v>
      </c>
      <c r="D5021" s="43" t="s">
        <v>161</v>
      </c>
      <c r="E5021" s="74"/>
      <c r="F5021" s="74"/>
      <c r="G5021" s="74"/>
      <c r="H5021" s="74"/>
      <c r="I5021" s="54"/>
      <c r="J5021" s="50"/>
      <c r="K5021" s="54"/>
      <c r="L5021" s="55"/>
      <c r="M5021" s="75"/>
      <c r="N5021" s="75"/>
      <c r="O5021" s="74"/>
      <c r="P5021" s="74"/>
      <c r="Q5021" s="57">
        <f t="shared" si="1231"/>
        <v>0</v>
      </c>
      <c r="R5021" s="74"/>
      <c r="S5021" s="53">
        <f t="shared" si="1233"/>
        <v>0</v>
      </c>
      <c r="T5021" s="58"/>
      <c r="U5021" s="58"/>
      <c r="V5021" s="53">
        <f t="shared" si="1232"/>
        <v>0</v>
      </c>
      <c r="W5021" s="75"/>
      <c r="X5021" s="76"/>
    </row>
    <row r="5022" spans="1:24" s="35" customFormat="1" ht="31.5" x14ac:dyDescent="0.25">
      <c r="A5022" s="72" t="s">
        <v>314</v>
      </c>
      <c r="B5022" s="33" t="s">
        <v>338</v>
      </c>
      <c r="C5022" s="78" t="s">
        <v>126</v>
      </c>
      <c r="D5022" s="43" t="s">
        <v>162</v>
      </c>
      <c r="E5022" s="74"/>
      <c r="F5022" s="74"/>
      <c r="G5022" s="74"/>
      <c r="H5022" s="74"/>
      <c r="I5022" s="54"/>
      <c r="J5022" s="50"/>
      <c r="K5022" s="54"/>
      <c r="L5022" s="55"/>
      <c r="M5022" s="75"/>
      <c r="N5022" s="75"/>
      <c r="O5022" s="74"/>
      <c r="P5022" s="74"/>
      <c r="Q5022" s="57">
        <f t="shared" si="1231"/>
        <v>0</v>
      </c>
      <c r="R5022" s="74"/>
      <c r="S5022" s="53">
        <f t="shared" si="1233"/>
        <v>0</v>
      </c>
      <c r="T5022" s="58"/>
      <c r="U5022" s="58"/>
      <c r="V5022" s="53">
        <f t="shared" si="1232"/>
        <v>0</v>
      </c>
      <c r="W5022" s="75"/>
      <c r="X5022" s="76"/>
    </row>
    <row r="5023" spans="1:24" s="35" customFormat="1" ht="15.75" x14ac:dyDescent="0.25">
      <c r="A5023" s="72" t="s">
        <v>314</v>
      </c>
      <c r="B5023" s="33" t="s">
        <v>338</v>
      </c>
      <c r="C5023" s="78" t="s">
        <v>122</v>
      </c>
      <c r="D5023" s="43" t="s">
        <v>163</v>
      </c>
      <c r="E5023" s="74"/>
      <c r="F5023" s="74"/>
      <c r="G5023" s="74"/>
      <c r="H5023" s="74"/>
      <c r="I5023" s="54"/>
      <c r="J5023" s="50"/>
      <c r="K5023" s="54"/>
      <c r="L5023" s="55"/>
      <c r="M5023" s="75"/>
      <c r="N5023" s="75"/>
      <c r="O5023" s="74"/>
      <c r="P5023" s="74"/>
      <c r="Q5023" s="57">
        <f t="shared" si="1231"/>
        <v>0</v>
      </c>
      <c r="R5023" s="74"/>
      <c r="S5023" s="53">
        <f t="shared" si="1233"/>
        <v>0</v>
      </c>
      <c r="T5023" s="58"/>
      <c r="U5023" s="58"/>
      <c r="V5023" s="53">
        <f t="shared" si="1232"/>
        <v>0</v>
      </c>
      <c r="W5023" s="75"/>
      <c r="X5023" s="76"/>
    </row>
    <row r="5024" spans="1:24" s="35" customFormat="1" ht="15.75" x14ac:dyDescent="0.25">
      <c r="A5024" s="72" t="s">
        <v>314</v>
      </c>
      <c r="B5024" s="33" t="s">
        <v>338</v>
      </c>
      <c r="C5024" s="78" t="s">
        <v>123</v>
      </c>
      <c r="D5024" s="43" t="s">
        <v>164</v>
      </c>
      <c r="E5024" s="74"/>
      <c r="F5024" s="74"/>
      <c r="G5024" s="74"/>
      <c r="H5024" s="74"/>
      <c r="I5024" s="54"/>
      <c r="J5024" s="50"/>
      <c r="K5024" s="54"/>
      <c r="L5024" s="55"/>
      <c r="M5024" s="75"/>
      <c r="N5024" s="75"/>
      <c r="O5024" s="74"/>
      <c r="P5024" s="74"/>
      <c r="Q5024" s="57">
        <f t="shared" si="1231"/>
        <v>0</v>
      </c>
      <c r="R5024" s="74"/>
      <c r="S5024" s="53">
        <f t="shared" si="1233"/>
        <v>0</v>
      </c>
      <c r="T5024" s="58"/>
      <c r="U5024" s="58"/>
      <c r="V5024" s="53">
        <f t="shared" si="1232"/>
        <v>0</v>
      </c>
      <c r="W5024" s="75"/>
      <c r="X5024" s="76"/>
    </row>
    <row r="5025" spans="1:24" s="35" customFormat="1" ht="15.75" x14ac:dyDescent="0.25">
      <c r="A5025" s="72" t="s">
        <v>314</v>
      </c>
      <c r="B5025" s="33" t="s">
        <v>338</v>
      </c>
      <c r="C5025" s="78" t="s">
        <v>182</v>
      </c>
      <c r="D5025" s="43" t="s">
        <v>183</v>
      </c>
      <c r="E5025" s="74"/>
      <c r="F5025" s="74"/>
      <c r="G5025" s="74"/>
      <c r="H5025" s="74"/>
      <c r="I5025" s="54"/>
      <c r="J5025" s="50"/>
      <c r="K5025" s="54"/>
      <c r="L5025" s="55"/>
      <c r="M5025" s="75"/>
      <c r="N5025" s="75"/>
      <c r="O5025" s="74"/>
      <c r="P5025" s="74"/>
      <c r="Q5025" s="57">
        <f t="shared" si="1231"/>
        <v>0</v>
      </c>
      <c r="R5025" s="74"/>
      <c r="S5025" s="53">
        <f t="shared" si="1233"/>
        <v>0</v>
      </c>
      <c r="T5025" s="58"/>
      <c r="U5025" s="58"/>
      <c r="V5025" s="53">
        <f t="shared" si="1232"/>
        <v>0</v>
      </c>
      <c r="W5025" s="75"/>
      <c r="X5025" s="76"/>
    </row>
    <row r="5026" spans="1:24" s="35" customFormat="1" ht="15.75" x14ac:dyDescent="0.25">
      <c r="A5026" s="72" t="s">
        <v>314</v>
      </c>
      <c r="B5026" s="33" t="s">
        <v>338</v>
      </c>
      <c r="C5026" s="78" t="s">
        <v>184</v>
      </c>
      <c r="D5026" s="43" t="s">
        <v>185</v>
      </c>
      <c r="E5026" s="74"/>
      <c r="F5026" s="74"/>
      <c r="G5026" s="74"/>
      <c r="H5026" s="74"/>
      <c r="I5026" s="54"/>
      <c r="J5026" s="50"/>
      <c r="K5026" s="54"/>
      <c r="L5026" s="55"/>
      <c r="M5026" s="75"/>
      <c r="N5026" s="75"/>
      <c r="O5026" s="74"/>
      <c r="P5026" s="74"/>
      <c r="Q5026" s="57">
        <f t="shared" si="1231"/>
        <v>0</v>
      </c>
      <c r="R5026" s="74"/>
      <c r="S5026" s="53">
        <f t="shared" si="1233"/>
        <v>0</v>
      </c>
      <c r="T5026" s="58"/>
      <c r="U5026" s="58"/>
      <c r="V5026" s="53">
        <f t="shared" si="1232"/>
        <v>0</v>
      </c>
      <c r="W5026" s="75"/>
      <c r="X5026" s="76"/>
    </row>
    <row r="5027" spans="1:24" s="35" customFormat="1" ht="15.75" x14ac:dyDescent="0.25">
      <c r="A5027" s="72" t="s">
        <v>314</v>
      </c>
      <c r="B5027" s="33" t="s">
        <v>338</v>
      </c>
      <c r="C5027" s="78" t="s">
        <v>186</v>
      </c>
      <c r="D5027" s="43" t="s">
        <v>187</v>
      </c>
      <c r="E5027" s="74"/>
      <c r="F5027" s="74"/>
      <c r="G5027" s="74"/>
      <c r="H5027" s="74"/>
      <c r="I5027" s="54"/>
      <c r="J5027" s="50"/>
      <c r="K5027" s="54"/>
      <c r="L5027" s="55"/>
      <c r="M5027" s="75"/>
      <c r="N5027" s="75"/>
      <c r="O5027" s="74"/>
      <c r="P5027" s="74"/>
      <c r="Q5027" s="57">
        <f t="shared" si="1231"/>
        <v>0</v>
      </c>
      <c r="R5027" s="74"/>
      <c r="S5027" s="53">
        <f t="shared" si="1233"/>
        <v>0</v>
      </c>
      <c r="T5027" s="58"/>
      <c r="U5027" s="58"/>
      <c r="V5027" s="53">
        <f t="shared" si="1232"/>
        <v>0</v>
      </c>
      <c r="W5027" s="75"/>
      <c r="X5027" s="76"/>
    </row>
    <row r="5028" spans="1:24" s="35" customFormat="1" ht="31.5" x14ac:dyDescent="0.25">
      <c r="A5028" s="72" t="s">
        <v>314</v>
      </c>
      <c r="B5028" s="33" t="s">
        <v>338</v>
      </c>
      <c r="C5028" s="78" t="s">
        <v>188</v>
      </c>
      <c r="D5028" s="43" t="s">
        <v>189</v>
      </c>
      <c r="E5028" s="74"/>
      <c r="F5028" s="74"/>
      <c r="G5028" s="74"/>
      <c r="H5028" s="74"/>
      <c r="I5028" s="54"/>
      <c r="J5028" s="50"/>
      <c r="K5028" s="54"/>
      <c r="L5028" s="55"/>
      <c r="M5028" s="75"/>
      <c r="N5028" s="75"/>
      <c r="O5028" s="74"/>
      <c r="P5028" s="74"/>
      <c r="Q5028" s="57">
        <f t="shared" si="1231"/>
        <v>0</v>
      </c>
      <c r="R5028" s="74"/>
      <c r="S5028" s="53">
        <f t="shared" si="1233"/>
        <v>0</v>
      </c>
      <c r="T5028" s="58"/>
      <c r="U5028" s="58"/>
      <c r="V5028" s="53">
        <f t="shared" si="1232"/>
        <v>0</v>
      </c>
      <c r="W5028" s="75"/>
      <c r="X5028" s="76"/>
    </row>
    <row r="5029" spans="1:24" s="35" customFormat="1" ht="15.75" x14ac:dyDescent="0.25">
      <c r="A5029" s="72" t="s">
        <v>314</v>
      </c>
      <c r="B5029" s="33" t="s">
        <v>338</v>
      </c>
      <c r="C5029" s="78" t="s">
        <v>124</v>
      </c>
      <c r="D5029" s="43" t="s">
        <v>165</v>
      </c>
      <c r="E5029" s="74"/>
      <c r="F5029" s="74"/>
      <c r="G5029" s="74"/>
      <c r="H5029" s="74"/>
      <c r="I5029" s="54"/>
      <c r="J5029" s="50"/>
      <c r="K5029" s="54"/>
      <c r="L5029" s="55"/>
      <c r="M5029" s="75"/>
      <c r="N5029" s="75"/>
      <c r="O5029" s="74"/>
      <c r="P5029" s="74"/>
      <c r="Q5029" s="57">
        <f t="shared" si="1231"/>
        <v>0</v>
      </c>
      <c r="R5029" s="74"/>
      <c r="S5029" s="53">
        <f t="shared" si="1233"/>
        <v>0</v>
      </c>
      <c r="T5029" s="58"/>
      <c r="U5029" s="58"/>
      <c r="V5029" s="53">
        <f t="shared" si="1232"/>
        <v>0</v>
      </c>
      <c r="W5029" s="75"/>
      <c r="X5029" s="76"/>
    </row>
    <row r="5030" spans="1:24" s="35" customFormat="1" ht="15.75" x14ac:dyDescent="0.25">
      <c r="A5030" s="72" t="s">
        <v>314</v>
      </c>
      <c r="B5030" s="33" t="s">
        <v>338</v>
      </c>
      <c r="C5030" s="78" t="s">
        <v>125</v>
      </c>
      <c r="D5030" s="43" t="s">
        <v>166</v>
      </c>
      <c r="E5030" s="74"/>
      <c r="F5030" s="74"/>
      <c r="G5030" s="74"/>
      <c r="H5030" s="74"/>
      <c r="I5030" s="54"/>
      <c r="J5030" s="50"/>
      <c r="K5030" s="54"/>
      <c r="L5030" s="55"/>
      <c r="M5030" s="75"/>
      <c r="N5030" s="75"/>
      <c r="O5030" s="74"/>
      <c r="P5030" s="74"/>
      <c r="Q5030" s="57">
        <f t="shared" si="1231"/>
        <v>0</v>
      </c>
      <c r="R5030" s="74"/>
      <c r="S5030" s="53">
        <f t="shared" si="1233"/>
        <v>0</v>
      </c>
      <c r="T5030" s="58"/>
      <c r="U5030" s="58"/>
      <c r="V5030" s="53">
        <f t="shared" si="1232"/>
        <v>0</v>
      </c>
      <c r="W5030" s="75"/>
      <c r="X5030" s="76"/>
    </row>
    <row r="5031" spans="1:24" s="35" customFormat="1" ht="47.25" x14ac:dyDescent="0.25">
      <c r="A5031" s="72" t="s">
        <v>314</v>
      </c>
      <c r="B5031" s="33" t="s">
        <v>338</v>
      </c>
      <c r="C5031" s="78" t="s">
        <v>34</v>
      </c>
      <c r="D5031" s="43" t="s">
        <v>167</v>
      </c>
      <c r="E5031" s="74"/>
      <c r="F5031" s="74"/>
      <c r="G5031" s="74"/>
      <c r="H5031" s="74"/>
      <c r="I5031" s="54"/>
      <c r="J5031" s="50"/>
      <c r="K5031" s="54"/>
      <c r="L5031" s="55"/>
      <c r="M5031" s="75"/>
      <c r="N5031" s="75"/>
      <c r="O5031" s="74"/>
      <c r="P5031" s="74"/>
      <c r="Q5031" s="57">
        <f t="shared" si="1231"/>
        <v>0</v>
      </c>
      <c r="R5031" s="74"/>
      <c r="S5031" s="53">
        <f t="shared" si="1233"/>
        <v>0</v>
      </c>
      <c r="T5031" s="58"/>
      <c r="U5031" s="58"/>
      <c r="V5031" s="53">
        <f t="shared" si="1232"/>
        <v>0</v>
      </c>
      <c r="W5031" s="75"/>
      <c r="X5031" s="76"/>
    </row>
    <row r="5032" spans="1:24" s="35" customFormat="1" ht="15.75" x14ac:dyDescent="0.25">
      <c r="A5032" s="72" t="s">
        <v>314</v>
      </c>
      <c r="B5032" s="33" t="s">
        <v>338</v>
      </c>
      <c r="C5032" s="78" t="s">
        <v>35</v>
      </c>
      <c r="D5032" s="43" t="s">
        <v>168</v>
      </c>
      <c r="E5032" s="74"/>
      <c r="F5032" s="74"/>
      <c r="G5032" s="74"/>
      <c r="H5032" s="74"/>
      <c r="I5032" s="54"/>
      <c r="J5032" s="50"/>
      <c r="K5032" s="54"/>
      <c r="L5032" s="55"/>
      <c r="M5032" s="75"/>
      <c r="N5032" s="75"/>
      <c r="O5032" s="74"/>
      <c r="P5032" s="74"/>
      <c r="Q5032" s="57">
        <f t="shared" si="1231"/>
        <v>0</v>
      </c>
      <c r="R5032" s="74"/>
      <c r="S5032" s="53">
        <f t="shared" si="1233"/>
        <v>0</v>
      </c>
      <c r="T5032" s="58"/>
      <c r="U5032" s="58"/>
      <c r="V5032" s="53">
        <f t="shared" si="1232"/>
        <v>0</v>
      </c>
      <c r="W5032" s="75"/>
      <c r="X5032" s="76"/>
    </row>
    <row r="5033" spans="1:24" s="35" customFormat="1" ht="31.5" x14ac:dyDescent="0.25">
      <c r="A5033" s="72" t="s">
        <v>314</v>
      </c>
      <c r="B5033" s="33" t="s">
        <v>338</v>
      </c>
      <c r="C5033" s="78" t="s">
        <v>36</v>
      </c>
      <c r="D5033" s="43" t="s">
        <v>190</v>
      </c>
      <c r="E5033" s="74"/>
      <c r="F5033" s="74"/>
      <c r="G5033" s="74"/>
      <c r="H5033" s="74"/>
      <c r="I5033" s="54"/>
      <c r="J5033" s="50"/>
      <c r="K5033" s="54"/>
      <c r="L5033" s="55"/>
      <c r="M5033" s="75"/>
      <c r="N5033" s="75"/>
      <c r="O5033" s="74"/>
      <c r="P5033" s="74"/>
      <c r="Q5033" s="57">
        <f t="shared" si="1231"/>
        <v>0</v>
      </c>
      <c r="R5033" s="74"/>
      <c r="S5033" s="53">
        <f t="shared" si="1233"/>
        <v>0</v>
      </c>
      <c r="T5033" s="58"/>
      <c r="U5033" s="58"/>
      <c r="V5033" s="53">
        <f t="shared" si="1232"/>
        <v>0</v>
      </c>
      <c r="W5033" s="75"/>
      <c r="X5033" s="76"/>
    </row>
    <row r="5034" spans="1:24" s="35" customFormat="1" ht="31.5" x14ac:dyDescent="0.25">
      <c r="A5034" s="72" t="s">
        <v>314</v>
      </c>
      <c r="B5034" s="33" t="s">
        <v>338</v>
      </c>
      <c r="C5034" s="78" t="s">
        <v>37</v>
      </c>
      <c r="D5034" s="43" t="s">
        <v>191</v>
      </c>
      <c r="E5034" s="74"/>
      <c r="F5034" s="74"/>
      <c r="G5034" s="74"/>
      <c r="H5034" s="74"/>
      <c r="I5034" s="54"/>
      <c r="J5034" s="50"/>
      <c r="K5034" s="54"/>
      <c r="L5034" s="55"/>
      <c r="M5034" s="75"/>
      <c r="N5034" s="75"/>
      <c r="O5034" s="74"/>
      <c r="P5034" s="74"/>
      <c r="Q5034" s="57">
        <f t="shared" si="1231"/>
        <v>0</v>
      </c>
      <c r="R5034" s="74"/>
      <c r="S5034" s="53">
        <f t="shared" si="1233"/>
        <v>0</v>
      </c>
      <c r="T5034" s="58"/>
      <c r="U5034" s="58"/>
      <c r="V5034" s="53">
        <f t="shared" si="1232"/>
        <v>0</v>
      </c>
      <c r="W5034" s="75"/>
      <c r="X5034" s="76"/>
    </row>
    <row r="5035" spans="1:24" s="35" customFormat="1" ht="31.5" x14ac:dyDescent="0.25">
      <c r="A5035" s="72" t="s">
        <v>314</v>
      </c>
      <c r="B5035" s="33" t="s">
        <v>338</v>
      </c>
      <c r="C5035" s="78" t="s">
        <v>38</v>
      </c>
      <c r="D5035" s="43" t="s">
        <v>169</v>
      </c>
      <c r="E5035" s="74"/>
      <c r="F5035" s="74"/>
      <c r="G5035" s="74"/>
      <c r="H5035" s="74"/>
      <c r="I5035" s="54"/>
      <c r="J5035" s="50"/>
      <c r="K5035" s="54"/>
      <c r="L5035" s="55"/>
      <c r="M5035" s="75"/>
      <c r="N5035" s="75"/>
      <c r="O5035" s="74"/>
      <c r="P5035" s="74"/>
      <c r="Q5035" s="57">
        <f t="shared" si="1231"/>
        <v>0</v>
      </c>
      <c r="R5035" s="74"/>
      <c r="S5035" s="53">
        <f t="shared" si="1233"/>
        <v>0</v>
      </c>
      <c r="T5035" s="58"/>
      <c r="U5035" s="58"/>
      <c r="V5035" s="53">
        <f t="shared" si="1232"/>
        <v>0</v>
      </c>
      <c r="W5035" s="75"/>
      <c r="X5035" s="76"/>
    </row>
    <row r="5036" spans="1:24" s="35" customFormat="1" ht="15.75" x14ac:dyDescent="0.25">
      <c r="A5036" s="72" t="s">
        <v>314</v>
      </c>
      <c r="B5036" s="33" t="s">
        <v>338</v>
      </c>
      <c r="C5036" s="78" t="s">
        <v>39</v>
      </c>
      <c r="D5036" s="43" t="s">
        <v>170</v>
      </c>
      <c r="E5036" s="74"/>
      <c r="F5036" s="74"/>
      <c r="G5036" s="74"/>
      <c r="H5036" s="74"/>
      <c r="I5036" s="54"/>
      <c r="J5036" s="50"/>
      <c r="K5036" s="54"/>
      <c r="L5036" s="55"/>
      <c r="M5036" s="75"/>
      <c r="N5036" s="75"/>
      <c r="O5036" s="74"/>
      <c r="P5036" s="74"/>
      <c r="Q5036" s="57">
        <f t="shared" si="1231"/>
        <v>0</v>
      </c>
      <c r="R5036" s="74"/>
      <c r="S5036" s="53">
        <f t="shared" si="1233"/>
        <v>0</v>
      </c>
      <c r="T5036" s="58"/>
      <c r="U5036" s="58"/>
      <c r="V5036" s="53">
        <f t="shared" si="1232"/>
        <v>0</v>
      </c>
      <c r="W5036" s="75"/>
      <c r="X5036" s="76"/>
    </row>
    <row r="5037" spans="1:24" s="35" customFormat="1" ht="47.25" x14ac:dyDescent="0.25">
      <c r="A5037" s="72" t="s">
        <v>314</v>
      </c>
      <c r="B5037" s="33" t="s">
        <v>338</v>
      </c>
      <c r="C5037" s="78" t="s">
        <v>40</v>
      </c>
      <c r="D5037" s="43" t="s">
        <v>172</v>
      </c>
      <c r="E5037" s="74"/>
      <c r="F5037" s="74"/>
      <c r="G5037" s="74"/>
      <c r="H5037" s="74"/>
      <c r="I5037" s="54"/>
      <c r="J5037" s="50"/>
      <c r="K5037" s="54"/>
      <c r="L5037" s="55"/>
      <c r="M5037" s="75"/>
      <c r="N5037" s="75"/>
      <c r="O5037" s="74"/>
      <c r="P5037" s="74"/>
      <c r="Q5037" s="57">
        <f t="shared" si="1231"/>
        <v>0</v>
      </c>
      <c r="R5037" s="74"/>
      <c r="S5037" s="53">
        <f t="shared" si="1233"/>
        <v>0</v>
      </c>
      <c r="T5037" s="58"/>
      <c r="U5037" s="58"/>
      <c r="V5037" s="53">
        <f t="shared" si="1232"/>
        <v>0</v>
      </c>
      <c r="W5037" s="75"/>
      <c r="X5037" s="76"/>
    </row>
    <row r="5038" spans="1:24" s="35" customFormat="1" ht="15.75" x14ac:dyDescent="0.25">
      <c r="A5038" s="72" t="s">
        <v>314</v>
      </c>
      <c r="B5038" s="33" t="s">
        <v>338</v>
      </c>
      <c r="C5038" s="78" t="s">
        <v>41</v>
      </c>
      <c r="D5038" s="43" t="s">
        <v>171</v>
      </c>
      <c r="E5038" s="74"/>
      <c r="F5038" s="74"/>
      <c r="G5038" s="74"/>
      <c r="H5038" s="74"/>
      <c r="I5038" s="54"/>
      <c r="J5038" s="50"/>
      <c r="K5038" s="54"/>
      <c r="L5038" s="55"/>
      <c r="M5038" s="75"/>
      <c r="N5038" s="75"/>
      <c r="O5038" s="74"/>
      <c r="P5038" s="74"/>
      <c r="Q5038" s="57">
        <f t="shared" si="1231"/>
        <v>0</v>
      </c>
      <c r="R5038" s="74"/>
      <c r="S5038" s="53">
        <f t="shared" si="1233"/>
        <v>0</v>
      </c>
      <c r="T5038" s="58"/>
      <c r="U5038" s="58"/>
      <c r="V5038" s="53">
        <f t="shared" si="1232"/>
        <v>0</v>
      </c>
      <c r="W5038" s="75"/>
      <c r="X5038" s="76"/>
    </row>
    <row r="5039" spans="1:24" s="35" customFormat="1" ht="15.75" x14ac:dyDescent="0.25">
      <c r="A5039" s="72" t="s">
        <v>314</v>
      </c>
      <c r="B5039" s="33" t="s">
        <v>338</v>
      </c>
      <c r="C5039" s="78" t="s">
        <v>42</v>
      </c>
      <c r="D5039" s="43" t="s">
        <v>192</v>
      </c>
      <c r="E5039" s="74"/>
      <c r="F5039" s="74"/>
      <c r="G5039" s="74"/>
      <c r="H5039" s="74"/>
      <c r="I5039" s="54"/>
      <c r="J5039" s="50"/>
      <c r="K5039" s="54"/>
      <c r="L5039" s="55"/>
      <c r="M5039" s="75"/>
      <c r="N5039" s="75"/>
      <c r="O5039" s="74"/>
      <c r="P5039" s="74"/>
      <c r="Q5039" s="57">
        <f t="shared" si="1231"/>
        <v>0</v>
      </c>
      <c r="R5039" s="74"/>
      <c r="S5039" s="53">
        <f t="shared" si="1233"/>
        <v>0</v>
      </c>
      <c r="T5039" s="58"/>
      <c r="U5039" s="58"/>
      <c r="V5039" s="53">
        <f t="shared" si="1232"/>
        <v>0</v>
      </c>
      <c r="W5039" s="75"/>
      <c r="X5039" s="76"/>
    </row>
    <row r="5040" spans="1:24" s="35" customFormat="1" ht="15.75" x14ac:dyDescent="0.25">
      <c r="A5040" s="72" t="s">
        <v>314</v>
      </c>
      <c r="B5040" s="33" t="s">
        <v>338</v>
      </c>
      <c r="C5040" s="78" t="s">
        <v>43</v>
      </c>
      <c r="D5040" s="43" t="s">
        <v>193</v>
      </c>
      <c r="E5040" s="74"/>
      <c r="F5040" s="74"/>
      <c r="G5040" s="74"/>
      <c r="H5040" s="74"/>
      <c r="I5040" s="54"/>
      <c r="J5040" s="50"/>
      <c r="K5040" s="54"/>
      <c r="L5040" s="55"/>
      <c r="M5040" s="75"/>
      <c r="N5040" s="75"/>
      <c r="O5040" s="74"/>
      <c r="P5040" s="74"/>
      <c r="Q5040" s="57">
        <f t="shared" si="1231"/>
        <v>0</v>
      </c>
      <c r="R5040" s="74"/>
      <c r="S5040" s="53">
        <f t="shared" si="1233"/>
        <v>0</v>
      </c>
      <c r="T5040" s="58"/>
      <c r="U5040" s="58"/>
      <c r="V5040" s="53">
        <f t="shared" si="1232"/>
        <v>0</v>
      </c>
      <c r="W5040" s="75"/>
      <c r="X5040" s="76"/>
    </row>
    <row r="5041" spans="1:24" s="35" customFormat="1" ht="15.75" x14ac:dyDescent="0.25">
      <c r="A5041" s="72" t="s">
        <v>314</v>
      </c>
      <c r="B5041" s="33" t="s">
        <v>338</v>
      </c>
      <c r="C5041" s="78" t="s">
        <v>44</v>
      </c>
      <c r="D5041" s="43" t="s">
        <v>173</v>
      </c>
      <c r="E5041" s="53">
        <v>18697</v>
      </c>
      <c r="F5041" s="53">
        <f>E5041/12*3</f>
        <v>4674.25</v>
      </c>
      <c r="G5041" s="53">
        <v>25124</v>
      </c>
      <c r="H5041" s="53">
        <v>4090</v>
      </c>
      <c r="I5041" s="127">
        <f>G5041-F5041</f>
        <v>20449.75</v>
      </c>
      <c r="J5041" s="55">
        <f>ROUND(I5041/F5041*100,2)</f>
        <v>437.5</v>
      </c>
      <c r="K5041" s="54"/>
      <c r="L5041" s="55"/>
      <c r="M5041" s="75"/>
      <c r="N5041" s="75"/>
      <c r="O5041" s="74">
        <v>1820</v>
      </c>
      <c r="P5041" s="74">
        <v>119</v>
      </c>
      <c r="Q5041" s="57">
        <f t="shared" si="1231"/>
        <v>1701</v>
      </c>
      <c r="R5041" s="74">
        <v>32</v>
      </c>
      <c r="S5041" s="53">
        <f>ROUND(R5041/12*3,0)</f>
        <v>8</v>
      </c>
      <c r="T5041" s="58">
        <v>43</v>
      </c>
      <c r="U5041" s="58">
        <v>7</v>
      </c>
      <c r="V5041" s="53">
        <f t="shared" si="1232"/>
        <v>36</v>
      </c>
      <c r="W5041" s="75"/>
      <c r="X5041" s="76"/>
    </row>
    <row r="5042" spans="1:24" s="35" customFormat="1" ht="15.75" x14ac:dyDescent="0.25">
      <c r="A5042" s="72" t="s">
        <v>314</v>
      </c>
      <c r="B5042" s="33" t="s">
        <v>338</v>
      </c>
      <c r="C5042" s="78" t="s">
        <v>45</v>
      </c>
      <c r="D5042" s="43" t="s">
        <v>187</v>
      </c>
      <c r="E5042" s="74"/>
      <c r="F5042" s="74"/>
      <c r="G5042" s="74"/>
      <c r="H5042" s="74"/>
      <c r="I5042" s="54"/>
      <c r="J5042" s="50"/>
      <c r="K5042" s="54"/>
      <c r="L5042" s="55"/>
      <c r="M5042" s="75"/>
      <c r="N5042" s="75"/>
      <c r="O5042" s="74"/>
      <c r="P5042" s="74"/>
      <c r="Q5042" s="57">
        <f t="shared" si="1231"/>
        <v>0</v>
      </c>
      <c r="R5042" s="74"/>
      <c r="S5042" s="53">
        <f t="shared" ref="S5042:S5052" si="1234">ROUND(R5042/12*3,0)</f>
        <v>0</v>
      </c>
      <c r="T5042" s="58"/>
      <c r="U5042" s="58"/>
      <c r="V5042" s="53">
        <f t="shared" si="1232"/>
        <v>0</v>
      </c>
      <c r="W5042" s="75"/>
      <c r="X5042" s="76"/>
    </row>
    <row r="5043" spans="1:24" s="35" customFormat="1" ht="15.75" x14ac:dyDescent="0.25">
      <c r="A5043" s="72" t="s">
        <v>314</v>
      </c>
      <c r="B5043" s="33" t="s">
        <v>338</v>
      </c>
      <c r="C5043" s="78" t="s">
        <v>46</v>
      </c>
      <c r="D5043" s="43" t="s">
        <v>194</v>
      </c>
      <c r="E5043" s="74"/>
      <c r="F5043" s="74"/>
      <c r="G5043" s="74"/>
      <c r="H5043" s="74"/>
      <c r="I5043" s="54"/>
      <c r="J5043" s="50"/>
      <c r="K5043" s="54"/>
      <c r="L5043" s="55"/>
      <c r="M5043" s="75"/>
      <c r="N5043" s="75"/>
      <c r="O5043" s="74"/>
      <c r="P5043" s="74"/>
      <c r="Q5043" s="57">
        <f t="shared" si="1231"/>
        <v>0</v>
      </c>
      <c r="R5043" s="74"/>
      <c r="S5043" s="53">
        <f t="shared" si="1234"/>
        <v>0</v>
      </c>
      <c r="T5043" s="58"/>
      <c r="U5043" s="58"/>
      <c r="V5043" s="53">
        <f t="shared" si="1232"/>
        <v>0</v>
      </c>
      <c r="W5043" s="75"/>
      <c r="X5043" s="76"/>
    </row>
    <row r="5044" spans="1:24" s="35" customFormat="1" ht="15.75" x14ac:dyDescent="0.25">
      <c r="A5044" s="72" t="s">
        <v>314</v>
      </c>
      <c r="B5044" s="33" t="s">
        <v>338</v>
      </c>
      <c r="C5044" s="78" t="s">
        <v>47</v>
      </c>
      <c r="D5044" s="43" t="s">
        <v>121</v>
      </c>
      <c r="E5044" s="74"/>
      <c r="F5044" s="74"/>
      <c r="G5044" s="74"/>
      <c r="H5044" s="74"/>
      <c r="I5044" s="54"/>
      <c r="J5044" s="50"/>
      <c r="K5044" s="54"/>
      <c r="L5044" s="55"/>
      <c r="M5044" s="75"/>
      <c r="N5044" s="75"/>
      <c r="O5044" s="74"/>
      <c r="P5044" s="74"/>
      <c r="Q5044" s="57">
        <f t="shared" si="1231"/>
        <v>0</v>
      </c>
      <c r="R5044" s="74"/>
      <c r="S5044" s="53">
        <f t="shared" si="1234"/>
        <v>0</v>
      </c>
      <c r="T5044" s="58"/>
      <c r="U5044" s="58"/>
      <c r="V5044" s="53">
        <f t="shared" si="1232"/>
        <v>0</v>
      </c>
      <c r="W5044" s="75"/>
      <c r="X5044" s="76"/>
    </row>
    <row r="5045" spans="1:24" s="35" customFormat="1" ht="15.75" x14ac:dyDescent="0.25">
      <c r="A5045" s="72" t="s">
        <v>314</v>
      </c>
      <c r="B5045" s="33" t="s">
        <v>338</v>
      </c>
      <c r="C5045" s="78" t="s">
        <v>48</v>
      </c>
      <c r="D5045" s="43" t="s">
        <v>195</v>
      </c>
      <c r="E5045" s="74"/>
      <c r="F5045" s="74"/>
      <c r="G5045" s="74"/>
      <c r="H5045" s="74"/>
      <c r="I5045" s="54"/>
      <c r="J5045" s="50"/>
      <c r="K5045" s="54"/>
      <c r="L5045" s="55"/>
      <c r="M5045" s="75"/>
      <c r="N5045" s="75"/>
      <c r="O5045" s="74"/>
      <c r="P5045" s="74"/>
      <c r="Q5045" s="57">
        <f t="shared" si="1231"/>
        <v>0</v>
      </c>
      <c r="R5045" s="74"/>
      <c r="S5045" s="53">
        <f t="shared" si="1234"/>
        <v>0</v>
      </c>
      <c r="T5045" s="58"/>
      <c r="U5045" s="58"/>
      <c r="V5045" s="53">
        <f t="shared" si="1232"/>
        <v>0</v>
      </c>
      <c r="W5045" s="75"/>
      <c r="X5045" s="76"/>
    </row>
    <row r="5046" spans="1:24" s="35" customFormat="1" ht="31.5" x14ac:dyDescent="0.25">
      <c r="A5046" s="72" t="s">
        <v>314</v>
      </c>
      <c r="B5046" s="33" t="s">
        <v>338</v>
      </c>
      <c r="C5046" s="78" t="s">
        <v>128</v>
      </c>
      <c r="D5046" s="43" t="s">
        <v>118</v>
      </c>
      <c r="E5046" s="74"/>
      <c r="F5046" s="74"/>
      <c r="G5046" s="74"/>
      <c r="H5046" s="74"/>
      <c r="I5046" s="54"/>
      <c r="J5046" s="50"/>
      <c r="K5046" s="54"/>
      <c r="L5046" s="55"/>
      <c r="M5046" s="75"/>
      <c r="N5046" s="75"/>
      <c r="O5046" s="74"/>
      <c r="P5046" s="74"/>
      <c r="Q5046" s="57">
        <f t="shared" si="1231"/>
        <v>0</v>
      </c>
      <c r="R5046" s="74"/>
      <c r="S5046" s="53">
        <f t="shared" si="1234"/>
        <v>0</v>
      </c>
      <c r="T5046" s="58"/>
      <c r="U5046" s="58"/>
      <c r="V5046" s="53">
        <f t="shared" si="1232"/>
        <v>0</v>
      </c>
      <c r="W5046" s="75"/>
      <c r="X5046" s="76"/>
    </row>
    <row r="5047" spans="1:24" s="35" customFormat="1" ht="15.75" x14ac:dyDescent="0.25">
      <c r="A5047" s="72" t="s">
        <v>314</v>
      </c>
      <c r="B5047" s="33" t="s">
        <v>338</v>
      </c>
      <c r="C5047" s="78" t="s">
        <v>47</v>
      </c>
      <c r="D5047" s="43" t="s">
        <v>121</v>
      </c>
      <c r="E5047" s="74"/>
      <c r="F5047" s="74"/>
      <c r="G5047" s="74"/>
      <c r="H5047" s="74"/>
      <c r="I5047" s="54"/>
      <c r="J5047" s="50"/>
      <c r="K5047" s="54"/>
      <c r="L5047" s="55"/>
      <c r="M5047" s="75"/>
      <c r="N5047" s="75"/>
      <c r="O5047" s="74"/>
      <c r="P5047" s="74"/>
      <c r="Q5047" s="57">
        <f t="shared" si="1231"/>
        <v>0</v>
      </c>
      <c r="R5047" s="74"/>
      <c r="S5047" s="53">
        <f t="shared" si="1234"/>
        <v>0</v>
      </c>
      <c r="T5047" s="58"/>
      <c r="U5047" s="58"/>
      <c r="V5047" s="53">
        <f t="shared" si="1232"/>
        <v>0</v>
      </c>
      <c r="W5047" s="75"/>
      <c r="X5047" s="76"/>
    </row>
    <row r="5048" spans="1:24" s="35" customFormat="1" ht="31.5" x14ac:dyDescent="0.25">
      <c r="A5048" s="72" t="s">
        <v>314</v>
      </c>
      <c r="B5048" s="33" t="s">
        <v>338</v>
      </c>
      <c r="C5048" s="78" t="s">
        <v>49</v>
      </c>
      <c r="D5048" s="43" t="s">
        <v>196</v>
      </c>
      <c r="E5048" s="74"/>
      <c r="F5048" s="74"/>
      <c r="G5048" s="74"/>
      <c r="H5048" s="74"/>
      <c r="I5048" s="54"/>
      <c r="J5048" s="50"/>
      <c r="K5048" s="54"/>
      <c r="L5048" s="55"/>
      <c r="M5048" s="75"/>
      <c r="N5048" s="75"/>
      <c r="O5048" s="74"/>
      <c r="P5048" s="74"/>
      <c r="Q5048" s="57">
        <f t="shared" si="1231"/>
        <v>0</v>
      </c>
      <c r="R5048" s="74"/>
      <c r="S5048" s="53">
        <f t="shared" si="1234"/>
        <v>0</v>
      </c>
      <c r="T5048" s="58"/>
      <c r="U5048" s="58"/>
      <c r="V5048" s="53">
        <f t="shared" si="1232"/>
        <v>0</v>
      </c>
      <c r="W5048" s="75"/>
      <c r="X5048" s="76"/>
    </row>
    <row r="5049" spans="1:24" s="35" customFormat="1" ht="31.5" x14ac:dyDescent="0.25">
      <c r="A5049" s="72" t="s">
        <v>314</v>
      </c>
      <c r="B5049" s="33" t="s">
        <v>338</v>
      </c>
      <c r="C5049" s="78" t="s">
        <v>197</v>
      </c>
      <c r="D5049" s="43" t="s">
        <v>198</v>
      </c>
      <c r="E5049" s="74"/>
      <c r="F5049" s="74"/>
      <c r="G5049" s="74"/>
      <c r="H5049" s="74"/>
      <c r="I5049" s="54"/>
      <c r="J5049" s="50"/>
      <c r="K5049" s="54"/>
      <c r="L5049" s="55"/>
      <c r="M5049" s="75"/>
      <c r="N5049" s="75"/>
      <c r="O5049" s="74"/>
      <c r="P5049" s="74"/>
      <c r="Q5049" s="57">
        <f t="shared" si="1231"/>
        <v>0</v>
      </c>
      <c r="R5049" s="74"/>
      <c r="S5049" s="53">
        <f t="shared" si="1234"/>
        <v>0</v>
      </c>
      <c r="T5049" s="58"/>
      <c r="U5049" s="58"/>
      <c r="V5049" s="53">
        <f t="shared" si="1232"/>
        <v>0</v>
      </c>
      <c r="W5049" s="75"/>
      <c r="X5049" s="76"/>
    </row>
    <row r="5050" spans="1:24" s="35" customFormat="1" ht="47.25" x14ac:dyDescent="0.25">
      <c r="A5050" s="72" t="s">
        <v>314</v>
      </c>
      <c r="B5050" s="33" t="s">
        <v>338</v>
      </c>
      <c r="C5050" s="78" t="s">
        <v>199</v>
      </c>
      <c r="D5050" s="43" t="s">
        <v>200</v>
      </c>
      <c r="E5050" s="74"/>
      <c r="F5050" s="74"/>
      <c r="G5050" s="74"/>
      <c r="H5050" s="74"/>
      <c r="I5050" s="54"/>
      <c r="J5050" s="50"/>
      <c r="K5050" s="54"/>
      <c r="L5050" s="55"/>
      <c r="M5050" s="75"/>
      <c r="N5050" s="75"/>
      <c r="O5050" s="74"/>
      <c r="P5050" s="74"/>
      <c r="Q5050" s="57">
        <f t="shared" si="1231"/>
        <v>0</v>
      </c>
      <c r="R5050" s="74"/>
      <c r="S5050" s="53">
        <f t="shared" si="1234"/>
        <v>0</v>
      </c>
      <c r="T5050" s="58"/>
      <c r="U5050" s="58"/>
      <c r="V5050" s="53">
        <f t="shared" si="1232"/>
        <v>0</v>
      </c>
      <c r="W5050" s="75"/>
      <c r="X5050" s="76"/>
    </row>
    <row r="5051" spans="1:24" s="35" customFormat="1" ht="31.5" x14ac:dyDescent="0.25">
      <c r="A5051" s="72" t="s">
        <v>314</v>
      </c>
      <c r="B5051" s="33" t="s">
        <v>338</v>
      </c>
      <c r="C5051" s="78" t="s">
        <v>201</v>
      </c>
      <c r="D5051" s="43" t="s">
        <v>202</v>
      </c>
      <c r="E5051" s="74"/>
      <c r="F5051" s="74"/>
      <c r="G5051" s="74"/>
      <c r="H5051" s="74"/>
      <c r="I5051" s="54"/>
      <c r="J5051" s="50"/>
      <c r="K5051" s="54"/>
      <c r="L5051" s="55"/>
      <c r="M5051" s="75"/>
      <c r="N5051" s="75"/>
      <c r="O5051" s="74"/>
      <c r="P5051" s="74"/>
      <c r="Q5051" s="57">
        <f t="shared" si="1231"/>
        <v>0</v>
      </c>
      <c r="R5051" s="74"/>
      <c r="S5051" s="53">
        <f t="shared" si="1234"/>
        <v>0</v>
      </c>
      <c r="T5051" s="58"/>
      <c r="U5051" s="58"/>
      <c r="V5051" s="53">
        <f t="shared" si="1232"/>
        <v>0</v>
      </c>
      <c r="W5051" s="75"/>
      <c r="X5051" s="76"/>
    </row>
    <row r="5052" spans="1:24" s="35" customFormat="1" ht="47.25" x14ac:dyDescent="0.25">
      <c r="A5052" s="72" t="s">
        <v>314</v>
      </c>
      <c r="B5052" s="33" t="s">
        <v>338</v>
      </c>
      <c r="C5052" s="78" t="s">
        <v>203</v>
      </c>
      <c r="D5052" s="43" t="s">
        <v>204</v>
      </c>
      <c r="E5052" s="74"/>
      <c r="F5052" s="74"/>
      <c r="G5052" s="74"/>
      <c r="H5052" s="74"/>
      <c r="I5052" s="54"/>
      <c r="J5052" s="50"/>
      <c r="K5052" s="54"/>
      <c r="L5052" s="55"/>
      <c r="M5052" s="75"/>
      <c r="N5052" s="75"/>
      <c r="O5052" s="74"/>
      <c r="P5052" s="74"/>
      <c r="Q5052" s="57">
        <f t="shared" si="1231"/>
        <v>0</v>
      </c>
      <c r="R5052" s="74"/>
      <c r="S5052" s="53">
        <f t="shared" si="1234"/>
        <v>0</v>
      </c>
      <c r="T5052" s="58"/>
      <c r="U5052" s="58"/>
      <c r="V5052" s="53">
        <f t="shared" si="1232"/>
        <v>0</v>
      </c>
      <c r="W5052" s="75"/>
      <c r="X5052" s="76"/>
    </row>
    <row r="5053" spans="1:24" s="35" customFormat="1" ht="31.5" x14ac:dyDescent="0.25">
      <c r="A5053" s="72" t="s">
        <v>314</v>
      </c>
      <c r="B5053" s="22" t="s">
        <v>339</v>
      </c>
      <c r="C5053" s="73" t="s">
        <v>102</v>
      </c>
      <c r="D5053" s="32" t="s">
        <v>50</v>
      </c>
      <c r="E5053" s="64">
        <f t="shared" ref="E5053:L5053" si="1235">SUM(E5054:E5100)</f>
        <v>2726</v>
      </c>
      <c r="F5053" s="64">
        <f t="shared" si="1235"/>
        <v>454.33333333333331</v>
      </c>
      <c r="G5053" s="64">
        <f t="shared" si="1235"/>
        <v>3647</v>
      </c>
      <c r="H5053" s="64">
        <f t="shared" si="1235"/>
        <v>3647</v>
      </c>
      <c r="I5053" s="134">
        <f t="shared" si="1235"/>
        <v>0</v>
      </c>
      <c r="J5053" s="134">
        <f t="shared" si="1235"/>
        <v>0</v>
      </c>
      <c r="K5053" s="134">
        <f t="shared" si="1235"/>
        <v>0</v>
      </c>
      <c r="L5053" s="64">
        <f t="shared" si="1235"/>
        <v>0</v>
      </c>
      <c r="M5053" s="64"/>
      <c r="N5053" s="64"/>
      <c r="O5053" s="64">
        <f t="shared" ref="O5053:V5053" si="1236">SUM(O5054:O5098)</f>
        <v>0</v>
      </c>
      <c r="P5053" s="64">
        <f t="shared" si="1236"/>
        <v>0</v>
      </c>
      <c r="Q5053" s="134">
        <f t="shared" si="1236"/>
        <v>0</v>
      </c>
      <c r="R5053" s="64">
        <f t="shared" si="1236"/>
        <v>0</v>
      </c>
      <c r="S5053" s="64">
        <f t="shared" si="1236"/>
        <v>0</v>
      </c>
      <c r="T5053" s="144">
        <f t="shared" si="1236"/>
        <v>0</v>
      </c>
      <c r="U5053" s="144">
        <f t="shared" si="1236"/>
        <v>0</v>
      </c>
      <c r="V5053" s="64">
        <f t="shared" si="1236"/>
        <v>0</v>
      </c>
      <c r="W5053" s="64"/>
      <c r="X5053" s="76"/>
    </row>
    <row r="5054" spans="1:24" s="35" customFormat="1" ht="63" x14ac:dyDescent="0.25">
      <c r="A5054" s="72" t="s">
        <v>314</v>
      </c>
      <c r="B5054" s="44" t="s">
        <v>339</v>
      </c>
      <c r="C5054" s="73" t="s">
        <v>102</v>
      </c>
      <c r="D5054" s="43" t="s">
        <v>205</v>
      </c>
      <c r="E5054" s="74"/>
      <c r="F5054" s="74"/>
      <c r="G5054" s="74"/>
      <c r="H5054" s="74"/>
      <c r="I5054" s="54"/>
      <c r="J5054" s="50"/>
      <c r="K5054" s="54"/>
      <c r="L5054" s="55"/>
      <c r="M5054" s="75"/>
      <c r="N5054" s="75"/>
      <c r="O5054" s="74"/>
      <c r="P5054" s="74"/>
      <c r="Q5054" s="57">
        <f>O5054-P5054</f>
        <v>0</v>
      </c>
      <c r="R5054" s="74"/>
      <c r="S5054" s="53">
        <f>ROUND(R5054/12*3,0)</f>
        <v>0</v>
      </c>
      <c r="T5054" s="58"/>
      <c r="U5054" s="58"/>
      <c r="V5054" s="53">
        <f>T5054-U5054</f>
        <v>0</v>
      </c>
      <c r="W5054" s="75"/>
      <c r="X5054" s="76"/>
    </row>
    <row r="5055" spans="1:24" s="35" customFormat="1" ht="15.75" x14ac:dyDescent="0.25">
      <c r="A5055" s="72" t="s">
        <v>314</v>
      </c>
      <c r="B5055" s="44" t="s">
        <v>339</v>
      </c>
      <c r="C5055" s="23" t="s">
        <v>384</v>
      </c>
      <c r="D5055" s="43" t="s">
        <v>387</v>
      </c>
      <c r="E5055" s="74"/>
      <c r="F5055" s="74"/>
      <c r="G5055" s="74"/>
      <c r="H5055" s="74"/>
      <c r="I5055" s="54"/>
      <c r="J5055" s="50"/>
      <c r="K5055" s="54"/>
      <c r="L5055" s="55"/>
      <c r="M5055" s="75"/>
      <c r="N5055" s="75"/>
      <c r="O5055" s="74"/>
      <c r="P5055" s="74"/>
      <c r="Q5055" s="57"/>
      <c r="R5055" s="74"/>
      <c r="S5055" s="53"/>
      <c r="T5055" s="58"/>
      <c r="U5055" s="58"/>
      <c r="V5055" s="53"/>
      <c r="W5055" s="75"/>
      <c r="X5055" s="76"/>
    </row>
    <row r="5056" spans="1:24" s="35" customFormat="1" ht="15.75" x14ac:dyDescent="0.25">
      <c r="A5056" s="72" t="s">
        <v>314</v>
      </c>
      <c r="B5056" s="44" t="s">
        <v>339</v>
      </c>
      <c r="C5056" s="23" t="s">
        <v>385</v>
      </c>
      <c r="D5056" s="43" t="s">
        <v>388</v>
      </c>
      <c r="E5056" s="74"/>
      <c r="F5056" s="74"/>
      <c r="G5056" s="74"/>
      <c r="H5056" s="74"/>
      <c r="I5056" s="54"/>
      <c r="J5056" s="50"/>
      <c r="K5056" s="54"/>
      <c r="L5056" s="55"/>
      <c r="M5056" s="75"/>
      <c r="N5056" s="75"/>
      <c r="O5056" s="74"/>
      <c r="P5056" s="74"/>
      <c r="Q5056" s="57"/>
      <c r="R5056" s="74"/>
      <c r="S5056" s="53"/>
      <c r="T5056" s="58"/>
      <c r="U5056" s="58"/>
      <c r="V5056" s="53"/>
      <c r="W5056" s="75"/>
      <c r="X5056" s="76"/>
    </row>
    <row r="5057" spans="1:24" s="35" customFormat="1" ht="31.5" x14ac:dyDescent="0.25">
      <c r="A5057" s="72" t="s">
        <v>314</v>
      </c>
      <c r="B5057" s="44" t="s">
        <v>339</v>
      </c>
      <c r="C5057" s="23" t="s">
        <v>386</v>
      </c>
      <c r="D5057" s="43" t="s">
        <v>389</v>
      </c>
      <c r="E5057" s="74"/>
      <c r="F5057" s="74"/>
      <c r="G5057" s="74"/>
      <c r="H5057" s="74"/>
      <c r="I5057" s="54"/>
      <c r="J5057" s="50"/>
      <c r="K5057" s="54"/>
      <c r="L5057" s="55"/>
      <c r="M5057" s="75"/>
      <c r="N5057" s="75"/>
      <c r="O5057" s="74"/>
      <c r="P5057" s="74"/>
      <c r="Q5057" s="57"/>
      <c r="R5057" s="74"/>
      <c r="S5057" s="53"/>
      <c r="T5057" s="58"/>
      <c r="U5057" s="58"/>
      <c r="V5057" s="53"/>
      <c r="W5057" s="75"/>
      <c r="X5057" s="76"/>
    </row>
    <row r="5058" spans="1:24" s="35" customFormat="1" ht="31.5" x14ac:dyDescent="0.25">
      <c r="A5058" s="72" t="s">
        <v>314</v>
      </c>
      <c r="B5058" s="44" t="s">
        <v>339</v>
      </c>
      <c r="C5058" s="79" t="s">
        <v>206</v>
      </c>
      <c r="D5058" s="43" t="s">
        <v>207</v>
      </c>
      <c r="E5058" s="74"/>
      <c r="F5058" s="74"/>
      <c r="G5058" s="74"/>
      <c r="H5058" s="74"/>
      <c r="I5058" s="127"/>
      <c r="J5058" s="55"/>
      <c r="K5058" s="127"/>
      <c r="L5058" s="55"/>
      <c r="M5058" s="75"/>
      <c r="N5058" s="75"/>
      <c r="O5058" s="74"/>
      <c r="P5058" s="74"/>
      <c r="Q5058" s="59">
        <f t="shared" ref="Q5058:Q5096" si="1237">O5058-P5058</f>
        <v>0</v>
      </c>
      <c r="R5058" s="74"/>
      <c r="S5058" s="53">
        <f t="shared" ref="S5058:S5096" si="1238">ROUND(R5058/12*3,0)</f>
        <v>0</v>
      </c>
      <c r="T5058" s="53"/>
      <c r="U5058" s="53"/>
      <c r="V5058" s="53">
        <f t="shared" ref="V5058:V5096" si="1239">T5058-U5058</f>
        <v>0</v>
      </c>
      <c r="W5058" s="75"/>
      <c r="X5058" s="76"/>
    </row>
    <row r="5059" spans="1:24" s="35" customFormat="1" ht="31.5" x14ac:dyDescent="0.25">
      <c r="A5059" s="72" t="s">
        <v>314</v>
      </c>
      <c r="B5059" s="44" t="s">
        <v>339</v>
      </c>
      <c r="C5059" s="79" t="s">
        <v>208</v>
      </c>
      <c r="D5059" s="43" t="s">
        <v>209</v>
      </c>
      <c r="E5059" s="53"/>
      <c r="F5059" s="53">
        <f>E5059/12*1</f>
        <v>0</v>
      </c>
      <c r="G5059" s="53"/>
      <c r="H5059" s="53"/>
      <c r="I5059" s="54"/>
      <c r="J5059" s="50"/>
      <c r="K5059" s="54"/>
      <c r="L5059" s="55"/>
      <c r="M5059" s="75"/>
      <c r="N5059" s="75"/>
      <c r="O5059" s="74"/>
      <c r="P5059" s="74"/>
      <c r="Q5059" s="57">
        <f t="shared" si="1237"/>
        <v>0</v>
      </c>
      <c r="R5059" s="74"/>
      <c r="S5059" s="53">
        <f t="shared" si="1238"/>
        <v>0</v>
      </c>
      <c r="T5059" s="58"/>
      <c r="U5059" s="58"/>
      <c r="V5059" s="53">
        <f t="shared" si="1239"/>
        <v>0</v>
      </c>
      <c r="W5059" s="75"/>
      <c r="X5059" s="76"/>
    </row>
    <row r="5060" spans="1:24" s="35" customFormat="1" ht="15.75" x14ac:dyDescent="0.25">
      <c r="A5060" s="72" t="s">
        <v>314</v>
      </c>
      <c r="B5060" s="44" t="s">
        <v>339</v>
      </c>
      <c r="C5060" s="79" t="s">
        <v>210</v>
      </c>
      <c r="D5060" s="43" t="s">
        <v>224</v>
      </c>
      <c r="E5060" s="74"/>
      <c r="F5060" s="74"/>
      <c r="G5060" s="74"/>
      <c r="H5060" s="74"/>
      <c r="I5060" s="54"/>
      <c r="J5060" s="50"/>
      <c r="K5060" s="54"/>
      <c r="L5060" s="55"/>
      <c r="M5060" s="75"/>
      <c r="N5060" s="75"/>
      <c r="O5060" s="74"/>
      <c r="P5060" s="74"/>
      <c r="Q5060" s="57">
        <f t="shared" si="1237"/>
        <v>0</v>
      </c>
      <c r="R5060" s="74"/>
      <c r="S5060" s="53">
        <f t="shared" si="1238"/>
        <v>0</v>
      </c>
      <c r="T5060" s="58"/>
      <c r="U5060" s="58"/>
      <c r="V5060" s="53">
        <f t="shared" si="1239"/>
        <v>0</v>
      </c>
      <c r="W5060" s="75"/>
      <c r="X5060" s="76"/>
    </row>
    <row r="5061" spans="1:24" s="35" customFormat="1" ht="31.5" x14ac:dyDescent="0.25">
      <c r="A5061" s="72" t="s">
        <v>314</v>
      </c>
      <c r="B5061" s="44" t="s">
        <v>339</v>
      </c>
      <c r="C5061" s="79" t="s">
        <v>211</v>
      </c>
      <c r="D5061" s="43" t="s">
        <v>225</v>
      </c>
      <c r="E5061" s="74"/>
      <c r="F5061" s="74"/>
      <c r="G5061" s="74"/>
      <c r="H5061" s="74"/>
      <c r="I5061" s="54"/>
      <c r="J5061" s="50"/>
      <c r="K5061" s="54"/>
      <c r="L5061" s="55"/>
      <c r="M5061" s="75"/>
      <c r="N5061" s="75"/>
      <c r="O5061" s="74"/>
      <c r="P5061" s="74"/>
      <c r="Q5061" s="57">
        <f t="shared" si="1237"/>
        <v>0</v>
      </c>
      <c r="R5061" s="74"/>
      <c r="S5061" s="53">
        <f>ROUND(R5061/12*3,0)</f>
        <v>0</v>
      </c>
      <c r="T5061" s="58"/>
      <c r="U5061" s="58"/>
      <c r="V5061" s="53">
        <f t="shared" si="1239"/>
        <v>0</v>
      </c>
      <c r="W5061" s="75"/>
      <c r="X5061" s="76"/>
    </row>
    <row r="5062" spans="1:24" s="35" customFormat="1" ht="31.5" x14ac:dyDescent="0.25">
      <c r="A5062" s="72" t="s">
        <v>314</v>
      </c>
      <c r="B5062" s="44" t="s">
        <v>339</v>
      </c>
      <c r="C5062" s="79" t="s">
        <v>212</v>
      </c>
      <c r="D5062" s="43" t="s">
        <v>213</v>
      </c>
      <c r="E5062" s="53"/>
      <c r="F5062" s="53">
        <f>E5062/12*1</f>
        <v>0</v>
      </c>
      <c r="G5062" s="53"/>
      <c r="H5062" s="53"/>
      <c r="I5062" s="54"/>
      <c r="J5062" s="50"/>
      <c r="K5062" s="54"/>
      <c r="L5062" s="55"/>
      <c r="M5062" s="75"/>
      <c r="N5062" s="75"/>
      <c r="O5062" s="74"/>
      <c r="P5062" s="74"/>
      <c r="Q5062" s="57">
        <f t="shared" si="1237"/>
        <v>0</v>
      </c>
      <c r="R5062" s="74"/>
      <c r="S5062" s="53">
        <f t="shared" si="1238"/>
        <v>0</v>
      </c>
      <c r="T5062" s="58"/>
      <c r="U5062" s="58"/>
      <c r="V5062" s="53">
        <f t="shared" si="1239"/>
        <v>0</v>
      </c>
      <c r="W5062" s="75"/>
      <c r="X5062" s="76"/>
    </row>
    <row r="5063" spans="1:24" s="35" customFormat="1" ht="15.75" x14ac:dyDescent="0.25">
      <c r="A5063" s="72" t="s">
        <v>314</v>
      </c>
      <c r="B5063" s="44" t="s">
        <v>339</v>
      </c>
      <c r="C5063" s="79" t="s">
        <v>214</v>
      </c>
      <c r="D5063" s="43" t="s">
        <v>215</v>
      </c>
      <c r="E5063" s="74"/>
      <c r="F5063" s="74"/>
      <c r="G5063" s="74"/>
      <c r="H5063" s="74"/>
      <c r="I5063" s="54"/>
      <c r="J5063" s="50"/>
      <c r="K5063" s="54"/>
      <c r="L5063" s="55"/>
      <c r="M5063" s="75"/>
      <c r="N5063" s="75"/>
      <c r="O5063" s="74"/>
      <c r="P5063" s="74"/>
      <c r="Q5063" s="57">
        <f t="shared" si="1237"/>
        <v>0</v>
      </c>
      <c r="R5063" s="74"/>
      <c r="S5063" s="53">
        <f t="shared" si="1238"/>
        <v>0</v>
      </c>
      <c r="T5063" s="58"/>
      <c r="U5063" s="58"/>
      <c r="V5063" s="53">
        <f t="shared" si="1239"/>
        <v>0</v>
      </c>
      <c r="W5063" s="75"/>
      <c r="X5063" s="76"/>
    </row>
    <row r="5064" spans="1:24" s="35" customFormat="1" ht="31.5" x14ac:dyDescent="0.25">
      <c r="A5064" s="72" t="s">
        <v>314</v>
      </c>
      <c r="B5064" s="44" t="s">
        <v>339</v>
      </c>
      <c r="C5064" s="79" t="s">
        <v>216</v>
      </c>
      <c r="D5064" s="43" t="s">
        <v>217</v>
      </c>
      <c r="E5064" s="53">
        <v>2726</v>
      </c>
      <c r="F5064" s="53">
        <f>E5064/12*2</f>
        <v>454.33333333333331</v>
      </c>
      <c r="G5064" s="53">
        <v>994</v>
      </c>
      <c r="H5064" s="53">
        <v>994</v>
      </c>
      <c r="I5064" s="54"/>
      <c r="J5064" s="50"/>
      <c r="K5064" s="54"/>
      <c r="L5064" s="55"/>
      <c r="M5064" s="75"/>
      <c r="N5064" s="75"/>
      <c r="O5064" s="74"/>
      <c r="P5064" s="74"/>
      <c r="Q5064" s="57">
        <f t="shared" si="1237"/>
        <v>0</v>
      </c>
      <c r="R5064" s="74"/>
      <c r="S5064" s="53">
        <f t="shared" si="1238"/>
        <v>0</v>
      </c>
      <c r="T5064" s="58"/>
      <c r="U5064" s="58"/>
      <c r="V5064" s="53">
        <f t="shared" si="1239"/>
        <v>0</v>
      </c>
      <c r="W5064" s="75"/>
      <c r="X5064" s="76"/>
    </row>
    <row r="5065" spans="1:24" s="35" customFormat="1" ht="31.5" x14ac:dyDescent="0.25">
      <c r="A5065" s="72" t="s">
        <v>314</v>
      </c>
      <c r="B5065" s="44" t="s">
        <v>339</v>
      </c>
      <c r="C5065" s="79" t="s">
        <v>218</v>
      </c>
      <c r="D5065" s="43" t="s">
        <v>219</v>
      </c>
      <c r="E5065" s="53"/>
      <c r="F5065" s="53">
        <f t="shared" ref="F5065:F5095" si="1240">E5065/12*1</f>
        <v>0</v>
      </c>
      <c r="G5065" s="53"/>
      <c r="H5065" s="53"/>
      <c r="I5065" s="54"/>
      <c r="J5065" s="50"/>
      <c r="K5065" s="54"/>
      <c r="L5065" s="55"/>
      <c r="M5065" s="75"/>
      <c r="N5065" s="75"/>
      <c r="O5065" s="74"/>
      <c r="P5065" s="74"/>
      <c r="Q5065" s="57">
        <f t="shared" si="1237"/>
        <v>0</v>
      </c>
      <c r="R5065" s="74"/>
      <c r="S5065" s="53">
        <f t="shared" si="1238"/>
        <v>0</v>
      </c>
      <c r="T5065" s="58"/>
      <c r="U5065" s="58"/>
      <c r="V5065" s="53">
        <f t="shared" si="1239"/>
        <v>0</v>
      </c>
      <c r="W5065" s="75"/>
      <c r="X5065" s="76"/>
    </row>
    <row r="5066" spans="1:24" s="35" customFormat="1" ht="31.5" x14ac:dyDescent="0.25">
      <c r="A5066" s="72" t="s">
        <v>314</v>
      </c>
      <c r="B5066" s="44" t="s">
        <v>339</v>
      </c>
      <c r="C5066" s="79" t="s">
        <v>220</v>
      </c>
      <c r="D5066" s="43" t="s">
        <v>221</v>
      </c>
      <c r="E5066" s="53"/>
      <c r="F5066" s="53">
        <f t="shared" si="1240"/>
        <v>0</v>
      </c>
      <c r="G5066" s="53"/>
      <c r="H5066" s="53"/>
      <c r="I5066" s="54"/>
      <c r="J5066" s="50"/>
      <c r="K5066" s="54"/>
      <c r="L5066" s="55"/>
      <c r="M5066" s="75"/>
      <c r="N5066" s="75"/>
      <c r="O5066" s="74"/>
      <c r="P5066" s="74"/>
      <c r="Q5066" s="57">
        <f t="shared" si="1237"/>
        <v>0</v>
      </c>
      <c r="R5066" s="74"/>
      <c r="S5066" s="53">
        <f t="shared" si="1238"/>
        <v>0</v>
      </c>
      <c r="T5066" s="58"/>
      <c r="U5066" s="58"/>
      <c r="V5066" s="53">
        <f t="shared" si="1239"/>
        <v>0</v>
      </c>
      <c r="W5066" s="75"/>
      <c r="X5066" s="76"/>
    </row>
    <row r="5067" spans="1:24" s="35" customFormat="1" ht="31.5" x14ac:dyDescent="0.25">
      <c r="A5067" s="72" t="s">
        <v>314</v>
      </c>
      <c r="B5067" s="44" t="s">
        <v>339</v>
      </c>
      <c r="C5067" s="79" t="s">
        <v>222</v>
      </c>
      <c r="D5067" s="43" t="s">
        <v>226</v>
      </c>
      <c r="E5067" s="53"/>
      <c r="F5067" s="53">
        <f t="shared" si="1240"/>
        <v>0</v>
      </c>
      <c r="G5067" s="53"/>
      <c r="H5067" s="53"/>
      <c r="I5067" s="54"/>
      <c r="J5067" s="50"/>
      <c r="K5067" s="54"/>
      <c r="L5067" s="55"/>
      <c r="M5067" s="75"/>
      <c r="N5067" s="75"/>
      <c r="O5067" s="74"/>
      <c r="P5067" s="74"/>
      <c r="Q5067" s="57">
        <f t="shared" si="1237"/>
        <v>0</v>
      </c>
      <c r="R5067" s="74"/>
      <c r="S5067" s="53">
        <f t="shared" si="1238"/>
        <v>0</v>
      </c>
      <c r="T5067" s="58"/>
      <c r="U5067" s="58"/>
      <c r="V5067" s="53">
        <f t="shared" si="1239"/>
        <v>0</v>
      </c>
      <c r="W5067" s="75"/>
      <c r="X5067" s="76"/>
    </row>
    <row r="5068" spans="1:24" s="35" customFormat="1" ht="31.5" x14ac:dyDescent="0.25">
      <c r="A5068" s="72" t="s">
        <v>314</v>
      </c>
      <c r="B5068" s="44" t="s">
        <v>339</v>
      </c>
      <c r="C5068" s="79" t="s">
        <v>223</v>
      </c>
      <c r="D5068" s="43" t="s">
        <v>227</v>
      </c>
      <c r="E5068" s="53"/>
      <c r="F5068" s="53">
        <f t="shared" si="1240"/>
        <v>0</v>
      </c>
      <c r="G5068" s="53"/>
      <c r="H5068" s="53"/>
      <c r="I5068" s="54"/>
      <c r="J5068" s="50"/>
      <c r="K5068" s="54"/>
      <c r="L5068" s="55"/>
      <c r="M5068" s="75"/>
      <c r="N5068" s="75"/>
      <c r="O5068" s="74"/>
      <c r="P5068" s="74"/>
      <c r="Q5068" s="57">
        <f t="shared" si="1237"/>
        <v>0</v>
      </c>
      <c r="R5068" s="74"/>
      <c r="S5068" s="53">
        <f t="shared" si="1238"/>
        <v>0</v>
      </c>
      <c r="T5068" s="58"/>
      <c r="U5068" s="58"/>
      <c r="V5068" s="53">
        <f t="shared" si="1239"/>
        <v>0</v>
      </c>
      <c r="W5068" s="75"/>
      <c r="X5068" s="76"/>
    </row>
    <row r="5069" spans="1:24" s="35" customFormat="1" ht="31.5" x14ac:dyDescent="0.25">
      <c r="A5069" s="72" t="s">
        <v>314</v>
      </c>
      <c r="B5069" s="44" t="s">
        <v>339</v>
      </c>
      <c r="C5069" s="79" t="s">
        <v>280</v>
      </c>
      <c r="D5069" s="43" t="s">
        <v>281</v>
      </c>
      <c r="E5069" s="53"/>
      <c r="F5069" s="53">
        <f t="shared" si="1240"/>
        <v>0</v>
      </c>
      <c r="G5069" s="53"/>
      <c r="H5069" s="53"/>
      <c r="I5069" s="54"/>
      <c r="J5069" s="50"/>
      <c r="K5069" s="54"/>
      <c r="L5069" s="55"/>
      <c r="M5069" s="75"/>
      <c r="N5069" s="75"/>
      <c r="O5069" s="74"/>
      <c r="P5069" s="74"/>
      <c r="Q5069" s="57">
        <f t="shared" si="1237"/>
        <v>0</v>
      </c>
      <c r="R5069" s="74"/>
      <c r="S5069" s="53">
        <f t="shared" si="1238"/>
        <v>0</v>
      </c>
      <c r="T5069" s="58"/>
      <c r="U5069" s="58"/>
      <c r="V5069" s="53">
        <f t="shared" si="1239"/>
        <v>0</v>
      </c>
      <c r="W5069" s="75"/>
      <c r="X5069" s="76"/>
    </row>
    <row r="5070" spans="1:24" s="35" customFormat="1" ht="15.75" x14ac:dyDescent="0.25">
      <c r="A5070" s="72" t="s">
        <v>314</v>
      </c>
      <c r="B5070" s="44" t="s">
        <v>339</v>
      </c>
      <c r="C5070" s="79" t="s">
        <v>228</v>
      </c>
      <c r="D5070" s="43" t="s">
        <v>229</v>
      </c>
      <c r="E5070" s="53"/>
      <c r="F5070" s="53">
        <f t="shared" si="1240"/>
        <v>0</v>
      </c>
      <c r="G5070" s="53">
        <v>13</v>
      </c>
      <c r="H5070" s="53">
        <v>13</v>
      </c>
      <c r="I5070" s="54"/>
      <c r="J5070" s="50"/>
      <c r="K5070" s="54"/>
      <c r="L5070" s="55"/>
      <c r="M5070" s="75"/>
      <c r="N5070" s="75"/>
      <c r="O5070" s="74"/>
      <c r="P5070" s="74"/>
      <c r="Q5070" s="57">
        <f t="shared" si="1237"/>
        <v>0</v>
      </c>
      <c r="R5070" s="74"/>
      <c r="S5070" s="53">
        <f t="shared" si="1238"/>
        <v>0</v>
      </c>
      <c r="T5070" s="58"/>
      <c r="U5070" s="58"/>
      <c r="V5070" s="53">
        <f t="shared" si="1239"/>
        <v>0</v>
      </c>
      <c r="W5070" s="75"/>
      <c r="X5070" s="76"/>
    </row>
    <row r="5071" spans="1:24" s="35" customFormat="1" ht="31.5" x14ac:dyDescent="0.25">
      <c r="A5071" s="72" t="s">
        <v>314</v>
      </c>
      <c r="B5071" s="44" t="s">
        <v>339</v>
      </c>
      <c r="C5071" s="79" t="s">
        <v>230</v>
      </c>
      <c r="D5071" s="43" t="s">
        <v>231</v>
      </c>
      <c r="E5071" s="53"/>
      <c r="F5071" s="53">
        <f t="shared" si="1240"/>
        <v>0</v>
      </c>
      <c r="G5071" s="53"/>
      <c r="H5071" s="53"/>
      <c r="I5071" s="54"/>
      <c r="J5071" s="50"/>
      <c r="K5071" s="54"/>
      <c r="L5071" s="55"/>
      <c r="M5071" s="75"/>
      <c r="N5071" s="75"/>
      <c r="O5071" s="74"/>
      <c r="P5071" s="74"/>
      <c r="Q5071" s="57">
        <f t="shared" si="1237"/>
        <v>0</v>
      </c>
      <c r="R5071" s="74"/>
      <c r="S5071" s="53">
        <f t="shared" si="1238"/>
        <v>0</v>
      </c>
      <c r="T5071" s="58"/>
      <c r="U5071" s="58"/>
      <c r="V5071" s="53">
        <f t="shared" si="1239"/>
        <v>0</v>
      </c>
      <c r="W5071" s="75"/>
      <c r="X5071" s="76"/>
    </row>
    <row r="5072" spans="1:24" s="35" customFormat="1" ht="15.75" x14ac:dyDescent="0.25">
      <c r="A5072" s="72" t="s">
        <v>314</v>
      </c>
      <c r="B5072" s="44" t="s">
        <v>339</v>
      </c>
      <c r="C5072" s="79" t="s">
        <v>232</v>
      </c>
      <c r="D5072" s="43" t="s">
        <v>233</v>
      </c>
      <c r="E5072" s="53"/>
      <c r="F5072" s="53">
        <f t="shared" si="1240"/>
        <v>0</v>
      </c>
      <c r="G5072" s="53"/>
      <c r="H5072" s="53"/>
      <c r="I5072" s="54"/>
      <c r="J5072" s="50"/>
      <c r="K5072" s="54"/>
      <c r="L5072" s="55"/>
      <c r="M5072" s="75"/>
      <c r="N5072" s="75"/>
      <c r="O5072" s="74"/>
      <c r="P5072" s="74"/>
      <c r="Q5072" s="57">
        <f t="shared" si="1237"/>
        <v>0</v>
      </c>
      <c r="R5072" s="74"/>
      <c r="S5072" s="53">
        <f t="shared" si="1238"/>
        <v>0</v>
      </c>
      <c r="T5072" s="58"/>
      <c r="U5072" s="58"/>
      <c r="V5072" s="53">
        <f t="shared" si="1239"/>
        <v>0</v>
      </c>
      <c r="W5072" s="75"/>
      <c r="X5072" s="76"/>
    </row>
    <row r="5073" spans="1:24" s="35" customFormat="1" ht="15.75" x14ac:dyDescent="0.25">
      <c r="A5073" s="72" t="s">
        <v>314</v>
      </c>
      <c r="B5073" s="44" t="s">
        <v>339</v>
      </c>
      <c r="C5073" s="37" t="s">
        <v>394</v>
      </c>
      <c r="D5073" s="43" t="s">
        <v>369</v>
      </c>
      <c r="E5073" s="53"/>
      <c r="F5073" s="53">
        <f t="shared" si="1240"/>
        <v>0</v>
      </c>
      <c r="G5073" s="53"/>
      <c r="H5073" s="53"/>
      <c r="I5073" s="54"/>
      <c r="J5073" s="50"/>
      <c r="K5073" s="54"/>
      <c r="L5073" s="55"/>
      <c r="M5073" s="75"/>
      <c r="N5073" s="75"/>
      <c r="O5073" s="74"/>
      <c r="P5073" s="74"/>
      <c r="Q5073" s="57">
        <f t="shared" si="1237"/>
        <v>0</v>
      </c>
      <c r="R5073" s="74"/>
      <c r="S5073" s="53">
        <f t="shared" si="1238"/>
        <v>0</v>
      </c>
      <c r="T5073" s="58"/>
      <c r="U5073" s="58"/>
      <c r="V5073" s="53">
        <f t="shared" si="1239"/>
        <v>0</v>
      </c>
      <c r="W5073" s="75"/>
      <c r="X5073" s="76"/>
    </row>
    <row r="5074" spans="1:24" s="35" customFormat="1" ht="15.75" x14ac:dyDescent="0.25">
      <c r="A5074" s="72" t="s">
        <v>314</v>
      </c>
      <c r="B5074" s="44" t="s">
        <v>339</v>
      </c>
      <c r="C5074" s="79" t="s">
        <v>234</v>
      </c>
      <c r="D5074" s="43" t="s">
        <v>235</v>
      </c>
      <c r="E5074" s="53"/>
      <c r="F5074" s="53">
        <f t="shared" si="1240"/>
        <v>0</v>
      </c>
      <c r="G5074" s="53"/>
      <c r="H5074" s="53"/>
      <c r="I5074" s="54"/>
      <c r="J5074" s="50"/>
      <c r="K5074" s="54"/>
      <c r="L5074" s="55"/>
      <c r="M5074" s="75"/>
      <c r="N5074" s="75"/>
      <c r="O5074" s="74"/>
      <c r="P5074" s="74"/>
      <c r="Q5074" s="57">
        <f t="shared" si="1237"/>
        <v>0</v>
      </c>
      <c r="R5074" s="74"/>
      <c r="S5074" s="53">
        <f t="shared" si="1238"/>
        <v>0</v>
      </c>
      <c r="T5074" s="58"/>
      <c r="U5074" s="58"/>
      <c r="V5074" s="53">
        <f t="shared" si="1239"/>
        <v>0</v>
      </c>
      <c r="W5074" s="75"/>
      <c r="X5074" s="76"/>
    </row>
    <row r="5075" spans="1:24" s="35" customFormat="1" ht="15.75" x14ac:dyDescent="0.25">
      <c r="A5075" s="72" t="s">
        <v>314</v>
      </c>
      <c r="B5075" s="44" t="s">
        <v>339</v>
      </c>
      <c r="C5075" s="79" t="s">
        <v>236</v>
      </c>
      <c r="D5075" s="43" t="s">
        <v>237</v>
      </c>
      <c r="E5075" s="53"/>
      <c r="F5075" s="53">
        <f t="shared" si="1240"/>
        <v>0</v>
      </c>
      <c r="G5075" s="53">
        <v>2477</v>
      </c>
      <c r="H5075" s="53">
        <v>2477</v>
      </c>
      <c r="I5075" s="54"/>
      <c r="J5075" s="50"/>
      <c r="K5075" s="54"/>
      <c r="L5075" s="55"/>
      <c r="M5075" s="75"/>
      <c r="N5075" s="75"/>
      <c r="O5075" s="74"/>
      <c r="P5075" s="74"/>
      <c r="Q5075" s="57">
        <f t="shared" si="1237"/>
        <v>0</v>
      </c>
      <c r="R5075" s="74"/>
      <c r="S5075" s="53">
        <f t="shared" si="1238"/>
        <v>0</v>
      </c>
      <c r="T5075" s="58"/>
      <c r="U5075" s="58"/>
      <c r="V5075" s="53">
        <f t="shared" si="1239"/>
        <v>0</v>
      </c>
      <c r="W5075" s="75"/>
      <c r="X5075" s="76"/>
    </row>
    <row r="5076" spans="1:24" s="35" customFormat="1" ht="31.5" x14ac:dyDescent="0.25">
      <c r="A5076" s="72" t="s">
        <v>314</v>
      </c>
      <c r="B5076" s="44" t="s">
        <v>339</v>
      </c>
      <c r="C5076" s="79" t="s">
        <v>238</v>
      </c>
      <c r="D5076" s="43" t="s">
        <v>239</v>
      </c>
      <c r="E5076" s="53"/>
      <c r="F5076" s="53">
        <f t="shared" si="1240"/>
        <v>0</v>
      </c>
      <c r="G5076" s="53"/>
      <c r="H5076" s="53"/>
      <c r="I5076" s="54"/>
      <c r="J5076" s="50"/>
      <c r="K5076" s="54"/>
      <c r="L5076" s="55"/>
      <c r="M5076" s="75"/>
      <c r="N5076" s="75"/>
      <c r="O5076" s="74"/>
      <c r="P5076" s="74"/>
      <c r="Q5076" s="57">
        <f t="shared" si="1237"/>
        <v>0</v>
      </c>
      <c r="R5076" s="74"/>
      <c r="S5076" s="53">
        <f t="shared" si="1238"/>
        <v>0</v>
      </c>
      <c r="T5076" s="58"/>
      <c r="U5076" s="58"/>
      <c r="V5076" s="53">
        <f t="shared" si="1239"/>
        <v>0</v>
      </c>
      <c r="W5076" s="75"/>
      <c r="X5076" s="76"/>
    </row>
    <row r="5077" spans="1:24" s="35" customFormat="1" ht="31.5" x14ac:dyDescent="0.25">
      <c r="A5077" s="72" t="s">
        <v>314</v>
      </c>
      <c r="B5077" s="44" t="s">
        <v>339</v>
      </c>
      <c r="C5077" s="79" t="s">
        <v>240</v>
      </c>
      <c r="D5077" s="43" t="s">
        <v>241</v>
      </c>
      <c r="E5077" s="53"/>
      <c r="F5077" s="53">
        <f t="shared" si="1240"/>
        <v>0</v>
      </c>
      <c r="G5077" s="53"/>
      <c r="H5077" s="53"/>
      <c r="I5077" s="54"/>
      <c r="J5077" s="50"/>
      <c r="K5077" s="54"/>
      <c r="L5077" s="55"/>
      <c r="M5077" s="75"/>
      <c r="N5077" s="75"/>
      <c r="O5077" s="74"/>
      <c r="P5077" s="74"/>
      <c r="Q5077" s="57">
        <f t="shared" si="1237"/>
        <v>0</v>
      </c>
      <c r="R5077" s="74"/>
      <c r="S5077" s="53">
        <f t="shared" si="1238"/>
        <v>0</v>
      </c>
      <c r="T5077" s="58"/>
      <c r="U5077" s="58"/>
      <c r="V5077" s="53">
        <f t="shared" si="1239"/>
        <v>0</v>
      </c>
      <c r="W5077" s="75"/>
      <c r="X5077" s="76"/>
    </row>
    <row r="5078" spans="1:24" s="35" customFormat="1" ht="15.75" x14ac:dyDescent="0.25">
      <c r="A5078" s="72" t="s">
        <v>314</v>
      </c>
      <c r="B5078" s="44" t="s">
        <v>339</v>
      </c>
      <c r="C5078" s="79" t="s">
        <v>242</v>
      </c>
      <c r="D5078" s="43" t="s">
        <v>246</v>
      </c>
      <c r="E5078" s="53"/>
      <c r="F5078" s="53">
        <f t="shared" si="1240"/>
        <v>0</v>
      </c>
      <c r="G5078" s="53"/>
      <c r="H5078" s="53"/>
      <c r="I5078" s="54"/>
      <c r="J5078" s="50"/>
      <c r="K5078" s="54"/>
      <c r="L5078" s="55"/>
      <c r="M5078" s="75"/>
      <c r="N5078" s="75"/>
      <c r="O5078" s="74"/>
      <c r="P5078" s="74"/>
      <c r="Q5078" s="57">
        <f t="shared" si="1237"/>
        <v>0</v>
      </c>
      <c r="R5078" s="74"/>
      <c r="S5078" s="53">
        <f t="shared" si="1238"/>
        <v>0</v>
      </c>
      <c r="T5078" s="58"/>
      <c r="U5078" s="58"/>
      <c r="V5078" s="53">
        <f t="shared" si="1239"/>
        <v>0</v>
      </c>
      <c r="W5078" s="75"/>
      <c r="X5078" s="76"/>
    </row>
    <row r="5079" spans="1:24" s="35" customFormat="1" ht="15.75" x14ac:dyDescent="0.25">
      <c r="A5079" s="72" t="s">
        <v>314</v>
      </c>
      <c r="B5079" s="44" t="s">
        <v>339</v>
      </c>
      <c r="C5079" s="79" t="s">
        <v>243</v>
      </c>
      <c r="D5079" s="43" t="s">
        <v>247</v>
      </c>
      <c r="E5079" s="53"/>
      <c r="F5079" s="53">
        <f t="shared" si="1240"/>
        <v>0</v>
      </c>
      <c r="G5079" s="53">
        <v>163</v>
      </c>
      <c r="H5079" s="53">
        <v>163</v>
      </c>
      <c r="I5079" s="54"/>
      <c r="J5079" s="50"/>
      <c r="K5079" s="54"/>
      <c r="L5079" s="55"/>
      <c r="M5079" s="75"/>
      <c r="N5079" s="75"/>
      <c r="O5079" s="74"/>
      <c r="P5079" s="74"/>
      <c r="Q5079" s="57">
        <f t="shared" si="1237"/>
        <v>0</v>
      </c>
      <c r="R5079" s="74"/>
      <c r="S5079" s="53">
        <f t="shared" si="1238"/>
        <v>0</v>
      </c>
      <c r="T5079" s="58"/>
      <c r="U5079" s="58"/>
      <c r="V5079" s="53">
        <f t="shared" si="1239"/>
        <v>0</v>
      </c>
      <c r="W5079" s="75"/>
      <c r="X5079" s="76"/>
    </row>
    <row r="5080" spans="1:24" s="35" customFormat="1" ht="15.75" x14ac:dyDescent="0.25">
      <c r="A5080" s="72" t="s">
        <v>314</v>
      </c>
      <c r="B5080" s="44" t="s">
        <v>339</v>
      </c>
      <c r="C5080" s="79" t="s">
        <v>244</v>
      </c>
      <c r="D5080" s="43" t="s">
        <v>245</v>
      </c>
      <c r="E5080" s="53"/>
      <c r="F5080" s="53">
        <f t="shared" si="1240"/>
        <v>0</v>
      </c>
      <c r="G5080" s="53"/>
      <c r="H5080" s="53"/>
      <c r="I5080" s="54"/>
      <c r="J5080" s="50"/>
      <c r="K5080" s="54"/>
      <c r="L5080" s="55"/>
      <c r="M5080" s="75"/>
      <c r="N5080" s="75"/>
      <c r="O5080" s="74"/>
      <c r="P5080" s="74"/>
      <c r="Q5080" s="57">
        <f t="shared" si="1237"/>
        <v>0</v>
      </c>
      <c r="R5080" s="74"/>
      <c r="S5080" s="53">
        <f t="shared" si="1238"/>
        <v>0</v>
      </c>
      <c r="T5080" s="58"/>
      <c r="U5080" s="58"/>
      <c r="V5080" s="53">
        <f t="shared" si="1239"/>
        <v>0</v>
      </c>
      <c r="W5080" s="75"/>
      <c r="X5080" s="76"/>
    </row>
    <row r="5081" spans="1:24" s="35" customFormat="1" ht="31.5" x14ac:dyDescent="0.25">
      <c r="A5081" s="72" t="s">
        <v>314</v>
      </c>
      <c r="B5081" s="44" t="s">
        <v>339</v>
      </c>
      <c r="C5081" s="79" t="s">
        <v>248</v>
      </c>
      <c r="D5081" s="43" t="s">
        <v>249</v>
      </c>
      <c r="E5081" s="53"/>
      <c r="F5081" s="53">
        <f t="shared" si="1240"/>
        <v>0</v>
      </c>
      <c r="G5081" s="53"/>
      <c r="H5081" s="53"/>
      <c r="I5081" s="54"/>
      <c r="J5081" s="50"/>
      <c r="K5081" s="54"/>
      <c r="L5081" s="55"/>
      <c r="M5081" s="75"/>
      <c r="N5081" s="75"/>
      <c r="O5081" s="74"/>
      <c r="P5081" s="74"/>
      <c r="Q5081" s="57">
        <f t="shared" si="1237"/>
        <v>0</v>
      </c>
      <c r="R5081" s="74"/>
      <c r="S5081" s="53">
        <f t="shared" si="1238"/>
        <v>0</v>
      </c>
      <c r="T5081" s="58"/>
      <c r="U5081" s="58"/>
      <c r="V5081" s="53">
        <f t="shared" si="1239"/>
        <v>0</v>
      </c>
      <c r="W5081" s="75"/>
      <c r="X5081" s="76"/>
    </row>
    <row r="5082" spans="1:24" s="35" customFormat="1" ht="15.75" x14ac:dyDescent="0.25">
      <c r="A5082" s="72" t="s">
        <v>314</v>
      </c>
      <c r="B5082" s="44" t="s">
        <v>339</v>
      </c>
      <c r="C5082" s="79" t="s">
        <v>250</v>
      </c>
      <c r="D5082" s="43" t="s">
        <v>251</v>
      </c>
      <c r="E5082" s="53"/>
      <c r="F5082" s="53">
        <f t="shared" si="1240"/>
        <v>0</v>
      </c>
      <c r="G5082" s="53"/>
      <c r="H5082" s="53"/>
      <c r="I5082" s="54"/>
      <c r="J5082" s="50"/>
      <c r="K5082" s="54"/>
      <c r="L5082" s="55"/>
      <c r="M5082" s="75"/>
      <c r="N5082" s="75"/>
      <c r="O5082" s="74"/>
      <c r="P5082" s="74"/>
      <c r="Q5082" s="57">
        <f t="shared" si="1237"/>
        <v>0</v>
      </c>
      <c r="R5082" s="74"/>
      <c r="S5082" s="53">
        <f t="shared" si="1238"/>
        <v>0</v>
      </c>
      <c r="T5082" s="58"/>
      <c r="U5082" s="58"/>
      <c r="V5082" s="53">
        <f t="shared" si="1239"/>
        <v>0</v>
      </c>
      <c r="W5082" s="75"/>
      <c r="X5082" s="76"/>
    </row>
    <row r="5083" spans="1:24" s="35" customFormat="1" ht="31.5" x14ac:dyDescent="0.25">
      <c r="A5083" s="72" t="s">
        <v>314</v>
      </c>
      <c r="B5083" s="44" t="s">
        <v>339</v>
      </c>
      <c r="C5083" s="79" t="s">
        <v>252</v>
      </c>
      <c r="D5083" s="43" t="s">
        <v>253</v>
      </c>
      <c r="E5083" s="53"/>
      <c r="F5083" s="53">
        <f t="shared" si="1240"/>
        <v>0</v>
      </c>
      <c r="G5083" s="53"/>
      <c r="H5083" s="53"/>
      <c r="I5083" s="54"/>
      <c r="J5083" s="50"/>
      <c r="K5083" s="54"/>
      <c r="L5083" s="55"/>
      <c r="M5083" s="75"/>
      <c r="N5083" s="75"/>
      <c r="O5083" s="74"/>
      <c r="P5083" s="74"/>
      <c r="Q5083" s="57">
        <f t="shared" si="1237"/>
        <v>0</v>
      </c>
      <c r="R5083" s="74"/>
      <c r="S5083" s="53">
        <f t="shared" si="1238"/>
        <v>0</v>
      </c>
      <c r="T5083" s="58"/>
      <c r="U5083" s="58"/>
      <c r="V5083" s="53">
        <f t="shared" si="1239"/>
        <v>0</v>
      </c>
      <c r="W5083" s="75"/>
      <c r="X5083" s="76"/>
    </row>
    <row r="5084" spans="1:24" s="35" customFormat="1" ht="15.75" x14ac:dyDescent="0.25">
      <c r="A5084" s="72" t="s">
        <v>314</v>
      </c>
      <c r="B5084" s="44" t="s">
        <v>339</v>
      </c>
      <c r="C5084" s="79" t="s">
        <v>254</v>
      </c>
      <c r="D5084" s="43" t="s">
        <v>263</v>
      </c>
      <c r="E5084" s="53"/>
      <c r="F5084" s="53">
        <f t="shared" si="1240"/>
        <v>0</v>
      </c>
      <c r="G5084" s="53"/>
      <c r="H5084" s="53"/>
      <c r="I5084" s="54"/>
      <c r="J5084" s="50"/>
      <c r="K5084" s="54"/>
      <c r="L5084" s="55"/>
      <c r="M5084" s="75"/>
      <c r="N5084" s="75"/>
      <c r="O5084" s="74"/>
      <c r="P5084" s="74"/>
      <c r="Q5084" s="57">
        <f t="shared" si="1237"/>
        <v>0</v>
      </c>
      <c r="R5084" s="74"/>
      <c r="S5084" s="53">
        <f t="shared" si="1238"/>
        <v>0</v>
      </c>
      <c r="T5084" s="58"/>
      <c r="U5084" s="58"/>
      <c r="V5084" s="53">
        <f t="shared" si="1239"/>
        <v>0</v>
      </c>
      <c r="W5084" s="75"/>
      <c r="X5084" s="76"/>
    </row>
    <row r="5085" spans="1:24" s="35" customFormat="1" ht="15.75" x14ac:dyDescent="0.25">
      <c r="A5085" s="72" t="s">
        <v>314</v>
      </c>
      <c r="B5085" s="44" t="s">
        <v>339</v>
      </c>
      <c r="C5085" s="79" t="s">
        <v>255</v>
      </c>
      <c r="D5085" s="43" t="s">
        <v>256</v>
      </c>
      <c r="E5085" s="53"/>
      <c r="F5085" s="53">
        <f t="shared" si="1240"/>
        <v>0</v>
      </c>
      <c r="G5085" s="53"/>
      <c r="H5085" s="53"/>
      <c r="I5085" s="54"/>
      <c r="J5085" s="50"/>
      <c r="K5085" s="54"/>
      <c r="L5085" s="55"/>
      <c r="M5085" s="75"/>
      <c r="N5085" s="75"/>
      <c r="O5085" s="74"/>
      <c r="P5085" s="74"/>
      <c r="Q5085" s="57">
        <f t="shared" si="1237"/>
        <v>0</v>
      </c>
      <c r="R5085" s="74"/>
      <c r="S5085" s="53">
        <f t="shared" si="1238"/>
        <v>0</v>
      </c>
      <c r="T5085" s="58"/>
      <c r="U5085" s="58"/>
      <c r="V5085" s="53">
        <f t="shared" si="1239"/>
        <v>0</v>
      </c>
      <c r="W5085" s="75"/>
      <c r="X5085" s="76"/>
    </row>
    <row r="5086" spans="1:24" s="35" customFormat="1" ht="15.75" x14ac:dyDescent="0.25">
      <c r="A5086" s="72" t="s">
        <v>314</v>
      </c>
      <c r="B5086" s="44" t="s">
        <v>339</v>
      </c>
      <c r="C5086" s="79" t="s">
        <v>257</v>
      </c>
      <c r="D5086" s="43" t="s">
        <v>258</v>
      </c>
      <c r="E5086" s="53"/>
      <c r="F5086" s="53">
        <f t="shared" si="1240"/>
        <v>0</v>
      </c>
      <c r="G5086" s="53"/>
      <c r="H5086" s="53"/>
      <c r="I5086" s="54"/>
      <c r="J5086" s="50"/>
      <c r="K5086" s="54"/>
      <c r="L5086" s="55"/>
      <c r="M5086" s="75"/>
      <c r="N5086" s="75"/>
      <c r="O5086" s="74"/>
      <c r="P5086" s="74"/>
      <c r="Q5086" s="57">
        <f t="shared" si="1237"/>
        <v>0</v>
      </c>
      <c r="R5086" s="74"/>
      <c r="S5086" s="53">
        <f t="shared" si="1238"/>
        <v>0</v>
      </c>
      <c r="T5086" s="58"/>
      <c r="U5086" s="58"/>
      <c r="V5086" s="53">
        <f t="shared" si="1239"/>
        <v>0</v>
      </c>
      <c r="W5086" s="75"/>
      <c r="X5086" s="76"/>
    </row>
    <row r="5087" spans="1:24" s="35" customFormat="1" ht="15.75" x14ac:dyDescent="0.25">
      <c r="A5087" s="72" t="s">
        <v>314</v>
      </c>
      <c r="B5087" s="44" t="s">
        <v>339</v>
      </c>
      <c r="C5087" s="79" t="s">
        <v>259</v>
      </c>
      <c r="D5087" s="43" t="s">
        <v>260</v>
      </c>
      <c r="E5087" s="53"/>
      <c r="F5087" s="53">
        <f t="shared" si="1240"/>
        <v>0</v>
      </c>
      <c r="G5087" s="53"/>
      <c r="H5087" s="53"/>
      <c r="I5087" s="54"/>
      <c r="J5087" s="50"/>
      <c r="K5087" s="54"/>
      <c r="L5087" s="55"/>
      <c r="M5087" s="75"/>
      <c r="N5087" s="75"/>
      <c r="O5087" s="74"/>
      <c r="P5087" s="74"/>
      <c r="Q5087" s="57">
        <f t="shared" si="1237"/>
        <v>0</v>
      </c>
      <c r="R5087" s="74"/>
      <c r="S5087" s="53">
        <f t="shared" si="1238"/>
        <v>0</v>
      </c>
      <c r="T5087" s="58"/>
      <c r="U5087" s="58"/>
      <c r="V5087" s="53">
        <f t="shared" si="1239"/>
        <v>0</v>
      </c>
      <c r="W5087" s="75"/>
      <c r="X5087" s="76"/>
    </row>
    <row r="5088" spans="1:24" s="35" customFormat="1" ht="31.5" x14ac:dyDescent="0.25">
      <c r="A5088" s="72" t="s">
        <v>314</v>
      </c>
      <c r="B5088" s="44" t="s">
        <v>339</v>
      </c>
      <c r="C5088" s="79" t="s">
        <v>261</v>
      </c>
      <c r="D5088" s="43" t="s">
        <v>262</v>
      </c>
      <c r="E5088" s="53"/>
      <c r="F5088" s="53">
        <f t="shared" si="1240"/>
        <v>0</v>
      </c>
      <c r="G5088" s="53"/>
      <c r="H5088" s="53"/>
      <c r="I5088" s="54"/>
      <c r="J5088" s="50"/>
      <c r="K5088" s="54"/>
      <c r="L5088" s="55"/>
      <c r="M5088" s="75"/>
      <c r="N5088" s="75"/>
      <c r="O5088" s="74"/>
      <c r="P5088" s="74"/>
      <c r="Q5088" s="57">
        <f t="shared" si="1237"/>
        <v>0</v>
      </c>
      <c r="R5088" s="74"/>
      <c r="S5088" s="53">
        <f t="shared" si="1238"/>
        <v>0</v>
      </c>
      <c r="T5088" s="58"/>
      <c r="U5088" s="58"/>
      <c r="V5088" s="53">
        <f t="shared" si="1239"/>
        <v>0</v>
      </c>
      <c r="W5088" s="75"/>
      <c r="X5088" s="76"/>
    </row>
    <row r="5089" spans="1:24" s="35" customFormat="1" ht="15.75" x14ac:dyDescent="0.25">
      <c r="A5089" s="72" t="s">
        <v>314</v>
      </c>
      <c r="B5089" s="44" t="s">
        <v>339</v>
      </c>
      <c r="C5089" s="79" t="s">
        <v>264</v>
      </c>
      <c r="D5089" s="43" t="s">
        <v>265</v>
      </c>
      <c r="E5089" s="53"/>
      <c r="F5089" s="53">
        <f t="shared" si="1240"/>
        <v>0</v>
      </c>
      <c r="G5089" s="53"/>
      <c r="H5089" s="53"/>
      <c r="I5089" s="54"/>
      <c r="J5089" s="50"/>
      <c r="K5089" s="54"/>
      <c r="L5089" s="55"/>
      <c r="M5089" s="75"/>
      <c r="N5089" s="75"/>
      <c r="O5089" s="74"/>
      <c r="P5089" s="74"/>
      <c r="Q5089" s="57">
        <f t="shared" si="1237"/>
        <v>0</v>
      </c>
      <c r="R5089" s="74"/>
      <c r="S5089" s="53">
        <f t="shared" si="1238"/>
        <v>0</v>
      </c>
      <c r="T5089" s="58"/>
      <c r="U5089" s="58"/>
      <c r="V5089" s="53">
        <f t="shared" si="1239"/>
        <v>0</v>
      </c>
      <c r="W5089" s="75"/>
      <c r="X5089" s="76"/>
    </row>
    <row r="5090" spans="1:24" s="35" customFormat="1" ht="47.25" x14ac:dyDescent="0.25">
      <c r="A5090" s="72" t="s">
        <v>314</v>
      </c>
      <c r="B5090" s="44" t="s">
        <v>339</v>
      </c>
      <c r="C5090" s="79" t="s">
        <v>266</v>
      </c>
      <c r="D5090" s="43" t="s">
        <v>267</v>
      </c>
      <c r="E5090" s="53"/>
      <c r="F5090" s="53">
        <f t="shared" si="1240"/>
        <v>0</v>
      </c>
      <c r="G5090" s="53"/>
      <c r="H5090" s="53"/>
      <c r="I5090" s="54"/>
      <c r="J5090" s="50"/>
      <c r="K5090" s="54"/>
      <c r="L5090" s="55"/>
      <c r="M5090" s="75"/>
      <c r="N5090" s="75"/>
      <c r="O5090" s="74"/>
      <c r="P5090" s="74"/>
      <c r="Q5090" s="57">
        <f t="shared" si="1237"/>
        <v>0</v>
      </c>
      <c r="R5090" s="74"/>
      <c r="S5090" s="53">
        <f t="shared" si="1238"/>
        <v>0</v>
      </c>
      <c r="T5090" s="58"/>
      <c r="U5090" s="58"/>
      <c r="V5090" s="53">
        <f t="shared" si="1239"/>
        <v>0</v>
      </c>
      <c r="W5090" s="75"/>
      <c r="X5090" s="76"/>
    </row>
    <row r="5091" spans="1:24" s="35" customFormat="1" ht="15.75" x14ac:dyDescent="0.25">
      <c r="A5091" s="72" t="s">
        <v>314</v>
      </c>
      <c r="B5091" s="44" t="s">
        <v>339</v>
      </c>
      <c r="C5091" s="79" t="s">
        <v>268</v>
      </c>
      <c r="D5091" s="43" t="s">
        <v>269</v>
      </c>
      <c r="E5091" s="53"/>
      <c r="F5091" s="53">
        <f t="shared" si="1240"/>
        <v>0</v>
      </c>
      <c r="G5091" s="53"/>
      <c r="H5091" s="53"/>
      <c r="I5091" s="54"/>
      <c r="J5091" s="50"/>
      <c r="K5091" s="54"/>
      <c r="L5091" s="55"/>
      <c r="M5091" s="75"/>
      <c r="N5091" s="75"/>
      <c r="O5091" s="74"/>
      <c r="P5091" s="74"/>
      <c r="Q5091" s="57">
        <f t="shared" si="1237"/>
        <v>0</v>
      </c>
      <c r="R5091" s="74"/>
      <c r="S5091" s="53">
        <f t="shared" si="1238"/>
        <v>0</v>
      </c>
      <c r="T5091" s="58"/>
      <c r="U5091" s="58"/>
      <c r="V5091" s="53">
        <f t="shared" si="1239"/>
        <v>0</v>
      </c>
      <c r="W5091" s="75"/>
      <c r="X5091" s="76"/>
    </row>
    <row r="5092" spans="1:24" s="35" customFormat="1" ht="31.5" x14ac:dyDescent="0.25">
      <c r="A5092" s="72" t="s">
        <v>314</v>
      </c>
      <c r="B5092" s="44" t="s">
        <v>339</v>
      </c>
      <c r="C5092" s="79" t="s">
        <v>270</v>
      </c>
      <c r="D5092" s="43" t="s">
        <v>271</v>
      </c>
      <c r="E5092" s="53"/>
      <c r="F5092" s="53">
        <f t="shared" si="1240"/>
        <v>0</v>
      </c>
      <c r="G5092" s="53"/>
      <c r="H5092" s="53"/>
      <c r="I5092" s="54"/>
      <c r="J5092" s="50"/>
      <c r="K5092" s="54"/>
      <c r="L5092" s="55"/>
      <c r="M5092" s="75"/>
      <c r="N5092" s="75"/>
      <c r="O5092" s="74"/>
      <c r="P5092" s="74"/>
      <c r="Q5092" s="57">
        <f t="shared" si="1237"/>
        <v>0</v>
      </c>
      <c r="R5092" s="74"/>
      <c r="S5092" s="53">
        <f t="shared" si="1238"/>
        <v>0</v>
      </c>
      <c r="T5092" s="58"/>
      <c r="U5092" s="58"/>
      <c r="V5092" s="53">
        <f t="shared" si="1239"/>
        <v>0</v>
      </c>
      <c r="W5092" s="75"/>
      <c r="X5092" s="76"/>
    </row>
    <row r="5093" spans="1:24" s="35" customFormat="1" ht="15.75" x14ac:dyDescent="0.25">
      <c r="A5093" s="72" t="s">
        <v>314</v>
      </c>
      <c r="B5093" s="44" t="s">
        <v>339</v>
      </c>
      <c r="C5093" s="79" t="s">
        <v>272</v>
      </c>
      <c r="D5093" s="43" t="s">
        <v>273</v>
      </c>
      <c r="E5093" s="53"/>
      <c r="F5093" s="53">
        <f t="shared" si="1240"/>
        <v>0</v>
      </c>
      <c r="G5093" s="53"/>
      <c r="H5093" s="53"/>
      <c r="I5093" s="54"/>
      <c r="J5093" s="50"/>
      <c r="K5093" s="54"/>
      <c r="L5093" s="55"/>
      <c r="M5093" s="75"/>
      <c r="N5093" s="75"/>
      <c r="O5093" s="74"/>
      <c r="P5093" s="74"/>
      <c r="Q5093" s="57">
        <f t="shared" si="1237"/>
        <v>0</v>
      </c>
      <c r="R5093" s="74"/>
      <c r="S5093" s="53">
        <f t="shared" si="1238"/>
        <v>0</v>
      </c>
      <c r="T5093" s="58"/>
      <c r="U5093" s="58"/>
      <c r="V5093" s="53">
        <f t="shared" si="1239"/>
        <v>0</v>
      </c>
      <c r="W5093" s="75"/>
      <c r="X5093" s="76"/>
    </row>
    <row r="5094" spans="1:24" s="35" customFormat="1" ht="31.5" x14ac:dyDescent="0.25">
      <c r="A5094" s="72" t="s">
        <v>314</v>
      </c>
      <c r="B5094" s="44" t="s">
        <v>339</v>
      </c>
      <c r="C5094" s="79" t="s">
        <v>274</v>
      </c>
      <c r="D5094" s="43" t="s">
        <v>275</v>
      </c>
      <c r="E5094" s="53"/>
      <c r="F5094" s="53">
        <f t="shared" si="1240"/>
        <v>0</v>
      </c>
      <c r="G5094" s="53"/>
      <c r="H5094" s="53"/>
      <c r="I5094" s="54"/>
      <c r="J5094" s="50"/>
      <c r="K5094" s="54"/>
      <c r="L5094" s="55"/>
      <c r="M5094" s="75"/>
      <c r="N5094" s="75"/>
      <c r="O5094" s="74"/>
      <c r="P5094" s="74"/>
      <c r="Q5094" s="57">
        <f t="shared" si="1237"/>
        <v>0</v>
      </c>
      <c r="R5094" s="74"/>
      <c r="S5094" s="53">
        <f t="shared" si="1238"/>
        <v>0</v>
      </c>
      <c r="T5094" s="58"/>
      <c r="U5094" s="58"/>
      <c r="V5094" s="53">
        <f t="shared" si="1239"/>
        <v>0</v>
      </c>
      <c r="W5094" s="75"/>
      <c r="X5094" s="76"/>
    </row>
    <row r="5095" spans="1:24" s="35" customFormat="1" ht="15.75" x14ac:dyDescent="0.25">
      <c r="A5095" s="72" t="s">
        <v>314</v>
      </c>
      <c r="B5095" s="44" t="s">
        <v>339</v>
      </c>
      <c r="C5095" s="79" t="s">
        <v>276</v>
      </c>
      <c r="D5095" s="43" t="s">
        <v>277</v>
      </c>
      <c r="E5095" s="53"/>
      <c r="F5095" s="53">
        <f t="shared" si="1240"/>
        <v>0</v>
      </c>
      <c r="G5095" s="53"/>
      <c r="H5095" s="53"/>
      <c r="I5095" s="54"/>
      <c r="J5095" s="50"/>
      <c r="K5095" s="54"/>
      <c r="L5095" s="55"/>
      <c r="M5095" s="75"/>
      <c r="N5095" s="75"/>
      <c r="O5095" s="74"/>
      <c r="P5095" s="74"/>
      <c r="Q5095" s="57">
        <f t="shared" si="1237"/>
        <v>0</v>
      </c>
      <c r="R5095" s="74"/>
      <c r="S5095" s="53">
        <f t="shared" si="1238"/>
        <v>0</v>
      </c>
      <c r="T5095" s="58"/>
      <c r="U5095" s="58"/>
      <c r="V5095" s="53">
        <f t="shared" si="1239"/>
        <v>0</v>
      </c>
      <c r="W5095" s="75"/>
      <c r="X5095" s="76"/>
    </row>
    <row r="5096" spans="1:24" s="35" customFormat="1" ht="31.5" x14ac:dyDescent="0.25">
      <c r="A5096" s="72" t="s">
        <v>314</v>
      </c>
      <c r="B5096" s="44" t="s">
        <v>339</v>
      </c>
      <c r="C5096" s="79" t="s">
        <v>278</v>
      </c>
      <c r="D5096" s="43" t="s">
        <v>279</v>
      </c>
      <c r="E5096" s="74"/>
      <c r="F5096" s="74"/>
      <c r="G5096" s="74"/>
      <c r="H5096" s="74"/>
      <c r="I5096" s="54"/>
      <c r="J5096" s="50"/>
      <c r="K5096" s="54"/>
      <c r="L5096" s="55"/>
      <c r="M5096" s="75"/>
      <c r="N5096" s="75"/>
      <c r="O5096" s="74"/>
      <c r="P5096" s="74"/>
      <c r="Q5096" s="57">
        <f t="shared" si="1237"/>
        <v>0</v>
      </c>
      <c r="R5096" s="74"/>
      <c r="S5096" s="53">
        <f t="shared" si="1238"/>
        <v>0</v>
      </c>
      <c r="T5096" s="58"/>
      <c r="U5096" s="58"/>
      <c r="V5096" s="53">
        <f t="shared" si="1239"/>
        <v>0</v>
      </c>
      <c r="W5096" s="75"/>
      <c r="X5096" s="76"/>
    </row>
    <row r="5097" spans="1:24" s="35" customFormat="1" ht="15.75" x14ac:dyDescent="0.25">
      <c r="A5097" s="72" t="s">
        <v>314</v>
      </c>
      <c r="B5097" s="44" t="s">
        <v>339</v>
      </c>
      <c r="C5097" s="37" t="s">
        <v>363</v>
      </c>
      <c r="D5097" s="43" t="s">
        <v>360</v>
      </c>
      <c r="E5097" s="74"/>
      <c r="F5097" s="74"/>
      <c r="G5097" s="74"/>
      <c r="H5097" s="74"/>
      <c r="I5097" s="54"/>
      <c r="J5097" s="50"/>
      <c r="K5097" s="54"/>
      <c r="L5097" s="55"/>
      <c r="M5097" s="75"/>
      <c r="N5097" s="75"/>
      <c r="O5097" s="74"/>
      <c r="P5097" s="74"/>
      <c r="Q5097" s="57"/>
      <c r="R5097" s="74"/>
      <c r="S5097" s="53"/>
      <c r="T5097" s="58"/>
      <c r="U5097" s="58"/>
      <c r="V5097" s="53"/>
      <c r="W5097" s="75"/>
      <c r="X5097" s="76"/>
    </row>
    <row r="5098" spans="1:24" s="35" customFormat="1" ht="15.75" x14ac:dyDescent="0.25">
      <c r="A5098" s="72" t="s">
        <v>314</v>
      </c>
      <c r="B5098" s="44" t="s">
        <v>339</v>
      </c>
      <c r="C5098" s="37" t="s">
        <v>364</v>
      </c>
      <c r="D5098" s="38" t="s">
        <v>365</v>
      </c>
      <c r="E5098" s="53"/>
      <c r="F5098" s="100">
        <f>E5098/12*1</f>
        <v>0</v>
      </c>
      <c r="G5098" s="74"/>
      <c r="H5098" s="74"/>
      <c r="I5098" s="54"/>
      <c r="J5098" s="50"/>
      <c r="K5098" s="54"/>
      <c r="L5098" s="55"/>
      <c r="M5098" s="75"/>
      <c r="N5098" s="75"/>
      <c r="O5098" s="74"/>
      <c r="P5098" s="74"/>
      <c r="Q5098" s="57">
        <f>O5098-P5098</f>
        <v>0</v>
      </c>
      <c r="R5098" s="74"/>
      <c r="S5098" s="53">
        <f>ROUND(R5098/12*3,0)</f>
        <v>0</v>
      </c>
      <c r="T5098" s="58"/>
      <c r="U5098" s="58"/>
      <c r="V5098" s="53">
        <f>T5098-U5098</f>
        <v>0</v>
      </c>
      <c r="W5098" s="75"/>
      <c r="X5098" s="76"/>
    </row>
    <row r="5099" spans="1:24" s="35" customFormat="1" ht="15.75" x14ac:dyDescent="0.25">
      <c r="A5099" s="72" t="s">
        <v>314</v>
      </c>
      <c r="B5099" s="44" t="s">
        <v>339</v>
      </c>
      <c r="C5099" s="37" t="s">
        <v>370</v>
      </c>
      <c r="D5099" s="43" t="s">
        <v>323</v>
      </c>
      <c r="E5099" s="53"/>
      <c r="F5099" s="100">
        <f>E5099/12*1</f>
        <v>0</v>
      </c>
      <c r="G5099" s="74"/>
      <c r="H5099" s="74"/>
      <c r="I5099" s="54"/>
      <c r="J5099" s="50"/>
      <c r="K5099" s="54"/>
      <c r="L5099" s="55"/>
      <c r="M5099" s="75"/>
      <c r="N5099" s="75"/>
      <c r="O5099" s="74"/>
      <c r="P5099" s="74"/>
      <c r="Q5099" s="57"/>
      <c r="R5099" s="74"/>
      <c r="S5099" s="53"/>
      <c r="T5099" s="58"/>
      <c r="U5099" s="58"/>
      <c r="V5099" s="53"/>
      <c r="W5099" s="75"/>
      <c r="X5099" s="76"/>
    </row>
    <row r="5100" spans="1:24" s="35" customFormat="1" ht="15.75" x14ac:dyDescent="0.25">
      <c r="A5100" s="72" t="s">
        <v>314</v>
      </c>
      <c r="B5100" s="44" t="s">
        <v>339</v>
      </c>
      <c r="C5100" s="37" t="s">
        <v>399</v>
      </c>
      <c r="D5100" s="39" t="s">
        <v>371</v>
      </c>
      <c r="E5100" s="53"/>
      <c r="F5100" s="100">
        <f>E5100/12*1</f>
        <v>0</v>
      </c>
      <c r="G5100" s="74"/>
      <c r="H5100" s="74"/>
      <c r="I5100" s="54"/>
      <c r="J5100" s="50"/>
      <c r="K5100" s="54"/>
      <c r="L5100" s="55"/>
      <c r="M5100" s="75"/>
      <c r="N5100" s="75"/>
      <c r="O5100" s="74"/>
      <c r="P5100" s="74"/>
      <c r="Q5100" s="57"/>
      <c r="R5100" s="74"/>
      <c r="S5100" s="53"/>
      <c r="T5100" s="58"/>
      <c r="U5100" s="58"/>
      <c r="V5100" s="53"/>
      <c r="W5100" s="75"/>
      <c r="X5100" s="76"/>
    </row>
    <row r="5101" spans="1:24" s="81" customFormat="1" ht="22.5" customHeight="1" x14ac:dyDescent="0.25">
      <c r="A5101" s="102" t="s">
        <v>315</v>
      </c>
      <c r="B5101" s="102" t="s">
        <v>340</v>
      </c>
      <c r="C5101" s="110" t="s">
        <v>102</v>
      </c>
      <c r="D5101" s="104" t="s">
        <v>21</v>
      </c>
      <c r="E5101" s="111">
        <f>E5102+E5141</f>
        <v>1371244</v>
      </c>
      <c r="F5101" s="111">
        <f>F5102+F5141</f>
        <v>342811</v>
      </c>
      <c r="G5101" s="111">
        <f>G5102+G5141</f>
        <v>379526</v>
      </c>
      <c r="H5101" s="111">
        <f>H5102+H5141</f>
        <v>343396</v>
      </c>
      <c r="I5101" s="105">
        <f>I5102+I5141</f>
        <v>35736.75</v>
      </c>
      <c r="J5101" s="108">
        <f>ROUND(I5101/F5101*100,2)</f>
        <v>10.42</v>
      </c>
      <c r="K5101" s="105">
        <f>K5102+K5141</f>
        <v>-1606.75</v>
      </c>
      <c r="L5101" s="108">
        <f>ROUND(K5101*100/-F5101,2)</f>
        <v>0.47</v>
      </c>
      <c r="M5101" s="111">
        <f t="shared" ref="M5101:V5101" si="1241">M5102+M5141</f>
        <v>27725</v>
      </c>
      <c r="N5101" s="111">
        <f t="shared" si="1241"/>
        <v>6931</v>
      </c>
      <c r="O5101" s="111">
        <f t="shared" si="1241"/>
        <v>8939</v>
      </c>
      <c r="P5101" s="111">
        <f t="shared" si="1241"/>
        <v>7301</v>
      </c>
      <c r="Q5101" s="105">
        <f t="shared" si="1241"/>
        <v>1638</v>
      </c>
      <c r="R5101" s="111">
        <f t="shared" si="1241"/>
        <v>751</v>
      </c>
      <c r="S5101" s="105">
        <f t="shared" si="1241"/>
        <v>187</v>
      </c>
      <c r="T5101" s="105">
        <f t="shared" si="1241"/>
        <v>206</v>
      </c>
      <c r="U5101" s="105">
        <f t="shared" si="1241"/>
        <v>185</v>
      </c>
      <c r="V5101" s="105">
        <f t="shared" si="1241"/>
        <v>21</v>
      </c>
      <c r="W5101" s="109">
        <v>6818</v>
      </c>
      <c r="X5101" s="80"/>
    </row>
    <row r="5102" spans="1:24" s="77" customFormat="1" ht="15.75" x14ac:dyDescent="0.25">
      <c r="A5102" s="72" t="s">
        <v>315</v>
      </c>
      <c r="B5102" s="21">
        <v>1</v>
      </c>
      <c r="C5102" s="73" t="s">
        <v>102</v>
      </c>
      <c r="D5102" s="27" t="s">
        <v>22</v>
      </c>
      <c r="E5102" s="52">
        <f t="shared" ref="E5102:L5102" si="1242">E5103+E5109+E5123</f>
        <v>708692</v>
      </c>
      <c r="F5102" s="52">
        <f t="shared" si="1242"/>
        <v>177173</v>
      </c>
      <c r="G5102" s="52">
        <f t="shared" si="1242"/>
        <v>177173</v>
      </c>
      <c r="H5102" s="52">
        <f t="shared" si="1242"/>
        <v>177173</v>
      </c>
      <c r="I5102" s="132">
        <f t="shared" si="1242"/>
        <v>0</v>
      </c>
      <c r="J5102" s="132">
        <f t="shared" si="1242"/>
        <v>0</v>
      </c>
      <c r="K5102" s="132">
        <f t="shared" si="1242"/>
        <v>0</v>
      </c>
      <c r="L5102" s="52">
        <f t="shared" si="1242"/>
        <v>0</v>
      </c>
      <c r="M5102" s="49"/>
      <c r="N5102" s="49">
        <f>ROUND(M5102/12*3,0)</f>
        <v>0</v>
      </c>
      <c r="O5102" s="52">
        <f t="shared" ref="O5102:V5102" si="1243">O5103+O5109+O5123</f>
        <v>0</v>
      </c>
      <c r="P5102" s="52">
        <f t="shared" si="1243"/>
        <v>0</v>
      </c>
      <c r="Q5102" s="132">
        <f t="shared" si="1243"/>
        <v>0</v>
      </c>
      <c r="R5102" s="52">
        <f t="shared" si="1243"/>
        <v>0</v>
      </c>
      <c r="S5102" s="52">
        <f t="shared" si="1243"/>
        <v>0</v>
      </c>
      <c r="T5102" s="142">
        <f t="shared" si="1243"/>
        <v>0</v>
      </c>
      <c r="U5102" s="142">
        <f t="shared" si="1243"/>
        <v>0</v>
      </c>
      <c r="V5102" s="59">
        <f t="shared" si="1243"/>
        <v>0</v>
      </c>
      <c r="W5102" s="75"/>
      <c r="X5102" s="82"/>
    </row>
    <row r="5103" spans="1:24" s="77" customFormat="1" ht="15.75" x14ac:dyDescent="0.25">
      <c r="A5103" s="72" t="s">
        <v>315</v>
      </c>
      <c r="B5103" s="33" t="s">
        <v>334</v>
      </c>
      <c r="C5103" s="73" t="s">
        <v>102</v>
      </c>
      <c r="D5103" s="32" t="s">
        <v>23</v>
      </c>
      <c r="E5103" s="83">
        <f t="shared" ref="E5103:L5103" si="1244">SUM(E5104:E5108)</f>
        <v>708692</v>
      </c>
      <c r="F5103" s="83">
        <f t="shared" si="1244"/>
        <v>177173</v>
      </c>
      <c r="G5103" s="83">
        <f t="shared" si="1244"/>
        <v>177173</v>
      </c>
      <c r="H5103" s="83">
        <f t="shared" si="1244"/>
        <v>177173</v>
      </c>
      <c r="I5103" s="136">
        <f t="shared" si="1244"/>
        <v>0</v>
      </c>
      <c r="J5103" s="136">
        <f t="shared" si="1244"/>
        <v>0</v>
      </c>
      <c r="K5103" s="136">
        <f t="shared" si="1244"/>
        <v>0</v>
      </c>
      <c r="L5103" s="49">
        <f t="shared" si="1244"/>
        <v>0</v>
      </c>
      <c r="M5103" s="83"/>
      <c r="N5103" s="83"/>
      <c r="O5103" s="52">
        <f t="shared" ref="O5103:V5103" si="1245">SUM(O5104:O5108)</f>
        <v>0</v>
      </c>
      <c r="P5103" s="52">
        <f t="shared" si="1245"/>
        <v>0</v>
      </c>
      <c r="Q5103" s="132">
        <f t="shared" si="1245"/>
        <v>0</v>
      </c>
      <c r="R5103" s="52">
        <f t="shared" si="1245"/>
        <v>0</v>
      </c>
      <c r="S5103" s="52">
        <f t="shared" si="1245"/>
        <v>0</v>
      </c>
      <c r="T5103" s="147">
        <f t="shared" si="1245"/>
        <v>0</v>
      </c>
      <c r="U5103" s="149">
        <f t="shared" si="1245"/>
        <v>0</v>
      </c>
      <c r="V5103" s="49">
        <f t="shared" si="1245"/>
        <v>0</v>
      </c>
      <c r="W5103" s="83"/>
      <c r="X5103" s="82"/>
    </row>
    <row r="5104" spans="1:24" s="77" customFormat="1" ht="15.75" x14ac:dyDescent="0.25">
      <c r="A5104" s="72" t="s">
        <v>315</v>
      </c>
      <c r="B5104" s="33" t="s">
        <v>334</v>
      </c>
      <c r="C5104" s="73" t="s">
        <v>73</v>
      </c>
      <c r="D5104" s="34" t="s">
        <v>106</v>
      </c>
      <c r="E5104" s="53"/>
      <c r="F5104" s="53">
        <f t="shared" ref="F5104:F5108" si="1246">ROUND(E5104/12*3,0)</f>
        <v>0</v>
      </c>
      <c r="G5104" s="53"/>
      <c r="H5104" s="53"/>
      <c r="I5104" s="54"/>
      <c r="J5104" s="50"/>
      <c r="K5104" s="54"/>
      <c r="L5104" s="55"/>
      <c r="M5104" s="74"/>
      <c r="N5104" s="74"/>
      <c r="O5104" s="74"/>
      <c r="P5104" s="74"/>
      <c r="Q5104" s="57">
        <f>O5104-P5104</f>
        <v>0</v>
      </c>
      <c r="R5104" s="74"/>
      <c r="S5104" s="53">
        <f>ROUND(R5104/12*3,0)</f>
        <v>0</v>
      </c>
      <c r="T5104" s="58"/>
      <c r="U5104" s="58"/>
      <c r="V5104" s="53">
        <f>T5104-U5104</f>
        <v>0</v>
      </c>
      <c r="W5104" s="74"/>
      <c r="X5104" s="76"/>
    </row>
    <row r="5105" spans="1:24" s="77" customFormat="1" ht="15.75" x14ac:dyDescent="0.25">
      <c r="A5105" s="72" t="s">
        <v>315</v>
      </c>
      <c r="B5105" s="33" t="s">
        <v>334</v>
      </c>
      <c r="C5105" s="73" t="s">
        <v>74</v>
      </c>
      <c r="D5105" s="34" t="s">
        <v>104</v>
      </c>
      <c r="E5105" s="53">
        <v>708692</v>
      </c>
      <c r="F5105" s="53">
        <f t="shared" si="1246"/>
        <v>177173</v>
      </c>
      <c r="G5105" s="53">
        <v>177173</v>
      </c>
      <c r="H5105" s="53">
        <v>177173</v>
      </c>
      <c r="I5105" s="54"/>
      <c r="J5105" s="50"/>
      <c r="K5105" s="54"/>
      <c r="L5105" s="55"/>
      <c r="M5105" s="75"/>
      <c r="N5105" s="75"/>
      <c r="O5105" s="74"/>
      <c r="P5105" s="74"/>
      <c r="Q5105" s="57">
        <f>O5105-P5105</f>
        <v>0</v>
      </c>
      <c r="R5105" s="74"/>
      <c r="S5105" s="53">
        <f>ROUND(R5105/12*3,0)</f>
        <v>0</v>
      </c>
      <c r="T5105" s="58"/>
      <c r="U5105" s="58"/>
      <c r="V5105" s="53">
        <f>T5105-U5105</f>
        <v>0</v>
      </c>
      <c r="W5105" s="75"/>
      <c r="X5105" s="76"/>
    </row>
    <row r="5106" spans="1:24" s="77" customFormat="1" ht="15.75" x14ac:dyDescent="0.25">
      <c r="A5106" s="72" t="s">
        <v>315</v>
      </c>
      <c r="B5106" s="33" t="s">
        <v>334</v>
      </c>
      <c r="C5106" s="73" t="s">
        <v>74</v>
      </c>
      <c r="D5106" s="34" t="s">
        <v>105</v>
      </c>
      <c r="E5106" s="53"/>
      <c r="F5106" s="53">
        <f t="shared" si="1246"/>
        <v>0</v>
      </c>
      <c r="G5106" s="53"/>
      <c r="H5106" s="53"/>
      <c r="I5106" s="54"/>
      <c r="J5106" s="50"/>
      <c r="K5106" s="54"/>
      <c r="L5106" s="55"/>
      <c r="M5106" s="75"/>
      <c r="N5106" s="75"/>
      <c r="O5106" s="74"/>
      <c r="P5106" s="74"/>
      <c r="Q5106" s="57">
        <f>O5106-P5106</f>
        <v>0</v>
      </c>
      <c r="R5106" s="74"/>
      <c r="S5106" s="53">
        <f>ROUND(R5106/12*3,0)</f>
        <v>0</v>
      </c>
      <c r="T5106" s="58"/>
      <c r="U5106" s="58"/>
      <c r="V5106" s="53">
        <f>T5106-U5106</f>
        <v>0</v>
      </c>
      <c r="W5106" s="75"/>
      <c r="X5106" s="76"/>
    </row>
    <row r="5107" spans="1:24" s="77" customFormat="1" ht="15.75" x14ac:dyDescent="0.25">
      <c r="A5107" s="72" t="s">
        <v>315</v>
      </c>
      <c r="B5107" s="33" t="s">
        <v>334</v>
      </c>
      <c r="C5107" s="73" t="s">
        <v>75</v>
      </c>
      <c r="D5107" s="34" t="s">
        <v>107</v>
      </c>
      <c r="E5107" s="74"/>
      <c r="F5107" s="53">
        <f t="shared" si="1246"/>
        <v>0</v>
      </c>
      <c r="G5107" s="74"/>
      <c r="H5107" s="74"/>
      <c r="I5107" s="127"/>
      <c r="J5107" s="50"/>
      <c r="K5107" s="127"/>
      <c r="L5107" s="55"/>
      <c r="M5107" s="75"/>
      <c r="N5107" s="75"/>
      <c r="O5107" s="74"/>
      <c r="P5107" s="74"/>
      <c r="Q5107" s="59">
        <f>O5107-P5107</f>
        <v>0</v>
      </c>
      <c r="R5107" s="74"/>
      <c r="S5107" s="53">
        <f>ROUND(R5107/12*3,0)</f>
        <v>0</v>
      </c>
      <c r="T5107" s="53"/>
      <c r="U5107" s="53"/>
      <c r="V5107" s="53">
        <f>T5107-U5107</f>
        <v>0</v>
      </c>
      <c r="W5107" s="75"/>
      <c r="X5107" s="76"/>
    </row>
    <row r="5108" spans="1:24" s="77" customFormat="1" ht="31.5" x14ac:dyDescent="0.25">
      <c r="A5108" s="72" t="s">
        <v>315</v>
      </c>
      <c r="B5108" s="33" t="s">
        <v>334</v>
      </c>
      <c r="C5108" s="73" t="s">
        <v>76</v>
      </c>
      <c r="D5108" s="34" t="s">
        <v>108</v>
      </c>
      <c r="E5108" s="74"/>
      <c r="F5108" s="53">
        <f t="shared" si="1246"/>
        <v>0</v>
      </c>
      <c r="G5108" s="74"/>
      <c r="H5108" s="74"/>
      <c r="I5108" s="54"/>
      <c r="J5108" s="50"/>
      <c r="K5108" s="54"/>
      <c r="L5108" s="55"/>
      <c r="M5108" s="75"/>
      <c r="N5108" s="75"/>
      <c r="O5108" s="74"/>
      <c r="P5108" s="74"/>
      <c r="Q5108" s="57">
        <f>O5108-P5108</f>
        <v>0</v>
      </c>
      <c r="R5108" s="74"/>
      <c r="S5108" s="53">
        <f>ROUND(R5108/12*3,0)</f>
        <v>0</v>
      </c>
      <c r="T5108" s="58"/>
      <c r="U5108" s="58"/>
      <c r="V5108" s="53">
        <f>T5108-U5108</f>
        <v>0</v>
      </c>
      <c r="W5108" s="75"/>
      <c r="X5108" s="76"/>
    </row>
    <row r="5109" spans="1:24" s="77" customFormat="1" ht="15.75" x14ac:dyDescent="0.25">
      <c r="A5109" s="72" t="s">
        <v>315</v>
      </c>
      <c r="B5109" s="22" t="s">
        <v>335</v>
      </c>
      <c r="C5109" s="36"/>
      <c r="D5109" s="32" t="s">
        <v>24</v>
      </c>
      <c r="E5109" s="61">
        <f t="shared" ref="E5109:L5109" si="1247">SUM(E5110:E5122)</f>
        <v>0</v>
      </c>
      <c r="F5109" s="61">
        <f t="shared" si="1247"/>
        <v>0</v>
      </c>
      <c r="G5109" s="61">
        <f t="shared" si="1247"/>
        <v>0</v>
      </c>
      <c r="H5109" s="61">
        <f t="shared" si="1247"/>
        <v>0</v>
      </c>
      <c r="I5109" s="128">
        <f t="shared" si="1247"/>
        <v>0</v>
      </c>
      <c r="J5109" s="128">
        <f t="shared" si="1247"/>
        <v>0</v>
      </c>
      <c r="K5109" s="128">
        <f t="shared" si="1247"/>
        <v>0</v>
      </c>
      <c r="L5109" s="61">
        <f t="shared" si="1247"/>
        <v>0</v>
      </c>
      <c r="M5109" s="61"/>
      <c r="N5109" s="61"/>
      <c r="O5109" s="61">
        <f t="shared" ref="O5109:V5109" si="1248">SUM(O5110:O5122)</f>
        <v>0</v>
      </c>
      <c r="P5109" s="61">
        <f t="shared" si="1248"/>
        <v>0</v>
      </c>
      <c r="Q5109" s="128">
        <f t="shared" si="1248"/>
        <v>0</v>
      </c>
      <c r="R5109" s="61">
        <f t="shared" si="1248"/>
        <v>0</v>
      </c>
      <c r="S5109" s="61">
        <f t="shared" si="1248"/>
        <v>0</v>
      </c>
      <c r="T5109" s="145">
        <f t="shared" si="1248"/>
        <v>0</v>
      </c>
      <c r="U5109" s="145">
        <f t="shared" si="1248"/>
        <v>0</v>
      </c>
      <c r="V5109" s="61">
        <f t="shared" si="1248"/>
        <v>0</v>
      </c>
      <c r="W5109" s="68"/>
      <c r="X5109" s="76"/>
    </row>
    <row r="5110" spans="1:24" s="77" customFormat="1" ht="15.75" x14ac:dyDescent="0.25">
      <c r="A5110" s="72" t="s">
        <v>315</v>
      </c>
      <c r="B5110" s="33" t="s">
        <v>335</v>
      </c>
      <c r="C5110" s="79" t="s">
        <v>25</v>
      </c>
      <c r="D5110" s="34" t="s">
        <v>54</v>
      </c>
      <c r="E5110" s="74"/>
      <c r="F5110" s="74"/>
      <c r="G5110" s="74"/>
      <c r="H5110" s="74"/>
      <c r="I5110" s="54">
        <f t="shared" ref="I5110:I5122" si="1249">G5110-F5110</f>
        <v>0</v>
      </c>
      <c r="J5110" s="50"/>
      <c r="K5110" s="54"/>
      <c r="L5110" s="55"/>
      <c r="M5110" s="75"/>
      <c r="N5110" s="75"/>
      <c r="O5110" s="74"/>
      <c r="P5110" s="74"/>
      <c r="Q5110" s="57">
        <f t="shared" ref="Q5110:Q5122" si="1250">O5110-P5110</f>
        <v>0</v>
      </c>
      <c r="R5110" s="74"/>
      <c r="S5110" s="53">
        <f t="shared" ref="S5110:S5122" si="1251">ROUND(R5110/12*3,0)</f>
        <v>0</v>
      </c>
      <c r="T5110" s="58"/>
      <c r="U5110" s="58"/>
      <c r="V5110" s="53">
        <f t="shared" ref="V5110:V5122" si="1252">T5110-U5110</f>
        <v>0</v>
      </c>
      <c r="W5110" s="75"/>
      <c r="X5110" s="76"/>
    </row>
    <row r="5111" spans="1:24" s="77" customFormat="1" ht="15.75" x14ac:dyDescent="0.25">
      <c r="A5111" s="72" t="s">
        <v>315</v>
      </c>
      <c r="B5111" s="33" t="s">
        <v>335</v>
      </c>
      <c r="C5111" s="79" t="s">
        <v>26</v>
      </c>
      <c r="D5111" s="34" t="s">
        <v>27</v>
      </c>
      <c r="E5111" s="74"/>
      <c r="F5111" s="74"/>
      <c r="G5111" s="74"/>
      <c r="H5111" s="74"/>
      <c r="I5111" s="54">
        <f t="shared" si="1249"/>
        <v>0</v>
      </c>
      <c r="J5111" s="50"/>
      <c r="K5111" s="54"/>
      <c r="L5111" s="55"/>
      <c r="M5111" s="75"/>
      <c r="N5111" s="75"/>
      <c r="O5111" s="74"/>
      <c r="P5111" s="74"/>
      <c r="Q5111" s="57">
        <f t="shared" si="1250"/>
        <v>0</v>
      </c>
      <c r="R5111" s="74"/>
      <c r="S5111" s="53">
        <f t="shared" si="1251"/>
        <v>0</v>
      </c>
      <c r="T5111" s="58"/>
      <c r="U5111" s="58"/>
      <c r="V5111" s="53">
        <f t="shared" si="1252"/>
        <v>0</v>
      </c>
      <c r="W5111" s="75"/>
      <c r="X5111" s="76"/>
    </row>
    <row r="5112" spans="1:24" s="77" customFormat="1" ht="31.5" x14ac:dyDescent="0.25">
      <c r="A5112" s="72" t="s">
        <v>315</v>
      </c>
      <c r="B5112" s="33" t="s">
        <v>335</v>
      </c>
      <c r="C5112" s="79" t="s">
        <v>28</v>
      </c>
      <c r="D5112" s="34" t="s">
        <v>29</v>
      </c>
      <c r="E5112" s="74"/>
      <c r="F5112" s="74"/>
      <c r="G5112" s="74"/>
      <c r="H5112" s="74"/>
      <c r="I5112" s="54">
        <f t="shared" si="1249"/>
        <v>0</v>
      </c>
      <c r="J5112" s="50"/>
      <c r="K5112" s="54"/>
      <c r="L5112" s="55"/>
      <c r="M5112" s="75"/>
      <c r="N5112" s="75"/>
      <c r="O5112" s="74"/>
      <c r="P5112" s="74"/>
      <c r="Q5112" s="57">
        <f t="shared" si="1250"/>
        <v>0</v>
      </c>
      <c r="R5112" s="74"/>
      <c r="S5112" s="53">
        <f t="shared" si="1251"/>
        <v>0</v>
      </c>
      <c r="T5112" s="58"/>
      <c r="U5112" s="58"/>
      <c r="V5112" s="53">
        <f t="shared" si="1252"/>
        <v>0</v>
      </c>
      <c r="W5112" s="75"/>
      <c r="X5112" s="76"/>
    </row>
    <row r="5113" spans="1:24" s="77" customFormat="1" ht="15.75" x14ac:dyDescent="0.25">
      <c r="A5113" s="72" t="s">
        <v>315</v>
      </c>
      <c r="B5113" s="33" t="s">
        <v>335</v>
      </c>
      <c r="C5113" s="79" t="s">
        <v>56</v>
      </c>
      <c r="D5113" s="34" t="s">
        <v>53</v>
      </c>
      <c r="E5113" s="74"/>
      <c r="F5113" s="74"/>
      <c r="G5113" s="74"/>
      <c r="H5113" s="74"/>
      <c r="I5113" s="54">
        <f t="shared" si="1249"/>
        <v>0</v>
      </c>
      <c r="J5113" s="50"/>
      <c r="K5113" s="54"/>
      <c r="L5113" s="55"/>
      <c r="M5113" s="75"/>
      <c r="N5113" s="158"/>
      <c r="O5113" s="74"/>
      <c r="P5113" s="74"/>
      <c r="Q5113" s="57">
        <f t="shared" si="1250"/>
        <v>0</v>
      </c>
      <c r="R5113" s="74"/>
      <c r="S5113" s="53">
        <f t="shared" si="1251"/>
        <v>0</v>
      </c>
      <c r="T5113" s="58"/>
      <c r="U5113" s="58"/>
      <c r="V5113" s="53">
        <f t="shared" si="1252"/>
        <v>0</v>
      </c>
      <c r="W5113" s="75"/>
      <c r="X5113" s="76"/>
    </row>
    <row r="5114" spans="1:24" s="77" customFormat="1" ht="15.75" x14ac:dyDescent="0.25">
      <c r="A5114" s="72" t="s">
        <v>315</v>
      </c>
      <c r="B5114" s="33" t="s">
        <v>335</v>
      </c>
      <c r="C5114" s="79" t="s">
        <v>57</v>
      </c>
      <c r="D5114" s="34" t="s">
        <v>68</v>
      </c>
      <c r="E5114" s="74"/>
      <c r="F5114" s="74"/>
      <c r="G5114" s="74"/>
      <c r="H5114" s="74"/>
      <c r="I5114" s="54">
        <f t="shared" si="1249"/>
        <v>0</v>
      </c>
      <c r="J5114" s="50"/>
      <c r="K5114" s="54"/>
      <c r="L5114" s="55"/>
      <c r="M5114" s="75"/>
      <c r="N5114" s="75"/>
      <c r="O5114" s="74"/>
      <c r="P5114" s="74"/>
      <c r="Q5114" s="57">
        <f t="shared" si="1250"/>
        <v>0</v>
      </c>
      <c r="R5114" s="74"/>
      <c r="S5114" s="53">
        <f t="shared" si="1251"/>
        <v>0</v>
      </c>
      <c r="T5114" s="58"/>
      <c r="U5114" s="58"/>
      <c r="V5114" s="53">
        <f t="shared" si="1252"/>
        <v>0</v>
      </c>
      <c r="W5114" s="75"/>
      <c r="X5114" s="76"/>
    </row>
    <row r="5115" spans="1:24" s="77" customFormat="1" ht="15.75" x14ac:dyDescent="0.25">
      <c r="A5115" s="72" t="s">
        <v>315</v>
      </c>
      <c r="B5115" s="33" t="s">
        <v>335</v>
      </c>
      <c r="C5115" s="79" t="s">
        <v>58</v>
      </c>
      <c r="D5115" s="34" t="s">
        <v>70</v>
      </c>
      <c r="E5115" s="74"/>
      <c r="F5115" s="74"/>
      <c r="G5115" s="74"/>
      <c r="H5115" s="74"/>
      <c r="I5115" s="54">
        <f t="shared" si="1249"/>
        <v>0</v>
      </c>
      <c r="J5115" s="50"/>
      <c r="K5115" s="54"/>
      <c r="L5115" s="55"/>
      <c r="M5115" s="75"/>
      <c r="N5115" s="75"/>
      <c r="O5115" s="74"/>
      <c r="P5115" s="74"/>
      <c r="Q5115" s="57">
        <f t="shared" si="1250"/>
        <v>0</v>
      </c>
      <c r="R5115" s="74"/>
      <c r="S5115" s="53">
        <f t="shared" si="1251"/>
        <v>0</v>
      </c>
      <c r="T5115" s="58"/>
      <c r="U5115" s="58"/>
      <c r="V5115" s="53">
        <f t="shared" si="1252"/>
        <v>0</v>
      </c>
      <c r="W5115" s="75"/>
      <c r="X5115" s="76"/>
    </row>
    <row r="5116" spans="1:24" s="77" customFormat="1" ht="31.5" x14ac:dyDescent="0.25">
      <c r="A5116" s="72" t="s">
        <v>315</v>
      </c>
      <c r="B5116" s="33" t="s">
        <v>335</v>
      </c>
      <c r="C5116" s="79" t="s">
        <v>59</v>
      </c>
      <c r="D5116" s="34" t="s">
        <v>69</v>
      </c>
      <c r="E5116" s="74"/>
      <c r="F5116" s="74"/>
      <c r="G5116" s="74"/>
      <c r="H5116" s="74"/>
      <c r="I5116" s="54">
        <f t="shared" si="1249"/>
        <v>0</v>
      </c>
      <c r="J5116" s="50"/>
      <c r="K5116" s="54"/>
      <c r="L5116" s="55"/>
      <c r="M5116" s="75"/>
      <c r="N5116" s="75"/>
      <c r="O5116" s="74"/>
      <c r="P5116" s="74"/>
      <c r="Q5116" s="57">
        <f t="shared" si="1250"/>
        <v>0</v>
      </c>
      <c r="R5116" s="74"/>
      <c r="S5116" s="53">
        <f t="shared" si="1251"/>
        <v>0</v>
      </c>
      <c r="T5116" s="58"/>
      <c r="U5116" s="58"/>
      <c r="V5116" s="53">
        <f t="shared" si="1252"/>
        <v>0</v>
      </c>
      <c r="W5116" s="75"/>
      <c r="X5116" s="76"/>
    </row>
    <row r="5117" spans="1:24" s="77" customFormat="1" ht="15.75" x14ac:dyDescent="0.25">
      <c r="A5117" s="72" t="s">
        <v>315</v>
      </c>
      <c r="B5117" s="33" t="s">
        <v>335</v>
      </c>
      <c r="C5117" s="79" t="s">
        <v>60</v>
      </c>
      <c r="D5117" s="34" t="s">
        <v>72</v>
      </c>
      <c r="E5117" s="74"/>
      <c r="F5117" s="74"/>
      <c r="G5117" s="74"/>
      <c r="H5117" s="74"/>
      <c r="I5117" s="54">
        <f t="shared" si="1249"/>
        <v>0</v>
      </c>
      <c r="J5117" s="50"/>
      <c r="K5117" s="54"/>
      <c r="L5117" s="55"/>
      <c r="M5117" s="75"/>
      <c r="N5117" s="75"/>
      <c r="O5117" s="74"/>
      <c r="P5117" s="74"/>
      <c r="Q5117" s="57">
        <f t="shared" si="1250"/>
        <v>0</v>
      </c>
      <c r="R5117" s="74"/>
      <c r="S5117" s="53">
        <f t="shared" si="1251"/>
        <v>0</v>
      </c>
      <c r="T5117" s="58"/>
      <c r="U5117" s="58"/>
      <c r="V5117" s="53">
        <f t="shared" si="1252"/>
        <v>0</v>
      </c>
      <c r="W5117" s="75"/>
      <c r="X5117" s="76"/>
    </row>
    <row r="5118" spans="1:24" s="77" customFormat="1" ht="15.75" x14ac:dyDescent="0.25">
      <c r="A5118" s="72" t="s">
        <v>315</v>
      </c>
      <c r="B5118" s="33" t="s">
        <v>335</v>
      </c>
      <c r="C5118" s="79" t="s">
        <v>61</v>
      </c>
      <c r="D5118" s="34" t="s">
        <v>67</v>
      </c>
      <c r="E5118" s="74"/>
      <c r="F5118" s="74"/>
      <c r="G5118" s="74"/>
      <c r="H5118" s="74"/>
      <c r="I5118" s="54">
        <f t="shared" si="1249"/>
        <v>0</v>
      </c>
      <c r="J5118" s="50"/>
      <c r="K5118" s="54"/>
      <c r="L5118" s="55"/>
      <c r="M5118" s="75"/>
      <c r="N5118" s="75"/>
      <c r="O5118" s="74"/>
      <c r="P5118" s="74"/>
      <c r="Q5118" s="57">
        <f t="shared" si="1250"/>
        <v>0</v>
      </c>
      <c r="R5118" s="74"/>
      <c r="S5118" s="53">
        <f t="shared" si="1251"/>
        <v>0</v>
      </c>
      <c r="T5118" s="58"/>
      <c r="U5118" s="58"/>
      <c r="V5118" s="53">
        <f t="shared" si="1252"/>
        <v>0</v>
      </c>
      <c r="W5118" s="75"/>
      <c r="X5118" s="76"/>
    </row>
    <row r="5119" spans="1:24" s="77" customFormat="1" ht="15.75" x14ac:dyDescent="0.25">
      <c r="A5119" s="72" t="s">
        <v>315</v>
      </c>
      <c r="B5119" s="33" t="s">
        <v>335</v>
      </c>
      <c r="C5119" s="79" t="s">
        <v>62</v>
      </c>
      <c r="D5119" s="34" t="s">
        <v>66</v>
      </c>
      <c r="E5119" s="74"/>
      <c r="F5119" s="74"/>
      <c r="G5119" s="74"/>
      <c r="H5119" s="74"/>
      <c r="I5119" s="54">
        <f t="shared" si="1249"/>
        <v>0</v>
      </c>
      <c r="J5119" s="50"/>
      <c r="K5119" s="54"/>
      <c r="L5119" s="55"/>
      <c r="M5119" s="75"/>
      <c r="N5119" s="75"/>
      <c r="O5119" s="74"/>
      <c r="P5119" s="74"/>
      <c r="Q5119" s="57">
        <f t="shared" si="1250"/>
        <v>0</v>
      </c>
      <c r="R5119" s="74"/>
      <c r="S5119" s="53">
        <f t="shared" si="1251"/>
        <v>0</v>
      </c>
      <c r="T5119" s="58"/>
      <c r="U5119" s="58"/>
      <c r="V5119" s="53">
        <f t="shared" si="1252"/>
        <v>0</v>
      </c>
      <c r="W5119" s="75"/>
      <c r="X5119" s="76"/>
    </row>
    <row r="5120" spans="1:24" s="77" customFormat="1" ht="15.75" x14ac:dyDescent="0.25">
      <c r="A5120" s="72" t="s">
        <v>315</v>
      </c>
      <c r="B5120" s="33" t="s">
        <v>335</v>
      </c>
      <c r="C5120" s="79" t="s">
        <v>63</v>
      </c>
      <c r="D5120" s="34" t="s">
        <v>52</v>
      </c>
      <c r="E5120" s="74"/>
      <c r="F5120" s="74"/>
      <c r="G5120" s="74"/>
      <c r="H5120" s="74"/>
      <c r="I5120" s="54">
        <f t="shared" si="1249"/>
        <v>0</v>
      </c>
      <c r="J5120" s="50"/>
      <c r="K5120" s="54"/>
      <c r="L5120" s="55"/>
      <c r="M5120" s="75"/>
      <c r="N5120" s="75"/>
      <c r="O5120" s="74"/>
      <c r="P5120" s="74"/>
      <c r="Q5120" s="57">
        <f t="shared" si="1250"/>
        <v>0</v>
      </c>
      <c r="R5120" s="74"/>
      <c r="S5120" s="53">
        <f t="shared" si="1251"/>
        <v>0</v>
      </c>
      <c r="T5120" s="58"/>
      <c r="U5120" s="58"/>
      <c r="V5120" s="53">
        <f t="shared" si="1252"/>
        <v>0</v>
      </c>
      <c r="W5120" s="75"/>
      <c r="X5120" s="76"/>
    </row>
    <row r="5121" spans="1:24" s="77" customFormat="1" ht="15.75" x14ac:dyDescent="0.25">
      <c r="A5121" s="72" t="s">
        <v>315</v>
      </c>
      <c r="B5121" s="33" t="s">
        <v>335</v>
      </c>
      <c r="C5121" s="79" t="s">
        <v>64</v>
      </c>
      <c r="D5121" s="34" t="s">
        <v>55</v>
      </c>
      <c r="E5121" s="74"/>
      <c r="F5121" s="74"/>
      <c r="G5121" s="74"/>
      <c r="H5121" s="74"/>
      <c r="I5121" s="127">
        <f t="shared" si="1249"/>
        <v>0</v>
      </c>
      <c r="J5121" s="55"/>
      <c r="K5121" s="127"/>
      <c r="L5121" s="55"/>
      <c r="M5121" s="75"/>
      <c r="N5121" s="75"/>
      <c r="O5121" s="74"/>
      <c r="P5121" s="74"/>
      <c r="Q5121" s="59">
        <f t="shared" si="1250"/>
        <v>0</v>
      </c>
      <c r="R5121" s="74"/>
      <c r="S5121" s="53">
        <f t="shared" si="1251"/>
        <v>0</v>
      </c>
      <c r="T5121" s="53"/>
      <c r="U5121" s="53"/>
      <c r="V5121" s="53">
        <f t="shared" si="1252"/>
        <v>0</v>
      </c>
      <c r="W5121" s="75"/>
      <c r="X5121" s="76"/>
    </row>
    <row r="5122" spans="1:24" s="77" customFormat="1" ht="15.75" x14ac:dyDescent="0.25">
      <c r="A5122" s="72" t="s">
        <v>315</v>
      </c>
      <c r="B5122" s="33" t="s">
        <v>335</v>
      </c>
      <c r="C5122" s="79" t="s">
        <v>65</v>
      </c>
      <c r="D5122" s="34" t="s">
        <v>71</v>
      </c>
      <c r="E5122" s="74"/>
      <c r="F5122" s="74"/>
      <c r="G5122" s="74"/>
      <c r="H5122" s="74"/>
      <c r="I5122" s="54">
        <f t="shared" si="1249"/>
        <v>0</v>
      </c>
      <c r="J5122" s="50"/>
      <c r="K5122" s="54"/>
      <c r="L5122" s="55"/>
      <c r="M5122" s="75"/>
      <c r="N5122" s="75"/>
      <c r="O5122" s="74"/>
      <c r="P5122" s="74"/>
      <c r="Q5122" s="57">
        <f t="shared" si="1250"/>
        <v>0</v>
      </c>
      <c r="R5122" s="74"/>
      <c r="S5122" s="53">
        <f t="shared" si="1251"/>
        <v>0</v>
      </c>
      <c r="T5122" s="58"/>
      <c r="U5122" s="58"/>
      <c r="V5122" s="53">
        <f t="shared" si="1252"/>
        <v>0</v>
      </c>
      <c r="W5122" s="75"/>
      <c r="X5122" s="76"/>
    </row>
    <row r="5123" spans="1:24" s="77" customFormat="1" ht="31.5" x14ac:dyDescent="0.25">
      <c r="A5123" s="72" t="s">
        <v>315</v>
      </c>
      <c r="B5123" s="22" t="s">
        <v>336</v>
      </c>
      <c r="C5123" s="73" t="s">
        <v>102</v>
      </c>
      <c r="D5123" s="32" t="s">
        <v>30</v>
      </c>
      <c r="E5123" s="61">
        <f t="shared" ref="E5123:L5123" si="1253">SUM(E5124:E5140)</f>
        <v>0</v>
      </c>
      <c r="F5123" s="61">
        <f t="shared" si="1253"/>
        <v>0</v>
      </c>
      <c r="G5123" s="61">
        <f t="shared" si="1253"/>
        <v>0</v>
      </c>
      <c r="H5123" s="61">
        <f t="shared" si="1253"/>
        <v>0</v>
      </c>
      <c r="I5123" s="128">
        <f t="shared" si="1253"/>
        <v>0</v>
      </c>
      <c r="J5123" s="128">
        <f t="shared" si="1253"/>
        <v>0</v>
      </c>
      <c r="K5123" s="128">
        <f t="shared" si="1253"/>
        <v>0</v>
      </c>
      <c r="L5123" s="61">
        <f t="shared" si="1253"/>
        <v>0</v>
      </c>
      <c r="M5123" s="61"/>
      <c r="N5123" s="61"/>
      <c r="O5123" s="61">
        <f t="shared" ref="O5123:V5123" si="1254">SUM(O5124:O5138)</f>
        <v>0</v>
      </c>
      <c r="P5123" s="61">
        <f t="shared" si="1254"/>
        <v>0</v>
      </c>
      <c r="Q5123" s="128">
        <f t="shared" si="1254"/>
        <v>0</v>
      </c>
      <c r="R5123" s="61">
        <f t="shared" si="1254"/>
        <v>0</v>
      </c>
      <c r="S5123" s="61">
        <f t="shared" si="1254"/>
        <v>0</v>
      </c>
      <c r="T5123" s="145">
        <f t="shared" si="1254"/>
        <v>0</v>
      </c>
      <c r="U5123" s="145">
        <f t="shared" si="1254"/>
        <v>0</v>
      </c>
      <c r="V5123" s="61">
        <f t="shared" si="1254"/>
        <v>0</v>
      </c>
      <c r="W5123" s="61"/>
      <c r="X5123" s="76"/>
    </row>
    <row r="5124" spans="1:24" s="77" customFormat="1" ht="15.75" x14ac:dyDescent="0.25">
      <c r="A5124" s="72" t="s">
        <v>315</v>
      </c>
      <c r="B5124" s="33" t="s">
        <v>336</v>
      </c>
      <c r="C5124" s="73" t="s">
        <v>79</v>
      </c>
      <c r="D5124" s="43" t="s">
        <v>77</v>
      </c>
      <c r="E5124" s="74"/>
      <c r="F5124" s="74"/>
      <c r="G5124" s="74"/>
      <c r="H5124" s="74"/>
      <c r="I5124" s="54"/>
      <c r="J5124" s="50"/>
      <c r="K5124" s="54"/>
      <c r="L5124" s="55"/>
      <c r="M5124" s="75"/>
      <c r="N5124" s="75"/>
      <c r="O5124" s="74"/>
      <c r="P5124" s="74"/>
      <c r="Q5124" s="57">
        <f t="shared" ref="Q5124:Q5138" si="1255">O5124-P5124</f>
        <v>0</v>
      </c>
      <c r="R5124" s="74"/>
      <c r="S5124" s="53">
        <f>ROUND(R5124/12*3,0)</f>
        <v>0</v>
      </c>
      <c r="T5124" s="58"/>
      <c r="U5124" s="58"/>
      <c r="V5124" s="53">
        <f t="shared" ref="V5124:V5138" si="1256">T5124-U5124</f>
        <v>0</v>
      </c>
      <c r="W5124" s="75"/>
      <c r="X5124" s="76"/>
    </row>
    <row r="5125" spans="1:24" s="77" customFormat="1" ht="15.75" x14ac:dyDescent="0.25">
      <c r="A5125" s="72" t="s">
        <v>315</v>
      </c>
      <c r="B5125" s="33" t="s">
        <v>336</v>
      </c>
      <c r="C5125" s="73" t="s">
        <v>80</v>
      </c>
      <c r="D5125" s="43" t="s">
        <v>78</v>
      </c>
      <c r="E5125" s="74"/>
      <c r="F5125" s="74"/>
      <c r="G5125" s="74"/>
      <c r="H5125" s="74"/>
      <c r="I5125" s="54"/>
      <c r="J5125" s="50"/>
      <c r="K5125" s="54"/>
      <c r="L5125" s="55"/>
      <c r="M5125" s="75"/>
      <c r="N5125" s="75"/>
      <c r="O5125" s="74"/>
      <c r="P5125" s="74"/>
      <c r="Q5125" s="57">
        <f t="shared" si="1255"/>
        <v>0</v>
      </c>
      <c r="R5125" s="74"/>
      <c r="S5125" s="53">
        <f>ROUND(R5125/12*3,0)</f>
        <v>0</v>
      </c>
      <c r="T5125" s="58"/>
      <c r="U5125" s="58"/>
      <c r="V5125" s="53">
        <f t="shared" si="1256"/>
        <v>0</v>
      </c>
      <c r="W5125" s="75"/>
      <c r="X5125" s="76"/>
    </row>
    <row r="5126" spans="1:24" s="77" customFormat="1" ht="15.75" x14ac:dyDescent="0.25">
      <c r="A5126" s="72" t="s">
        <v>315</v>
      </c>
      <c r="B5126" s="33" t="s">
        <v>336</v>
      </c>
      <c r="C5126" s="73" t="s">
        <v>82</v>
      </c>
      <c r="D5126" s="34" t="s">
        <v>81</v>
      </c>
      <c r="E5126" s="74"/>
      <c r="F5126" s="74"/>
      <c r="G5126" s="74"/>
      <c r="H5126" s="74"/>
      <c r="I5126" s="54"/>
      <c r="J5126" s="50"/>
      <c r="K5126" s="54"/>
      <c r="L5126" s="55"/>
      <c r="M5126" s="75"/>
      <c r="N5126" s="75"/>
      <c r="O5126" s="74"/>
      <c r="P5126" s="74"/>
      <c r="Q5126" s="57">
        <f t="shared" si="1255"/>
        <v>0</v>
      </c>
      <c r="R5126" s="74"/>
      <c r="S5126" s="53">
        <f>ROUND(R5126/12*4,0)</f>
        <v>0</v>
      </c>
      <c r="T5126" s="58"/>
      <c r="U5126" s="58"/>
      <c r="V5126" s="53">
        <f t="shared" si="1256"/>
        <v>0</v>
      </c>
      <c r="W5126" s="75"/>
      <c r="X5126" s="76"/>
    </row>
    <row r="5127" spans="1:24" s="77" customFormat="1" ht="31.5" x14ac:dyDescent="0.25">
      <c r="A5127" s="72" t="s">
        <v>315</v>
      </c>
      <c r="B5127" s="33" t="s">
        <v>336</v>
      </c>
      <c r="C5127" s="73" t="s">
        <v>84</v>
      </c>
      <c r="D5127" s="43" t="s">
        <v>83</v>
      </c>
      <c r="E5127" s="74"/>
      <c r="F5127" s="74"/>
      <c r="G5127" s="74"/>
      <c r="H5127" s="74"/>
      <c r="I5127" s="54"/>
      <c r="J5127" s="50"/>
      <c r="K5127" s="54"/>
      <c r="L5127" s="55"/>
      <c r="M5127" s="75"/>
      <c r="N5127" s="75"/>
      <c r="O5127" s="74"/>
      <c r="P5127" s="74"/>
      <c r="Q5127" s="57">
        <f t="shared" si="1255"/>
        <v>0</v>
      </c>
      <c r="R5127" s="74"/>
      <c r="S5127" s="53">
        <f t="shared" ref="S5127:S5138" si="1257">ROUND(R5127/12*3,0)</f>
        <v>0</v>
      </c>
      <c r="T5127" s="58"/>
      <c r="U5127" s="58"/>
      <c r="V5127" s="53">
        <f t="shared" si="1256"/>
        <v>0</v>
      </c>
      <c r="W5127" s="75"/>
      <c r="X5127" s="76"/>
    </row>
    <row r="5128" spans="1:24" s="77" customFormat="1" ht="15.75" x14ac:dyDescent="0.25">
      <c r="A5128" s="72" t="s">
        <v>315</v>
      </c>
      <c r="B5128" s="33" t="s">
        <v>336</v>
      </c>
      <c r="C5128" s="73" t="s">
        <v>95</v>
      </c>
      <c r="D5128" s="43" t="s">
        <v>96</v>
      </c>
      <c r="E5128" s="74"/>
      <c r="F5128" s="74"/>
      <c r="G5128" s="74"/>
      <c r="H5128" s="74"/>
      <c r="I5128" s="54"/>
      <c r="J5128" s="50"/>
      <c r="K5128" s="54"/>
      <c r="L5128" s="55"/>
      <c r="M5128" s="75"/>
      <c r="N5128" s="75"/>
      <c r="O5128" s="74"/>
      <c r="P5128" s="74"/>
      <c r="Q5128" s="57">
        <f t="shared" si="1255"/>
        <v>0</v>
      </c>
      <c r="R5128" s="74"/>
      <c r="S5128" s="53">
        <f t="shared" si="1257"/>
        <v>0</v>
      </c>
      <c r="T5128" s="58"/>
      <c r="U5128" s="58"/>
      <c r="V5128" s="53">
        <f t="shared" si="1256"/>
        <v>0</v>
      </c>
      <c r="W5128" s="75"/>
      <c r="X5128" s="76"/>
    </row>
    <row r="5129" spans="1:24" s="77" customFormat="1" ht="31.5" x14ac:dyDescent="0.25">
      <c r="A5129" s="72" t="s">
        <v>315</v>
      </c>
      <c r="B5129" s="33" t="s">
        <v>336</v>
      </c>
      <c r="C5129" s="73" t="s">
        <v>86</v>
      </c>
      <c r="D5129" s="43" t="s">
        <v>85</v>
      </c>
      <c r="E5129" s="53"/>
      <c r="F5129" s="53">
        <f>E5129/12*2</f>
        <v>0</v>
      </c>
      <c r="G5129" s="53"/>
      <c r="H5129" s="53"/>
      <c r="I5129" s="54"/>
      <c r="J5129" s="50"/>
      <c r="K5129" s="54"/>
      <c r="L5129" s="55"/>
      <c r="M5129" s="75"/>
      <c r="N5129" s="75"/>
      <c r="O5129" s="74"/>
      <c r="P5129" s="74"/>
      <c r="Q5129" s="57">
        <f t="shared" si="1255"/>
        <v>0</v>
      </c>
      <c r="R5129" s="74"/>
      <c r="S5129" s="53">
        <f t="shared" si="1257"/>
        <v>0</v>
      </c>
      <c r="T5129" s="58"/>
      <c r="U5129" s="58"/>
      <c r="V5129" s="53">
        <f t="shared" si="1256"/>
        <v>0</v>
      </c>
      <c r="W5129" s="75"/>
      <c r="X5129" s="76"/>
    </row>
    <row r="5130" spans="1:24" s="77" customFormat="1" ht="31.5" x14ac:dyDescent="0.25">
      <c r="A5130" s="72" t="s">
        <v>315</v>
      </c>
      <c r="B5130" s="33" t="s">
        <v>336</v>
      </c>
      <c r="C5130" s="73" t="s">
        <v>102</v>
      </c>
      <c r="D5130" s="39" t="s">
        <v>362</v>
      </c>
      <c r="E5130" s="74"/>
      <c r="F5130" s="74"/>
      <c r="G5130" s="74"/>
      <c r="H5130" s="74"/>
      <c r="I5130" s="54">
        <f>G5130-F5130</f>
        <v>0</v>
      </c>
      <c r="J5130" s="50"/>
      <c r="K5130" s="54"/>
      <c r="L5130" s="55"/>
      <c r="M5130" s="75"/>
      <c r="N5130" s="75"/>
      <c r="O5130" s="74"/>
      <c r="P5130" s="74"/>
      <c r="Q5130" s="57">
        <f t="shared" si="1255"/>
        <v>0</v>
      </c>
      <c r="R5130" s="74"/>
      <c r="S5130" s="53">
        <f t="shared" si="1257"/>
        <v>0</v>
      </c>
      <c r="T5130" s="58"/>
      <c r="U5130" s="58"/>
      <c r="V5130" s="53">
        <f t="shared" si="1256"/>
        <v>0</v>
      </c>
      <c r="W5130" s="75"/>
      <c r="X5130" s="76"/>
    </row>
    <row r="5131" spans="1:24" s="77" customFormat="1" ht="15.75" x14ac:dyDescent="0.25">
      <c r="A5131" s="72" t="s">
        <v>315</v>
      </c>
      <c r="B5131" s="33" t="s">
        <v>336</v>
      </c>
      <c r="C5131" s="73" t="s">
        <v>89</v>
      </c>
      <c r="D5131" s="43" t="s">
        <v>88</v>
      </c>
      <c r="E5131" s="74"/>
      <c r="F5131" s="74"/>
      <c r="G5131" s="74"/>
      <c r="H5131" s="74"/>
      <c r="I5131" s="54"/>
      <c r="J5131" s="50"/>
      <c r="K5131" s="54"/>
      <c r="L5131" s="55"/>
      <c r="M5131" s="75"/>
      <c r="N5131" s="75"/>
      <c r="O5131" s="74"/>
      <c r="P5131" s="74"/>
      <c r="Q5131" s="57">
        <f t="shared" si="1255"/>
        <v>0</v>
      </c>
      <c r="R5131" s="74"/>
      <c r="S5131" s="53">
        <f t="shared" si="1257"/>
        <v>0</v>
      </c>
      <c r="T5131" s="58"/>
      <c r="U5131" s="58"/>
      <c r="V5131" s="53">
        <f t="shared" si="1256"/>
        <v>0</v>
      </c>
      <c r="W5131" s="75"/>
      <c r="X5131" s="76"/>
    </row>
    <row r="5132" spans="1:24" s="77" customFormat="1" ht="37.5" customHeight="1" x14ac:dyDescent="0.25">
      <c r="A5132" s="72" t="s">
        <v>315</v>
      </c>
      <c r="B5132" s="33" t="s">
        <v>336</v>
      </c>
      <c r="C5132" s="73" t="s">
        <v>91</v>
      </c>
      <c r="D5132" s="43" t="s">
        <v>90</v>
      </c>
      <c r="E5132" s="74"/>
      <c r="F5132" s="74"/>
      <c r="G5132" s="74"/>
      <c r="H5132" s="74"/>
      <c r="I5132" s="54"/>
      <c r="J5132" s="50"/>
      <c r="K5132" s="54"/>
      <c r="L5132" s="55"/>
      <c r="M5132" s="75"/>
      <c r="N5132" s="75"/>
      <c r="O5132" s="74"/>
      <c r="P5132" s="74"/>
      <c r="Q5132" s="57">
        <f t="shared" si="1255"/>
        <v>0</v>
      </c>
      <c r="R5132" s="74"/>
      <c r="S5132" s="53">
        <f t="shared" si="1257"/>
        <v>0</v>
      </c>
      <c r="T5132" s="58"/>
      <c r="U5132" s="58"/>
      <c r="V5132" s="53">
        <f t="shared" si="1256"/>
        <v>0</v>
      </c>
      <c r="W5132" s="75"/>
      <c r="X5132" s="76"/>
    </row>
    <row r="5133" spans="1:24" s="77" customFormat="1" ht="15.75" x14ac:dyDescent="0.25">
      <c r="A5133" s="72" t="s">
        <v>315</v>
      </c>
      <c r="B5133" s="33" t="s">
        <v>336</v>
      </c>
      <c r="C5133" s="73" t="s">
        <v>94</v>
      </c>
      <c r="D5133" s="43" t="s">
        <v>97</v>
      </c>
      <c r="E5133" s="74"/>
      <c r="F5133" s="74"/>
      <c r="G5133" s="74"/>
      <c r="H5133" s="74"/>
      <c r="I5133" s="54"/>
      <c r="J5133" s="50"/>
      <c r="K5133" s="54"/>
      <c r="L5133" s="55"/>
      <c r="M5133" s="75"/>
      <c r="N5133" s="75"/>
      <c r="O5133" s="74"/>
      <c r="P5133" s="74"/>
      <c r="Q5133" s="57">
        <f t="shared" si="1255"/>
        <v>0</v>
      </c>
      <c r="R5133" s="74"/>
      <c r="S5133" s="53">
        <f t="shared" si="1257"/>
        <v>0</v>
      </c>
      <c r="T5133" s="58"/>
      <c r="U5133" s="58"/>
      <c r="V5133" s="53">
        <f t="shared" si="1256"/>
        <v>0</v>
      </c>
      <c r="W5133" s="75"/>
      <c r="X5133" s="76"/>
    </row>
    <row r="5134" spans="1:24" s="77" customFormat="1" ht="15.75" x14ac:dyDescent="0.25">
      <c r="A5134" s="72" t="s">
        <v>315</v>
      </c>
      <c r="B5134" s="33" t="s">
        <v>336</v>
      </c>
      <c r="C5134" s="73" t="s">
        <v>93</v>
      </c>
      <c r="D5134" s="43" t="s">
        <v>92</v>
      </c>
      <c r="E5134" s="74"/>
      <c r="F5134" s="74"/>
      <c r="G5134" s="74"/>
      <c r="H5134" s="74"/>
      <c r="I5134" s="54"/>
      <c r="J5134" s="50"/>
      <c r="K5134" s="54"/>
      <c r="L5134" s="55"/>
      <c r="M5134" s="75"/>
      <c r="N5134" s="75"/>
      <c r="O5134" s="74"/>
      <c r="P5134" s="74"/>
      <c r="Q5134" s="57">
        <f t="shared" si="1255"/>
        <v>0</v>
      </c>
      <c r="R5134" s="74"/>
      <c r="S5134" s="53">
        <f t="shared" si="1257"/>
        <v>0</v>
      </c>
      <c r="T5134" s="58"/>
      <c r="U5134" s="58"/>
      <c r="V5134" s="53">
        <f t="shared" si="1256"/>
        <v>0</v>
      </c>
      <c r="W5134" s="75"/>
      <c r="X5134" s="76"/>
    </row>
    <row r="5135" spans="1:24" s="77" customFormat="1" ht="31.5" x14ac:dyDescent="0.25">
      <c r="A5135" s="72" t="s">
        <v>315</v>
      </c>
      <c r="B5135" s="33" t="s">
        <v>336</v>
      </c>
      <c r="C5135" s="73" t="s">
        <v>98</v>
      </c>
      <c r="D5135" s="34" t="s">
        <v>99</v>
      </c>
      <c r="E5135" s="74"/>
      <c r="F5135" s="74"/>
      <c r="G5135" s="74"/>
      <c r="H5135" s="74"/>
      <c r="I5135" s="54"/>
      <c r="J5135" s="50"/>
      <c r="K5135" s="54"/>
      <c r="L5135" s="55"/>
      <c r="M5135" s="75"/>
      <c r="N5135" s="75"/>
      <c r="O5135" s="74"/>
      <c r="P5135" s="74"/>
      <c r="Q5135" s="57">
        <f t="shared" si="1255"/>
        <v>0</v>
      </c>
      <c r="R5135" s="74"/>
      <c r="S5135" s="53">
        <f t="shared" si="1257"/>
        <v>0</v>
      </c>
      <c r="T5135" s="58"/>
      <c r="U5135" s="58"/>
      <c r="V5135" s="53">
        <f t="shared" si="1256"/>
        <v>0</v>
      </c>
      <c r="W5135" s="75"/>
      <c r="X5135" s="76"/>
    </row>
    <row r="5136" spans="1:24" s="77" customFormat="1" ht="15.75" x14ac:dyDescent="0.25">
      <c r="A5136" s="72" t="s">
        <v>315</v>
      </c>
      <c r="B5136" s="33" t="s">
        <v>336</v>
      </c>
      <c r="C5136" s="73" t="s">
        <v>100</v>
      </c>
      <c r="D5136" s="34" t="s">
        <v>101</v>
      </c>
      <c r="E5136" s="74"/>
      <c r="F5136" s="74"/>
      <c r="G5136" s="74"/>
      <c r="H5136" s="74"/>
      <c r="I5136" s="54"/>
      <c r="J5136" s="50"/>
      <c r="K5136" s="54"/>
      <c r="L5136" s="55"/>
      <c r="M5136" s="75"/>
      <c r="N5136" s="75"/>
      <c r="O5136" s="74"/>
      <c r="P5136" s="74"/>
      <c r="Q5136" s="57">
        <f t="shared" si="1255"/>
        <v>0</v>
      </c>
      <c r="R5136" s="74"/>
      <c r="S5136" s="53">
        <f t="shared" si="1257"/>
        <v>0</v>
      </c>
      <c r="T5136" s="58"/>
      <c r="U5136" s="58"/>
      <c r="V5136" s="53">
        <f t="shared" si="1256"/>
        <v>0</v>
      </c>
      <c r="W5136" s="75"/>
      <c r="X5136" s="76"/>
    </row>
    <row r="5137" spans="1:24" s="77" customFormat="1" ht="47.25" x14ac:dyDescent="0.25">
      <c r="A5137" s="72" t="s">
        <v>315</v>
      </c>
      <c r="B5137" s="33" t="s">
        <v>336</v>
      </c>
      <c r="C5137" s="73" t="s">
        <v>102</v>
      </c>
      <c r="D5137" s="39" t="s">
        <v>87</v>
      </c>
      <c r="E5137" s="74"/>
      <c r="F5137" s="74"/>
      <c r="G5137" s="74"/>
      <c r="H5137" s="74"/>
      <c r="I5137" s="54">
        <f>G5137-F5137</f>
        <v>0</v>
      </c>
      <c r="J5137" s="50"/>
      <c r="K5137" s="54"/>
      <c r="L5137" s="55"/>
      <c r="M5137" s="75"/>
      <c r="N5137" s="75"/>
      <c r="O5137" s="74"/>
      <c r="P5137" s="74"/>
      <c r="Q5137" s="57">
        <f t="shared" si="1255"/>
        <v>0</v>
      </c>
      <c r="R5137" s="74"/>
      <c r="S5137" s="53">
        <f t="shared" si="1257"/>
        <v>0</v>
      </c>
      <c r="T5137" s="58"/>
      <c r="U5137" s="58"/>
      <c r="V5137" s="53">
        <f t="shared" si="1256"/>
        <v>0</v>
      </c>
      <c r="W5137" s="75"/>
      <c r="X5137" s="76"/>
    </row>
    <row r="5138" spans="1:24" s="77" customFormat="1" ht="63" x14ac:dyDescent="0.25">
      <c r="A5138" s="72" t="s">
        <v>315</v>
      </c>
      <c r="B5138" s="33" t="s">
        <v>336</v>
      </c>
      <c r="C5138" s="73" t="s">
        <v>102</v>
      </c>
      <c r="D5138" s="39" t="s">
        <v>103</v>
      </c>
      <c r="E5138" s="74"/>
      <c r="F5138" s="74"/>
      <c r="G5138" s="74"/>
      <c r="H5138" s="74"/>
      <c r="I5138" s="54">
        <f>G5138-F5138</f>
        <v>0</v>
      </c>
      <c r="J5138" s="50"/>
      <c r="K5138" s="54"/>
      <c r="L5138" s="55"/>
      <c r="M5138" s="75"/>
      <c r="N5138" s="75"/>
      <c r="O5138" s="74"/>
      <c r="P5138" s="74"/>
      <c r="Q5138" s="57">
        <f t="shared" si="1255"/>
        <v>0</v>
      </c>
      <c r="R5138" s="74"/>
      <c r="S5138" s="53">
        <f t="shared" si="1257"/>
        <v>0</v>
      </c>
      <c r="T5138" s="58"/>
      <c r="U5138" s="58"/>
      <c r="V5138" s="53">
        <f t="shared" si="1256"/>
        <v>0</v>
      </c>
      <c r="W5138" s="75"/>
      <c r="X5138" s="76"/>
    </row>
    <row r="5139" spans="1:24" s="77" customFormat="1" ht="23.25" customHeight="1" x14ac:dyDescent="0.25">
      <c r="A5139" s="72" t="s">
        <v>315</v>
      </c>
      <c r="B5139" s="33" t="s">
        <v>336</v>
      </c>
      <c r="C5139" s="23" t="s">
        <v>374</v>
      </c>
      <c r="D5139" s="39" t="s">
        <v>375</v>
      </c>
      <c r="E5139" s="74"/>
      <c r="F5139" s="74"/>
      <c r="G5139" s="74"/>
      <c r="H5139" s="74"/>
      <c r="I5139" s="127"/>
      <c r="J5139" s="50"/>
      <c r="K5139" s="127"/>
      <c r="L5139" s="55"/>
      <c r="M5139" s="75"/>
      <c r="N5139" s="75"/>
      <c r="O5139" s="74"/>
      <c r="P5139" s="74"/>
      <c r="Q5139" s="59"/>
      <c r="R5139" s="74"/>
      <c r="S5139" s="53"/>
      <c r="T5139" s="53"/>
      <c r="U5139" s="53"/>
      <c r="V5139" s="53"/>
      <c r="W5139" s="75"/>
      <c r="X5139" s="76"/>
    </row>
    <row r="5140" spans="1:24" s="77" customFormat="1" ht="15.75" x14ac:dyDescent="0.25">
      <c r="A5140" s="72" t="s">
        <v>315</v>
      </c>
      <c r="B5140" s="33" t="s">
        <v>336</v>
      </c>
      <c r="C5140" s="23" t="s">
        <v>377</v>
      </c>
      <c r="D5140" s="39" t="s">
        <v>376</v>
      </c>
      <c r="E5140" s="74"/>
      <c r="F5140" s="74"/>
      <c r="G5140" s="74"/>
      <c r="H5140" s="74"/>
      <c r="I5140" s="127"/>
      <c r="J5140" s="50"/>
      <c r="K5140" s="127"/>
      <c r="L5140" s="55"/>
      <c r="M5140" s="75"/>
      <c r="N5140" s="75"/>
      <c r="O5140" s="74"/>
      <c r="P5140" s="74"/>
      <c r="Q5140" s="59"/>
      <c r="R5140" s="74"/>
      <c r="S5140" s="53"/>
      <c r="T5140" s="53"/>
      <c r="U5140" s="53"/>
      <c r="V5140" s="53"/>
      <c r="W5140" s="75"/>
      <c r="X5140" s="76"/>
    </row>
    <row r="5141" spans="1:24" s="77" customFormat="1" ht="15.75" x14ac:dyDescent="0.25">
      <c r="A5141" s="72" t="s">
        <v>315</v>
      </c>
      <c r="B5141" s="21">
        <v>2</v>
      </c>
      <c r="C5141" s="73" t="s">
        <v>102</v>
      </c>
      <c r="D5141" s="40" t="s">
        <v>31</v>
      </c>
      <c r="E5141" s="68">
        <f>E5142+E5148+E5202</f>
        <v>662552</v>
      </c>
      <c r="F5141" s="68">
        <f>F5142+F5148+F5202</f>
        <v>165638</v>
      </c>
      <c r="G5141" s="68">
        <f>G5142+G5148+G5202</f>
        <v>202353</v>
      </c>
      <c r="H5141" s="68">
        <f>H5142+H5148+H5202</f>
        <v>166223</v>
      </c>
      <c r="I5141" s="134">
        <f>I5142+I5148+I5202</f>
        <v>35736.75</v>
      </c>
      <c r="J5141" s="50">
        <f>ROUND(I5141/F5141*100,2)</f>
        <v>21.58</v>
      </c>
      <c r="K5141" s="134">
        <f>K5142+K5148+K5202</f>
        <v>-1606.75</v>
      </c>
      <c r="L5141" s="55">
        <f>ROUND(K5141*100/-F5141,2)</f>
        <v>0.97</v>
      </c>
      <c r="M5141" s="64">
        <v>27725</v>
      </c>
      <c r="N5141" s="49">
        <f>ROUND(M5141/12*3,0)</f>
        <v>6931</v>
      </c>
      <c r="O5141" s="68">
        <f t="shared" ref="O5141:V5141" si="1258">O5142+O5148+O5202</f>
        <v>8939</v>
      </c>
      <c r="P5141" s="68">
        <f t="shared" si="1258"/>
        <v>7301</v>
      </c>
      <c r="Q5141" s="134">
        <f t="shared" si="1258"/>
        <v>1638</v>
      </c>
      <c r="R5141" s="68">
        <f t="shared" si="1258"/>
        <v>751</v>
      </c>
      <c r="S5141" s="64">
        <f t="shared" si="1258"/>
        <v>187</v>
      </c>
      <c r="T5141" s="144">
        <f t="shared" si="1258"/>
        <v>206</v>
      </c>
      <c r="U5141" s="144">
        <f t="shared" si="1258"/>
        <v>185</v>
      </c>
      <c r="V5141" s="53">
        <f t="shared" si="1258"/>
        <v>21</v>
      </c>
      <c r="W5141" s="74"/>
      <c r="X5141" s="76"/>
    </row>
    <row r="5142" spans="1:24" s="77" customFormat="1" ht="15.75" x14ac:dyDescent="0.25">
      <c r="A5142" s="72" t="s">
        <v>315</v>
      </c>
      <c r="B5142" s="22" t="s">
        <v>337</v>
      </c>
      <c r="C5142" s="73" t="s">
        <v>102</v>
      </c>
      <c r="D5142" s="32" t="s">
        <v>32</v>
      </c>
      <c r="E5142" s="64">
        <f t="shared" ref="E5142:L5142" si="1259">SUM(E5143:E5147)</f>
        <v>17344</v>
      </c>
      <c r="F5142" s="64">
        <f t="shared" si="1259"/>
        <v>4336</v>
      </c>
      <c r="G5142" s="64">
        <f t="shared" si="1259"/>
        <v>4336</v>
      </c>
      <c r="H5142" s="64">
        <f t="shared" si="1259"/>
        <v>4336</v>
      </c>
      <c r="I5142" s="134">
        <f t="shared" si="1259"/>
        <v>0</v>
      </c>
      <c r="J5142" s="134">
        <f t="shared" si="1259"/>
        <v>0</v>
      </c>
      <c r="K5142" s="134">
        <f t="shared" si="1259"/>
        <v>0</v>
      </c>
      <c r="L5142" s="64">
        <f t="shared" si="1259"/>
        <v>0</v>
      </c>
      <c r="M5142" s="64"/>
      <c r="N5142" s="64"/>
      <c r="O5142" s="64">
        <f t="shared" ref="O5142:V5142" si="1260">SUM(O5143:O5147)</f>
        <v>266</v>
      </c>
      <c r="P5142" s="64">
        <f t="shared" si="1260"/>
        <v>266</v>
      </c>
      <c r="Q5142" s="134">
        <f t="shared" si="1260"/>
        <v>0</v>
      </c>
      <c r="R5142" s="64">
        <f t="shared" si="1260"/>
        <v>21</v>
      </c>
      <c r="S5142" s="64">
        <f t="shared" si="1260"/>
        <v>5</v>
      </c>
      <c r="T5142" s="144">
        <f t="shared" si="1260"/>
        <v>6</v>
      </c>
      <c r="U5142" s="144">
        <f t="shared" si="1260"/>
        <v>6</v>
      </c>
      <c r="V5142" s="64">
        <f t="shared" si="1260"/>
        <v>0</v>
      </c>
      <c r="W5142" s="64"/>
      <c r="X5142" s="76"/>
    </row>
    <row r="5143" spans="1:24" s="77" customFormat="1" ht="15.75" x14ac:dyDescent="0.25">
      <c r="A5143" s="72" t="s">
        <v>315</v>
      </c>
      <c r="B5143" s="33" t="s">
        <v>337</v>
      </c>
      <c r="C5143" s="73" t="s">
        <v>109</v>
      </c>
      <c r="D5143" s="34" t="s">
        <v>106</v>
      </c>
      <c r="E5143" s="53">
        <v>17344</v>
      </c>
      <c r="F5143" s="53">
        <f>ROUND(E5143/12*3,0)</f>
        <v>4336</v>
      </c>
      <c r="G5143" s="53">
        <v>4336</v>
      </c>
      <c r="H5143" s="53">
        <v>4336</v>
      </c>
      <c r="I5143" s="54"/>
      <c r="J5143" s="50"/>
      <c r="K5143" s="54"/>
      <c r="L5143" s="55"/>
      <c r="M5143" s="75"/>
      <c r="N5143" s="75"/>
      <c r="O5143" s="74">
        <v>266</v>
      </c>
      <c r="P5143" s="74">
        <v>266</v>
      </c>
      <c r="Q5143" s="57">
        <f>O5143-P5143</f>
        <v>0</v>
      </c>
      <c r="R5143" s="74">
        <v>21</v>
      </c>
      <c r="S5143" s="53">
        <f>ROUND(R5143/12*3,0)</f>
        <v>5</v>
      </c>
      <c r="T5143" s="58">
        <v>6</v>
      </c>
      <c r="U5143" s="58">
        <v>6</v>
      </c>
      <c r="V5143" s="53">
        <f>T5143-U5143</f>
        <v>0</v>
      </c>
      <c r="W5143" s="75"/>
      <c r="X5143" s="76"/>
    </row>
    <row r="5144" spans="1:24" s="77" customFormat="1" ht="31.5" x14ac:dyDescent="0.25">
      <c r="A5144" s="72" t="s">
        <v>315</v>
      </c>
      <c r="B5144" s="33" t="s">
        <v>337</v>
      </c>
      <c r="C5144" s="73" t="s">
        <v>110</v>
      </c>
      <c r="D5144" s="34" t="s">
        <v>114</v>
      </c>
      <c r="E5144" s="74"/>
      <c r="F5144" s="74"/>
      <c r="G5144" s="74"/>
      <c r="H5144" s="74"/>
      <c r="I5144" s="54"/>
      <c r="J5144" s="50"/>
      <c r="K5144" s="54"/>
      <c r="L5144" s="55"/>
      <c r="M5144" s="75"/>
      <c r="N5144" s="75"/>
      <c r="O5144" s="74"/>
      <c r="P5144" s="74"/>
      <c r="Q5144" s="57">
        <f>O5144-P5144</f>
        <v>0</v>
      </c>
      <c r="R5144" s="74"/>
      <c r="S5144" s="53">
        <f>ROUND(R5144/12*3,0)</f>
        <v>0</v>
      </c>
      <c r="T5144" s="58"/>
      <c r="U5144" s="58"/>
      <c r="V5144" s="53">
        <f>T5144-U5144</f>
        <v>0</v>
      </c>
      <c r="W5144" s="75"/>
      <c r="X5144" s="76"/>
    </row>
    <row r="5145" spans="1:24" s="77" customFormat="1" ht="15.75" x14ac:dyDescent="0.25">
      <c r="A5145" s="72" t="s">
        <v>315</v>
      </c>
      <c r="B5145" s="33" t="s">
        <v>337</v>
      </c>
      <c r="C5145" s="73" t="s">
        <v>111</v>
      </c>
      <c r="D5145" s="34" t="s">
        <v>115</v>
      </c>
      <c r="E5145" s="74"/>
      <c r="F5145" s="74"/>
      <c r="G5145" s="74"/>
      <c r="H5145" s="74"/>
      <c r="I5145" s="54"/>
      <c r="J5145" s="50"/>
      <c r="K5145" s="54"/>
      <c r="L5145" s="55"/>
      <c r="M5145" s="75"/>
      <c r="N5145" s="75"/>
      <c r="O5145" s="74"/>
      <c r="P5145" s="74"/>
      <c r="Q5145" s="57">
        <f>O5145-P5145</f>
        <v>0</v>
      </c>
      <c r="R5145" s="74"/>
      <c r="S5145" s="53">
        <f>ROUND(R5145/12*3,0)</f>
        <v>0</v>
      </c>
      <c r="T5145" s="58"/>
      <c r="U5145" s="58"/>
      <c r="V5145" s="53">
        <f>T5145-U5145</f>
        <v>0</v>
      </c>
      <c r="W5145" s="75"/>
      <c r="X5145" s="76"/>
    </row>
    <row r="5146" spans="1:24" s="77" customFormat="1" ht="31.5" x14ac:dyDescent="0.25">
      <c r="A5146" s="72" t="s">
        <v>315</v>
      </c>
      <c r="B5146" s="33" t="s">
        <v>337</v>
      </c>
      <c r="C5146" s="73" t="s">
        <v>113</v>
      </c>
      <c r="D5146" s="34" t="s">
        <v>116</v>
      </c>
      <c r="E5146" s="74"/>
      <c r="F5146" s="74"/>
      <c r="G5146" s="74"/>
      <c r="H5146" s="74"/>
      <c r="I5146" s="127"/>
      <c r="J5146" s="50"/>
      <c r="K5146" s="127"/>
      <c r="L5146" s="55"/>
      <c r="M5146" s="75"/>
      <c r="N5146" s="75"/>
      <c r="O5146" s="74"/>
      <c r="P5146" s="74"/>
      <c r="Q5146" s="59">
        <f>O5146-P5146</f>
        <v>0</v>
      </c>
      <c r="R5146" s="74"/>
      <c r="S5146" s="53">
        <f>ROUND(R5146/12*3,0)</f>
        <v>0</v>
      </c>
      <c r="T5146" s="53"/>
      <c r="U5146" s="53"/>
      <c r="V5146" s="53">
        <f>T5146-U5146</f>
        <v>0</v>
      </c>
      <c r="W5146" s="75"/>
      <c r="X5146" s="76"/>
    </row>
    <row r="5147" spans="1:24" s="77" customFormat="1" ht="15.75" x14ac:dyDescent="0.25">
      <c r="A5147" s="72" t="s">
        <v>315</v>
      </c>
      <c r="B5147" s="33" t="s">
        <v>337</v>
      </c>
      <c r="C5147" s="73" t="s">
        <v>112</v>
      </c>
      <c r="D5147" s="34" t="s">
        <v>117</v>
      </c>
      <c r="E5147" s="74"/>
      <c r="F5147" s="74"/>
      <c r="G5147" s="74"/>
      <c r="H5147" s="74"/>
      <c r="I5147" s="54"/>
      <c r="J5147" s="50"/>
      <c r="K5147" s="54"/>
      <c r="L5147" s="55"/>
      <c r="M5147" s="75"/>
      <c r="N5147" s="75"/>
      <c r="O5147" s="74"/>
      <c r="P5147" s="74"/>
      <c r="Q5147" s="57">
        <f>O5147-P5147</f>
        <v>0</v>
      </c>
      <c r="R5147" s="74"/>
      <c r="S5147" s="53">
        <f>ROUND(R5147/12*3,0)</f>
        <v>0</v>
      </c>
      <c r="T5147" s="58"/>
      <c r="U5147" s="58"/>
      <c r="V5147" s="53">
        <f>T5147-U5147</f>
        <v>0</v>
      </c>
      <c r="W5147" s="75"/>
      <c r="X5147" s="76"/>
    </row>
    <row r="5148" spans="1:24" s="77" customFormat="1" ht="15.75" x14ac:dyDescent="0.25">
      <c r="A5148" s="72" t="s">
        <v>315</v>
      </c>
      <c r="B5148" s="22" t="s">
        <v>338</v>
      </c>
      <c r="C5148" s="73" t="s">
        <v>102</v>
      </c>
      <c r="D5148" s="41" t="s">
        <v>33</v>
      </c>
      <c r="E5148" s="64">
        <f t="shared" ref="E5148:L5148" si="1261">SUM(E5149:E5201)</f>
        <v>645208</v>
      </c>
      <c r="F5148" s="64">
        <f t="shared" si="1261"/>
        <v>161302</v>
      </c>
      <c r="G5148" s="64">
        <f t="shared" si="1261"/>
        <v>195432</v>
      </c>
      <c r="H5148" s="64">
        <f t="shared" si="1261"/>
        <v>159302</v>
      </c>
      <c r="I5148" s="134">
        <f t="shared" si="1261"/>
        <v>35736.75</v>
      </c>
      <c r="J5148" s="134">
        <f t="shared" si="1261"/>
        <v>81.900000000000006</v>
      </c>
      <c r="K5148" s="134">
        <f t="shared" si="1261"/>
        <v>-1606.75</v>
      </c>
      <c r="L5148" s="64">
        <f t="shared" si="1261"/>
        <v>100</v>
      </c>
      <c r="M5148" s="64"/>
      <c r="N5148" s="64"/>
      <c r="O5148" s="64">
        <f t="shared" ref="O5148:V5148" si="1262">SUM(O5149:O5201)</f>
        <v>8673</v>
      </c>
      <c r="P5148" s="64">
        <f t="shared" si="1262"/>
        <v>7035</v>
      </c>
      <c r="Q5148" s="134">
        <f t="shared" si="1262"/>
        <v>1638</v>
      </c>
      <c r="R5148" s="64">
        <f t="shared" si="1262"/>
        <v>730</v>
      </c>
      <c r="S5148" s="64">
        <f t="shared" si="1262"/>
        <v>182</v>
      </c>
      <c r="T5148" s="144">
        <f t="shared" si="1262"/>
        <v>200</v>
      </c>
      <c r="U5148" s="144">
        <f t="shared" si="1262"/>
        <v>179</v>
      </c>
      <c r="V5148" s="64">
        <f t="shared" si="1262"/>
        <v>21</v>
      </c>
      <c r="W5148" s="64"/>
      <c r="X5148" s="76"/>
    </row>
    <row r="5149" spans="1:24" s="77" customFormat="1" ht="31.5" x14ac:dyDescent="0.25">
      <c r="A5149" s="72" t="s">
        <v>315</v>
      </c>
      <c r="B5149" s="33" t="s">
        <v>338</v>
      </c>
      <c r="C5149" s="78" t="s">
        <v>139</v>
      </c>
      <c r="D5149" s="43" t="s">
        <v>119</v>
      </c>
      <c r="E5149" s="53">
        <v>475025</v>
      </c>
      <c r="F5149" s="53">
        <f t="shared" ref="F5149:F5150" si="1263">E5149/12*3</f>
        <v>118756.25</v>
      </c>
      <c r="G5149" s="53">
        <v>122128</v>
      </c>
      <c r="H5149" s="53">
        <v>118382</v>
      </c>
      <c r="I5149" s="127">
        <f t="shared" ref="I5149:I5150" si="1264">G5149-F5149</f>
        <v>3371.75</v>
      </c>
      <c r="J5149" s="55">
        <f t="shared" ref="J5149:J5150" si="1265">ROUND(I5149/F5149*100,2)</f>
        <v>2.84</v>
      </c>
      <c r="K5149" s="54"/>
      <c r="L5149" s="55"/>
      <c r="M5149" s="75"/>
      <c r="N5149" s="75"/>
      <c r="O5149" s="74">
        <v>5334</v>
      </c>
      <c r="P5149" s="74">
        <v>5173</v>
      </c>
      <c r="Q5149" s="57">
        <f t="shared" ref="Q5149:Q5201" si="1266">O5149-P5149</f>
        <v>161</v>
      </c>
      <c r="R5149" s="74">
        <v>634</v>
      </c>
      <c r="S5149" s="53">
        <f>ROUND(R5149/12*3,0)</f>
        <v>159</v>
      </c>
      <c r="T5149" s="58">
        <v>163</v>
      </c>
      <c r="U5149" s="58">
        <v>158</v>
      </c>
      <c r="V5149" s="53">
        <f t="shared" ref="V5149:V5201" si="1267">T5149-U5149</f>
        <v>5</v>
      </c>
      <c r="W5149" s="75"/>
      <c r="X5149" s="76"/>
    </row>
    <row r="5150" spans="1:24" s="77" customFormat="1" ht="47.25" x14ac:dyDescent="0.25">
      <c r="A5150" s="72" t="s">
        <v>315</v>
      </c>
      <c r="B5150" s="33" t="s">
        <v>338</v>
      </c>
      <c r="C5150" s="78" t="s">
        <v>140</v>
      </c>
      <c r="D5150" s="43" t="s">
        <v>120</v>
      </c>
      <c r="E5150" s="53">
        <v>163756</v>
      </c>
      <c r="F5150" s="53">
        <f t="shared" si="1263"/>
        <v>40939</v>
      </c>
      <c r="G5150" s="53">
        <v>73304</v>
      </c>
      <c r="H5150" s="53">
        <v>40920</v>
      </c>
      <c r="I5150" s="127">
        <f t="shared" si="1264"/>
        <v>32365</v>
      </c>
      <c r="J5150" s="55">
        <f t="shared" si="1265"/>
        <v>79.06</v>
      </c>
      <c r="K5150" s="54"/>
      <c r="L5150" s="55"/>
      <c r="M5150" s="75"/>
      <c r="N5150" s="75"/>
      <c r="O5150" s="74">
        <v>3339</v>
      </c>
      <c r="P5150" s="74">
        <v>1862</v>
      </c>
      <c r="Q5150" s="57">
        <f t="shared" si="1266"/>
        <v>1477</v>
      </c>
      <c r="R5150" s="74">
        <v>85</v>
      </c>
      <c r="S5150" s="53">
        <f>ROUND(R5150/12*3,0)</f>
        <v>21</v>
      </c>
      <c r="T5150" s="58">
        <v>37</v>
      </c>
      <c r="U5150" s="58">
        <v>21</v>
      </c>
      <c r="V5150" s="53">
        <f t="shared" si="1267"/>
        <v>16</v>
      </c>
      <c r="W5150" s="75"/>
      <c r="X5150" s="76"/>
    </row>
    <row r="5151" spans="1:24" s="77" customFormat="1" ht="31.5" x14ac:dyDescent="0.25">
      <c r="A5151" s="72" t="s">
        <v>315</v>
      </c>
      <c r="B5151" s="33" t="s">
        <v>338</v>
      </c>
      <c r="C5151" s="78" t="s">
        <v>141</v>
      </c>
      <c r="D5151" s="43" t="s">
        <v>142</v>
      </c>
      <c r="E5151" s="74"/>
      <c r="F5151" s="74"/>
      <c r="G5151" s="74"/>
      <c r="H5151" s="74"/>
      <c r="I5151" s="54"/>
      <c r="J5151" s="50"/>
      <c r="K5151" s="54"/>
      <c r="L5151" s="55"/>
      <c r="M5151" s="75"/>
      <c r="N5151" s="75"/>
      <c r="O5151" s="74"/>
      <c r="P5151" s="74"/>
      <c r="Q5151" s="57">
        <f t="shared" si="1266"/>
        <v>0</v>
      </c>
      <c r="R5151" s="74"/>
      <c r="S5151" s="53">
        <f t="shared" ref="S5151:S5189" si="1268">ROUND(R5151/12*3,0)</f>
        <v>0</v>
      </c>
      <c r="T5151" s="58"/>
      <c r="U5151" s="58"/>
      <c r="V5151" s="53">
        <f t="shared" si="1267"/>
        <v>0</v>
      </c>
      <c r="W5151" s="75"/>
      <c r="X5151" s="76"/>
    </row>
    <row r="5152" spans="1:24" s="77" customFormat="1" ht="31.5" x14ac:dyDescent="0.25">
      <c r="A5152" s="72" t="s">
        <v>315</v>
      </c>
      <c r="B5152" s="33" t="s">
        <v>338</v>
      </c>
      <c r="C5152" s="78" t="s">
        <v>143</v>
      </c>
      <c r="D5152" s="43" t="s">
        <v>144</v>
      </c>
      <c r="E5152" s="74"/>
      <c r="F5152" s="74"/>
      <c r="G5152" s="74"/>
      <c r="H5152" s="74"/>
      <c r="I5152" s="54"/>
      <c r="J5152" s="50"/>
      <c r="K5152" s="54"/>
      <c r="L5152" s="55"/>
      <c r="M5152" s="75"/>
      <c r="N5152" s="75"/>
      <c r="O5152" s="74"/>
      <c r="P5152" s="74"/>
      <c r="Q5152" s="57">
        <f t="shared" si="1266"/>
        <v>0</v>
      </c>
      <c r="R5152" s="74"/>
      <c r="S5152" s="53">
        <f t="shared" si="1268"/>
        <v>0</v>
      </c>
      <c r="T5152" s="58"/>
      <c r="U5152" s="58"/>
      <c r="V5152" s="53">
        <f t="shared" si="1267"/>
        <v>0</v>
      </c>
      <c r="W5152" s="75"/>
      <c r="X5152" s="76"/>
    </row>
    <row r="5153" spans="1:24" s="77" customFormat="1" ht="15.75" x14ac:dyDescent="0.25">
      <c r="A5153" s="72" t="s">
        <v>315</v>
      </c>
      <c r="B5153" s="33" t="s">
        <v>338</v>
      </c>
      <c r="C5153" s="78" t="s">
        <v>145</v>
      </c>
      <c r="D5153" s="43" t="s">
        <v>146</v>
      </c>
      <c r="E5153" s="74"/>
      <c r="F5153" s="74"/>
      <c r="G5153" s="74"/>
      <c r="H5153" s="74"/>
      <c r="I5153" s="54"/>
      <c r="J5153" s="50"/>
      <c r="K5153" s="54"/>
      <c r="L5153" s="55"/>
      <c r="M5153" s="75"/>
      <c r="N5153" s="75"/>
      <c r="O5153" s="74"/>
      <c r="P5153" s="74"/>
      <c r="Q5153" s="57">
        <f t="shared" si="1266"/>
        <v>0</v>
      </c>
      <c r="R5153" s="74"/>
      <c r="S5153" s="53">
        <f t="shared" si="1268"/>
        <v>0</v>
      </c>
      <c r="T5153" s="58"/>
      <c r="U5153" s="58"/>
      <c r="V5153" s="53">
        <f t="shared" si="1267"/>
        <v>0</v>
      </c>
      <c r="W5153" s="75"/>
      <c r="X5153" s="76"/>
    </row>
    <row r="5154" spans="1:24" s="77" customFormat="1" ht="15.75" x14ac:dyDescent="0.25">
      <c r="A5154" s="72" t="s">
        <v>315</v>
      </c>
      <c r="B5154" s="33" t="s">
        <v>338</v>
      </c>
      <c r="C5154" s="78" t="s">
        <v>147</v>
      </c>
      <c r="D5154" s="43" t="s">
        <v>148</v>
      </c>
      <c r="E5154" s="74"/>
      <c r="F5154" s="74"/>
      <c r="G5154" s="74"/>
      <c r="H5154" s="74"/>
      <c r="I5154" s="54"/>
      <c r="J5154" s="50"/>
      <c r="K5154" s="54"/>
      <c r="L5154" s="55"/>
      <c r="M5154" s="75"/>
      <c r="N5154" s="75"/>
      <c r="O5154" s="74"/>
      <c r="P5154" s="74"/>
      <c r="Q5154" s="57">
        <f t="shared" si="1266"/>
        <v>0</v>
      </c>
      <c r="R5154" s="74"/>
      <c r="S5154" s="53">
        <f t="shared" si="1268"/>
        <v>0</v>
      </c>
      <c r="T5154" s="58"/>
      <c r="U5154" s="58"/>
      <c r="V5154" s="53">
        <f t="shared" si="1267"/>
        <v>0</v>
      </c>
      <c r="W5154" s="75"/>
      <c r="X5154" s="76"/>
    </row>
    <row r="5155" spans="1:24" s="77" customFormat="1" ht="78.75" x14ac:dyDescent="0.25">
      <c r="A5155" s="72" t="s">
        <v>315</v>
      </c>
      <c r="B5155" s="33" t="s">
        <v>338</v>
      </c>
      <c r="C5155" s="78" t="s">
        <v>149</v>
      </c>
      <c r="D5155" s="43" t="s">
        <v>150</v>
      </c>
      <c r="E5155" s="74"/>
      <c r="F5155" s="74"/>
      <c r="G5155" s="74"/>
      <c r="H5155" s="74"/>
      <c r="I5155" s="54"/>
      <c r="J5155" s="50"/>
      <c r="K5155" s="54"/>
      <c r="L5155" s="55"/>
      <c r="M5155" s="75"/>
      <c r="N5155" s="75"/>
      <c r="O5155" s="74"/>
      <c r="P5155" s="74"/>
      <c r="Q5155" s="57">
        <f t="shared" si="1266"/>
        <v>0</v>
      </c>
      <c r="R5155" s="74"/>
      <c r="S5155" s="53">
        <f t="shared" si="1268"/>
        <v>0</v>
      </c>
      <c r="T5155" s="58"/>
      <c r="U5155" s="58"/>
      <c r="V5155" s="53">
        <f t="shared" si="1267"/>
        <v>0</v>
      </c>
      <c r="W5155" s="75"/>
      <c r="X5155" s="76"/>
    </row>
    <row r="5156" spans="1:24" s="77" customFormat="1" ht="31.5" x14ac:dyDescent="0.25">
      <c r="A5156" s="72" t="s">
        <v>315</v>
      </c>
      <c r="B5156" s="33" t="s">
        <v>338</v>
      </c>
      <c r="C5156" s="78" t="s">
        <v>130</v>
      </c>
      <c r="D5156" s="43" t="s">
        <v>151</v>
      </c>
      <c r="E5156" s="74"/>
      <c r="F5156" s="74"/>
      <c r="G5156" s="74"/>
      <c r="H5156" s="74"/>
      <c r="I5156" s="54"/>
      <c r="J5156" s="50"/>
      <c r="K5156" s="54"/>
      <c r="L5156" s="55"/>
      <c r="M5156" s="75"/>
      <c r="N5156" s="75"/>
      <c r="O5156" s="74"/>
      <c r="P5156" s="74"/>
      <c r="Q5156" s="57">
        <f t="shared" si="1266"/>
        <v>0</v>
      </c>
      <c r="R5156" s="74"/>
      <c r="S5156" s="53">
        <f t="shared" si="1268"/>
        <v>0</v>
      </c>
      <c r="T5156" s="58"/>
      <c r="U5156" s="58"/>
      <c r="V5156" s="53">
        <f t="shared" si="1267"/>
        <v>0</v>
      </c>
      <c r="W5156" s="75"/>
      <c r="X5156" s="76"/>
    </row>
    <row r="5157" spans="1:24" s="77" customFormat="1" ht="47.25" x14ac:dyDescent="0.25">
      <c r="A5157" s="72" t="s">
        <v>315</v>
      </c>
      <c r="B5157" s="33" t="s">
        <v>338</v>
      </c>
      <c r="C5157" s="78" t="s">
        <v>174</v>
      </c>
      <c r="D5157" s="43" t="s">
        <v>175</v>
      </c>
      <c r="E5157" s="74"/>
      <c r="F5157" s="74"/>
      <c r="G5157" s="74"/>
      <c r="H5157" s="74"/>
      <c r="I5157" s="54"/>
      <c r="J5157" s="50"/>
      <c r="K5157" s="54"/>
      <c r="L5157" s="55"/>
      <c r="M5157" s="75"/>
      <c r="N5157" s="75"/>
      <c r="O5157" s="74"/>
      <c r="P5157" s="74"/>
      <c r="Q5157" s="57">
        <f t="shared" si="1266"/>
        <v>0</v>
      </c>
      <c r="R5157" s="74"/>
      <c r="S5157" s="53">
        <f t="shared" si="1268"/>
        <v>0</v>
      </c>
      <c r="T5157" s="58"/>
      <c r="U5157" s="58"/>
      <c r="V5157" s="53">
        <f t="shared" si="1267"/>
        <v>0</v>
      </c>
      <c r="W5157" s="75"/>
      <c r="X5157" s="76"/>
    </row>
    <row r="5158" spans="1:24" s="77" customFormat="1" ht="31.5" x14ac:dyDescent="0.25">
      <c r="A5158" s="72" t="s">
        <v>315</v>
      </c>
      <c r="B5158" s="33" t="s">
        <v>338</v>
      </c>
      <c r="C5158" s="78" t="s">
        <v>129</v>
      </c>
      <c r="D5158" s="43" t="s">
        <v>152</v>
      </c>
      <c r="E5158" s="74"/>
      <c r="F5158" s="74"/>
      <c r="G5158" s="74"/>
      <c r="H5158" s="74"/>
      <c r="I5158" s="54"/>
      <c r="J5158" s="50"/>
      <c r="K5158" s="54"/>
      <c r="L5158" s="55"/>
      <c r="M5158" s="75"/>
      <c r="N5158" s="75"/>
      <c r="O5158" s="74"/>
      <c r="P5158" s="74"/>
      <c r="Q5158" s="57">
        <f t="shared" si="1266"/>
        <v>0</v>
      </c>
      <c r="R5158" s="74"/>
      <c r="S5158" s="53">
        <f t="shared" si="1268"/>
        <v>0</v>
      </c>
      <c r="T5158" s="58"/>
      <c r="U5158" s="58"/>
      <c r="V5158" s="53">
        <f t="shared" si="1267"/>
        <v>0</v>
      </c>
      <c r="W5158" s="75"/>
      <c r="X5158" s="76"/>
    </row>
    <row r="5159" spans="1:24" s="77" customFormat="1" ht="31.5" x14ac:dyDescent="0.25">
      <c r="A5159" s="72" t="s">
        <v>315</v>
      </c>
      <c r="B5159" s="33" t="s">
        <v>338</v>
      </c>
      <c r="C5159" s="78" t="s">
        <v>176</v>
      </c>
      <c r="D5159" s="43" t="s">
        <v>177</v>
      </c>
      <c r="E5159" s="74"/>
      <c r="F5159" s="74"/>
      <c r="G5159" s="74"/>
      <c r="H5159" s="74"/>
      <c r="I5159" s="54"/>
      <c r="J5159" s="50"/>
      <c r="K5159" s="54"/>
      <c r="L5159" s="55"/>
      <c r="M5159" s="75"/>
      <c r="N5159" s="75"/>
      <c r="O5159" s="74"/>
      <c r="P5159" s="74"/>
      <c r="Q5159" s="57">
        <f t="shared" si="1266"/>
        <v>0</v>
      </c>
      <c r="R5159" s="74"/>
      <c r="S5159" s="53">
        <f t="shared" si="1268"/>
        <v>0</v>
      </c>
      <c r="T5159" s="58"/>
      <c r="U5159" s="58"/>
      <c r="V5159" s="53">
        <f t="shared" si="1267"/>
        <v>0</v>
      </c>
      <c r="W5159" s="75"/>
      <c r="X5159" s="76"/>
    </row>
    <row r="5160" spans="1:24" s="77" customFormat="1" ht="15.75" x14ac:dyDescent="0.25">
      <c r="A5160" s="72" t="s">
        <v>315</v>
      </c>
      <c r="B5160" s="33" t="s">
        <v>338</v>
      </c>
      <c r="C5160" s="78" t="s">
        <v>131</v>
      </c>
      <c r="D5160" s="43" t="s">
        <v>153</v>
      </c>
      <c r="E5160" s="74"/>
      <c r="F5160" s="74"/>
      <c r="G5160" s="74"/>
      <c r="H5160" s="74"/>
      <c r="I5160" s="54"/>
      <c r="J5160" s="50"/>
      <c r="K5160" s="54"/>
      <c r="L5160" s="55"/>
      <c r="M5160" s="75"/>
      <c r="N5160" s="75"/>
      <c r="O5160" s="74"/>
      <c r="P5160" s="74"/>
      <c r="Q5160" s="57">
        <f t="shared" si="1266"/>
        <v>0</v>
      </c>
      <c r="R5160" s="74"/>
      <c r="S5160" s="53">
        <f t="shared" si="1268"/>
        <v>0</v>
      </c>
      <c r="T5160" s="58"/>
      <c r="U5160" s="58"/>
      <c r="V5160" s="53">
        <f t="shared" si="1267"/>
        <v>0</v>
      </c>
      <c r="W5160" s="75"/>
      <c r="X5160" s="76"/>
    </row>
    <row r="5161" spans="1:24" s="77" customFormat="1" ht="31.5" x14ac:dyDescent="0.25">
      <c r="A5161" s="72" t="s">
        <v>315</v>
      </c>
      <c r="B5161" s="33" t="s">
        <v>338</v>
      </c>
      <c r="C5161" s="78" t="s">
        <v>178</v>
      </c>
      <c r="D5161" s="43" t="s">
        <v>179</v>
      </c>
      <c r="E5161" s="74"/>
      <c r="F5161" s="74"/>
      <c r="G5161" s="74"/>
      <c r="H5161" s="74"/>
      <c r="I5161" s="54"/>
      <c r="J5161" s="50"/>
      <c r="K5161" s="54"/>
      <c r="L5161" s="55"/>
      <c r="M5161" s="75"/>
      <c r="N5161" s="75"/>
      <c r="O5161" s="74"/>
      <c r="P5161" s="74"/>
      <c r="Q5161" s="57">
        <f t="shared" si="1266"/>
        <v>0</v>
      </c>
      <c r="R5161" s="74"/>
      <c r="S5161" s="53">
        <f t="shared" si="1268"/>
        <v>0</v>
      </c>
      <c r="T5161" s="58"/>
      <c r="U5161" s="58"/>
      <c r="V5161" s="53">
        <f t="shared" si="1267"/>
        <v>0</v>
      </c>
      <c r="W5161" s="75"/>
      <c r="X5161" s="76"/>
    </row>
    <row r="5162" spans="1:24" s="77" customFormat="1" ht="31.5" x14ac:dyDescent="0.25">
      <c r="A5162" s="72" t="s">
        <v>315</v>
      </c>
      <c r="B5162" s="33" t="s">
        <v>338</v>
      </c>
      <c r="C5162" s="78" t="s">
        <v>132</v>
      </c>
      <c r="D5162" s="43" t="s">
        <v>154</v>
      </c>
      <c r="E5162" s="74"/>
      <c r="F5162" s="74"/>
      <c r="G5162" s="74"/>
      <c r="H5162" s="74"/>
      <c r="I5162" s="54"/>
      <c r="J5162" s="50"/>
      <c r="K5162" s="54"/>
      <c r="L5162" s="55"/>
      <c r="M5162" s="75"/>
      <c r="N5162" s="75"/>
      <c r="O5162" s="74"/>
      <c r="P5162" s="74"/>
      <c r="Q5162" s="57">
        <f t="shared" si="1266"/>
        <v>0</v>
      </c>
      <c r="R5162" s="74"/>
      <c r="S5162" s="53">
        <f t="shared" si="1268"/>
        <v>0</v>
      </c>
      <c r="T5162" s="58"/>
      <c r="U5162" s="58"/>
      <c r="V5162" s="53">
        <f t="shared" si="1267"/>
        <v>0</v>
      </c>
      <c r="W5162" s="75"/>
      <c r="X5162" s="76"/>
    </row>
    <row r="5163" spans="1:24" s="77" customFormat="1" ht="15.75" x14ac:dyDescent="0.25">
      <c r="A5163" s="72" t="s">
        <v>315</v>
      </c>
      <c r="B5163" s="33" t="s">
        <v>338</v>
      </c>
      <c r="C5163" s="78" t="s">
        <v>133</v>
      </c>
      <c r="D5163" s="43" t="s">
        <v>155</v>
      </c>
      <c r="E5163" s="74"/>
      <c r="F5163" s="74"/>
      <c r="G5163" s="74"/>
      <c r="H5163" s="74"/>
      <c r="I5163" s="54"/>
      <c r="J5163" s="50"/>
      <c r="K5163" s="54"/>
      <c r="L5163" s="55"/>
      <c r="M5163" s="75"/>
      <c r="N5163" s="75"/>
      <c r="O5163" s="74"/>
      <c r="P5163" s="74"/>
      <c r="Q5163" s="57">
        <f t="shared" si="1266"/>
        <v>0</v>
      </c>
      <c r="R5163" s="74"/>
      <c r="S5163" s="53">
        <f t="shared" si="1268"/>
        <v>0</v>
      </c>
      <c r="T5163" s="58"/>
      <c r="U5163" s="58"/>
      <c r="V5163" s="53">
        <f t="shared" si="1267"/>
        <v>0</v>
      </c>
      <c r="W5163" s="75"/>
      <c r="X5163" s="76"/>
    </row>
    <row r="5164" spans="1:24" s="77" customFormat="1" ht="15.75" x14ac:dyDescent="0.25">
      <c r="A5164" s="72" t="s">
        <v>315</v>
      </c>
      <c r="B5164" s="33" t="s">
        <v>338</v>
      </c>
      <c r="C5164" s="78" t="s">
        <v>135</v>
      </c>
      <c r="D5164" s="43" t="s">
        <v>156</v>
      </c>
      <c r="E5164" s="74"/>
      <c r="F5164" s="74"/>
      <c r="G5164" s="74"/>
      <c r="H5164" s="74"/>
      <c r="I5164" s="54"/>
      <c r="J5164" s="50"/>
      <c r="K5164" s="54"/>
      <c r="L5164" s="55"/>
      <c r="M5164" s="75"/>
      <c r="N5164" s="75"/>
      <c r="O5164" s="74"/>
      <c r="P5164" s="74"/>
      <c r="Q5164" s="57">
        <f t="shared" si="1266"/>
        <v>0</v>
      </c>
      <c r="R5164" s="74"/>
      <c r="S5164" s="53">
        <f t="shared" si="1268"/>
        <v>0</v>
      </c>
      <c r="T5164" s="58"/>
      <c r="U5164" s="58"/>
      <c r="V5164" s="53">
        <f t="shared" si="1267"/>
        <v>0</v>
      </c>
      <c r="W5164" s="75"/>
      <c r="X5164" s="76"/>
    </row>
    <row r="5165" spans="1:24" s="77" customFormat="1" ht="31.5" x14ac:dyDescent="0.25">
      <c r="A5165" s="72" t="s">
        <v>315</v>
      </c>
      <c r="B5165" s="33" t="s">
        <v>338</v>
      </c>
      <c r="C5165" s="78" t="s">
        <v>136</v>
      </c>
      <c r="D5165" s="43" t="s">
        <v>157</v>
      </c>
      <c r="E5165" s="74"/>
      <c r="F5165" s="74"/>
      <c r="G5165" s="74"/>
      <c r="H5165" s="74"/>
      <c r="I5165" s="54"/>
      <c r="J5165" s="50"/>
      <c r="K5165" s="54"/>
      <c r="L5165" s="55"/>
      <c r="M5165" s="75"/>
      <c r="N5165" s="75"/>
      <c r="O5165" s="74"/>
      <c r="P5165" s="74"/>
      <c r="Q5165" s="57">
        <f t="shared" si="1266"/>
        <v>0</v>
      </c>
      <c r="R5165" s="74"/>
      <c r="S5165" s="53">
        <f t="shared" si="1268"/>
        <v>0</v>
      </c>
      <c r="T5165" s="58"/>
      <c r="U5165" s="58"/>
      <c r="V5165" s="53">
        <f t="shared" si="1267"/>
        <v>0</v>
      </c>
      <c r="W5165" s="75"/>
      <c r="X5165" s="76"/>
    </row>
    <row r="5166" spans="1:24" s="77" customFormat="1" ht="47.25" x14ac:dyDescent="0.25">
      <c r="A5166" s="72" t="s">
        <v>315</v>
      </c>
      <c r="B5166" s="33" t="s">
        <v>338</v>
      </c>
      <c r="C5166" s="78" t="s">
        <v>134</v>
      </c>
      <c r="D5166" s="43" t="s">
        <v>158</v>
      </c>
      <c r="E5166" s="74"/>
      <c r="F5166" s="74"/>
      <c r="G5166" s="74"/>
      <c r="H5166" s="74"/>
      <c r="I5166" s="54"/>
      <c r="J5166" s="50"/>
      <c r="K5166" s="54"/>
      <c r="L5166" s="55"/>
      <c r="M5166" s="75"/>
      <c r="N5166" s="75"/>
      <c r="O5166" s="74"/>
      <c r="P5166" s="74"/>
      <c r="Q5166" s="57">
        <f t="shared" si="1266"/>
        <v>0</v>
      </c>
      <c r="R5166" s="74"/>
      <c r="S5166" s="53">
        <f t="shared" si="1268"/>
        <v>0</v>
      </c>
      <c r="T5166" s="58"/>
      <c r="U5166" s="58"/>
      <c r="V5166" s="53">
        <f t="shared" si="1267"/>
        <v>0</v>
      </c>
      <c r="W5166" s="75"/>
      <c r="X5166" s="76"/>
    </row>
    <row r="5167" spans="1:24" s="77" customFormat="1" ht="15.75" x14ac:dyDescent="0.25">
      <c r="A5167" s="72" t="s">
        <v>315</v>
      </c>
      <c r="B5167" s="33" t="s">
        <v>338</v>
      </c>
      <c r="C5167" s="78" t="s">
        <v>138</v>
      </c>
      <c r="D5167" s="43" t="s">
        <v>159</v>
      </c>
      <c r="E5167" s="74"/>
      <c r="F5167" s="74"/>
      <c r="G5167" s="74"/>
      <c r="H5167" s="74"/>
      <c r="I5167" s="54"/>
      <c r="J5167" s="50"/>
      <c r="K5167" s="54"/>
      <c r="L5167" s="55"/>
      <c r="M5167" s="75"/>
      <c r="N5167" s="75"/>
      <c r="O5167" s="74"/>
      <c r="P5167" s="74"/>
      <c r="Q5167" s="57">
        <f t="shared" si="1266"/>
        <v>0</v>
      </c>
      <c r="R5167" s="74"/>
      <c r="S5167" s="53">
        <f t="shared" si="1268"/>
        <v>0</v>
      </c>
      <c r="T5167" s="58"/>
      <c r="U5167" s="58"/>
      <c r="V5167" s="53">
        <f t="shared" si="1267"/>
        <v>0</v>
      </c>
      <c r="W5167" s="75"/>
      <c r="X5167" s="76"/>
    </row>
    <row r="5168" spans="1:24" s="77" customFormat="1" ht="15.75" x14ac:dyDescent="0.25">
      <c r="A5168" s="72" t="s">
        <v>315</v>
      </c>
      <c r="B5168" s="33" t="s">
        <v>338</v>
      </c>
      <c r="C5168" s="78" t="s">
        <v>180</v>
      </c>
      <c r="D5168" s="43" t="s">
        <v>181</v>
      </c>
      <c r="E5168" s="74"/>
      <c r="F5168" s="74"/>
      <c r="G5168" s="74"/>
      <c r="H5168" s="74"/>
      <c r="I5168" s="54"/>
      <c r="J5168" s="50"/>
      <c r="K5168" s="54"/>
      <c r="L5168" s="55"/>
      <c r="M5168" s="75"/>
      <c r="N5168" s="75"/>
      <c r="O5168" s="74"/>
      <c r="P5168" s="74"/>
      <c r="Q5168" s="57">
        <f t="shared" si="1266"/>
        <v>0</v>
      </c>
      <c r="R5168" s="74"/>
      <c r="S5168" s="53">
        <f t="shared" si="1268"/>
        <v>0</v>
      </c>
      <c r="T5168" s="58"/>
      <c r="U5168" s="58"/>
      <c r="V5168" s="53">
        <f t="shared" si="1267"/>
        <v>0</v>
      </c>
      <c r="W5168" s="75"/>
      <c r="X5168" s="76"/>
    </row>
    <row r="5169" spans="1:24" s="77" customFormat="1" ht="31.5" x14ac:dyDescent="0.25">
      <c r="A5169" s="72" t="s">
        <v>315</v>
      </c>
      <c r="B5169" s="33" t="s">
        <v>338</v>
      </c>
      <c r="C5169" s="78" t="s">
        <v>137</v>
      </c>
      <c r="D5169" s="43" t="s">
        <v>160</v>
      </c>
      <c r="E5169" s="74"/>
      <c r="F5169" s="74"/>
      <c r="G5169" s="74"/>
      <c r="H5169" s="74"/>
      <c r="I5169" s="54"/>
      <c r="J5169" s="50"/>
      <c r="K5169" s="54"/>
      <c r="L5169" s="55"/>
      <c r="M5169" s="75"/>
      <c r="N5169" s="75"/>
      <c r="O5169" s="74"/>
      <c r="P5169" s="74"/>
      <c r="Q5169" s="57">
        <f t="shared" si="1266"/>
        <v>0</v>
      </c>
      <c r="R5169" s="74"/>
      <c r="S5169" s="53">
        <f t="shared" si="1268"/>
        <v>0</v>
      </c>
      <c r="T5169" s="58"/>
      <c r="U5169" s="58"/>
      <c r="V5169" s="53">
        <f t="shared" si="1267"/>
        <v>0</v>
      </c>
      <c r="W5169" s="75"/>
      <c r="X5169" s="76"/>
    </row>
    <row r="5170" spans="1:24" s="77" customFormat="1" ht="15.75" x14ac:dyDescent="0.25">
      <c r="A5170" s="72" t="s">
        <v>315</v>
      </c>
      <c r="B5170" s="33" t="s">
        <v>338</v>
      </c>
      <c r="C5170" s="78" t="s">
        <v>127</v>
      </c>
      <c r="D5170" s="43" t="s">
        <v>161</v>
      </c>
      <c r="E5170" s="74"/>
      <c r="F5170" s="74"/>
      <c r="G5170" s="74"/>
      <c r="H5170" s="74"/>
      <c r="I5170" s="54"/>
      <c r="J5170" s="50"/>
      <c r="K5170" s="54"/>
      <c r="L5170" s="55"/>
      <c r="M5170" s="75"/>
      <c r="N5170" s="75"/>
      <c r="O5170" s="74"/>
      <c r="P5170" s="74"/>
      <c r="Q5170" s="57">
        <f t="shared" si="1266"/>
        <v>0</v>
      </c>
      <c r="R5170" s="74"/>
      <c r="S5170" s="53">
        <f t="shared" si="1268"/>
        <v>0</v>
      </c>
      <c r="T5170" s="58"/>
      <c r="U5170" s="58"/>
      <c r="V5170" s="53">
        <f t="shared" si="1267"/>
        <v>0</v>
      </c>
      <c r="W5170" s="75"/>
      <c r="X5170" s="76"/>
    </row>
    <row r="5171" spans="1:24" s="77" customFormat="1" ht="31.5" x14ac:dyDescent="0.25">
      <c r="A5171" s="72" t="s">
        <v>315</v>
      </c>
      <c r="B5171" s="33" t="s">
        <v>338</v>
      </c>
      <c r="C5171" s="78" t="s">
        <v>126</v>
      </c>
      <c r="D5171" s="43" t="s">
        <v>162</v>
      </c>
      <c r="E5171" s="74"/>
      <c r="F5171" s="74"/>
      <c r="G5171" s="74"/>
      <c r="H5171" s="74"/>
      <c r="I5171" s="54"/>
      <c r="J5171" s="50"/>
      <c r="K5171" s="54"/>
      <c r="L5171" s="55"/>
      <c r="M5171" s="75"/>
      <c r="N5171" s="75"/>
      <c r="O5171" s="74"/>
      <c r="P5171" s="74"/>
      <c r="Q5171" s="57">
        <f t="shared" si="1266"/>
        <v>0</v>
      </c>
      <c r="R5171" s="74"/>
      <c r="S5171" s="53">
        <f t="shared" si="1268"/>
        <v>0</v>
      </c>
      <c r="T5171" s="58"/>
      <c r="U5171" s="58"/>
      <c r="V5171" s="53">
        <f t="shared" si="1267"/>
        <v>0</v>
      </c>
      <c r="W5171" s="75"/>
      <c r="X5171" s="76"/>
    </row>
    <row r="5172" spans="1:24" s="77" customFormat="1" ht="15.75" x14ac:dyDescent="0.25">
      <c r="A5172" s="72" t="s">
        <v>315</v>
      </c>
      <c r="B5172" s="33" t="s">
        <v>338</v>
      </c>
      <c r="C5172" s="78" t="s">
        <v>122</v>
      </c>
      <c r="D5172" s="43" t="s">
        <v>163</v>
      </c>
      <c r="E5172" s="74"/>
      <c r="F5172" s="74"/>
      <c r="G5172" s="74"/>
      <c r="H5172" s="74"/>
      <c r="I5172" s="54"/>
      <c r="J5172" s="50"/>
      <c r="K5172" s="54"/>
      <c r="L5172" s="55"/>
      <c r="M5172" s="75"/>
      <c r="N5172" s="75"/>
      <c r="O5172" s="74"/>
      <c r="P5172" s="74"/>
      <c r="Q5172" s="57">
        <f t="shared" si="1266"/>
        <v>0</v>
      </c>
      <c r="R5172" s="74"/>
      <c r="S5172" s="53">
        <f t="shared" si="1268"/>
        <v>0</v>
      </c>
      <c r="T5172" s="58"/>
      <c r="U5172" s="58"/>
      <c r="V5172" s="53">
        <f t="shared" si="1267"/>
        <v>0</v>
      </c>
      <c r="W5172" s="75"/>
      <c r="X5172" s="76"/>
    </row>
    <row r="5173" spans="1:24" s="77" customFormat="1" ht="15.75" x14ac:dyDescent="0.25">
      <c r="A5173" s="72" t="s">
        <v>315</v>
      </c>
      <c r="B5173" s="33" t="s">
        <v>338</v>
      </c>
      <c r="C5173" s="78" t="s">
        <v>123</v>
      </c>
      <c r="D5173" s="43" t="s">
        <v>164</v>
      </c>
      <c r="E5173" s="74"/>
      <c r="F5173" s="74"/>
      <c r="G5173" s="74"/>
      <c r="H5173" s="74"/>
      <c r="I5173" s="54"/>
      <c r="J5173" s="50"/>
      <c r="K5173" s="54"/>
      <c r="L5173" s="55"/>
      <c r="M5173" s="75"/>
      <c r="N5173" s="75"/>
      <c r="O5173" s="74"/>
      <c r="P5173" s="74"/>
      <c r="Q5173" s="57">
        <f t="shared" si="1266"/>
        <v>0</v>
      </c>
      <c r="R5173" s="74"/>
      <c r="S5173" s="53">
        <f t="shared" si="1268"/>
        <v>0</v>
      </c>
      <c r="T5173" s="58"/>
      <c r="U5173" s="58"/>
      <c r="V5173" s="53">
        <f t="shared" si="1267"/>
        <v>0</v>
      </c>
      <c r="W5173" s="75"/>
      <c r="X5173" s="76"/>
    </row>
    <row r="5174" spans="1:24" s="77" customFormat="1" ht="15.75" x14ac:dyDescent="0.25">
      <c r="A5174" s="72" t="s">
        <v>315</v>
      </c>
      <c r="B5174" s="33" t="s">
        <v>338</v>
      </c>
      <c r="C5174" s="78" t="s">
        <v>182</v>
      </c>
      <c r="D5174" s="43" t="s">
        <v>183</v>
      </c>
      <c r="E5174" s="74"/>
      <c r="F5174" s="74"/>
      <c r="G5174" s="74"/>
      <c r="H5174" s="74"/>
      <c r="I5174" s="54"/>
      <c r="J5174" s="50"/>
      <c r="K5174" s="54"/>
      <c r="L5174" s="55"/>
      <c r="M5174" s="75"/>
      <c r="N5174" s="75"/>
      <c r="O5174" s="74"/>
      <c r="P5174" s="74"/>
      <c r="Q5174" s="57">
        <f t="shared" si="1266"/>
        <v>0</v>
      </c>
      <c r="R5174" s="74"/>
      <c r="S5174" s="53">
        <f t="shared" si="1268"/>
        <v>0</v>
      </c>
      <c r="T5174" s="58"/>
      <c r="U5174" s="58"/>
      <c r="V5174" s="53">
        <f t="shared" si="1267"/>
        <v>0</v>
      </c>
      <c r="W5174" s="75"/>
      <c r="X5174" s="76"/>
    </row>
    <row r="5175" spans="1:24" s="77" customFormat="1" ht="15.75" x14ac:dyDescent="0.25">
      <c r="A5175" s="72" t="s">
        <v>315</v>
      </c>
      <c r="B5175" s="33" t="s">
        <v>338</v>
      </c>
      <c r="C5175" s="78" t="s">
        <v>184</v>
      </c>
      <c r="D5175" s="43" t="s">
        <v>185</v>
      </c>
      <c r="E5175" s="74"/>
      <c r="F5175" s="74"/>
      <c r="G5175" s="74"/>
      <c r="H5175" s="74"/>
      <c r="I5175" s="54"/>
      <c r="J5175" s="50"/>
      <c r="K5175" s="54"/>
      <c r="L5175" s="55"/>
      <c r="M5175" s="75"/>
      <c r="N5175" s="75"/>
      <c r="O5175" s="74"/>
      <c r="P5175" s="74"/>
      <c r="Q5175" s="57">
        <f t="shared" si="1266"/>
        <v>0</v>
      </c>
      <c r="R5175" s="74"/>
      <c r="S5175" s="53">
        <f t="shared" si="1268"/>
        <v>0</v>
      </c>
      <c r="T5175" s="58"/>
      <c r="U5175" s="58"/>
      <c r="V5175" s="53">
        <f t="shared" si="1267"/>
        <v>0</v>
      </c>
      <c r="W5175" s="75"/>
      <c r="X5175" s="76"/>
    </row>
    <row r="5176" spans="1:24" s="77" customFormat="1" ht="15.75" x14ac:dyDescent="0.25">
      <c r="A5176" s="72" t="s">
        <v>315</v>
      </c>
      <c r="B5176" s="33" t="s">
        <v>338</v>
      </c>
      <c r="C5176" s="78" t="s">
        <v>186</v>
      </c>
      <c r="D5176" s="43" t="s">
        <v>187</v>
      </c>
      <c r="E5176" s="74"/>
      <c r="F5176" s="74"/>
      <c r="G5176" s="74"/>
      <c r="H5176" s="74"/>
      <c r="I5176" s="54"/>
      <c r="J5176" s="50"/>
      <c r="K5176" s="54"/>
      <c r="L5176" s="55"/>
      <c r="M5176" s="75"/>
      <c r="N5176" s="75"/>
      <c r="O5176" s="74"/>
      <c r="P5176" s="74"/>
      <c r="Q5176" s="57">
        <f t="shared" si="1266"/>
        <v>0</v>
      </c>
      <c r="R5176" s="74"/>
      <c r="S5176" s="53">
        <f t="shared" si="1268"/>
        <v>0</v>
      </c>
      <c r="T5176" s="58"/>
      <c r="U5176" s="58"/>
      <c r="V5176" s="53">
        <f t="shared" si="1267"/>
        <v>0</v>
      </c>
      <c r="W5176" s="75"/>
      <c r="X5176" s="76"/>
    </row>
    <row r="5177" spans="1:24" s="77" customFormat="1" ht="31.5" x14ac:dyDescent="0.25">
      <c r="A5177" s="72" t="s">
        <v>315</v>
      </c>
      <c r="B5177" s="33" t="s">
        <v>338</v>
      </c>
      <c r="C5177" s="78" t="s">
        <v>188</v>
      </c>
      <c r="D5177" s="43" t="s">
        <v>189</v>
      </c>
      <c r="E5177" s="74"/>
      <c r="F5177" s="74"/>
      <c r="G5177" s="74"/>
      <c r="H5177" s="74"/>
      <c r="I5177" s="54"/>
      <c r="J5177" s="50"/>
      <c r="K5177" s="54"/>
      <c r="L5177" s="55"/>
      <c r="M5177" s="75"/>
      <c r="N5177" s="75"/>
      <c r="O5177" s="74"/>
      <c r="P5177" s="74"/>
      <c r="Q5177" s="57">
        <f t="shared" si="1266"/>
        <v>0</v>
      </c>
      <c r="R5177" s="74"/>
      <c r="S5177" s="53">
        <f t="shared" si="1268"/>
        <v>0</v>
      </c>
      <c r="T5177" s="58"/>
      <c r="U5177" s="58"/>
      <c r="V5177" s="53">
        <f t="shared" si="1267"/>
        <v>0</v>
      </c>
      <c r="W5177" s="75"/>
      <c r="X5177" s="76"/>
    </row>
    <row r="5178" spans="1:24" s="77" customFormat="1" ht="15.75" x14ac:dyDescent="0.25">
      <c r="A5178" s="72" t="s">
        <v>315</v>
      </c>
      <c r="B5178" s="33" t="s">
        <v>338</v>
      </c>
      <c r="C5178" s="78" t="s">
        <v>124</v>
      </c>
      <c r="D5178" s="43" t="s">
        <v>165</v>
      </c>
      <c r="E5178" s="74"/>
      <c r="F5178" s="74"/>
      <c r="G5178" s="74"/>
      <c r="H5178" s="74"/>
      <c r="I5178" s="54"/>
      <c r="J5178" s="50"/>
      <c r="K5178" s="54"/>
      <c r="L5178" s="55"/>
      <c r="M5178" s="75"/>
      <c r="N5178" s="75"/>
      <c r="O5178" s="74"/>
      <c r="P5178" s="74"/>
      <c r="Q5178" s="57">
        <f t="shared" si="1266"/>
        <v>0</v>
      </c>
      <c r="R5178" s="74"/>
      <c r="S5178" s="53">
        <f t="shared" si="1268"/>
        <v>0</v>
      </c>
      <c r="T5178" s="58"/>
      <c r="U5178" s="58"/>
      <c r="V5178" s="53">
        <f t="shared" si="1267"/>
        <v>0</v>
      </c>
      <c r="W5178" s="75"/>
      <c r="X5178" s="76"/>
    </row>
    <row r="5179" spans="1:24" s="77" customFormat="1" ht="15.75" x14ac:dyDescent="0.25">
      <c r="A5179" s="72" t="s">
        <v>315</v>
      </c>
      <c r="B5179" s="33" t="s">
        <v>338</v>
      </c>
      <c r="C5179" s="78" t="s">
        <v>125</v>
      </c>
      <c r="D5179" s="43" t="s">
        <v>166</v>
      </c>
      <c r="E5179" s="74"/>
      <c r="F5179" s="74"/>
      <c r="G5179" s="74"/>
      <c r="H5179" s="74"/>
      <c r="I5179" s="54"/>
      <c r="J5179" s="50"/>
      <c r="K5179" s="54"/>
      <c r="L5179" s="55"/>
      <c r="M5179" s="75"/>
      <c r="N5179" s="75"/>
      <c r="O5179" s="74"/>
      <c r="P5179" s="74"/>
      <c r="Q5179" s="57">
        <f t="shared" si="1266"/>
        <v>0</v>
      </c>
      <c r="R5179" s="74"/>
      <c r="S5179" s="53">
        <f t="shared" si="1268"/>
        <v>0</v>
      </c>
      <c r="T5179" s="58"/>
      <c r="U5179" s="58"/>
      <c r="V5179" s="53">
        <f t="shared" si="1267"/>
        <v>0</v>
      </c>
      <c r="W5179" s="75"/>
      <c r="X5179" s="76"/>
    </row>
    <row r="5180" spans="1:24" s="77" customFormat="1" ht="47.25" x14ac:dyDescent="0.25">
      <c r="A5180" s="72" t="s">
        <v>315</v>
      </c>
      <c r="B5180" s="33" t="s">
        <v>338</v>
      </c>
      <c r="C5180" s="78" t="s">
        <v>34</v>
      </c>
      <c r="D5180" s="43" t="s">
        <v>167</v>
      </c>
      <c r="E5180" s="74"/>
      <c r="F5180" s="74"/>
      <c r="G5180" s="74"/>
      <c r="H5180" s="74"/>
      <c r="I5180" s="54"/>
      <c r="J5180" s="50"/>
      <c r="K5180" s="54"/>
      <c r="L5180" s="55"/>
      <c r="M5180" s="75"/>
      <c r="N5180" s="75"/>
      <c r="O5180" s="74"/>
      <c r="P5180" s="74"/>
      <c r="Q5180" s="57">
        <f t="shared" si="1266"/>
        <v>0</v>
      </c>
      <c r="R5180" s="74"/>
      <c r="S5180" s="53">
        <f t="shared" si="1268"/>
        <v>0</v>
      </c>
      <c r="T5180" s="58"/>
      <c r="U5180" s="58"/>
      <c r="V5180" s="53">
        <f t="shared" si="1267"/>
        <v>0</v>
      </c>
      <c r="W5180" s="75"/>
      <c r="X5180" s="76"/>
    </row>
    <row r="5181" spans="1:24" s="77" customFormat="1" ht="15.75" x14ac:dyDescent="0.25">
      <c r="A5181" s="72" t="s">
        <v>315</v>
      </c>
      <c r="B5181" s="33" t="s">
        <v>338</v>
      </c>
      <c r="C5181" s="78" t="s">
        <v>35</v>
      </c>
      <c r="D5181" s="43" t="s">
        <v>168</v>
      </c>
      <c r="E5181" s="74"/>
      <c r="F5181" s="74"/>
      <c r="G5181" s="74"/>
      <c r="H5181" s="74"/>
      <c r="I5181" s="54"/>
      <c r="J5181" s="50"/>
      <c r="K5181" s="54"/>
      <c r="L5181" s="55"/>
      <c r="M5181" s="75"/>
      <c r="N5181" s="75"/>
      <c r="O5181" s="74"/>
      <c r="P5181" s="74"/>
      <c r="Q5181" s="57">
        <f t="shared" si="1266"/>
        <v>0</v>
      </c>
      <c r="R5181" s="74"/>
      <c r="S5181" s="53">
        <f t="shared" si="1268"/>
        <v>0</v>
      </c>
      <c r="T5181" s="58"/>
      <c r="U5181" s="58"/>
      <c r="V5181" s="53">
        <f t="shared" si="1267"/>
        <v>0</v>
      </c>
      <c r="W5181" s="75"/>
      <c r="X5181" s="76"/>
    </row>
    <row r="5182" spans="1:24" s="77" customFormat="1" ht="31.5" x14ac:dyDescent="0.25">
      <c r="A5182" s="72" t="s">
        <v>315</v>
      </c>
      <c r="B5182" s="33" t="s">
        <v>338</v>
      </c>
      <c r="C5182" s="78" t="s">
        <v>36</v>
      </c>
      <c r="D5182" s="43" t="s">
        <v>190</v>
      </c>
      <c r="E5182" s="74"/>
      <c r="F5182" s="74"/>
      <c r="G5182" s="74"/>
      <c r="H5182" s="74"/>
      <c r="I5182" s="54"/>
      <c r="J5182" s="50"/>
      <c r="K5182" s="54"/>
      <c r="L5182" s="55"/>
      <c r="M5182" s="75"/>
      <c r="N5182" s="75"/>
      <c r="O5182" s="74"/>
      <c r="P5182" s="74"/>
      <c r="Q5182" s="57">
        <f t="shared" si="1266"/>
        <v>0</v>
      </c>
      <c r="R5182" s="74"/>
      <c r="S5182" s="53">
        <f t="shared" si="1268"/>
        <v>0</v>
      </c>
      <c r="T5182" s="58"/>
      <c r="U5182" s="58"/>
      <c r="V5182" s="53">
        <f t="shared" si="1267"/>
        <v>0</v>
      </c>
      <c r="W5182" s="75"/>
      <c r="X5182" s="76"/>
    </row>
    <row r="5183" spans="1:24" s="77" customFormat="1" ht="31.5" x14ac:dyDescent="0.25">
      <c r="A5183" s="72" t="s">
        <v>315</v>
      </c>
      <c r="B5183" s="33" t="s">
        <v>338</v>
      </c>
      <c r="C5183" s="78" t="s">
        <v>37</v>
      </c>
      <c r="D5183" s="43" t="s">
        <v>191</v>
      </c>
      <c r="E5183" s="74"/>
      <c r="F5183" s="74"/>
      <c r="G5183" s="74"/>
      <c r="H5183" s="74"/>
      <c r="I5183" s="54"/>
      <c r="J5183" s="50"/>
      <c r="K5183" s="54"/>
      <c r="L5183" s="55"/>
      <c r="M5183" s="75"/>
      <c r="N5183" s="75"/>
      <c r="O5183" s="74"/>
      <c r="P5183" s="74"/>
      <c r="Q5183" s="57">
        <f t="shared" si="1266"/>
        <v>0</v>
      </c>
      <c r="R5183" s="74"/>
      <c r="S5183" s="53">
        <f t="shared" si="1268"/>
        <v>0</v>
      </c>
      <c r="T5183" s="58"/>
      <c r="U5183" s="58"/>
      <c r="V5183" s="53">
        <f t="shared" si="1267"/>
        <v>0</v>
      </c>
      <c r="W5183" s="75"/>
      <c r="X5183" s="76"/>
    </row>
    <row r="5184" spans="1:24" s="77" customFormat="1" ht="31.5" x14ac:dyDescent="0.25">
      <c r="A5184" s="72" t="s">
        <v>315</v>
      </c>
      <c r="B5184" s="33" t="s">
        <v>338</v>
      </c>
      <c r="C5184" s="78" t="s">
        <v>38</v>
      </c>
      <c r="D5184" s="43" t="s">
        <v>169</v>
      </c>
      <c r="E5184" s="74"/>
      <c r="F5184" s="74"/>
      <c r="G5184" s="74"/>
      <c r="H5184" s="74"/>
      <c r="I5184" s="54"/>
      <c r="J5184" s="50"/>
      <c r="K5184" s="54"/>
      <c r="L5184" s="55"/>
      <c r="M5184" s="75"/>
      <c r="N5184" s="75"/>
      <c r="O5184" s="74"/>
      <c r="P5184" s="74"/>
      <c r="Q5184" s="57">
        <f t="shared" si="1266"/>
        <v>0</v>
      </c>
      <c r="R5184" s="74"/>
      <c r="S5184" s="53">
        <f t="shared" si="1268"/>
        <v>0</v>
      </c>
      <c r="T5184" s="58"/>
      <c r="U5184" s="58"/>
      <c r="V5184" s="53">
        <f t="shared" si="1267"/>
        <v>0</v>
      </c>
      <c r="W5184" s="75"/>
      <c r="X5184" s="76"/>
    </row>
    <row r="5185" spans="1:24" s="77" customFormat="1" ht="15.75" x14ac:dyDescent="0.25">
      <c r="A5185" s="72" t="s">
        <v>315</v>
      </c>
      <c r="B5185" s="33" t="s">
        <v>338</v>
      </c>
      <c r="C5185" s="78" t="s">
        <v>39</v>
      </c>
      <c r="D5185" s="43" t="s">
        <v>170</v>
      </c>
      <c r="E5185" s="74"/>
      <c r="F5185" s="74"/>
      <c r="G5185" s="74"/>
      <c r="H5185" s="74"/>
      <c r="I5185" s="54"/>
      <c r="J5185" s="50"/>
      <c r="K5185" s="54"/>
      <c r="L5185" s="55"/>
      <c r="M5185" s="75"/>
      <c r="N5185" s="75"/>
      <c r="O5185" s="74"/>
      <c r="P5185" s="74"/>
      <c r="Q5185" s="57">
        <f t="shared" si="1266"/>
        <v>0</v>
      </c>
      <c r="R5185" s="74"/>
      <c r="S5185" s="53">
        <f t="shared" si="1268"/>
        <v>0</v>
      </c>
      <c r="T5185" s="58"/>
      <c r="U5185" s="58"/>
      <c r="V5185" s="53">
        <f t="shared" si="1267"/>
        <v>0</v>
      </c>
      <c r="W5185" s="75"/>
      <c r="X5185" s="76"/>
    </row>
    <row r="5186" spans="1:24" s="77" customFormat="1" ht="47.25" x14ac:dyDescent="0.25">
      <c r="A5186" s="72" t="s">
        <v>315</v>
      </c>
      <c r="B5186" s="33" t="s">
        <v>338</v>
      </c>
      <c r="C5186" s="78" t="s">
        <v>40</v>
      </c>
      <c r="D5186" s="43" t="s">
        <v>172</v>
      </c>
      <c r="E5186" s="74"/>
      <c r="F5186" s="74"/>
      <c r="G5186" s="74"/>
      <c r="H5186" s="74"/>
      <c r="I5186" s="54"/>
      <c r="J5186" s="50"/>
      <c r="K5186" s="54"/>
      <c r="L5186" s="55"/>
      <c r="M5186" s="75"/>
      <c r="N5186" s="75"/>
      <c r="O5186" s="74"/>
      <c r="P5186" s="74"/>
      <c r="Q5186" s="57">
        <f t="shared" si="1266"/>
        <v>0</v>
      </c>
      <c r="R5186" s="74"/>
      <c r="S5186" s="53">
        <f t="shared" si="1268"/>
        <v>0</v>
      </c>
      <c r="T5186" s="58"/>
      <c r="U5186" s="58"/>
      <c r="V5186" s="53">
        <f t="shared" si="1267"/>
        <v>0</v>
      </c>
      <c r="W5186" s="75"/>
      <c r="X5186" s="76"/>
    </row>
    <row r="5187" spans="1:24" s="77" customFormat="1" ht="15.75" x14ac:dyDescent="0.25">
      <c r="A5187" s="72" t="s">
        <v>315</v>
      </c>
      <c r="B5187" s="33" t="s">
        <v>338</v>
      </c>
      <c r="C5187" s="78" t="s">
        <v>41</v>
      </c>
      <c r="D5187" s="43" t="s">
        <v>171</v>
      </c>
      <c r="E5187" s="74"/>
      <c r="F5187" s="74"/>
      <c r="G5187" s="74"/>
      <c r="H5187" s="74"/>
      <c r="I5187" s="54"/>
      <c r="J5187" s="50"/>
      <c r="K5187" s="54"/>
      <c r="L5187" s="55"/>
      <c r="M5187" s="75"/>
      <c r="N5187" s="75"/>
      <c r="O5187" s="74"/>
      <c r="P5187" s="74"/>
      <c r="Q5187" s="57">
        <f t="shared" si="1266"/>
        <v>0</v>
      </c>
      <c r="R5187" s="74"/>
      <c r="S5187" s="53">
        <f t="shared" si="1268"/>
        <v>0</v>
      </c>
      <c r="T5187" s="58"/>
      <c r="U5187" s="58"/>
      <c r="V5187" s="53">
        <f t="shared" si="1267"/>
        <v>0</v>
      </c>
      <c r="W5187" s="75"/>
      <c r="X5187" s="76"/>
    </row>
    <row r="5188" spans="1:24" s="77" customFormat="1" ht="15.75" x14ac:dyDescent="0.25">
      <c r="A5188" s="72" t="s">
        <v>315</v>
      </c>
      <c r="B5188" s="33" t="s">
        <v>338</v>
      </c>
      <c r="C5188" s="78" t="s">
        <v>42</v>
      </c>
      <c r="D5188" s="43" t="s">
        <v>192</v>
      </c>
      <c r="E5188" s="74"/>
      <c r="F5188" s="74"/>
      <c r="G5188" s="74"/>
      <c r="H5188" s="74"/>
      <c r="I5188" s="54"/>
      <c r="J5188" s="50"/>
      <c r="K5188" s="54"/>
      <c r="L5188" s="55"/>
      <c r="M5188" s="75"/>
      <c r="N5188" s="75"/>
      <c r="O5188" s="74"/>
      <c r="P5188" s="74"/>
      <c r="Q5188" s="57">
        <f t="shared" si="1266"/>
        <v>0</v>
      </c>
      <c r="R5188" s="74"/>
      <c r="S5188" s="53">
        <f t="shared" si="1268"/>
        <v>0</v>
      </c>
      <c r="T5188" s="58"/>
      <c r="U5188" s="58"/>
      <c r="V5188" s="53">
        <f t="shared" si="1267"/>
        <v>0</v>
      </c>
      <c r="W5188" s="75"/>
      <c r="X5188" s="76"/>
    </row>
    <row r="5189" spans="1:24" s="77" customFormat="1" ht="15.75" x14ac:dyDescent="0.25">
      <c r="A5189" s="72" t="s">
        <v>315</v>
      </c>
      <c r="B5189" s="33" t="s">
        <v>338</v>
      </c>
      <c r="C5189" s="78" t="s">
        <v>43</v>
      </c>
      <c r="D5189" s="43" t="s">
        <v>193</v>
      </c>
      <c r="E5189" s="74"/>
      <c r="F5189" s="74"/>
      <c r="G5189" s="74"/>
      <c r="H5189" s="74"/>
      <c r="I5189" s="54"/>
      <c r="J5189" s="50"/>
      <c r="K5189" s="54"/>
      <c r="L5189" s="55"/>
      <c r="M5189" s="75"/>
      <c r="N5189" s="75"/>
      <c r="O5189" s="74"/>
      <c r="P5189" s="74"/>
      <c r="Q5189" s="57">
        <f t="shared" si="1266"/>
        <v>0</v>
      </c>
      <c r="R5189" s="74"/>
      <c r="S5189" s="53">
        <f t="shared" si="1268"/>
        <v>0</v>
      </c>
      <c r="T5189" s="58"/>
      <c r="U5189" s="58"/>
      <c r="V5189" s="53">
        <f t="shared" si="1267"/>
        <v>0</v>
      </c>
      <c r="W5189" s="75"/>
      <c r="X5189" s="76"/>
    </row>
    <row r="5190" spans="1:24" s="77" customFormat="1" ht="15.75" x14ac:dyDescent="0.25">
      <c r="A5190" s="72" t="s">
        <v>315</v>
      </c>
      <c r="B5190" s="33" t="s">
        <v>338</v>
      </c>
      <c r="C5190" s="78" t="s">
        <v>44</v>
      </c>
      <c r="D5190" s="43" t="s">
        <v>173</v>
      </c>
      <c r="E5190" s="53">
        <v>6427</v>
      </c>
      <c r="F5190" s="53">
        <f>E5190/12*3</f>
        <v>1606.75</v>
      </c>
      <c r="G5190" s="53">
        <v>0</v>
      </c>
      <c r="H5190" s="53">
        <v>0</v>
      </c>
      <c r="I5190" s="127"/>
      <c r="J5190" s="55"/>
      <c r="K5190" s="54">
        <f>G5190-F5190</f>
        <v>-1606.75</v>
      </c>
      <c r="L5190" s="55">
        <f>ROUND(K5190*100/-F5190,2)</f>
        <v>100</v>
      </c>
      <c r="M5190" s="75"/>
      <c r="N5190" s="75"/>
      <c r="O5190" s="74"/>
      <c r="P5190" s="74"/>
      <c r="Q5190" s="57">
        <f t="shared" si="1266"/>
        <v>0</v>
      </c>
      <c r="R5190" s="74">
        <v>11</v>
      </c>
      <c r="S5190" s="53">
        <f>ROUND(R5190/12*2,0)</f>
        <v>2</v>
      </c>
      <c r="T5190" s="58"/>
      <c r="U5190" s="58"/>
      <c r="V5190" s="53">
        <f t="shared" si="1267"/>
        <v>0</v>
      </c>
      <c r="W5190" s="75"/>
      <c r="X5190" s="76"/>
    </row>
    <row r="5191" spans="1:24" s="77" customFormat="1" ht="15.75" x14ac:dyDescent="0.25">
      <c r="A5191" s="72" t="s">
        <v>315</v>
      </c>
      <c r="B5191" s="33" t="s">
        <v>338</v>
      </c>
      <c r="C5191" s="78" t="s">
        <v>45</v>
      </c>
      <c r="D5191" s="43" t="s">
        <v>187</v>
      </c>
      <c r="E5191" s="74"/>
      <c r="F5191" s="74"/>
      <c r="G5191" s="74"/>
      <c r="H5191" s="74"/>
      <c r="I5191" s="54"/>
      <c r="J5191" s="50"/>
      <c r="K5191" s="54"/>
      <c r="L5191" s="55"/>
      <c r="M5191" s="75"/>
      <c r="N5191" s="75"/>
      <c r="O5191" s="74"/>
      <c r="P5191" s="74"/>
      <c r="Q5191" s="57">
        <f t="shared" si="1266"/>
        <v>0</v>
      </c>
      <c r="R5191" s="74"/>
      <c r="S5191" s="53">
        <f t="shared" ref="S5191:S5201" si="1269">ROUND(R5191/12*3,0)</f>
        <v>0</v>
      </c>
      <c r="T5191" s="58"/>
      <c r="U5191" s="58"/>
      <c r="V5191" s="53">
        <f t="shared" si="1267"/>
        <v>0</v>
      </c>
      <c r="W5191" s="75"/>
      <c r="X5191" s="76"/>
    </row>
    <row r="5192" spans="1:24" s="77" customFormat="1" ht="15.75" x14ac:dyDescent="0.25">
      <c r="A5192" s="72" t="s">
        <v>315</v>
      </c>
      <c r="B5192" s="33" t="s">
        <v>338</v>
      </c>
      <c r="C5192" s="78" t="s">
        <v>46</v>
      </c>
      <c r="D5192" s="43" t="s">
        <v>194</v>
      </c>
      <c r="E5192" s="74"/>
      <c r="F5192" s="74"/>
      <c r="G5192" s="74"/>
      <c r="H5192" s="74"/>
      <c r="I5192" s="54"/>
      <c r="J5192" s="50"/>
      <c r="K5192" s="54"/>
      <c r="L5192" s="55"/>
      <c r="M5192" s="75"/>
      <c r="N5192" s="75"/>
      <c r="O5192" s="74"/>
      <c r="P5192" s="74"/>
      <c r="Q5192" s="57">
        <f t="shared" si="1266"/>
        <v>0</v>
      </c>
      <c r="R5192" s="74"/>
      <c r="S5192" s="53">
        <f t="shared" si="1269"/>
        <v>0</v>
      </c>
      <c r="T5192" s="58"/>
      <c r="U5192" s="58"/>
      <c r="V5192" s="53">
        <f t="shared" si="1267"/>
        <v>0</v>
      </c>
      <c r="W5192" s="75"/>
      <c r="X5192" s="76"/>
    </row>
    <row r="5193" spans="1:24" s="77" customFormat="1" ht="15.75" x14ac:dyDescent="0.25">
      <c r="A5193" s="72" t="s">
        <v>315</v>
      </c>
      <c r="B5193" s="33" t="s">
        <v>338</v>
      </c>
      <c r="C5193" s="78" t="s">
        <v>47</v>
      </c>
      <c r="D5193" s="43" t="s">
        <v>121</v>
      </c>
      <c r="E5193" s="74"/>
      <c r="F5193" s="74"/>
      <c r="G5193" s="74"/>
      <c r="H5193" s="74"/>
      <c r="I5193" s="54"/>
      <c r="J5193" s="50"/>
      <c r="K5193" s="54"/>
      <c r="L5193" s="55"/>
      <c r="M5193" s="75"/>
      <c r="N5193" s="75"/>
      <c r="O5193" s="74"/>
      <c r="P5193" s="74"/>
      <c r="Q5193" s="57">
        <f t="shared" si="1266"/>
        <v>0</v>
      </c>
      <c r="R5193" s="74"/>
      <c r="S5193" s="53">
        <f t="shared" si="1269"/>
        <v>0</v>
      </c>
      <c r="T5193" s="58"/>
      <c r="U5193" s="58"/>
      <c r="V5193" s="53">
        <f t="shared" si="1267"/>
        <v>0</v>
      </c>
      <c r="W5193" s="75"/>
      <c r="X5193" s="76"/>
    </row>
    <row r="5194" spans="1:24" s="77" customFormat="1" ht="15.75" x14ac:dyDescent="0.25">
      <c r="A5194" s="72" t="s">
        <v>315</v>
      </c>
      <c r="B5194" s="33" t="s">
        <v>338</v>
      </c>
      <c r="C5194" s="78" t="s">
        <v>48</v>
      </c>
      <c r="D5194" s="43" t="s">
        <v>195</v>
      </c>
      <c r="E5194" s="74"/>
      <c r="F5194" s="74"/>
      <c r="G5194" s="74"/>
      <c r="H5194" s="74"/>
      <c r="I5194" s="54"/>
      <c r="J5194" s="50"/>
      <c r="K5194" s="54"/>
      <c r="L5194" s="55"/>
      <c r="M5194" s="75"/>
      <c r="N5194" s="75"/>
      <c r="O5194" s="74"/>
      <c r="P5194" s="74"/>
      <c r="Q5194" s="57">
        <f t="shared" si="1266"/>
        <v>0</v>
      </c>
      <c r="R5194" s="74"/>
      <c r="S5194" s="53">
        <f t="shared" si="1269"/>
        <v>0</v>
      </c>
      <c r="T5194" s="58"/>
      <c r="U5194" s="58"/>
      <c r="V5194" s="53">
        <f t="shared" si="1267"/>
        <v>0</v>
      </c>
      <c r="W5194" s="75"/>
      <c r="X5194" s="76"/>
    </row>
    <row r="5195" spans="1:24" s="77" customFormat="1" ht="31.5" x14ac:dyDescent="0.25">
      <c r="A5195" s="72" t="s">
        <v>315</v>
      </c>
      <c r="B5195" s="33" t="s">
        <v>338</v>
      </c>
      <c r="C5195" s="78" t="s">
        <v>128</v>
      </c>
      <c r="D5195" s="43" t="s">
        <v>118</v>
      </c>
      <c r="E5195" s="74"/>
      <c r="F5195" s="74"/>
      <c r="G5195" s="74"/>
      <c r="H5195" s="74"/>
      <c r="I5195" s="54"/>
      <c r="J5195" s="50"/>
      <c r="K5195" s="54"/>
      <c r="L5195" s="55"/>
      <c r="M5195" s="75"/>
      <c r="N5195" s="75"/>
      <c r="O5195" s="74"/>
      <c r="P5195" s="74"/>
      <c r="Q5195" s="57">
        <f t="shared" si="1266"/>
        <v>0</v>
      </c>
      <c r="R5195" s="74"/>
      <c r="S5195" s="53">
        <f t="shared" si="1269"/>
        <v>0</v>
      </c>
      <c r="T5195" s="58"/>
      <c r="U5195" s="58"/>
      <c r="V5195" s="53">
        <f t="shared" si="1267"/>
        <v>0</v>
      </c>
      <c r="W5195" s="75"/>
      <c r="X5195" s="76"/>
    </row>
    <row r="5196" spans="1:24" s="77" customFormat="1" ht="15.75" x14ac:dyDescent="0.25">
      <c r="A5196" s="72" t="s">
        <v>315</v>
      </c>
      <c r="B5196" s="33" t="s">
        <v>338</v>
      </c>
      <c r="C5196" s="78" t="s">
        <v>47</v>
      </c>
      <c r="D5196" s="43" t="s">
        <v>121</v>
      </c>
      <c r="E5196" s="74"/>
      <c r="F5196" s="74"/>
      <c r="G5196" s="74"/>
      <c r="H5196" s="74"/>
      <c r="I5196" s="54"/>
      <c r="J5196" s="50"/>
      <c r="K5196" s="54"/>
      <c r="L5196" s="55"/>
      <c r="M5196" s="75"/>
      <c r="N5196" s="75"/>
      <c r="O5196" s="74"/>
      <c r="P5196" s="74"/>
      <c r="Q5196" s="57">
        <f t="shared" si="1266"/>
        <v>0</v>
      </c>
      <c r="R5196" s="74"/>
      <c r="S5196" s="53">
        <f t="shared" si="1269"/>
        <v>0</v>
      </c>
      <c r="T5196" s="58"/>
      <c r="U5196" s="58"/>
      <c r="V5196" s="53">
        <f t="shared" si="1267"/>
        <v>0</v>
      </c>
      <c r="W5196" s="75"/>
      <c r="X5196" s="76"/>
    </row>
    <row r="5197" spans="1:24" s="77" customFormat="1" ht="31.5" x14ac:dyDescent="0.25">
      <c r="A5197" s="72" t="s">
        <v>315</v>
      </c>
      <c r="B5197" s="33" t="s">
        <v>338</v>
      </c>
      <c r="C5197" s="78" t="s">
        <v>49</v>
      </c>
      <c r="D5197" s="43" t="s">
        <v>196</v>
      </c>
      <c r="E5197" s="74"/>
      <c r="F5197" s="74"/>
      <c r="G5197" s="74"/>
      <c r="H5197" s="74"/>
      <c r="I5197" s="54"/>
      <c r="J5197" s="50"/>
      <c r="K5197" s="54"/>
      <c r="L5197" s="55"/>
      <c r="M5197" s="75"/>
      <c r="N5197" s="75"/>
      <c r="O5197" s="74"/>
      <c r="P5197" s="74"/>
      <c r="Q5197" s="57">
        <f t="shared" si="1266"/>
        <v>0</v>
      </c>
      <c r="R5197" s="74"/>
      <c r="S5197" s="53">
        <f t="shared" si="1269"/>
        <v>0</v>
      </c>
      <c r="T5197" s="58"/>
      <c r="U5197" s="58"/>
      <c r="V5197" s="53">
        <f t="shared" si="1267"/>
        <v>0</v>
      </c>
      <c r="W5197" s="75"/>
      <c r="X5197" s="76"/>
    </row>
    <row r="5198" spans="1:24" s="77" customFormat="1" ht="31.5" x14ac:dyDescent="0.25">
      <c r="A5198" s="72" t="s">
        <v>315</v>
      </c>
      <c r="B5198" s="33" t="s">
        <v>338</v>
      </c>
      <c r="C5198" s="78" t="s">
        <v>197</v>
      </c>
      <c r="D5198" s="43" t="s">
        <v>198</v>
      </c>
      <c r="E5198" s="74"/>
      <c r="F5198" s="74"/>
      <c r="G5198" s="74"/>
      <c r="H5198" s="74"/>
      <c r="I5198" s="54"/>
      <c r="J5198" s="50"/>
      <c r="K5198" s="54"/>
      <c r="L5198" s="55"/>
      <c r="M5198" s="75"/>
      <c r="N5198" s="75"/>
      <c r="O5198" s="74"/>
      <c r="P5198" s="74"/>
      <c r="Q5198" s="57">
        <f t="shared" si="1266"/>
        <v>0</v>
      </c>
      <c r="R5198" s="74"/>
      <c r="S5198" s="53">
        <f t="shared" si="1269"/>
        <v>0</v>
      </c>
      <c r="T5198" s="58"/>
      <c r="U5198" s="58"/>
      <c r="V5198" s="53">
        <f t="shared" si="1267"/>
        <v>0</v>
      </c>
      <c r="W5198" s="75"/>
      <c r="X5198" s="76"/>
    </row>
    <row r="5199" spans="1:24" s="77" customFormat="1" ht="47.25" x14ac:dyDescent="0.25">
      <c r="A5199" s="72" t="s">
        <v>315</v>
      </c>
      <c r="B5199" s="33" t="s">
        <v>338</v>
      </c>
      <c r="C5199" s="78" t="s">
        <v>199</v>
      </c>
      <c r="D5199" s="43" t="s">
        <v>200</v>
      </c>
      <c r="E5199" s="74"/>
      <c r="F5199" s="74"/>
      <c r="G5199" s="74"/>
      <c r="H5199" s="74"/>
      <c r="I5199" s="54"/>
      <c r="J5199" s="50"/>
      <c r="K5199" s="54"/>
      <c r="L5199" s="55"/>
      <c r="M5199" s="75"/>
      <c r="N5199" s="75"/>
      <c r="O5199" s="74"/>
      <c r="P5199" s="74"/>
      <c r="Q5199" s="57">
        <f t="shared" si="1266"/>
        <v>0</v>
      </c>
      <c r="R5199" s="74"/>
      <c r="S5199" s="53">
        <f t="shared" si="1269"/>
        <v>0</v>
      </c>
      <c r="T5199" s="58"/>
      <c r="U5199" s="58"/>
      <c r="V5199" s="53">
        <f t="shared" si="1267"/>
        <v>0</v>
      </c>
      <c r="W5199" s="75"/>
      <c r="X5199" s="76"/>
    </row>
    <row r="5200" spans="1:24" s="77" customFormat="1" ht="31.5" x14ac:dyDescent="0.25">
      <c r="A5200" s="72" t="s">
        <v>315</v>
      </c>
      <c r="B5200" s="33" t="s">
        <v>338</v>
      </c>
      <c r="C5200" s="78" t="s">
        <v>201</v>
      </c>
      <c r="D5200" s="43" t="s">
        <v>202</v>
      </c>
      <c r="E5200" s="74"/>
      <c r="F5200" s="74"/>
      <c r="G5200" s="74"/>
      <c r="H5200" s="74"/>
      <c r="I5200" s="127"/>
      <c r="J5200" s="55"/>
      <c r="K5200" s="127"/>
      <c r="L5200" s="55"/>
      <c r="M5200" s="75"/>
      <c r="N5200" s="75"/>
      <c r="O5200" s="74"/>
      <c r="P5200" s="74"/>
      <c r="Q5200" s="59">
        <f t="shared" si="1266"/>
        <v>0</v>
      </c>
      <c r="R5200" s="74"/>
      <c r="S5200" s="53">
        <f t="shared" si="1269"/>
        <v>0</v>
      </c>
      <c r="T5200" s="53"/>
      <c r="U5200" s="53"/>
      <c r="V5200" s="53">
        <f t="shared" si="1267"/>
        <v>0</v>
      </c>
      <c r="W5200" s="75"/>
      <c r="X5200" s="76"/>
    </row>
    <row r="5201" spans="1:24" s="77" customFormat="1" ht="47.25" x14ac:dyDescent="0.25">
      <c r="A5201" s="72" t="s">
        <v>315</v>
      </c>
      <c r="B5201" s="33" t="s">
        <v>338</v>
      </c>
      <c r="C5201" s="78" t="s">
        <v>203</v>
      </c>
      <c r="D5201" s="43" t="s">
        <v>204</v>
      </c>
      <c r="E5201" s="74"/>
      <c r="F5201" s="74"/>
      <c r="G5201" s="74"/>
      <c r="H5201" s="74"/>
      <c r="I5201" s="54"/>
      <c r="J5201" s="50"/>
      <c r="K5201" s="54"/>
      <c r="L5201" s="55"/>
      <c r="M5201" s="75"/>
      <c r="N5201" s="75"/>
      <c r="O5201" s="74"/>
      <c r="P5201" s="74"/>
      <c r="Q5201" s="57">
        <f t="shared" si="1266"/>
        <v>0</v>
      </c>
      <c r="R5201" s="74"/>
      <c r="S5201" s="53">
        <f t="shared" si="1269"/>
        <v>0</v>
      </c>
      <c r="T5201" s="58"/>
      <c r="U5201" s="58"/>
      <c r="V5201" s="53">
        <f t="shared" si="1267"/>
        <v>0</v>
      </c>
      <c r="W5201" s="75"/>
      <c r="X5201" s="76"/>
    </row>
    <row r="5202" spans="1:24" s="77" customFormat="1" ht="31.5" x14ac:dyDescent="0.25">
      <c r="A5202" s="72" t="s">
        <v>315</v>
      </c>
      <c r="B5202" s="22" t="s">
        <v>339</v>
      </c>
      <c r="C5202" s="73" t="s">
        <v>102</v>
      </c>
      <c r="D5202" s="32" t="s">
        <v>50</v>
      </c>
      <c r="E5202" s="64">
        <f t="shared" ref="E5202:L5202" si="1270">SUM(E5203:E5249)</f>
        <v>0</v>
      </c>
      <c r="F5202" s="64">
        <f t="shared" si="1270"/>
        <v>0</v>
      </c>
      <c r="G5202" s="64">
        <f t="shared" si="1270"/>
        <v>2585</v>
      </c>
      <c r="H5202" s="64">
        <f t="shared" si="1270"/>
        <v>2585</v>
      </c>
      <c r="I5202" s="134">
        <f t="shared" si="1270"/>
        <v>0</v>
      </c>
      <c r="J5202" s="134">
        <f t="shared" si="1270"/>
        <v>0</v>
      </c>
      <c r="K5202" s="134">
        <f t="shared" si="1270"/>
        <v>0</v>
      </c>
      <c r="L5202" s="64">
        <f t="shared" si="1270"/>
        <v>0</v>
      </c>
      <c r="M5202" s="64"/>
      <c r="N5202" s="64"/>
      <c r="O5202" s="64">
        <f t="shared" ref="O5202:V5202" si="1271">SUM(O5203:O5247)</f>
        <v>0</v>
      </c>
      <c r="P5202" s="64">
        <f t="shared" si="1271"/>
        <v>0</v>
      </c>
      <c r="Q5202" s="134">
        <f t="shared" si="1271"/>
        <v>0</v>
      </c>
      <c r="R5202" s="64">
        <f t="shared" si="1271"/>
        <v>0</v>
      </c>
      <c r="S5202" s="64">
        <f t="shared" si="1271"/>
        <v>0</v>
      </c>
      <c r="T5202" s="144">
        <f t="shared" si="1271"/>
        <v>0</v>
      </c>
      <c r="U5202" s="144">
        <f t="shared" si="1271"/>
        <v>0</v>
      </c>
      <c r="V5202" s="64">
        <f t="shared" si="1271"/>
        <v>0</v>
      </c>
      <c r="W5202" s="64"/>
      <c r="X5202" s="76"/>
    </row>
    <row r="5203" spans="1:24" s="77" customFormat="1" ht="63" x14ac:dyDescent="0.25">
      <c r="A5203" s="72" t="s">
        <v>315</v>
      </c>
      <c r="B5203" s="44" t="s">
        <v>339</v>
      </c>
      <c r="C5203" s="73" t="s">
        <v>102</v>
      </c>
      <c r="D5203" s="43" t="s">
        <v>205</v>
      </c>
      <c r="E5203" s="74"/>
      <c r="F5203" s="74"/>
      <c r="G5203" s="74"/>
      <c r="H5203" s="74"/>
      <c r="I5203" s="54"/>
      <c r="J5203" s="50"/>
      <c r="K5203" s="54"/>
      <c r="L5203" s="55"/>
      <c r="M5203" s="75"/>
      <c r="N5203" s="75"/>
      <c r="O5203" s="74"/>
      <c r="P5203" s="74"/>
      <c r="Q5203" s="57">
        <f>O5203-P5203</f>
        <v>0</v>
      </c>
      <c r="R5203" s="74"/>
      <c r="S5203" s="53">
        <f>ROUND(R5203/12*3,0)</f>
        <v>0</v>
      </c>
      <c r="T5203" s="58"/>
      <c r="U5203" s="58"/>
      <c r="V5203" s="53">
        <f>T5203-U5203</f>
        <v>0</v>
      </c>
      <c r="W5203" s="75"/>
      <c r="X5203" s="76"/>
    </row>
    <row r="5204" spans="1:24" s="77" customFormat="1" ht="15.75" x14ac:dyDescent="0.25">
      <c r="A5204" s="72" t="s">
        <v>315</v>
      </c>
      <c r="B5204" s="44" t="s">
        <v>339</v>
      </c>
      <c r="C5204" s="23" t="s">
        <v>384</v>
      </c>
      <c r="D5204" s="43" t="s">
        <v>387</v>
      </c>
      <c r="E5204" s="74"/>
      <c r="F5204" s="74"/>
      <c r="G5204" s="74"/>
      <c r="H5204" s="74"/>
      <c r="I5204" s="54"/>
      <c r="J5204" s="50"/>
      <c r="K5204" s="54"/>
      <c r="L5204" s="55"/>
      <c r="M5204" s="75"/>
      <c r="N5204" s="75"/>
      <c r="O5204" s="74"/>
      <c r="P5204" s="74"/>
      <c r="Q5204" s="57"/>
      <c r="R5204" s="74"/>
      <c r="S5204" s="53"/>
      <c r="T5204" s="58"/>
      <c r="U5204" s="58"/>
      <c r="V5204" s="53"/>
      <c r="W5204" s="75"/>
      <c r="X5204" s="76"/>
    </row>
    <row r="5205" spans="1:24" s="77" customFormat="1" ht="15.75" x14ac:dyDescent="0.25">
      <c r="A5205" s="72" t="s">
        <v>315</v>
      </c>
      <c r="B5205" s="44" t="s">
        <v>339</v>
      </c>
      <c r="C5205" s="23" t="s">
        <v>385</v>
      </c>
      <c r="D5205" s="43" t="s">
        <v>388</v>
      </c>
      <c r="E5205" s="74"/>
      <c r="F5205" s="74"/>
      <c r="G5205" s="74"/>
      <c r="H5205" s="74"/>
      <c r="I5205" s="54"/>
      <c r="J5205" s="50"/>
      <c r="K5205" s="54"/>
      <c r="L5205" s="55"/>
      <c r="M5205" s="75"/>
      <c r="N5205" s="75"/>
      <c r="O5205" s="74"/>
      <c r="P5205" s="74"/>
      <c r="Q5205" s="57"/>
      <c r="R5205" s="74"/>
      <c r="S5205" s="53"/>
      <c r="T5205" s="58"/>
      <c r="U5205" s="58"/>
      <c r="V5205" s="53"/>
      <c r="W5205" s="75"/>
      <c r="X5205" s="76"/>
    </row>
    <row r="5206" spans="1:24" s="77" customFormat="1" ht="31.5" x14ac:dyDescent="0.25">
      <c r="A5206" s="72" t="s">
        <v>315</v>
      </c>
      <c r="B5206" s="44" t="s">
        <v>339</v>
      </c>
      <c r="C5206" s="23" t="s">
        <v>386</v>
      </c>
      <c r="D5206" s="43" t="s">
        <v>389</v>
      </c>
      <c r="E5206" s="74"/>
      <c r="F5206" s="74"/>
      <c r="G5206" s="74"/>
      <c r="H5206" s="74"/>
      <c r="I5206" s="54"/>
      <c r="J5206" s="50"/>
      <c r="K5206" s="54"/>
      <c r="L5206" s="55"/>
      <c r="M5206" s="75"/>
      <c r="N5206" s="75"/>
      <c r="O5206" s="74"/>
      <c r="P5206" s="74"/>
      <c r="Q5206" s="57"/>
      <c r="R5206" s="74"/>
      <c r="S5206" s="53"/>
      <c r="T5206" s="58"/>
      <c r="U5206" s="58"/>
      <c r="V5206" s="53"/>
      <c r="W5206" s="75"/>
      <c r="X5206" s="76"/>
    </row>
    <row r="5207" spans="1:24" s="77" customFormat="1" ht="31.5" x14ac:dyDescent="0.25">
      <c r="A5207" s="72" t="s">
        <v>315</v>
      </c>
      <c r="B5207" s="44" t="s">
        <v>339</v>
      </c>
      <c r="C5207" s="79" t="s">
        <v>206</v>
      </c>
      <c r="D5207" s="43" t="s">
        <v>207</v>
      </c>
      <c r="E5207" s="74"/>
      <c r="F5207" s="74"/>
      <c r="G5207" s="74"/>
      <c r="H5207" s="74"/>
      <c r="I5207" s="54"/>
      <c r="J5207" s="50"/>
      <c r="K5207" s="54"/>
      <c r="L5207" s="55"/>
      <c r="M5207" s="75"/>
      <c r="N5207" s="75"/>
      <c r="O5207" s="74"/>
      <c r="P5207" s="74"/>
      <c r="Q5207" s="57">
        <f t="shared" ref="Q5207:Q5245" si="1272">O5207-P5207</f>
        <v>0</v>
      </c>
      <c r="R5207" s="74"/>
      <c r="S5207" s="53">
        <f t="shared" ref="S5207:S5245" si="1273">ROUND(R5207/12*3,0)</f>
        <v>0</v>
      </c>
      <c r="T5207" s="58"/>
      <c r="U5207" s="58"/>
      <c r="V5207" s="53">
        <f t="shared" ref="V5207:V5245" si="1274">T5207-U5207</f>
        <v>0</v>
      </c>
      <c r="W5207" s="75"/>
      <c r="X5207" s="76"/>
    </row>
    <row r="5208" spans="1:24" s="77" customFormat="1" ht="31.5" x14ac:dyDescent="0.25">
      <c r="A5208" s="72" t="s">
        <v>315</v>
      </c>
      <c r="B5208" s="44" t="s">
        <v>339</v>
      </c>
      <c r="C5208" s="79" t="s">
        <v>208</v>
      </c>
      <c r="D5208" s="43" t="s">
        <v>209</v>
      </c>
      <c r="E5208" s="53"/>
      <c r="F5208" s="53">
        <f>E5208/12*1</f>
        <v>0</v>
      </c>
      <c r="G5208" s="53">
        <v>-3</v>
      </c>
      <c r="H5208" s="53">
        <v>-3</v>
      </c>
      <c r="I5208" s="54"/>
      <c r="J5208" s="50"/>
      <c r="K5208" s="54"/>
      <c r="L5208" s="55"/>
      <c r="M5208" s="75"/>
      <c r="N5208" s="75"/>
      <c r="O5208" s="74"/>
      <c r="P5208" s="74"/>
      <c r="Q5208" s="57">
        <f t="shared" si="1272"/>
        <v>0</v>
      </c>
      <c r="R5208" s="74"/>
      <c r="S5208" s="53">
        <f t="shared" si="1273"/>
        <v>0</v>
      </c>
      <c r="T5208" s="58"/>
      <c r="U5208" s="58"/>
      <c r="V5208" s="53">
        <f t="shared" si="1274"/>
        <v>0</v>
      </c>
      <c r="W5208" s="75"/>
      <c r="X5208" s="76"/>
    </row>
    <row r="5209" spans="1:24" s="77" customFormat="1" ht="15.75" x14ac:dyDescent="0.25">
      <c r="A5209" s="72" t="s">
        <v>315</v>
      </c>
      <c r="B5209" s="44" t="s">
        <v>339</v>
      </c>
      <c r="C5209" s="79" t="s">
        <v>210</v>
      </c>
      <c r="D5209" s="43" t="s">
        <v>224</v>
      </c>
      <c r="E5209" s="74"/>
      <c r="F5209" s="74"/>
      <c r="G5209" s="74"/>
      <c r="H5209" s="74"/>
      <c r="I5209" s="54"/>
      <c r="J5209" s="50"/>
      <c r="K5209" s="54"/>
      <c r="L5209" s="55"/>
      <c r="M5209" s="75"/>
      <c r="N5209" s="75"/>
      <c r="O5209" s="74"/>
      <c r="P5209" s="74"/>
      <c r="Q5209" s="57">
        <f t="shared" si="1272"/>
        <v>0</v>
      </c>
      <c r="R5209" s="74"/>
      <c r="S5209" s="53">
        <f t="shared" si="1273"/>
        <v>0</v>
      </c>
      <c r="T5209" s="58"/>
      <c r="U5209" s="58"/>
      <c r="V5209" s="53">
        <f t="shared" si="1274"/>
        <v>0</v>
      </c>
      <c r="W5209" s="75"/>
      <c r="X5209" s="76"/>
    </row>
    <row r="5210" spans="1:24" s="77" customFormat="1" ht="31.5" x14ac:dyDescent="0.25">
      <c r="A5210" s="72" t="s">
        <v>315</v>
      </c>
      <c r="B5210" s="44" t="s">
        <v>339</v>
      </c>
      <c r="C5210" s="79" t="s">
        <v>211</v>
      </c>
      <c r="D5210" s="43" t="s">
        <v>225</v>
      </c>
      <c r="E5210" s="74"/>
      <c r="F5210" s="74"/>
      <c r="G5210" s="74"/>
      <c r="H5210" s="74"/>
      <c r="I5210" s="54"/>
      <c r="J5210" s="50"/>
      <c r="K5210" s="54"/>
      <c r="L5210" s="55"/>
      <c r="M5210" s="75"/>
      <c r="N5210" s="75"/>
      <c r="O5210" s="74"/>
      <c r="P5210" s="74"/>
      <c r="Q5210" s="57">
        <f t="shared" si="1272"/>
        <v>0</v>
      </c>
      <c r="R5210" s="74"/>
      <c r="S5210" s="53">
        <f>ROUND(R5210/12*3,0)</f>
        <v>0</v>
      </c>
      <c r="T5210" s="58"/>
      <c r="U5210" s="58"/>
      <c r="V5210" s="53">
        <f t="shared" si="1274"/>
        <v>0</v>
      </c>
      <c r="W5210" s="75"/>
      <c r="X5210" s="76"/>
    </row>
    <row r="5211" spans="1:24" s="77" customFormat="1" ht="31.5" x14ac:dyDescent="0.25">
      <c r="A5211" s="72" t="s">
        <v>315</v>
      </c>
      <c r="B5211" s="44" t="s">
        <v>339</v>
      </c>
      <c r="C5211" s="79" t="s">
        <v>212</v>
      </c>
      <c r="D5211" s="43" t="s">
        <v>213</v>
      </c>
      <c r="E5211" s="53"/>
      <c r="F5211" s="53">
        <f>E5211/12*1</f>
        <v>0</v>
      </c>
      <c r="G5211" s="53"/>
      <c r="H5211" s="53"/>
      <c r="I5211" s="54"/>
      <c r="J5211" s="50"/>
      <c r="K5211" s="54"/>
      <c r="L5211" s="55"/>
      <c r="M5211" s="75"/>
      <c r="N5211" s="75"/>
      <c r="O5211" s="74"/>
      <c r="P5211" s="74"/>
      <c r="Q5211" s="57">
        <f t="shared" si="1272"/>
        <v>0</v>
      </c>
      <c r="R5211" s="74"/>
      <c r="S5211" s="53">
        <f t="shared" si="1273"/>
        <v>0</v>
      </c>
      <c r="T5211" s="58"/>
      <c r="U5211" s="58"/>
      <c r="V5211" s="53">
        <f t="shared" si="1274"/>
        <v>0</v>
      </c>
      <c r="W5211" s="75"/>
      <c r="X5211" s="76"/>
    </row>
    <row r="5212" spans="1:24" s="77" customFormat="1" ht="15.75" x14ac:dyDescent="0.25">
      <c r="A5212" s="72" t="s">
        <v>315</v>
      </c>
      <c r="B5212" s="44" t="s">
        <v>339</v>
      </c>
      <c r="C5212" s="79" t="s">
        <v>214</v>
      </c>
      <c r="D5212" s="43" t="s">
        <v>215</v>
      </c>
      <c r="E5212" s="74"/>
      <c r="F5212" s="74"/>
      <c r="G5212" s="74"/>
      <c r="H5212" s="74"/>
      <c r="I5212" s="54"/>
      <c r="J5212" s="50"/>
      <c r="K5212" s="54"/>
      <c r="L5212" s="55"/>
      <c r="M5212" s="75"/>
      <c r="N5212" s="75"/>
      <c r="O5212" s="74"/>
      <c r="P5212" s="74"/>
      <c r="Q5212" s="57">
        <f t="shared" si="1272"/>
        <v>0</v>
      </c>
      <c r="R5212" s="74"/>
      <c r="S5212" s="53">
        <f t="shared" si="1273"/>
        <v>0</v>
      </c>
      <c r="T5212" s="58"/>
      <c r="U5212" s="58"/>
      <c r="V5212" s="53">
        <f t="shared" si="1274"/>
        <v>0</v>
      </c>
      <c r="W5212" s="75"/>
      <c r="X5212" s="76"/>
    </row>
    <row r="5213" spans="1:24" s="77" customFormat="1" ht="31.5" x14ac:dyDescent="0.25">
      <c r="A5213" s="72" t="s">
        <v>315</v>
      </c>
      <c r="B5213" s="44" t="s">
        <v>339</v>
      </c>
      <c r="C5213" s="79" t="s">
        <v>216</v>
      </c>
      <c r="D5213" s="43" t="s">
        <v>217</v>
      </c>
      <c r="E5213" s="53"/>
      <c r="F5213" s="53">
        <f t="shared" ref="F5213:F5244" si="1275">E5213/12*1</f>
        <v>0</v>
      </c>
      <c r="G5213" s="53"/>
      <c r="H5213" s="53"/>
      <c r="I5213" s="54"/>
      <c r="J5213" s="50"/>
      <c r="K5213" s="54"/>
      <c r="L5213" s="55"/>
      <c r="M5213" s="75"/>
      <c r="N5213" s="75"/>
      <c r="O5213" s="74"/>
      <c r="P5213" s="74"/>
      <c r="Q5213" s="57">
        <f t="shared" si="1272"/>
        <v>0</v>
      </c>
      <c r="R5213" s="74"/>
      <c r="S5213" s="53">
        <f t="shared" si="1273"/>
        <v>0</v>
      </c>
      <c r="T5213" s="58"/>
      <c r="U5213" s="58"/>
      <c r="V5213" s="53">
        <f t="shared" si="1274"/>
        <v>0</v>
      </c>
      <c r="W5213" s="75"/>
      <c r="X5213" s="76"/>
    </row>
    <row r="5214" spans="1:24" s="77" customFormat="1" ht="31.5" x14ac:dyDescent="0.25">
      <c r="A5214" s="72" t="s">
        <v>315</v>
      </c>
      <c r="B5214" s="44" t="s">
        <v>339</v>
      </c>
      <c r="C5214" s="79" t="s">
        <v>218</v>
      </c>
      <c r="D5214" s="43" t="s">
        <v>219</v>
      </c>
      <c r="E5214" s="53"/>
      <c r="F5214" s="53">
        <f t="shared" si="1275"/>
        <v>0</v>
      </c>
      <c r="G5214" s="53"/>
      <c r="H5214" s="53"/>
      <c r="I5214" s="54"/>
      <c r="J5214" s="50"/>
      <c r="K5214" s="54"/>
      <c r="L5214" s="55"/>
      <c r="M5214" s="75"/>
      <c r="N5214" s="75"/>
      <c r="O5214" s="74"/>
      <c r="P5214" s="74"/>
      <c r="Q5214" s="57">
        <f t="shared" si="1272"/>
        <v>0</v>
      </c>
      <c r="R5214" s="74"/>
      <c r="S5214" s="53">
        <f t="shared" si="1273"/>
        <v>0</v>
      </c>
      <c r="T5214" s="58"/>
      <c r="U5214" s="58"/>
      <c r="V5214" s="53">
        <f t="shared" si="1274"/>
        <v>0</v>
      </c>
      <c r="W5214" s="75"/>
      <c r="X5214" s="76"/>
    </row>
    <row r="5215" spans="1:24" s="77" customFormat="1" ht="31.5" x14ac:dyDescent="0.25">
      <c r="A5215" s="72" t="s">
        <v>315</v>
      </c>
      <c r="B5215" s="44" t="s">
        <v>339</v>
      </c>
      <c r="C5215" s="79" t="s">
        <v>220</v>
      </c>
      <c r="D5215" s="43" t="s">
        <v>221</v>
      </c>
      <c r="E5215" s="53"/>
      <c r="F5215" s="53">
        <f t="shared" si="1275"/>
        <v>0</v>
      </c>
      <c r="G5215" s="53"/>
      <c r="H5215" s="53"/>
      <c r="I5215" s="54"/>
      <c r="J5215" s="50"/>
      <c r="K5215" s="54"/>
      <c r="L5215" s="55"/>
      <c r="M5215" s="75"/>
      <c r="N5215" s="75"/>
      <c r="O5215" s="74"/>
      <c r="P5215" s="74"/>
      <c r="Q5215" s="57">
        <f t="shared" si="1272"/>
        <v>0</v>
      </c>
      <c r="R5215" s="74"/>
      <c r="S5215" s="53">
        <f t="shared" si="1273"/>
        <v>0</v>
      </c>
      <c r="T5215" s="58"/>
      <c r="U5215" s="58"/>
      <c r="V5215" s="53">
        <f t="shared" si="1274"/>
        <v>0</v>
      </c>
      <c r="W5215" s="75"/>
      <c r="X5215" s="76"/>
    </row>
    <row r="5216" spans="1:24" s="77" customFormat="1" ht="31.5" x14ac:dyDescent="0.25">
      <c r="A5216" s="72" t="s">
        <v>315</v>
      </c>
      <c r="B5216" s="44" t="s">
        <v>339</v>
      </c>
      <c r="C5216" s="79" t="s">
        <v>222</v>
      </c>
      <c r="D5216" s="43" t="s">
        <v>226</v>
      </c>
      <c r="E5216" s="53"/>
      <c r="F5216" s="53">
        <f t="shared" si="1275"/>
        <v>0</v>
      </c>
      <c r="G5216" s="53"/>
      <c r="H5216" s="53"/>
      <c r="I5216" s="54"/>
      <c r="J5216" s="50"/>
      <c r="K5216" s="54"/>
      <c r="L5216" s="55"/>
      <c r="M5216" s="75"/>
      <c r="N5216" s="75"/>
      <c r="O5216" s="74"/>
      <c r="P5216" s="74"/>
      <c r="Q5216" s="57">
        <f t="shared" si="1272"/>
        <v>0</v>
      </c>
      <c r="R5216" s="74"/>
      <c r="S5216" s="53">
        <f t="shared" si="1273"/>
        <v>0</v>
      </c>
      <c r="T5216" s="58"/>
      <c r="U5216" s="58"/>
      <c r="V5216" s="53">
        <f t="shared" si="1274"/>
        <v>0</v>
      </c>
      <c r="W5216" s="75"/>
      <c r="X5216" s="76"/>
    </row>
    <row r="5217" spans="1:24" s="77" customFormat="1" ht="31.5" x14ac:dyDescent="0.25">
      <c r="A5217" s="72" t="s">
        <v>315</v>
      </c>
      <c r="B5217" s="44" t="s">
        <v>339</v>
      </c>
      <c r="C5217" s="79" t="s">
        <v>223</v>
      </c>
      <c r="D5217" s="43" t="s">
        <v>227</v>
      </c>
      <c r="E5217" s="53"/>
      <c r="F5217" s="53">
        <f t="shared" si="1275"/>
        <v>0</v>
      </c>
      <c r="G5217" s="53"/>
      <c r="H5217" s="53"/>
      <c r="I5217" s="54"/>
      <c r="J5217" s="50"/>
      <c r="K5217" s="54"/>
      <c r="L5217" s="55"/>
      <c r="M5217" s="75"/>
      <c r="N5217" s="75"/>
      <c r="O5217" s="74"/>
      <c r="P5217" s="74"/>
      <c r="Q5217" s="57">
        <f t="shared" si="1272"/>
        <v>0</v>
      </c>
      <c r="R5217" s="74"/>
      <c r="S5217" s="53">
        <f t="shared" si="1273"/>
        <v>0</v>
      </c>
      <c r="T5217" s="58"/>
      <c r="U5217" s="58"/>
      <c r="V5217" s="53">
        <f t="shared" si="1274"/>
        <v>0</v>
      </c>
      <c r="W5217" s="75"/>
      <c r="X5217" s="76"/>
    </row>
    <row r="5218" spans="1:24" s="77" customFormat="1" ht="31.5" x14ac:dyDescent="0.25">
      <c r="A5218" s="72" t="s">
        <v>315</v>
      </c>
      <c r="B5218" s="44" t="s">
        <v>339</v>
      </c>
      <c r="C5218" s="79" t="s">
        <v>280</v>
      </c>
      <c r="D5218" s="43" t="s">
        <v>281</v>
      </c>
      <c r="E5218" s="53"/>
      <c r="F5218" s="53">
        <f t="shared" si="1275"/>
        <v>0</v>
      </c>
      <c r="G5218" s="53"/>
      <c r="H5218" s="53"/>
      <c r="I5218" s="54"/>
      <c r="J5218" s="50"/>
      <c r="K5218" s="54"/>
      <c r="L5218" s="55"/>
      <c r="M5218" s="75"/>
      <c r="N5218" s="75"/>
      <c r="O5218" s="74"/>
      <c r="P5218" s="74"/>
      <c r="Q5218" s="57">
        <f t="shared" si="1272"/>
        <v>0</v>
      </c>
      <c r="R5218" s="74"/>
      <c r="S5218" s="53">
        <f t="shared" si="1273"/>
        <v>0</v>
      </c>
      <c r="T5218" s="58"/>
      <c r="U5218" s="58"/>
      <c r="V5218" s="53">
        <f t="shared" si="1274"/>
        <v>0</v>
      </c>
      <c r="W5218" s="75"/>
      <c r="X5218" s="76"/>
    </row>
    <row r="5219" spans="1:24" s="77" customFormat="1" ht="15.75" x14ac:dyDescent="0.25">
      <c r="A5219" s="72" t="s">
        <v>315</v>
      </c>
      <c r="B5219" s="44" t="s">
        <v>339</v>
      </c>
      <c r="C5219" s="79" t="s">
        <v>228</v>
      </c>
      <c r="D5219" s="43" t="s">
        <v>229</v>
      </c>
      <c r="E5219" s="53"/>
      <c r="F5219" s="53">
        <f t="shared" si="1275"/>
        <v>0</v>
      </c>
      <c r="G5219" s="53"/>
      <c r="H5219" s="53"/>
      <c r="I5219" s="54"/>
      <c r="J5219" s="50"/>
      <c r="K5219" s="54"/>
      <c r="L5219" s="55"/>
      <c r="M5219" s="75"/>
      <c r="N5219" s="75"/>
      <c r="O5219" s="74"/>
      <c r="P5219" s="74"/>
      <c r="Q5219" s="57">
        <f t="shared" si="1272"/>
        <v>0</v>
      </c>
      <c r="R5219" s="74"/>
      <c r="S5219" s="53">
        <f t="shared" si="1273"/>
        <v>0</v>
      </c>
      <c r="T5219" s="58"/>
      <c r="U5219" s="58"/>
      <c r="V5219" s="53">
        <f t="shared" si="1274"/>
        <v>0</v>
      </c>
      <c r="W5219" s="75"/>
      <c r="X5219" s="76"/>
    </row>
    <row r="5220" spans="1:24" s="77" customFormat="1" ht="31.5" x14ac:dyDescent="0.25">
      <c r="A5220" s="72" t="s">
        <v>315</v>
      </c>
      <c r="B5220" s="44" t="s">
        <v>339</v>
      </c>
      <c r="C5220" s="79" t="s">
        <v>230</v>
      </c>
      <c r="D5220" s="43" t="s">
        <v>231</v>
      </c>
      <c r="E5220" s="53"/>
      <c r="F5220" s="53">
        <f t="shared" si="1275"/>
        <v>0</v>
      </c>
      <c r="G5220" s="53"/>
      <c r="H5220" s="53"/>
      <c r="I5220" s="54"/>
      <c r="J5220" s="50"/>
      <c r="K5220" s="54"/>
      <c r="L5220" s="55"/>
      <c r="M5220" s="75"/>
      <c r="N5220" s="75"/>
      <c r="O5220" s="74"/>
      <c r="P5220" s="74"/>
      <c r="Q5220" s="57">
        <f t="shared" si="1272"/>
        <v>0</v>
      </c>
      <c r="R5220" s="74"/>
      <c r="S5220" s="53">
        <f t="shared" si="1273"/>
        <v>0</v>
      </c>
      <c r="T5220" s="58"/>
      <c r="U5220" s="58"/>
      <c r="V5220" s="53">
        <f t="shared" si="1274"/>
        <v>0</v>
      </c>
      <c r="W5220" s="75"/>
      <c r="X5220" s="76"/>
    </row>
    <row r="5221" spans="1:24" s="77" customFormat="1" ht="15.75" x14ac:dyDescent="0.25">
      <c r="A5221" s="72" t="s">
        <v>315</v>
      </c>
      <c r="B5221" s="44" t="s">
        <v>339</v>
      </c>
      <c r="C5221" s="79" t="s">
        <v>232</v>
      </c>
      <c r="D5221" s="43" t="s">
        <v>233</v>
      </c>
      <c r="E5221" s="53"/>
      <c r="F5221" s="53">
        <f t="shared" si="1275"/>
        <v>0</v>
      </c>
      <c r="G5221" s="53"/>
      <c r="H5221" s="53"/>
      <c r="I5221" s="54"/>
      <c r="J5221" s="50"/>
      <c r="K5221" s="54"/>
      <c r="L5221" s="55"/>
      <c r="M5221" s="75"/>
      <c r="N5221" s="75"/>
      <c r="O5221" s="74"/>
      <c r="P5221" s="74"/>
      <c r="Q5221" s="57">
        <f t="shared" si="1272"/>
        <v>0</v>
      </c>
      <c r="R5221" s="74"/>
      <c r="S5221" s="53">
        <f t="shared" si="1273"/>
        <v>0</v>
      </c>
      <c r="T5221" s="58"/>
      <c r="U5221" s="58"/>
      <c r="V5221" s="53">
        <f t="shared" si="1274"/>
        <v>0</v>
      </c>
      <c r="W5221" s="75"/>
      <c r="X5221" s="76"/>
    </row>
    <row r="5222" spans="1:24" s="77" customFormat="1" ht="15.75" x14ac:dyDescent="0.25">
      <c r="A5222" s="72" t="s">
        <v>315</v>
      </c>
      <c r="B5222" s="44" t="s">
        <v>339</v>
      </c>
      <c r="C5222" s="37" t="s">
        <v>394</v>
      </c>
      <c r="D5222" s="43" t="s">
        <v>369</v>
      </c>
      <c r="E5222" s="53"/>
      <c r="F5222" s="53">
        <f t="shared" si="1275"/>
        <v>0</v>
      </c>
      <c r="G5222" s="53"/>
      <c r="H5222" s="53"/>
      <c r="I5222" s="54"/>
      <c r="J5222" s="50"/>
      <c r="K5222" s="54"/>
      <c r="L5222" s="55"/>
      <c r="M5222" s="75"/>
      <c r="N5222" s="75"/>
      <c r="O5222" s="74"/>
      <c r="P5222" s="74"/>
      <c r="Q5222" s="57">
        <f t="shared" si="1272"/>
        <v>0</v>
      </c>
      <c r="R5222" s="74"/>
      <c r="S5222" s="53">
        <f t="shared" si="1273"/>
        <v>0</v>
      </c>
      <c r="T5222" s="58"/>
      <c r="U5222" s="58"/>
      <c r="V5222" s="53">
        <f t="shared" si="1274"/>
        <v>0</v>
      </c>
      <c r="W5222" s="75"/>
      <c r="X5222" s="76"/>
    </row>
    <row r="5223" spans="1:24" s="77" customFormat="1" ht="15.75" x14ac:dyDescent="0.25">
      <c r="A5223" s="72" t="s">
        <v>315</v>
      </c>
      <c r="B5223" s="44" t="s">
        <v>339</v>
      </c>
      <c r="C5223" s="79" t="s">
        <v>234</v>
      </c>
      <c r="D5223" s="43" t="s">
        <v>235</v>
      </c>
      <c r="E5223" s="53"/>
      <c r="F5223" s="53">
        <f t="shared" si="1275"/>
        <v>0</v>
      </c>
      <c r="G5223" s="53"/>
      <c r="H5223" s="53"/>
      <c r="I5223" s="54"/>
      <c r="J5223" s="50"/>
      <c r="K5223" s="54"/>
      <c r="L5223" s="55"/>
      <c r="M5223" s="75"/>
      <c r="N5223" s="75"/>
      <c r="O5223" s="74"/>
      <c r="P5223" s="74"/>
      <c r="Q5223" s="57">
        <f t="shared" si="1272"/>
        <v>0</v>
      </c>
      <c r="R5223" s="74"/>
      <c r="S5223" s="53">
        <f t="shared" si="1273"/>
        <v>0</v>
      </c>
      <c r="T5223" s="58"/>
      <c r="U5223" s="58"/>
      <c r="V5223" s="53">
        <f t="shared" si="1274"/>
        <v>0</v>
      </c>
      <c r="W5223" s="75"/>
      <c r="X5223" s="76"/>
    </row>
    <row r="5224" spans="1:24" s="77" customFormat="1" ht="15.75" x14ac:dyDescent="0.25">
      <c r="A5224" s="72" t="s">
        <v>315</v>
      </c>
      <c r="B5224" s="44" t="s">
        <v>339</v>
      </c>
      <c r="C5224" s="79" t="s">
        <v>236</v>
      </c>
      <c r="D5224" s="43" t="s">
        <v>237</v>
      </c>
      <c r="E5224" s="53"/>
      <c r="F5224" s="53">
        <f t="shared" si="1275"/>
        <v>0</v>
      </c>
      <c r="G5224" s="53">
        <f>1572+1016</f>
        <v>2588</v>
      </c>
      <c r="H5224" s="53">
        <f>1572+1016</f>
        <v>2588</v>
      </c>
      <c r="I5224" s="54"/>
      <c r="J5224" s="50"/>
      <c r="K5224" s="54"/>
      <c r="L5224" s="55"/>
      <c r="M5224" s="75"/>
      <c r="N5224" s="75"/>
      <c r="O5224" s="74"/>
      <c r="P5224" s="74"/>
      <c r="Q5224" s="57">
        <f t="shared" si="1272"/>
        <v>0</v>
      </c>
      <c r="R5224" s="74"/>
      <c r="S5224" s="53">
        <f t="shared" si="1273"/>
        <v>0</v>
      </c>
      <c r="T5224" s="58"/>
      <c r="U5224" s="58"/>
      <c r="V5224" s="53">
        <f t="shared" si="1274"/>
        <v>0</v>
      </c>
      <c r="W5224" s="75"/>
      <c r="X5224" s="76"/>
    </row>
    <row r="5225" spans="1:24" s="77" customFormat="1" ht="31.5" x14ac:dyDescent="0.25">
      <c r="A5225" s="72" t="s">
        <v>315</v>
      </c>
      <c r="B5225" s="44" t="s">
        <v>339</v>
      </c>
      <c r="C5225" s="79" t="s">
        <v>238</v>
      </c>
      <c r="D5225" s="43" t="s">
        <v>239</v>
      </c>
      <c r="E5225" s="53"/>
      <c r="F5225" s="53">
        <f t="shared" si="1275"/>
        <v>0</v>
      </c>
      <c r="G5225" s="53"/>
      <c r="H5225" s="53"/>
      <c r="I5225" s="54"/>
      <c r="J5225" s="50"/>
      <c r="K5225" s="54"/>
      <c r="L5225" s="55"/>
      <c r="M5225" s="75"/>
      <c r="N5225" s="75"/>
      <c r="O5225" s="74"/>
      <c r="P5225" s="74"/>
      <c r="Q5225" s="57">
        <f t="shared" si="1272"/>
        <v>0</v>
      </c>
      <c r="R5225" s="74"/>
      <c r="S5225" s="53">
        <f t="shared" si="1273"/>
        <v>0</v>
      </c>
      <c r="T5225" s="58"/>
      <c r="U5225" s="58"/>
      <c r="V5225" s="53">
        <f t="shared" si="1274"/>
        <v>0</v>
      </c>
      <c r="W5225" s="75"/>
      <c r="X5225" s="76"/>
    </row>
    <row r="5226" spans="1:24" s="77" customFormat="1" ht="31.5" x14ac:dyDescent="0.25">
      <c r="A5226" s="72" t="s">
        <v>315</v>
      </c>
      <c r="B5226" s="44" t="s">
        <v>339</v>
      </c>
      <c r="C5226" s="79" t="s">
        <v>240</v>
      </c>
      <c r="D5226" s="43" t="s">
        <v>241</v>
      </c>
      <c r="E5226" s="53"/>
      <c r="F5226" s="53">
        <f t="shared" si="1275"/>
        <v>0</v>
      </c>
      <c r="G5226" s="53"/>
      <c r="H5226" s="53"/>
      <c r="I5226" s="54"/>
      <c r="J5226" s="50"/>
      <c r="K5226" s="54"/>
      <c r="L5226" s="55"/>
      <c r="M5226" s="75"/>
      <c r="N5226" s="75"/>
      <c r="O5226" s="74"/>
      <c r="P5226" s="74"/>
      <c r="Q5226" s="57">
        <f t="shared" si="1272"/>
        <v>0</v>
      </c>
      <c r="R5226" s="74"/>
      <c r="S5226" s="53">
        <f t="shared" si="1273"/>
        <v>0</v>
      </c>
      <c r="T5226" s="58"/>
      <c r="U5226" s="58"/>
      <c r="V5226" s="53">
        <f t="shared" si="1274"/>
        <v>0</v>
      </c>
      <c r="W5226" s="75"/>
      <c r="X5226" s="76"/>
    </row>
    <row r="5227" spans="1:24" s="77" customFormat="1" ht="15.75" x14ac:dyDescent="0.25">
      <c r="A5227" s="72" t="s">
        <v>315</v>
      </c>
      <c r="B5227" s="44" t="s">
        <v>339</v>
      </c>
      <c r="C5227" s="79" t="s">
        <v>242</v>
      </c>
      <c r="D5227" s="43" t="s">
        <v>246</v>
      </c>
      <c r="E5227" s="53"/>
      <c r="F5227" s="53">
        <f t="shared" si="1275"/>
        <v>0</v>
      </c>
      <c r="G5227" s="53"/>
      <c r="H5227" s="53"/>
      <c r="I5227" s="54"/>
      <c r="J5227" s="50"/>
      <c r="K5227" s="54"/>
      <c r="L5227" s="55"/>
      <c r="M5227" s="75"/>
      <c r="N5227" s="75"/>
      <c r="O5227" s="74"/>
      <c r="P5227" s="74"/>
      <c r="Q5227" s="57">
        <f t="shared" si="1272"/>
        <v>0</v>
      </c>
      <c r="R5227" s="74"/>
      <c r="S5227" s="53">
        <f t="shared" si="1273"/>
        <v>0</v>
      </c>
      <c r="T5227" s="58"/>
      <c r="U5227" s="58"/>
      <c r="V5227" s="53">
        <f t="shared" si="1274"/>
        <v>0</v>
      </c>
      <c r="W5227" s="75"/>
      <c r="X5227" s="76"/>
    </row>
    <row r="5228" spans="1:24" s="77" customFormat="1" ht="15.75" x14ac:dyDescent="0.25">
      <c r="A5228" s="72" t="s">
        <v>315</v>
      </c>
      <c r="B5228" s="44" t="s">
        <v>339</v>
      </c>
      <c r="C5228" s="79" t="s">
        <v>243</v>
      </c>
      <c r="D5228" s="43" t="s">
        <v>247</v>
      </c>
      <c r="E5228" s="53"/>
      <c r="F5228" s="53">
        <f t="shared" si="1275"/>
        <v>0</v>
      </c>
      <c r="G5228" s="53"/>
      <c r="H5228" s="53"/>
      <c r="I5228" s="54"/>
      <c r="J5228" s="50"/>
      <c r="K5228" s="54"/>
      <c r="L5228" s="55"/>
      <c r="M5228" s="75"/>
      <c r="N5228" s="75"/>
      <c r="O5228" s="74"/>
      <c r="P5228" s="74"/>
      <c r="Q5228" s="57">
        <f t="shared" si="1272"/>
        <v>0</v>
      </c>
      <c r="R5228" s="74"/>
      <c r="S5228" s="53">
        <f t="shared" si="1273"/>
        <v>0</v>
      </c>
      <c r="T5228" s="58"/>
      <c r="U5228" s="58"/>
      <c r="V5228" s="53">
        <f t="shared" si="1274"/>
        <v>0</v>
      </c>
      <c r="W5228" s="75"/>
      <c r="X5228" s="76"/>
    </row>
    <row r="5229" spans="1:24" s="77" customFormat="1" ht="15.75" x14ac:dyDescent="0.25">
      <c r="A5229" s="72" t="s">
        <v>315</v>
      </c>
      <c r="B5229" s="44" t="s">
        <v>339</v>
      </c>
      <c r="C5229" s="79" t="s">
        <v>244</v>
      </c>
      <c r="D5229" s="43" t="s">
        <v>245</v>
      </c>
      <c r="E5229" s="53"/>
      <c r="F5229" s="53">
        <f t="shared" si="1275"/>
        <v>0</v>
      </c>
      <c r="G5229" s="53"/>
      <c r="H5229" s="53"/>
      <c r="I5229" s="54"/>
      <c r="J5229" s="50"/>
      <c r="K5229" s="54"/>
      <c r="L5229" s="55"/>
      <c r="M5229" s="75"/>
      <c r="N5229" s="75"/>
      <c r="O5229" s="74"/>
      <c r="P5229" s="74"/>
      <c r="Q5229" s="57">
        <f t="shared" si="1272"/>
        <v>0</v>
      </c>
      <c r="R5229" s="74"/>
      <c r="S5229" s="53">
        <f t="shared" si="1273"/>
        <v>0</v>
      </c>
      <c r="T5229" s="58"/>
      <c r="U5229" s="58"/>
      <c r="V5229" s="53">
        <f t="shared" si="1274"/>
        <v>0</v>
      </c>
      <c r="W5229" s="75"/>
      <c r="X5229" s="76"/>
    </row>
    <row r="5230" spans="1:24" s="77" customFormat="1" ht="31.5" x14ac:dyDescent="0.25">
      <c r="A5230" s="72" t="s">
        <v>315</v>
      </c>
      <c r="B5230" s="44" t="s">
        <v>339</v>
      </c>
      <c r="C5230" s="79" t="s">
        <v>248</v>
      </c>
      <c r="D5230" s="43" t="s">
        <v>249</v>
      </c>
      <c r="E5230" s="53"/>
      <c r="F5230" s="53">
        <f t="shared" si="1275"/>
        <v>0</v>
      </c>
      <c r="G5230" s="53"/>
      <c r="H5230" s="53"/>
      <c r="I5230" s="54"/>
      <c r="J5230" s="50"/>
      <c r="K5230" s="54"/>
      <c r="L5230" s="55"/>
      <c r="M5230" s="75"/>
      <c r="N5230" s="75"/>
      <c r="O5230" s="74"/>
      <c r="P5230" s="74"/>
      <c r="Q5230" s="57">
        <f t="shared" si="1272"/>
        <v>0</v>
      </c>
      <c r="R5230" s="74"/>
      <c r="S5230" s="53">
        <f t="shared" si="1273"/>
        <v>0</v>
      </c>
      <c r="T5230" s="58"/>
      <c r="U5230" s="58"/>
      <c r="V5230" s="53">
        <f t="shared" si="1274"/>
        <v>0</v>
      </c>
      <c r="W5230" s="75"/>
      <c r="X5230" s="76"/>
    </row>
    <row r="5231" spans="1:24" s="77" customFormat="1" ht="15.75" x14ac:dyDescent="0.25">
      <c r="A5231" s="72" t="s">
        <v>315</v>
      </c>
      <c r="B5231" s="44" t="s">
        <v>339</v>
      </c>
      <c r="C5231" s="79" t="s">
        <v>250</v>
      </c>
      <c r="D5231" s="43" t="s">
        <v>251</v>
      </c>
      <c r="E5231" s="53"/>
      <c r="F5231" s="53">
        <f t="shared" si="1275"/>
        <v>0</v>
      </c>
      <c r="G5231" s="53"/>
      <c r="H5231" s="53"/>
      <c r="I5231" s="54"/>
      <c r="J5231" s="50"/>
      <c r="K5231" s="54"/>
      <c r="L5231" s="55"/>
      <c r="M5231" s="75"/>
      <c r="N5231" s="75"/>
      <c r="O5231" s="74"/>
      <c r="P5231" s="74"/>
      <c r="Q5231" s="57">
        <f t="shared" si="1272"/>
        <v>0</v>
      </c>
      <c r="R5231" s="74"/>
      <c r="S5231" s="53">
        <f t="shared" si="1273"/>
        <v>0</v>
      </c>
      <c r="T5231" s="58"/>
      <c r="U5231" s="58"/>
      <c r="V5231" s="53">
        <f t="shared" si="1274"/>
        <v>0</v>
      </c>
      <c r="W5231" s="75"/>
      <c r="X5231" s="76"/>
    </row>
    <row r="5232" spans="1:24" s="77" customFormat="1" ht="31.5" x14ac:dyDescent="0.25">
      <c r="A5232" s="72" t="s">
        <v>315</v>
      </c>
      <c r="B5232" s="44" t="s">
        <v>339</v>
      </c>
      <c r="C5232" s="79" t="s">
        <v>252</v>
      </c>
      <c r="D5232" s="43" t="s">
        <v>253</v>
      </c>
      <c r="E5232" s="53"/>
      <c r="F5232" s="53">
        <f t="shared" si="1275"/>
        <v>0</v>
      </c>
      <c r="G5232" s="53"/>
      <c r="H5232" s="53"/>
      <c r="I5232" s="54"/>
      <c r="J5232" s="50"/>
      <c r="K5232" s="54"/>
      <c r="L5232" s="55"/>
      <c r="M5232" s="75"/>
      <c r="N5232" s="75"/>
      <c r="O5232" s="74"/>
      <c r="P5232" s="74"/>
      <c r="Q5232" s="57">
        <f t="shared" si="1272"/>
        <v>0</v>
      </c>
      <c r="R5232" s="74"/>
      <c r="S5232" s="53">
        <f t="shared" si="1273"/>
        <v>0</v>
      </c>
      <c r="T5232" s="58"/>
      <c r="U5232" s="58"/>
      <c r="V5232" s="53">
        <f t="shared" si="1274"/>
        <v>0</v>
      </c>
      <c r="W5232" s="75"/>
      <c r="X5232" s="76"/>
    </row>
    <row r="5233" spans="1:24" s="77" customFormat="1" ht="15.75" x14ac:dyDescent="0.25">
      <c r="A5233" s="72" t="s">
        <v>315</v>
      </c>
      <c r="B5233" s="44" t="s">
        <v>339</v>
      </c>
      <c r="C5233" s="79" t="s">
        <v>254</v>
      </c>
      <c r="D5233" s="43" t="s">
        <v>263</v>
      </c>
      <c r="E5233" s="53"/>
      <c r="F5233" s="53">
        <f t="shared" si="1275"/>
        <v>0</v>
      </c>
      <c r="G5233" s="53"/>
      <c r="H5233" s="53"/>
      <c r="I5233" s="54"/>
      <c r="J5233" s="50"/>
      <c r="K5233" s="54"/>
      <c r="L5233" s="55"/>
      <c r="M5233" s="75"/>
      <c r="N5233" s="75"/>
      <c r="O5233" s="74"/>
      <c r="P5233" s="74"/>
      <c r="Q5233" s="57">
        <f t="shared" si="1272"/>
        <v>0</v>
      </c>
      <c r="R5233" s="74"/>
      <c r="S5233" s="53">
        <f t="shared" si="1273"/>
        <v>0</v>
      </c>
      <c r="T5233" s="58"/>
      <c r="U5233" s="58"/>
      <c r="V5233" s="53">
        <f t="shared" si="1274"/>
        <v>0</v>
      </c>
      <c r="W5233" s="75"/>
      <c r="X5233" s="76"/>
    </row>
    <row r="5234" spans="1:24" s="77" customFormat="1" ht="15.75" x14ac:dyDescent="0.25">
      <c r="A5234" s="72" t="s">
        <v>315</v>
      </c>
      <c r="B5234" s="44" t="s">
        <v>339</v>
      </c>
      <c r="C5234" s="79" t="s">
        <v>255</v>
      </c>
      <c r="D5234" s="43" t="s">
        <v>256</v>
      </c>
      <c r="E5234" s="53"/>
      <c r="F5234" s="53">
        <f t="shared" si="1275"/>
        <v>0</v>
      </c>
      <c r="G5234" s="53"/>
      <c r="H5234" s="53"/>
      <c r="I5234" s="54"/>
      <c r="J5234" s="50"/>
      <c r="K5234" s="54"/>
      <c r="L5234" s="55"/>
      <c r="M5234" s="75"/>
      <c r="N5234" s="75"/>
      <c r="O5234" s="74"/>
      <c r="P5234" s="74"/>
      <c r="Q5234" s="57">
        <f t="shared" si="1272"/>
        <v>0</v>
      </c>
      <c r="R5234" s="74"/>
      <c r="S5234" s="53">
        <f t="shared" si="1273"/>
        <v>0</v>
      </c>
      <c r="T5234" s="58"/>
      <c r="U5234" s="58"/>
      <c r="V5234" s="53">
        <f t="shared" si="1274"/>
        <v>0</v>
      </c>
      <c r="W5234" s="75"/>
      <c r="X5234" s="76"/>
    </row>
    <row r="5235" spans="1:24" s="77" customFormat="1" ht="15.75" x14ac:dyDescent="0.25">
      <c r="A5235" s="72" t="s">
        <v>315</v>
      </c>
      <c r="B5235" s="44" t="s">
        <v>339</v>
      </c>
      <c r="C5235" s="79" t="s">
        <v>257</v>
      </c>
      <c r="D5235" s="43" t="s">
        <v>258</v>
      </c>
      <c r="E5235" s="53"/>
      <c r="F5235" s="53">
        <f t="shared" si="1275"/>
        <v>0</v>
      </c>
      <c r="G5235" s="53"/>
      <c r="H5235" s="53"/>
      <c r="I5235" s="54"/>
      <c r="J5235" s="50"/>
      <c r="K5235" s="54"/>
      <c r="L5235" s="55"/>
      <c r="M5235" s="75"/>
      <c r="N5235" s="75"/>
      <c r="O5235" s="74"/>
      <c r="P5235" s="74"/>
      <c r="Q5235" s="57">
        <f t="shared" si="1272"/>
        <v>0</v>
      </c>
      <c r="R5235" s="74"/>
      <c r="S5235" s="53">
        <f t="shared" si="1273"/>
        <v>0</v>
      </c>
      <c r="T5235" s="58"/>
      <c r="U5235" s="58"/>
      <c r="V5235" s="53">
        <f t="shared" si="1274"/>
        <v>0</v>
      </c>
      <c r="W5235" s="75"/>
      <c r="X5235" s="76"/>
    </row>
    <row r="5236" spans="1:24" s="77" customFormat="1" ht="15.75" x14ac:dyDescent="0.25">
      <c r="A5236" s="72" t="s">
        <v>315</v>
      </c>
      <c r="B5236" s="44" t="s">
        <v>339</v>
      </c>
      <c r="C5236" s="79" t="s">
        <v>259</v>
      </c>
      <c r="D5236" s="43" t="s">
        <v>260</v>
      </c>
      <c r="E5236" s="53"/>
      <c r="F5236" s="53">
        <f t="shared" si="1275"/>
        <v>0</v>
      </c>
      <c r="G5236" s="53"/>
      <c r="H5236" s="53"/>
      <c r="I5236" s="54"/>
      <c r="J5236" s="50"/>
      <c r="K5236" s="54"/>
      <c r="L5236" s="55"/>
      <c r="M5236" s="75"/>
      <c r="N5236" s="75"/>
      <c r="O5236" s="74"/>
      <c r="P5236" s="74"/>
      <c r="Q5236" s="57">
        <f t="shared" si="1272"/>
        <v>0</v>
      </c>
      <c r="R5236" s="74"/>
      <c r="S5236" s="53">
        <f t="shared" si="1273"/>
        <v>0</v>
      </c>
      <c r="T5236" s="58"/>
      <c r="U5236" s="58"/>
      <c r="V5236" s="53">
        <f t="shared" si="1274"/>
        <v>0</v>
      </c>
      <c r="W5236" s="75"/>
      <c r="X5236" s="76"/>
    </row>
    <row r="5237" spans="1:24" s="77" customFormat="1" ht="31.5" x14ac:dyDescent="0.25">
      <c r="A5237" s="72" t="s">
        <v>315</v>
      </c>
      <c r="B5237" s="44" t="s">
        <v>339</v>
      </c>
      <c r="C5237" s="79" t="s">
        <v>261</v>
      </c>
      <c r="D5237" s="43" t="s">
        <v>262</v>
      </c>
      <c r="E5237" s="53"/>
      <c r="F5237" s="53">
        <f t="shared" si="1275"/>
        <v>0</v>
      </c>
      <c r="G5237" s="53"/>
      <c r="H5237" s="53"/>
      <c r="I5237" s="54"/>
      <c r="J5237" s="50"/>
      <c r="K5237" s="54"/>
      <c r="L5237" s="55"/>
      <c r="M5237" s="75"/>
      <c r="N5237" s="75"/>
      <c r="O5237" s="74"/>
      <c r="P5237" s="74"/>
      <c r="Q5237" s="57">
        <f t="shared" si="1272"/>
        <v>0</v>
      </c>
      <c r="R5237" s="74"/>
      <c r="S5237" s="53">
        <f t="shared" si="1273"/>
        <v>0</v>
      </c>
      <c r="T5237" s="58"/>
      <c r="U5237" s="58"/>
      <c r="V5237" s="53">
        <f t="shared" si="1274"/>
        <v>0</v>
      </c>
      <c r="W5237" s="75"/>
      <c r="X5237" s="76"/>
    </row>
    <row r="5238" spans="1:24" s="77" customFormat="1" ht="15.75" x14ac:dyDescent="0.25">
      <c r="A5238" s="72" t="s">
        <v>315</v>
      </c>
      <c r="B5238" s="44" t="s">
        <v>339</v>
      </c>
      <c r="C5238" s="79" t="s">
        <v>264</v>
      </c>
      <c r="D5238" s="43" t="s">
        <v>265</v>
      </c>
      <c r="E5238" s="53"/>
      <c r="F5238" s="53">
        <f t="shared" si="1275"/>
        <v>0</v>
      </c>
      <c r="G5238" s="53"/>
      <c r="H5238" s="53"/>
      <c r="I5238" s="54"/>
      <c r="J5238" s="50"/>
      <c r="K5238" s="54"/>
      <c r="L5238" s="55"/>
      <c r="M5238" s="75"/>
      <c r="N5238" s="75"/>
      <c r="O5238" s="74"/>
      <c r="P5238" s="74"/>
      <c r="Q5238" s="57">
        <f t="shared" si="1272"/>
        <v>0</v>
      </c>
      <c r="R5238" s="74"/>
      <c r="S5238" s="53">
        <f t="shared" si="1273"/>
        <v>0</v>
      </c>
      <c r="T5238" s="58"/>
      <c r="U5238" s="58"/>
      <c r="V5238" s="53">
        <f t="shared" si="1274"/>
        <v>0</v>
      </c>
      <c r="W5238" s="75"/>
      <c r="X5238" s="76"/>
    </row>
    <row r="5239" spans="1:24" s="77" customFormat="1" ht="47.25" x14ac:dyDescent="0.25">
      <c r="A5239" s="72" t="s">
        <v>315</v>
      </c>
      <c r="B5239" s="44" t="s">
        <v>339</v>
      </c>
      <c r="C5239" s="79" t="s">
        <v>266</v>
      </c>
      <c r="D5239" s="43" t="s">
        <v>267</v>
      </c>
      <c r="E5239" s="53"/>
      <c r="F5239" s="53">
        <f t="shared" si="1275"/>
        <v>0</v>
      </c>
      <c r="G5239" s="53"/>
      <c r="H5239" s="53"/>
      <c r="I5239" s="54"/>
      <c r="J5239" s="50"/>
      <c r="K5239" s="54"/>
      <c r="L5239" s="55"/>
      <c r="M5239" s="75"/>
      <c r="N5239" s="75"/>
      <c r="O5239" s="74"/>
      <c r="P5239" s="74"/>
      <c r="Q5239" s="57">
        <f t="shared" si="1272"/>
        <v>0</v>
      </c>
      <c r="R5239" s="74"/>
      <c r="S5239" s="53">
        <f t="shared" si="1273"/>
        <v>0</v>
      </c>
      <c r="T5239" s="58"/>
      <c r="U5239" s="58"/>
      <c r="V5239" s="53">
        <f t="shared" si="1274"/>
        <v>0</v>
      </c>
      <c r="W5239" s="75"/>
      <c r="X5239" s="76"/>
    </row>
    <row r="5240" spans="1:24" s="77" customFormat="1" ht="15.75" x14ac:dyDescent="0.25">
      <c r="A5240" s="72" t="s">
        <v>315</v>
      </c>
      <c r="B5240" s="44" t="s">
        <v>339</v>
      </c>
      <c r="C5240" s="79" t="s">
        <v>268</v>
      </c>
      <c r="D5240" s="43" t="s">
        <v>269</v>
      </c>
      <c r="E5240" s="53"/>
      <c r="F5240" s="53">
        <f t="shared" si="1275"/>
        <v>0</v>
      </c>
      <c r="G5240" s="53"/>
      <c r="H5240" s="53"/>
      <c r="I5240" s="54"/>
      <c r="J5240" s="50"/>
      <c r="K5240" s="54"/>
      <c r="L5240" s="55"/>
      <c r="M5240" s="75"/>
      <c r="N5240" s="75"/>
      <c r="O5240" s="74"/>
      <c r="P5240" s="74"/>
      <c r="Q5240" s="57">
        <f t="shared" si="1272"/>
        <v>0</v>
      </c>
      <c r="R5240" s="74"/>
      <c r="S5240" s="53">
        <f t="shared" si="1273"/>
        <v>0</v>
      </c>
      <c r="T5240" s="58"/>
      <c r="U5240" s="58"/>
      <c r="V5240" s="53">
        <f t="shared" si="1274"/>
        <v>0</v>
      </c>
      <c r="W5240" s="75"/>
      <c r="X5240" s="76"/>
    </row>
    <row r="5241" spans="1:24" s="77" customFormat="1" ht="31.5" x14ac:dyDescent="0.25">
      <c r="A5241" s="72" t="s">
        <v>315</v>
      </c>
      <c r="B5241" s="44" t="s">
        <v>339</v>
      </c>
      <c r="C5241" s="79" t="s">
        <v>270</v>
      </c>
      <c r="D5241" s="43" t="s">
        <v>271</v>
      </c>
      <c r="E5241" s="53"/>
      <c r="F5241" s="53">
        <f t="shared" si="1275"/>
        <v>0</v>
      </c>
      <c r="G5241" s="53"/>
      <c r="H5241" s="53"/>
      <c r="I5241" s="54"/>
      <c r="J5241" s="50"/>
      <c r="K5241" s="54"/>
      <c r="L5241" s="55"/>
      <c r="M5241" s="75"/>
      <c r="N5241" s="75"/>
      <c r="O5241" s="74"/>
      <c r="P5241" s="74"/>
      <c r="Q5241" s="57">
        <f t="shared" si="1272"/>
        <v>0</v>
      </c>
      <c r="R5241" s="74"/>
      <c r="S5241" s="53">
        <f t="shared" si="1273"/>
        <v>0</v>
      </c>
      <c r="T5241" s="58"/>
      <c r="U5241" s="58"/>
      <c r="V5241" s="53">
        <f t="shared" si="1274"/>
        <v>0</v>
      </c>
      <c r="W5241" s="75"/>
      <c r="X5241" s="76"/>
    </row>
    <row r="5242" spans="1:24" s="77" customFormat="1" ht="15.75" x14ac:dyDescent="0.25">
      <c r="A5242" s="72" t="s">
        <v>315</v>
      </c>
      <c r="B5242" s="44" t="s">
        <v>339</v>
      </c>
      <c r="C5242" s="79" t="s">
        <v>272</v>
      </c>
      <c r="D5242" s="43" t="s">
        <v>273</v>
      </c>
      <c r="E5242" s="53"/>
      <c r="F5242" s="53">
        <f t="shared" si="1275"/>
        <v>0</v>
      </c>
      <c r="G5242" s="53"/>
      <c r="H5242" s="53"/>
      <c r="I5242" s="54"/>
      <c r="J5242" s="50"/>
      <c r="K5242" s="54"/>
      <c r="L5242" s="55"/>
      <c r="M5242" s="75"/>
      <c r="N5242" s="75"/>
      <c r="O5242" s="74"/>
      <c r="P5242" s="74"/>
      <c r="Q5242" s="57">
        <f t="shared" si="1272"/>
        <v>0</v>
      </c>
      <c r="R5242" s="74"/>
      <c r="S5242" s="53">
        <f t="shared" si="1273"/>
        <v>0</v>
      </c>
      <c r="T5242" s="58"/>
      <c r="U5242" s="58"/>
      <c r="V5242" s="53">
        <f t="shared" si="1274"/>
        <v>0</v>
      </c>
      <c r="W5242" s="75"/>
      <c r="X5242" s="76"/>
    </row>
    <row r="5243" spans="1:24" s="77" customFormat="1" ht="31.5" x14ac:dyDescent="0.25">
      <c r="A5243" s="72" t="s">
        <v>315</v>
      </c>
      <c r="B5243" s="44" t="s">
        <v>339</v>
      </c>
      <c r="C5243" s="79" t="s">
        <v>274</v>
      </c>
      <c r="D5243" s="43" t="s">
        <v>275</v>
      </c>
      <c r="E5243" s="53"/>
      <c r="F5243" s="53">
        <f t="shared" si="1275"/>
        <v>0</v>
      </c>
      <c r="G5243" s="53"/>
      <c r="H5243" s="53"/>
      <c r="I5243" s="54"/>
      <c r="J5243" s="50"/>
      <c r="K5243" s="54"/>
      <c r="L5243" s="55"/>
      <c r="M5243" s="75"/>
      <c r="N5243" s="75"/>
      <c r="O5243" s="74"/>
      <c r="P5243" s="74"/>
      <c r="Q5243" s="57">
        <f t="shared" si="1272"/>
        <v>0</v>
      </c>
      <c r="R5243" s="74"/>
      <c r="S5243" s="53">
        <f t="shared" si="1273"/>
        <v>0</v>
      </c>
      <c r="T5243" s="58"/>
      <c r="U5243" s="58"/>
      <c r="V5243" s="53">
        <f t="shared" si="1274"/>
        <v>0</v>
      </c>
      <c r="W5243" s="75"/>
      <c r="X5243" s="76"/>
    </row>
    <row r="5244" spans="1:24" s="77" customFormat="1" ht="15.75" x14ac:dyDescent="0.25">
      <c r="A5244" s="72" t="s">
        <v>315</v>
      </c>
      <c r="B5244" s="44" t="s">
        <v>339</v>
      </c>
      <c r="C5244" s="79" t="s">
        <v>276</v>
      </c>
      <c r="D5244" s="43" t="s">
        <v>277</v>
      </c>
      <c r="E5244" s="53"/>
      <c r="F5244" s="53">
        <f t="shared" si="1275"/>
        <v>0</v>
      </c>
      <c r="G5244" s="53"/>
      <c r="H5244" s="53"/>
      <c r="I5244" s="54"/>
      <c r="J5244" s="50"/>
      <c r="K5244" s="54"/>
      <c r="L5244" s="55"/>
      <c r="M5244" s="75"/>
      <c r="N5244" s="75"/>
      <c r="O5244" s="74"/>
      <c r="P5244" s="74"/>
      <c r="Q5244" s="57">
        <f t="shared" si="1272"/>
        <v>0</v>
      </c>
      <c r="R5244" s="74"/>
      <c r="S5244" s="53">
        <f t="shared" si="1273"/>
        <v>0</v>
      </c>
      <c r="T5244" s="58"/>
      <c r="U5244" s="58"/>
      <c r="V5244" s="53">
        <f t="shared" si="1274"/>
        <v>0</v>
      </c>
      <c r="W5244" s="75"/>
      <c r="X5244" s="76"/>
    </row>
    <row r="5245" spans="1:24" s="77" customFormat="1" ht="31.5" x14ac:dyDescent="0.25">
      <c r="A5245" s="72" t="s">
        <v>315</v>
      </c>
      <c r="B5245" s="44" t="s">
        <v>339</v>
      </c>
      <c r="C5245" s="79" t="s">
        <v>278</v>
      </c>
      <c r="D5245" s="43" t="s">
        <v>279</v>
      </c>
      <c r="E5245" s="74"/>
      <c r="F5245" s="74"/>
      <c r="G5245" s="74"/>
      <c r="H5245" s="74"/>
      <c r="I5245" s="54"/>
      <c r="J5245" s="50"/>
      <c r="K5245" s="54"/>
      <c r="L5245" s="55"/>
      <c r="M5245" s="75"/>
      <c r="N5245" s="75"/>
      <c r="O5245" s="74"/>
      <c r="P5245" s="74"/>
      <c r="Q5245" s="57">
        <f t="shared" si="1272"/>
        <v>0</v>
      </c>
      <c r="R5245" s="74"/>
      <c r="S5245" s="53">
        <f t="shared" si="1273"/>
        <v>0</v>
      </c>
      <c r="T5245" s="53"/>
      <c r="U5245" s="53"/>
      <c r="V5245" s="53">
        <f t="shared" si="1274"/>
        <v>0</v>
      </c>
      <c r="W5245" s="75"/>
      <c r="X5245" s="76"/>
    </row>
    <row r="5246" spans="1:24" s="77" customFormat="1" ht="15.75" x14ac:dyDescent="0.25">
      <c r="A5246" s="72" t="s">
        <v>315</v>
      </c>
      <c r="B5246" s="44" t="s">
        <v>339</v>
      </c>
      <c r="C5246" s="37" t="s">
        <v>363</v>
      </c>
      <c r="D5246" s="43" t="s">
        <v>360</v>
      </c>
      <c r="E5246" s="74"/>
      <c r="F5246" s="74"/>
      <c r="G5246" s="74"/>
      <c r="H5246" s="74"/>
      <c r="I5246" s="54"/>
      <c r="J5246" s="50"/>
      <c r="K5246" s="54"/>
      <c r="L5246" s="55"/>
      <c r="M5246" s="75"/>
      <c r="N5246" s="75"/>
      <c r="O5246" s="74"/>
      <c r="P5246" s="74"/>
      <c r="Q5246" s="57"/>
      <c r="R5246" s="74"/>
      <c r="S5246" s="53"/>
      <c r="T5246" s="53"/>
      <c r="U5246" s="53"/>
      <c r="V5246" s="53"/>
      <c r="W5246" s="75"/>
      <c r="X5246" s="76"/>
    </row>
    <row r="5247" spans="1:24" s="77" customFormat="1" ht="15.75" x14ac:dyDescent="0.25">
      <c r="A5247" s="72" t="s">
        <v>315</v>
      </c>
      <c r="B5247" s="44" t="s">
        <v>339</v>
      </c>
      <c r="C5247" s="37" t="s">
        <v>364</v>
      </c>
      <c r="D5247" s="38" t="s">
        <v>365</v>
      </c>
      <c r="E5247" s="53"/>
      <c r="F5247" s="100">
        <f>E5247/12*1</f>
        <v>0</v>
      </c>
      <c r="G5247" s="74"/>
      <c r="H5247" s="74"/>
      <c r="I5247" s="54"/>
      <c r="J5247" s="50"/>
      <c r="K5247" s="54"/>
      <c r="L5247" s="55"/>
      <c r="M5247" s="75"/>
      <c r="N5247" s="75"/>
      <c r="O5247" s="74"/>
      <c r="P5247" s="74"/>
      <c r="Q5247" s="57">
        <f>O5247-P5247</f>
        <v>0</v>
      </c>
      <c r="R5247" s="74"/>
      <c r="S5247" s="53">
        <f>ROUND(R5247/12*3,0)</f>
        <v>0</v>
      </c>
      <c r="T5247" s="53"/>
      <c r="U5247" s="53"/>
      <c r="V5247" s="53">
        <f>T5247-U5247</f>
        <v>0</v>
      </c>
      <c r="W5247" s="75"/>
      <c r="X5247" s="76"/>
    </row>
    <row r="5248" spans="1:24" s="81" customFormat="1" ht="29.25" customHeight="1" x14ac:dyDescent="0.25">
      <c r="A5248" s="72" t="s">
        <v>315</v>
      </c>
      <c r="B5248" s="44" t="s">
        <v>339</v>
      </c>
      <c r="C5248" s="37" t="s">
        <v>370</v>
      </c>
      <c r="D5248" s="43" t="s">
        <v>323</v>
      </c>
      <c r="E5248" s="53"/>
      <c r="F5248" s="100">
        <f>E5248/12*1</f>
        <v>0</v>
      </c>
      <c r="G5248" s="74"/>
      <c r="H5248" s="74"/>
      <c r="I5248" s="127"/>
      <c r="J5248" s="50"/>
      <c r="K5248" s="127"/>
      <c r="L5248" s="55"/>
      <c r="M5248" s="75"/>
      <c r="N5248" s="75"/>
      <c r="O5248" s="74"/>
      <c r="P5248" s="74"/>
      <c r="Q5248" s="59"/>
      <c r="R5248" s="74"/>
      <c r="S5248" s="53"/>
      <c r="T5248" s="53"/>
      <c r="U5248" s="53"/>
      <c r="V5248" s="53"/>
      <c r="W5248" s="75"/>
      <c r="X5248" s="76"/>
    </row>
    <row r="5249" spans="1:24" s="81" customFormat="1" ht="26.25" customHeight="1" x14ac:dyDescent="0.25">
      <c r="A5249" s="72" t="s">
        <v>315</v>
      </c>
      <c r="B5249" s="44" t="s">
        <v>339</v>
      </c>
      <c r="C5249" s="37" t="s">
        <v>399</v>
      </c>
      <c r="D5249" s="39" t="s">
        <v>371</v>
      </c>
      <c r="E5249" s="53"/>
      <c r="F5249" s="100">
        <f>E5249/12*1</f>
        <v>0</v>
      </c>
      <c r="G5249" s="74"/>
      <c r="H5249" s="74"/>
      <c r="I5249" s="127"/>
      <c r="J5249" s="50"/>
      <c r="K5249" s="127"/>
      <c r="L5249" s="55"/>
      <c r="M5249" s="75"/>
      <c r="N5249" s="75"/>
      <c r="O5249" s="74"/>
      <c r="P5249" s="74"/>
      <c r="Q5249" s="59"/>
      <c r="R5249" s="74"/>
      <c r="S5249" s="53"/>
      <c r="T5249" s="53"/>
      <c r="U5249" s="53"/>
      <c r="V5249" s="53"/>
      <c r="W5249" s="75"/>
      <c r="X5249" s="76"/>
    </row>
    <row r="5250" spans="1:24" s="81" customFormat="1" ht="22.5" customHeight="1" x14ac:dyDescent="0.25">
      <c r="A5250" s="102" t="s">
        <v>316</v>
      </c>
      <c r="B5250" s="102" t="s">
        <v>340</v>
      </c>
      <c r="C5250" s="110" t="s">
        <v>102</v>
      </c>
      <c r="D5250" s="104" t="s">
        <v>21</v>
      </c>
      <c r="E5250" s="111">
        <f>E5251+E5290</f>
        <v>1850179</v>
      </c>
      <c r="F5250" s="111">
        <f>F5251+F5290</f>
        <v>462411.75</v>
      </c>
      <c r="G5250" s="111">
        <f>G5251+G5290</f>
        <v>466112</v>
      </c>
      <c r="H5250" s="111">
        <f>H5251+H5290</f>
        <v>455654</v>
      </c>
      <c r="I5250" s="105">
        <f>I5251+I5290</f>
        <v>10244.25</v>
      </c>
      <c r="J5250" s="108">
        <f>ROUND(I5250/F5250*100,2)</f>
        <v>2.2200000000000002</v>
      </c>
      <c r="K5250" s="105">
        <f>K5251+K5290</f>
        <v>-9324</v>
      </c>
      <c r="L5250" s="108">
        <f>ROUND(K5250*100/-F5250,2)</f>
        <v>2.02</v>
      </c>
      <c r="M5250" s="111">
        <f t="shared" ref="M5250:V5250" si="1276">M5251+M5290</f>
        <v>36656</v>
      </c>
      <c r="N5250" s="111">
        <f t="shared" si="1276"/>
        <v>9164</v>
      </c>
      <c r="O5250" s="111">
        <f t="shared" si="1276"/>
        <v>12816</v>
      </c>
      <c r="P5250" s="111">
        <f t="shared" si="1276"/>
        <v>12228</v>
      </c>
      <c r="Q5250" s="105">
        <f t="shared" si="1276"/>
        <v>588</v>
      </c>
      <c r="R5250" s="111">
        <f t="shared" si="1276"/>
        <v>1495</v>
      </c>
      <c r="S5250" s="105">
        <f t="shared" si="1276"/>
        <v>373</v>
      </c>
      <c r="T5250" s="105">
        <f t="shared" si="1276"/>
        <v>370</v>
      </c>
      <c r="U5250" s="105">
        <f t="shared" si="1276"/>
        <v>365</v>
      </c>
      <c r="V5250" s="105">
        <f t="shared" si="1276"/>
        <v>5</v>
      </c>
      <c r="W5250" s="109">
        <v>13761</v>
      </c>
      <c r="X5250" s="80"/>
    </row>
    <row r="5251" spans="1:24" s="77" customFormat="1" ht="15.75" x14ac:dyDescent="0.25">
      <c r="A5251" s="72" t="s">
        <v>316</v>
      </c>
      <c r="B5251" s="21">
        <v>1</v>
      </c>
      <c r="C5251" s="73" t="s">
        <v>102</v>
      </c>
      <c r="D5251" s="27" t="s">
        <v>22</v>
      </c>
      <c r="E5251" s="52">
        <f t="shared" ref="E5251:L5251" si="1277">E5252+E5258+E5272</f>
        <v>709278</v>
      </c>
      <c r="F5251" s="52">
        <f t="shared" si="1277"/>
        <v>177301.5</v>
      </c>
      <c r="G5251" s="52">
        <f t="shared" si="1277"/>
        <v>178518</v>
      </c>
      <c r="H5251" s="52">
        <f t="shared" si="1277"/>
        <v>178518</v>
      </c>
      <c r="I5251" s="132">
        <f t="shared" si="1277"/>
        <v>0</v>
      </c>
      <c r="J5251" s="132">
        <f t="shared" si="1277"/>
        <v>0</v>
      </c>
      <c r="K5251" s="132">
        <f t="shared" si="1277"/>
        <v>0</v>
      </c>
      <c r="L5251" s="52">
        <f t="shared" si="1277"/>
        <v>0</v>
      </c>
      <c r="M5251" s="49"/>
      <c r="N5251" s="49">
        <f>ROUND(M5251/12*3,0)</f>
        <v>0</v>
      </c>
      <c r="O5251" s="52">
        <f t="shared" ref="O5251:V5251" si="1278">O5252+O5258+O5272</f>
        <v>200</v>
      </c>
      <c r="P5251" s="52">
        <f t="shared" si="1278"/>
        <v>200</v>
      </c>
      <c r="Q5251" s="132">
        <f t="shared" si="1278"/>
        <v>0</v>
      </c>
      <c r="R5251" s="52">
        <f t="shared" si="1278"/>
        <v>0</v>
      </c>
      <c r="S5251" s="52">
        <f t="shared" si="1278"/>
        <v>0</v>
      </c>
      <c r="T5251" s="142">
        <f t="shared" si="1278"/>
        <v>1</v>
      </c>
      <c r="U5251" s="142">
        <f t="shared" si="1278"/>
        <v>1</v>
      </c>
      <c r="V5251" s="59">
        <f t="shared" si="1278"/>
        <v>0</v>
      </c>
      <c r="W5251" s="75"/>
      <c r="X5251" s="82"/>
    </row>
    <row r="5252" spans="1:24" s="77" customFormat="1" ht="15.75" x14ac:dyDescent="0.25">
      <c r="A5252" s="72" t="s">
        <v>316</v>
      </c>
      <c r="B5252" s="33" t="s">
        <v>334</v>
      </c>
      <c r="C5252" s="73" t="s">
        <v>102</v>
      </c>
      <c r="D5252" s="32" t="s">
        <v>23</v>
      </c>
      <c r="E5252" s="83">
        <f t="shared" ref="E5252:L5252" si="1279">SUM(E5253:E5257)</f>
        <v>709059</v>
      </c>
      <c r="F5252" s="83">
        <f t="shared" si="1279"/>
        <v>177265</v>
      </c>
      <c r="G5252" s="83">
        <f t="shared" si="1279"/>
        <v>177265</v>
      </c>
      <c r="H5252" s="83">
        <f t="shared" si="1279"/>
        <v>177265</v>
      </c>
      <c r="I5252" s="136">
        <f t="shared" si="1279"/>
        <v>0</v>
      </c>
      <c r="J5252" s="136">
        <f t="shared" si="1279"/>
        <v>0</v>
      </c>
      <c r="K5252" s="136">
        <f t="shared" si="1279"/>
        <v>0</v>
      </c>
      <c r="L5252" s="49">
        <f t="shared" si="1279"/>
        <v>0</v>
      </c>
      <c r="M5252" s="83"/>
      <c r="N5252" s="83"/>
      <c r="O5252" s="52">
        <f t="shared" ref="O5252:V5252" si="1280">SUM(O5253:O5257)</f>
        <v>0</v>
      </c>
      <c r="P5252" s="52">
        <f t="shared" si="1280"/>
        <v>0</v>
      </c>
      <c r="Q5252" s="132">
        <f t="shared" si="1280"/>
        <v>0</v>
      </c>
      <c r="R5252" s="52">
        <f t="shared" si="1280"/>
        <v>0</v>
      </c>
      <c r="S5252" s="52">
        <f t="shared" si="1280"/>
        <v>0</v>
      </c>
      <c r="T5252" s="147">
        <f t="shared" si="1280"/>
        <v>0</v>
      </c>
      <c r="U5252" s="149">
        <f t="shared" si="1280"/>
        <v>0</v>
      </c>
      <c r="V5252" s="49">
        <f t="shared" si="1280"/>
        <v>0</v>
      </c>
      <c r="W5252" s="83"/>
      <c r="X5252" s="82"/>
    </row>
    <row r="5253" spans="1:24" s="77" customFormat="1" ht="15.75" x14ac:dyDescent="0.25">
      <c r="A5253" s="72" t="s">
        <v>316</v>
      </c>
      <c r="B5253" s="33" t="s">
        <v>334</v>
      </c>
      <c r="C5253" s="73" t="s">
        <v>73</v>
      </c>
      <c r="D5253" s="34" t="s">
        <v>106</v>
      </c>
      <c r="E5253" s="53"/>
      <c r="F5253" s="53">
        <f t="shared" ref="F5253:F5257" si="1281">ROUND(E5253/12*3,0)</f>
        <v>0</v>
      </c>
      <c r="G5253" s="53"/>
      <c r="H5253" s="53"/>
      <c r="I5253" s="54"/>
      <c r="J5253" s="50"/>
      <c r="K5253" s="54"/>
      <c r="L5253" s="55"/>
      <c r="M5253" s="74"/>
      <c r="N5253" s="74"/>
      <c r="O5253" s="74"/>
      <c r="P5253" s="74"/>
      <c r="Q5253" s="57">
        <f>O5253-P5253</f>
        <v>0</v>
      </c>
      <c r="R5253" s="74"/>
      <c r="S5253" s="53">
        <f>ROUND(R5253/12*9,0)</f>
        <v>0</v>
      </c>
      <c r="T5253" s="58"/>
      <c r="U5253" s="58"/>
      <c r="V5253" s="53">
        <f>T5253-U5253</f>
        <v>0</v>
      </c>
      <c r="W5253" s="74"/>
      <c r="X5253" s="76"/>
    </row>
    <row r="5254" spans="1:24" s="77" customFormat="1" ht="15.75" x14ac:dyDescent="0.25">
      <c r="A5254" s="72" t="s">
        <v>316</v>
      </c>
      <c r="B5254" s="33" t="s">
        <v>334</v>
      </c>
      <c r="C5254" s="73" t="s">
        <v>74</v>
      </c>
      <c r="D5254" s="34" t="s">
        <v>104</v>
      </c>
      <c r="E5254" s="53">
        <v>709059</v>
      </c>
      <c r="F5254" s="53">
        <f t="shared" si="1281"/>
        <v>177265</v>
      </c>
      <c r="G5254" s="53">
        <v>177265</v>
      </c>
      <c r="H5254" s="53">
        <v>177265</v>
      </c>
      <c r="I5254" s="54"/>
      <c r="J5254" s="50"/>
      <c r="K5254" s="54"/>
      <c r="L5254" s="55"/>
      <c r="M5254" s="75"/>
      <c r="N5254" s="75"/>
      <c r="O5254" s="74"/>
      <c r="P5254" s="74"/>
      <c r="Q5254" s="57">
        <f>O5254-P5254</f>
        <v>0</v>
      </c>
      <c r="R5254" s="74"/>
      <c r="S5254" s="53">
        <f>ROUND(R5254/12*3,0)</f>
        <v>0</v>
      </c>
      <c r="T5254" s="58"/>
      <c r="U5254" s="58"/>
      <c r="V5254" s="53">
        <f>T5254-U5254</f>
        <v>0</v>
      </c>
      <c r="W5254" s="75"/>
      <c r="X5254" s="76"/>
    </row>
    <row r="5255" spans="1:24" s="77" customFormat="1" ht="15.75" x14ac:dyDescent="0.25">
      <c r="A5255" s="72" t="s">
        <v>316</v>
      </c>
      <c r="B5255" s="33" t="s">
        <v>334</v>
      </c>
      <c r="C5255" s="73" t="s">
        <v>74</v>
      </c>
      <c r="D5255" s="34" t="s">
        <v>105</v>
      </c>
      <c r="E5255" s="53"/>
      <c r="F5255" s="53">
        <f t="shared" si="1281"/>
        <v>0</v>
      </c>
      <c r="G5255" s="53"/>
      <c r="H5255" s="53"/>
      <c r="I5255" s="54"/>
      <c r="J5255" s="50"/>
      <c r="K5255" s="54"/>
      <c r="L5255" s="55"/>
      <c r="M5255" s="75"/>
      <c r="N5255" s="75"/>
      <c r="O5255" s="74"/>
      <c r="P5255" s="74"/>
      <c r="Q5255" s="57">
        <f>O5255-P5255</f>
        <v>0</v>
      </c>
      <c r="R5255" s="74"/>
      <c r="S5255" s="53">
        <f>ROUND(R5255/12*3,0)</f>
        <v>0</v>
      </c>
      <c r="T5255" s="58"/>
      <c r="U5255" s="58"/>
      <c r="V5255" s="53">
        <f>T5255-U5255</f>
        <v>0</v>
      </c>
      <c r="W5255" s="75"/>
      <c r="X5255" s="76"/>
    </row>
    <row r="5256" spans="1:24" s="77" customFormat="1" ht="15.75" x14ac:dyDescent="0.25">
      <c r="A5256" s="72" t="s">
        <v>316</v>
      </c>
      <c r="B5256" s="33" t="s">
        <v>334</v>
      </c>
      <c r="C5256" s="73" t="s">
        <v>75</v>
      </c>
      <c r="D5256" s="34" t="s">
        <v>107</v>
      </c>
      <c r="E5256" s="74"/>
      <c r="F5256" s="53">
        <f t="shared" si="1281"/>
        <v>0</v>
      </c>
      <c r="G5256" s="74"/>
      <c r="H5256" s="74"/>
      <c r="I5256" s="127"/>
      <c r="J5256" s="50"/>
      <c r="K5256" s="127"/>
      <c r="L5256" s="55"/>
      <c r="M5256" s="75"/>
      <c r="N5256" s="75"/>
      <c r="O5256" s="74"/>
      <c r="P5256" s="74"/>
      <c r="Q5256" s="59">
        <f>O5256-P5256</f>
        <v>0</v>
      </c>
      <c r="R5256" s="74"/>
      <c r="S5256" s="53">
        <f>ROUND(R5256/12*3,0)</f>
        <v>0</v>
      </c>
      <c r="T5256" s="53"/>
      <c r="U5256" s="53"/>
      <c r="V5256" s="53">
        <f>T5256-U5256</f>
        <v>0</v>
      </c>
      <c r="W5256" s="75"/>
      <c r="X5256" s="76"/>
    </row>
    <row r="5257" spans="1:24" s="77" customFormat="1" ht="31.5" x14ac:dyDescent="0.25">
      <c r="A5257" s="72" t="s">
        <v>316</v>
      </c>
      <c r="B5257" s="33" t="s">
        <v>334</v>
      </c>
      <c r="C5257" s="73" t="s">
        <v>76</v>
      </c>
      <c r="D5257" s="34" t="s">
        <v>108</v>
      </c>
      <c r="E5257" s="74"/>
      <c r="F5257" s="53">
        <f t="shared" si="1281"/>
        <v>0</v>
      </c>
      <c r="G5257" s="74"/>
      <c r="H5257" s="74"/>
      <c r="I5257" s="54"/>
      <c r="J5257" s="50"/>
      <c r="K5257" s="54"/>
      <c r="L5257" s="55"/>
      <c r="M5257" s="75"/>
      <c r="N5257" s="75"/>
      <c r="O5257" s="74"/>
      <c r="P5257" s="74"/>
      <c r="Q5257" s="57">
        <f>O5257-P5257</f>
        <v>0</v>
      </c>
      <c r="R5257" s="74"/>
      <c r="S5257" s="53">
        <f>ROUND(R5257/12*3,0)</f>
        <v>0</v>
      </c>
      <c r="T5257" s="58"/>
      <c r="U5257" s="58"/>
      <c r="V5257" s="53">
        <f>T5257-U5257</f>
        <v>0</v>
      </c>
      <c r="W5257" s="75"/>
      <c r="X5257" s="76"/>
    </row>
    <row r="5258" spans="1:24" s="77" customFormat="1" ht="15.75" x14ac:dyDescent="0.25">
      <c r="A5258" s="72" t="s">
        <v>316</v>
      </c>
      <c r="B5258" s="22" t="s">
        <v>335</v>
      </c>
      <c r="C5258" s="36"/>
      <c r="D5258" s="32" t="s">
        <v>24</v>
      </c>
      <c r="E5258" s="61">
        <f t="shared" ref="E5258:L5258" si="1282">SUM(E5259:E5271)</f>
        <v>0</v>
      </c>
      <c r="F5258" s="61">
        <f t="shared" si="1282"/>
        <v>0</v>
      </c>
      <c r="G5258" s="61">
        <f t="shared" si="1282"/>
        <v>0</v>
      </c>
      <c r="H5258" s="61">
        <f t="shared" si="1282"/>
        <v>0</v>
      </c>
      <c r="I5258" s="128">
        <f t="shared" si="1282"/>
        <v>0</v>
      </c>
      <c r="J5258" s="128">
        <f t="shared" si="1282"/>
        <v>0</v>
      </c>
      <c r="K5258" s="128">
        <f t="shared" si="1282"/>
        <v>0</v>
      </c>
      <c r="L5258" s="61">
        <f t="shared" si="1282"/>
        <v>0</v>
      </c>
      <c r="M5258" s="61"/>
      <c r="N5258" s="61"/>
      <c r="O5258" s="61">
        <f t="shared" ref="O5258:V5258" si="1283">SUM(O5259:O5271)</f>
        <v>0</v>
      </c>
      <c r="P5258" s="61">
        <f t="shared" si="1283"/>
        <v>0</v>
      </c>
      <c r="Q5258" s="128">
        <f t="shared" si="1283"/>
        <v>0</v>
      </c>
      <c r="R5258" s="61">
        <f t="shared" si="1283"/>
        <v>0</v>
      </c>
      <c r="S5258" s="61">
        <f t="shared" si="1283"/>
        <v>0</v>
      </c>
      <c r="T5258" s="145">
        <f t="shared" si="1283"/>
        <v>0</v>
      </c>
      <c r="U5258" s="145">
        <f t="shared" si="1283"/>
        <v>0</v>
      </c>
      <c r="V5258" s="61">
        <f t="shared" si="1283"/>
        <v>0</v>
      </c>
      <c r="W5258" s="68"/>
      <c r="X5258" s="76"/>
    </row>
    <row r="5259" spans="1:24" s="77" customFormat="1" ht="15.75" x14ac:dyDescent="0.25">
      <c r="A5259" s="72" t="s">
        <v>316</v>
      </c>
      <c r="B5259" s="33" t="s">
        <v>335</v>
      </c>
      <c r="C5259" s="79" t="s">
        <v>25</v>
      </c>
      <c r="D5259" s="34" t="s">
        <v>54</v>
      </c>
      <c r="E5259" s="74"/>
      <c r="F5259" s="74"/>
      <c r="G5259" s="74"/>
      <c r="H5259" s="74"/>
      <c r="I5259" s="54"/>
      <c r="J5259" s="50"/>
      <c r="K5259" s="54"/>
      <c r="L5259" s="55"/>
      <c r="M5259" s="75"/>
      <c r="N5259" s="75"/>
      <c r="O5259" s="74"/>
      <c r="P5259" s="74"/>
      <c r="Q5259" s="57">
        <f t="shared" ref="Q5259:Q5271" si="1284">O5259-P5259</f>
        <v>0</v>
      </c>
      <c r="R5259" s="74"/>
      <c r="S5259" s="53">
        <f t="shared" ref="S5259:S5271" si="1285">ROUND(R5259/12*3,0)</f>
        <v>0</v>
      </c>
      <c r="T5259" s="58"/>
      <c r="U5259" s="58"/>
      <c r="V5259" s="53">
        <f t="shared" ref="V5259:V5271" si="1286">T5259-U5259</f>
        <v>0</v>
      </c>
      <c r="W5259" s="75"/>
      <c r="X5259" s="76"/>
    </row>
    <row r="5260" spans="1:24" s="77" customFormat="1" ht="15.75" x14ac:dyDescent="0.25">
      <c r="A5260" s="72" t="s">
        <v>316</v>
      </c>
      <c r="B5260" s="33" t="s">
        <v>335</v>
      </c>
      <c r="C5260" s="79" t="s">
        <v>26</v>
      </c>
      <c r="D5260" s="34" t="s">
        <v>27</v>
      </c>
      <c r="E5260" s="74"/>
      <c r="F5260" s="74"/>
      <c r="G5260" s="74"/>
      <c r="H5260" s="74"/>
      <c r="I5260" s="54"/>
      <c r="J5260" s="50"/>
      <c r="K5260" s="54"/>
      <c r="L5260" s="55"/>
      <c r="M5260" s="75"/>
      <c r="N5260" s="75"/>
      <c r="O5260" s="74"/>
      <c r="P5260" s="74"/>
      <c r="Q5260" s="57">
        <f t="shared" si="1284"/>
        <v>0</v>
      </c>
      <c r="R5260" s="74"/>
      <c r="S5260" s="53">
        <f t="shared" si="1285"/>
        <v>0</v>
      </c>
      <c r="T5260" s="58"/>
      <c r="U5260" s="58"/>
      <c r="V5260" s="53">
        <f t="shared" si="1286"/>
        <v>0</v>
      </c>
      <c r="W5260" s="75"/>
      <c r="X5260" s="76"/>
    </row>
    <row r="5261" spans="1:24" s="77" customFormat="1" ht="31.5" x14ac:dyDescent="0.25">
      <c r="A5261" s="72" t="s">
        <v>316</v>
      </c>
      <c r="B5261" s="33" t="s">
        <v>335</v>
      </c>
      <c r="C5261" s="79" t="s">
        <v>28</v>
      </c>
      <c r="D5261" s="34" t="s">
        <v>29</v>
      </c>
      <c r="E5261" s="74"/>
      <c r="F5261" s="74"/>
      <c r="G5261" s="74"/>
      <c r="H5261" s="74"/>
      <c r="I5261" s="54"/>
      <c r="J5261" s="50"/>
      <c r="K5261" s="54"/>
      <c r="L5261" s="55"/>
      <c r="M5261" s="75"/>
      <c r="N5261" s="75"/>
      <c r="O5261" s="74"/>
      <c r="P5261" s="74"/>
      <c r="Q5261" s="57">
        <f t="shared" si="1284"/>
        <v>0</v>
      </c>
      <c r="R5261" s="74"/>
      <c r="S5261" s="53">
        <f t="shared" si="1285"/>
        <v>0</v>
      </c>
      <c r="T5261" s="58"/>
      <c r="U5261" s="58"/>
      <c r="V5261" s="53">
        <f t="shared" si="1286"/>
        <v>0</v>
      </c>
      <c r="W5261" s="75"/>
      <c r="X5261" s="76"/>
    </row>
    <row r="5262" spans="1:24" s="77" customFormat="1" ht="15.75" x14ac:dyDescent="0.25">
      <c r="A5262" s="72" t="s">
        <v>316</v>
      </c>
      <c r="B5262" s="33" t="s">
        <v>335</v>
      </c>
      <c r="C5262" s="79" t="s">
        <v>56</v>
      </c>
      <c r="D5262" s="34" t="s">
        <v>53</v>
      </c>
      <c r="E5262" s="74"/>
      <c r="F5262" s="74"/>
      <c r="G5262" s="74"/>
      <c r="H5262" s="74"/>
      <c r="I5262" s="54"/>
      <c r="J5262" s="50"/>
      <c r="K5262" s="54"/>
      <c r="L5262" s="55"/>
      <c r="M5262" s="75"/>
      <c r="N5262" s="75"/>
      <c r="O5262" s="74"/>
      <c r="P5262" s="74"/>
      <c r="Q5262" s="57">
        <f t="shared" si="1284"/>
        <v>0</v>
      </c>
      <c r="R5262" s="74"/>
      <c r="S5262" s="53">
        <f t="shared" si="1285"/>
        <v>0</v>
      </c>
      <c r="T5262" s="58"/>
      <c r="U5262" s="58"/>
      <c r="V5262" s="53">
        <f t="shared" si="1286"/>
        <v>0</v>
      </c>
      <c r="W5262" s="75"/>
      <c r="X5262" s="76"/>
    </row>
    <row r="5263" spans="1:24" s="77" customFormat="1" ht="15.75" x14ac:dyDescent="0.25">
      <c r="A5263" s="72" t="s">
        <v>316</v>
      </c>
      <c r="B5263" s="33" t="s">
        <v>335</v>
      </c>
      <c r="C5263" s="79" t="s">
        <v>57</v>
      </c>
      <c r="D5263" s="34" t="s">
        <v>68</v>
      </c>
      <c r="E5263" s="74"/>
      <c r="F5263" s="74"/>
      <c r="G5263" s="74"/>
      <c r="H5263" s="74"/>
      <c r="I5263" s="54"/>
      <c r="J5263" s="50"/>
      <c r="K5263" s="54"/>
      <c r="L5263" s="55"/>
      <c r="M5263" s="75"/>
      <c r="N5263" s="75"/>
      <c r="O5263" s="74"/>
      <c r="P5263" s="74"/>
      <c r="Q5263" s="57">
        <f t="shared" si="1284"/>
        <v>0</v>
      </c>
      <c r="R5263" s="74"/>
      <c r="S5263" s="53">
        <f t="shared" si="1285"/>
        <v>0</v>
      </c>
      <c r="T5263" s="58"/>
      <c r="U5263" s="58"/>
      <c r="V5263" s="53">
        <f t="shared" si="1286"/>
        <v>0</v>
      </c>
      <c r="W5263" s="75"/>
      <c r="X5263" s="76"/>
    </row>
    <row r="5264" spans="1:24" s="77" customFormat="1" ht="15.75" x14ac:dyDescent="0.25">
      <c r="A5264" s="72" t="s">
        <v>316</v>
      </c>
      <c r="B5264" s="33" t="s">
        <v>335</v>
      </c>
      <c r="C5264" s="79" t="s">
        <v>58</v>
      </c>
      <c r="D5264" s="34" t="s">
        <v>70</v>
      </c>
      <c r="E5264" s="74"/>
      <c r="F5264" s="74"/>
      <c r="G5264" s="74"/>
      <c r="H5264" s="74"/>
      <c r="I5264" s="54"/>
      <c r="J5264" s="50"/>
      <c r="K5264" s="54"/>
      <c r="L5264" s="55"/>
      <c r="M5264" s="75"/>
      <c r="N5264" s="75"/>
      <c r="O5264" s="74"/>
      <c r="P5264" s="74"/>
      <c r="Q5264" s="57">
        <f t="shared" si="1284"/>
        <v>0</v>
      </c>
      <c r="R5264" s="74"/>
      <c r="S5264" s="53">
        <f t="shared" si="1285"/>
        <v>0</v>
      </c>
      <c r="T5264" s="58"/>
      <c r="U5264" s="58"/>
      <c r="V5264" s="53">
        <f t="shared" si="1286"/>
        <v>0</v>
      </c>
      <c r="W5264" s="75"/>
      <c r="X5264" s="76"/>
    </row>
    <row r="5265" spans="1:24" s="77" customFormat="1" ht="31.5" x14ac:dyDescent="0.25">
      <c r="A5265" s="72" t="s">
        <v>316</v>
      </c>
      <c r="B5265" s="33" t="s">
        <v>335</v>
      </c>
      <c r="C5265" s="79" t="s">
        <v>59</v>
      </c>
      <c r="D5265" s="34" t="s">
        <v>69</v>
      </c>
      <c r="E5265" s="74"/>
      <c r="F5265" s="74"/>
      <c r="G5265" s="74"/>
      <c r="H5265" s="74"/>
      <c r="I5265" s="54"/>
      <c r="J5265" s="50"/>
      <c r="K5265" s="54"/>
      <c r="L5265" s="55"/>
      <c r="M5265" s="75"/>
      <c r="N5265" s="75"/>
      <c r="O5265" s="74"/>
      <c r="P5265" s="74"/>
      <c r="Q5265" s="57">
        <f t="shared" si="1284"/>
        <v>0</v>
      </c>
      <c r="R5265" s="74"/>
      <c r="S5265" s="53">
        <f t="shared" si="1285"/>
        <v>0</v>
      </c>
      <c r="T5265" s="58"/>
      <c r="U5265" s="58"/>
      <c r="V5265" s="53">
        <f t="shared" si="1286"/>
        <v>0</v>
      </c>
      <c r="W5265" s="75"/>
      <c r="X5265" s="76"/>
    </row>
    <row r="5266" spans="1:24" s="77" customFormat="1" ht="15.75" x14ac:dyDescent="0.25">
      <c r="A5266" s="72" t="s">
        <v>316</v>
      </c>
      <c r="B5266" s="33" t="s">
        <v>335</v>
      </c>
      <c r="C5266" s="79" t="s">
        <v>60</v>
      </c>
      <c r="D5266" s="34" t="s">
        <v>72</v>
      </c>
      <c r="E5266" s="74"/>
      <c r="F5266" s="74"/>
      <c r="G5266" s="74"/>
      <c r="H5266" s="74"/>
      <c r="I5266" s="54"/>
      <c r="J5266" s="50"/>
      <c r="K5266" s="54"/>
      <c r="L5266" s="55"/>
      <c r="M5266" s="75"/>
      <c r="N5266" s="75"/>
      <c r="O5266" s="74"/>
      <c r="P5266" s="74"/>
      <c r="Q5266" s="57">
        <f t="shared" si="1284"/>
        <v>0</v>
      </c>
      <c r="R5266" s="74"/>
      <c r="S5266" s="53">
        <f t="shared" si="1285"/>
        <v>0</v>
      </c>
      <c r="T5266" s="58"/>
      <c r="U5266" s="58"/>
      <c r="V5266" s="53">
        <f t="shared" si="1286"/>
        <v>0</v>
      </c>
      <c r="W5266" s="75"/>
      <c r="X5266" s="76"/>
    </row>
    <row r="5267" spans="1:24" s="77" customFormat="1" ht="15.75" x14ac:dyDescent="0.25">
      <c r="A5267" s="72" t="s">
        <v>316</v>
      </c>
      <c r="B5267" s="33" t="s">
        <v>335</v>
      </c>
      <c r="C5267" s="79" t="s">
        <v>61</v>
      </c>
      <c r="D5267" s="34" t="s">
        <v>67</v>
      </c>
      <c r="E5267" s="74"/>
      <c r="F5267" s="74"/>
      <c r="G5267" s="74"/>
      <c r="H5267" s="74"/>
      <c r="I5267" s="54"/>
      <c r="J5267" s="50"/>
      <c r="K5267" s="54"/>
      <c r="L5267" s="55"/>
      <c r="M5267" s="75"/>
      <c r="N5267" s="75"/>
      <c r="O5267" s="74"/>
      <c r="P5267" s="74"/>
      <c r="Q5267" s="57">
        <f t="shared" si="1284"/>
        <v>0</v>
      </c>
      <c r="R5267" s="74"/>
      <c r="S5267" s="53">
        <f t="shared" si="1285"/>
        <v>0</v>
      </c>
      <c r="T5267" s="58"/>
      <c r="U5267" s="58"/>
      <c r="V5267" s="53">
        <f t="shared" si="1286"/>
        <v>0</v>
      </c>
      <c r="W5267" s="75"/>
      <c r="X5267" s="76"/>
    </row>
    <row r="5268" spans="1:24" s="77" customFormat="1" ht="15.75" x14ac:dyDescent="0.25">
      <c r="A5268" s="72" t="s">
        <v>316</v>
      </c>
      <c r="B5268" s="33" t="s">
        <v>335</v>
      </c>
      <c r="C5268" s="79" t="s">
        <v>62</v>
      </c>
      <c r="D5268" s="34" t="s">
        <v>66</v>
      </c>
      <c r="E5268" s="74"/>
      <c r="F5268" s="74"/>
      <c r="G5268" s="74"/>
      <c r="H5268" s="74"/>
      <c r="I5268" s="54"/>
      <c r="J5268" s="50"/>
      <c r="K5268" s="54"/>
      <c r="L5268" s="55"/>
      <c r="M5268" s="75"/>
      <c r="N5268" s="75"/>
      <c r="O5268" s="74"/>
      <c r="P5268" s="74"/>
      <c r="Q5268" s="57">
        <f t="shared" si="1284"/>
        <v>0</v>
      </c>
      <c r="R5268" s="74"/>
      <c r="S5268" s="53">
        <f t="shared" si="1285"/>
        <v>0</v>
      </c>
      <c r="T5268" s="58"/>
      <c r="U5268" s="58"/>
      <c r="V5268" s="53">
        <f t="shared" si="1286"/>
        <v>0</v>
      </c>
      <c r="W5268" s="75"/>
      <c r="X5268" s="76"/>
    </row>
    <row r="5269" spans="1:24" s="77" customFormat="1" ht="15.75" x14ac:dyDescent="0.25">
      <c r="A5269" s="72" t="s">
        <v>316</v>
      </c>
      <c r="B5269" s="33" t="s">
        <v>335</v>
      </c>
      <c r="C5269" s="79" t="s">
        <v>63</v>
      </c>
      <c r="D5269" s="34" t="s">
        <v>52</v>
      </c>
      <c r="E5269" s="74"/>
      <c r="F5269" s="74"/>
      <c r="G5269" s="74"/>
      <c r="H5269" s="74"/>
      <c r="I5269" s="54"/>
      <c r="J5269" s="50"/>
      <c r="K5269" s="54"/>
      <c r="L5269" s="55"/>
      <c r="M5269" s="75"/>
      <c r="N5269" s="75"/>
      <c r="O5269" s="74"/>
      <c r="P5269" s="74"/>
      <c r="Q5269" s="57">
        <f t="shared" si="1284"/>
        <v>0</v>
      </c>
      <c r="R5269" s="74"/>
      <c r="S5269" s="53">
        <f t="shared" si="1285"/>
        <v>0</v>
      </c>
      <c r="T5269" s="58"/>
      <c r="U5269" s="58"/>
      <c r="V5269" s="53">
        <f t="shared" si="1286"/>
        <v>0</v>
      </c>
      <c r="W5269" s="75"/>
      <c r="X5269" s="76"/>
    </row>
    <row r="5270" spans="1:24" s="77" customFormat="1" ht="15.75" x14ac:dyDescent="0.25">
      <c r="A5270" s="72" t="s">
        <v>316</v>
      </c>
      <c r="B5270" s="33" t="s">
        <v>335</v>
      </c>
      <c r="C5270" s="79" t="s">
        <v>64</v>
      </c>
      <c r="D5270" s="34" t="s">
        <v>55</v>
      </c>
      <c r="E5270" s="74"/>
      <c r="F5270" s="74"/>
      <c r="G5270" s="74"/>
      <c r="H5270" s="74"/>
      <c r="I5270" s="127"/>
      <c r="J5270" s="55"/>
      <c r="K5270" s="127"/>
      <c r="L5270" s="55"/>
      <c r="M5270" s="75"/>
      <c r="N5270" s="75"/>
      <c r="O5270" s="74"/>
      <c r="P5270" s="74"/>
      <c r="Q5270" s="59">
        <f t="shared" si="1284"/>
        <v>0</v>
      </c>
      <c r="R5270" s="74"/>
      <c r="S5270" s="53">
        <f t="shared" si="1285"/>
        <v>0</v>
      </c>
      <c r="T5270" s="53"/>
      <c r="U5270" s="53"/>
      <c r="V5270" s="53">
        <f t="shared" si="1286"/>
        <v>0</v>
      </c>
      <c r="W5270" s="75"/>
      <c r="X5270" s="76"/>
    </row>
    <row r="5271" spans="1:24" s="77" customFormat="1" ht="15.75" x14ac:dyDescent="0.25">
      <c r="A5271" s="72" t="s">
        <v>316</v>
      </c>
      <c r="B5271" s="33" t="s">
        <v>335</v>
      </c>
      <c r="C5271" s="79" t="s">
        <v>65</v>
      </c>
      <c r="D5271" s="34" t="s">
        <v>71</v>
      </c>
      <c r="E5271" s="74"/>
      <c r="F5271" s="74"/>
      <c r="G5271" s="74"/>
      <c r="H5271" s="74"/>
      <c r="I5271" s="54"/>
      <c r="J5271" s="50"/>
      <c r="K5271" s="54"/>
      <c r="L5271" s="55"/>
      <c r="M5271" s="75"/>
      <c r="N5271" s="75"/>
      <c r="O5271" s="74"/>
      <c r="P5271" s="74"/>
      <c r="Q5271" s="57">
        <f t="shared" si="1284"/>
        <v>0</v>
      </c>
      <c r="R5271" s="74"/>
      <c r="S5271" s="53">
        <f t="shared" si="1285"/>
        <v>0</v>
      </c>
      <c r="T5271" s="58"/>
      <c r="U5271" s="58"/>
      <c r="V5271" s="53">
        <f t="shared" si="1286"/>
        <v>0</v>
      </c>
      <c r="W5271" s="75"/>
      <c r="X5271" s="76"/>
    </row>
    <row r="5272" spans="1:24" s="77" customFormat="1" ht="31.5" x14ac:dyDescent="0.25">
      <c r="A5272" s="72" t="s">
        <v>316</v>
      </c>
      <c r="B5272" s="22" t="s">
        <v>336</v>
      </c>
      <c r="C5272" s="73" t="s">
        <v>102</v>
      </c>
      <c r="D5272" s="32" t="s">
        <v>30</v>
      </c>
      <c r="E5272" s="61">
        <f t="shared" ref="E5272:L5272" si="1287">SUM(E5273:E5289)</f>
        <v>219</v>
      </c>
      <c r="F5272" s="61">
        <f t="shared" si="1287"/>
        <v>36.5</v>
      </c>
      <c r="G5272" s="61">
        <f t="shared" si="1287"/>
        <v>1253</v>
      </c>
      <c r="H5272" s="61">
        <f t="shared" si="1287"/>
        <v>1253</v>
      </c>
      <c r="I5272" s="128">
        <f t="shared" si="1287"/>
        <v>0</v>
      </c>
      <c r="J5272" s="128">
        <f t="shared" si="1287"/>
        <v>0</v>
      </c>
      <c r="K5272" s="128">
        <f t="shared" si="1287"/>
        <v>0</v>
      </c>
      <c r="L5272" s="61">
        <f t="shared" si="1287"/>
        <v>0</v>
      </c>
      <c r="M5272" s="61"/>
      <c r="N5272" s="61"/>
      <c r="O5272" s="61">
        <f t="shared" ref="O5272:V5272" si="1288">SUM(O5273:O5287)</f>
        <v>200</v>
      </c>
      <c r="P5272" s="61">
        <f t="shared" si="1288"/>
        <v>200</v>
      </c>
      <c r="Q5272" s="128">
        <f t="shared" si="1288"/>
        <v>0</v>
      </c>
      <c r="R5272" s="61">
        <f t="shared" si="1288"/>
        <v>0</v>
      </c>
      <c r="S5272" s="61">
        <f t="shared" si="1288"/>
        <v>0</v>
      </c>
      <c r="T5272" s="145">
        <f t="shared" si="1288"/>
        <v>1</v>
      </c>
      <c r="U5272" s="145">
        <f t="shared" si="1288"/>
        <v>1</v>
      </c>
      <c r="V5272" s="61">
        <f t="shared" si="1288"/>
        <v>0</v>
      </c>
      <c r="W5272" s="61"/>
      <c r="X5272" s="76"/>
    </row>
    <row r="5273" spans="1:24" s="77" customFormat="1" ht="15.75" x14ac:dyDescent="0.25">
      <c r="A5273" s="72" t="s">
        <v>316</v>
      </c>
      <c r="B5273" s="33" t="s">
        <v>336</v>
      </c>
      <c r="C5273" s="73" t="s">
        <v>79</v>
      </c>
      <c r="D5273" s="43" t="s">
        <v>77</v>
      </c>
      <c r="E5273" s="53">
        <v>219</v>
      </c>
      <c r="F5273" s="53">
        <f>E5273/12*2</f>
        <v>36.5</v>
      </c>
      <c r="G5273" s="53"/>
      <c r="H5273" s="53"/>
      <c r="I5273" s="54"/>
      <c r="J5273" s="50"/>
      <c r="K5273" s="54"/>
      <c r="L5273" s="55"/>
      <c r="M5273" s="75"/>
      <c r="N5273" s="75"/>
      <c r="O5273" s="74"/>
      <c r="P5273" s="74"/>
      <c r="Q5273" s="57">
        <f t="shared" ref="Q5273:Q5287" si="1289">O5273-P5273</f>
        <v>0</v>
      </c>
      <c r="R5273" s="74"/>
      <c r="S5273" s="53">
        <f>ROUND(R5273/12*3,0)</f>
        <v>0</v>
      </c>
      <c r="T5273" s="58"/>
      <c r="U5273" s="58"/>
      <c r="V5273" s="53">
        <f t="shared" ref="V5273:V5287" si="1290">T5273-U5273</f>
        <v>0</v>
      </c>
      <c r="W5273" s="75"/>
      <c r="X5273" s="76"/>
    </row>
    <row r="5274" spans="1:24" s="77" customFormat="1" ht="15.75" x14ac:dyDescent="0.25">
      <c r="A5274" s="72" t="s">
        <v>316</v>
      </c>
      <c r="B5274" s="33" t="s">
        <v>336</v>
      </c>
      <c r="C5274" s="73" t="s">
        <v>80</v>
      </c>
      <c r="D5274" s="43" t="s">
        <v>78</v>
      </c>
      <c r="E5274" s="74"/>
      <c r="F5274" s="74"/>
      <c r="G5274" s="74"/>
      <c r="H5274" s="74"/>
      <c r="I5274" s="54"/>
      <c r="J5274" s="50"/>
      <c r="K5274" s="54"/>
      <c r="L5274" s="55"/>
      <c r="M5274" s="75"/>
      <c r="N5274" s="75"/>
      <c r="O5274" s="74"/>
      <c r="P5274" s="74"/>
      <c r="Q5274" s="57">
        <f t="shared" si="1289"/>
        <v>0</v>
      </c>
      <c r="R5274" s="74"/>
      <c r="S5274" s="53">
        <f>ROUND(R5274/12*3,0)</f>
        <v>0</v>
      </c>
      <c r="T5274" s="58"/>
      <c r="U5274" s="58"/>
      <c r="V5274" s="53">
        <f t="shared" si="1290"/>
        <v>0</v>
      </c>
      <c r="W5274" s="75"/>
      <c r="X5274" s="76"/>
    </row>
    <row r="5275" spans="1:24" s="77" customFormat="1" ht="15.75" x14ac:dyDescent="0.25">
      <c r="A5275" s="72" t="s">
        <v>316</v>
      </c>
      <c r="B5275" s="33" t="s">
        <v>336</v>
      </c>
      <c r="C5275" s="73" t="s">
        <v>82</v>
      </c>
      <c r="D5275" s="34" t="s">
        <v>81</v>
      </c>
      <c r="E5275" s="74"/>
      <c r="F5275" s="74"/>
      <c r="G5275" s="74"/>
      <c r="H5275" s="74"/>
      <c r="I5275" s="54"/>
      <c r="J5275" s="50"/>
      <c r="K5275" s="54"/>
      <c r="L5275" s="55"/>
      <c r="M5275" s="75"/>
      <c r="N5275" s="75"/>
      <c r="O5275" s="74"/>
      <c r="P5275" s="74"/>
      <c r="Q5275" s="57">
        <f t="shared" si="1289"/>
        <v>0</v>
      </c>
      <c r="R5275" s="74"/>
      <c r="S5275" s="53">
        <f>ROUND(R5275/12*4,0)</f>
        <v>0</v>
      </c>
      <c r="T5275" s="58"/>
      <c r="U5275" s="58"/>
      <c r="V5275" s="53">
        <f t="shared" si="1290"/>
        <v>0</v>
      </c>
      <c r="W5275" s="75"/>
      <c r="X5275" s="76"/>
    </row>
    <row r="5276" spans="1:24" s="77" customFormat="1" ht="31.5" x14ac:dyDescent="0.25">
      <c r="A5276" s="72" t="s">
        <v>316</v>
      </c>
      <c r="B5276" s="33" t="s">
        <v>336</v>
      </c>
      <c r="C5276" s="73" t="s">
        <v>84</v>
      </c>
      <c r="D5276" s="43" t="s">
        <v>83</v>
      </c>
      <c r="E5276" s="74"/>
      <c r="F5276" s="74"/>
      <c r="G5276" s="74"/>
      <c r="H5276" s="74"/>
      <c r="I5276" s="54"/>
      <c r="J5276" s="50"/>
      <c r="K5276" s="54"/>
      <c r="L5276" s="55"/>
      <c r="M5276" s="75"/>
      <c r="N5276" s="75"/>
      <c r="O5276" s="74"/>
      <c r="P5276" s="74"/>
      <c r="Q5276" s="57">
        <f t="shared" si="1289"/>
        <v>0</v>
      </c>
      <c r="R5276" s="74"/>
      <c r="S5276" s="53">
        <f t="shared" ref="S5276:S5287" si="1291">ROUND(R5276/12*3,0)</f>
        <v>0</v>
      </c>
      <c r="T5276" s="58"/>
      <c r="U5276" s="58"/>
      <c r="V5276" s="53">
        <f t="shared" si="1290"/>
        <v>0</v>
      </c>
      <c r="W5276" s="75"/>
      <c r="X5276" s="76"/>
    </row>
    <row r="5277" spans="1:24" s="77" customFormat="1" ht="15.75" x14ac:dyDescent="0.25">
      <c r="A5277" s="72" t="s">
        <v>316</v>
      </c>
      <c r="B5277" s="33" t="s">
        <v>336</v>
      </c>
      <c r="C5277" s="73" t="s">
        <v>95</v>
      </c>
      <c r="D5277" s="43" t="s">
        <v>96</v>
      </c>
      <c r="E5277" s="74"/>
      <c r="F5277" s="74"/>
      <c r="G5277" s="74"/>
      <c r="H5277" s="74"/>
      <c r="I5277" s="54"/>
      <c r="J5277" s="50"/>
      <c r="K5277" s="54"/>
      <c r="L5277" s="55"/>
      <c r="M5277" s="75"/>
      <c r="N5277" s="75"/>
      <c r="O5277" s="74"/>
      <c r="P5277" s="74"/>
      <c r="Q5277" s="57">
        <f t="shared" si="1289"/>
        <v>0</v>
      </c>
      <c r="R5277" s="74"/>
      <c r="S5277" s="53">
        <f t="shared" si="1291"/>
        <v>0</v>
      </c>
      <c r="T5277" s="58"/>
      <c r="U5277" s="58"/>
      <c r="V5277" s="53">
        <f t="shared" si="1290"/>
        <v>0</v>
      </c>
      <c r="W5277" s="75"/>
      <c r="X5277" s="76"/>
    </row>
    <row r="5278" spans="1:24" s="77" customFormat="1" ht="31.5" x14ac:dyDescent="0.25">
      <c r="A5278" s="72" t="s">
        <v>316</v>
      </c>
      <c r="B5278" s="33" t="s">
        <v>336</v>
      </c>
      <c r="C5278" s="73" t="s">
        <v>86</v>
      </c>
      <c r="D5278" s="43" t="s">
        <v>85</v>
      </c>
      <c r="E5278" s="53"/>
      <c r="F5278" s="53">
        <f>E5278/12*2</f>
        <v>0</v>
      </c>
      <c r="G5278" s="53">
        <v>1253</v>
      </c>
      <c r="H5278" s="53">
        <v>1253</v>
      </c>
      <c r="I5278" s="54"/>
      <c r="J5278" s="50"/>
      <c r="K5278" s="54"/>
      <c r="L5278" s="55"/>
      <c r="M5278" s="75"/>
      <c r="N5278" s="75"/>
      <c r="O5278" s="74">
        <v>200</v>
      </c>
      <c r="P5278" s="74">
        <v>200</v>
      </c>
      <c r="Q5278" s="57">
        <f t="shared" si="1289"/>
        <v>0</v>
      </c>
      <c r="R5278" s="74"/>
      <c r="S5278" s="53">
        <f>ROUND(R5278/12*3,0)</f>
        <v>0</v>
      </c>
      <c r="T5278" s="58">
        <v>1</v>
      </c>
      <c r="U5278" s="58">
        <v>1</v>
      </c>
      <c r="V5278" s="53">
        <f t="shared" si="1290"/>
        <v>0</v>
      </c>
      <c r="W5278" s="75"/>
      <c r="X5278" s="76"/>
    </row>
    <row r="5279" spans="1:24" s="77" customFormat="1" ht="31.5" x14ac:dyDescent="0.25">
      <c r="A5279" s="72" t="s">
        <v>316</v>
      </c>
      <c r="B5279" s="33" t="s">
        <v>336</v>
      </c>
      <c r="C5279" s="73" t="s">
        <v>102</v>
      </c>
      <c r="D5279" s="39" t="s">
        <v>362</v>
      </c>
      <c r="E5279" s="74"/>
      <c r="F5279" s="74"/>
      <c r="G5279" s="74"/>
      <c r="H5279" s="74"/>
      <c r="I5279" s="54"/>
      <c r="J5279" s="50"/>
      <c r="K5279" s="54"/>
      <c r="L5279" s="55"/>
      <c r="M5279" s="75"/>
      <c r="N5279" s="75"/>
      <c r="O5279" s="74"/>
      <c r="P5279" s="74"/>
      <c r="Q5279" s="57">
        <f t="shared" si="1289"/>
        <v>0</v>
      </c>
      <c r="R5279" s="74"/>
      <c r="S5279" s="53">
        <f t="shared" si="1291"/>
        <v>0</v>
      </c>
      <c r="T5279" s="58"/>
      <c r="U5279" s="58"/>
      <c r="V5279" s="53">
        <f t="shared" si="1290"/>
        <v>0</v>
      </c>
      <c r="W5279" s="75"/>
      <c r="X5279" s="76"/>
    </row>
    <row r="5280" spans="1:24" s="77" customFormat="1" ht="15.75" x14ac:dyDescent="0.25">
      <c r="A5280" s="72" t="s">
        <v>316</v>
      </c>
      <c r="B5280" s="33" t="s">
        <v>336</v>
      </c>
      <c r="C5280" s="73" t="s">
        <v>89</v>
      </c>
      <c r="D5280" s="43" t="s">
        <v>88</v>
      </c>
      <c r="E5280" s="53"/>
      <c r="F5280" s="53">
        <f>E5280/12*1</f>
        <v>0</v>
      </c>
      <c r="G5280" s="53"/>
      <c r="H5280" s="53"/>
      <c r="I5280" s="54"/>
      <c r="J5280" s="50"/>
      <c r="K5280" s="54"/>
      <c r="L5280" s="55"/>
      <c r="M5280" s="75"/>
      <c r="N5280" s="75"/>
      <c r="O5280" s="74"/>
      <c r="P5280" s="74"/>
      <c r="Q5280" s="57">
        <f t="shared" si="1289"/>
        <v>0</v>
      </c>
      <c r="R5280" s="74"/>
      <c r="S5280" s="53">
        <f t="shared" si="1291"/>
        <v>0</v>
      </c>
      <c r="T5280" s="58"/>
      <c r="U5280" s="58"/>
      <c r="V5280" s="53">
        <f t="shared" si="1290"/>
        <v>0</v>
      </c>
      <c r="W5280" s="75"/>
      <c r="X5280" s="76"/>
    </row>
    <row r="5281" spans="1:24" s="77" customFormat="1" ht="37.5" customHeight="1" x14ac:dyDescent="0.25">
      <c r="A5281" s="72" t="s">
        <v>316</v>
      </c>
      <c r="B5281" s="33" t="s">
        <v>336</v>
      </c>
      <c r="C5281" s="73" t="s">
        <v>91</v>
      </c>
      <c r="D5281" s="43" t="s">
        <v>90</v>
      </c>
      <c r="E5281" s="53"/>
      <c r="F5281" s="53">
        <f>E5281/12*1</f>
        <v>0</v>
      </c>
      <c r="G5281" s="53"/>
      <c r="H5281" s="53"/>
      <c r="I5281" s="54"/>
      <c r="J5281" s="50"/>
      <c r="K5281" s="54"/>
      <c r="L5281" s="55"/>
      <c r="M5281" s="75"/>
      <c r="N5281" s="75"/>
      <c r="O5281" s="74"/>
      <c r="P5281" s="74"/>
      <c r="Q5281" s="57">
        <f t="shared" si="1289"/>
        <v>0</v>
      </c>
      <c r="R5281" s="74"/>
      <c r="S5281" s="53">
        <f t="shared" si="1291"/>
        <v>0</v>
      </c>
      <c r="T5281" s="58"/>
      <c r="U5281" s="58"/>
      <c r="V5281" s="53">
        <f t="shared" si="1290"/>
        <v>0</v>
      </c>
      <c r="W5281" s="75"/>
      <c r="X5281" s="76"/>
    </row>
    <row r="5282" spans="1:24" s="77" customFormat="1" ht="15.75" x14ac:dyDescent="0.25">
      <c r="A5282" s="72" t="s">
        <v>316</v>
      </c>
      <c r="B5282" s="33" t="s">
        <v>336</v>
      </c>
      <c r="C5282" s="73" t="s">
        <v>94</v>
      </c>
      <c r="D5282" s="43" t="s">
        <v>97</v>
      </c>
      <c r="E5282" s="74"/>
      <c r="F5282" s="74"/>
      <c r="G5282" s="74"/>
      <c r="H5282" s="74"/>
      <c r="I5282" s="54"/>
      <c r="J5282" s="50"/>
      <c r="K5282" s="54"/>
      <c r="L5282" s="55"/>
      <c r="M5282" s="75"/>
      <c r="N5282" s="75"/>
      <c r="O5282" s="74"/>
      <c r="P5282" s="74"/>
      <c r="Q5282" s="57">
        <f t="shared" si="1289"/>
        <v>0</v>
      </c>
      <c r="R5282" s="74"/>
      <c r="S5282" s="53">
        <f t="shared" si="1291"/>
        <v>0</v>
      </c>
      <c r="T5282" s="58"/>
      <c r="U5282" s="58"/>
      <c r="V5282" s="53">
        <f t="shared" si="1290"/>
        <v>0</v>
      </c>
      <c r="W5282" s="75"/>
      <c r="X5282" s="76"/>
    </row>
    <row r="5283" spans="1:24" s="77" customFormat="1" ht="15.75" x14ac:dyDescent="0.25">
      <c r="A5283" s="72" t="s">
        <v>316</v>
      </c>
      <c r="B5283" s="33" t="s">
        <v>336</v>
      </c>
      <c r="C5283" s="73" t="s">
        <v>93</v>
      </c>
      <c r="D5283" s="43" t="s">
        <v>92</v>
      </c>
      <c r="E5283" s="74"/>
      <c r="F5283" s="74"/>
      <c r="G5283" s="74"/>
      <c r="H5283" s="74"/>
      <c r="I5283" s="54"/>
      <c r="J5283" s="50"/>
      <c r="K5283" s="54"/>
      <c r="L5283" s="55"/>
      <c r="M5283" s="75"/>
      <c r="N5283" s="75"/>
      <c r="O5283" s="74"/>
      <c r="P5283" s="74"/>
      <c r="Q5283" s="57">
        <f t="shared" si="1289"/>
        <v>0</v>
      </c>
      <c r="R5283" s="74"/>
      <c r="S5283" s="53">
        <f t="shared" si="1291"/>
        <v>0</v>
      </c>
      <c r="T5283" s="58"/>
      <c r="U5283" s="58"/>
      <c r="V5283" s="53">
        <f t="shared" si="1290"/>
        <v>0</v>
      </c>
      <c r="W5283" s="75"/>
      <c r="X5283" s="76"/>
    </row>
    <row r="5284" spans="1:24" s="77" customFormat="1" ht="31.5" x14ac:dyDescent="0.25">
      <c r="A5284" s="72" t="s">
        <v>316</v>
      </c>
      <c r="B5284" s="33" t="s">
        <v>336</v>
      </c>
      <c r="C5284" s="73" t="s">
        <v>98</v>
      </c>
      <c r="D5284" s="34" t="s">
        <v>99</v>
      </c>
      <c r="E5284" s="74"/>
      <c r="F5284" s="74"/>
      <c r="G5284" s="74"/>
      <c r="H5284" s="74"/>
      <c r="I5284" s="54"/>
      <c r="J5284" s="50"/>
      <c r="K5284" s="54"/>
      <c r="L5284" s="55"/>
      <c r="M5284" s="75"/>
      <c r="N5284" s="75"/>
      <c r="O5284" s="74"/>
      <c r="P5284" s="74"/>
      <c r="Q5284" s="57">
        <f t="shared" si="1289"/>
        <v>0</v>
      </c>
      <c r="R5284" s="74"/>
      <c r="S5284" s="53">
        <f t="shared" si="1291"/>
        <v>0</v>
      </c>
      <c r="T5284" s="58"/>
      <c r="U5284" s="58"/>
      <c r="V5284" s="53">
        <f t="shared" si="1290"/>
        <v>0</v>
      </c>
      <c r="W5284" s="75"/>
      <c r="X5284" s="76"/>
    </row>
    <row r="5285" spans="1:24" s="77" customFormat="1" ht="15.75" x14ac:dyDescent="0.25">
      <c r="A5285" s="72" t="s">
        <v>316</v>
      </c>
      <c r="B5285" s="33" t="s">
        <v>336</v>
      </c>
      <c r="C5285" s="73" t="s">
        <v>100</v>
      </c>
      <c r="D5285" s="34" t="s">
        <v>101</v>
      </c>
      <c r="E5285" s="74"/>
      <c r="F5285" s="74"/>
      <c r="G5285" s="74"/>
      <c r="H5285" s="74"/>
      <c r="I5285" s="54"/>
      <c r="J5285" s="50"/>
      <c r="K5285" s="54"/>
      <c r="L5285" s="55"/>
      <c r="M5285" s="75"/>
      <c r="N5285" s="75"/>
      <c r="O5285" s="74"/>
      <c r="P5285" s="74"/>
      <c r="Q5285" s="57">
        <f t="shared" si="1289"/>
        <v>0</v>
      </c>
      <c r="R5285" s="74"/>
      <c r="S5285" s="53">
        <f t="shared" si="1291"/>
        <v>0</v>
      </c>
      <c r="T5285" s="58"/>
      <c r="U5285" s="58"/>
      <c r="V5285" s="53">
        <f t="shared" si="1290"/>
        <v>0</v>
      </c>
      <c r="W5285" s="75"/>
      <c r="X5285" s="76"/>
    </row>
    <row r="5286" spans="1:24" s="77" customFormat="1" ht="47.25" x14ac:dyDescent="0.25">
      <c r="A5286" s="72" t="s">
        <v>316</v>
      </c>
      <c r="B5286" s="33" t="s">
        <v>336</v>
      </c>
      <c r="C5286" s="73" t="s">
        <v>102</v>
      </c>
      <c r="D5286" s="39" t="s">
        <v>87</v>
      </c>
      <c r="E5286" s="74"/>
      <c r="F5286" s="74"/>
      <c r="G5286" s="74"/>
      <c r="H5286" s="74"/>
      <c r="I5286" s="54"/>
      <c r="J5286" s="50"/>
      <c r="K5286" s="54"/>
      <c r="L5286" s="55"/>
      <c r="M5286" s="75"/>
      <c r="N5286" s="75"/>
      <c r="O5286" s="74"/>
      <c r="P5286" s="74"/>
      <c r="Q5286" s="57">
        <f t="shared" si="1289"/>
        <v>0</v>
      </c>
      <c r="R5286" s="74"/>
      <c r="S5286" s="53">
        <f t="shared" si="1291"/>
        <v>0</v>
      </c>
      <c r="T5286" s="58"/>
      <c r="U5286" s="58"/>
      <c r="V5286" s="53">
        <f t="shared" si="1290"/>
        <v>0</v>
      </c>
      <c r="W5286" s="75"/>
      <c r="X5286" s="76"/>
    </row>
    <row r="5287" spans="1:24" s="77" customFormat="1" ht="63" x14ac:dyDescent="0.25">
      <c r="A5287" s="72" t="s">
        <v>316</v>
      </c>
      <c r="B5287" s="33" t="s">
        <v>336</v>
      </c>
      <c r="C5287" s="73" t="s">
        <v>102</v>
      </c>
      <c r="D5287" s="39" t="s">
        <v>103</v>
      </c>
      <c r="E5287" s="74"/>
      <c r="F5287" s="74"/>
      <c r="G5287" s="74"/>
      <c r="H5287" s="74"/>
      <c r="I5287" s="54"/>
      <c r="J5287" s="50"/>
      <c r="K5287" s="54"/>
      <c r="L5287" s="55"/>
      <c r="M5287" s="75"/>
      <c r="N5287" s="75"/>
      <c r="O5287" s="74"/>
      <c r="P5287" s="74"/>
      <c r="Q5287" s="57">
        <f t="shared" si="1289"/>
        <v>0</v>
      </c>
      <c r="R5287" s="74"/>
      <c r="S5287" s="53">
        <f t="shared" si="1291"/>
        <v>0</v>
      </c>
      <c r="T5287" s="58"/>
      <c r="U5287" s="58"/>
      <c r="V5287" s="53">
        <f t="shared" si="1290"/>
        <v>0</v>
      </c>
      <c r="W5287" s="75"/>
      <c r="X5287" s="76"/>
    </row>
    <row r="5288" spans="1:24" s="77" customFormat="1" ht="23.25" customHeight="1" x14ac:dyDescent="0.25">
      <c r="A5288" s="72" t="s">
        <v>316</v>
      </c>
      <c r="B5288" s="33" t="s">
        <v>336</v>
      </c>
      <c r="C5288" s="23" t="s">
        <v>374</v>
      </c>
      <c r="D5288" s="39" t="s">
        <v>375</v>
      </c>
      <c r="E5288" s="74"/>
      <c r="F5288" s="74"/>
      <c r="G5288" s="74"/>
      <c r="H5288" s="74"/>
      <c r="I5288" s="127"/>
      <c r="J5288" s="55"/>
      <c r="K5288" s="127"/>
      <c r="L5288" s="55"/>
      <c r="M5288" s="75"/>
      <c r="N5288" s="75"/>
      <c r="O5288" s="74"/>
      <c r="P5288" s="74"/>
      <c r="Q5288" s="59"/>
      <c r="R5288" s="74"/>
      <c r="S5288" s="53"/>
      <c r="T5288" s="53"/>
      <c r="U5288" s="53"/>
      <c r="V5288" s="53"/>
      <c r="W5288" s="75"/>
      <c r="X5288" s="76"/>
    </row>
    <row r="5289" spans="1:24" s="77" customFormat="1" ht="15.75" x14ac:dyDescent="0.25">
      <c r="A5289" s="72" t="s">
        <v>316</v>
      </c>
      <c r="B5289" s="33" t="s">
        <v>336</v>
      </c>
      <c r="C5289" s="23" t="s">
        <v>377</v>
      </c>
      <c r="D5289" s="39" t="s">
        <v>376</v>
      </c>
      <c r="E5289" s="74"/>
      <c r="F5289" s="74"/>
      <c r="G5289" s="74"/>
      <c r="H5289" s="74"/>
      <c r="I5289" s="127"/>
      <c r="J5289" s="55"/>
      <c r="K5289" s="127"/>
      <c r="L5289" s="55"/>
      <c r="M5289" s="75"/>
      <c r="N5289" s="75"/>
      <c r="O5289" s="74"/>
      <c r="P5289" s="74"/>
      <c r="Q5289" s="59"/>
      <c r="R5289" s="74"/>
      <c r="S5289" s="53"/>
      <c r="T5289" s="53"/>
      <c r="U5289" s="53"/>
      <c r="V5289" s="53"/>
      <c r="W5289" s="75"/>
      <c r="X5289" s="76"/>
    </row>
    <row r="5290" spans="1:24" s="77" customFormat="1" ht="15.75" x14ac:dyDescent="0.25">
      <c r="A5290" s="72" t="s">
        <v>316</v>
      </c>
      <c r="B5290" s="21">
        <v>2</v>
      </c>
      <c r="C5290" s="73" t="s">
        <v>102</v>
      </c>
      <c r="D5290" s="40" t="s">
        <v>31</v>
      </c>
      <c r="E5290" s="68">
        <f>E5291+E5297+E5351</f>
        <v>1140901</v>
      </c>
      <c r="F5290" s="68">
        <f>F5291+F5297+F5351</f>
        <v>285110.25</v>
      </c>
      <c r="G5290" s="68">
        <f>G5291+G5297+G5351</f>
        <v>287594</v>
      </c>
      <c r="H5290" s="68">
        <f>H5291+H5297+H5351</f>
        <v>277136</v>
      </c>
      <c r="I5290" s="134">
        <f>I5291+I5297+I5351</f>
        <v>10244.25</v>
      </c>
      <c r="J5290" s="50">
        <f>ROUND(I5290/F5290*100,2)</f>
        <v>3.59</v>
      </c>
      <c r="K5290" s="134">
        <f>K5291+K5297+K5351</f>
        <v>-9324</v>
      </c>
      <c r="L5290" s="55">
        <f>ROUND(K5290*100/-F5290,2)</f>
        <v>3.27</v>
      </c>
      <c r="M5290" s="64">
        <v>36656</v>
      </c>
      <c r="N5290" s="49">
        <f>ROUND(M5290/12*3,0)</f>
        <v>9164</v>
      </c>
      <c r="O5290" s="68">
        <f t="shared" ref="O5290:V5290" si="1292">O5291+O5297+O5351</f>
        <v>12616</v>
      </c>
      <c r="P5290" s="68">
        <f t="shared" si="1292"/>
        <v>12028</v>
      </c>
      <c r="Q5290" s="134">
        <f t="shared" si="1292"/>
        <v>588</v>
      </c>
      <c r="R5290" s="68">
        <f t="shared" si="1292"/>
        <v>1495</v>
      </c>
      <c r="S5290" s="64">
        <f t="shared" si="1292"/>
        <v>373</v>
      </c>
      <c r="T5290" s="144">
        <f t="shared" si="1292"/>
        <v>369</v>
      </c>
      <c r="U5290" s="144">
        <f t="shared" si="1292"/>
        <v>364</v>
      </c>
      <c r="V5290" s="53">
        <f t="shared" si="1292"/>
        <v>5</v>
      </c>
      <c r="W5290" s="74"/>
      <c r="X5290" s="76"/>
    </row>
    <row r="5291" spans="1:24" s="77" customFormat="1" ht="15.75" x14ac:dyDescent="0.25">
      <c r="A5291" s="72" t="s">
        <v>316</v>
      </c>
      <c r="B5291" s="22" t="s">
        <v>337</v>
      </c>
      <c r="C5291" s="73" t="s">
        <v>102</v>
      </c>
      <c r="D5291" s="32" t="s">
        <v>32</v>
      </c>
      <c r="E5291" s="64">
        <f t="shared" ref="E5291:L5291" si="1293">SUM(E5292:E5296)</f>
        <v>201703</v>
      </c>
      <c r="F5291" s="64">
        <f t="shared" si="1293"/>
        <v>50426</v>
      </c>
      <c r="G5291" s="64">
        <f t="shared" si="1293"/>
        <v>50426</v>
      </c>
      <c r="H5291" s="64">
        <f t="shared" si="1293"/>
        <v>50426</v>
      </c>
      <c r="I5291" s="134">
        <f t="shared" si="1293"/>
        <v>0</v>
      </c>
      <c r="J5291" s="134">
        <f t="shared" si="1293"/>
        <v>0</v>
      </c>
      <c r="K5291" s="134">
        <f t="shared" si="1293"/>
        <v>0</v>
      </c>
      <c r="L5291" s="64">
        <f t="shared" si="1293"/>
        <v>0</v>
      </c>
      <c r="M5291" s="64"/>
      <c r="N5291" s="64"/>
      <c r="O5291" s="64">
        <f t="shared" ref="O5291:V5291" si="1294">SUM(O5292:O5296)</f>
        <v>4300</v>
      </c>
      <c r="P5291" s="64">
        <f t="shared" si="1294"/>
        <v>4300</v>
      </c>
      <c r="Q5291" s="134">
        <f t="shared" si="1294"/>
        <v>0</v>
      </c>
      <c r="R5291" s="64">
        <f t="shared" si="1294"/>
        <v>265</v>
      </c>
      <c r="S5291" s="64">
        <f t="shared" si="1294"/>
        <v>66</v>
      </c>
      <c r="T5291" s="144">
        <f t="shared" si="1294"/>
        <v>94</v>
      </c>
      <c r="U5291" s="144">
        <f t="shared" si="1294"/>
        <v>94</v>
      </c>
      <c r="V5291" s="64">
        <f t="shared" si="1294"/>
        <v>0</v>
      </c>
      <c r="W5291" s="64"/>
      <c r="X5291" s="76"/>
    </row>
    <row r="5292" spans="1:24" s="77" customFormat="1" ht="15.75" x14ac:dyDescent="0.25">
      <c r="A5292" s="72" t="s">
        <v>316</v>
      </c>
      <c r="B5292" s="33" t="s">
        <v>337</v>
      </c>
      <c r="C5292" s="73" t="s">
        <v>109</v>
      </c>
      <c r="D5292" s="34" t="s">
        <v>106</v>
      </c>
      <c r="E5292" s="53">
        <v>201703</v>
      </c>
      <c r="F5292" s="53">
        <f>ROUND(E5292/12*3,0)</f>
        <v>50426</v>
      </c>
      <c r="G5292" s="53">
        <v>50426</v>
      </c>
      <c r="H5292" s="53">
        <v>50426</v>
      </c>
      <c r="I5292" s="54"/>
      <c r="J5292" s="50"/>
      <c r="K5292" s="54"/>
      <c r="L5292" s="55"/>
      <c r="M5292" s="75"/>
      <c r="N5292" s="75"/>
      <c r="O5292" s="74">
        <v>4300</v>
      </c>
      <c r="P5292" s="74">
        <v>4300</v>
      </c>
      <c r="Q5292" s="57">
        <f>O5292-P5292</f>
        <v>0</v>
      </c>
      <c r="R5292" s="74">
        <v>265</v>
      </c>
      <c r="S5292" s="53">
        <f>ROUND(R5292/12*3,0)</f>
        <v>66</v>
      </c>
      <c r="T5292" s="58">
        <v>94</v>
      </c>
      <c r="U5292" s="58">
        <v>94</v>
      </c>
      <c r="V5292" s="53">
        <f>T5292-U5292</f>
        <v>0</v>
      </c>
      <c r="W5292" s="75"/>
      <c r="X5292" s="76"/>
    </row>
    <row r="5293" spans="1:24" s="77" customFormat="1" ht="31.5" x14ac:dyDescent="0.25">
      <c r="A5293" s="72" t="s">
        <v>316</v>
      </c>
      <c r="B5293" s="33" t="s">
        <v>337</v>
      </c>
      <c r="C5293" s="73" t="s">
        <v>110</v>
      </c>
      <c r="D5293" s="34" t="s">
        <v>114</v>
      </c>
      <c r="E5293" s="74"/>
      <c r="F5293" s="74"/>
      <c r="G5293" s="74"/>
      <c r="H5293" s="74"/>
      <c r="I5293" s="54"/>
      <c r="J5293" s="50"/>
      <c r="K5293" s="54"/>
      <c r="L5293" s="55"/>
      <c r="M5293" s="75"/>
      <c r="N5293" s="75"/>
      <c r="O5293" s="74"/>
      <c r="P5293" s="74"/>
      <c r="Q5293" s="57">
        <f>O5293-P5293</f>
        <v>0</v>
      </c>
      <c r="R5293" s="74"/>
      <c r="S5293" s="53">
        <f>ROUND(R5293/12*3,0)</f>
        <v>0</v>
      </c>
      <c r="T5293" s="58"/>
      <c r="U5293" s="58"/>
      <c r="V5293" s="53">
        <f>T5293-U5293</f>
        <v>0</v>
      </c>
      <c r="W5293" s="75"/>
      <c r="X5293" s="76"/>
    </row>
    <row r="5294" spans="1:24" s="77" customFormat="1" ht="15.75" x14ac:dyDescent="0.25">
      <c r="A5294" s="72" t="s">
        <v>316</v>
      </c>
      <c r="B5294" s="33" t="s">
        <v>337</v>
      </c>
      <c r="C5294" s="73" t="s">
        <v>111</v>
      </c>
      <c r="D5294" s="34" t="s">
        <v>115</v>
      </c>
      <c r="E5294" s="74"/>
      <c r="F5294" s="74"/>
      <c r="G5294" s="74"/>
      <c r="H5294" s="74"/>
      <c r="I5294" s="54"/>
      <c r="J5294" s="50"/>
      <c r="K5294" s="54"/>
      <c r="L5294" s="55"/>
      <c r="M5294" s="75"/>
      <c r="N5294" s="75"/>
      <c r="O5294" s="74"/>
      <c r="P5294" s="74"/>
      <c r="Q5294" s="57">
        <f>O5294-P5294</f>
        <v>0</v>
      </c>
      <c r="R5294" s="74"/>
      <c r="S5294" s="53">
        <f>ROUND(R5294/12*3,0)</f>
        <v>0</v>
      </c>
      <c r="T5294" s="58"/>
      <c r="U5294" s="58"/>
      <c r="V5294" s="53">
        <f>T5294-U5294</f>
        <v>0</v>
      </c>
      <c r="W5294" s="75"/>
      <c r="X5294" s="76"/>
    </row>
    <row r="5295" spans="1:24" s="77" customFormat="1" ht="31.5" x14ac:dyDescent="0.25">
      <c r="A5295" s="72" t="s">
        <v>316</v>
      </c>
      <c r="B5295" s="33" t="s">
        <v>337</v>
      </c>
      <c r="C5295" s="73" t="s">
        <v>113</v>
      </c>
      <c r="D5295" s="34" t="s">
        <v>116</v>
      </c>
      <c r="E5295" s="74"/>
      <c r="F5295" s="74"/>
      <c r="G5295" s="74"/>
      <c r="H5295" s="74"/>
      <c r="I5295" s="127"/>
      <c r="J5295" s="50"/>
      <c r="K5295" s="127"/>
      <c r="L5295" s="55"/>
      <c r="M5295" s="75"/>
      <c r="N5295" s="75"/>
      <c r="O5295" s="74"/>
      <c r="P5295" s="74"/>
      <c r="Q5295" s="59">
        <f>O5295-P5295</f>
        <v>0</v>
      </c>
      <c r="R5295" s="74"/>
      <c r="S5295" s="53">
        <f>ROUND(R5295/12*3,0)</f>
        <v>0</v>
      </c>
      <c r="T5295" s="53"/>
      <c r="U5295" s="53"/>
      <c r="V5295" s="53">
        <f>T5295-U5295</f>
        <v>0</v>
      </c>
      <c r="W5295" s="75"/>
      <c r="X5295" s="76"/>
    </row>
    <row r="5296" spans="1:24" s="77" customFormat="1" ht="15.75" x14ac:dyDescent="0.25">
      <c r="A5296" s="72" t="s">
        <v>316</v>
      </c>
      <c r="B5296" s="33" t="s">
        <v>337</v>
      </c>
      <c r="C5296" s="73" t="s">
        <v>112</v>
      </c>
      <c r="D5296" s="34" t="s">
        <v>117</v>
      </c>
      <c r="E5296" s="74"/>
      <c r="F5296" s="74"/>
      <c r="G5296" s="74"/>
      <c r="H5296" s="74"/>
      <c r="I5296" s="54"/>
      <c r="J5296" s="50"/>
      <c r="K5296" s="54"/>
      <c r="L5296" s="55"/>
      <c r="M5296" s="75"/>
      <c r="N5296" s="75"/>
      <c r="O5296" s="74"/>
      <c r="P5296" s="74"/>
      <c r="Q5296" s="57">
        <f>O5296-P5296</f>
        <v>0</v>
      </c>
      <c r="R5296" s="74"/>
      <c r="S5296" s="53">
        <f>ROUND(R5296/12*3,0)</f>
        <v>0</v>
      </c>
      <c r="T5296" s="58"/>
      <c r="U5296" s="58"/>
      <c r="V5296" s="53">
        <f>T5296-U5296</f>
        <v>0</v>
      </c>
      <c r="W5296" s="75"/>
      <c r="X5296" s="76"/>
    </row>
    <row r="5297" spans="1:24" s="77" customFormat="1" ht="15.75" x14ac:dyDescent="0.25">
      <c r="A5297" s="72" t="s">
        <v>316</v>
      </c>
      <c r="B5297" s="22" t="s">
        <v>338</v>
      </c>
      <c r="C5297" s="73" t="s">
        <v>102</v>
      </c>
      <c r="D5297" s="41" t="s">
        <v>33</v>
      </c>
      <c r="E5297" s="64">
        <f>SUM(E5298:E5350)</f>
        <v>937815</v>
      </c>
      <c r="F5297" s="64">
        <f>SUM(F5298:F5350)</f>
        <v>234453.75</v>
      </c>
      <c r="G5297" s="64">
        <f>SUM(G5298:G5350)</f>
        <v>235374</v>
      </c>
      <c r="H5297" s="64">
        <f>SUM(H5298:H5350)</f>
        <v>224916</v>
      </c>
      <c r="I5297" s="134">
        <f>SUM(I5298:I5350)</f>
        <v>10244.25</v>
      </c>
      <c r="J5297" s="50">
        <f>ROUND(I5297/F5297*100,2)</f>
        <v>4.37</v>
      </c>
      <c r="K5297" s="134">
        <f>SUM(K5298:K5350)</f>
        <v>-9324</v>
      </c>
      <c r="L5297" s="55">
        <f>ROUND(K5297*100/-F5297,2)</f>
        <v>3.98</v>
      </c>
      <c r="M5297" s="64"/>
      <c r="N5297" s="64"/>
      <c r="O5297" s="64">
        <f t="shared" ref="O5297:V5297" si="1295">SUM(O5298:O5350)</f>
        <v>8316</v>
      </c>
      <c r="P5297" s="64">
        <f t="shared" si="1295"/>
        <v>7728</v>
      </c>
      <c r="Q5297" s="134">
        <f t="shared" si="1295"/>
        <v>588</v>
      </c>
      <c r="R5297" s="64">
        <f t="shared" si="1295"/>
        <v>1230</v>
      </c>
      <c r="S5297" s="64">
        <f t="shared" si="1295"/>
        <v>307</v>
      </c>
      <c r="T5297" s="144">
        <f t="shared" si="1295"/>
        <v>275</v>
      </c>
      <c r="U5297" s="144">
        <f t="shared" si="1295"/>
        <v>270</v>
      </c>
      <c r="V5297" s="64">
        <f t="shared" si="1295"/>
        <v>5</v>
      </c>
      <c r="W5297" s="64"/>
      <c r="X5297" s="76"/>
    </row>
    <row r="5298" spans="1:24" s="77" customFormat="1" ht="31.5" x14ac:dyDescent="0.25">
      <c r="A5298" s="72" t="s">
        <v>316</v>
      </c>
      <c r="B5298" s="33" t="s">
        <v>338</v>
      </c>
      <c r="C5298" s="78" t="s">
        <v>139</v>
      </c>
      <c r="D5298" s="43" t="s">
        <v>119</v>
      </c>
      <c r="E5298" s="53">
        <v>773975</v>
      </c>
      <c r="F5298" s="53">
        <f t="shared" ref="F5298:F5299" si="1296">E5298/12*3</f>
        <v>193493.75</v>
      </c>
      <c r="G5298" s="53">
        <v>184316</v>
      </c>
      <c r="H5298" s="53">
        <v>184316</v>
      </c>
      <c r="I5298" s="127"/>
      <c r="J5298" s="55"/>
      <c r="K5298" s="54">
        <f t="shared" ref="K5298" si="1297">G5298-F5298</f>
        <v>-9177.75</v>
      </c>
      <c r="L5298" s="55">
        <f t="shared" ref="L5298" si="1298">ROUND(K5298*100/-F5298,2)</f>
        <v>4.74</v>
      </c>
      <c r="M5298" s="75"/>
      <c r="N5298" s="75"/>
      <c r="O5298" s="74">
        <v>5243</v>
      </c>
      <c r="P5298" s="74">
        <v>5243</v>
      </c>
      <c r="Q5298" s="57">
        <f t="shared" ref="Q5298:Q5350" si="1299">O5298-P5298</f>
        <v>0</v>
      </c>
      <c r="R5298" s="74">
        <v>1033</v>
      </c>
      <c r="S5298" s="53">
        <f>ROUND(R5298/12*3,0)</f>
        <v>258</v>
      </c>
      <c r="T5298" s="58">
        <v>246</v>
      </c>
      <c r="U5298" s="58">
        <v>246</v>
      </c>
      <c r="V5298" s="53">
        <f t="shared" ref="V5298:V5350" si="1300">T5298-U5298</f>
        <v>0</v>
      </c>
      <c r="W5298" s="75"/>
      <c r="X5298" s="76"/>
    </row>
    <row r="5299" spans="1:24" s="77" customFormat="1" ht="47.25" x14ac:dyDescent="0.25">
      <c r="A5299" s="72" t="s">
        <v>316</v>
      </c>
      <c r="B5299" s="33" t="s">
        <v>338</v>
      </c>
      <c r="C5299" s="78" t="s">
        <v>140</v>
      </c>
      <c r="D5299" s="43" t="s">
        <v>120</v>
      </c>
      <c r="E5299" s="53">
        <v>160919</v>
      </c>
      <c r="F5299" s="53">
        <f t="shared" si="1296"/>
        <v>40229.75</v>
      </c>
      <c r="G5299" s="53">
        <v>50474</v>
      </c>
      <c r="H5299" s="53">
        <v>40016</v>
      </c>
      <c r="I5299" s="127">
        <f t="shared" ref="I5299" si="1301">G5299-F5299</f>
        <v>10244.25</v>
      </c>
      <c r="J5299" s="55">
        <f t="shared" ref="J5299" si="1302">ROUND(I5299/F5299*100,2)</f>
        <v>25.46</v>
      </c>
      <c r="K5299" s="54"/>
      <c r="L5299" s="55"/>
      <c r="M5299" s="75"/>
      <c r="N5299" s="75"/>
      <c r="O5299" s="74">
        <v>2975</v>
      </c>
      <c r="P5299" s="74">
        <v>2387</v>
      </c>
      <c r="Q5299" s="57">
        <f t="shared" si="1299"/>
        <v>588</v>
      </c>
      <c r="R5299" s="74">
        <v>192</v>
      </c>
      <c r="S5299" s="53">
        <f>ROUND(R5299/12*3,0)</f>
        <v>48</v>
      </c>
      <c r="T5299" s="58">
        <v>28</v>
      </c>
      <c r="U5299" s="58">
        <v>23</v>
      </c>
      <c r="V5299" s="53">
        <f t="shared" si="1300"/>
        <v>5</v>
      </c>
      <c r="W5299" s="75"/>
      <c r="X5299" s="76"/>
    </row>
    <row r="5300" spans="1:24" s="77" customFormat="1" ht="31.5" x14ac:dyDescent="0.25">
      <c r="A5300" s="72" t="s">
        <v>316</v>
      </c>
      <c r="B5300" s="33" t="s">
        <v>338</v>
      </c>
      <c r="C5300" s="78" t="s">
        <v>141</v>
      </c>
      <c r="D5300" s="43" t="s">
        <v>142</v>
      </c>
      <c r="E5300" s="74"/>
      <c r="F5300" s="74"/>
      <c r="G5300" s="74"/>
      <c r="H5300" s="74"/>
      <c r="I5300" s="54"/>
      <c r="J5300" s="50"/>
      <c r="K5300" s="54"/>
      <c r="L5300" s="55"/>
      <c r="M5300" s="75"/>
      <c r="N5300" s="75"/>
      <c r="O5300" s="74"/>
      <c r="P5300" s="74"/>
      <c r="Q5300" s="57">
        <f t="shared" si="1299"/>
        <v>0</v>
      </c>
      <c r="R5300" s="74"/>
      <c r="S5300" s="53">
        <f t="shared" ref="S5300:S5338" si="1303">ROUND(R5300/12*3,0)</f>
        <v>0</v>
      </c>
      <c r="T5300" s="58"/>
      <c r="U5300" s="58"/>
      <c r="V5300" s="53">
        <f t="shared" si="1300"/>
        <v>0</v>
      </c>
      <c r="W5300" s="75"/>
      <c r="X5300" s="76"/>
    </row>
    <row r="5301" spans="1:24" s="77" customFormat="1" ht="31.5" x14ac:dyDescent="0.25">
      <c r="A5301" s="72" t="s">
        <v>316</v>
      </c>
      <c r="B5301" s="33" t="s">
        <v>338</v>
      </c>
      <c r="C5301" s="78" t="s">
        <v>143</v>
      </c>
      <c r="D5301" s="43" t="s">
        <v>144</v>
      </c>
      <c r="E5301" s="74"/>
      <c r="F5301" s="74"/>
      <c r="G5301" s="74"/>
      <c r="H5301" s="74"/>
      <c r="I5301" s="54"/>
      <c r="J5301" s="50"/>
      <c r="K5301" s="54"/>
      <c r="L5301" s="55"/>
      <c r="M5301" s="75"/>
      <c r="N5301" s="75"/>
      <c r="O5301" s="74"/>
      <c r="P5301" s="74"/>
      <c r="Q5301" s="57">
        <f t="shared" si="1299"/>
        <v>0</v>
      </c>
      <c r="R5301" s="74"/>
      <c r="S5301" s="53">
        <f t="shared" si="1303"/>
        <v>0</v>
      </c>
      <c r="T5301" s="58"/>
      <c r="U5301" s="58"/>
      <c r="V5301" s="53">
        <f t="shared" si="1300"/>
        <v>0</v>
      </c>
      <c r="W5301" s="75"/>
      <c r="X5301" s="76"/>
    </row>
    <row r="5302" spans="1:24" s="77" customFormat="1" ht="15.75" x14ac:dyDescent="0.25">
      <c r="A5302" s="72" t="s">
        <v>316</v>
      </c>
      <c r="B5302" s="33" t="s">
        <v>338</v>
      </c>
      <c r="C5302" s="78" t="s">
        <v>145</v>
      </c>
      <c r="D5302" s="43" t="s">
        <v>146</v>
      </c>
      <c r="E5302" s="74"/>
      <c r="F5302" s="74"/>
      <c r="G5302" s="74"/>
      <c r="H5302" s="74"/>
      <c r="I5302" s="54"/>
      <c r="J5302" s="50"/>
      <c r="K5302" s="54"/>
      <c r="L5302" s="55"/>
      <c r="M5302" s="75"/>
      <c r="N5302" s="75"/>
      <c r="O5302" s="74"/>
      <c r="P5302" s="74"/>
      <c r="Q5302" s="57">
        <f t="shared" si="1299"/>
        <v>0</v>
      </c>
      <c r="R5302" s="74"/>
      <c r="S5302" s="53">
        <f t="shared" si="1303"/>
        <v>0</v>
      </c>
      <c r="T5302" s="58"/>
      <c r="U5302" s="58"/>
      <c r="V5302" s="53">
        <f t="shared" si="1300"/>
        <v>0</v>
      </c>
      <c r="W5302" s="75"/>
      <c r="X5302" s="76"/>
    </row>
    <row r="5303" spans="1:24" s="77" customFormat="1" ht="15.75" x14ac:dyDescent="0.25">
      <c r="A5303" s="72" t="s">
        <v>316</v>
      </c>
      <c r="B5303" s="33" t="s">
        <v>338</v>
      </c>
      <c r="C5303" s="78" t="s">
        <v>147</v>
      </c>
      <c r="D5303" s="43" t="s">
        <v>148</v>
      </c>
      <c r="E5303" s="74"/>
      <c r="F5303" s="74"/>
      <c r="G5303" s="74"/>
      <c r="H5303" s="74"/>
      <c r="I5303" s="54"/>
      <c r="J5303" s="50"/>
      <c r="K5303" s="54"/>
      <c r="L5303" s="55"/>
      <c r="M5303" s="75"/>
      <c r="N5303" s="75"/>
      <c r="O5303" s="74"/>
      <c r="P5303" s="74"/>
      <c r="Q5303" s="57">
        <f t="shared" si="1299"/>
        <v>0</v>
      </c>
      <c r="R5303" s="74"/>
      <c r="S5303" s="53">
        <f t="shared" si="1303"/>
        <v>0</v>
      </c>
      <c r="T5303" s="58"/>
      <c r="U5303" s="58"/>
      <c r="V5303" s="53">
        <f t="shared" si="1300"/>
        <v>0</v>
      </c>
      <c r="W5303" s="75"/>
      <c r="X5303" s="76"/>
    </row>
    <row r="5304" spans="1:24" s="77" customFormat="1" ht="78.75" x14ac:dyDescent="0.25">
      <c r="A5304" s="72" t="s">
        <v>316</v>
      </c>
      <c r="B5304" s="33" t="s">
        <v>338</v>
      </c>
      <c r="C5304" s="78" t="s">
        <v>149</v>
      </c>
      <c r="D5304" s="43" t="s">
        <v>150</v>
      </c>
      <c r="E5304" s="74"/>
      <c r="F5304" s="74"/>
      <c r="G5304" s="74"/>
      <c r="H5304" s="74"/>
      <c r="I5304" s="54"/>
      <c r="J5304" s="50"/>
      <c r="K5304" s="54"/>
      <c r="L5304" s="55"/>
      <c r="M5304" s="75"/>
      <c r="N5304" s="75"/>
      <c r="O5304" s="74"/>
      <c r="P5304" s="74"/>
      <c r="Q5304" s="57">
        <f t="shared" si="1299"/>
        <v>0</v>
      </c>
      <c r="R5304" s="74"/>
      <c r="S5304" s="53">
        <f t="shared" si="1303"/>
        <v>0</v>
      </c>
      <c r="T5304" s="58"/>
      <c r="U5304" s="58"/>
      <c r="V5304" s="53">
        <f t="shared" si="1300"/>
        <v>0</v>
      </c>
      <c r="W5304" s="75"/>
      <c r="X5304" s="76"/>
    </row>
    <row r="5305" spans="1:24" s="77" customFormat="1" ht="31.5" x14ac:dyDescent="0.25">
      <c r="A5305" s="72" t="s">
        <v>316</v>
      </c>
      <c r="B5305" s="33" t="s">
        <v>338</v>
      </c>
      <c r="C5305" s="78" t="s">
        <v>130</v>
      </c>
      <c r="D5305" s="43" t="s">
        <v>151</v>
      </c>
      <c r="E5305" s="74"/>
      <c r="F5305" s="74"/>
      <c r="G5305" s="74"/>
      <c r="H5305" s="74"/>
      <c r="I5305" s="54"/>
      <c r="J5305" s="50"/>
      <c r="K5305" s="54"/>
      <c r="L5305" s="55"/>
      <c r="M5305" s="75"/>
      <c r="N5305" s="75"/>
      <c r="O5305" s="74"/>
      <c r="P5305" s="74"/>
      <c r="Q5305" s="57">
        <f t="shared" si="1299"/>
        <v>0</v>
      </c>
      <c r="R5305" s="74"/>
      <c r="S5305" s="53">
        <f t="shared" si="1303"/>
        <v>0</v>
      </c>
      <c r="T5305" s="58"/>
      <c r="U5305" s="58"/>
      <c r="V5305" s="53">
        <f t="shared" si="1300"/>
        <v>0</v>
      </c>
      <c r="W5305" s="75"/>
      <c r="X5305" s="76"/>
    </row>
    <row r="5306" spans="1:24" s="77" customFormat="1" ht="47.25" x14ac:dyDescent="0.25">
      <c r="A5306" s="72" t="s">
        <v>316</v>
      </c>
      <c r="B5306" s="33" t="s">
        <v>338</v>
      </c>
      <c r="C5306" s="78" t="s">
        <v>174</v>
      </c>
      <c r="D5306" s="43" t="s">
        <v>175</v>
      </c>
      <c r="E5306" s="74"/>
      <c r="F5306" s="74"/>
      <c r="G5306" s="74"/>
      <c r="H5306" s="74"/>
      <c r="I5306" s="54"/>
      <c r="J5306" s="50"/>
      <c r="K5306" s="54"/>
      <c r="L5306" s="55"/>
      <c r="M5306" s="75"/>
      <c r="N5306" s="75"/>
      <c r="O5306" s="74"/>
      <c r="P5306" s="74"/>
      <c r="Q5306" s="57">
        <f t="shared" si="1299"/>
        <v>0</v>
      </c>
      <c r="R5306" s="74"/>
      <c r="S5306" s="53">
        <f t="shared" si="1303"/>
        <v>0</v>
      </c>
      <c r="T5306" s="58"/>
      <c r="U5306" s="58"/>
      <c r="V5306" s="53">
        <f t="shared" si="1300"/>
        <v>0</v>
      </c>
      <c r="W5306" s="75"/>
      <c r="X5306" s="76"/>
    </row>
    <row r="5307" spans="1:24" s="77" customFormat="1" ht="31.5" x14ac:dyDescent="0.25">
      <c r="A5307" s="72" t="s">
        <v>316</v>
      </c>
      <c r="B5307" s="33" t="s">
        <v>338</v>
      </c>
      <c r="C5307" s="78" t="s">
        <v>129</v>
      </c>
      <c r="D5307" s="43" t="s">
        <v>152</v>
      </c>
      <c r="E5307" s="74"/>
      <c r="F5307" s="74"/>
      <c r="G5307" s="74"/>
      <c r="H5307" s="74"/>
      <c r="I5307" s="54"/>
      <c r="J5307" s="50"/>
      <c r="K5307" s="54"/>
      <c r="L5307" s="55"/>
      <c r="M5307" s="75"/>
      <c r="N5307" s="75"/>
      <c r="O5307" s="74"/>
      <c r="P5307" s="74"/>
      <c r="Q5307" s="57">
        <f t="shared" si="1299"/>
        <v>0</v>
      </c>
      <c r="R5307" s="74"/>
      <c r="S5307" s="53">
        <f t="shared" si="1303"/>
        <v>0</v>
      </c>
      <c r="T5307" s="58"/>
      <c r="U5307" s="58"/>
      <c r="V5307" s="53">
        <f t="shared" si="1300"/>
        <v>0</v>
      </c>
      <c r="W5307" s="75"/>
      <c r="X5307" s="76"/>
    </row>
    <row r="5308" spans="1:24" s="77" customFormat="1" ht="31.5" x14ac:dyDescent="0.25">
      <c r="A5308" s="72" t="s">
        <v>316</v>
      </c>
      <c r="B5308" s="33" t="s">
        <v>338</v>
      </c>
      <c r="C5308" s="78" t="s">
        <v>176</v>
      </c>
      <c r="D5308" s="43" t="s">
        <v>177</v>
      </c>
      <c r="E5308" s="74"/>
      <c r="F5308" s="74"/>
      <c r="G5308" s="74"/>
      <c r="H5308" s="74"/>
      <c r="I5308" s="54"/>
      <c r="J5308" s="50"/>
      <c r="K5308" s="54"/>
      <c r="L5308" s="55"/>
      <c r="M5308" s="75"/>
      <c r="N5308" s="75"/>
      <c r="O5308" s="74"/>
      <c r="P5308" s="74"/>
      <c r="Q5308" s="57">
        <f t="shared" si="1299"/>
        <v>0</v>
      </c>
      <c r="R5308" s="74"/>
      <c r="S5308" s="53">
        <f t="shared" si="1303"/>
        <v>0</v>
      </c>
      <c r="T5308" s="58"/>
      <c r="U5308" s="58"/>
      <c r="V5308" s="53">
        <f t="shared" si="1300"/>
        <v>0</v>
      </c>
      <c r="W5308" s="75"/>
      <c r="X5308" s="76"/>
    </row>
    <row r="5309" spans="1:24" s="77" customFormat="1" ht="15.75" x14ac:dyDescent="0.25">
      <c r="A5309" s="72" t="s">
        <v>316</v>
      </c>
      <c r="B5309" s="33" t="s">
        <v>338</v>
      </c>
      <c r="C5309" s="78" t="s">
        <v>131</v>
      </c>
      <c r="D5309" s="43" t="s">
        <v>153</v>
      </c>
      <c r="E5309" s="74"/>
      <c r="F5309" s="74"/>
      <c r="G5309" s="74"/>
      <c r="H5309" s="74"/>
      <c r="I5309" s="54"/>
      <c r="J5309" s="50"/>
      <c r="K5309" s="54"/>
      <c r="L5309" s="55"/>
      <c r="M5309" s="75"/>
      <c r="N5309" s="75"/>
      <c r="O5309" s="74"/>
      <c r="P5309" s="74"/>
      <c r="Q5309" s="57">
        <f t="shared" si="1299"/>
        <v>0</v>
      </c>
      <c r="R5309" s="74"/>
      <c r="S5309" s="53">
        <f t="shared" si="1303"/>
        <v>0</v>
      </c>
      <c r="T5309" s="58"/>
      <c r="U5309" s="58"/>
      <c r="V5309" s="53">
        <f t="shared" si="1300"/>
        <v>0</v>
      </c>
      <c r="W5309" s="75"/>
      <c r="X5309" s="76"/>
    </row>
    <row r="5310" spans="1:24" s="77" customFormat="1" ht="31.5" x14ac:dyDescent="0.25">
      <c r="A5310" s="72" t="s">
        <v>316</v>
      </c>
      <c r="B5310" s="33" t="s">
        <v>338</v>
      </c>
      <c r="C5310" s="78" t="s">
        <v>178</v>
      </c>
      <c r="D5310" s="43" t="s">
        <v>179</v>
      </c>
      <c r="E5310" s="74"/>
      <c r="F5310" s="74"/>
      <c r="G5310" s="74"/>
      <c r="H5310" s="74"/>
      <c r="I5310" s="54"/>
      <c r="J5310" s="50"/>
      <c r="K5310" s="54"/>
      <c r="L5310" s="55"/>
      <c r="M5310" s="75"/>
      <c r="N5310" s="75"/>
      <c r="O5310" s="74"/>
      <c r="P5310" s="74"/>
      <c r="Q5310" s="57">
        <f t="shared" si="1299"/>
        <v>0</v>
      </c>
      <c r="R5310" s="74"/>
      <c r="S5310" s="53">
        <f t="shared" si="1303"/>
        <v>0</v>
      </c>
      <c r="T5310" s="58"/>
      <c r="U5310" s="58"/>
      <c r="V5310" s="53">
        <f t="shared" si="1300"/>
        <v>0</v>
      </c>
      <c r="W5310" s="75"/>
      <c r="X5310" s="76"/>
    </row>
    <row r="5311" spans="1:24" s="77" customFormat="1" ht="31.5" x14ac:dyDescent="0.25">
      <c r="A5311" s="72" t="s">
        <v>316</v>
      </c>
      <c r="B5311" s="33" t="s">
        <v>338</v>
      </c>
      <c r="C5311" s="78" t="s">
        <v>132</v>
      </c>
      <c r="D5311" s="43" t="s">
        <v>154</v>
      </c>
      <c r="E5311" s="74"/>
      <c r="F5311" s="74"/>
      <c r="G5311" s="74"/>
      <c r="H5311" s="74"/>
      <c r="I5311" s="54"/>
      <c r="J5311" s="50"/>
      <c r="K5311" s="54"/>
      <c r="L5311" s="55"/>
      <c r="M5311" s="75"/>
      <c r="N5311" s="75"/>
      <c r="O5311" s="74"/>
      <c r="P5311" s="74"/>
      <c r="Q5311" s="57">
        <f t="shared" si="1299"/>
        <v>0</v>
      </c>
      <c r="R5311" s="74"/>
      <c r="S5311" s="53">
        <f t="shared" si="1303"/>
        <v>0</v>
      </c>
      <c r="T5311" s="58"/>
      <c r="U5311" s="58"/>
      <c r="V5311" s="53">
        <f t="shared" si="1300"/>
        <v>0</v>
      </c>
      <c r="W5311" s="75"/>
      <c r="X5311" s="76"/>
    </row>
    <row r="5312" spans="1:24" s="77" customFormat="1" ht="15.75" x14ac:dyDescent="0.25">
      <c r="A5312" s="72" t="s">
        <v>316</v>
      </c>
      <c r="B5312" s="33" t="s">
        <v>338</v>
      </c>
      <c r="C5312" s="78" t="s">
        <v>133</v>
      </c>
      <c r="D5312" s="43" t="s">
        <v>155</v>
      </c>
      <c r="E5312" s="74"/>
      <c r="F5312" s="74"/>
      <c r="G5312" s="74"/>
      <c r="H5312" s="74"/>
      <c r="I5312" s="54"/>
      <c r="J5312" s="50"/>
      <c r="K5312" s="54"/>
      <c r="L5312" s="55"/>
      <c r="M5312" s="75"/>
      <c r="N5312" s="75"/>
      <c r="O5312" s="74"/>
      <c r="P5312" s="74"/>
      <c r="Q5312" s="57">
        <f t="shared" si="1299"/>
        <v>0</v>
      </c>
      <c r="R5312" s="74"/>
      <c r="S5312" s="53">
        <f t="shared" si="1303"/>
        <v>0</v>
      </c>
      <c r="T5312" s="58"/>
      <c r="U5312" s="58"/>
      <c r="V5312" s="53">
        <f t="shared" si="1300"/>
        <v>0</v>
      </c>
      <c r="W5312" s="75"/>
      <c r="X5312" s="76"/>
    </row>
    <row r="5313" spans="1:24" s="77" customFormat="1" ht="15.75" x14ac:dyDescent="0.25">
      <c r="A5313" s="72" t="s">
        <v>316</v>
      </c>
      <c r="B5313" s="33" t="s">
        <v>338</v>
      </c>
      <c r="C5313" s="78" t="s">
        <v>135</v>
      </c>
      <c r="D5313" s="43" t="s">
        <v>156</v>
      </c>
      <c r="E5313" s="74"/>
      <c r="F5313" s="74"/>
      <c r="G5313" s="74"/>
      <c r="H5313" s="74"/>
      <c r="I5313" s="54"/>
      <c r="J5313" s="50"/>
      <c r="K5313" s="54"/>
      <c r="L5313" s="55"/>
      <c r="M5313" s="75"/>
      <c r="N5313" s="75"/>
      <c r="O5313" s="74"/>
      <c r="P5313" s="74"/>
      <c r="Q5313" s="57">
        <f t="shared" si="1299"/>
        <v>0</v>
      </c>
      <c r="R5313" s="74"/>
      <c r="S5313" s="53">
        <f t="shared" si="1303"/>
        <v>0</v>
      </c>
      <c r="T5313" s="58"/>
      <c r="U5313" s="58"/>
      <c r="V5313" s="53">
        <f t="shared" si="1300"/>
        <v>0</v>
      </c>
      <c r="W5313" s="75"/>
      <c r="X5313" s="76"/>
    </row>
    <row r="5314" spans="1:24" s="77" customFormat="1" ht="31.5" x14ac:dyDescent="0.25">
      <c r="A5314" s="72" t="s">
        <v>316</v>
      </c>
      <c r="B5314" s="33" t="s">
        <v>338</v>
      </c>
      <c r="C5314" s="78" t="s">
        <v>136</v>
      </c>
      <c r="D5314" s="43" t="s">
        <v>157</v>
      </c>
      <c r="E5314" s="74"/>
      <c r="F5314" s="74"/>
      <c r="G5314" s="74"/>
      <c r="H5314" s="74"/>
      <c r="I5314" s="54"/>
      <c r="J5314" s="50"/>
      <c r="K5314" s="54"/>
      <c r="L5314" s="55"/>
      <c r="M5314" s="75"/>
      <c r="N5314" s="75"/>
      <c r="O5314" s="74"/>
      <c r="P5314" s="74"/>
      <c r="Q5314" s="57">
        <f t="shared" si="1299"/>
        <v>0</v>
      </c>
      <c r="R5314" s="74"/>
      <c r="S5314" s="53">
        <f t="shared" si="1303"/>
        <v>0</v>
      </c>
      <c r="T5314" s="58"/>
      <c r="U5314" s="58"/>
      <c r="V5314" s="53">
        <f t="shared" si="1300"/>
        <v>0</v>
      </c>
      <c r="W5314" s="75"/>
      <c r="X5314" s="76"/>
    </row>
    <row r="5315" spans="1:24" s="77" customFormat="1" ht="47.25" x14ac:dyDescent="0.25">
      <c r="A5315" s="72" t="s">
        <v>316</v>
      </c>
      <c r="B5315" s="33" t="s">
        <v>338</v>
      </c>
      <c r="C5315" s="78" t="s">
        <v>134</v>
      </c>
      <c r="D5315" s="43" t="s">
        <v>158</v>
      </c>
      <c r="E5315" s="74"/>
      <c r="F5315" s="74"/>
      <c r="G5315" s="74"/>
      <c r="H5315" s="74"/>
      <c r="I5315" s="54"/>
      <c r="J5315" s="50"/>
      <c r="K5315" s="54"/>
      <c r="L5315" s="55"/>
      <c r="M5315" s="75"/>
      <c r="N5315" s="75"/>
      <c r="O5315" s="74"/>
      <c r="P5315" s="74"/>
      <c r="Q5315" s="57">
        <f t="shared" si="1299"/>
        <v>0</v>
      </c>
      <c r="R5315" s="74"/>
      <c r="S5315" s="53">
        <f t="shared" si="1303"/>
        <v>0</v>
      </c>
      <c r="T5315" s="58"/>
      <c r="U5315" s="58"/>
      <c r="V5315" s="53">
        <f t="shared" si="1300"/>
        <v>0</v>
      </c>
      <c r="W5315" s="75"/>
      <c r="X5315" s="76"/>
    </row>
    <row r="5316" spans="1:24" s="77" customFormat="1" ht="15.75" x14ac:dyDescent="0.25">
      <c r="A5316" s="72" t="s">
        <v>316</v>
      </c>
      <c r="B5316" s="33" t="s">
        <v>338</v>
      </c>
      <c r="C5316" s="78" t="s">
        <v>138</v>
      </c>
      <c r="D5316" s="43" t="s">
        <v>159</v>
      </c>
      <c r="E5316" s="74"/>
      <c r="F5316" s="74"/>
      <c r="G5316" s="74"/>
      <c r="H5316" s="74"/>
      <c r="I5316" s="54"/>
      <c r="J5316" s="50"/>
      <c r="K5316" s="54"/>
      <c r="L5316" s="55"/>
      <c r="M5316" s="75"/>
      <c r="N5316" s="75"/>
      <c r="O5316" s="74"/>
      <c r="P5316" s="74"/>
      <c r="Q5316" s="57">
        <f t="shared" si="1299"/>
        <v>0</v>
      </c>
      <c r="R5316" s="74"/>
      <c r="S5316" s="53">
        <f t="shared" si="1303"/>
        <v>0</v>
      </c>
      <c r="T5316" s="58"/>
      <c r="U5316" s="58"/>
      <c r="V5316" s="53">
        <f t="shared" si="1300"/>
        <v>0</v>
      </c>
      <c r="W5316" s="75"/>
      <c r="X5316" s="76"/>
    </row>
    <row r="5317" spans="1:24" s="77" customFormat="1" ht="15.75" x14ac:dyDescent="0.25">
      <c r="A5317" s="72" t="s">
        <v>316</v>
      </c>
      <c r="B5317" s="33" t="s">
        <v>338</v>
      </c>
      <c r="C5317" s="78" t="s">
        <v>180</v>
      </c>
      <c r="D5317" s="43" t="s">
        <v>181</v>
      </c>
      <c r="E5317" s="74"/>
      <c r="F5317" s="74"/>
      <c r="G5317" s="74"/>
      <c r="H5317" s="74"/>
      <c r="I5317" s="54"/>
      <c r="J5317" s="50"/>
      <c r="K5317" s="54"/>
      <c r="L5317" s="55"/>
      <c r="M5317" s="75"/>
      <c r="N5317" s="75"/>
      <c r="O5317" s="74"/>
      <c r="P5317" s="74"/>
      <c r="Q5317" s="57">
        <f t="shared" si="1299"/>
        <v>0</v>
      </c>
      <c r="R5317" s="74"/>
      <c r="S5317" s="53">
        <f t="shared" si="1303"/>
        <v>0</v>
      </c>
      <c r="T5317" s="58"/>
      <c r="U5317" s="58"/>
      <c r="V5317" s="53">
        <f t="shared" si="1300"/>
        <v>0</v>
      </c>
      <c r="W5317" s="75"/>
      <c r="X5317" s="76"/>
    </row>
    <row r="5318" spans="1:24" s="77" customFormat="1" ht="31.5" x14ac:dyDescent="0.25">
      <c r="A5318" s="72" t="s">
        <v>316</v>
      </c>
      <c r="B5318" s="33" t="s">
        <v>338</v>
      </c>
      <c r="C5318" s="78" t="s">
        <v>137</v>
      </c>
      <c r="D5318" s="43" t="s">
        <v>160</v>
      </c>
      <c r="E5318" s="74"/>
      <c r="F5318" s="74"/>
      <c r="G5318" s="74"/>
      <c r="H5318" s="74"/>
      <c r="I5318" s="54"/>
      <c r="J5318" s="50"/>
      <c r="K5318" s="54"/>
      <c r="L5318" s="55"/>
      <c r="M5318" s="75"/>
      <c r="N5318" s="75"/>
      <c r="O5318" s="74"/>
      <c r="P5318" s="74"/>
      <c r="Q5318" s="57">
        <f t="shared" si="1299"/>
        <v>0</v>
      </c>
      <c r="R5318" s="74"/>
      <c r="S5318" s="53">
        <f t="shared" si="1303"/>
        <v>0</v>
      </c>
      <c r="T5318" s="58"/>
      <c r="U5318" s="58"/>
      <c r="V5318" s="53">
        <f t="shared" si="1300"/>
        <v>0</v>
      </c>
      <c r="W5318" s="75"/>
      <c r="X5318" s="76"/>
    </row>
    <row r="5319" spans="1:24" s="77" customFormat="1" ht="15.75" x14ac:dyDescent="0.25">
      <c r="A5319" s="72" t="s">
        <v>316</v>
      </c>
      <c r="B5319" s="33" t="s">
        <v>338</v>
      </c>
      <c r="C5319" s="78" t="s">
        <v>127</v>
      </c>
      <c r="D5319" s="43" t="s">
        <v>161</v>
      </c>
      <c r="E5319" s="74"/>
      <c r="F5319" s="74"/>
      <c r="G5319" s="74"/>
      <c r="H5319" s="74"/>
      <c r="I5319" s="54"/>
      <c r="J5319" s="50"/>
      <c r="K5319" s="54"/>
      <c r="L5319" s="55"/>
      <c r="M5319" s="75"/>
      <c r="N5319" s="75"/>
      <c r="O5319" s="74"/>
      <c r="P5319" s="74"/>
      <c r="Q5319" s="57">
        <f t="shared" si="1299"/>
        <v>0</v>
      </c>
      <c r="R5319" s="74"/>
      <c r="S5319" s="53">
        <f t="shared" si="1303"/>
        <v>0</v>
      </c>
      <c r="T5319" s="58"/>
      <c r="U5319" s="58"/>
      <c r="V5319" s="53">
        <f t="shared" si="1300"/>
        <v>0</v>
      </c>
      <c r="W5319" s="75"/>
      <c r="X5319" s="76"/>
    </row>
    <row r="5320" spans="1:24" s="77" customFormat="1" ht="31.5" x14ac:dyDescent="0.25">
      <c r="A5320" s="72" t="s">
        <v>316</v>
      </c>
      <c r="B5320" s="33" t="s">
        <v>338</v>
      </c>
      <c r="C5320" s="78" t="s">
        <v>126</v>
      </c>
      <c r="D5320" s="43" t="s">
        <v>162</v>
      </c>
      <c r="E5320" s="74"/>
      <c r="F5320" s="74"/>
      <c r="G5320" s="74"/>
      <c r="H5320" s="74"/>
      <c r="I5320" s="54"/>
      <c r="J5320" s="50"/>
      <c r="K5320" s="54"/>
      <c r="L5320" s="55"/>
      <c r="M5320" s="75"/>
      <c r="N5320" s="75"/>
      <c r="O5320" s="74"/>
      <c r="P5320" s="74"/>
      <c r="Q5320" s="57">
        <f t="shared" si="1299"/>
        <v>0</v>
      </c>
      <c r="R5320" s="74"/>
      <c r="S5320" s="53">
        <f t="shared" si="1303"/>
        <v>0</v>
      </c>
      <c r="T5320" s="58"/>
      <c r="U5320" s="58"/>
      <c r="V5320" s="53">
        <f t="shared" si="1300"/>
        <v>0</v>
      </c>
      <c r="W5320" s="75"/>
      <c r="X5320" s="76"/>
    </row>
    <row r="5321" spans="1:24" s="77" customFormat="1" ht="15.75" x14ac:dyDescent="0.25">
      <c r="A5321" s="72" t="s">
        <v>316</v>
      </c>
      <c r="B5321" s="33" t="s">
        <v>338</v>
      </c>
      <c r="C5321" s="78" t="s">
        <v>122</v>
      </c>
      <c r="D5321" s="43" t="s">
        <v>163</v>
      </c>
      <c r="E5321" s="74"/>
      <c r="F5321" s="74"/>
      <c r="G5321" s="74"/>
      <c r="H5321" s="74"/>
      <c r="I5321" s="54"/>
      <c r="J5321" s="50"/>
      <c r="K5321" s="54"/>
      <c r="L5321" s="55"/>
      <c r="M5321" s="75"/>
      <c r="N5321" s="75"/>
      <c r="O5321" s="74"/>
      <c r="P5321" s="74"/>
      <c r="Q5321" s="57">
        <f t="shared" si="1299"/>
        <v>0</v>
      </c>
      <c r="R5321" s="74"/>
      <c r="S5321" s="53">
        <f t="shared" si="1303"/>
        <v>0</v>
      </c>
      <c r="T5321" s="58"/>
      <c r="U5321" s="58"/>
      <c r="V5321" s="53">
        <f t="shared" si="1300"/>
        <v>0</v>
      </c>
      <c r="W5321" s="75"/>
      <c r="X5321" s="76"/>
    </row>
    <row r="5322" spans="1:24" s="77" customFormat="1" ht="15.75" x14ac:dyDescent="0.25">
      <c r="A5322" s="72" t="s">
        <v>316</v>
      </c>
      <c r="B5322" s="33" t="s">
        <v>338</v>
      </c>
      <c r="C5322" s="78" t="s">
        <v>123</v>
      </c>
      <c r="D5322" s="43" t="s">
        <v>164</v>
      </c>
      <c r="E5322" s="74"/>
      <c r="F5322" s="74"/>
      <c r="G5322" s="74"/>
      <c r="H5322" s="74"/>
      <c r="I5322" s="54"/>
      <c r="J5322" s="50"/>
      <c r="K5322" s="54"/>
      <c r="L5322" s="55"/>
      <c r="M5322" s="75"/>
      <c r="N5322" s="75"/>
      <c r="O5322" s="74"/>
      <c r="P5322" s="74"/>
      <c r="Q5322" s="57">
        <f t="shared" si="1299"/>
        <v>0</v>
      </c>
      <c r="R5322" s="74"/>
      <c r="S5322" s="53">
        <f t="shared" si="1303"/>
        <v>0</v>
      </c>
      <c r="T5322" s="58"/>
      <c r="U5322" s="58"/>
      <c r="V5322" s="53">
        <f t="shared" si="1300"/>
        <v>0</v>
      </c>
      <c r="W5322" s="75"/>
      <c r="X5322" s="76"/>
    </row>
    <row r="5323" spans="1:24" s="77" customFormat="1" ht="15.75" x14ac:dyDescent="0.25">
      <c r="A5323" s="72" t="s">
        <v>316</v>
      </c>
      <c r="B5323" s="33" t="s">
        <v>338</v>
      </c>
      <c r="C5323" s="78" t="s">
        <v>182</v>
      </c>
      <c r="D5323" s="43" t="s">
        <v>183</v>
      </c>
      <c r="E5323" s="74"/>
      <c r="F5323" s="74"/>
      <c r="G5323" s="74"/>
      <c r="H5323" s="74"/>
      <c r="I5323" s="54"/>
      <c r="J5323" s="50"/>
      <c r="K5323" s="54"/>
      <c r="L5323" s="55"/>
      <c r="M5323" s="75"/>
      <c r="N5323" s="75"/>
      <c r="O5323" s="74"/>
      <c r="P5323" s="74"/>
      <c r="Q5323" s="57">
        <f t="shared" si="1299"/>
        <v>0</v>
      </c>
      <c r="R5323" s="74"/>
      <c r="S5323" s="53">
        <f t="shared" si="1303"/>
        <v>0</v>
      </c>
      <c r="T5323" s="58"/>
      <c r="U5323" s="58"/>
      <c r="V5323" s="53">
        <f t="shared" si="1300"/>
        <v>0</v>
      </c>
      <c r="W5323" s="75"/>
      <c r="X5323" s="76"/>
    </row>
    <row r="5324" spans="1:24" s="77" customFormat="1" ht="15.75" x14ac:dyDescent="0.25">
      <c r="A5324" s="72" t="s">
        <v>316</v>
      </c>
      <c r="B5324" s="33" t="s">
        <v>338</v>
      </c>
      <c r="C5324" s="78" t="s">
        <v>184</v>
      </c>
      <c r="D5324" s="43" t="s">
        <v>185</v>
      </c>
      <c r="E5324" s="74"/>
      <c r="F5324" s="74"/>
      <c r="G5324" s="74"/>
      <c r="H5324" s="74"/>
      <c r="I5324" s="54"/>
      <c r="J5324" s="50"/>
      <c r="K5324" s="54"/>
      <c r="L5324" s="55"/>
      <c r="M5324" s="75"/>
      <c r="N5324" s="75"/>
      <c r="O5324" s="74"/>
      <c r="P5324" s="74"/>
      <c r="Q5324" s="57">
        <f t="shared" si="1299"/>
        <v>0</v>
      </c>
      <c r="R5324" s="74"/>
      <c r="S5324" s="53">
        <f t="shared" si="1303"/>
        <v>0</v>
      </c>
      <c r="T5324" s="58"/>
      <c r="U5324" s="58"/>
      <c r="V5324" s="53">
        <f t="shared" si="1300"/>
        <v>0</v>
      </c>
      <c r="W5324" s="75"/>
      <c r="X5324" s="76"/>
    </row>
    <row r="5325" spans="1:24" s="77" customFormat="1" ht="15.75" x14ac:dyDescent="0.25">
      <c r="A5325" s="72" t="s">
        <v>316</v>
      </c>
      <c r="B5325" s="33" t="s">
        <v>338</v>
      </c>
      <c r="C5325" s="78" t="s">
        <v>186</v>
      </c>
      <c r="D5325" s="43" t="s">
        <v>187</v>
      </c>
      <c r="E5325" s="74"/>
      <c r="F5325" s="74"/>
      <c r="G5325" s="74"/>
      <c r="H5325" s="74"/>
      <c r="I5325" s="54"/>
      <c r="J5325" s="50"/>
      <c r="K5325" s="54"/>
      <c r="L5325" s="55"/>
      <c r="M5325" s="75"/>
      <c r="N5325" s="75"/>
      <c r="O5325" s="74"/>
      <c r="P5325" s="74"/>
      <c r="Q5325" s="57">
        <f t="shared" si="1299"/>
        <v>0</v>
      </c>
      <c r="R5325" s="74"/>
      <c r="S5325" s="53">
        <f t="shared" si="1303"/>
        <v>0</v>
      </c>
      <c r="T5325" s="58"/>
      <c r="U5325" s="58"/>
      <c r="V5325" s="53">
        <f t="shared" si="1300"/>
        <v>0</v>
      </c>
      <c r="W5325" s="75"/>
      <c r="X5325" s="76"/>
    </row>
    <row r="5326" spans="1:24" s="77" customFormat="1" ht="31.5" x14ac:dyDescent="0.25">
      <c r="A5326" s="72" t="s">
        <v>316</v>
      </c>
      <c r="B5326" s="33" t="s">
        <v>338</v>
      </c>
      <c r="C5326" s="78" t="s">
        <v>188</v>
      </c>
      <c r="D5326" s="43" t="s">
        <v>189</v>
      </c>
      <c r="E5326" s="74"/>
      <c r="F5326" s="74"/>
      <c r="G5326" s="74"/>
      <c r="H5326" s="74"/>
      <c r="I5326" s="54"/>
      <c r="J5326" s="50"/>
      <c r="K5326" s="54"/>
      <c r="L5326" s="55"/>
      <c r="M5326" s="75"/>
      <c r="N5326" s="75"/>
      <c r="O5326" s="74"/>
      <c r="P5326" s="74"/>
      <c r="Q5326" s="57">
        <f t="shared" si="1299"/>
        <v>0</v>
      </c>
      <c r="R5326" s="74"/>
      <c r="S5326" s="53">
        <f t="shared" si="1303"/>
        <v>0</v>
      </c>
      <c r="T5326" s="58"/>
      <c r="U5326" s="58"/>
      <c r="V5326" s="53">
        <f t="shared" si="1300"/>
        <v>0</v>
      </c>
      <c r="W5326" s="75"/>
      <c r="X5326" s="76"/>
    </row>
    <row r="5327" spans="1:24" s="77" customFormat="1" ht="15.75" x14ac:dyDescent="0.25">
      <c r="A5327" s="72" t="s">
        <v>316</v>
      </c>
      <c r="B5327" s="33" t="s">
        <v>338</v>
      </c>
      <c r="C5327" s="78" t="s">
        <v>124</v>
      </c>
      <c r="D5327" s="43" t="s">
        <v>165</v>
      </c>
      <c r="E5327" s="74"/>
      <c r="F5327" s="74"/>
      <c r="G5327" s="74"/>
      <c r="H5327" s="74"/>
      <c r="I5327" s="54"/>
      <c r="J5327" s="50"/>
      <c r="K5327" s="54"/>
      <c r="L5327" s="55"/>
      <c r="M5327" s="75"/>
      <c r="N5327" s="75"/>
      <c r="O5327" s="74"/>
      <c r="P5327" s="74"/>
      <c r="Q5327" s="57">
        <f t="shared" si="1299"/>
        <v>0</v>
      </c>
      <c r="R5327" s="74"/>
      <c r="S5327" s="53">
        <f t="shared" si="1303"/>
        <v>0</v>
      </c>
      <c r="T5327" s="58"/>
      <c r="U5327" s="58"/>
      <c r="V5327" s="53">
        <f t="shared" si="1300"/>
        <v>0</v>
      </c>
      <c r="W5327" s="75"/>
      <c r="X5327" s="76"/>
    </row>
    <row r="5328" spans="1:24" s="77" customFormat="1" ht="15.75" x14ac:dyDescent="0.25">
      <c r="A5328" s="72" t="s">
        <v>316</v>
      </c>
      <c r="B5328" s="33" t="s">
        <v>338</v>
      </c>
      <c r="C5328" s="78" t="s">
        <v>125</v>
      </c>
      <c r="D5328" s="43" t="s">
        <v>166</v>
      </c>
      <c r="E5328" s="74"/>
      <c r="F5328" s="74"/>
      <c r="G5328" s="74"/>
      <c r="H5328" s="74"/>
      <c r="I5328" s="54"/>
      <c r="J5328" s="50"/>
      <c r="K5328" s="54"/>
      <c r="L5328" s="55"/>
      <c r="M5328" s="75"/>
      <c r="N5328" s="75"/>
      <c r="O5328" s="74"/>
      <c r="P5328" s="74"/>
      <c r="Q5328" s="57">
        <f t="shared" si="1299"/>
        <v>0</v>
      </c>
      <c r="R5328" s="74"/>
      <c r="S5328" s="53">
        <f t="shared" si="1303"/>
        <v>0</v>
      </c>
      <c r="T5328" s="58"/>
      <c r="U5328" s="58"/>
      <c r="V5328" s="53">
        <f t="shared" si="1300"/>
        <v>0</v>
      </c>
      <c r="W5328" s="75"/>
      <c r="X5328" s="76"/>
    </row>
    <row r="5329" spans="1:24" s="77" customFormat="1" ht="47.25" x14ac:dyDescent="0.25">
      <c r="A5329" s="72" t="s">
        <v>316</v>
      </c>
      <c r="B5329" s="33" t="s">
        <v>338</v>
      </c>
      <c r="C5329" s="78" t="s">
        <v>34</v>
      </c>
      <c r="D5329" s="43" t="s">
        <v>167</v>
      </c>
      <c r="E5329" s="74"/>
      <c r="F5329" s="74"/>
      <c r="G5329" s="74"/>
      <c r="H5329" s="74"/>
      <c r="I5329" s="54"/>
      <c r="J5329" s="50"/>
      <c r="K5329" s="54"/>
      <c r="L5329" s="55"/>
      <c r="M5329" s="75"/>
      <c r="N5329" s="75"/>
      <c r="O5329" s="74"/>
      <c r="P5329" s="74"/>
      <c r="Q5329" s="57">
        <f t="shared" si="1299"/>
        <v>0</v>
      </c>
      <c r="R5329" s="74"/>
      <c r="S5329" s="53">
        <f t="shared" si="1303"/>
        <v>0</v>
      </c>
      <c r="T5329" s="58"/>
      <c r="U5329" s="58"/>
      <c r="V5329" s="53">
        <f t="shared" si="1300"/>
        <v>0</v>
      </c>
      <c r="W5329" s="75"/>
      <c r="X5329" s="76"/>
    </row>
    <row r="5330" spans="1:24" s="77" customFormat="1" ht="15.75" x14ac:dyDescent="0.25">
      <c r="A5330" s="72" t="s">
        <v>316</v>
      </c>
      <c r="B5330" s="33" t="s">
        <v>338</v>
      </c>
      <c r="C5330" s="78" t="s">
        <v>35</v>
      </c>
      <c r="D5330" s="43" t="s">
        <v>168</v>
      </c>
      <c r="E5330" s="74"/>
      <c r="F5330" s="74"/>
      <c r="G5330" s="74"/>
      <c r="H5330" s="74"/>
      <c r="I5330" s="54"/>
      <c r="J5330" s="50"/>
      <c r="K5330" s="54"/>
      <c r="L5330" s="55"/>
      <c r="M5330" s="75"/>
      <c r="N5330" s="75"/>
      <c r="O5330" s="74"/>
      <c r="P5330" s="74"/>
      <c r="Q5330" s="57">
        <f t="shared" si="1299"/>
        <v>0</v>
      </c>
      <c r="R5330" s="74"/>
      <c r="S5330" s="53">
        <f t="shared" si="1303"/>
        <v>0</v>
      </c>
      <c r="T5330" s="58"/>
      <c r="U5330" s="58"/>
      <c r="V5330" s="53">
        <f t="shared" si="1300"/>
        <v>0</v>
      </c>
      <c r="W5330" s="75"/>
      <c r="X5330" s="76"/>
    </row>
    <row r="5331" spans="1:24" s="77" customFormat="1" ht="31.5" x14ac:dyDescent="0.25">
      <c r="A5331" s="72" t="s">
        <v>316</v>
      </c>
      <c r="B5331" s="33" t="s">
        <v>338</v>
      </c>
      <c r="C5331" s="78" t="s">
        <v>36</v>
      </c>
      <c r="D5331" s="43" t="s">
        <v>190</v>
      </c>
      <c r="E5331" s="74"/>
      <c r="F5331" s="74"/>
      <c r="G5331" s="74"/>
      <c r="H5331" s="74"/>
      <c r="I5331" s="54"/>
      <c r="J5331" s="50"/>
      <c r="K5331" s="54"/>
      <c r="L5331" s="55"/>
      <c r="M5331" s="75"/>
      <c r="N5331" s="75"/>
      <c r="O5331" s="74"/>
      <c r="P5331" s="74"/>
      <c r="Q5331" s="57">
        <f t="shared" si="1299"/>
        <v>0</v>
      </c>
      <c r="R5331" s="74"/>
      <c r="S5331" s="53">
        <f t="shared" si="1303"/>
        <v>0</v>
      </c>
      <c r="T5331" s="58"/>
      <c r="U5331" s="58"/>
      <c r="V5331" s="53">
        <f t="shared" si="1300"/>
        <v>0</v>
      </c>
      <c r="W5331" s="75"/>
      <c r="X5331" s="76"/>
    </row>
    <row r="5332" spans="1:24" s="77" customFormat="1" ht="31.5" x14ac:dyDescent="0.25">
      <c r="A5332" s="72" t="s">
        <v>316</v>
      </c>
      <c r="B5332" s="33" t="s">
        <v>338</v>
      </c>
      <c r="C5332" s="78" t="s">
        <v>37</v>
      </c>
      <c r="D5332" s="43" t="s">
        <v>191</v>
      </c>
      <c r="E5332" s="74"/>
      <c r="F5332" s="74"/>
      <c r="G5332" s="74"/>
      <c r="H5332" s="74"/>
      <c r="I5332" s="54"/>
      <c r="J5332" s="50"/>
      <c r="K5332" s="54"/>
      <c r="L5332" s="55"/>
      <c r="M5332" s="75"/>
      <c r="N5332" s="75"/>
      <c r="O5332" s="74"/>
      <c r="P5332" s="74"/>
      <c r="Q5332" s="57">
        <f t="shared" si="1299"/>
        <v>0</v>
      </c>
      <c r="R5332" s="74"/>
      <c r="S5332" s="53">
        <f t="shared" si="1303"/>
        <v>0</v>
      </c>
      <c r="T5332" s="58"/>
      <c r="U5332" s="58"/>
      <c r="V5332" s="53">
        <f t="shared" si="1300"/>
        <v>0</v>
      </c>
      <c r="W5332" s="75"/>
      <c r="X5332" s="76"/>
    </row>
    <row r="5333" spans="1:24" s="77" customFormat="1" ht="31.5" x14ac:dyDescent="0.25">
      <c r="A5333" s="72" t="s">
        <v>316</v>
      </c>
      <c r="B5333" s="33" t="s">
        <v>338</v>
      </c>
      <c r="C5333" s="78" t="s">
        <v>38</v>
      </c>
      <c r="D5333" s="43" t="s">
        <v>169</v>
      </c>
      <c r="E5333" s="74"/>
      <c r="F5333" s="74"/>
      <c r="G5333" s="74"/>
      <c r="H5333" s="74"/>
      <c r="I5333" s="54"/>
      <c r="J5333" s="50"/>
      <c r="K5333" s="54"/>
      <c r="L5333" s="55"/>
      <c r="M5333" s="75"/>
      <c r="N5333" s="75"/>
      <c r="O5333" s="74"/>
      <c r="P5333" s="74"/>
      <c r="Q5333" s="57">
        <f t="shared" si="1299"/>
        <v>0</v>
      </c>
      <c r="R5333" s="74"/>
      <c r="S5333" s="53">
        <f t="shared" si="1303"/>
        <v>0</v>
      </c>
      <c r="T5333" s="58"/>
      <c r="U5333" s="58"/>
      <c r="V5333" s="53">
        <f t="shared" si="1300"/>
        <v>0</v>
      </c>
      <c r="W5333" s="75"/>
      <c r="X5333" s="76"/>
    </row>
    <row r="5334" spans="1:24" s="77" customFormat="1" ht="15.75" x14ac:dyDescent="0.25">
      <c r="A5334" s="72" t="s">
        <v>316</v>
      </c>
      <c r="B5334" s="33" t="s">
        <v>338</v>
      </c>
      <c r="C5334" s="78" t="s">
        <v>39</v>
      </c>
      <c r="D5334" s="43" t="s">
        <v>170</v>
      </c>
      <c r="E5334" s="74"/>
      <c r="F5334" s="74"/>
      <c r="G5334" s="74"/>
      <c r="H5334" s="74"/>
      <c r="I5334" s="54"/>
      <c r="J5334" s="50"/>
      <c r="K5334" s="54"/>
      <c r="L5334" s="55"/>
      <c r="M5334" s="75"/>
      <c r="N5334" s="75"/>
      <c r="O5334" s="74"/>
      <c r="P5334" s="74"/>
      <c r="Q5334" s="57">
        <f t="shared" si="1299"/>
        <v>0</v>
      </c>
      <c r="R5334" s="74"/>
      <c r="S5334" s="53">
        <f t="shared" si="1303"/>
        <v>0</v>
      </c>
      <c r="T5334" s="58"/>
      <c r="U5334" s="58"/>
      <c r="V5334" s="53">
        <f t="shared" si="1300"/>
        <v>0</v>
      </c>
      <c r="W5334" s="75"/>
      <c r="X5334" s="76"/>
    </row>
    <row r="5335" spans="1:24" s="77" customFormat="1" ht="47.25" x14ac:dyDescent="0.25">
      <c r="A5335" s="72" t="s">
        <v>316</v>
      </c>
      <c r="B5335" s="33" t="s">
        <v>338</v>
      </c>
      <c r="C5335" s="78" t="s">
        <v>40</v>
      </c>
      <c r="D5335" s="43" t="s">
        <v>172</v>
      </c>
      <c r="E5335" s="74"/>
      <c r="F5335" s="74"/>
      <c r="G5335" s="74"/>
      <c r="H5335" s="74"/>
      <c r="I5335" s="54"/>
      <c r="J5335" s="50"/>
      <c r="K5335" s="54"/>
      <c r="L5335" s="55"/>
      <c r="M5335" s="75"/>
      <c r="N5335" s="75"/>
      <c r="O5335" s="74"/>
      <c r="P5335" s="74"/>
      <c r="Q5335" s="57">
        <f t="shared" si="1299"/>
        <v>0</v>
      </c>
      <c r="R5335" s="74"/>
      <c r="S5335" s="53">
        <f t="shared" si="1303"/>
        <v>0</v>
      </c>
      <c r="T5335" s="58"/>
      <c r="U5335" s="58"/>
      <c r="V5335" s="53">
        <f t="shared" si="1300"/>
        <v>0</v>
      </c>
      <c r="W5335" s="75"/>
      <c r="X5335" s="76"/>
    </row>
    <row r="5336" spans="1:24" s="77" customFormat="1" ht="15.75" x14ac:dyDescent="0.25">
      <c r="A5336" s="72" t="s">
        <v>316</v>
      </c>
      <c r="B5336" s="33" t="s">
        <v>338</v>
      </c>
      <c r="C5336" s="78" t="s">
        <v>41</v>
      </c>
      <c r="D5336" s="43" t="s">
        <v>171</v>
      </c>
      <c r="E5336" s="74"/>
      <c r="F5336" s="74"/>
      <c r="G5336" s="74"/>
      <c r="H5336" s="74"/>
      <c r="I5336" s="54"/>
      <c r="J5336" s="50"/>
      <c r="K5336" s="54"/>
      <c r="L5336" s="55"/>
      <c r="M5336" s="75"/>
      <c r="N5336" s="75"/>
      <c r="O5336" s="74"/>
      <c r="P5336" s="74"/>
      <c r="Q5336" s="57">
        <f t="shared" si="1299"/>
        <v>0</v>
      </c>
      <c r="R5336" s="74"/>
      <c r="S5336" s="53">
        <f t="shared" si="1303"/>
        <v>0</v>
      </c>
      <c r="T5336" s="58"/>
      <c r="U5336" s="58"/>
      <c r="V5336" s="53">
        <f t="shared" si="1300"/>
        <v>0</v>
      </c>
      <c r="W5336" s="75"/>
      <c r="X5336" s="76"/>
    </row>
    <row r="5337" spans="1:24" s="77" customFormat="1" ht="15.75" x14ac:dyDescent="0.25">
      <c r="A5337" s="72" t="s">
        <v>316</v>
      </c>
      <c r="B5337" s="33" t="s">
        <v>338</v>
      </c>
      <c r="C5337" s="78" t="s">
        <v>42</v>
      </c>
      <c r="D5337" s="43" t="s">
        <v>192</v>
      </c>
      <c r="E5337" s="74"/>
      <c r="F5337" s="74"/>
      <c r="G5337" s="74"/>
      <c r="H5337" s="74"/>
      <c r="I5337" s="54"/>
      <c r="J5337" s="50"/>
      <c r="K5337" s="54"/>
      <c r="L5337" s="55"/>
      <c r="M5337" s="75"/>
      <c r="N5337" s="75"/>
      <c r="O5337" s="74"/>
      <c r="P5337" s="74"/>
      <c r="Q5337" s="57">
        <f t="shared" si="1299"/>
        <v>0</v>
      </c>
      <c r="R5337" s="74"/>
      <c r="S5337" s="53">
        <f t="shared" si="1303"/>
        <v>0</v>
      </c>
      <c r="T5337" s="58"/>
      <c r="U5337" s="58"/>
      <c r="V5337" s="53">
        <f t="shared" si="1300"/>
        <v>0</v>
      </c>
      <c r="W5337" s="75"/>
      <c r="X5337" s="76"/>
    </row>
    <row r="5338" spans="1:24" s="77" customFormat="1" ht="15.75" x14ac:dyDescent="0.25">
      <c r="A5338" s="72" t="s">
        <v>316</v>
      </c>
      <c r="B5338" s="33" t="s">
        <v>338</v>
      </c>
      <c r="C5338" s="78" t="s">
        <v>43</v>
      </c>
      <c r="D5338" s="43" t="s">
        <v>193</v>
      </c>
      <c r="E5338" s="74"/>
      <c r="F5338" s="74"/>
      <c r="G5338" s="74"/>
      <c r="H5338" s="74"/>
      <c r="I5338" s="54"/>
      <c r="J5338" s="50"/>
      <c r="K5338" s="54"/>
      <c r="L5338" s="55"/>
      <c r="M5338" s="75"/>
      <c r="N5338" s="75"/>
      <c r="O5338" s="74"/>
      <c r="P5338" s="74"/>
      <c r="Q5338" s="57">
        <f t="shared" si="1299"/>
        <v>0</v>
      </c>
      <c r="R5338" s="74"/>
      <c r="S5338" s="53">
        <f t="shared" si="1303"/>
        <v>0</v>
      </c>
      <c r="T5338" s="58"/>
      <c r="U5338" s="58"/>
      <c r="V5338" s="53">
        <f t="shared" si="1300"/>
        <v>0</v>
      </c>
      <c r="W5338" s="75"/>
      <c r="X5338" s="76"/>
    </row>
    <row r="5339" spans="1:24" s="77" customFormat="1" ht="15.75" x14ac:dyDescent="0.25">
      <c r="A5339" s="72" t="s">
        <v>316</v>
      </c>
      <c r="B5339" s="33" t="s">
        <v>338</v>
      </c>
      <c r="C5339" s="78" t="s">
        <v>44</v>
      </c>
      <c r="D5339" s="43" t="s">
        <v>173</v>
      </c>
      <c r="E5339" s="53">
        <v>2921</v>
      </c>
      <c r="F5339" s="53">
        <f>E5339/12*3</f>
        <v>730.25</v>
      </c>
      <c r="G5339" s="53">
        <v>584</v>
      </c>
      <c r="H5339" s="53">
        <v>584</v>
      </c>
      <c r="I5339" s="127"/>
      <c r="J5339" s="55"/>
      <c r="K5339" s="54">
        <f>G5339-F5339</f>
        <v>-146.25</v>
      </c>
      <c r="L5339" s="55">
        <f>ROUND(K5339*100/-F5339,2)</f>
        <v>20.03</v>
      </c>
      <c r="M5339" s="75"/>
      <c r="N5339" s="75"/>
      <c r="O5339" s="74">
        <v>98</v>
      </c>
      <c r="P5339" s="74">
        <v>98</v>
      </c>
      <c r="Q5339" s="57">
        <f t="shared" si="1299"/>
        <v>0</v>
      </c>
      <c r="R5339" s="74">
        <v>5</v>
      </c>
      <c r="S5339" s="53">
        <f>ROUND(R5339/12*2,0)</f>
        <v>1</v>
      </c>
      <c r="T5339" s="58">
        <v>1</v>
      </c>
      <c r="U5339" s="58">
        <v>1</v>
      </c>
      <c r="V5339" s="53">
        <f t="shared" si="1300"/>
        <v>0</v>
      </c>
      <c r="W5339" s="75"/>
      <c r="X5339" s="76"/>
    </row>
    <row r="5340" spans="1:24" s="77" customFormat="1" ht="15.75" x14ac:dyDescent="0.25">
      <c r="A5340" s="72" t="s">
        <v>316</v>
      </c>
      <c r="B5340" s="33" t="s">
        <v>338</v>
      </c>
      <c r="C5340" s="78" t="s">
        <v>45</v>
      </c>
      <c r="D5340" s="43" t="s">
        <v>187</v>
      </c>
      <c r="E5340" s="74"/>
      <c r="F5340" s="74"/>
      <c r="G5340" s="74"/>
      <c r="H5340" s="74"/>
      <c r="I5340" s="54"/>
      <c r="J5340" s="50"/>
      <c r="K5340" s="54"/>
      <c r="L5340" s="55"/>
      <c r="M5340" s="75"/>
      <c r="N5340" s="75"/>
      <c r="O5340" s="74"/>
      <c r="P5340" s="74"/>
      <c r="Q5340" s="57">
        <f t="shared" si="1299"/>
        <v>0</v>
      </c>
      <c r="R5340" s="74"/>
      <c r="S5340" s="53">
        <f t="shared" ref="S5340:S5350" si="1304">ROUND(R5340/12*3,0)</f>
        <v>0</v>
      </c>
      <c r="T5340" s="58"/>
      <c r="U5340" s="58"/>
      <c r="V5340" s="53">
        <f t="shared" si="1300"/>
        <v>0</v>
      </c>
      <c r="W5340" s="75"/>
      <c r="X5340" s="76"/>
    </row>
    <row r="5341" spans="1:24" s="77" customFormat="1" ht="15.75" x14ac:dyDescent="0.25">
      <c r="A5341" s="72" t="s">
        <v>316</v>
      </c>
      <c r="B5341" s="33" t="s">
        <v>338</v>
      </c>
      <c r="C5341" s="78" t="s">
        <v>46</v>
      </c>
      <c r="D5341" s="43" t="s">
        <v>194</v>
      </c>
      <c r="E5341" s="74"/>
      <c r="F5341" s="74"/>
      <c r="G5341" s="74"/>
      <c r="H5341" s="74"/>
      <c r="I5341" s="54"/>
      <c r="J5341" s="50"/>
      <c r="K5341" s="54"/>
      <c r="L5341" s="55"/>
      <c r="M5341" s="75"/>
      <c r="N5341" s="75"/>
      <c r="O5341" s="74"/>
      <c r="P5341" s="74"/>
      <c r="Q5341" s="57">
        <f t="shared" si="1299"/>
        <v>0</v>
      </c>
      <c r="R5341" s="74"/>
      <c r="S5341" s="53">
        <f t="shared" si="1304"/>
        <v>0</v>
      </c>
      <c r="T5341" s="58"/>
      <c r="U5341" s="58"/>
      <c r="V5341" s="53">
        <f t="shared" si="1300"/>
        <v>0</v>
      </c>
      <c r="W5341" s="75"/>
      <c r="X5341" s="76"/>
    </row>
    <row r="5342" spans="1:24" s="77" customFormat="1" ht="15.75" x14ac:dyDescent="0.25">
      <c r="A5342" s="72" t="s">
        <v>316</v>
      </c>
      <c r="B5342" s="33" t="s">
        <v>338</v>
      </c>
      <c r="C5342" s="78" t="s">
        <v>47</v>
      </c>
      <c r="D5342" s="43" t="s">
        <v>121</v>
      </c>
      <c r="E5342" s="74"/>
      <c r="F5342" s="74"/>
      <c r="G5342" s="74"/>
      <c r="H5342" s="74"/>
      <c r="I5342" s="54"/>
      <c r="J5342" s="50"/>
      <c r="K5342" s="54"/>
      <c r="L5342" s="55"/>
      <c r="M5342" s="75"/>
      <c r="N5342" s="75"/>
      <c r="O5342" s="74"/>
      <c r="P5342" s="74"/>
      <c r="Q5342" s="57">
        <f t="shared" si="1299"/>
        <v>0</v>
      </c>
      <c r="R5342" s="74"/>
      <c r="S5342" s="53">
        <f t="shared" si="1304"/>
        <v>0</v>
      </c>
      <c r="T5342" s="58"/>
      <c r="U5342" s="58"/>
      <c r="V5342" s="53">
        <f t="shared" si="1300"/>
        <v>0</v>
      </c>
      <c r="W5342" s="75"/>
      <c r="X5342" s="76"/>
    </row>
    <row r="5343" spans="1:24" s="77" customFormat="1" ht="15.75" x14ac:dyDescent="0.25">
      <c r="A5343" s="72" t="s">
        <v>316</v>
      </c>
      <c r="B5343" s="33" t="s">
        <v>338</v>
      </c>
      <c r="C5343" s="78" t="s">
        <v>48</v>
      </c>
      <c r="D5343" s="43" t="s">
        <v>195</v>
      </c>
      <c r="E5343" s="74"/>
      <c r="F5343" s="74"/>
      <c r="G5343" s="74"/>
      <c r="H5343" s="74"/>
      <c r="I5343" s="54"/>
      <c r="J5343" s="50"/>
      <c r="K5343" s="54"/>
      <c r="L5343" s="55"/>
      <c r="M5343" s="75"/>
      <c r="N5343" s="75"/>
      <c r="O5343" s="74"/>
      <c r="P5343" s="74"/>
      <c r="Q5343" s="57">
        <f t="shared" si="1299"/>
        <v>0</v>
      </c>
      <c r="R5343" s="74"/>
      <c r="S5343" s="53">
        <f t="shared" si="1304"/>
        <v>0</v>
      </c>
      <c r="T5343" s="58"/>
      <c r="U5343" s="58"/>
      <c r="V5343" s="53">
        <f t="shared" si="1300"/>
        <v>0</v>
      </c>
      <c r="W5343" s="75"/>
      <c r="X5343" s="76"/>
    </row>
    <row r="5344" spans="1:24" s="77" customFormat="1" ht="31.5" x14ac:dyDescent="0.25">
      <c r="A5344" s="72" t="s">
        <v>316</v>
      </c>
      <c r="B5344" s="33" t="s">
        <v>338</v>
      </c>
      <c r="C5344" s="78" t="s">
        <v>128</v>
      </c>
      <c r="D5344" s="43" t="s">
        <v>118</v>
      </c>
      <c r="E5344" s="74"/>
      <c r="F5344" s="74"/>
      <c r="G5344" s="74"/>
      <c r="H5344" s="74"/>
      <c r="I5344" s="54"/>
      <c r="J5344" s="50"/>
      <c r="K5344" s="54"/>
      <c r="L5344" s="55"/>
      <c r="M5344" s="75"/>
      <c r="N5344" s="75"/>
      <c r="O5344" s="74"/>
      <c r="P5344" s="74"/>
      <c r="Q5344" s="57">
        <f t="shared" si="1299"/>
        <v>0</v>
      </c>
      <c r="R5344" s="74"/>
      <c r="S5344" s="53">
        <f t="shared" si="1304"/>
        <v>0</v>
      </c>
      <c r="T5344" s="58"/>
      <c r="U5344" s="58"/>
      <c r="V5344" s="53">
        <f t="shared" si="1300"/>
        <v>0</v>
      </c>
      <c r="W5344" s="75"/>
      <c r="X5344" s="76"/>
    </row>
    <row r="5345" spans="1:24" s="77" customFormat="1" ht="15.75" x14ac:dyDescent="0.25">
      <c r="A5345" s="72" t="s">
        <v>316</v>
      </c>
      <c r="B5345" s="33" t="s">
        <v>338</v>
      </c>
      <c r="C5345" s="78" t="s">
        <v>47</v>
      </c>
      <c r="D5345" s="43" t="s">
        <v>121</v>
      </c>
      <c r="E5345" s="74"/>
      <c r="F5345" s="74"/>
      <c r="G5345" s="74"/>
      <c r="H5345" s="74"/>
      <c r="I5345" s="54"/>
      <c r="J5345" s="50"/>
      <c r="K5345" s="54"/>
      <c r="L5345" s="55"/>
      <c r="M5345" s="75"/>
      <c r="N5345" s="75"/>
      <c r="O5345" s="74"/>
      <c r="P5345" s="74"/>
      <c r="Q5345" s="57">
        <f t="shared" si="1299"/>
        <v>0</v>
      </c>
      <c r="R5345" s="74"/>
      <c r="S5345" s="53">
        <f t="shared" si="1304"/>
        <v>0</v>
      </c>
      <c r="T5345" s="58"/>
      <c r="U5345" s="58"/>
      <c r="V5345" s="53">
        <f t="shared" si="1300"/>
        <v>0</v>
      </c>
      <c r="W5345" s="75"/>
      <c r="X5345" s="76"/>
    </row>
    <row r="5346" spans="1:24" s="77" customFormat="1" ht="31.5" x14ac:dyDescent="0.25">
      <c r="A5346" s="72" t="s">
        <v>316</v>
      </c>
      <c r="B5346" s="33" t="s">
        <v>338</v>
      </c>
      <c r="C5346" s="78" t="s">
        <v>49</v>
      </c>
      <c r="D5346" s="43" t="s">
        <v>196</v>
      </c>
      <c r="E5346" s="74"/>
      <c r="F5346" s="74"/>
      <c r="G5346" s="74"/>
      <c r="H5346" s="74"/>
      <c r="I5346" s="54"/>
      <c r="J5346" s="50"/>
      <c r="K5346" s="54"/>
      <c r="L5346" s="55"/>
      <c r="M5346" s="75"/>
      <c r="N5346" s="75"/>
      <c r="O5346" s="74"/>
      <c r="P5346" s="74"/>
      <c r="Q5346" s="57">
        <f t="shared" si="1299"/>
        <v>0</v>
      </c>
      <c r="R5346" s="74"/>
      <c r="S5346" s="53">
        <f t="shared" si="1304"/>
        <v>0</v>
      </c>
      <c r="T5346" s="58"/>
      <c r="U5346" s="58"/>
      <c r="V5346" s="53">
        <f t="shared" si="1300"/>
        <v>0</v>
      </c>
      <c r="W5346" s="75"/>
      <c r="X5346" s="76"/>
    </row>
    <row r="5347" spans="1:24" s="77" customFormat="1" ht="31.5" x14ac:dyDescent="0.25">
      <c r="A5347" s="72" t="s">
        <v>316</v>
      </c>
      <c r="B5347" s="33" t="s">
        <v>338</v>
      </c>
      <c r="C5347" s="78" t="s">
        <v>197</v>
      </c>
      <c r="D5347" s="43" t="s">
        <v>198</v>
      </c>
      <c r="E5347" s="74"/>
      <c r="F5347" s="74"/>
      <c r="G5347" s="74"/>
      <c r="H5347" s="74"/>
      <c r="I5347" s="54"/>
      <c r="J5347" s="50"/>
      <c r="K5347" s="54"/>
      <c r="L5347" s="55"/>
      <c r="M5347" s="75"/>
      <c r="N5347" s="75"/>
      <c r="O5347" s="74"/>
      <c r="P5347" s="74"/>
      <c r="Q5347" s="57">
        <f t="shared" si="1299"/>
        <v>0</v>
      </c>
      <c r="R5347" s="74"/>
      <c r="S5347" s="53">
        <f t="shared" si="1304"/>
        <v>0</v>
      </c>
      <c r="T5347" s="58"/>
      <c r="U5347" s="58"/>
      <c r="V5347" s="53">
        <f t="shared" si="1300"/>
        <v>0</v>
      </c>
      <c r="W5347" s="75"/>
      <c r="X5347" s="76"/>
    </row>
    <row r="5348" spans="1:24" s="77" customFormat="1" ht="47.25" x14ac:dyDescent="0.25">
      <c r="A5348" s="72" t="s">
        <v>316</v>
      </c>
      <c r="B5348" s="33" t="s">
        <v>338</v>
      </c>
      <c r="C5348" s="78" t="s">
        <v>199</v>
      </c>
      <c r="D5348" s="43" t="s">
        <v>200</v>
      </c>
      <c r="E5348" s="74"/>
      <c r="F5348" s="74"/>
      <c r="G5348" s="74"/>
      <c r="H5348" s="74"/>
      <c r="I5348" s="54"/>
      <c r="J5348" s="50"/>
      <c r="K5348" s="54"/>
      <c r="L5348" s="55"/>
      <c r="M5348" s="75"/>
      <c r="N5348" s="75"/>
      <c r="O5348" s="74"/>
      <c r="P5348" s="74"/>
      <c r="Q5348" s="57">
        <f t="shared" si="1299"/>
        <v>0</v>
      </c>
      <c r="R5348" s="74"/>
      <c r="S5348" s="53">
        <f t="shared" si="1304"/>
        <v>0</v>
      </c>
      <c r="T5348" s="58"/>
      <c r="U5348" s="58"/>
      <c r="V5348" s="53">
        <f t="shared" si="1300"/>
        <v>0</v>
      </c>
      <c r="W5348" s="75"/>
      <c r="X5348" s="76"/>
    </row>
    <row r="5349" spans="1:24" s="77" customFormat="1" ht="31.5" x14ac:dyDescent="0.25">
      <c r="A5349" s="72" t="s">
        <v>316</v>
      </c>
      <c r="B5349" s="33" t="s">
        <v>338</v>
      </c>
      <c r="C5349" s="78" t="s">
        <v>201</v>
      </c>
      <c r="D5349" s="43" t="s">
        <v>202</v>
      </c>
      <c r="E5349" s="74"/>
      <c r="F5349" s="74"/>
      <c r="G5349" s="74"/>
      <c r="H5349" s="74"/>
      <c r="I5349" s="127"/>
      <c r="J5349" s="55"/>
      <c r="K5349" s="127"/>
      <c r="L5349" s="55"/>
      <c r="M5349" s="75"/>
      <c r="N5349" s="75"/>
      <c r="O5349" s="74"/>
      <c r="P5349" s="74"/>
      <c r="Q5349" s="59">
        <f t="shared" si="1299"/>
        <v>0</v>
      </c>
      <c r="R5349" s="74"/>
      <c r="S5349" s="53">
        <f t="shared" si="1304"/>
        <v>0</v>
      </c>
      <c r="T5349" s="53"/>
      <c r="U5349" s="53"/>
      <c r="V5349" s="53">
        <f t="shared" si="1300"/>
        <v>0</v>
      </c>
      <c r="W5349" s="75"/>
      <c r="X5349" s="76"/>
    </row>
    <row r="5350" spans="1:24" s="77" customFormat="1" ht="47.25" x14ac:dyDescent="0.25">
      <c r="A5350" s="72" t="s">
        <v>316</v>
      </c>
      <c r="B5350" s="33" t="s">
        <v>338</v>
      </c>
      <c r="C5350" s="78" t="s">
        <v>203</v>
      </c>
      <c r="D5350" s="43" t="s">
        <v>204</v>
      </c>
      <c r="E5350" s="74"/>
      <c r="F5350" s="74"/>
      <c r="G5350" s="74"/>
      <c r="H5350" s="74"/>
      <c r="I5350" s="54"/>
      <c r="J5350" s="50"/>
      <c r="K5350" s="54"/>
      <c r="L5350" s="55"/>
      <c r="M5350" s="75"/>
      <c r="N5350" s="75"/>
      <c r="O5350" s="74"/>
      <c r="P5350" s="74"/>
      <c r="Q5350" s="57">
        <f t="shared" si="1299"/>
        <v>0</v>
      </c>
      <c r="R5350" s="74"/>
      <c r="S5350" s="53">
        <f t="shared" si="1304"/>
        <v>0</v>
      </c>
      <c r="T5350" s="58"/>
      <c r="U5350" s="58"/>
      <c r="V5350" s="53">
        <f t="shared" si="1300"/>
        <v>0</v>
      </c>
      <c r="W5350" s="75"/>
      <c r="X5350" s="76"/>
    </row>
    <row r="5351" spans="1:24" s="77" customFormat="1" ht="31.5" x14ac:dyDescent="0.25">
      <c r="A5351" s="72" t="s">
        <v>316</v>
      </c>
      <c r="B5351" s="22" t="s">
        <v>339</v>
      </c>
      <c r="C5351" s="73" t="s">
        <v>102</v>
      </c>
      <c r="D5351" s="32" t="s">
        <v>50</v>
      </c>
      <c r="E5351" s="64">
        <f t="shared" ref="E5351:L5351" si="1305">SUM(E5352:E5398)</f>
        <v>1383</v>
      </c>
      <c r="F5351" s="64">
        <f t="shared" si="1305"/>
        <v>230.5</v>
      </c>
      <c r="G5351" s="64">
        <f t="shared" si="1305"/>
        <v>1794</v>
      </c>
      <c r="H5351" s="64">
        <f t="shared" si="1305"/>
        <v>1794</v>
      </c>
      <c r="I5351" s="134">
        <f t="shared" si="1305"/>
        <v>0</v>
      </c>
      <c r="J5351" s="134">
        <f t="shared" si="1305"/>
        <v>0</v>
      </c>
      <c r="K5351" s="134">
        <f t="shared" si="1305"/>
        <v>0</v>
      </c>
      <c r="L5351" s="64">
        <f t="shared" si="1305"/>
        <v>0</v>
      </c>
      <c r="M5351" s="64"/>
      <c r="N5351" s="64"/>
      <c r="O5351" s="64">
        <f t="shared" ref="O5351:V5351" si="1306">SUM(O5352:O5396)</f>
        <v>0</v>
      </c>
      <c r="P5351" s="64">
        <f t="shared" si="1306"/>
        <v>0</v>
      </c>
      <c r="Q5351" s="134">
        <f t="shared" si="1306"/>
        <v>0</v>
      </c>
      <c r="R5351" s="64">
        <f t="shared" si="1306"/>
        <v>0</v>
      </c>
      <c r="S5351" s="64">
        <f t="shared" si="1306"/>
        <v>0</v>
      </c>
      <c r="T5351" s="144">
        <f t="shared" si="1306"/>
        <v>0</v>
      </c>
      <c r="U5351" s="144">
        <f t="shared" si="1306"/>
        <v>0</v>
      </c>
      <c r="V5351" s="64">
        <f t="shared" si="1306"/>
        <v>0</v>
      </c>
      <c r="W5351" s="64"/>
      <c r="X5351" s="76"/>
    </row>
    <row r="5352" spans="1:24" s="77" customFormat="1" ht="63" x14ac:dyDescent="0.25">
      <c r="A5352" s="72" t="s">
        <v>316</v>
      </c>
      <c r="B5352" s="44" t="s">
        <v>339</v>
      </c>
      <c r="C5352" s="73" t="s">
        <v>102</v>
      </c>
      <c r="D5352" s="43" t="s">
        <v>205</v>
      </c>
      <c r="E5352" s="74"/>
      <c r="F5352" s="74"/>
      <c r="G5352" s="74"/>
      <c r="H5352" s="74"/>
      <c r="I5352" s="54"/>
      <c r="J5352" s="50"/>
      <c r="K5352" s="54"/>
      <c r="L5352" s="55"/>
      <c r="M5352" s="75"/>
      <c r="N5352" s="75"/>
      <c r="O5352" s="74"/>
      <c r="P5352" s="74"/>
      <c r="Q5352" s="57">
        <f>O5352-P5352</f>
        <v>0</v>
      </c>
      <c r="R5352" s="74"/>
      <c r="S5352" s="53">
        <f>ROUND(R5352/12*3,0)</f>
        <v>0</v>
      </c>
      <c r="T5352" s="58"/>
      <c r="U5352" s="58"/>
      <c r="V5352" s="53">
        <f>T5352-U5352</f>
        <v>0</v>
      </c>
      <c r="W5352" s="75"/>
      <c r="X5352" s="76"/>
    </row>
    <row r="5353" spans="1:24" s="77" customFormat="1" ht="15.75" x14ac:dyDescent="0.25">
      <c r="A5353" s="72" t="s">
        <v>316</v>
      </c>
      <c r="B5353" s="44" t="s">
        <v>339</v>
      </c>
      <c r="C5353" s="23" t="s">
        <v>384</v>
      </c>
      <c r="D5353" s="43" t="s">
        <v>387</v>
      </c>
      <c r="E5353" s="74"/>
      <c r="F5353" s="74"/>
      <c r="G5353" s="74"/>
      <c r="H5353" s="74"/>
      <c r="I5353" s="54"/>
      <c r="J5353" s="50"/>
      <c r="K5353" s="54"/>
      <c r="L5353" s="55"/>
      <c r="M5353" s="75"/>
      <c r="N5353" s="75"/>
      <c r="O5353" s="74"/>
      <c r="P5353" s="74"/>
      <c r="Q5353" s="57"/>
      <c r="R5353" s="74"/>
      <c r="S5353" s="53"/>
      <c r="T5353" s="58"/>
      <c r="U5353" s="58"/>
      <c r="V5353" s="53"/>
      <c r="W5353" s="75"/>
      <c r="X5353" s="76"/>
    </row>
    <row r="5354" spans="1:24" s="77" customFormat="1" ht="15.75" x14ac:dyDescent="0.25">
      <c r="A5354" s="72" t="s">
        <v>316</v>
      </c>
      <c r="B5354" s="44" t="s">
        <v>339</v>
      </c>
      <c r="C5354" s="23" t="s">
        <v>385</v>
      </c>
      <c r="D5354" s="43" t="s">
        <v>388</v>
      </c>
      <c r="E5354" s="74"/>
      <c r="F5354" s="74"/>
      <c r="G5354" s="74"/>
      <c r="H5354" s="74"/>
      <c r="I5354" s="54"/>
      <c r="J5354" s="50"/>
      <c r="K5354" s="54"/>
      <c r="L5354" s="55"/>
      <c r="M5354" s="75"/>
      <c r="N5354" s="75"/>
      <c r="O5354" s="74"/>
      <c r="P5354" s="74"/>
      <c r="Q5354" s="57"/>
      <c r="R5354" s="74"/>
      <c r="S5354" s="53"/>
      <c r="T5354" s="58"/>
      <c r="U5354" s="58"/>
      <c r="V5354" s="53"/>
      <c r="W5354" s="75"/>
      <c r="X5354" s="76"/>
    </row>
    <row r="5355" spans="1:24" s="77" customFormat="1" ht="31.5" x14ac:dyDescent="0.25">
      <c r="A5355" s="72" t="s">
        <v>316</v>
      </c>
      <c r="B5355" s="44" t="s">
        <v>339</v>
      </c>
      <c r="C5355" s="23" t="s">
        <v>386</v>
      </c>
      <c r="D5355" s="43" t="s">
        <v>389</v>
      </c>
      <c r="E5355" s="74"/>
      <c r="F5355" s="74"/>
      <c r="G5355" s="74"/>
      <c r="H5355" s="74"/>
      <c r="I5355" s="54"/>
      <c r="J5355" s="50"/>
      <c r="K5355" s="54"/>
      <c r="L5355" s="55"/>
      <c r="M5355" s="75"/>
      <c r="N5355" s="75"/>
      <c r="O5355" s="74"/>
      <c r="P5355" s="74"/>
      <c r="Q5355" s="57"/>
      <c r="R5355" s="74"/>
      <c r="S5355" s="53"/>
      <c r="T5355" s="58"/>
      <c r="U5355" s="58"/>
      <c r="V5355" s="53"/>
      <c r="W5355" s="75"/>
      <c r="X5355" s="76"/>
    </row>
    <row r="5356" spans="1:24" s="77" customFormat="1" ht="31.5" x14ac:dyDescent="0.25">
      <c r="A5356" s="72" t="s">
        <v>316</v>
      </c>
      <c r="B5356" s="44" t="s">
        <v>339</v>
      </c>
      <c r="C5356" s="79" t="s">
        <v>206</v>
      </c>
      <c r="D5356" s="43" t="s">
        <v>207</v>
      </c>
      <c r="E5356" s="74"/>
      <c r="F5356" s="74"/>
      <c r="G5356" s="74"/>
      <c r="H5356" s="74"/>
      <c r="I5356" s="54"/>
      <c r="J5356" s="50"/>
      <c r="K5356" s="54"/>
      <c r="L5356" s="55"/>
      <c r="M5356" s="75"/>
      <c r="N5356" s="75"/>
      <c r="O5356" s="74"/>
      <c r="P5356" s="74"/>
      <c r="Q5356" s="57">
        <f t="shared" ref="Q5356:Q5394" si="1307">O5356-P5356</f>
        <v>0</v>
      </c>
      <c r="R5356" s="74"/>
      <c r="S5356" s="53">
        <f t="shared" ref="S5356:S5394" si="1308">ROUND(R5356/12*3,0)</f>
        <v>0</v>
      </c>
      <c r="T5356" s="58"/>
      <c r="U5356" s="58"/>
      <c r="V5356" s="53">
        <f t="shared" ref="V5356:V5394" si="1309">T5356-U5356</f>
        <v>0</v>
      </c>
      <c r="W5356" s="75"/>
      <c r="X5356" s="76"/>
    </row>
    <row r="5357" spans="1:24" s="77" customFormat="1" ht="31.5" x14ac:dyDescent="0.25">
      <c r="A5357" s="72" t="s">
        <v>316</v>
      </c>
      <c r="B5357" s="44" t="s">
        <v>339</v>
      </c>
      <c r="C5357" s="79" t="s">
        <v>208</v>
      </c>
      <c r="D5357" s="43" t="s">
        <v>209</v>
      </c>
      <c r="E5357" s="53"/>
      <c r="F5357" s="53">
        <f>E5357/12*1</f>
        <v>0</v>
      </c>
      <c r="G5357" s="53"/>
      <c r="H5357" s="53"/>
      <c r="I5357" s="54"/>
      <c r="J5357" s="50"/>
      <c r="K5357" s="54"/>
      <c r="L5357" s="55"/>
      <c r="M5357" s="75"/>
      <c r="N5357" s="75"/>
      <c r="O5357" s="74"/>
      <c r="P5357" s="74"/>
      <c r="Q5357" s="57">
        <f t="shared" si="1307"/>
        <v>0</v>
      </c>
      <c r="R5357" s="74"/>
      <c r="S5357" s="53">
        <f t="shared" si="1308"/>
        <v>0</v>
      </c>
      <c r="T5357" s="58"/>
      <c r="U5357" s="58"/>
      <c r="V5357" s="53">
        <f t="shared" si="1309"/>
        <v>0</v>
      </c>
      <c r="W5357" s="75"/>
      <c r="X5357" s="76"/>
    </row>
    <row r="5358" spans="1:24" s="77" customFormat="1" ht="15.75" x14ac:dyDescent="0.25">
      <c r="A5358" s="72" t="s">
        <v>316</v>
      </c>
      <c r="B5358" s="44" t="s">
        <v>339</v>
      </c>
      <c r="C5358" s="79" t="s">
        <v>210</v>
      </c>
      <c r="D5358" s="43" t="s">
        <v>224</v>
      </c>
      <c r="E5358" s="74"/>
      <c r="F5358" s="74"/>
      <c r="G5358" s="74"/>
      <c r="H5358" s="74"/>
      <c r="I5358" s="54"/>
      <c r="J5358" s="50"/>
      <c r="K5358" s="54"/>
      <c r="L5358" s="55"/>
      <c r="M5358" s="75"/>
      <c r="N5358" s="75"/>
      <c r="O5358" s="74"/>
      <c r="P5358" s="74"/>
      <c r="Q5358" s="57">
        <f t="shared" si="1307"/>
        <v>0</v>
      </c>
      <c r="R5358" s="74"/>
      <c r="S5358" s="53">
        <f t="shared" si="1308"/>
        <v>0</v>
      </c>
      <c r="T5358" s="58"/>
      <c r="U5358" s="58"/>
      <c r="V5358" s="53">
        <f t="shared" si="1309"/>
        <v>0</v>
      </c>
      <c r="W5358" s="75"/>
      <c r="X5358" s="76"/>
    </row>
    <row r="5359" spans="1:24" s="77" customFormat="1" ht="31.5" x14ac:dyDescent="0.25">
      <c r="A5359" s="72" t="s">
        <v>316</v>
      </c>
      <c r="B5359" s="44" t="s">
        <v>339</v>
      </c>
      <c r="C5359" s="79" t="s">
        <v>211</v>
      </c>
      <c r="D5359" s="43" t="s">
        <v>225</v>
      </c>
      <c r="E5359" s="74"/>
      <c r="F5359" s="74"/>
      <c r="G5359" s="74"/>
      <c r="H5359" s="74"/>
      <c r="I5359" s="54"/>
      <c r="J5359" s="50"/>
      <c r="K5359" s="54"/>
      <c r="L5359" s="55"/>
      <c r="M5359" s="75"/>
      <c r="N5359" s="75"/>
      <c r="O5359" s="74"/>
      <c r="P5359" s="74"/>
      <c r="Q5359" s="57">
        <f t="shared" si="1307"/>
        <v>0</v>
      </c>
      <c r="R5359" s="74"/>
      <c r="S5359" s="53">
        <f>ROUND(R5359/12*3,0)</f>
        <v>0</v>
      </c>
      <c r="T5359" s="58"/>
      <c r="U5359" s="58"/>
      <c r="V5359" s="53">
        <f t="shared" si="1309"/>
        <v>0</v>
      </c>
      <c r="W5359" s="75"/>
      <c r="X5359" s="76"/>
    </row>
    <row r="5360" spans="1:24" s="77" customFormat="1" ht="31.5" x14ac:dyDescent="0.25">
      <c r="A5360" s="72" t="s">
        <v>316</v>
      </c>
      <c r="B5360" s="44" t="s">
        <v>339</v>
      </c>
      <c r="C5360" s="79" t="s">
        <v>212</v>
      </c>
      <c r="D5360" s="43" t="s">
        <v>213</v>
      </c>
      <c r="E5360" s="53"/>
      <c r="F5360" s="53">
        <f>E5360/12*1</f>
        <v>0</v>
      </c>
      <c r="G5360" s="53"/>
      <c r="H5360" s="53"/>
      <c r="I5360" s="54"/>
      <c r="J5360" s="50"/>
      <c r="K5360" s="54"/>
      <c r="L5360" s="55"/>
      <c r="M5360" s="75"/>
      <c r="N5360" s="75"/>
      <c r="O5360" s="74"/>
      <c r="P5360" s="74"/>
      <c r="Q5360" s="57">
        <f t="shared" si="1307"/>
        <v>0</v>
      </c>
      <c r="R5360" s="74"/>
      <c r="S5360" s="53">
        <f t="shared" si="1308"/>
        <v>0</v>
      </c>
      <c r="T5360" s="58"/>
      <c r="U5360" s="58"/>
      <c r="V5360" s="53">
        <f t="shared" si="1309"/>
        <v>0</v>
      </c>
      <c r="W5360" s="75"/>
      <c r="X5360" s="76"/>
    </row>
    <row r="5361" spans="1:24" s="77" customFormat="1" ht="15.75" x14ac:dyDescent="0.25">
      <c r="A5361" s="72" t="s">
        <v>316</v>
      </c>
      <c r="B5361" s="44" t="s">
        <v>339</v>
      </c>
      <c r="C5361" s="79" t="s">
        <v>214</v>
      </c>
      <c r="D5361" s="43" t="s">
        <v>215</v>
      </c>
      <c r="E5361" s="74"/>
      <c r="F5361" s="74"/>
      <c r="G5361" s="74"/>
      <c r="H5361" s="74"/>
      <c r="I5361" s="54"/>
      <c r="J5361" s="50"/>
      <c r="K5361" s="54"/>
      <c r="L5361" s="55"/>
      <c r="M5361" s="75"/>
      <c r="N5361" s="75"/>
      <c r="O5361" s="74"/>
      <c r="P5361" s="74"/>
      <c r="Q5361" s="57">
        <f t="shared" si="1307"/>
        <v>0</v>
      </c>
      <c r="R5361" s="74"/>
      <c r="S5361" s="53">
        <f t="shared" si="1308"/>
        <v>0</v>
      </c>
      <c r="T5361" s="58"/>
      <c r="U5361" s="58"/>
      <c r="V5361" s="53">
        <f t="shared" si="1309"/>
        <v>0</v>
      </c>
      <c r="W5361" s="75"/>
      <c r="X5361" s="76"/>
    </row>
    <row r="5362" spans="1:24" s="77" customFormat="1" ht="31.5" x14ac:dyDescent="0.25">
      <c r="A5362" s="72" t="s">
        <v>316</v>
      </c>
      <c r="B5362" s="44" t="s">
        <v>339</v>
      </c>
      <c r="C5362" s="79" t="s">
        <v>216</v>
      </c>
      <c r="D5362" s="43" t="s">
        <v>217</v>
      </c>
      <c r="E5362" s="53">
        <v>1383</v>
      </c>
      <c r="F5362" s="53">
        <f>E5362/12*2</f>
        <v>230.5</v>
      </c>
      <c r="G5362" s="53">
        <f>245+192</f>
        <v>437</v>
      </c>
      <c r="H5362" s="53">
        <f>245+192</f>
        <v>437</v>
      </c>
      <c r="I5362" s="54"/>
      <c r="J5362" s="50"/>
      <c r="K5362" s="54"/>
      <c r="L5362" s="55"/>
      <c r="M5362" s="75"/>
      <c r="N5362" s="75"/>
      <c r="O5362" s="74"/>
      <c r="P5362" s="74"/>
      <c r="Q5362" s="57">
        <f t="shared" si="1307"/>
        <v>0</v>
      </c>
      <c r="R5362" s="74"/>
      <c r="S5362" s="53">
        <f t="shared" si="1308"/>
        <v>0</v>
      </c>
      <c r="T5362" s="58"/>
      <c r="U5362" s="58"/>
      <c r="V5362" s="53">
        <f t="shared" si="1309"/>
        <v>0</v>
      </c>
      <c r="W5362" s="75"/>
      <c r="X5362" s="76"/>
    </row>
    <row r="5363" spans="1:24" s="77" customFormat="1" ht="31.5" x14ac:dyDescent="0.25">
      <c r="A5363" s="72" t="s">
        <v>316</v>
      </c>
      <c r="B5363" s="44" t="s">
        <v>339</v>
      </c>
      <c r="C5363" s="79" t="s">
        <v>218</v>
      </c>
      <c r="D5363" s="43" t="s">
        <v>219</v>
      </c>
      <c r="E5363" s="53"/>
      <c r="F5363" s="53">
        <f t="shared" ref="F5363:F5393" si="1310">E5363/12*1</f>
        <v>0</v>
      </c>
      <c r="G5363" s="53"/>
      <c r="H5363" s="53"/>
      <c r="I5363" s="54"/>
      <c r="J5363" s="50"/>
      <c r="K5363" s="54"/>
      <c r="L5363" s="55"/>
      <c r="M5363" s="75"/>
      <c r="N5363" s="75"/>
      <c r="O5363" s="74"/>
      <c r="P5363" s="74"/>
      <c r="Q5363" s="57">
        <f t="shared" si="1307"/>
        <v>0</v>
      </c>
      <c r="R5363" s="74"/>
      <c r="S5363" s="53">
        <f t="shared" si="1308"/>
        <v>0</v>
      </c>
      <c r="T5363" s="58"/>
      <c r="U5363" s="58"/>
      <c r="V5363" s="53">
        <f t="shared" si="1309"/>
        <v>0</v>
      </c>
      <c r="W5363" s="75"/>
      <c r="X5363" s="76"/>
    </row>
    <row r="5364" spans="1:24" s="77" customFormat="1" ht="31.5" x14ac:dyDescent="0.25">
      <c r="A5364" s="72" t="s">
        <v>316</v>
      </c>
      <c r="B5364" s="44" t="s">
        <v>339</v>
      </c>
      <c r="C5364" s="79" t="s">
        <v>220</v>
      </c>
      <c r="D5364" s="43" t="s">
        <v>221</v>
      </c>
      <c r="E5364" s="53"/>
      <c r="F5364" s="53">
        <f t="shared" si="1310"/>
        <v>0</v>
      </c>
      <c r="G5364" s="53"/>
      <c r="H5364" s="53"/>
      <c r="I5364" s="54"/>
      <c r="J5364" s="50"/>
      <c r="K5364" s="54"/>
      <c r="L5364" s="55"/>
      <c r="M5364" s="75"/>
      <c r="N5364" s="75"/>
      <c r="O5364" s="74"/>
      <c r="P5364" s="74"/>
      <c r="Q5364" s="57">
        <f t="shared" si="1307"/>
        <v>0</v>
      </c>
      <c r="R5364" s="74"/>
      <c r="S5364" s="53">
        <f t="shared" si="1308"/>
        <v>0</v>
      </c>
      <c r="T5364" s="58"/>
      <c r="U5364" s="58"/>
      <c r="V5364" s="53">
        <f t="shared" si="1309"/>
        <v>0</v>
      </c>
      <c r="W5364" s="75"/>
      <c r="X5364" s="76"/>
    </row>
    <row r="5365" spans="1:24" s="77" customFormat="1" ht="31.5" x14ac:dyDescent="0.25">
      <c r="A5365" s="72" t="s">
        <v>316</v>
      </c>
      <c r="B5365" s="44" t="s">
        <v>339</v>
      </c>
      <c r="C5365" s="79" t="s">
        <v>222</v>
      </c>
      <c r="D5365" s="43" t="s">
        <v>226</v>
      </c>
      <c r="E5365" s="53"/>
      <c r="F5365" s="53">
        <f t="shared" si="1310"/>
        <v>0</v>
      </c>
      <c r="G5365" s="53"/>
      <c r="H5365" s="53"/>
      <c r="I5365" s="54"/>
      <c r="J5365" s="50"/>
      <c r="K5365" s="54"/>
      <c r="L5365" s="55"/>
      <c r="M5365" s="75"/>
      <c r="N5365" s="75"/>
      <c r="O5365" s="74"/>
      <c r="P5365" s="74"/>
      <c r="Q5365" s="57">
        <f t="shared" si="1307"/>
        <v>0</v>
      </c>
      <c r="R5365" s="74"/>
      <c r="S5365" s="53">
        <f t="shared" si="1308"/>
        <v>0</v>
      </c>
      <c r="T5365" s="58"/>
      <c r="U5365" s="58"/>
      <c r="V5365" s="53">
        <f t="shared" si="1309"/>
        <v>0</v>
      </c>
      <c r="W5365" s="75"/>
      <c r="X5365" s="76"/>
    </row>
    <row r="5366" spans="1:24" s="77" customFormat="1" ht="31.5" x14ac:dyDescent="0.25">
      <c r="A5366" s="72" t="s">
        <v>316</v>
      </c>
      <c r="B5366" s="44" t="s">
        <v>339</v>
      </c>
      <c r="C5366" s="79" t="s">
        <v>223</v>
      </c>
      <c r="D5366" s="43" t="s">
        <v>227</v>
      </c>
      <c r="E5366" s="53"/>
      <c r="F5366" s="53">
        <f t="shared" si="1310"/>
        <v>0</v>
      </c>
      <c r="G5366" s="53"/>
      <c r="H5366" s="53"/>
      <c r="I5366" s="54"/>
      <c r="J5366" s="50"/>
      <c r="K5366" s="54"/>
      <c r="L5366" s="55"/>
      <c r="M5366" s="75"/>
      <c r="N5366" s="75"/>
      <c r="O5366" s="74"/>
      <c r="P5366" s="74"/>
      <c r="Q5366" s="57">
        <f t="shared" si="1307"/>
        <v>0</v>
      </c>
      <c r="R5366" s="74"/>
      <c r="S5366" s="53">
        <f t="shared" si="1308"/>
        <v>0</v>
      </c>
      <c r="T5366" s="58"/>
      <c r="U5366" s="58"/>
      <c r="V5366" s="53">
        <f t="shared" si="1309"/>
        <v>0</v>
      </c>
      <c r="W5366" s="75"/>
      <c r="X5366" s="76"/>
    </row>
    <row r="5367" spans="1:24" s="77" customFormat="1" ht="31.5" x14ac:dyDescent="0.25">
      <c r="A5367" s="72" t="s">
        <v>316</v>
      </c>
      <c r="B5367" s="44" t="s">
        <v>339</v>
      </c>
      <c r="C5367" s="79" t="s">
        <v>280</v>
      </c>
      <c r="D5367" s="43" t="s">
        <v>281</v>
      </c>
      <c r="E5367" s="53"/>
      <c r="F5367" s="53">
        <f t="shared" si="1310"/>
        <v>0</v>
      </c>
      <c r="G5367" s="53"/>
      <c r="H5367" s="53"/>
      <c r="I5367" s="54"/>
      <c r="J5367" s="50"/>
      <c r="K5367" s="54"/>
      <c r="L5367" s="55"/>
      <c r="M5367" s="75"/>
      <c r="N5367" s="75"/>
      <c r="O5367" s="74"/>
      <c r="P5367" s="74"/>
      <c r="Q5367" s="57">
        <f t="shared" si="1307"/>
        <v>0</v>
      </c>
      <c r="R5367" s="74"/>
      <c r="S5367" s="53">
        <f t="shared" si="1308"/>
        <v>0</v>
      </c>
      <c r="T5367" s="58"/>
      <c r="U5367" s="58"/>
      <c r="V5367" s="53">
        <f t="shared" si="1309"/>
        <v>0</v>
      </c>
      <c r="W5367" s="75"/>
      <c r="X5367" s="76"/>
    </row>
    <row r="5368" spans="1:24" s="77" customFormat="1" ht="15.75" x14ac:dyDescent="0.25">
      <c r="A5368" s="72" t="s">
        <v>316</v>
      </c>
      <c r="B5368" s="44" t="s">
        <v>339</v>
      </c>
      <c r="C5368" s="79" t="s">
        <v>228</v>
      </c>
      <c r="D5368" s="43" t="s">
        <v>229</v>
      </c>
      <c r="E5368" s="53"/>
      <c r="F5368" s="53">
        <f t="shared" si="1310"/>
        <v>0</v>
      </c>
      <c r="G5368" s="53">
        <f>558+672</f>
        <v>1230</v>
      </c>
      <c r="H5368" s="53">
        <f>558+672</f>
        <v>1230</v>
      </c>
      <c r="I5368" s="54"/>
      <c r="J5368" s="50"/>
      <c r="K5368" s="54"/>
      <c r="L5368" s="55"/>
      <c r="M5368" s="75"/>
      <c r="N5368" s="75"/>
      <c r="O5368" s="74"/>
      <c r="P5368" s="74"/>
      <c r="Q5368" s="57">
        <f t="shared" si="1307"/>
        <v>0</v>
      </c>
      <c r="R5368" s="74"/>
      <c r="S5368" s="53">
        <f t="shared" si="1308"/>
        <v>0</v>
      </c>
      <c r="T5368" s="58"/>
      <c r="U5368" s="58"/>
      <c r="V5368" s="53">
        <f t="shared" si="1309"/>
        <v>0</v>
      </c>
      <c r="W5368" s="75"/>
      <c r="X5368" s="76"/>
    </row>
    <row r="5369" spans="1:24" s="77" customFormat="1" ht="31.5" x14ac:dyDescent="0.25">
      <c r="A5369" s="72" t="s">
        <v>316</v>
      </c>
      <c r="B5369" s="44" t="s">
        <v>339</v>
      </c>
      <c r="C5369" s="79" t="s">
        <v>230</v>
      </c>
      <c r="D5369" s="43" t="s">
        <v>231</v>
      </c>
      <c r="E5369" s="53"/>
      <c r="F5369" s="53">
        <f t="shared" si="1310"/>
        <v>0</v>
      </c>
      <c r="G5369" s="53"/>
      <c r="H5369" s="53"/>
      <c r="I5369" s="54"/>
      <c r="J5369" s="50"/>
      <c r="K5369" s="54"/>
      <c r="L5369" s="55"/>
      <c r="M5369" s="75"/>
      <c r="N5369" s="75"/>
      <c r="O5369" s="74"/>
      <c r="P5369" s="74"/>
      <c r="Q5369" s="57">
        <f t="shared" si="1307"/>
        <v>0</v>
      </c>
      <c r="R5369" s="74"/>
      <c r="S5369" s="53">
        <f t="shared" si="1308"/>
        <v>0</v>
      </c>
      <c r="T5369" s="58"/>
      <c r="U5369" s="58"/>
      <c r="V5369" s="53">
        <f t="shared" si="1309"/>
        <v>0</v>
      </c>
      <c r="W5369" s="75"/>
      <c r="X5369" s="76"/>
    </row>
    <row r="5370" spans="1:24" s="77" customFormat="1" ht="15.75" x14ac:dyDescent="0.25">
      <c r="A5370" s="72" t="s">
        <v>316</v>
      </c>
      <c r="B5370" s="44" t="s">
        <v>339</v>
      </c>
      <c r="C5370" s="79" t="s">
        <v>232</v>
      </c>
      <c r="D5370" s="43" t="s">
        <v>233</v>
      </c>
      <c r="E5370" s="53"/>
      <c r="F5370" s="53">
        <f t="shared" si="1310"/>
        <v>0</v>
      </c>
      <c r="G5370" s="53"/>
      <c r="H5370" s="53"/>
      <c r="I5370" s="54"/>
      <c r="J5370" s="50"/>
      <c r="K5370" s="54"/>
      <c r="L5370" s="55"/>
      <c r="M5370" s="75"/>
      <c r="N5370" s="75"/>
      <c r="O5370" s="74"/>
      <c r="P5370" s="74"/>
      <c r="Q5370" s="57">
        <f t="shared" si="1307"/>
        <v>0</v>
      </c>
      <c r="R5370" s="74"/>
      <c r="S5370" s="53">
        <f t="shared" si="1308"/>
        <v>0</v>
      </c>
      <c r="T5370" s="58"/>
      <c r="U5370" s="58"/>
      <c r="V5370" s="53">
        <f t="shared" si="1309"/>
        <v>0</v>
      </c>
      <c r="W5370" s="75"/>
      <c r="X5370" s="76"/>
    </row>
    <row r="5371" spans="1:24" s="77" customFormat="1" ht="15.75" x14ac:dyDescent="0.25">
      <c r="A5371" s="72" t="s">
        <v>316</v>
      </c>
      <c r="B5371" s="44" t="s">
        <v>339</v>
      </c>
      <c r="C5371" s="37" t="s">
        <v>394</v>
      </c>
      <c r="D5371" s="43" t="s">
        <v>369</v>
      </c>
      <c r="E5371" s="53"/>
      <c r="F5371" s="53">
        <f t="shared" si="1310"/>
        <v>0</v>
      </c>
      <c r="G5371" s="53"/>
      <c r="H5371" s="53"/>
      <c r="I5371" s="54"/>
      <c r="J5371" s="50"/>
      <c r="K5371" s="54"/>
      <c r="L5371" s="55"/>
      <c r="M5371" s="75"/>
      <c r="N5371" s="75"/>
      <c r="O5371" s="74"/>
      <c r="P5371" s="74"/>
      <c r="Q5371" s="57">
        <f t="shared" si="1307"/>
        <v>0</v>
      </c>
      <c r="R5371" s="74"/>
      <c r="S5371" s="53">
        <f t="shared" si="1308"/>
        <v>0</v>
      </c>
      <c r="T5371" s="58"/>
      <c r="U5371" s="58"/>
      <c r="V5371" s="53">
        <f t="shared" si="1309"/>
        <v>0</v>
      </c>
      <c r="W5371" s="75"/>
      <c r="X5371" s="76"/>
    </row>
    <row r="5372" spans="1:24" s="77" customFormat="1" ht="15.75" x14ac:dyDescent="0.25">
      <c r="A5372" s="72" t="s">
        <v>316</v>
      </c>
      <c r="B5372" s="44" t="s">
        <v>339</v>
      </c>
      <c r="C5372" s="79" t="s">
        <v>234</v>
      </c>
      <c r="D5372" s="43" t="s">
        <v>235</v>
      </c>
      <c r="E5372" s="53"/>
      <c r="F5372" s="53">
        <f t="shared" si="1310"/>
        <v>0</v>
      </c>
      <c r="G5372" s="53"/>
      <c r="H5372" s="53"/>
      <c r="I5372" s="54"/>
      <c r="J5372" s="50"/>
      <c r="K5372" s="54"/>
      <c r="L5372" s="55"/>
      <c r="M5372" s="75"/>
      <c r="N5372" s="75"/>
      <c r="O5372" s="74"/>
      <c r="P5372" s="74"/>
      <c r="Q5372" s="57">
        <f t="shared" si="1307"/>
        <v>0</v>
      </c>
      <c r="R5372" s="74"/>
      <c r="S5372" s="53">
        <f t="shared" si="1308"/>
        <v>0</v>
      </c>
      <c r="T5372" s="58"/>
      <c r="U5372" s="58"/>
      <c r="V5372" s="53">
        <f t="shared" si="1309"/>
        <v>0</v>
      </c>
      <c r="W5372" s="75"/>
      <c r="X5372" s="76"/>
    </row>
    <row r="5373" spans="1:24" s="77" customFormat="1" ht="15.75" x14ac:dyDescent="0.25">
      <c r="A5373" s="72" t="s">
        <v>316</v>
      </c>
      <c r="B5373" s="44" t="s">
        <v>339</v>
      </c>
      <c r="C5373" s="79" t="s">
        <v>236</v>
      </c>
      <c r="D5373" s="43" t="s">
        <v>237</v>
      </c>
      <c r="E5373" s="53"/>
      <c r="F5373" s="53">
        <f t="shared" si="1310"/>
        <v>0</v>
      </c>
      <c r="G5373" s="53"/>
      <c r="H5373" s="53"/>
      <c r="I5373" s="54"/>
      <c r="J5373" s="50"/>
      <c r="K5373" s="54"/>
      <c r="L5373" s="55"/>
      <c r="M5373" s="75"/>
      <c r="N5373" s="75"/>
      <c r="O5373" s="74"/>
      <c r="P5373" s="74"/>
      <c r="Q5373" s="57">
        <f t="shared" si="1307"/>
        <v>0</v>
      </c>
      <c r="R5373" s="74"/>
      <c r="S5373" s="53">
        <f t="shared" si="1308"/>
        <v>0</v>
      </c>
      <c r="T5373" s="58"/>
      <c r="U5373" s="58"/>
      <c r="V5373" s="53">
        <f t="shared" si="1309"/>
        <v>0</v>
      </c>
      <c r="W5373" s="75"/>
      <c r="X5373" s="76"/>
    </row>
    <row r="5374" spans="1:24" s="77" customFormat="1" ht="31.5" x14ac:dyDescent="0.25">
      <c r="A5374" s="72" t="s">
        <v>316</v>
      </c>
      <c r="B5374" s="44" t="s">
        <v>339</v>
      </c>
      <c r="C5374" s="79" t="s">
        <v>238</v>
      </c>
      <c r="D5374" s="43" t="s">
        <v>239</v>
      </c>
      <c r="E5374" s="53"/>
      <c r="F5374" s="53">
        <f t="shared" si="1310"/>
        <v>0</v>
      </c>
      <c r="G5374" s="53"/>
      <c r="H5374" s="53"/>
      <c r="I5374" s="54"/>
      <c r="J5374" s="50"/>
      <c r="K5374" s="54"/>
      <c r="L5374" s="55"/>
      <c r="M5374" s="75"/>
      <c r="N5374" s="75"/>
      <c r="O5374" s="74"/>
      <c r="P5374" s="74"/>
      <c r="Q5374" s="57">
        <f t="shared" si="1307"/>
        <v>0</v>
      </c>
      <c r="R5374" s="74"/>
      <c r="S5374" s="53">
        <f t="shared" si="1308"/>
        <v>0</v>
      </c>
      <c r="T5374" s="58"/>
      <c r="U5374" s="58"/>
      <c r="V5374" s="53">
        <f t="shared" si="1309"/>
        <v>0</v>
      </c>
      <c r="W5374" s="75"/>
      <c r="X5374" s="76"/>
    </row>
    <row r="5375" spans="1:24" s="77" customFormat="1" ht="31.5" x14ac:dyDescent="0.25">
      <c r="A5375" s="72" t="s">
        <v>316</v>
      </c>
      <c r="B5375" s="44" t="s">
        <v>339</v>
      </c>
      <c r="C5375" s="79" t="s">
        <v>240</v>
      </c>
      <c r="D5375" s="43" t="s">
        <v>241</v>
      </c>
      <c r="E5375" s="53"/>
      <c r="F5375" s="53">
        <f t="shared" si="1310"/>
        <v>0</v>
      </c>
      <c r="G5375" s="53"/>
      <c r="H5375" s="53"/>
      <c r="I5375" s="54"/>
      <c r="J5375" s="50"/>
      <c r="K5375" s="54"/>
      <c r="L5375" s="55"/>
      <c r="M5375" s="75"/>
      <c r="N5375" s="75"/>
      <c r="O5375" s="74"/>
      <c r="P5375" s="74"/>
      <c r="Q5375" s="57">
        <f t="shared" si="1307"/>
        <v>0</v>
      </c>
      <c r="R5375" s="74"/>
      <c r="S5375" s="53">
        <f t="shared" si="1308"/>
        <v>0</v>
      </c>
      <c r="T5375" s="58"/>
      <c r="U5375" s="58"/>
      <c r="V5375" s="53">
        <f t="shared" si="1309"/>
        <v>0</v>
      </c>
      <c r="W5375" s="75"/>
      <c r="X5375" s="76"/>
    </row>
    <row r="5376" spans="1:24" s="77" customFormat="1" ht="15.75" x14ac:dyDescent="0.25">
      <c r="A5376" s="72" t="s">
        <v>316</v>
      </c>
      <c r="B5376" s="44" t="s">
        <v>339</v>
      </c>
      <c r="C5376" s="79" t="s">
        <v>242</v>
      </c>
      <c r="D5376" s="43" t="s">
        <v>246</v>
      </c>
      <c r="E5376" s="53"/>
      <c r="F5376" s="53">
        <f t="shared" si="1310"/>
        <v>0</v>
      </c>
      <c r="G5376" s="53"/>
      <c r="H5376" s="53"/>
      <c r="I5376" s="54"/>
      <c r="J5376" s="50"/>
      <c r="K5376" s="54"/>
      <c r="L5376" s="55"/>
      <c r="M5376" s="75"/>
      <c r="N5376" s="75"/>
      <c r="O5376" s="74"/>
      <c r="P5376" s="74"/>
      <c r="Q5376" s="57">
        <f t="shared" si="1307"/>
        <v>0</v>
      </c>
      <c r="R5376" s="74"/>
      <c r="S5376" s="53">
        <f t="shared" si="1308"/>
        <v>0</v>
      </c>
      <c r="T5376" s="58"/>
      <c r="U5376" s="58"/>
      <c r="V5376" s="53">
        <f t="shared" si="1309"/>
        <v>0</v>
      </c>
      <c r="W5376" s="75"/>
      <c r="X5376" s="76"/>
    </row>
    <row r="5377" spans="1:24" s="77" customFormat="1" ht="15.75" x14ac:dyDescent="0.25">
      <c r="A5377" s="72" t="s">
        <v>316</v>
      </c>
      <c r="B5377" s="44" t="s">
        <v>339</v>
      </c>
      <c r="C5377" s="79" t="s">
        <v>243</v>
      </c>
      <c r="D5377" s="43" t="s">
        <v>247</v>
      </c>
      <c r="E5377" s="53"/>
      <c r="F5377" s="53">
        <f t="shared" si="1310"/>
        <v>0</v>
      </c>
      <c r="G5377" s="53">
        <v>108</v>
      </c>
      <c r="H5377" s="53">
        <v>108</v>
      </c>
      <c r="I5377" s="54"/>
      <c r="J5377" s="50"/>
      <c r="K5377" s="54"/>
      <c r="L5377" s="55"/>
      <c r="M5377" s="75"/>
      <c r="N5377" s="75"/>
      <c r="O5377" s="74"/>
      <c r="P5377" s="74"/>
      <c r="Q5377" s="57">
        <f t="shared" si="1307"/>
        <v>0</v>
      </c>
      <c r="R5377" s="74"/>
      <c r="S5377" s="53">
        <f t="shared" si="1308"/>
        <v>0</v>
      </c>
      <c r="T5377" s="58"/>
      <c r="U5377" s="58"/>
      <c r="V5377" s="53">
        <f t="shared" si="1309"/>
        <v>0</v>
      </c>
      <c r="W5377" s="75"/>
      <c r="X5377" s="76"/>
    </row>
    <row r="5378" spans="1:24" s="77" customFormat="1" ht="15.75" x14ac:dyDescent="0.25">
      <c r="A5378" s="72" t="s">
        <v>316</v>
      </c>
      <c r="B5378" s="44" t="s">
        <v>339</v>
      </c>
      <c r="C5378" s="79" t="s">
        <v>244</v>
      </c>
      <c r="D5378" s="43" t="s">
        <v>245</v>
      </c>
      <c r="E5378" s="53"/>
      <c r="F5378" s="53">
        <f t="shared" si="1310"/>
        <v>0</v>
      </c>
      <c r="G5378" s="53">
        <v>19</v>
      </c>
      <c r="H5378" s="53">
        <v>19</v>
      </c>
      <c r="I5378" s="54"/>
      <c r="J5378" s="50"/>
      <c r="K5378" s="54"/>
      <c r="L5378" s="55"/>
      <c r="M5378" s="75"/>
      <c r="N5378" s="75"/>
      <c r="O5378" s="74"/>
      <c r="P5378" s="74"/>
      <c r="Q5378" s="57">
        <f t="shared" si="1307"/>
        <v>0</v>
      </c>
      <c r="R5378" s="74"/>
      <c r="S5378" s="53">
        <f t="shared" si="1308"/>
        <v>0</v>
      </c>
      <c r="T5378" s="58"/>
      <c r="U5378" s="58"/>
      <c r="V5378" s="53">
        <f t="shared" si="1309"/>
        <v>0</v>
      </c>
      <c r="W5378" s="75"/>
      <c r="X5378" s="76"/>
    </row>
    <row r="5379" spans="1:24" s="77" customFormat="1" ht="31.5" x14ac:dyDescent="0.25">
      <c r="A5379" s="72" t="s">
        <v>316</v>
      </c>
      <c r="B5379" s="44" t="s">
        <v>339</v>
      </c>
      <c r="C5379" s="79" t="s">
        <v>248</v>
      </c>
      <c r="D5379" s="43" t="s">
        <v>249</v>
      </c>
      <c r="E5379" s="53"/>
      <c r="F5379" s="53">
        <f t="shared" si="1310"/>
        <v>0</v>
      </c>
      <c r="G5379" s="53"/>
      <c r="H5379" s="53"/>
      <c r="I5379" s="54"/>
      <c r="J5379" s="50"/>
      <c r="K5379" s="54"/>
      <c r="L5379" s="55"/>
      <c r="M5379" s="75"/>
      <c r="N5379" s="75"/>
      <c r="O5379" s="74"/>
      <c r="P5379" s="74"/>
      <c r="Q5379" s="57">
        <f t="shared" si="1307"/>
        <v>0</v>
      </c>
      <c r="R5379" s="74"/>
      <c r="S5379" s="53">
        <f t="shared" si="1308"/>
        <v>0</v>
      </c>
      <c r="T5379" s="58"/>
      <c r="U5379" s="58"/>
      <c r="V5379" s="53">
        <f t="shared" si="1309"/>
        <v>0</v>
      </c>
      <c r="W5379" s="75"/>
      <c r="X5379" s="76"/>
    </row>
    <row r="5380" spans="1:24" s="77" customFormat="1" ht="15.75" x14ac:dyDescent="0.25">
      <c r="A5380" s="72" t="s">
        <v>316</v>
      </c>
      <c r="B5380" s="44" t="s">
        <v>339</v>
      </c>
      <c r="C5380" s="79" t="s">
        <v>250</v>
      </c>
      <c r="D5380" s="43" t="s">
        <v>251</v>
      </c>
      <c r="E5380" s="53"/>
      <c r="F5380" s="53">
        <f t="shared" si="1310"/>
        <v>0</v>
      </c>
      <c r="G5380" s="53"/>
      <c r="H5380" s="53"/>
      <c r="I5380" s="54"/>
      <c r="J5380" s="50"/>
      <c r="K5380" s="54"/>
      <c r="L5380" s="55"/>
      <c r="M5380" s="75"/>
      <c r="N5380" s="75"/>
      <c r="O5380" s="74"/>
      <c r="P5380" s="74"/>
      <c r="Q5380" s="57">
        <f t="shared" si="1307"/>
        <v>0</v>
      </c>
      <c r="R5380" s="74"/>
      <c r="S5380" s="53">
        <f t="shared" si="1308"/>
        <v>0</v>
      </c>
      <c r="T5380" s="58"/>
      <c r="U5380" s="58"/>
      <c r="V5380" s="53">
        <f t="shared" si="1309"/>
        <v>0</v>
      </c>
      <c r="W5380" s="75"/>
      <c r="X5380" s="76"/>
    </row>
    <row r="5381" spans="1:24" s="77" customFormat="1" ht="31.5" x14ac:dyDescent="0.25">
      <c r="A5381" s="72" t="s">
        <v>316</v>
      </c>
      <c r="B5381" s="44" t="s">
        <v>339</v>
      </c>
      <c r="C5381" s="79" t="s">
        <v>252</v>
      </c>
      <c r="D5381" s="43" t="s">
        <v>253</v>
      </c>
      <c r="E5381" s="53"/>
      <c r="F5381" s="53">
        <f t="shared" si="1310"/>
        <v>0</v>
      </c>
      <c r="G5381" s="53"/>
      <c r="H5381" s="53"/>
      <c r="I5381" s="54"/>
      <c r="J5381" s="50"/>
      <c r="K5381" s="54"/>
      <c r="L5381" s="55"/>
      <c r="M5381" s="75"/>
      <c r="N5381" s="75"/>
      <c r="O5381" s="74"/>
      <c r="P5381" s="74"/>
      <c r="Q5381" s="57">
        <f t="shared" si="1307"/>
        <v>0</v>
      </c>
      <c r="R5381" s="74"/>
      <c r="S5381" s="53">
        <f t="shared" si="1308"/>
        <v>0</v>
      </c>
      <c r="T5381" s="58"/>
      <c r="U5381" s="58"/>
      <c r="V5381" s="53">
        <f t="shared" si="1309"/>
        <v>0</v>
      </c>
      <c r="W5381" s="75"/>
      <c r="X5381" s="76"/>
    </row>
    <row r="5382" spans="1:24" s="77" customFormat="1" ht="15.75" x14ac:dyDescent="0.25">
      <c r="A5382" s="72" t="s">
        <v>316</v>
      </c>
      <c r="B5382" s="44" t="s">
        <v>339</v>
      </c>
      <c r="C5382" s="79" t="s">
        <v>254</v>
      </c>
      <c r="D5382" s="43" t="s">
        <v>263</v>
      </c>
      <c r="E5382" s="53"/>
      <c r="F5382" s="53">
        <f t="shared" si="1310"/>
        <v>0</v>
      </c>
      <c r="G5382" s="53"/>
      <c r="H5382" s="53"/>
      <c r="I5382" s="54"/>
      <c r="J5382" s="50"/>
      <c r="K5382" s="54"/>
      <c r="L5382" s="55"/>
      <c r="M5382" s="75"/>
      <c r="N5382" s="75"/>
      <c r="O5382" s="74"/>
      <c r="P5382" s="74"/>
      <c r="Q5382" s="57">
        <f t="shared" si="1307"/>
        <v>0</v>
      </c>
      <c r="R5382" s="74"/>
      <c r="S5382" s="53">
        <f t="shared" si="1308"/>
        <v>0</v>
      </c>
      <c r="T5382" s="58"/>
      <c r="U5382" s="58"/>
      <c r="V5382" s="53">
        <f t="shared" si="1309"/>
        <v>0</v>
      </c>
      <c r="W5382" s="75"/>
      <c r="X5382" s="76"/>
    </row>
    <row r="5383" spans="1:24" s="77" customFormat="1" ht="15.75" x14ac:dyDescent="0.25">
      <c r="A5383" s="72" t="s">
        <v>316</v>
      </c>
      <c r="B5383" s="44" t="s">
        <v>339</v>
      </c>
      <c r="C5383" s="79" t="s">
        <v>255</v>
      </c>
      <c r="D5383" s="43" t="s">
        <v>256</v>
      </c>
      <c r="E5383" s="53"/>
      <c r="F5383" s="53">
        <f t="shared" si="1310"/>
        <v>0</v>
      </c>
      <c r="G5383" s="53"/>
      <c r="H5383" s="53"/>
      <c r="I5383" s="54"/>
      <c r="J5383" s="50"/>
      <c r="K5383" s="54"/>
      <c r="L5383" s="55"/>
      <c r="M5383" s="75"/>
      <c r="N5383" s="75"/>
      <c r="O5383" s="74"/>
      <c r="P5383" s="74"/>
      <c r="Q5383" s="57">
        <f t="shared" si="1307"/>
        <v>0</v>
      </c>
      <c r="R5383" s="74"/>
      <c r="S5383" s="53">
        <f t="shared" si="1308"/>
        <v>0</v>
      </c>
      <c r="T5383" s="58"/>
      <c r="U5383" s="58"/>
      <c r="V5383" s="53">
        <f t="shared" si="1309"/>
        <v>0</v>
      </c>
      <c r="W5383" s="75"/>
      <c r="X5383" s="76"/>
    </row>
    <row r="5384" spans="1:24" s="77" customFormat="1" ht="15.75" x14ac:dyDescent="0.25">
      <c r="A5384" s="72" t="s">
        <v>316</v>
      </c>
      <c r="B5384" s="44" t="s">
        <v>339</v>
      </c>
      <c r="C5384" s="79" t="s">
        <v>257</v>
      </c>
      <c r="D5384" s="43" t="s">
        <v>258</v>
      </c>
      <c r="E5384" s="53"/>
      <c r="F5384" s="53">
        <f t="shared" si="1310"/>
        <v>0</v>
      </c>
      <c r="G5384" s="53"/>
      <c r="H5384" s="53"/>
      <c r="I5384" s="54"/>
      <c r="J5384" s="50"/>
      <c r="K5384" s="54"/>
      <c r="L5384" s="55"/>
      <c r="M5384" s="75"/>
      <c r="N5384" s="75"/>
      <c r="O5384" s="74"/>
      <c r="P5384" s="74"/>
      <c r="Q5384" s="57">
        <f t="shared" si="1307"/>
        <v>0</v>
      </c>
      <c r="R5384" s="74"/>
      <c r="S5384" s="53">
        <f t="shared" si="1308"/>
        <v>0</v>
      </c>
      <c r="T5384" s="58"/>
      <c r="U5384" s="58"/>
      <c r="V5384" s="53">
        <f t="shared" si="1309"/>
        <v>0</v>
      </c>
      <c r="W5384" s="75"/>
      <c r="X5384" s="76"/>
    </row>
    <row r="5385" spans="1:24" s="77" customFormat="1" ht="15.75" x14ac:dyDescent="0.25">
      <c r="A5385" s="72" t="s">
        <v>316</v>
      </c>
      <c r="B5385" s="44" t="s">
        <v>339</v>
      </c>
      <c r="C5385" s="79" t="s">
        <v>259</v>
      </c>
      <c r="D5385" s="43" t="s">
        <v>260</v>
      </c>
      <c r="E5385" s="53"/>
      <c r="F5385" s="53">
        <f t="shared" si="1310"/>
        <v>0</v>
      </c>
      <c r="G5385" s="53"/>
      <c r="H5385" s="53"/>
      <c r="I5385" s="54"/>
      <c r="J5385" s="50"/>
      <c r="K5385" s="54"/>
      <c r="L5385" s="55"/>
      <c r="M5385" s="75"/>
      <c r="N5385" s="75"/>
      <c r="O5385" s="74"/>
      <c r="P5385" s="74"/>
      <c r="Q5385" s="57">
        <f t="shared" si="1307"/>
        <v>0</v>
      </c>
      <c r="R5385" s="74"/>
      <c r="S5385" s="53">
        <f t="shared" si="1308"/>
        <v>0</v>
      </c>
      <c r="T5385" s="58"/>
      <c r="U5385" s="58"/>
      <c r="V5385" s="53">
        <f t="shared" si="1309"/>
        <v>0</v>
      </c>
      <c r="W5385" s="75"/>
      <c r="X5385" s="76"/>
    </row>
    <row r="5386" spans="1:24" s="77" customFormat="1" ht="31.5" x14ac:dyDescent="0.25">
      <c r="A5386" s="72" t="s">
        <v>316</v>
      </c>
      <c r="B5386" s="44" t="s">
        <v>339</v>
      </c>
      <c r="C5386" s="79" t="s">
        <v>261</v>
      </c>
      <c r="D5386" s="43" t="s">
        <v>262</v>
      </c>
      <c r="E5386" s="53"/>
      <c r="F5386" s="53">
        <f t="shared" si="1310"/>
        <v>0</v>
      </c>
      <c r="G5386" s="53"/>
      <c r="H5386" s="53"/>
      <c r="I5386" s="54"/>
      <c r="J5386" s="50"/>
      <c r="K5386" s="54"/>
      <c r="L5386" s="55"/>
      <c r="M5386" s="75"/>
      <c r="N5386" s="75"/>
      <c r="O5386" s="74"/>
      <c r="P5386" s="74"/>
      <c r="Q5386" s="57">
        <f t="shared" si="1307"/>
        <v>0</v>
      </c>
      <c r="R5386" s="74"/>
      <c r="S5386" s="53">
        <f t="shared" si="1308"/>
        <v>0</v>
      </c>
      <c r="T5386" s="58"/>
      <c r="U5386" s="58"/>
      <c r="V5386" s="53">
        <f t="shared" si="1309"/>
        <v>0</v>
      </c>
      <c r="W5386" s="75"/>
      <c r="X5386" s="76"/>
    </row>
    <row r="5387" spans="1:24" s="77" customFormat="1" ht="15.75" x14ac:dyDescent="0.25">
      <c r="A5387" s="72" t="s">
        <v>316</v>
      </c>
      <c r="B5387" s="44" t="s">
        <v>339</v>
      </c>
      <c r="C5387" s="79" t="s">
        <v>264</v>
      </c>
      <c r="D5387" s="43" t="s">
        <v>265</v>
      </c>
      <c r="E5387" s="53"/>
      <c r="F5387" s="53">
        <f t="shared" si="1310"/>
        <v>0</v>
      </c>
      <c r="G5387" s="53"/>
      <c r="H5387" s="53"/>
      <c r="I5387" s="54"/>
      <c r="J5387" s="50"/>
      <c r="K5387" s="54"/>
      <c r="L5387" s="55"/>
      <c r="M5387" s="75"/>
      <c r="N5387" s="75"/>
      <c r="O5387" s="74"/>
      <c r="P5387" s="74"/>
      <c r="Q5387" s="57">
        <f t="shared" si="1307"/>
        <v>0</v>
      </c>
      <c r="R5387" s="74"/>
      <c r="S5387" s="53">
        <f t="shared" si="1308"/>
        <v>0</v>
      </c>
      <c r="T5387" s="58"/>
      <c r="U5387" s="58"/>
      <c r="V5387" s="53">
        <f t="shared" si="1309"/>
        <v>0</v>
      </c>
      <c r="W5387" s="75"/>
      <c r="X5387" s="76"/>
    </row>
    <row r="5388" spans="1:24" s="77" customFormat="1" ht="47.25" x14ac:dyDescent="0.25">
      <c r="A5388" s="72" t="s">
        <v>316</v>
      </c>
      <c r="B5388" s="44" t="s">
        <v>339</v>
      </c>
      <c r="C5388" s="79" t="s">
        <v>266</v>
      </c>
      <c r="D5388" s="43" t="s">
        <v>267</v>
      </c>
      <c r="E5388" s="53"/>
      <c r="F5388" s="53">
        <f t="shared" si="1310"/>
        <v>0</v>
      </c>
      <c r="G5388" s="53"/>
      <c r="H5388" s="53"/>
      <c r="I5388" s="54"/>
      <c r="J5388" s="50"/>
      <c r="K5388" s="54"/>
      <c r="L5388" s="55"/>
      <c r="M5388" s="75"/>
      <c r="N5388" s="75"/>
      <c r="O5388" s="74"/>
      <c r="P5388" s="74"/>
      <c r="Q5388" s="57">
        <f t="shared" si="1307"/>
        <v>0</v>
      </c>
      <c r="R5388" s="74"/>
      <c r="S5388" s="53">
        <f t="shared" si="1308"/>
        <v>0</v>
      </c>
      <c r="T5388" s="58"/>
      <c r="U5388" s="58"/>
      <c r="V5388" s="53">
        <f t="shared" si="1309"/>
        <v>0</v>
      </c>
      <c r="W5388" s="75"/>
      <c r="X5388" s="76"/>
    </row>
    <row r="5389" spans="1:24" s="77" customFormat="1" ht="15.75" x14ac:dyDescent="0.25">
      <c r="A5389" s="72" t="s">
        <v>316</v>
      </c>
      <c r="B5389" s="44" t="s">
        <v>339</v>
      </c>
      <c r="C5389" s="79" t="s">
        <v>268</v>
      </c>
      <c r="D5389" s="43" t="s">
        <v>269</v>
      </c>
      <c r="E5389" s="53"/>
      <c r="F5389" s="53">
        <f t="shared" si="1310"/>
        <v>0</v>
      </c>
      <c r="G5389" s="53"/>
      <c r="H5389" s="53"/>
      <c r="I5389" s="54"/>
      <c r="J5389" s="50"/>
      <c r="K5389" s="54"/>
      <c r="L5389" s="55"/>
      <c r="M5389" s="75"/>
      <c r="N5389" s="75"/>
      <c r="O5389" s="74"/>
      <c r="P5389" s="74"/>
      <c r="Q5389" s="57">
        <f t="shared" si="1307"/>
        <v>0</v>
      </c>
      <c r="R5389" s="74"/>
      <c r="S5389" s="53">
        <f t="shared" si="1308"/>
        <v>0</v>
      </c>
      <c r="T5389" s="58"/>
      <c r="U5389" s="58"/>
      <c r="V5389" s="53">
        <f t="shared" si="1309"/>
        <v>0</v>
      </c>
      <c r="W5389" s="75"/>
      <c r="X5389" s="76"/>
    </row>
    <row r="5390" spans="1:24" s="77" customFormat="1" ht="31.5" x14ac:dyDescent="0.25">
      <c r="A5390" s="72" t="s">
        <v>316</v>
      </c>
      <c r="B5390" s="44" t="s">
        <v>339</v>
      </c>
      <c r="C5390" s="79" t="s">
        <v>270</v>
      </c>
      <c r="D5390" s="43" t="s">
        <v>271</v>
      </c>
      <c r="E5390" s="53"/>
      <c r="F5390" s="53">
        <f t="shared" si="1310"/>
        <v>0</v>
      </c>
      <c r="G5390" s="53"/>
      <c r="H5390" s="53"/>
      <c r="I5390" s="54"/>
      <c r="J5390" s="50"/>
      <c r="K5390" s="54"/>
      <c r="L5390" s="55"/>
      <c r="M5390" s="75"/>
      <c r="N5390" s="75"/>
      <c r="O5390" s="74"/>
      <c r="P5390" s="74"/>
      <c r="Q5390" s="57">
        <f t="shared" si="1307"/>
        <v>0</v>
      </c>
      <c r="R5390" s="74"/>
      <c r="S5390" s="53">
        <f t="shared" si="1308"/>
        <v>0</v>
      </c>
      <c r="T5390" s="58"/>
      <c r="U5390" s="58"/>
      <c r="V5390" s="53">
        <f t="shared" si="1309"/>
        <v>0</v>
      </c>
      <c r="W5390" s="75"/>
      <c r="X5390" s="76"/>
    </row>
    <row r="5391" spans="1:24" s="77" customFormat="1" ht="15.75" x14ac:dyDescent="0.25">
      <c r="A5391" s="72" t="s">
        <v>316</v>
      </c>
      <c r="B5391" s="44" t="s">
        <v>339</v>
      </c>
      <c r="C5391" s="79" t="s">
        <v>272</v>
      </c>
      <c r="D5391" s="43" t="s">
        <v>273</v>
      </c>
      <c r="E5391" s="53"/>
      <c r="F5391" s="53">
        <f t="shared" si="1310"/>
        <v>0</v>
      </c>
      <c r="G5391" s="53"/>
      <c r="H5391" s="53"/>
      <c r="I5391" s="54"/>
      <c r="J5391" s="50"/>
      <c r="K5391" s="54"/>
      <c r="L5391" s="55"/>
      <c r="M5391" s="75"/>
      <c r="N5391" s="75"/>
      <c r="O5391" s="74"/>
      <c r="P5391" s="74"/>
      <c r="Q5391" s="57">
        <f t="shared" si="1307"/>
        <v>0</v>
      </c>
      <c r="R5391" s="74"/>
      <c r="S5391" s="53">
        <f t="shared" si="1308"/>
        <v>0</v>
      </c>
      <c r="T5391" s="58"/>
      <c r="U5391" s="58"/>
      <c r="V5391" s="53">
        <f t="shared" si="1309"/>
        <v>0</v>
      </c>
      <c r="W5391" s="75"/>
      <c r="X5391" s="76"/>
    </row>
    <row r="5392" spans="1:24" s="77" customFormat="1" ht="31.5" x14ac:dyDescent="0.25">
      <c r="A5392" s="72" t="s">
        <v>316</v>
      </c>
      <c r="B5392" s="44" t="s">
        <v>339</v>
      </c>
      <c r="C5392" s="79" t="s">
        <v>274</v>
      </c>
      <c r="D5392" s="43" t="s">
        <v>275</v>
      </c>
      <c r="E5392" s="53"/>
      <c r="F5392" s="53">
        <f t="shared" si="1310"/>
        <v>0</v>
      </c>
      <c r="G5392" s="53"/>
      <c r="H5392" s="53"/>
      <c r="I5392" s="54"/>
      <c r="J5392" s="50"/>
      <c r="K5392" s="54"/>
      <c r="L5392" s="55"/>
      <c r="M5392" s="75"/>
      <c r="N5392" s="75"/>
      <c r="O5392" s="74"/>
      <c r="P5392" s="74"/>
      <c r="Q5392" s="57">
        <f t="shared" si="1307"/>
        <v>0</v>
      </c>
      <c r="R5392" s="74"/>
      <c r="S5392" s="53">
        <f t="shared" si="1308"/>
        <v>0</v>
      </c>
      <c r="T5392" s="58"/>
      <c r="U5392" s="58"/>
      <c r="V5392" s="53">
        <f t="shared" si="1309"/>
        <v>0</v>
      </c>
      <c r="W5392" s="75"/>
      <c r="X5392" s="76"/>
    </row>
    <row r="5393" spans="1:24" s="77" customFormat="1" ht="15.75" x14ac:dyDescent="0.25">
      <c r="A5393" s="72" t="s">
        <v>316</v>
      </c>
      <c r="B5393" s="44" t="s">
        <v>339</v>
      </c>
      <c r="C5393" s="79" t="s">
        <v>276</v>
      </c>
      <c r="D5393" s="43" t="s">
        <v>277</v>
      </c>
      <c r="E5393" s="53"/>
      <c r="F5393" s="53">
        <f t="shared" si="1310"/>
        <v>0</v>
      </c>
      <c r="G5393" s="53"/>
      <c r="H5393" s="53"/>
      <c r="I5393" s="54"/>
      <c r="J5393" s="50"/>
      <c r="K5393" s="54"/>
      <c r="L5393" s="50"/>
      <c r="M5393" s="75"/>
      <c r="N5393" s="75"/>
      <c r="O5393" s="74"/>
      <c r="P5393" s="74"/>
      <c r="Q5393" s="57">
        <f t="shared" si="1307"/>
        <v>0</v>
      </c>
      <c r="R5393" s="74"/>
      <c r="S5393" s="53">
        <f t="shared" si="1308"/>
        <v>0</v>
      </c>
      <c r="T5393" s="58"/>
      <c r="U5393" s="58"/>
      <c r="V5393" s="53">
        <f t="shared" si="1309"/>
        <v>0</v>
      </c>
      <c r="W5393" s="75"/>
      <c r="X5393" s="76"/>
    </row>
    <row r="5394" spans="1:24" s="77" customFormat="1" ht="31.5" x14ac:dyDescent="0.25">
      <c r="A5394" s="72" t="s">
        <v>316</v>
      </c>
      <c r="B5394" s="44" t="s">
        <v>339</v>
      </c>
      <c r="C5394" s="79" t="s">
        <v>278</v>
      </c>
      <c r="D5394" s="43" t="s">
        <v>279</v>
      </c>
      <c r="E5394" s="74"/>
      <c r="F5394" s="74"/>
      <c r="G5394" s="74"/>
      <c r="H5394" s="74"/>
      <c r="I5394" s="54"/>
      <c r="J5394" s="50"/>
      <c r="K5394" s="54"/>
      <c r="L5394" s="50"/>
      <c r="M5394" s="75"/>
      <c r="N5394" s="75"/>
      <c r="O5394" s="74"/>
      <c r="P5394" s="74"/>
      <c r="Q5394" s="57">
        <f t="shared" si="1307"/>
        <v>0</v>
      </c>
      <c r="R5394" s="74"/>
      <c r="S5394" s="53">
        <f t="shared" si="1308"/>
        <v>0</v>
      </c>
      <c r="T5394" s="53"/>
      <c r="U5394" s="53"/>
      <c r="V5394" s="53">
        <f t="shared" si="1309"/>
        <v>0</v>
      </c>
      <c r="W5394" s="75"/>
      <c r="X5394" s="76"/>
    </row>
    <row r="5395" spans="1:24" s="77" customFormat="1" ht="15.75" x14ac:dyDescent="0.25">
      <c r="A5395" s="72" t="s">
        <v>316</v>
      </c>
      <c r="B5395" s="44" t="s">
        <v>339</v>
      </c>
      <c r="C5395" s="37" t="s">
        <v>363</v>
      </c>
      <c r="D5395" s="43" t="s">
        <v>360</v>
      </c>
      <c r="E5395" s="74"/>
      <c r="F5395" s="74"/>
      <c r="G5395" s="74"/>
      <c r="H5395" s="74"/>
      <c r="I5395" s="54"/>
      <c r="J5395" s="50"/>
      <c r="K5395" s="54"/>
      <c r="L5395" s="50"/>
      <c r="M5395" s="75"/>
      <c r="N5395" s="75"/>
      <c r="O5395" s="74"/>
      <c r="P5395" s="74"/>
      <c r="Q5395" s="57"/>
      <c r="R5395" s="74"/>
      <c r="S5395" s="53"/>
      <c r="T5395" s="53"/>
      <c r="U5395" s="53"/>
      <c r="V5395" s="53"/>
      <c r="W5395" s="75"/>
      <c r="X5395" s="76"/>
    </row>
    <row r="5396" spans="1:24" s="77" customFormat="1" ht="15.75" x14ac:dyDescent="0.25">
      <c r="A5396" s="72" t="s">
        <v>316</v>
      </c>
      <c r="B5396" s="44" t="s">
        <v>339</v>
      </c>
      <c r="C5396" s="37" t="s">
        <v>364</v>
      </c>
      <c r="D5396" s="38" t="s">
        <v>365</v>
      </c>
      <c r="E5396" s="53"/>
      <c r="F5396" s="100">
        <f>E5396/12*1</f>
        <v>0</v>
      </c>
      <c r="G5396" s="74"/>
      <c r="H5396" s="74"/>
      <c r="I5396" s="54"/>
      <c r="J5396" s="50"/>
      <c r="K5396" s="54"/>
      <c r="L5396" s="50"/>
      <c r="M5396" s="75"/>
      <c r="N5396" s="75"/>
      <c r="O5396" s="74"/>
      <c r="P5396" s="74"/>
      <c r="Q5396" s="57">
        <f>O5396-P5396</f>
        <v>0</v>
      </c>
      <c r="R5396" s="74"/>
      <c r="S5396" s="53">
        <f>ROUND(R5396/12*3,0)</f>
        <v>0</v>
      </c>
      <c r="T5396" s="53"/>
      <c r="U5396" s="53"/>
      <c r="V5396" s="53">
        <f>T5396-U5396</f>
        <v>0</v>
      </c>
      <c r="W5396" s="75"/>
      <c r="X5396" s="76"/>
    </row>
    <row r="5397" spans="1:24" s="81" customFormat="1" ht="29.25" customHeight="1" x14ac:dyDescent="0.25">
      <c r="A5397" s="72" t="s">
        <v>316</v>
      </c>
      <c r="B5397" s="44" t="s">
        <v>339</v>
      </c>
      <c r="C5397" s="37" t="s">
        <v>370</v>
      </c>
      <c r="D5397" s="43" t="s">
        <v>323</v>
      </c>
      <c r="E5397" s="53"/>
      <c r="F5397" s="100">
        <f>E5397/12*1</f>
        <v>0</v>
      </c>
      <c r="G5397" s="74"/>
      <c r="H5397" s="74"/>
      <c r="I5397" s="127"/>
      <c r="J5397" s="50"/>
      <c r="K5397" s="127"/>
      <c r="L5397" s="55"/>
      <c r="M5397" s="75"/>
      <c r="N5397" s="75"/>
      <c r="O5397" s="74"/>
      <c r="P5397" s="74"/>
      <c r="Q5397" s="59"/>
      <c r="R5397" s="74"/>
      <c r="S5397" s="53"/>
      <c r="T5397" s="53"/>
      <c r="U5397" s="53"/>
      <c r="V5397" s="53"/>
      <c r="W5397" s="75"/>
      <c r="X5397" s="76"/>
    </row>
    <row r="5398" spans="1:24" s="81" customFormat="1" ht="26.25" customHeight="1" x14ac:dyDescent="0.25">
      <c r="A5398" s="72" t="s">
        <v>316</v>
      </c>
      <c r="B5398" s="44" t="s">
        <v>339</v>
      </c>
      <c r="C5398" s="37" t="s">
        <v>399</v>
      </c>
      <c r="D5398" s="39" t="s">
        <v>371</v>
      </c>
      <c r="E5398" s="53"/>
      <c r="F5398" s="100">
        <f>E5398/12*1</f>
        <v>0</v>
      </c>
      <c r="G5398" s="74"/>
      <c r="H5398" s="74"/>
      <c r="I5398" s="127"/>
      <c r="J5398" s="55"/>
      <c r="K5398" s="127"/>
      <c r="L5398" s="55"/>
      <c r="M5398" s="75"/>
      <c r="N5398" s="75"/>
      <c r="O5398" s="74"/>
      <c r="P5398" s="74"/>
      <c r="Q5398" s="59"/>
      <c r="R5398" s="74"/>
      <c r="S5398" s="53"/>
      <c r="T5398" s="53"/>
      <c r="U5398" s="53"/>
      <c r="V5398" s="53"/>
      <c r="W5398" s="75"/>
      <c r="X5398" s="76"/>
    </row>
    <row r="5399" spans="1:24" s="77" customFormat="1" ht="15.75" x14ac:dyDescent="0.25">
      <c r="A5399" s="102" t="s">
        <v>317</v>
      </c>
      <c r="B5399" s="102" t="s">
        <v>340</v>
      </c>
      <c r="C5399" s="110" t="s">
        <v>102</v>
      </c>
      <c r="D5399" s="104" t="s">
        <v>21</v>
      </c>
      <c r="E5399" s="111">
        <f>E5400+E5439</f>
        <v>65549</v>
      </c>
      <c r="F5399" s="111">
        <f>F5400+F5439</f>
        <v>16232.166666666666</v>
      </c>
      <c r="G5399" s="111">
        <f>G5400+G5439</f>
        <v>16167</v>
      </c>
      <c r="H5399" s="111">
        <f>H5400+H5439</f>
        <v>16167</v>
      </c>
      <c r="I5399" s="135">
        <f>I5400+I5439</f>
        <v>0</v>
      </c>
      <c r="J5399" s="106">
        <f>ROUND(I5399/F5399*100,2)</f>
        <v>0</v>
      </c>
      <c r="K5399" s="135">
        <f>K5400+K5439</f>
        <v>-146</v>
      </c>
      <c r="L5399" s="108">
        <f>ROUND(K5399*100/-F5399,2)</f>
        <v>0.9</v>
      </c>
      <c r="M5399" s="111">
        <f t="shared" ref="M5399:V5399" si="1311">M5400+M5439</f>
        <v>3430</v>
      </c>
      <c r="N5399" s="111">
        <f t="shared" si="1311"/>
        <v>858</v>
      </c>
      <c r="O5399" s="111">
        <f t="shared" si="1311"/>
        <v>504</v>
      </c>
      <c r="P5399" s="111">
        <f t="shared" si="1311"/>
        <v>504</v>
      </c>
      <c r="Q5399" s="135">
        <f t="shared" si="1311"/>
        <v>0</v>
      </c>
      <c r="R5399" s="111">
        <f t="shared" si="1311"/>
        <v>109</v>
      </c>
      <c r="S5399" s="105">
        <f t="shared" si="1311"/>
        <v>27</v>
      </c>
      <c r="T5399" s="105">
        <f t="shared" si="1311"/>
        <v>27</v>
      </c>
      <c r="U5399" s="105">
        <f t="shared" si="1311"/>
        <v>27</v>
      </c>
      <c r="V5399" s="105">
        <f t="shared" si="1311"/>
        <v>0</v>
      </c>
      <c r="W5399" s="109">
        <v>784</v>
      </c>
      <c r="X5399" s="80"/>
    </row>
    <row r="5400" spans="1:24" s="81" customFormat="1" ht="29.25" customHeight="1" x14ac:dyDescent="0.25">
      <c r="A5400" s="72" t="s">
        <v>317</v>
      </c>
      <c r="B5400" s="21">
        <v>1</v>
      </c>
      <c r="C5400" s="73" t="s">
        <v>102</v>
      </c>
      <c r="D5400" s="27" t="s">
        <v>22</v>
      </c>
      <c r="E5400" s="52">
        <f t="shared" ref="E5400:L5400" si="1312">E5401+E5407+E5421</f>
        <v>0</v>
      </c>
      <c r="F5400" s="52">
        <f t="shared" si="1312"/>
        <v>0</v>
      </c>
      <c r="G5400" s="52">
        <f t="shared" si="1312"/>
        <v>0</v>
      </c>
      <c r="H5400" s="52">
        <f t="shared" si="1312"/>
        <v>0</v>
      </c>
      <c r="I5400" s="52">
        <f t="shared" si="1312"/>
        <v>0</v>
      </c>
      <c r="J5400" s="132">
        <f t="shared" si="1312"/>
        <v>0</v>
      </c>
      <c r="K5400" s="52">
        <f t="shared" si="1312"/>
        <v>0</v>
      </c>
      <c r="L5400" s="52">
        <f t="shared" si="1312"/>
        <v>0</v>
      </c>
      <c r="M5400" s="49"/>
      <c r="N5400" s="49">
        <f>ROUND(M5400/12*3,0)</f>
        <v>0</v>
      </c>
      <c r="O5400" s="52">
        <f t="shared" ref="O5400:V5400" si="1313">O5401+O5407+O5421</f>
        <v>0</v>
      </c>
      <c r="P5400" s="52">
        <f t="shared" si="1313"/>
        <v>0</v>
      </c>
      <c r="Q5400" s="52">
        <f t="shared" si="1313"/>
        <v>0</v>
      </c>
      <c r="R5400" s="52">
        <f t="shared" si="1313"/>
        <v>0</v>
      </c>
      <c r="S5400" s="52">
        <f t="shared" si="1313"/>
        <v>0</v>
      </c>
      <c r="T5400" s="59">
        <f t="shared" si="1313"/>
        <v>0</v>
      </c>
      <c r="U5400" s="59">
        <f t="shared" si="1313"/>
        <v>0</v>
      </c>
      <c r="V5400" s="59">
        <f t="shared" si="1313"/>
        <v>0</v>
      </c>
      <c r="W5400" s="75"/>
      <c r="X5400" s="82"/>
    </row>
    <row r="5401" spans="1:24" s="81" customFormat="1" ht="26.25" customHeight="1" x14ac:dyDescent="0.25">
      <c r="A5401" s="72" t="s">
        <v>317</v>
      </c>
      <c r="B5401" s="33" t="s">
        <v>334</v>
      </c>
      <c r="C5401" s="73" t="s">
        <v>102</v>
      </c>
      <c r="D5401" s="32" t="s">
        <v>23</v>
      </c>
      <c r="E5401" s="83">
        <f t="shared" ref="E5401:L5401" si="1314">SUM(E5402:E5406)</f>
        <v>0</v>
      </c>
      <c r="F5401" s="83">
        <f t="shared" si="1314"/>
        <v>0</v>
      </c>
      <c r="G5401" s="83">
        <f t="shared" si="1314"/>
        <v>0</v>
      </c>
      <c r="H5401" s="83">
        <f t="shared" si="1314"/>
        <v>0</v>
      </c>
      <c r="I5401" s="49">
        <f t="shared" si="1314"/>
        <v>0</v>
      </c>
      <c r="J5401" s="136">
        <f t="shared" si="1314"/>
        <v>0</v>
      </c>
      <c r="K5401" s="49">
        <f t="shared" si="1314"/>
        <v>0</v>
      </c>
      <c r="L5401" s="49">
        <f t="shared" si="1314"/>
        <v>0</v>
      </c>
      <c r="M5401" s="83"/>
      <c r="N5401" s="83"/>
      <c r="O5401" s="52">
        <f t="shared" ref="O5401:V5401" si="1315">SUM(O5402:O5406)</f>
        <v>0</v>
      </c>
      <c r="P5401" s="52">
        <f t="shared" si="1315"/>
        <v>0</v>
      </c>
      <c r="Q5401" s="52">
        <f t="shared" si="1315"/>
        <v>0</v>
      </c>
      <c r="R5401" s="52">
        <f t="shared" si="1315"/>
        <v>0</v>
      </c>
      <c r="S5401" s="52">
        <f t="shared" si="1315"/>
        <v>0</v>
      </c>
      <c r="T5401" s="52">
        <f t="shared" si="1315"/>
        <v>0</v>
      </c>
      <c r="U5401" s="49">
        <f t="shared" si="1315"/>
        <v>0</v>
      </c>
      <c r="V5401" s="49">
        <f t="shared" si="1315"/>
        <v>0</v>
      </c>
      <c r="W5401" s="83"/>
      <c r="X5401" s="82"/>
    </row>
    <row r="5402" spans="1:24" s="81" customFormat="1" ht="22.5" customHeight="1" x14ac:dyDescent="0.25">
      <c r="A5402" s="72" t="s">
        <v>317</v>
      </c>
      <c r="B5402" s="33" t="s">
        <v>334</v>
      </c>
      <c r="C5402" s="73" t="s">
        <v>73</v>
      </c>
      <c r="D5402" s="34" t="s">
        <v>106</v>
      </c>
      <c r="E5402" s="53"/>
      <c r="F5402" s="53">
        <f t="shared" ref="F5402:F5406" si="1316">ROUND(E5402/12*3,0)</f>
        <v>0</v>
      </c>
      <c r="G5402" s="53"/>
      <c r="H5402" s="53"/>
      <c r="I5402" s="127"/>
      <c r="J5402" s="55"/>
      <c r="K5402" s="127"/>
      <c r="L5402" s="55"/>
      <c r="M5402" s="74"/>
      <c r="N5402" s="74"/>
      <c r="O5402" s="74"/>
      <c r="P5402" s="74"/>
      <c r="Q5402" s="59">
        <f>O5402-P5402</f>
        <v>0</v>
      </c>
      <c r="R5402" s="74"/>
      <c r="S5402" s="53">
        <f>ROUND(R5402/12*3,0)</f>
        <v>0</v>
      </c>
      <c r="T5402" s="53"/>
      <c r="U5402" s="53"/>
      <c r="V5402" s="53">
        <f>T5402-U5402</f>
        <v>0</v>
      </c>
      <c r="W5402" s="74"/>
      <c r="X5402" s="76"/>
    </row>
    <row r="5403" spans="1:24" s="77" customFormat="1" ht="15.75" x14ac:dyDescent="0.25">
      <c r="A5403" s="72" t="s">
        <v>317</v>
      </c>
      <c r="B5403" s="33" t="s">
        <v>334</v>
      </c>
      <c r="C5403" s="73" t="s">
        <v>74</v>
      </c>
      <c r="D5403" s="34" t="s">
        <v>104</v>
      </c>
      <c r="E5403" s="53"/>
      <c r="F5403" s="53">
        <f t="shared" si="1316"/>
        <v>0</v>
      </c>
      <c r="G5403" s="53"/>
      <c r="H5403" s="53"/>
      <c r="I5403" s="54"/>
      <c r="J5403" s="50"/>
      <c r="K5403" s="54"/>
      <c r="L5403" s="55"/>
      <c r="M5403" s="75"/>
      <c r="N5403" s="75"/>
      <c r="O5403" s="74"/>
      <c r="P5403" s="74"/>
      <c r="Q5403" s="57">
        <f>O5403-P5403</f>
        <v>0</v>
      </c>
      <c r="R5403" s="74"/>
      <c r="S5403" s="53">
        <f>ROUND(R5403/12*3,0)</f>
        <v>0</v>
      </c>
      <c r="T5403" s="58"/>
      <c r="U5403" s="58"/>
      <c r="V5403" s="53">
        <f>T5403-U5403</f>
        <v>0</v>
      </c>
      <c r="W5403" s="75"/>
      <c r="X5403" s="76"/>
    </row>
    <row r="5404" spans="1:24" s="77" customFormat="1" ht="15.75" x14ac:dyDescent="0.25">
      <c r="A5404" s="72" t="s">
        <v>317</v>
      </c>
      <c r="B5404" s="33" t="s">
        <v>334</v>
      </c>
      <c r="C5404" s="73" t="s">
        <v>74</v>
      </c>
      <c r="D5404" s="34" t="s">
        <v>105</v>
      </c>
      <c r="E5404" s="53"/>
      <c r="F5404" s="53">
        <f t="shared" si="1316"/>
        <v>0</v>
      </c>
      <c r="G5404" s="53"/>
      <c r="H5404" s="53"/>
      <c r="I5404" s="54"/>
      <c r="J5404" s="50"/>
      <c r="K5404" s="54"/>
      <c r="L5404" s="55"/>
      <c r="M5404" s="75"/>
      <c r="N5404" s="75"/>
      <c r="O5404" s="74"/>
      <c r="P5404" s="74"/>
      <c r="Q5404" s="57">
        <f>O5404-P5404</f>
        <v>0</v>
      </c>
      <c r="R5404" s="74"/>
      <c r="S5404" s="53">
        <f>ROUND(R5404/12*3,0)</f>
        <v>0</v>
      </c>
      <c r="T5404" s="58"/>
      <c r="U5404" s="58"/>
      <c r="V5404" s="53">
        <f>T5404-U5404</f>
        <v>0</v>
      </c>
      <c r="W5404" s="75"/>
      <c r="X5404" s="76"/>
    </row>
    <row r="5405" spans="1:24" s="77" customFormat="1" ht="15.75" x14ac:dyDescent="0.25">
      <c r="A5405" s="72" t="s">
        <v>317</v>
      </c>
      <c r="B5405" s="33" t="s">
        <v>334</v>
      </c>
      <c r="C5405" s="73" t="s">
        <v>75</v>
      </c>
      <c r="D5405" s="34" t="s">
        <v>107</v>
      </c>
      <c r="E5405" s="74"/>
      <c r="F5405" s="53">
        <f t="shared" si="1316"/>
        <v>0</v>
      </c>
      <c r="G5405" s="74"/>
      <c r="H5405" s="74"/>
      <c r="I5405" s="54"/>
      <c r="J5405" s="50"/>
      <c r="K5405" s="54"/>
      <c r="L5405" s="55"/>
      <c r="M5405" s="75"/>
      <c r="N5405" s="75"/>
      <c r="O5405" s="74"/>
      <c r="P5405" s="74"/>
      <c r="Q5405" s="57">
        <f>O5405-P5405</f>
        <v>0</v>
      </c>
      <c r="R5405" s="74"/>
      <c r="S5405" s="53">
        <f>ROUND(R5405/12*3,0)</f>
        <v>0</v>
      </c>
      <c r="T5405" s="58"/>
      <c r="U5405" s="58"/>
      <c r="V5405" s="53">
        <f>T5405-U5405</f>
        <v>0</v>
      </c>
      <c r="W5405" s="75"/>
      <c r="X5405" s="76"/>
    </row>
    <row r="5406" spans="1:24" s="77" customFormat="1" ht="31.5" x14ac:dyDescent="0.25">
      <c r="A5406" s="72" t="s">
        <v>317</v>
      </c>
      <c r="B5406" s="33" t="s">
        <v>334</v>
      </c>
      <c r="C5406" s="73" t="s">
        <v>76</v>
      </c>
      <c r="D5406" s="34" t="s">
        <v>108</v>
      </c>
      <c r="E5406" s="74"/>
      <c r="F5406" s="53">
        <f t="shared" si="1316"/>
        <v>0</v>
      </c>
      <c r="G5406" s="74"/>
      <c r="H5406" s="74"/>
      <c r="I5406" s="54"/>
      <c r="J5406" s="50"/>
      <c r="K5406" s="54"/>
      <c r="L5406" s="55"/>
      <c r="M5406" s="75"/>
      <c r="N5406" s="75"/>
      <c r="O5406" s="74"/>
      <c r="P5406" s="74"/>
      <c r="Q5406" s="57">
        <f>O5406-P5406</f>
        <v>0</v>
      </c>
      <c r="R5406" s="74"/>
      <c r="S5406" s="53">
        <f>ROUND(R5406/12*3,0)</f>
        <v>0</v>
      </c>
      <c r="T5406" s="58"/>
      <c r="U5406" s="58"/>
      <c r="V5406" s="53">
        <f>T5406-U5406</f>
        <v>0</v>
      </c>
      <c r="W5406" s="75"/>
      <c r="X5406" s="76"/>
    </row>
    <row r="5407" spans="1:24" s="77" customFormat="1" ht="15.75" x14ac:dyDescent="0.25">
      <c r="A5407" s="72" t="s">
        <v>317</v>
      </c>
      <c r="B5407" s="22" t="s">
        <v>335</v>
      </c>
      <c r="C5407" s="36"/>
      <c r="D5407" s="32" t="s">
        <v>24</v>
      </c>
      <c r="E5407" s="61">
        <f t="shared" ref="E5407:L5407" si="1317">SUM(E5408:E5420)</f>
        <v>0</v>
      </c>
      <c r="F5407" s="61">
        <f t="shared" si="1317"/>
        <v>0</v>
      </c>
      <c r="G5407" s="61">
        <f t="shared" si="1317"/>
        <v>0</v>
      </c>
      <c r="H5407" s="61">
        <f t="shared" si="1317"/>
        <v>0</v>
      </c>
      <c r="I5407" s="128">
        <f t="shared" si="1317"/>
        <v>0</v>
      </c>
      <c r="J5407" s="128">
        <f t="shared" si="1317"/>
        <v>0</v>
      </c>
      <c r="K5407" s="128">
        <f t="shared" si="1317"/>
        <v>0</v>
      </c>
      <c r="L5407" s="61">
        <f t="shared" si="1317"/>
        <v>0</v>
      </c>
      <c r="M5407" s="61"/>
      <c r="N5407" s="61"/>
      <c r="O5407" s="61">
        <f t="shared" ref="O5407:V5407" si="1318">SUM(O5408:O5420)</f>
        <v>0</v>
      </c>
      <c r="P5407" s="61">
        <f t="shared" si="1318"/>
        <v>0</v>
      </c>
      <c r="Q5407" s="128">
        <f t="shared" si="1318"/>
        <v>0</v>
      </c>
      <c r="R5407" s="61">
        <f t="shared" si="1318"/>
        <v>0</v>
      </c>
      <c r="S5407" s="61">
        <f t="shared" si="1318"/>
        <v>0</v>
      </c>
      <c r="T5407" s="145">
        <f t="shared" si="1318"/>
        <v>0</v>
      </c>
      <c r="U5407" s="145">
        <f t="shared" si="1318"/>
        <v>0</v>
      </c>
      <c r="V5407" s="61">
        <f t="shared" si="1318"/>
        <v>0</v>
      </c>
      <c r="W5407" s="68"/>
      <c r="X5407" s="76"/>
    </row>
    <row r="5408" spans="1:24" s="77" customFormat="1" ht="15.75" x14ac:dyDescent="0.25">
      <c r="A5408" s="72" t="s">
        <v>317</v>
      </c>
      <c r="B5408" s="33" t="s">
        <v>335</v>
      </c>
      <c r="C5408" s="79" t="s">
        <v>25</v>
      </c>
      <c r="D5408" s="34" t="s">
        <v>54</v>
      </c>
      <c r="E5408" s="74"/>
      <c r="F5408" s="74"/>
      <c r="G5408" s="74"/>
      <c r="H5408" s="74"/>
      <c r="I5408" s="127"/>
      <c r="J5408" s="50"/>
      <c r="K5408" s="127"/>
      <c r="L5408" s="55"/>
      <c r="M5408" s="75"/>
      <c r="N5408" s="75"/>
      <c r="O5408" s="74"/>
      <c r="P5408" s="74"/>
      <c r="Q5408" s="59">
        <f t="shared" ref="Q5408:Q5420" si="1319">O5408-P5408</f>
        <v>0</v>
      </c>
      <c r="R5408" s="74"/>
      <c r="S5408" s="53">
        <f t="shared" ref="S5408:S5420" si="1320">ROUND(R5408/12*3,0)</f>
        <v>0</v>
      </c>
      <c r="T5408" s="53"/>
      <c r="U5408" s="53"/>
      <c r="V5408" s="53">
        <f t="shared" ref="V5408:V5420" si="1321">T5408-U5408</f>
        <v>0</v>
      </c>
      <c r="W5408" s="75"/>
      <c r="X5408" s="76"/>
    </row>
    <row r="5409" spans="1:24" s="77" customFormat="1" ht="15.75" x14ac:dyDescent="0.25">
      <c r="A5409" s="72" t="s">
        <v>317</v>
      </c>
      <c r="B5409" s="33" t="s">
        <v>335</v>
      </c>
      <c r="C5409" s="79" t="s">
        <v>26</v>
      </c>
      <c r="D5409" s="34" t="s">
        <v>27</v>
      </c>
      <c r="E5409" s="74"/>
      <c r="F5409" s="74"/>
      <c r="G5409" s="74"/>
      <c r="H5409" s="74"/>
      <c r="I5409" s="54"/>
      <c r="J5409" s="50"/>
      <c r="K5409" s="54"/>
      <c r="L5409" s="55"/>
      <c r="M5409" s="75"/>
      <c r="N5409" s="75"/>
      <c r="O5409" s="74"/>
      <c r="P5409" s="74"/>
      <c r="Q5409" s="57">
        <f t="shared" si="1319"/>
        <v>0</v>
      </c>
      <c r="R5409" s="74"/>
      <c r="S5409" s="53">
        <f t="shared" si="1320"/>
        <v>0</v>
      </c>
      <c r="T5409" s="58"/>
      <c r="U5409" s="58"/>
      <c r="V5409" s="53">
        <f t="shared" si="1321"/>
        <v>0</v>
      </c>
      <c r="W5409" s="75"/>
      <c r="X5409" s="76"/>
    </row>
    <row r="5410" spans="1:24" s="77" customFormat="1" ht="31.5" x14ac:dyDescent="0.25">
      <c r="A5410" s="72" t="s">
        <v>317</v>
      </c>
      <c r="B5410" s="33" t="s">
        <v>335</v>
      </c>
      <c r="C5410" s="79" t="s">
        <v>28</v>
      </c>
      <c r="D5410" s="34" t="s">
        <v>29</v>
      </c>
      <c r="E5410" s="74"/>
      <c r="F5410" s="74"/>
      <c r="G5410" s="74"/>
      <c r="H5410" s="74"/>
      <c r="I5410" s="54"/>
      <c r="J5410" s="50"/>
      <c r="K5410" s="54"/>
      <c r="L5410" s="55"/>
      <c r="M5410" s="75"/>
      <c r="N5410" s="75"/>
      <c r="O5410" s="74"/>
      <c r="P5410" s="74"/>
      <c r="Q5410" s="57">
        <f t="shared" si="1319"/>
        <v>0</v>
      </c>
      <c r="R5410" s="74"/>
      <c r="S5410" s="53">
        <f t="shared" si="1320"/>
        <v>0</v>
      </c>
      <c r="T5410" s="58"/>
      <c r="U5410" s="58"/>
      <c r="V5410" s="53">
        <f t="shared" si="1321"/>
        <v>0</v>
      </c>
      <c r="W5410" s="75"/>
      <c r="X5410" s="76"/>
    </row>
    <row r="5411" spans="1:24" s="77" customFormat="1" ht="15.75" x14ac:dyDescent="0.25">
      <c r="A5411" s="72" t="s">
        <v>317</v>
      </c>
      <c r="B5411" s="33" t="s">
        <v>335</v>
      </c>
      <c r="C5411" s="79" t="s">
        <v>56</v>
      </c>
      <c r="D5411" s="34" t="s">
        <v>53</v>
      </c>
      <c r="E5411" s="74"/>
      <c r="F5411" s="74"/>
      <c r="G5411" s="74"/>
      <c r="H5411" s="74"/>
      <c r="I5411" s="54"/>
      <c r="J5411" s="50"/>
      <c r="K5411" s="54"/>
      <c r="L5411" s="55"/>
      <c r="M5411" s="75"/>
      <c r="N5411" s="75"/>
      <c r="O5411" s="74"/>
      <c r="P5411" s="74"/>
      <c r="Q5411" s="57">
        <f t="shared" si="1319"/>
        <v>0</v>
      </c>
      <c r="R5411" s="74"/>
      <c r="S5411" s="53">
        <f t="shared" si="1320"/>
        <v>0</v>
      </c>
      <c r="T5411" s="58"/>
      <c r="U5411" s="58"/>
      <c r="V5411" s="53">
        <f t="shared" si="1321"/>
        <v>0</v>
      </c>
      <c r="W5411" s="75"/>
      <c r="X5411" s="76"/>
    </row>
    <row r="5412" spans="1:24" s="77" customFormat="1" ht="15.75" x14ac:dyDescent="0.25">
      <c r="A5412" s="72" t="s">
        <v>317</v>
      </c>
      <c r="B5412" s="33" t="s">
        <v>335</v>
      </c>
      <c r="C5412" s="79" t="s">
        <v>57</v>
      </c>
      <c r="D5412" s="34" t="s">
        <v>68</v>
      </c>
      <c r="E5412" s="74"/>
      <c r="F5412" s="74"/>
      <c r="G5412" s="74"/>
      <c r="H5412" s="74"/>
      <c r="I5412" s="54"/>
      <c r="J5412" s="50"/>
      <c r="K5412" s="54"/>
      <c r="L5412" s="55"/>
      <c r="M5412" s="75"/>
      <c r="N5412" s="75"/>
      <c r="O5412" s="74"/>
      <c r="P5412" s="74"/>
      <c r="Q5412" s="57">
        <f t="shared" si="1319"/>
        <v>0</v>
      </c>
      <c r="R5412" s="74"/>
      <c r="S5412" s="53">
        <f t="shared" si="1320"/>
        <v>0</v>
      </c>
      <c r="T5412" s="58"/>
      <c r="U5412" s="58"/>
      <c r="V5412" s="53">
        <f t="shared" si="1321"/>
        <v>0</v>
      </c>
      <c r="W5412" s="75"/>
      <c r="X5412" s="76"/>
    </row>
    <row r="5413" spans="1:24" s="77" customFormat="1" ht="15.75" x14ac:dyDescent="0.25">
      <c r="A5413" s="72" t="s">
        <v>317</v>
      </c>
      <c r="B5413" s="33" t="s">
        <v>335</v>
      </c>
      <c r="C5413" s="79" t="s">
        <v>58</v>
      </c>
      <c r="D5413" s="34" t="s">
        <v>70</v>
      </c>
      <c r="E5413" s="74"/>
      <c r="F5413" s="74"/>
      <c r="G5413" s="74"/>
      <c r="H5413" s="74"/>
      <c r="I5413" s="54"/>
      <c r="J5413" s="50"/>
      <c r="K5413" s="54"/>
      <c r="L5413" s="55"/>
      <c r="M5413" s="75"/>
      <c r="N5413" s="75"/>
      <c r="O5413" s="74"/>
      <c r="P5413" s="74"/>
      <c r="Q5413" s="57">
        <f t="shared" si="1319"/>
        <v>0</v>
      </c>
      <c r="R5413" s="74"/>
      <c r="S5413" s="53">
        <f t="shared" si="1320"/>
        <v>0</v>
      </c>
      <c r="T5413" s="58"/>
      <c r="U5413" s="58"/>
      <c r="V5413" s="53">
        <f t="shared" si="1321"/>
        <v>0</v>
      </c>
      <c r="W5413" s="75"/>
      <c r="X5413" s="76"/>
    </row>
    <row r="5414" spans="1:24" s="77" customFormat="1" ht="31.5" x14ac:dyDescent="0.25">
      <c r="A5414" s="72" t="s">
        <v>317</v>
      </c>
      <c r="B5414" s="33" t="s">
        <v>335</v>
      </c>
      <c r="C5414" s="79" t="s">
        <v>59</v>
      </c>
      <c r="D5414" s="34" t="s">
        <v>69</v>
      </c>
      <c r="E5414" s="74"/>
      <c r="F5414" s="74"/>
      <c r="G5414" s="74"/>
      <c r="H5414" s="74"/>
      <c r="I5414" s="54"/>
      <c r="J5414" s="50"/>
      <c r="K5414" s="54"/>
      <c r="L5414" s="55"/>
      <c r="M5414" s="75"/>
      <c r="N5414" s="75"/>
      <c r="O5414" s="74"/>
      <c r="P5414" s="74"/>
      <c r="Q5414" s="57">
        <f t="shared" si="1319"/>
        <v>0</v>
      </c>
      <c r="R5414" s="74"/>
      <c r="S5414" s="53">
        <f t="shared" si="1320"/>
        <v>0</v>
      </c>
      <c r="T5414" s="58"/>
      <c r="U5414" s="58"/>
      <c r="V5414" s="53">
        <f t="shared" si="1321"/>
        <v>0</v>
      </c>
      <c r="W5414" s="75"/>
      <c r="X5414" s="76"/>
    </row>
    <row r="5415" spans="1:24" s="77" customFormat="1" ht="15.75" x14ac:dyDescent="0.25">
      <c r="A5415" s="72" t="s">
        <v>317</v>
      </c>
      <c r="B5415" s="33" t="s">
        <v>335</v>
      </c>
      <c r="C5415" s="79" t="s">
        <v>60</v>
      </c>
      <c r="D5415" s="34" t="s">
        <v>72</v>
      </c>
      <c r="E5415" s="74"/>
      <c r="F5415" s="74"/>
      <c r="G5415" s="74"/>
      <c r="H5415" s="74"/>
      <c r="I5415" s="54"/>
      <c r="J5415" s="50"/>
      <c r="K5415" s="54"/>
      <c r="L5415" s="55"/>
      <c r="M5415" s="75"/>
      <c r="N5415" s="75"/>
      <c r="O5415" s="74"/>
      <c r="P5415" s="74"/>
      <c r="Q5415" s="57">
        <f t="shared" si="1319"/>
        <v>0</v>
      </c>
      <c r="R5415" s="74"/>
      <c r="S5415" s="53">
        <f t="shared" si="1320"/>
        <v>0</v>
      </c>
      <c r="T5415" s="58"/>
      <c r="U5415" s="58"/>
      <c r="V5415" s="53">
        <f t="shared" si="1321"/>
        <v>0</v>
      </c>
      <c r="W5415" s="75"/>
      <c r="X5415" s="76"/>
    </row>
    <row r="5416" spans="1:24" s="77" customFormat="1" ht="15.75" x14ac:dyDescent="0.25">
      <c r="A5416" s="72" t="s">
        <v>317</v>
      </c>
      <c r="B5416" s="33" t="s">
        <v>335</v>
      </c>
      <c r="C5416" s="79" t="s">
        <v>61</v>
      </c>
      <c r="D5416" s="34" t="s">
        <v>67</v>
      </c>
      <c r="E5416" s="74"/>
      <c r="F5416" s="74"/>
      <c r="G5416" s="74"/>
      <c r="H5416" s="74"/>
      <c r="I5416" s="54"/>
      <c r="J5416" s="50"/>
      <c r="K5416" s="54"/>
      <c r="L5416" s="55"/>
      <c r="M5416" s="75"/>
      <c r="N5416" s="75"/>
      <c r="O5416" s="74"/>
      <c r="P5416" s="74"/>
      <c r="Q5416" s="57">
        <f t="shared" si="1319"/>
        <v>0</v>
      </c>
      <c r="R5416" s="74"/>
      <c r="S5416" s="53">
        <f t="shared" si="1320"/>
        <v>0</v>
      </c>
      <c r="T5416" s="58"/>
      <c r="U5416" s="58"/>
      <c r="V5416" s="53">
        <f t="shared" si="1321"/>
        <v>0</v>
      </c>
      <c r="W5416" s="75"/>
      <c r="X5416" s="76"/>
    </row>
    <row r="5417" spans="1:24" s="77" customFormat="1" ht="15.75" x14ac:dyDescent="0.25">
      <c r="A5417" s="72" t="s">
        <v>317</v>
      </c>
      <c r="B5417" s="33" t="s">
        <v>335</v>
      </c>
      <c r="C5417" s="79" t="s">
        <v>62</v>
      </c>
      <c r="D5417" s="34" t="s">
        <v>66</v>
      </c>
      <c r="E5417" s="74"/>
      <c r="F5417" s="74"/>
      <c r="G5417" s="74"/>
      <c r="H5417" s="74"/>
      <c r="I5417" s="54"/>
      <c r="J5417" s="50"/>
      <c r="K5417" s="54"/>
      <c r="L5417" s="55"/>
      <c r="M5417" s="75"/>
      <c r="N5417" s="75"/>
      <c r="O5417" s="74"/>
      <c r="P5417" s="74"/>
      <c r="Q5417" s="57">
        <f t="shared" si="1319"/>
        <v>0</v>
      </c>
      <c r="R5417" s="74"/>
      <c r="S5417" s="53">
        <f t="shared" si="1320"/>
        <v>0</v>
      </c>
      <c r="T5417" s="58"/>
      <c r="U5417" s="58"/>
      <c r="V5417" s="53">
        <f t="shared" si="1321"/>
        <v>0</v>
      </c>
      <c r="W5417" s="75"/>
      <c r="X5417" s="76"/>
    </row>
    <row r="5418" spans="1:24" s="77" customFormat="1" ht="15.75" x14ac:dyDescent="0.25">
      <c r="A5418" s="72" t="s">
        <v>317</v>
      </c>
      <c r="B5418" s="33" t="s">
        <v>335</v>
      </c>
      <c r="C5418" s="79" t="s">
        <v>63</v>
      </c>
      <c r="D5418" s="34" t="s">
        <v>52</v>
      </c>
      <c r="E5418" s="74"/>
      <c r="F5418" s="74"/>
      <c r="G5418" s="74"/>
      <c r="H5418" s="74"/>
      <c r="I5418" s="54"/>
      <c r="J5418" s="50"/>
      <c r="K5418" s="54"/>
      <c r="L5418" s="55"/>
      <c r="M5418" s="75"/>
      <c r="N5418" s="75"/>
      <c r="O5418" s="74"/>
      <c r="P5418" s="74"/>
      <c r="Q5418" s="57">
        <f t="shared" si="1319"/>
        <v>0</v>
      </c>
      <c r="R5418" s="74"/>
      <c r="S5418" s="53">
        <f t="shared" si="1320"/>
        <v>0</v>
      </c>
      <c r="T5418" s="58"/>
      <c r="U5418" s="58"/>
      <c r="V5418" s="53">
        <f t="shared" si="1321"/>
        <v>0</v>
      </c>
      <c r="W5418" s="75"/>
      <c r="X5418" s="76"/>
    </row>
    <row r="5419" spans="1:24" s="77" customFormat="1" ht="15.75" x14ac:dyDescent="0.25">
      <c r="A5419" s="72" t="s">
        <v>317</v>
      </c>
      <c r="B5419" s="33" t="s">
        <v>335</v>
      </c>
      <c r="C5419" s="79" t="s">
        <v>64</v>
      </c>
      <c r="D5419" s="34" t="s">
        <v>55</v>
      </c>
      <c r="E5419" s="74"/>
      <c r="F5419" s="74"/>
      <c r="G5419" s="74"/>
      <c r="H5419" s="74"/>
      <c r="I5419" s="54"/>
      <c r="J5419" s="50"/>
      <c r="K5419" s="54"/>
      <c r="L5419" s="55"/>
      <c r="M5419" s="75"/>
      <c r="N5419" s="75"/>
      <c r="O5419" s="74"/>
      <c r="P5419" s="74"/>
      <c r="Q5419" s="57">
        <f t="shared" si="1319"/>
        <v>0</v>
      </c>
      <c r="R5419" s="74"/>
      <c r="S5419" s="53">
        <f t="shared" si="1320"/>
        <v>0</v>
      </c>
      <c r="T5419" s="58"/>
      <c r="U5419" s="58"/>
      <c r="V5419" s="53">
        <f t="shared" si="1321"/>
        <v>0</v>
      </c>
      <c r="W5419" s="75"/>
      <c r="X5419" s="76"/>
    </row>
    <row r="5420" spans="1:24" s="77" customFormat="1" ht="15.75" x14ac:dyDescent="0.25">
      <c r="A5420" s="72" t="s">
        <v>317</v>
      </c>
      <c r="B5420" s="33" t="s">
        <v>335</v>
      </c>
      <c r="C5420" s="79" t="s">
        <v>65</v>
      </c>
      <c r="D5420" s="34" t="s">
        <v>71</v>
      </c>
      <c r="E5420" s="74"/>
      <c r="F5420" s="74"/>
      <c r="G5420" s="74"/>
      <c r="H5420" s="74"/>
      <c r="I5420" s="54"/>
      <c r="J5420" s="50"/>
      <c r="K5420" s="54"/>
      <c r="L5420" s="55"/>
      <c r="M5420" s="75"/>
      <c r="N5420" s="75"/>
      <c r="O5420" s="74"/>
      <c r="P5420" s="74"/>
      <c r="Q5420" s="57">
        <f t="shared" si="1319"/>
        <v>0</v>
      </c>
      <c r="R5420" s="74"/>
      <c r="S5420" s="53">
        <f t="shared" si="1320"/>
        <v>0</v>
      </c>
      <c r="T5420" s="58"/>
      <c r="U5420" s="58"/>
      <c r="V5420" s="53">
        <f t="shared" si="1321"/>
        <v>0</v>
      </c>
      <c r="W5420" s="75"/>
      <c r="X5420" s="76"/>
    </row>
    <row r="5421" spans="1:24" s="77" customFormat="1" ht="31.5" x14ac:dyDescent="0.25">
      <c r="A5421" s="72" t="s">
        <v>317</v>
      </c>
      <c r="B5421" s="22" t="s">
        <v>336</v>
      </c>
      <c r="C5421" s="73" t="s">
        <v>102</v>
      </c>
      <c r="D5421" s="32" t="s">
        <v>30</v>
      </c>
      <c r="E5421" s="61">
        <f t="shared" ref="E5421:L5421" si="1322">SUM(E5422:E5438)</f>
        <v>0</v>
      </c>
      <c r="F5421" s="61">
        <f t="shared" si="1322"/>
        <v>0</v>
      </c>
      <c r="G5421" s="61">
        <f t="shared" si="1322"/>
        <v>0</v>
      </c>
      <c r="H5421" s="61">
        <f t="shared" si="1322"/>
        <v>0</v>
      </c>
      <c r="I5421" s="128">
        <f t="shared" si="1322"/>
        <v>0</v>
      </c>
      <c r="J5421" s="128">
        <f t="shared" si="1322"/>
        <v>0</v>
      </c>
      <c r="K5421" s="128">
        <f t="shared" si="1322"/>
        <v>0</v>
      </c>
      <c r="L5421" s="61">
        <f t="shared" si="1322"/>
        <v>0</v>
      </c>
      <c r="M5421" s="61"/>
      <c r="N5421" s="61"/>
      <c r="O5421" s="61">
        <f t="shared" ref="O5421:V5421" si="1323">SUM(O5422:O5436)</f>
        <v>0</v>
      </c>
      <c r="P5421" s="61">
        <f t="shared" si="1323"/>
        <v>0</v>
      </c>
      <c r="Q5421" s="128">
        <f t="shared" si="1323"/>
        <v>0</v>
      </c>
      <c r="R5421" s="61">
        <f t="shared" si="1323"/>
        <v>0</v>
      </c>
      <c r="S5421" s="61">
        <f t="shared" si="1323"/>
        <v>0</v>
      </c>
      <c r="T5421" s="145">
        <f t="shared" si="1323"/>
        <v>0</v>
      </c>
      <c r="U5421" s="145">
        <f t="shared" si="1323"/>
        <v>0</v>
      </c>
      <c r="V5421" s="61">
        <f t="shared" si="1323"/>
        <v>0</v>
      </c>
      <c r="W5421" s="61"/>
      <c r="X5421" s="76"/>
    </row>
    <row r="5422" spans="1:24" s="77" customFormat="1" ht="15.75" x14ac:dyDescent="0.25">
      <c r="A5422" s="72" t="s">
        <v>317</v>
      </c>
      <c r="B5422" s="33" t="s">
        <v>336</v>
      </c>
      <c r="C5422" s="73" t="s">
        <v>79</v>
      </c>
      <c r="D5422" s="43" t="s">
        <v>77</v>
      </c>
      <c r="E5422" s="74"/>
      <c r="F5422" s="74"/>
      <c r="G5422" s="74"/>
      <c r="H5422" s="74"/>
      <c r="I5422" s="127"/>
      <c r="J5422" s="55"/>
      <c r="K5422" s="127"/>
      <c r="L5422" s="55"/>
      <c r="M5422" s="75"/>
      <c r="N5422" s="75"/>
      <c r="O5422" s="74"/>
      <c r="P5422" s="74"/>
      <c r="Q5422" s="59">
        <f t="shared" ref="Q5422:Q5436" si="1324">O5422-P5422</f>
        <v>0</v>
      </c>
      <c r="R5422" s="74"/>
      <c r="S5422" s="53">
        <f>ROUND(R5422/12*3,0)</f>
        <v>0</v>
      </c>
      <c r="T5422" s="53"/>
      <c r="U5422" s="53"/>
      <c r="V5422" s="53">
        <f t="shared" ref="V5422:V5436" si="1325">T5422-U5422</f>
        <v>0</v>
      </c>
      <c r="W5422" s="75"/>
      <c r="X5422" s="76"/>
    </row>
    <row r="5423" spans="1:24" s="77" customFormat="1" ht="15.75" x14ac:dyDescent="0.25">
      <c r="A5423" s="72" t="s">
        <v>317</v>
      </c>
      <c r="B5423" s="33" t="s">
        <v>336</v>
      </c>
      <c r="C5423" s="73" t="s">
        <v>80</v>
      </c>
      <c r="D5423" s="43" t="s">
        <v>78</v>
      </c>
      <c r="E5423" s="74"/>
      <c r="F5423" s="74"/>
      <c r="G5423" s="74"/>
      <c r="H5423" s="74"/>
      <c r="I5423" s="54"/>
      <c r="J5423" s="50"/>
      <c r="K5423" s="54"/>
      <c r="L5423" s="55"/>
      <c r="M5423" s="75"/>
      <c r="N5423" s="75"/>
      <c r="O5423" s="74"/>
      <c r="P5423" s="74"/>
      <c r="Q5423" s="57">
        <f t="shared" si="1324"/>
        <v>0</v>
      </c>
      <c r="R5423" s="74"/>
      <c r="S5423" s="53">
        <f>ROUND(R5423/12*3,0)</f>
        <v>0</v>
      </c>
      <c r="T5423" s="58"/>
      <c r="U5423" s="58"/>
      <c r="V5423" s="53">
        <f t="shared" si="1325"/>
        <v>0</v>
      </c>
      <c r="W5423" s="75"/>
      <c r="X5423" s="76"/>
    </row>
    <row r="5424" spans="1:24" s="77" customFormat="1" ht="15.75" x14ac:dyDescent="0.25">
      <c r="A5424" s="72" t="s">
        <v>317</v>
      </c>
      <c r="B5424" s="33" t="s">
        <v>336</v>
      </c>
      <c r="C5424" s="73" t="s">
        <v>82</v>
      </c>
      <c r="D5424" s="34" t="s">
        <v>81</v>
      </c>
      <c r="E5424" s="74"/>
      <c r="F5424" s="74"/>
      <c r="G5424" s="74"/>
      <c r="H5424" s="74"/>
      <c r="I5424" s="54"/>
      <c r="J5424" s="50"/>
      <c r="K5424" s="54"/>
      <c r="L5424" s="55"/>
      <c r="M5424" s="75"/>
      <c r="N5424" s="75"/>
      <c r="O5424" s="74"/>
      <c r="P5424" s="74"/>
      <c r="Q5424" s="57">
        <f t="shared" si="1324"/>
        <v>0</v>
      </c>
      <c r="R5424" s="74"/>
      <c r="S5424" s="53">
        <f>ROUND(R5424/12*4,0)</f>
        <v>0</v>
      </c>
      <c r="T5424" s="58"/>
      <c r="U5424" s="58"/>
      <c r="V5424" s="53">
        <f t="shared" si="1325"/>
        <v>0</v>
      </c>
      <c r="W5424" s="75"/>
      <c r="X5424" s="76"/>
    </row>
    <row r="5425" spans="1:24" s="77" customFormat="1" ht="31.5" x14ac:dyDescent="0.25">
      <c r="A5425" s="72" t="s">
        <v>317</v>
      </c>
      <c r="B5425" s="33" t="s">
        <v>336</v>
      </c>
      <c r="C5425" s="73" t="s">
        <v>84</v>
      </c>
      <c r="D5425" s="43" t="s">
        <v>83</v>
      </c>
      <c r="E5425" s="74"/>
      <c r="F5425" s="74"/>
      <c r="G5425" s="74"/>
      <c r="H5425" s="74"/>
      <c r="I5425" s="54"/>
      <c r="J5425" s="50"/>
      <c r="K5425" s="54"/>
      <c r="L5425" s="55"/>
      <c r="M5425" s="75"/>
      <c r="N5425" s="75"/>
      <c r="O5425" s="74"/>
      <c r="P5425" s="74"/>
      <c r="Q5425" s="57">
        <f t="shared" si="1324"/>
        <v>0</v>
      </c>
      <c r="R5425" s="74"/>
      <c r="S5425" s="53">
        <f t="shared" ref="S5425:S5436" si="1326">ROUND(R5425/12*3,0)</f>
        <v>0</v>
      </c>
      <c r="T5425" s="58"/>
      <c r="U5425" s="58"/>
      <c r="V5425" s="53">
        <f t="shared" si="1325"/>
        <v>0</v>
      </c>
      <c r="W5425" s="75"/>
      <c r="X5425" s="76"/>
    </row>
    <row r="5426" spans="1:24" s="77" customFormat="1" ht="15.75" x14ac:dyDescent="0.25">
      <c r="A5426" s="72" t="s">
        <v>317</v>
      </c>
      <c r="B5426" s="33" t="s">
        <v>336</v>
      </c>
      <c r="C5426" s="73" t="s">
        <v>95</v>
      </c>
      <c r="D5426" s="43" t="s">
        <v>96</v>
      </c>
      <c r="E5426" s="74"/>
      <c r="F5426" s="74"/>
      <c r="G5426" s="74"/>
      <c r="H5426" s="74"/>
      <c r="I5426" s="54"/>
      <c r="J5426" s="50"/>
      <c r="K5426" s="54"/>
      <c r="L5426" s="55"/>
      <c r="M5426" s="75"/>
      <c r="N5426" s="75"/>
      <c r="O5426" s="74"/>
      <c r="P5426" s="74"/>
      <c r="Q5426" s="57">
        <f t="shared" si="1324"/>
        <v>0</v>
      </c>
      <c r="R5426" s="74"/>
      <c r="S5426" s="53">
        <f t="shared" si="1326"/>
        <v>0</v>
      </c>
      <c r="T5426" s="58"/>
      <c r="U5426" s="58"/>
      <c r="V5426" s="53">
        <f t="shared" si="1325"/>
        <v>0</v>
      </c>
      <c r="W5426" s="75"/>
      <c r="X5426" s="76"/>
    </row>
    <row r="5427" spans="1:24" s="77" customFormat="1" ht="31.5" x14ac:dyDescent="0.25">
      <c r="A5427" s="72" t="s">
        <v>317</v>
      </c>
      <c r="B5427" s="33" t="s">
        <v>336</v>
      </c>
      <c r="C5427" s="73" t="s">
        <v>86</v>
      </c>
      <c r="D5427" s="43" t="s">
        <v>85</v>
      </c>
      <c r="E5427" s="53"/>
      <c r="F5427" s="53">
        <f>E5427/12*2</f>
        <v>0</v>
      </c>
      <c r="G5427" s="53"/>
      <c r="H5427" s="53"/>
      <c r="I5427" s="54"/>
      <c r="J5427" s="50"/>
      <c r="K5427" s="54"/>
      <c r="L5427" s="55"/>
      <c r="M5427" s="75"/>
      <c r="N5427" s="75"/>
      <c r="O5427" s="74"/>
      <c r="P5427" s="74"/>
      <c r="Q5427" s="57">
        <f t="shared" si="1324"/>
        <v>0</v>
      </c>
      <c r="R5427" s="74"/>
      <c r="S5427" s="53">
        <f t="shared" si="1326"/>
        <v>0</v>
      </c>
      <c r="T5427" s="58"/>
      <c r="U5427" s="58"/>
      <c r="V5427" s="53">
        <f t="shared" si="1325"/>
        <v>0</v>
      </c>
      <c r="W5427" s="75"/>
      <c r="X5427" s="76"/>
    </row>
    <row r="5428" spans="1:24" s="77" customFormat="1" ht="31.5" x14ac:dyDescent="0.25">
      <c r="A5428" s="72" t="s">
        <v>317</v>
      </c>
      <c r="B5428" s="33" t="s">
        <v>336</v>
      </c>
      <c r="C5428" s="73" t="s">
        <v>102</v>
      </c>
      <c r="D5428" s="39" t="s">
        <v>362</v>
      </c>
      <c r="E5428" s="74"/>
      <c r="F5428" s="74"/>
      <c r="G5428" s="74"/>
      <c r="H5428" s="74"/>
      <c r="I5428" s="54"/>
      <c r="J5428" s="50"/>
      <c r="K5428" s="54"/>
      <c r="L5428" s="55"/>
      <c r="M5428" s="75"/>
      <c r="N5428" s="75"/>
      <c r="O5428" s="74"/>
      <c r="P5428" s="74"/>
      <c r="Q5428" s="57">
        <f t="shared" si="1324"/>
        <v>0</v>
      </c>
      <c r="R5428" s="74"/>
      <c r="S5428" s="53">
        <f t="shared" si="1326"/>
        <v>0</v>
      </c>
      <c r="T5428" s="58"/>
      <c r="U5428" s="58"/>
      <c r="V5428" s="53">
        <f t="shared" si="1325"/>
        <v>0</v>
      </c>
      <c r="W5428" s="75"/>
      <c r="X5428" s="76"/>
    </row>
    <row r="5429" spans="1:24" s="77" customFormat="1" ht="15.75" x14ac:dyDescent="0.25">
      <c r="A5429" s="72" t="s">
        <v>317</v>
      </c>
      <c r="B5429" s="33" t="s">
        <v>336</v>
      </c>
      <c r="C5429" s="73" t="s">
        <v>89</v>
      </c>
      <c r="D5429" s="43" t="s">
        <v>88</v>
      </c>
      <c r="E5429" s="74"/>
      <c r="F5429" s="74"/>
      <c r="G5429" s="74"/>
      <c r="H5429" s="74"/>
      <c r="I5429" s="54"/>
      <c r="J5429" s="50"/>
      <c r="K5429" s="54"/>
      <c r="L5429" s="55"/>
      <c r="M5429" s="75"/>
      <c r="N5429" s="75"/>
      <c r="O5429" s="74"/>
      <c r="P5429" s="74"/>
      <c r="Q5429" s="57">
        <f t="shared" si="1324"/>
        <v>0</v>
      </c>
      <c r="R5429" s="74"/>
      <c r="S5429" s="53">
        <f t="shared" si="1326"/>
        <v>0</v>
      </c>
      <c r="T5429" s="58"/>
      <c r="U5429" s="58"/>
      <c r="V5429" s="53">
        <f t="shared" si="1325"/>
        <v>0</v>
      </c>
      <c r="W5429" s="75"/>
      <c r="X5429" s="76"/>
    </row>
    <row r="5430" spans="1:24" s="77" customFormat="1" ht="15.75" x14ac:dyDescent="0.25">
      <c r="A5430" s="72" t="s">
        <v>317</v>
      </c>
      <c r="B5430" s="33" t="s">
        <v>336</v>
      </c>
      <c r="C5430" s="73" t="s">
        <v>91</v>
      </c>
      <c r="D5430" s="43" t="s">
        <v>90</v>
      </c>
      <c r="E5430" s="74"/>
      <c r="F5430" s="74"/>
      <c r="G5430" s="74"/>
      <c r="H5430" s="74"/>
      <c r="I5430" s="54"/>
      <c r="J5430" s="50"/>
      <c r="K5430" s="54"/>
      <c r="L5430" s="55"/>
      <c r="M5430" s="75"/>
      <c r="N5430" s="75"/>
      <c r="O5430" s="74"/>
      <c r="P5430" s="74"/>
      <c r="Q5430" s="57">
        <f t="shared" si="1324"/>
        <v>0</v>
      </c>
      <c r="R5430" s="74"/>
      <c r="S5430" s="53">
        <f t="shared" si="1326"/>
        <v>0</v>
      </c>
      <c r="T5430" s="58"/>
      <c r="U5430" s="58"/>
      <c r="V5430" s="53">
        <f t="shared" si="1325"/>
        <v>0</v>
      </c>
      <c r="W5430" s="75"/>
      <c r="X5430" s="76"/>
    </row>
    <row r="5431" spans="1:24" s="77" customFormat="1" ht="15.75" x14ac:dyDescent="0.25">
      <c r="A5431" s="72" t="s">
        <v>317</v>
      </c>
      <c r="B5431" s="33" t="s">
        <v>336</v>
      </c>
      <c r="C5431" s="73" t="s">
        <v>94</v>
      </c>
      <c r="D5431" s="43" t="s">
        <v>97</v>
      </c>
      <c r="E5431" s="74"/>
      <c r="F5431" s="74"/>
      <c r="G5431" s="74"/>
      <c r="H5431" s="74"/>
      <c r="I5431" s="54"/>
      <c r="J5431" s="50"/>
      <c r="K5431" s="54"/>
      <c r="L5431" s="55"/>
      <c r="M5431" s="75"/>
      <c r="N5431" s="75"/>
      <c r="O5431" s="74"/>
      <c r="P5431" s="74"/>
      <c r="Q5431" s="57">
        <f t="shared" si="1324"/>
        <v>0</v>
      </c>
      <c r="R5431" s="74"/>
      <c r="S5431" s="53">
        <f t="shared" si="1326"/>
        <v>0</v>
      </c>
      <c r="T5431" s="58"/>
      <c r="U5431" s="58"/>
      <c r="V5431" s="53">
        <f t="shared" si="1325"/>
        <v>0</v>
      </c>
      <c r="W5431" s="75"/>
      <c r="X5431" s="76"/>
    </row>
    <row r="5432" spans="1:24" s="77" customFormat="1" ht="15.75" x14ac:dyDescent="0.25">
      <c r="A5432" s="72" t="s">
        <v>317</v>
      </c>
      <c r="B5432" s="33" t="s">
        <v>336</v>
      </c>
      <c r="C5432" s="73" t="s">
        <v>93</v>
      </c>
      <c r="D5432" s="43" t="s">
        <v>92</v>
      </c>
      <c r="E5432" s="74"/>
      <c r="F5432" s="74"/>
      <c r="G5432" s="74"/>
      <c r="H5432" s="74"/>
      <c r="I5432" s="54"/>
      <c r="J5432" s="50"/>
      <c r="K5432" s="54"/>
      <c r="L5432" s="55"/>
      <c r="M5432" s="75"/>
      <c r="N5432" s="75"/>
      <c r="O5432" s="74"/>
      <c r="P5432" s="74"/>
      <c r="Q5432" s="57">
        <f t="shared" si="1324"/>
        <v>0</v>
      </c>
      <c r="R5432" s="74"/>
      <c r="S5432" s="53">
        <f t="shared" si="1326"/>
        <v>0</v>
      </c>
      <c r="T5432" s="58"/>
      <c r="U5432" s="58"/>
      <c r="V5432" s="53">
        <f t="shared" si="1325"/>
        <v>0</v>
      </c>
      <c r="W5432" s="75"/>
      <c r="X5432" s="76"/>
    </row>
    <row r="5433" spans="1:24" s="77" customFormat="1" ht="31.5" x14ac:dyDescent="0.25">
      <c r="A5433" s="72" t="s">
        <v>317</v>
      </c>
      <c r="B5433" s="33" t="s">
        <v>336</v>
      </c>
      <c r="C5433" s="73" t="s">
        <v>98</v>
      </c>
      <c r="D5433" s="34" t="s">
        <v>99</v>
      </c>
      <c r="E5433" s="74"/>
      <c r="F5433" s="74"/>
      <c r="G5433" s="74"/>
      <c r="H5433" s="74"/>
      <c r="I5433" s="54"/>
      <c r="J5433" s="50"/>
      <c r="K5433" s="54"/>
      <c r="L5433" s="55"/>
      <c r="M5433" s="75"/>
      <c r="N5433" s="75"/>
      <c r="O5433" s="74"/>
      <c r="P5433" s="74"/>
      <c r="Q5433" s="57">
        <f t="shared" si="1324"/>
        <v>0</v>
      </c>
      <c r="R5433" s="74"/>
      <c r="S5433" s="53">
        <f t="shared" si="1326"/>
        <v>0</v>
      </c>
      <c r="T5433" s="58"/>
      <c r="U5433" s="58"/>
      <c r="V5433" s="53">
        <f t="shared" si="1325"/>
        <v>0</v>
      </c>
      <c r="W5433" s="75"/>
      <c r="X5433" s="76"/>
    </row>
    <row r="5434" spans="1:24" s="77" customFormat="1" ht="15.75" x14ac:dyDescent="0.25">
      <c r="A5434" s="72" t="s">
        <v>317</v>
      </c>
      <c r="B5434" s="33" t="s">
        <v>336</v>
      </c>
      <c r="C5434" s="73" t="s">
        <v>100</v>
      </c>
      <c r="D5434" s="34" t="s">
        <v>101</v>
      </c>
      <c r="E5434" s="74"/>
      <c r="F5434" s="74"/>
      <c r="G5434" s="74"/>
      <c r="H5434" s="74"/>
      <c r="I5434" s="54"/>
      <c r="J5434" s="50"/>
      <c r="K5434" s="54"/>
      <c r="L5434" s="55"/>
      <c r="M5434" s="75"/>
      <c r="N5434" s="75"/>
      <c r="O5434" s="74"/>
      <c r="P5434" s="74"/>
      <c r="Q5434" s="57">
        <f t="shared" si="1324"/>
        <v>0</v>
      </c>
      <c r="R5434" s="74"/>
      <c r="S5434" s="53">
        <f t="shared" si="1326"/>
        <v>0</v>
      </c>
      <c r="T5434" s="58"/>
      <c r="U5434" s="58"/>
      <c r="V5434" s="53">
        <f t="shared" si="1325"/>
        <v>0</v>
      </c>
      <c r="W5434" s="75"/>
      <c r="X5434" s="76"/>
    </row>
    <row r="5435" spans="1:24" s="77" customFormat="1" ht="47.25" x14ac:dyDescent="0.25">
      <c r="A5435" s="72" t="s">
        <v>317</v>
      </c>
      <c r="B5435" s="33" t="s">
        <v>336</v>
      </c>
      <c r="C5435" s="73" t="s">
        <v>102</v>
      </c>
      <c r="D5435" s="39" t="s">
        <v>87</v>
      </c>
      <c r="E5435" s="74"/>
      <c r="F5435" s="74"/>
      <c r="G5435" s="74"/>
      <c r="H5435" s="74"/>
      <c r="I5435" s="54"/>
      <c r="J5435" s="50"/>
      <c r="K5435" s="54"/>
      <c r="L5435" s="55"/>
      <c r="M5435" s="75"/>
      <c r="N5435" s="75"/>
      <c r="O5435" s="74"/>
      <c r="P5435" s="74"/>
      <c r="Q5435" s="57">
        <f t="shared" si="1324"/>
        <v>0</v>
      </c>
      <c r="R5435" s="74"/>
      <c r="S5435" s="53">
        <f t="shared" si="1326"/>
        <v>0</v>
      </c>
      <c r="T5435" s="58"/>
      <c r="U5435" s="58"/>
      <c r="V5435" s="53">
        <f t="shared" si="1325"/>
        <v>0</v>
      </c>
      <c r="W5435" s="75"/>
      <c r="X5435" s="76"/>
    </row>
    <row r="5436" spans="1:24" s="77" customFormat="1" ht="63" x14ac:dyDescent="0.25">
      <c r="A5436" s="72" t="s">
        <v>317</v>
      </c>
      <c r="B5436" s="33" t="s">
        <v>336</v>
      </c>
      <c r="C5436" s="73" t="s">
        <v>102</v>
      </c>
      <c r="D5436" s="39" t="s">
        <v>103</v>
      </c>
      <c r="E5436" s="74"/>
      <c r="F5436" s="74"/>
      <c r="G5436" s="74"/>
      <c r="H5436" s="74"/>
      <c r="I5436" s="54"/>
      <c r="J5436" s="50"/>
      <c r="K5436" s="54"/>
      <c r="L5436" s="55"/>
      <c r="M5436" s="75"/>
      <c r="N5436" s="75"/>
      <c r="O5436" s="74"/>
      <c r="P5436" s="74"/>
      <c r="Q5436" s="57">
        <f t="shared" si="1324"/>
        <v>0</v>
      </c>
      <c r="R5436" s="74"/>
      <c r="S5436" s="53">
        <f t="shared" si="1326"/>
        <v>0</v>
      </c>
      <c r="T5436" s="58"/>
      <c r="U5436" s="58"/>
      <c r="V5436" s="53">
        <f t="shared" si="1325"/>
        <v>0</v>
      </c>
      <c r="W5436" s="75"/>
      <c r="X5436" s="76"/>
    </row>
    <row r="5437" spans="1:24" s="77" customFormat="1" ht="31.5" x14ac:dyDescent="0.25">
      <c r="A5437" s="72" t="s">
        <v>317</v>
      </c>
      <c r="B5437" s="33" t="s">
        <v>336</v>
      </c>
      <c r="C5437" s="23" t="s">
        <v>374</v>
      </c>
      <c r="D5437" s="39" t="s">
        <v>375</v>
      </c>
      <c r="E5437" s="74"/>
      <c r="F5437" s="74"/>
      <c r="G5437" s="74"/>
      <c r="H5437" s="74"/>
      <c r="I5437" s="54"/>
      <c r="J5437" s="50"/>
      <c r="K5437" s="54"/>
      <c r="L5437" s="55"/>
      <c r="M5437" s="75"/>
      <c r="N5437" s="75"/>
      <c r="O5437" s="74"/>
      <c r="P5437" s="74"/>
      <c r="Q5437" s="57"/>
      <c r="R5437" s="74"/>
      <c r="S5437" s="53"/>
      <c r="T5437" s="58"/>
      <c r="U5437" s="58"/>
      <c r="V5437" s="53"/>
      <c r="W5437" s="75"/>
      <c r="X5437" s="76"/>
    </row>
    <row r="5438" spans="1:24" s="77" customFormat="1" ht="15.75" x14ac:dyDescent="0.25">
      <c r="A5438" s="72" t="s">
        <v>317</v>
      </c>
      <c r="B5438" s="33" t="s">
        <v>336</v>
      </c>
      <c r="C5438" s="23" t="s">
        <v>377</v>
      </c>
      <c r="D5438" s="39" t="s">
        <v>376</v>
      </c>
      <c r="E5438" s="74"/>
      <c r="F5438" s="74"/>
      <c r="G5438" s="74"/>
      <c r="H5438" s="74"/>
      <c r="I5438" s="54"/>
      <c r="J5438" s="50"/>
      <c r="K5438" s="54"/>
      <c r="L5438" s="55"/>
      <c r="M5438" s="75"/>
      <c r="N5438" s="75"/>
      <c r="O5438" s="74"/>
      <c r="P5438" s="74"/>
      <c r="Q5438" s="57"/>
      <c r="R5438" s="74"/>
      <c r="S5438" s="53"/>
      <c r="T5438" s="58"/>
      <c r="U5438" s="58"/>
      <c r="V5438" s="53"/>
      <c r="W5438" s="75"/>
      <c r="X5438" s="76"/>
    </row>
    <row r="5439" spans="1:24" s="77" customFormat="1" ht="15.75" x14ac:dyDescent="0.25">
      <c r="A5439" s="72" t="s">
        <v>317</v>
      </c>
      <c r="B5439" s="21">
        <v>2</v>
      </c>
      <c r="C5439" s="73" t="s">
        <v>102</v>
      </c>
      <c r="D5439" s="40" t="s">
        <v>31</v>
      </c>
      <c r="E5439" s="68">
        <f>E5440+E5446+E5500</f>
        <v>65549</v>
      </c>
      <c r="F5439" s="68">
        <f>F5440+F5446+F5500</f>
        <v>16232.166666666666</v>
      </c>
      <c r="G5439" s="68">
        <f>G5440+G5446+G5500</f>
        <v>16167</v>
      </c>
      <c r="H5439" s="68">
        <f>H5440+H5446+H5500</f>
        <v>16167</v>
      </c>
      <c r="I5439" s="134">
        <f>I5440+I5446+I5500</f>
        <v>0</v>
      </c>
      <c r="J5439" s="50">
        <f>ROUND(I5439/F5439*100,2)</f>
        <v>0</v>
      </c>
      <c r="K5439" s="134">
        <f>K5440+K5446+K5500</f>
        <v>-146</v>
      </c>
      <c r="L5439" s="64">
        <f>L5440+L5446+L5500</f>
        <v>0.92</v>
      </c>
      <c r="M5439" s="64">
        <v>3430</v>
      </c>
      <c r="N5439" s="49">
        <f>ROUND(M5439/12*3,0)</f>
        <v>858</v>
      </c>
      <c r="O5439" s="68">
        <f t="shared" ref="O5439:V5439" si="1327">O5440+O5446+O5500</f>
        <v>504</v>
      </c>
      <c r="P5439" s="68">
        <f t="shared" si="1327"/>
        <v>504</v>
      </c>
      <c r="Q5439" s="134">
        <f t="shared" si="1327"/>
        <v>0</v>
      </c>
      <c r="R5439" s="68">
        <f t="shared" si="1327"/>
        <v>109</v>
      </c>
      <c r="S5439" s="64">
        <f t="shared" si="1327"/>
        <v>27</v>
      </c>
      <c r="T5439" s="144">
        <f t="shared" si="1327"/>
        <v>27</v>
      </c>
      <c r="U5439" s="144">
        <f t="shared" si="1327"/>
        <v>27</v>
      </c>
      <c r="V5439" s="53">
        <f t="shared" si="1327"/>
        <v>0</v>
      </c>
      <c r="W5439" s="74"/>
      <c r="X5439" s="76"/>
    </row>
    <row r="5440" spans="1:24" s="77" customFormat="1" ht="23.25" customHeight="1" x14ac:dyDescent="0.25">
      <c r="A5440" s="72" t="s">
        <v>317</v>
      </c>
      <c r="B5440" s="22" t="s">
        <v>337</v>
      </c>
      <c r="C5440" s="73" t="s">
        <v>102</v>
      </c>
      <c r="D5440" s="32" t="s">
        <v>32</v>
      </c>
      <c r="E5440" s="64">
        <f t="shared" ref="E5440:L5440" si="1328">SUM(E5441:E5445)</f>
        <v>0</v>
      </c>
      <c r="F5440" s="64">
        <f t="shared" si="1328"/>
        <v>0</v>
      </c>
      <c r="G5440" s="64">
        <f t="shared" si="1328"/>
        <v>0</v>
      </c>
      <c r="H5440" s="64">
        <f t="shared" si="1328"/>
        <v>0</v>
      </c>
      <c r="I5440" s="64">
        <f t="shared" si="1328"/>
        <v>0</v>
      </c>
      <c r="J5440" s="134">
        <f t="shared" si="1328"/>
        <v>0</v>
      </c>
      <c r="K5440" s="64">
        <f t="shared" si="1328"/>
        <v>0</v>
      </c>
      <c r="L5440" s="64">
        <f t="shared" si="1328"/>
        <v>0</v>
      </c>
      <c r="M5440" s="64"/>
      <c r="N5440" s="64"/>
      <c r="O5440" s="64">
        <f t="shared" ref="O5440:V5440" si="1329">SUM(O5441:O5445)</f>
        <v>0</v>
      </c>
      <c r="P5440" s="64">
        <f t="shared" si="1329"/>
        <v>0</v>
      </c>
      <c r="Q5440" s="64">
        <f t="shared" si="1329"/>
        <v>0</v>
      </c>
      <c r="R5440" s="64">
        <f t="shared" si="1329"/>
        <v>0</v>
      </c>
      <c r="S5440" s="64">
        <f t="shared" si="1329"/>
        <v>0</v>
      </c>
      <c r="T5440" s="64">
        <f t="shared" si="1329"/>
        <v>0</v>
      </c>
      <c r="U5440" s="64">
        <f t="shared" si="1329"/>
        <v>0</v>
      </c>
      <c r="V5440" s="64">
        <f t="shared" si="1329"/>
        <v>0</v>
      </c>
      <c r="W5440" s="64"/>
      <c r="X5440" s="76"/>
    </row>
    <row r="5441" spans="1:24" s="77" customFormat="1" ht="15.75" x14ac:dyDescent="0.25">
      <c r="A5441" s="72" t="s">
        <v>317</v>
      </c>
      <c r="B5441" s="33" t="s">
        <v>337</v>
      </c>
      <c r="C5441" s="73" t="s">
        <v>109</v>
      </c>
      <c r="D5441" s="34" t="s">
        <v>106</v>
      </c>
      <c r="E5441" s="74"/>
      <c r="F5441" s="74"/>
      <c r="G5441" s="74"/>
      <c r="H5441" s="74"/>
      <c r="I5441" s="127"/>
      <c r="J5441" s="55"/>
      <c r="K5441" s="127"/>
      <c r="L5441" s="55"/>
      <c r="M5441" s="75"/>
      <c r="N5441" s="75"/>
      <c r="O5441" s="74"/>
      <c r="P5441" s="74"/>
      <c r="Q5441" s="59">
        <f>O5441-P5441</f>
        <v>0</v>
      </c>
      <c r="R5441" s="74"/>
      <c r="S5441" s="53">
        <f>ROUND(R5441/12*3,0)</f>
        <v>0</v>
      </c>
      <c r="T5441" s="53"/>
      <c r="U5441" s="53"/>
      <c r="V5441" s="53">
        <f>T5441-U5441</f>
        <v>0</v>
      </c>
      <c r="W5441" s="75"/>
      <c r="X5441" s="76"/>
    </row>
    <row r="5442" spans="1:24" s="77" customFormat="1" ht="31.5" x14ac:dyDescent="0.25">
      <c r="A5442" s="72" t="s">
        <v>317</v>
      </c>
      <c r="B5442" s="33" t="s">
        <v>337</v>
      </c>
      <c r="C5442" s="73" t="s">
        <v>110</v>
      </c>
      <c r="D5442" s="34" t="s">
        <v>114</v>
      </c>
      <c r="E5442" s="74"/>
      <c r="F5442" s="74"/>
      <c r="G5442" s="74"/>
      <c r="H5442" s="74"/>
      <c r="I5442" s="54"/>
      <c r="J5442" s="50"/>
      <c r="K5442" s="54"/>
      <c r="L5442" s="55"/>
      <c r="M5442" s="75"/>
      <c r="N5442" s="75"/>
      <c r="O5442" s="74"/>
      <c r="P5442" s="74"/>
      <c r="Q5442" s="57">
        <f>O5442-P5442</f>
        <v>0</v>
      </c>
      <c r="R5442" s="74"/>
      <c r="S5442" s="53">
        <f>ROUND(R5442/12*3,0)</f>
        <v>0</v>
      </c>
      <c r="T5442" s="58"/>
      <c r="U5442" s="58"/>
      <c r="V5442" s="53">
        <f>T5442-U5442</f>
        <v>0</v>
      </c>
      <c r="W5442" s="75"/>
      <c r="X5442" s="76"/>
    </row>
    <row r="5443" spans="1:24" s="77" customFormat="1" ht="15.75" x14ac:dyDescent="0.25">
      <c r="A5443" s="72" t="s">
        <v>317</v>
      </c>
      <c r="B5443" s="33" t="s">
        <v>337</v>
      </c>
      <c r="C5443" s="73" t="s">
        <v>111</v>
      </c>
      <c r="D5443" s="34" t="s">
        <v>115</v>
      </c>
      <c r="E5443" s="74"/>
      <c r="F5443" s="74"/>
      <c r="G5443" s="74"/>
      <c r="H5443" s="74"/>
      <c r="I5443" s="54"/>
      <c r="J5443" s="50"/>
      <c r="K5443" s="54"/>
      <c r="L5443" s="55"/>
      <c r="M5443" s="75"/>
      <c r="N5443" s="75"/>
      <c r="O5443" s="74"/>
      <c r="P5443" s="74"/>
      <c r="Q5443" s="57">
        <f>O5443-P5443</f>
        <v>0</v>
      </c>
      <c r="R5443" s="74"/>
      <c r="S5443" s="53">
        <f>ROUND(R5443/12*3,0)</f>
        <v>0</v>
      </c>
      <c r="T5443" s="58"/>
      <c r="U5443" s="58"/>
      <c r="V5443" s="53">
        <f>T5443-U5443</f>
        <v>0</v>
      </c>
      <c r="W5443" s="75"/>
      <c r="X5443" s="76"/>
    </row>
    <row r="5444" spans="1:24" s="77" customFormat="1" ht="31.5" x14ac:dyDescent="0.25">
      <c r="A5444" s="72" t="s">
        <v>317</v>
      </c>
      <c r="B5444" s="33" t="s">
        <v>337</v>
      </c>
      <c r="C5444" s="73" t="s">
        <v>113</v>
      </c>
      <c r="D5444" s="34" t="s">
        <v>116</v>
      </c>
      <c r="E5444" s="74"/>
      <c r="F5444" s="74"/>
      <c r="G5444" s="74"/>
      <c r="H5444" s="74"/>
      <c r="I5444" s="54"/>
      <c r="J5444" s="50"/>
      <c r="K5444" s="54"/>
      <c r="L5444" s="55"/>
      <c r="M5444" s="75"/>
      <c r="N5444" s="75"/>
      <c r="O5444" s="74"/>
      <c r="P5444" s="74"/>
      <c r="Q5444" s="57">
        <f>O5444-P5444</f>
        <v>0</v>
      </c>
      <c r="R5444" s="74"/>
      <c r="S5444" s="53">
        <f>ROUND(R5444/12*3,0)</f>
        <v>0</v>
      </c>
      <c r="T5444" s="58"/>
      <c r="U5444" s="58"/>
      <c r="V5444" s="53">
        <f>T5444-U5444</f>
        <v>0</v>
      </c>
      <c r="W5444" s="75"/>
      <c r="X5444" s="76"/>
    </row>
    <row r="5445" spans="1:24" s="77" customFormat="1" ht="15.75" x14ac:dyDescent="0.25">
      <c r="A5445" s="72" t="s">
        <v>317</v>
      </c>
      <c r="B5445" s="33" t="s">
        <v>337</v>
      </c>
      <c r="C5445" s="73" t="s">
        <v>112</v>
      </c>
      <c r="D5445" s="34" t="s">
        <v>117</v>
      </c>
      <c r="E5445" s="74"/>
      <c r="F5445" s="74"/>
      <c r="G5445" s="74"/>
      <c r="H5445" s="74"/>
      <c r="I5445" s="54"/>
      <c r="J5445" s="50"/>
      <c r="K5445" s="54"/>
      <c r="L5445" s="55"/>
      <c r="M5445" s="75"/>
      <c r="N5445" s="75"/>
      <c r="O5445" s="74"/>
      <c r="P5445" s="74"/>
      <c r="Q5445" s="57">
        <f>O5445-P5445</f>
        <v>0</v>
      </c>
      <c r="R5445" s="74"/>
      <c r="S5445" s="53">
        <f>ROUND(R5445/12*3,0)</f>
        <v>0</v>
      </c>
      <c r="T5445" s="58"/>
      <c r="U5445" s="58"/>
      <c r="V5445" s="53">
        <f>T5445-U5445</f>
        <v>0</v>
      </c>
      <c r="W5445" s="75"/>
      <c r="X5445" s="76"/>
    </row>
    <row r="5446" spans="1:24" s="77" customFormat="1" ht="15.75" x14ac:dyDescent="0.25">
      <c r="A5446" s="72" t="s">
        <v>317</v>
      </c>
      <c r="B5446" s="22" t="s">
        <v>338</v>
      </c>
      <c r="C5446" s="73" t="s">
        <v>102</v>
      </c>
      <c r="D5446" s="41" t="s">
        <v>33</v>
      </c>
      <c r="E5446" s="64">
        <f>SUM(E5447:E5499)</f>
        <v>63688</v>
      </c>
      <c r="F5446" s="64">
        <f>SUM(F5447:F5499)</f>
        <v>15922</v>
      </c>
      <c r="G5446" s="64">
        <f>SUM(G5447:G5499)</f>
        <v>15776</v>
      </c>
      <c r="H5446" s="64">
        <f>SUM(H5447:H5499)</f>
        <v>15776</v>
      </c>
      <c r="I5446" s="134">
        <f>SUM(I5447:I5499)</f>
        <v>0</v>
      </c>
      <c r="J5446" s="50">
        <f>ROUND(I5446/F5446*100,2)</f>
        <v>0</v>
      </c>
      <c r="K5446" s="134">
        <f>SUM(K5447:K5499)</f>
        <v>-146</v>
      </c>
      <c r="L5446" s="64">
        <f>SUM(L5447:L5499)</f>
        <v>0.92</v>
      </c>
      <c r="M5446" s="64"/>
      <c r="N5446" s="64"/>
      <c r="O5446" s="64">
        <f t="shared" ref="O5446:V5446" si="1330">SUM(O5447:O5499)</f>
        <v>504</v>
      </c>
      <c r="P5446" s="64">
        <f t="shared" si="1330"/>
        <v>504</v>
      </c>
      <c r="Q5446" s="134">
        <f t="shared" si="1330"/>
        <v>0</v>
      </c>
      <c r="R5446" s="64">
        <f t="shared" si="1330"/>
        <v>109</v>
      </c>
      <c r="S5446" s="64">
        <f t="shared" si="1330"/>
        <v>27</v>
      </c>
      <c r="T5446" s="144">
        <f t="shared" si="1330"/>
        <v>27</v>
      </c>
      <c r="U5446" s="144">
        <f t="shared" si="1330"/>
        <v>27</v>
      </c>
      <c r="V5446" s="64">
        <f t="shared" si="1330"/>
        <v>0</v>
      </c>
      <c r="W5446" s="64"/>
      <c r="X5446" s="76"/>
    </row>
    <row r="5447" spans="1:24" s="77" customFormat="1" ht="31.5" x14ac:dyDescent="0.25">
      <c r="A5447" s="72" t="s">
        <v>317</v>
      </c>
      <c r="B5447" s="33" t="s">
        <v>338</v>
      </c>
      <c r="C5447" s="78" t="s">
        <v>139</v>
      </c>
      <c r="D5447" s="43" t="s">
        <v>119</v>
      </c>
      <c r="E5447" s="74"/>
      <c r="F5447" s="74"/>
      <c r="G5447" s="74"/>
      <c r="H5447" s="74"/>
      <c r="I5447" s="127"/>
      <c r="J5447" s="55"/>
      <c r="K5447" s="127"/>
      <c r="L5447" s="55"/>
      <c r="M5447" s="75"/>
      <c r="N5447" s="75"/>
      <c r="O5447" s="74"/>
      <c r="P5447" s="74"/>
      <c r="Q5447" s="59">
        <f t="shared" ref="Q5447:Q5499" si="1331">O5447-P5447</f>
        <v>0</v>
      </c>
      <c r="R5447" s="74"/>
      <c r="S5447" s="53">
        <f t="shared" ref="S5447:S5487" si="1332">ROUND(R5447/12*3,0)</f>
        <v>0</v>
      </c>
      <c r="T5447" s="53"/>
      <c r="U5447" s="53"/>
      <c r="V5447" s="53">
        <f t="shared" ref="V5447:V5499" si="1333">T5447-U5447</f>
        <v>0</v>
      </c>
      <c r="W5447" s="75"/>
      <c r="X5447" s="76"/>
    </row>
    <row r="5448" spans="1:24" s="77" customFormat="1" ht="47.25" x14ac:dyDescent="0.25">
      <c r="A5448" s="72" t="s">
        <v>317</v>
      </c>
      <c r="B5448" s="33" t="s">
        <v>338</v>
      </c>
      <c r="C5448" s="78" t="s">
        <v>140</v>
      </c>
      <c r="D5448" s="43" t="s">
        <v>120</v>
      </c>
      <c r="E5448" s="74"/>
      <c r="F5448" s="74"/>
      <c r="G5448" s="74"/>
      <c r="H5448" s="74"/>
      <c r="I5448" s="54"/>
      <c r="J5448" s="50"/>
      <c r="K5448" s="54"/>
      <c r="L5448" s="55"/>
      <c r="M5448" s="75"/>
      <c r="N5448" s="75"/>
      <c r="O5448" s="74"/>
      <c r="P5448" s="74"/>
      <c r="Q5448" s="57">
        <f t="shared" si="1331"/>
        <v>0</v>
      </c>
      <c r="R5448" s="74"/>
      <c r="S5448" s="53">
        <f t="shared" si="1332"/>
        <v>0</v>
      </c>
      <c r="T5448" s="58"/>
      <c r="U5448" s="58"/>
      <c r="V5448" s="53">
        <f t="shared" si="1333"/>
        <v>0</v>
      </c>
      <c r="W5448" s="75"/>
      <c r="X5448" s="76"/>
    </row>
    <row r="5449" spans="1:24" s="77" customFormat="1" ht="31.5" x14ac:dyDescent="0.25">
      <c r="A5449" s="72" t="s">
        <v>317</v>
      </c>
      <c r="B5449" s="33" t="s">
        <v>338</v>
      </c>
      <c r="C5449" s="78" t="s">
        <v>141</v>
      </c>
      <c r="D5449" s="43" t="s">
        <v>142</v>
      </c>
      <c r="E5449" s="74"/>
      <c r="F5449" s="74"/>
      <c r="G5449" s="74"/>
      <c r="H5449" s="74"/>
      <c r="I5449" s="54"/>
      <c r="J5449" s="50"/>
      <c r="K5449" s="54"/>
      <c r="L5449" s="55"/>
      <c r="M5449" s="75"/>
      <c r="N5449" s="75"/>
      <c r="O5449" s="74"/>
      <c r="P5449" s="74"/>
      <c r="Q5449" s="57">
        <f t="shared" si="1331"/>
        <v>0</v>
      </c>
      <c r="R5449" s="74"/>
      <c r="S5449" s="53">
        <f t="shared" si="1332"/>
        <v>0</v>
      </c>
      <c r="T5449" s="58"/>
      <c r="U5449" s="58"/>
      <c r="V5449" s="53">
        <f t="shared" si="1333"/>
        <v>0</v>
      </c>
      <c r="W5449" s="75"/>
      <c r="X5449" s="76"/>
    </row>
    <row r="5450" spans="1:24" s="77" customFormat="1" ht="31.5" x14ac:dyDescent="0.25">
      <c r="A5450" s="72" t="s">
        <v>317</v>
      </c>
      <c r="B5450" s="33" t="s">
        <v>338</v>
      </c>
      <c r="C5450" s="78" t="s">
        <v>143</v>
      </c>
      <c r="D5450" s="43" t="s">
        <v>144</v>
      </c>
      <c r="E5450" s="74"/>
      <c r="F5450" s="74"/>
      <c r="G5450" s="74"/>
      <c r="H5450" s="74"/>
      <c r="I5450" s="54"/>
      <c r="J5450" s="50"/>
      <c r="K5450" s="54"/>
      <c r="L5450" s="55"/>
      <c r="M5450" s="75"/>
      <c r="N5450" s="75"/>
      <c r="O5450" s="74"/>
      <c r="P5450" s="74"/>
      <c r="Q5450" s="57">
        <f t="shared" si="1331"/>
        <v>0</v>
      </c>
      <c r="R5450" s="74"/>
      <c r="S5450" s="53">
        <f t="shared" si="1332"/>
        <v>0</v>
      </c>
      <c r="T5450" s="58"/>
      <c r="U5450" s="58"/>
      <c r="V5450" s="53">
        <f t="shared" si="1333"/>
        <v>0</v>
      </c>
      <c r="W5450" s="75"/>
      <c r="X5450" s="76"/>
    </row>
    <row r="5451" spans="1:24" s="77" customFormat="1" ht="15.75" x14ac:dyDescent="0.25">
      <c r="A5451" s="72" t="s">
        <v>317</v>
      </c>
      <c r="B5451" s="33" t="s">
        <v>338</v>
      </c>
      <c r="C5451" s="78" t="s">
        <v>145</v>
      </c>
      <c r="D5451" s="43" t="s">
        <v>146</v>
      </c>
      <c r="E5451" s="74"/>
      <c r="F5451" s="74"/>
      <c r="G5451" s="74"/>
      <c r="H5451" s="74"/>
      <c r="I5451" s="54"/>
      <c r="J5451" s="50"/>
      <c r="K5451" s="54"/>
      <c r="L5451" s="55"/>
      <c r="M5451" s="75"/>
      <c r="N5451" s="75"/>
      <c r="O5451" s="74"/>
      <c r="P5451" s="74"/>
      <c r="Q5451" s="57">
        <f t="shared" si="1331"/>
        <v>0</v>
      </c>
      <c r="R5451" s="74"/>
      <c r="S5451" s="53">
        <f t="shared" si="1332"/>
        <v>0</v>
      </c>
      <c r="T5451" s="58"/>
      <c r="U5451" s="58"/>
      <c r="V5451" s="53">
        <f t="shared" si="1333"/>
        <v>0</v>
      </c>
      <c r="W5451" s="75"/>
      <c r="X5451" s="76"/>
    </row>
    <row r="5452" spans="1:24" s="77" customFormat="1" ht="15.75" x14ac:dyDescent="0.25">
      <c r="A5452" s="72" t="s">
        <v>317</v>
      </c>
      <c r="B5452" s="33" t="s">
        <v>338</v>
      </c>
      <c r="C5452" s="78" t="s">
        <v>147</v>
      </c>
      <c r="D5452" s="43" t="s">
        <v>148</v>
      </c>
      <c r="E5452" s="74"/>
      <c r="F5452" s="74"/>
      <c r="G5452" s="74"/>
      <c r="H5452" s="74"/>
      <c r="I5452" s="54"/>
      <c r="J5452" s="50"/>
      <c r="K5452" s="54"/>
      <c r="L5452" s="55"/>
      <c r="M5452" s="75"/>
      <c r="N5452" s="75"/>
      <c r="O5452" s="74"/>
      <c r="P5452" s="74"/>
      <c r="Q5452" s="57">
        <f t="shared" si="1331"/>
        <v>0</v>
      </c>
      <c r="R5452" s="74"/>
      <c r="S5452" s="53">
        <f t="shared" si="1332"/>
        <v>0</v>
      </c>
      <c r="T5452" s="58"/>
      <c r="U5452" s="58"/>
      <c r="V5452" s="53">
        <f t="shared" si="1333"/>
        <v>0</v>
      </c>
      <c r="W5452" s="75"/>
      <c r="X5452" s="76"/>
    </row>
    <row r="5453" spans="1:24" s="77" customFormat="1" ht="78.75" x14ac:dyDescent="0.25">
      <c r="A5453" s="72" t="s">
        <v>317</v>
      </c>
      <c r="B5453" s="33" t="s">
        <v>338</v>
      </c>
      <c r="C5453" s="78" t="s">
        <v>149</v>
      </c>
      <c r="D5453" s="43" t="s">
        <v>150</v>
      </c>
      <c r="E5453" s="74"/>
      <c r="F5453" s="74"/>
      <c r="G5453" s="74"/>
      <c r="H5453" s="74"/>
      <c r="I5453" s="54"/>
      <c r="J5453" s="50"/>
      <c r="K5453" s="54"/>
      <c r="L5453" s="55"/>
      <c r="M5453" s="75"/>
      <c r="N5453" s="75"/>
      <c r="O5453" s="74"/>
      <c r="P5453" s="74"/>
      <c r="Q5453" s="57">
        <f t="shared" si="1331"/>
        <v>0</v>
      </c>
      <c r="R5453" s="74"/>
      <c r="S5453" s="53">
        <f t="shared" si="1332"/>
        <v>0</v>
      </c>
      <c r="T5453" s="58"/>
      <c r="U5453" s="58"/>
      <c r="V5453" s="53">
        <f t="shared" si="1333"/>
        <v>0</v>
      </c>
      <c r="W5453" s="75"/>
      <c r="X5453" s="76"/>
    </row>
    <row r="5454" spans="1:24" s="77" customFormat="1" ht="31.5" x14ac:dyDescent="0.25">
      <c r="A5454" s="72" t="s">
        <v>317</v>
      </c>
      <c r="B5454" s="33" t="s">
        <v>338</v>
      </c>
      <c r="C5454" s="78" t="s">
        <v>130</v>
      </c>
      <c r="D5454" s="43" t="s">
        <v>151</v>
      </c>
      <c r="E5454" s="74"/>
      <c r="F5454" s="74"/>
      <c r="G5454" s="74"/>
      <c r="H5454" s="74"/>
      <c r="I5454" s="54"/>
      <c r="J5454" s="50"/>
      <c r="K5454" s="54"/>
      <c r="L5454" s="55"/>
      <c r="M5454" s="75"/>
      <c r="N5454" s="75"/>
      <c r="O5454" s="74"/>
      <c r="P5454" s="74"/>
      <c r="Q5454" s="57">
        <f t="shared" si="1331"/>
        <v>0</v>
      </c>
      <c r="R5454" s="74"/>
      <c r="S5454" s="53">
        <f t="shared" si="1332"/>
        <v>0</v>
      </c>
      <c r="T5454" s="58"/>
      <c r="U5454" s="58"/>
      <c r="V5454" s="53">
        <f t="shared" si="1333"/>
        <v>0</v>
      </c>
      <c r="W5454" s="75"/>
      <c r="X5454" s="76"/>
    </row>
    <row r="5455" spans="1:24" s="77" customFormat="1" ht="47.25" x14ac:dyDescent="0.25">
      <c r="A5455" s="72" t="s">
        <v>317</v>
      </c>
      <c r="B5455" s="33" t="s">
        <v>338</v>
      </c>
      <c r="C5455" s="78" t="s">
        <v>174</v>
      </c>
      <c r="D5455" s="43" t="s">
        <v>175</v>
      </c>
      <c r="E5455" s="74"/>
      <c r="F5455" s="74"/>
      <c r="G5455" s="74"/>
      <c r="H5455" s="74"/>
      <c r="I5455" s="54"/>
      <c r="J5455" s="50"/>
      <c r="K5455" s="54"/>
      <c r="L5455" s="55"/>
      <c r="M5455" s="75"/>
      <c r="N5455" s="75"/>
      <c r="O5455" s="74"/>
      <c r="P5455" s="74"/>
      <c r="Q5455" s="57">
        <f t="shared" si="1331"/>
        <v>0</v>
      </c>
      <c r="R5455" s="74"/>
      <c r="S5455" s="53">
        <f t="shared" si="1332"/>
        <v>0</v>
      </c>
      <c r="T5455" s="58"/>
      <c r="U5455" s="58"/>
      <c r="V5455" s="53">
        <f t="shared" si="1333"/>
        <v>0</v>
      </c>
      <c r="W5455" s="75"/>
      <c r="X5455" s="76"/>
    </row>
    <row r="5456" spans="1:24" s="77" customFormat="1" ht="31.5" x14ac:dyDescent="0.25">
      <c r="A5456" s="72" t="s">
        <v>317</v>
      </c>
      <c r="B5456" s="33" t="s">
        <v>338</v>
      </c>
      <c r="C5456" s="78" t="s">
        <v>129</v>
      </c>
      <c r="D5456" s="43" t="s">
        <v>152</v>
      </c>
      <c r="E5456" s="74"/>
      <c r="F5456" s="74"/>
      <c r="G5456" s="74"/>
      <c r="H5456" s="74"/>
      <c r="I5456" s="54"/>
      <c r="J5456" s="50"/>
      <c r="K5456" s="54"/>
      <c r="L5456" s="55"/>
      <c r="M5456" s="75"/>
      <c r="N5456" s="75"/>
      <c r="O5456" s="74"/>
      <c r="P5456" s="74"/>
      <c r="Q5456" s="57">
        <f t="shared" si="1331"/>
        <v>0</v>
      </c>
      <c r="R5456" s="74"/>
      <c r="S5456" s="53">
        <f t="shared" si="1332"/>
        <v>0</v>
      </c>
      <c r="T5456" s="58"/>
      <c r="U5456" s="58"/>
      <c r="V5456" s="53">
        <f t="shared" si="1333"/>
        <v>0</v>
      </c>
      <c r="W5456" s="75"/>
      <c r="X5456" s="76"/>
    </row>
    <row r="5457" spans="1:24" s="77" customFormat="1" ht="31.5" x14ac:dyDescent="0.25">
      <c r="A5457" s="72" t="s">
        <v>317</v>
      </c>
      <c r="B5457" s="33" t="s">
        <v>338</v>
      </c>
      <c r="C5457" s="78" t="s">
        <v>176</v>
      </c>
      <c r="D5457" s="43" t="s">
        <v>177</v>
      </c>
      <c r="E5457" s="74"/>
      <c r="F5457" s="74"/>
      <c r="G5457" s="74"/>
      <c r="H5457" s="74"/>
      <c r="I5457" s="54"/>
      <c r="J5457" s="50"/>
      <c r="K5457" s="54"/>
      <c r="L5457" s="55"/>
      <c r="M5457" s="75"/>
      <c r="N5457" s="75"/>
      <c r="O5457" s="74"/>
      <c r="P5457" s="74"/>
      <c r="Q5457" s="57">
        <f t="shared" si="1331"/>
        <v>0</v>
      </c>
      <c r="R5457" s="74"/>
      <c r="S5457" s="53">
        <f t="shared" si="1332"/>
        <v>0</v>
      </c>
      <c r="T5457" s="58"/>
      <c r="U5457" s="58"/>
      <c r="V5457" s="53">
        <f t="shared" si="1333"/>
        <v>0</v>
      </c>
      <c r="W5457" s="75"/>
      <c r="X5457" s="76"/>
    </row>
    <row r="5458" spans="1:24" s="77" customFormat="1" ht="15.75" x14ac:dyDescent="0.25">
      <c r="A5458" s="72" t="s">
        <v>317</v>
      </c>
      <c r="B5458" s="33" t="s">
        <v>338</v>
      </c>
      <c r="C5458" s="78" t="s">
        <v>131</v>
      </c>
      <c r="D5458" s="43" t="s">
        <v>153</v>
      </c>
      <c r="E5458" s="74"/>
      <c r="F5458" s="74"/>
      <c r="G5458" s="74"/>
      <c r="H5458" s="74"/>
      <c r="I5458" s="54"/>
      <c r="J5458" s="50"/>
      <c r="K5458" s="54"/>
      <c r="L5458" s="55"/>
      <c r="M5458" s="75"/>
      <c r="N5458" s="75"/>
      <c r="O5458" s="74"/>
      <c r="P5458" s="74"/>
      <c r="Q5458" s="57">
        <f t="shared" si="1331"/>
        <v>0</v>
      </c>
      <c r="R5458" s="74"/>
      <c r="S5458" s="53">
        <f t="shared" si="1332"/>
        <v>0</v>
      </c>
      <c r="T5458" s="58"/>
      <c r="U5458" s="58"/>
      <c r="V5458" s="53">
        <f t="shared" si="1333"/>
        <v>0</v>
      </c>
      <c r="W5458" s="75"/>
      <c r="X5458" s="76"/>
    </row>
    <row r="5459" spans="1:24" s="77" customFormat="1" ht="31.5" x14ac:dyDescent="0.25">
      <c r="A5459" s="72" t="s">
        <v>317</v>
      </c>
      <c r="B5459" s="33" t="s">
        <v>338</v>
      </c>
      <c r="C5459" s="78" t="s">
        <v>178</v>
      </c>
      <c r="D5459" s="43" t="s">
        <v>179</v>
      </c>
      <c r="E5459" s="74"/>
      <c r="F5459" s="74"/>
      <c r="G5459" s="74"/>
      <c r="H5459" s="74"/>
      <c r="I5459" s="54"/>
      <c r="J5459" s="50"/>
      <c r="K5459" s="54"/>
      <c r="L5459" s="55"/>
      <c r="M5459" s="75"/>
      <c r="N5459" s="75"/>
      <c r="O5459" s="74"/>
      <c r="P5459" s="74"/>
      <c r="Q5459" s="57">
        <f t="shared" si="1331"/>
        <v>0</v>
      </c>
      <c r="R5459" s="74"/>
      <c r="S5459" s="53">
        <f t="shared" si="1332"/>
        <v>0</v>
      </c>
      <c r="T5459" s="58"/>
      <c r="U5459" s="58"/>
      <c r="V5459" s="53">
        <f t="shared" si="1333"/>
        <v>0</v>
      </c>
      <c r="W5459" s="75"/>
      <c r="X5459" s="76"/>
    </row>
    <row r="5460" spans="1:24" s="77" customFormat="1" ht="31.5" x14ac:dyDescent="0.25">
      <c r="A5460" s="72" t="s">
        <v>317</v>
      </c>
      <c r="B5460" s="33" t="s">
        <v>338</v>
      </c>
      <c r="C5460" s="78" t="s">
        <v>132</v>
      </c>
      <c r="D5460" s="43" t="s">
        <v>154</v>
      </c>
      <c r="E5460" s="74"/>
      <c r="F5460" s="74"/>
      <c r="G5460" s="74"/>
      <c r="H5460" s="74"/>
      <c r="I5460" s="54"/>
      <c r="J5460" s="50"/>
      <c r="K5460" s="54"/>
      <c r="L5460" s="55"/>
      <c r="M5460" s="75"/>
      <c r="N5460" s="75"/>
      <c r="O5460" s="74"/>
      <c r="P5460" s="74"/>
      <c r="Q5460" s="57">
        <f t="shared" si="1331"/>
        <v>0</v>
      </c>
      <c r="R5460" s="74"/>
      <c r="S5460" s="53">
        <f t="shared" si="1332"/>
        <v>0</v>
      </c>
      <c r="T5460" s="58"/>
      <c r="U5460" s="58"/>
      <c r="V5460" s="53">
        <f t="shared" si="1333"/>
        <v>0</v>
      </c>
      <c r="W5460" s="75"/>
      <c r="X5460" s="76"/>
    </row>
    <row r="5461" spans="1:24" s="77" customFormat="1" ht="15.75" x14ac:dyDescent="0.25">
      <c r="A5461" s="72" t="s">
        <v>317</v>
      </c>
      <c r="B5461" s="33" t="s">
        <v>338</v>
      </c>
      <c r="C5461" s="78" t="s">
        <v>133</v>
      </c>
      <c r="D5461" s="43" t="s">
        <v>155</v>
      </c>
      <c r="E5461" s="74"/>
      <c r="F5461" s="74"/>
      <c r="G5461" s="74"/>
      <c r="H5461" s="74"/>
      <c r="I5461" s="54"/>
      <c r="J5461" s="50"/>
      <c r="K5461" s="54"/>
      <c r="L5461" s="55"/>
      <c r="M5461" s="75"/>
      <c r="N5461" s="75"/>
      <c r="O5461" s="74"/>
      <c r="P5461" s="74"/>
      <c r="Q5461" s="57">
        <f t="shared" si="1331"/>
        <v>0</v>
      </c>
      <c r="R5461" s="74"/>
      <c r="S5461" s="53">
        <f t="shared" si="1332"/>
        <v>0</v>
      </c>
      <c r="T5461" s="58"/>
      <c r="U5461" s="58"/>
      <c r="V5461" s="53">
        <f t="shared" si="1333"/>
        <v>0</v>
      </c>
      <c r="W5461" s="75"/>
      <c r="X5461" s="76"/>
    </row>
    <row r="5462" spans="1:24" s="77" customFormat="1" ht="15.75" x14ac:dyDescent="0.25">
      <c r="A5462" s="72" t="s">
        <v>317</v>
      </c>
      <c r="B5462" s="33" t="s">
        <v>338</v>
      </c>
      <c r="C5462" s="78" t="s">
        <v>135</v>
      </c>
      <c r="D5462" s="43" t="s">
        <v>156</v>
      </c>
      <c r="E5462" s="74"/>
      <c r="F5462" s="74"/>
      <c r="G5462" s="74"/>
      <c r="H5462" s="74"/>
      <c r="I5462" s="54"/>
      <c r="J5462" s="50"/>
      <c r="K5462" s="54"/>
      <c r="L5462" s="55"/>
      <c r="M5462" s="75"/>
      <c r="N5462" s="75"/>
      <c r="O5462" s="74"/>
      <c r="P5462" s="74"/>
      <c r="Q5462" s="57">
        <f t="shared" si="1331"/>
        <v>0</v>
      </c>
      <c r="R5462" s="74"/>
      <c r="S5462" s="53">
        <f t="shared" si="1332"/>
        <v>0</v>
      </c>
      <c r="T5462" s="58"/>
      <c r="U5462" s="58"/>
      <c r="V5462" s="53">
        <f t="shared" si="1333"/>
        <v>0</v>
      </c>
      <c r="W5462" s="75"/>
      <c r="X5462" s="76"/>
    </row>
    <row r="5463" spans="1:24" s="77" customFormat="1" ht="31.5" x14ac:dyDescent="0.25">
      <c r="A5463" s="72" t="s">
        <v>317</v>
      </c>
      <c r="B5463" s="33" t="s">
        <v>338</v>
      </c>
      <c r="C5463" s="78" t="s">
        <v>136</v>
      </c>
      <c r="D5463" s="43" t="s">
        <v>157</v>
      </c>
      <c r="E5463" s="74"/>
      <c r="F5463" s="74"/>
      <c r="G5463" s="74"/>
      <c r="H5463" s="74"/>
      <c r="I5463" s="54"/>
      <c r="J5463" s="50"/>
      <c r="K5463" s="54"/>
      <c r="L5463" s="55"/>
      <c r="M5463" s="75"/>
      <c r="N5463" s="75"/>
      <c r="O5463" s="74"/>
      <c r="P5463" s="74"/>
      <c r="Q5463" s="57">
        <f t="shared" si="1331"/>
        <v>0</v>
      </c>
      <c r="R5463" s="74"/>
      <c r="S5463" s="53">
        <f t="shared" si="1332"/>
        <v>0</v>
      </c>
      <c r="T5463" s="58"/>
      <c r="U5463" s="58"/>
      <c r="V5463" s="53">
        <f t="shared" si="1333"/>
        <v>0</v>
      </c>
      <c r="W5463" s="75"/>
      <c r="X5463" s="76"/>
    </row>
    <row r="5464" spans="1:24" s="77" customFormat="1" ht="47.25" x14ac:dyDescent="0.25">
      <c r="A5464" s="72" t="s">
        <v>317</v>
      </c>
      <c r="B5464" s="33" t="s">
        <v>338</v>
      </c>
      <c r="C5464" s="78" t="s">
        <v>134</v>
      </c>
      <c r="D5464" s="43" t="s">
        <v>158</v>
      </c>
      <c r="E5464" s="74"/>
      <c r="F5464" s="74"/>
      <c r="G5464" s="74"/>
      <c r="H5464" s="74"/>
      <c r="I5464" s="54"/>
      <c r="J5464" s="50"/>
      <c r="K5464" s="54"/>
      <c r="L5464" s="55"/>
      <c r="M5464" s="75"/>
      <c r="N5464" s="75"/>
      <c r="O5464" s="74"/>
      <c r="P5464" s="74"/>
      <c r="Q5464" s="57">
        <f t="shared" si="1331"/>
        <v>0</v>
      </c>
      <c r="R5464" s="74"/>
      <c r="S5464" s="53">
        <f t="shared" si="1332"/>
        <v>0</v>
      </c>
      <c r="T5464" s="58"/>
      <c r="U5464" s="58"/>
      <c r="V5464" s="53">
        <f t="shared" si="1333"/>
        <v>0</v>
      </c>
      <c r="W5464" s="75"/>
      <c r="X5464" s="76"/>
    </row>
    <row r="5465" spans="1:24" s="77" customFormat="1" ht="15.75" x14ac:dyDescent="0.25">
      <c r="A5465" s="72" t="s">
        <v>317</v>
      </c>
      <c r="B5465" s="33" t="s">
        <v>338</v>
      </c>
      <c r="C5465" s="78" t="s">
        <v>138</v>
      </c>
      <c r="D5465" s="43" t="s">
        <v>159</v>
      </c>
      <c r="E5465" s="74"/>
      <c r="F5465" s="74"/>
      <c r="G5465" s="74"/>
      <c r="H5465" s="74"/>
      <c r="I5465" s="54"/>
      <c r="J5465" s="50"/>
      <c r="K5465" s="54"/>
      <c r="L5465" s="55"/>
      <c r="M5465" s="75"/>
      <c r="N5465" s="75"/>
      <c r="O5465" s="74"/>
      <c r="P5465" s="74"/>
      <c r="Q5465" s="57">
        <f t="shared" si="1331"/>
        <v>0</v>
      </c>
      <c r="R5465" s="74"/>
      <c r="S5465" s="53">
        <f t="shared" si="1332"/>
        <v>0</v>
      </c>
      <c r="T5465" s="58"/>
      <c r="U5465" s="58"/>
      <c r="V5465" s="53">
        <f t="shared" si="1333"/>
        <v>0</v>
      </c>
      <c r="W5465" s="75"/>
      <c r="X5465" s="76"/>
    </row>
    <row r="5466" spans="1:24" s="77" customFormat="1" ht="15.75" x14ac:dyDescent="0.25">
      <c r="A5466" s="72" t="s">
        <v>317</v>
      </c>
      <c r="B5466" s="33" t="s">
        <v>338</v>
      </c>
      <c r="C5466" s="78" t="s">
        <v>180</v>
      </c>
      <c r="D5466" s="43" t="s">
        <v>181</v>
      </c>
      <c r="E5466" s="74"/>
      <c r="F5466" s="74"/>
      <c r="G5466" s="74"/>
      <c r="H5466" s="74"/>
      <c r="I5466" s="54"/>
      <c r="J5466" s="50"/>
      <c r="K5466" s="54"/>
      <c r="L5466" s="55"/>
      <c r="M5466" s="75"/>
      <c r="N5466" s="75"/>
      <c r="O5466" s="74"/>
      <c r="P5466" s="74"/>
      <c r="Q5466" s="57">
        <f t="shared" si="1331"/>
        <v>0</v>
      </c>
      <c r="R5466" s="74"/>
      <c r="S5466" s="53">
        <f t="shared" si="1332"/>
        <v>0</v>
      </c>
      <c r="T5466" s="58"/>
      <c r="U5466" s="58"/>
      <c r="V5466" s="53">
        <f t="shared" si="1333"/>
        <v>0</v>
      </c>
      <c r="W5466" s="75"/>
      <c r="X5466" s="76"/>
    </row>
    <row r="5467" spans="1:24" s="77" customFormat="1" ht="31.5" x14ac:dyDescent="0.25">
      <c r="A5467" s="72" t="s">
        <v>317</v>
      </c>
      <c r="B5467" s="33" t="s">
        <v>338</v>
      </c>
      <c r="C5467" s="78" t="s">
        <v>137</v>
      </c>
      <c r="D5467" s="43" t="s">
        <v>160</v>
      </c>
      <c r="E5467" s="74"/>
      <c r="F5467" s="74"/>
      <c r="G5467" s="74"/>
      <c r="H5467" s="74"/>
      <c r="I5467" s="54"/>
      <c r="J5467" s="50"/>
      <c r="K5467" s="54"/>
      <c r="L5467" s="55"/>
      <c r="M5467" s="75"/>
      <c r="N5467" s="75"/>
      <c r="O5467" s="74"/>
      <c r="P5467" s="74"/>
      <c r="Q5467" s="57">
        <f t="shared" si="1331"/>
        <v>0</v>
      </c>
      <c r="R5467" s="74"/>
      <c r="S5467" s="53">
        <f t="shared" si="1332"/>
        <v>0</v>
      </c>
      <c r="T5467" s="58"/>
      <c r="U5467" s="58"/>
      <c r="V5467" s="53">
        <f t="shared" si="1333"/>
        <v>0</v>
      </c>
      <c r="W5467" s="75"/>
      <c r="X5467" s="76"/>
    </row>
    <row r="5468" spans="1:24" s="77" customFormat="1" ht="15.75" x14ac:dyDescent="0.25">
      <c r="A5468" s="72" t="s">
        <v>317</v>
      </c>
      <c r="B5468" s="33" t="s">
        <v>338</v>
      </c>
      <c r="C5468" s="78" t="s">
        <v>127</v>
      </c>
      <c r="D5468" s="43" t="s">
        <v>161</v>
      </c>
      <c r="E5468" s="74"/>
      <c r="F5468" s="74"/>
      <c r="G5468" s="74"/>
      <c r="H5468" s="74"/>
      <c r="I5468" s="54"/>
      <c r="J5468" s="50"/>
      <c r="K5468" s="54"/>
      <c r="L5468" s="55"/>
      <c r="M5468" s="75"/>
      <c r="N5468" s="75"/>
      <c r="O5468" s="74"/>
      <c r="P5468" s="74"/>
      <c r="Q5468" s="57">
        <f t="shared" si="1331"/>
        <v>0</v>
      </c>
      <c r="R5468" s="74"/>
      <c r="S5468" s="53">
        <f t="shared" si="1332"/>
        <v>0</v>
      </c>
      <c r="T5468" s="58"/>
      <c r="U5468" s="58"/>
      <c r="V5468" s="53">
        <f t="shared" si="1333"/>
        <v>0</v>
      </c>
      <c r="W5468" s="75"/>
      <c r="X5468" s="76"/>
    </row>
    <row r="5469" spans="1:24" s="77" customFormat="1" ht="31.5" x14ac:dyDescent="0.25">
      <c r="A5469" s="72" t="s">
        <v>317</v>
      </c>
      <c r="B5469" s="33" t="s">
        <v>338</v>
      </c>
      <c r="C5469" s="78" t="s">
        <v>126</v>
      </c>
      <c r="D5469" s="43" t="s">
        <v>162</v>
      </c>
      <c r="E5469" s="74"/>
      <c r="F5469" s="74"/>
      <c r="G5469" s="74"/>
      <c r="H5469" s="74"/>
      <c r="I5469" s="54"/>
      <c r="J5469" s="50"/>
      <c r="K5469" s="54"/>
      <c r="L5469" s="55"/>
      <c r="M5469" s="75"/>
      <c r="N5469" s="75"/>
      <c r="O5469" s="74"/>
      <c r="P5469" s="74"/>
      <c r="Q5469" s="57">
        <f t="shared" si="1331"/>
        <v>0</v>
      </c>
      <c r="R5469" s="74"/>
      <c r="S5469" s="53">
        <f t="shared" si="1332"/>
        <v>0</v>
      </c>
      <c r="T5469" s="58"/>
      <c r="U5469" s="58"/>
      <c r="V5469" s="53">
        <f t="shared" si="1333"/>
        <v>0</v>
      </c>
      <c r="W5469" s="75"/>
      <c r="X5469" s="76"/>
    </row>
    <row r="5470" spans="1:24" s="77" customFormat="1" ht="15.75" x14ac:dyDescent="0.25">
      <c r="A5470" s="72" t="s">
        <v>317</v>
      </c>
      <c r="B5470" s="33" t="s">
        <v>338</v>
      </c>
      <c r="C5470" s="78" t="s">
        <v>122</v>
      </c>
      <c r="D5470" s="43" t="s">
        <v>163</v>
      </c>
      <c r="E5470" s="74"/>
      <c r="F5470" s="74"/>
      <c r="G5470" s="74"/>
      <c r="H5470" s="74"/>
      <c r="I5470" s="54"/>
      <c r="J5470" s="50"/>
      <c r="K5470" s="54"/>
      <c r="L5470" s="55"/>
      <c r="M5470" s="75"/>
      <c r="N5470" s="75"/>
      <c r="O5470" s="74"/>
      <c r="P5470" s="74"/>
      <c r="Q5470" s="57">
        <f t="shared" si="1331"/>
        <v>0</v>
      </c>
      <c r="R5470" s="74"/>
      <c r="S5470" s="53">
        <f t="shared" si="1332"/>
        <v>0</v>
      </c>
      <c r="T5470" s="58"/>
      <c r="U5470" s="58"/>
      <c r="V5470" s="53">
        <f t="shared" si="1333"/>
        <v>0</v>
      </c>
      <c r="W5470" s="75"/>
      <c r="X5470" s="76"/>
    </row>
    <row r="5471" spans="1:24" s="77" customFormat="1" ht="15.75" x14ac:dyDescent="0.25">
      <c r="A5471" s="72" t="s">
        <v>317</v>
      </c>
      <c r="B5471" s="33" t="s">
        <v>338</v>
      </c>
      <c r="C5471" s="78" t="s">
        <v>123</v>
      </c>
      <c r="D5471" s="43" t="s">
        <v>164</v>
      </c>
      <c r="E5471" s="74"/>
      <c r="F5471" s="74"/>
      <c r="G5471" s="74"/>
      <c r="H5471" s="74"/>
      <c r="I5471" s="54"/>
      <c r="J5471" s="50"/>
      <c r="K5471" s="54"/>
      <c r="L5471" s="55"/>
      <c r="M5471" s="75"/>
      <c r="N5471" s="75"/>
      <c r="O5471" s="74"/>
      <c r="P5471" s="74"/>
      <c r="Q5471" s="57">
        <f t="shared" si="1331"/>
        <v>0</v>
      </c>
      <c r="R5471" s="74"/>
      <c r="S5471" s="53">
        <f t="shared" si="1332"/>
        <v>0</v>
      </c>
      <c r="T5471" s="58"/>
      <c r="U5471" s="58"/>
      <c r="V5471" s="53">
        <f t="shared" si="1333"/>
        <v>0</v>
      </c>
      <c r="W5471" s="75"/>
      <c r="X5471" s="76"/>
    </row>
    <row r="5472" spans="1:24" s="77" customFormat="1" ht="15.75" x14ac:dyDescent="0.25">
      <c r="A5472" s="72" t="s">
        <v>317</v>
      </c>
      <c r="B5472" s="33" t="s">
        <v>338</v>
      </c>
      <c r="C5472" s="78" t="s">
        <v>182</v>
      </c>
      <c r="D5472" s="43" t="s">
        <v>183</v>
      </c>
      <c r="E5472" s="74"/>
      <c r="F5472" s="74"/>
      <c r="G5472" s="74"/>
      <c r="H5472" s="74"/>
      <c r="I5472" s="54"/>
      <c r="J5472" s="50"/>
      <c r="K5472" s="54"/>
      <c r="L5472" s="55"/>
      <c r="M5472" s="75"/>
      <c r="N5472" s="75"/>
      <c r="O5472" s="74"/>
      <c r="P5472" s="74"/>
      <c r="Q5472" s="57">
        <f t="shared" si="1331"/>
        <v>0</v>
      </c>
      <c r="R5472" s="74"/>
      <c r="S5472" s="53">
        <f t="shared" si="1332"/>
        <v>0</v>
      </c>
      <c r="T5472" s="58"/>
      <c r="U5472" s="58"/>
      <c r="V5472" s="53">
        <f t="shared" si="1333"/>
        <v>0</v>
      </c>
      <c r="W5472" s="75"/>
      <c r="X5472" s="76"/>
    </row>
    <row r="5473" spans="1:24" s="77" customFormat="1" ht="15.75" x14ac:dyDescent="0.25">
      <c r="A5473" s="72" t="s">
        <v>317</v>
      </c>
      <c r="B5473" s="33" t="s">
        <v>338</v>
      </c>
      <c r="C5473" s="78" t="s">
        <v>184</v>
      </c>
      <c r="D5473" s="43" t="s">
        <v>185</v>
      </c>
      <c r="E5473" s="74"/>
      <c r="F5473" s="74"/>
      <c r="G5473" s="74"/>
      <c r="H5473" s="74"/>
      <c r="I5473" s="54"/>
      <c r="J5473" s="50"/>
      <c r="K5473" s="54"/>
      <c r="L5473" s="55"/>
      <c r="M5473" s="75"/>
      <c r="N5473" s="75"/>
      <c r="O5473" s="74"/>
      <c r="P5473" s="74"/>
      <c r="Q5473" s="57">
        <f t="shared" si="1331"/>
        <v>0</v>
      </c>
      <c r="R5473" s="74"/>
      <c r="S5473" s="53">
        <f t="shared" si="1332"/>
        <v>0</v>
      </c>
      <c r="T5473" s="58"/>
      <c r="U5473" s="58"/>
      <c r="V5473" s="53">
        <f t="shared" si="1333"/>
        <v>0</v>
      </c>
      <c r="W5473" s="75"/>
      <c r="X5473" s="76"/>
    </row>
    <row r="5474" spans="1:24" s="77" customFormat="1" ht="15.75" x14ac:dyDescent="0.25">
      <c r="A5474" s="72" t="s">
        <v>317</v>
      </c>
      <c r="B5474" s="33" t="s">
        <v>338</v>
      </c>
      <c r="C5474" s="78" t="s">
        <v>186</v>
      </c>
      <c r="D5474" s="43" t="s">
        <v>187</v>
      </c>
      <c r="E5474" s="74"/>
      <c r="F5474" s="74"/>
      <c r="G5474" s="74"/>
      <c r="H5474" s="74"/>
      <c r="I5474" s="54"/>
      <c r="J5474" s="50"/>
      <c r="K5474" s="54"/>
      <c r="L5474" s="55"/>
      <c r="M5474" s="75"/>
      <c r="N5474" s="75"/>
      <c r="O5474" s="74"/>
      <c r="P5474" s="74"/>
      <c r="Q5474" s="57">
        <f t="shared" si="1331"/>
        <v>0</v>
      </c>
      <c r="R5474" s="74"/>
      <c r="S5474" s="53">
        <f t="shared" si="1332"/>
        <v>0</v>
      </c>
      <c r="T5474" s="58"/>
      <c r="U5474" s="58"/>
      <c r="V5474" s="53">
        <f t="shared" si="1333"/>
        <v>0</v>
      </c>
      <c r="W5474" s="75"/>
      <c r="X5474" s="76"/>
    </row>
    <row r="5475" spans="1:24" s="77" customFormat="1" ht="31.5" x14ac:dyDescent="0.25">
      <c r="A5475" s="72" t="s">
        <v>317</v>
      </c>
      <c r="B5475" s="33" t="s">
        <v>338</v>
      </c>
      <c r="C5475" s="78" t="s">
        <v>188</v>
      </c>
      <c r="D5475" s="43" t="s">
        <v>189</v>
      </c>
      <c r="E5475" s="74"/>
      <c r="F5475" s="74"/>
      <c r="G5475" s="74"/>
      <c r="H5475" s="74"/>
      <c r="I5475" s="54"/>
      <c r="J5475" s="50"/>
      <c r="K5475" s="54"/>
      <c r="L5475" s="55"/>
      <c r="M5475" s="75"/>
      <c r="N5475" s="75"/>
      <c r="O5475" s="74"/>
      <c r="P5475" s="74"/>
      <c r="Q5475" s="57">
        <f t="shared" si="1331"/>
        <v>0</v>
      </c>
      <c r="R5475" s="74"/>
      <c r="S5475" s="53">
        <f t="shared" si="1332"/>
        <v>0</v>
      </c>
      <c r="T5475" s="58"/>
      <c r="U5475" s="58"/>
      <c r="V5475" s="53">
        <f t="shared" si="1333"/>
        <v>0</v>
      </c>
      <c r="W5475" s="75"/>
      <c r="X5475" s="76"/>
    </row>
    <row r="5476" spans="1:24" s="77" customFormat="1" ht="15.75" x14ac:dyDescent="0.25">
      <c r="A5476" s="72" t="s">
        <v>317</v>
      </c>
      <c r="B5476" s="33" t="s">
        <v>338</v>
      </c>
      <c r="C5476" s="78" t="s">
        <v>124</v>
      </c>
      <c r="D5476" s="43" t="s">
        <v>165</v>
      </c>
      <c r="E5476" s="74"/>
      <c r="F5476" s="74"/>
      <c r="G5476" s="74"/>
      <c r="H5476" s="74"/>
      <c r="I5476" s="54"/>
      <c r="J5476" s="50"/>
      <c r="K5476" s="54"/>
      <c r="L5476" s="55"/>
      <c r="M5476" s="75"/>
      <c r="N5476" s="75"/>
      <c r="O5476" s="74"/>
      <c r="P5476" s="74"/>
      <c r="Q5476" s="57">
        <f t="shared" si="1331"/>
        <v>0</v>
      </c>
      <c r="R5476" s="74"/>
      <c r="S5476" s="53">
        <f t="shared" si="1332"/>
        <v>0</v>
      </c>
      <c r="T5476" s="58"/>
      <c r="U5476" s="58"/>
      <c r="V5476" s="53">
        <f t="shared" si="1333"/>
        <v>0</v>
      </c>
      <c r="W5476" s="75"/>
      <c r="X5476" s="76"/>
    </row>
    <row r="5477" spans="1:24" s="77" customFormat="1" ht="15.75" x14ac:dyDescent="0.25">
      <c r="A5477" s="72" t="s">
        <v>317</v>
      </c>
      <c r="B5477" s="33" t="s">
        <v>338</v>
      </c>
      <c r="C5477" s="78" t="s">
        <v>125</v>
      </c>
      <c r="D5477" s="43" t="s">
        <v>166</v>
      </c>
      <c r="E5477" s="74"/>
      <c r="F5477" s="74"/>
      <c r="G5477" s="74"/>
      <c r="H5477" s="74"/>
      <c r="I5477" s="54"/>
      <c r="J5477" s="50"/>
      <c r="K5477" s="54"/>
      <c r="L5477" s="55"/>
      <c r="M5477" s="75"/>
      <c r="N5477" s="75"/>
      <c r="O5477" s="74"/>
      <c r="P5477" s="74"/>
      <c r="Q5477" s="57">
        <f t="shared" si="1331"/>
        <v>0</v>
      </c>
      <c r="R5477" s="74"/>
      <c r="S5477" s="53">
        <f t="shared" si="1332"/>
        <v>0</v>
      </c>
      <c r="T5477" s="58"/>
      <c r="U5477" s="58"/>
      <c r="V5477" s="53">
        <f t="shared" si="1333"/>
        <v>0</v>
      </c>
      <c r="W5477" s="75"/>
      <c r="X5477" s="76"/>
    </row>
    <row r="5478" spans="1:24" s="77" customFormat="1" ht="47.25" x14ac:dyDescent="0.25">
      <c r="A5478" s="72" t="s">
        <v>317</v>
      </c>
      <c r="B5478" s="33" t="s">
        <v>338</v>
      </c>
      <c r="C5478" s="78" t="s">
        <v>34</v>
      </c>
      <c r="D5478" s="43" t="s">
        <v>167</v>
      </c>
      <c r="E5478" s="74"/>
      <c r="F5478" s="74"/>
      <c r="G5478" s="74"/>
      <c r="H5478" s="74"/>
      <c r="I5478" s="54"/>
      <c r="J5478" s="50"/>
      <c r="K5478" s="54"/>
      <c r="L5478" s="55"/>
      <c r="M5478" s="75"/>
      <c r="N5478" s="75"/>
      <c r="O5478" s="74"/>
      <c r="P5478" s="74"/>
      <c r="Q5478" s="57">
        <f t="shared" si="1331"/>
        <v>0</v>
      </c>
      <c r="R5478" s="74"/>
      <c r="S5478" s="53">
        <f t="shared" si="1332"/>
        <v>0</v>
      </c>
      <c r="T5478" s="58"/>
      <c r="U5478" s="58"/>
      <c r="V5478" s="53">
        <f t="shared" si="1333"/>
        <v>0</v>
      </c>
      <c r="W5478" s="75"/>
      <c r="X5478" s="76"/>
    </row>
    <row r="5479" spans="1:24" s="77" customFormat="1" ht="15.75" x14ac:dyDescent="0.25">
      <c r="A5479" s="72" t="s">
        <v>317</v>
      </c>
      <c r="B5479" s="33" t="s">
        <v>338</v>
      </c>
      <c r="C5479" s="78" t="s">
        <v>35</v>
      </c>
      <c r="D5479" s="43" t="s">
        <v>168</v>
      </c>
      <c r="E5479" s="74"/>
      <c r="F5479" s="74"/>
      <c r="G5479" s="74"/>
      <c r="H5479" s="74"/>
      <c r="I5479" s="54"/>
      <c r="J5479" s="50"/>
      <c r="K5479" s="54"/>
      <c r="L5479" s="55"/>
      <c r="M5479" s="75"/>
      <c r="N5479" s="75"/>
      <c r="O5479" s="74"/>
      <c r="P5479" s="74"/>
      <c r="Q5479" s="57">
        <f t="shared" si="1331"/>
        <v>0</v>
      </c>
      <c r="R5479" s="74"/>
      <c r="S5479" s="53">
        <f t="shared" si="1332"/>
        <v>0</v>
      </c>
      <c r="T5479" s="58"/>
      <c r="U5479" s="58"/>
      <c r="V5479" s="53">
        <f t="shared" si="1333"/>
        <v>0</v>
      </c>
      <c r="W5479" s="75"/>
      <c r="X5479" s="76"/>
    </row>
    <row r="5480" spans="1:24" s="77" customFormat="1" ht="31.5" x14ac:dyDescent="0.25">
      <c r="A5480" s="72" t="s">
        <v>317</v>
      </c>
      <c r="B5480" s="33" t="s">
        <v>338</v>
      </c>
      <c r="C5480" s="78" t="s">
        <v>36</v>
      </c>
      <c r="D5480" s="43" t="s">
        <v>190</v>
      </c>
      <c r="E5480" s="74"/>
      <c r="F5480" s="74"/>
      <c r="G5480" s="74"/>
      <c r="H5480" s="74"/>
      <c r="I5480" s="54"/>
      <c r="J5480" s="50"/>
      <c r="K5480" s="54"/>
      <c r="L5480" s="55"/>
      <c r="M5480" s="75"/>
      <c r="N5480" s="75"/>
      <c r="O5480" s="74"/>
      <c r="P5480" s="74"/>
      <c r="Q5480" s="57">
        <f t="shared" si="1331"/>
        <v>0</v>
      </c>
      <c r="R5480" s="74"/>
      <c r="S5480" s="53">
        <f t="shared" si="1332"/>
        <v>0</v>
      </c>
      <c r="T5480" s="58"/>
      <c r="U5480" s="58"/>
      <c r="V5480" s="53">
        <f t="shared" si="1333"/>
        <v>0</v>
      </c>
      <c r="W5480" s="75"/>
      <c r="X5480" s="76"/>
    </row>
    <row r="5481" spans="1:24" s="77" customFormat="1" ht="31.5" x14ac:dyDescent="0.25">
      <c r="A5481" s="72" t="s">
        <v>317</v>
      </c>
      <c r="B5481" s="33" t="s">
        <v>338</v>
      </c>
      <c r="C5481" s="78" t="s">
        <v>37</v>
      </c>
      <c r="D5481" s="43" t="s">
        <v>191</v>
      </c>
      <c r="E5481" s="74"/>
      <c r="F5481" s="74"/>
      <c r="G5481" s="74"/>
      <c r="H5481" s="74"/>
      <c r="I5481" s="54"/>
      <c r="J5481" s="50"/>
      <c r="K5481" s="54"/>
      <c r="L5481" s="55"/>
      <c r="M5481" s="75"/>
      <c r="N5481" s="75"/>
      <c r="O5481" s="74"/>
      <c r="P5481" s="74"/>
      <c r="Q5481" s="57">
        <f t="shared" si="1331"/>
        <v>0</v>
      </c>
      <c r="R5481" s="74"/>
      <c r="S5481" s="53">
        <f t="shared" si="1332"/>
        <v>0</v>
      </c>
      <c r="T5481" s="58"/>
      <c r="U5481" s="58"/>
      <c r="V5481" s="53">
        <f t="shared" si="1333"/>
        <v>0</v>
      </c>
      <c r="W5481" s="75"/>
      <c r="X5481" s="76"/>
    </row>
    <row r="5482" spans="1:24" s="77" customFormat="1" ht="31.5" x14ac:dyDescent="0.25">
      <c r="A5482" s="72" t="s">
        <v>317</v>
      </c>
      <c r="B5482" s="33" t="s">
        <v>338</v>
      </c>
      <c r="C5482" s="78" t="s">
        <v>38</v>
      </c>
      <c r="D5482" s="43" t="s">
        <v>169</v>
      </c>
      <c r="E5482" s="74"/>
      <c r="F5482" s="74"/>
      <c r="G5482" s="74"/>
      <c r="H5482" s="74"/>
      <c r="I5482" s="54"/>
      <c r="J5482" s="50"/>
      <c r="K5482" s="54"/>
      <c r="L5482" s="55"/>
      <c r="M5482" s="75"/>
      <c r="N5482" s="75"/>
      <c r="O5482" s="74"/>
      <c r="P5482" s="74"/>
      <c r="Q5482" s="57">
        <f t="shared" si="1331"/>
        <v>0</v>
      </c>
      <c r="R5482" s="74"/>
      <c r="S5482" s="53">
        <f t="shared" si="1332"/>
        <v>0</v>
      </c>
      <c r="T5482" s="58"/>
      <c r="U5482" s="58"/>
      <c r="V5482" s="53">
        <f t="shared" si="1333"/>
        <v>0</v>
      </c>
      <c r="W5482" s="75"/>
      <c r="X5482" s="76"/>
    </row>
    <row r="5483" spans="1:24" s="77" customFormat="1" ht="15.75" x14ac:dyDescent="0.25">
      <c r="A5483" s="72" t="s">
        <v>317</v>
      </c>
      <c r="B5483" s="33" t="s">
        <v>338</v>
      </c>
      <c r="C5483" s="78" t="s">
        <v>39</v>
      </c>
      <c r="D5483" s="43" t="s">
        <v>170</v>
      </c>
      <c r="E5483" s="74"/>
      <c r="F5483" s="74"/>
      <c r="G5483" s="74"/>
      <c r="H5483" s="74"/>
      <c r="I5483" s="54"/>
      <c r="J5483" s="50"/>
      <c r="K5483" s="54"/>
      <c r="L5483" s="55"/>
      <c r="M5483" s="75"/>
      <c r="N5483" s="75"/>
      <c r="O5483" s="74"/>
      <c r="P5483" s="74"/>
      <c r="Q5483" s="57">
        <f t="shared" si="1331"/>
        <v>0</v>
      </c>
      <c r="R5483" s="74"/>
      <c r="S5483" s="53">
        <f t="shared" si="1332"/>
        <v>0</v>
      </c>
      <c r="T5483" s="58"/>
      <c r="U5483" s="58"/>
      <c r="V5483" s="53">
        <f t="shared" si="1333"/>
        <v>0</v>
      </c>
      <c r="W5483" s="75"/>
      <c r="X5483" s="76"/>
    </row>
    <row r="5484" spans="1:24" s="77" customFormat="1" ht="47.25" x14ac:dyDescent="0.25">
      <c r="A5484" s="72" t="s">
        <v>317</v>
      </c>
      <c r="B5484" s="33" t="s">
        <v>338</v>
      </c>
      <c r="C5484" s="78" t="s">
        <v>40</v>
      </c>
      <c r="D5484" s="43" t="s">
        <v>172</v>
      </c>
      <c r="E5484" s="74"/>
      <c r="F5484" s="74"/>
      <c r="G5484" s="74"/>
      <c r="H5484" s="74"/>
      <c r="I5484" s="54"/>
      <c r="J5484" s="50"/>
      <c r="K5484" s="54"/>
      <c r="L5484" s="55"/>
      <c r="M5484" s="75"/>
      <c r="N5484" s="75"/>
      <c r="O5484" s="74"/>
      <c r="P5484" s="74"/>
      <c r="Q5484" s="57">
        <f t="shared" si="1331"/>
        <v>0</v>
      </c>
      <c r="R5484" s="74"/>
      <c r="S5484" s="53">
        <f t="shared" si="1332"/>
        <v>0</v>
      </c>
      <c r="T5484" s="58"/>
      <c r="U5484" s="58"/>
      <c r="V5484" s="53">
        <f t="shared" si="1333"/>
        <v>0</v>
      </c>
      <c r="W5484" s="75"/>
      <c r="X5484" s="76"/>
    </row>
    <row r="5485" spans="1:24" s="77" customFormat="1" ht="15.75" x14ac:dyDescent="0.25">
      <c r="A5485" s="72" t="s">
        <v>317</v>
      </c>
      <c r="B5485" s="33" t="s">
        <v>338</v>
      </c>
      <c r="C5485" s="78" t="s">
        <v>41</v>
      </c>
      <c r="D5485" s="43" t="s">
        <v>171</v>
      </c>
      <c r="E5485" s="74"/>
      <c r="F5485" s="74"/>
      <c r="G5485" s="74"/>
      <c r="H5485" s="74"/>
      <c r="I5485" s="54"/>
      <c r="J5485" s="50"/>
      <c r="K5485" s="54"/>
      <c r="L5485" s="55"/>
      <c r="M5485" s="75"/>
      <c r="N5485" s="75"/>
      <c r="O5485" s="74"/>
      <c r="P5485" s="74"/>
      <c r="Q5485" s="57">
        <f t="shared" si="1331"/>
        <v>0</v>
      </c>
      <c r="R5485" s="74"/>
      <c r="S5485" s="53">
        <f t="shared" si="1332"/>
        <v>0</v>
      </c>
      <c r="T5485" s="58"/>
      <c r="U5485" s="58"/>
      <c r="V5485" s="53">
        <f t="shared" si="1333"/>
        <v>0</v>
      </c>
      <c r="W5485" s="75"/>
      <c r="X5485" s="76"/>
    </row>
    <row r="5486" spans="1:24" s="77" customFormat="1" ht="15.75" x14ac:dyDescent="0.25">
      <c r="A5486" s="72" t="s">
        <v>317</v>
      </c>
      <c r="B5486" s="33" t="s">
        <v>338</v>
      </c>
      <c r="C5486" s="78" t="s">
        <v>42</v>
      </c>
      <c r="D5486" s="43" t="s">
        <v>192</v>
      </c>
      <c r="E5486" s="74"/>
      <c r="F5486" s="74"/>
      <c r="G5486" s="74"/>
      <c r="H5486" s="74"/>
      <c r="I5486" s="54"/>
      <c r="J5486" s="50"/>
      <c r="K5486" s="54"/>
      <c r="L5486" s="55"/>
      <c r="M5486" s="75"/>
      <c r="N5486" s="75"/>
      <c r="O5486" s="74"/>
      <c r="P5486" s="74"/>
      <c r="Q5486" s="57">
        <f t="shared" si="1331"/>
        <v>0</v>
      </c>
      <c r="R5486" s="74"/>
      <c r="S5486" s="53">
        <f t="shared" si="1332"/>
        <v>0</v>
      </c>
      <c r="T5486" s="58"/>
      <c r="U5486" s="58"/>
      <c r="V5486" s="53">
        <f t="shared" si="1333"/>
        <v>0</v>
      </c>
      <c r="W5486" s="75"/>
      <c r="X5486" s="76"/>
    </row>
    <row r="5487" spans="1:24" s="77" customFormat="1" ht="15.75" x14ac:dyDescent="0.25">
      <c r="A5487" s="72" t="s">
        <v>317</v>
      </c>
      <c r="B5487" s="33" t="s">
        <v>338</v>
      </c>
      <c r="C5487" s="78" t="s">
        <v>43</v>
      </c>
      <c r="D5487" s="43" t="s">
        <v>193</v>
      </c>
      <c r="E5487" s="74"/>
      <c r="F5487" s="74"/>
      <c r="G5487" s="74"/>
      <c r="H5487" s="74"/>
      <c r="I5487" s="54"/>
      <c r="J5487" s="50"/>
      <c r="K5487" s="54"/>
      <c r="L5487" s="55"/>
      <c r="M5487" s="75"/>
      <c r="N5487" s="75"/>
      <c r="O5487" s="74"/>
      <c r="P5487" s="74"/>
      <c r="Q5487" s="57">
        <f t="shared" si="1331"/>
        <v>0</v>
      </c>
      <c r="R5487" s="74"/>
      <c r="S5487" s="53">
        <f t="shared" si="1332"/>
        <v>0</v>
      </c>
      <c r="T5487" s="58"/>
      <c r="U5487" s="58"/>
      <c r="V5487" s="53">
        <f t="shared" si="1333"/>
        <v>0</v>
      </c>
      <c r="W5487" s="75"/>
      <c r="X5487" s="76"/>
    </row>
    <row r="5488" spans="1:24" s="77" customFormat="1" ht="15.75" x14ac:dyDescent="0.25">
      <c r="A5488" s="72" t="s">
        <v>317</v>
      </c>
      <c r="B5488" s="33" t="s">
        <v>338</v>
      </c>
      <c r="C5488" s="78" t="s">
        <v>44</v>
      </c>
      <c r="D5488" s="43" t="s">
        <v>173</v>
      </c>
      <c r="E5488" s="53">
        <v>63688</v>
      </c>
      <c r="F5488" s="53">
        <f>E5488/12*3</f>
        <v>15922</v>
      </c>
      <c r="G5488" s="53">
        <v>15776</v>
      </c>
      <c r="H5488" s="53">
        <v>15776</v>
      </c>
      <c r="I5488" s="127"/>
      <c r="J5488" s="55"/>
      <c r="K5488" s="54">
        <f>G5488-F5488</f>
        <v>-146</v>
      </c>
      <c r="L5488" s="55">
        <f>ROUND(K5488*100/-F5488,2)</f>
        <v>0.92</v>
      </c>
      <c r="M5488" s="75"/>
      <c r="N5488" s="75"/>
      <c r="O5488" s="74">
        <v>504</v>
      </c>
      <c r="P5488" s="74">
        <v>504</v>
      </c>
      <c r="Q5488" s="57">
        <f t="shared" si="1331"/>
        <v>0</v>
      </c>
      <c r="R5488" s="74">
        <v>109</v>
      </c>
      <c r="S5488" s="53">
        <f>ROUND(R5488/12*3,0)</f>
        <v>27</v>
      </c>
      <c r="T5488" s="58">
        <v>27</v>
      </c>
      <c r="U5488" s="58">
        <v>27</v>
      </c>
      <c r="V5488" s="53">
        <f t="shared" si="1333"/>
        <v>0</v>
      </c>
      <c r="W5488" s="75"/>
      <c r="X5488" s="76"/>
    </row>
    <row r="5489" spans="1:24" s="77" customFormat="1" ht="15.75" x14ac:dyDescent="0.25">
      <c r="A5489" s="72" t="s">
        <v>317</v>
      </c>
      <c r="B5489" s="33" t="s">
        <v>338</v>
      </c>
      <c r="C5489" s="78" t="s">
        <v>45</v>
      </c>
      <c r="D5489" s="43" t="s">
        <v>187</v>
      </c>
      <c r="E5489" s="74"/>
      <c r="F5489" s="74"/>
      <c r="G5489" s="74"/>
      <c r="H5489" s="74"/>
      <c r="I5489" s="54"/>
      <c r="J5489" s="50"/>
      <c r="K5489" s="54"/>
      <c r="L5489" s="55"/>
      <c r="M5489" s="75"/>
      <c r="N5489" s="75"/>
      <c r="O5489" s="74"/>
      <c r="P5489" s="74"/>
      <c r="Q5489" s="57">
        <f t="shared" si="1331"/>
        <v>0</v>
      </c>
      <c r="R5489" s="74"/>
      <c r="S5489" s="53">
        <f t="shared" ref="S5489:S5499" si="1334">ROUND(R5489/12*3,0)</f>
        <v>0</v>
      </c>
      <c r="T5489" s="58"/>
      <c r="U5489" s="58"/>
      <c r="V5489" s="53">
        <f t="shared" si="1333"/>
        <v>0</v>
      </c>
      <c r="W5489" s="75"/>
      <c r="X5489" s="76"/>
    </row>
    <row r="5490" spans="1:24" s="77" customFormat="1" ht="15.75" x14ac:dyDescent="0.25">
      <c r="A5490" s="72" t="s">
        <v>317</v>
      </c>
      <c r="B5490" s="33" t="s">
        <v>338</v>
      </c>
      <c r="C5490" s="78" t="s">
        <v>46</v>
      </c>
      <c r="D5490" s="43" t="s">
        <v>194</v>
      </c>
      <c r="E5490" s="74"/>
      <c r="F5490" s="74"/>
      <c r="G5490" s="74"/>
      <c r="H5490" s="74"/>
      <c r="I5490" s="54"/>
      <c r="J5490" s="50"/>
      <c r="K5490" s="54"/>
      <c r="L5490" s="55"/>
      <c r="M5490" s="75"/>
      <c r="N5490" s="75"/>
      <c r="O5490" s="74"/>
      <c r="P5490" s="74"/>
      <c r="Q5490" s="57">
        <f t="shared" si="1331"/>
        <v>0</v>
      </c>
      <c r="R5490" s="74"/>
      <c r="S5490" s="53">
        <f t="shared" si="1334"/>
        <v>0</v>
      </c>
      <c r="T5490" s="58"/>
      <c r="U5490" s="58"/>
      <c r="V5490" s="53">
        <f t="shared" si="1333"/>
        <v>0</v>
      </c>
      <c r="W5490" s="75"/>
      <c r="X5490" s="76"/>
    </row>
    <row r="5491" spans="1:24" s="77" customFormat="1" ht="15.75" x14ac:dyDescent="0.25">
      <c r="A5491" s="72" t="s">
        <v>317</v>
      </c>
      <c r="B5491" s="33" t="s">
        <v>338</v>
      </c>
      <c r="C5491" s="78" t="s">
        <v>47</v>
      </c>
      <c r="D5491" s="43" t="s">
        <v>121</v>
      </c>
      <c r="E5491" s="74"/>
      <c r="F5491" s="74"/>
      <c r="G5491" s="74"/>
      <c r="H5491" s="74"/>
      <c r="I5491" s="54"/>
      <c r="J5491" s="50"/>
      <c r="K5491" s="54"/>
      <c r="L5491" s="55"/>
      <c r="M5491" s="75"/>
      <c r="N5491" s="75"/>
      <c r="O5491" s="74"/>
      <c r="P5491" s="74"/>
      <c r="Q5491" s="57">
        <f t="shared" si="1331"/>
        <v>0</v>
      </c>
      <c r="R5491" s="74"/>
      <c r="S5491" s="53">
        <f t="shared" si="1334"/>
        <v>0</v>
      </c>
      <c r="T5491" s="58"/>
      <c r="U5491" s="58"/>
      <c r="V5491" s="53">
        <f t="shared" si="1333"/>
        <v>0</v>
      </c>
      <c r="W5491" s="75"/>
      <c r="X5491" s="76"/>
    </row>
    <row r="5492" spans="1:24" s="77" customFormat="1" ht="15.75" x14ac:dyDescent="0.25">
      <c r="A5492" s="72" t="s">
        <v>317</v>
      </c>
      <c r="B5492" s="33" t="s">
        <v>338</v>
      </c>
      <c r="C5492" s="78" t="s">
        <v>48</v>
      </c>
      <c r="D5492" s="43" t="s">
        <v>195</v>
      </c>
      <c r="E5492" s="74"/>
      <c r="F5492" s="74"/>
      <c r="G5492" s="74"/>
      <c r="H5492" s="74"/>
      <c r="I5492" s="54"/>
      <c r="J5492" s="50"/>
      <c r="K5492" s="54"/>
      <c r="L5492" s="55"/>
      <c r="M5492" s="75"/>
      <c r="N5492" s="75"/>
      <c r="O5492" s="74"/>
      <c r="P5492" s="74"/>
      <c r="Q5492" s="57">
        <f t="shared" si="1331"/>
        <v>0</v>
      </c>
      <c r="R5492" s="74"/>
      <c r="S5492" s="53">
        <f t="shared" si="1334"/>
        <v>0</v>
      </c>
      <c r="T5492" s="58"/>
      <c r="U5492" s="58"/>
      <c r="V5492" s="53">
        <f t="shared" si="1333"/>
        <v>0</v>
      </c>
      <c r="W5492" s="75"/>
      <c r="X5492" s="76"/>
    </row>
    <row r="5493" spans="1:24" s="77" customFormat="1" ht="31.5" x14ac:dyDescent="0.25">
      <c r="A5493" s="72" t="s">
        <v>317</v>
      </c>
      <c r="B5493" s="33" t="s">
        <v>338</v>
      </c>
      <c r="C5493" s="78" t="s">
        <v>128</v>
      </c>
      <c r="D5493" s="43" t="s">
        <v>118</v>
      </c>
      <c r="E5493" s="74"/>
      <c r="F5493" s="74"/>
      <c r="G5493" s="74"/>
      <c r="H5493" s="74"/>
      <c r="I5493" s="54"/>
      <c r="J5493" s="50"/>
      <c r="K5493" s="54"/>
      <c r="L5493" s="55"/>
      <c r="M5493" s="75"/>
      <c r="N5493" s="75"/>
      <c r="O5493" s="74"/>
      <c r="P5493" s="74"/>
      <c r="Q5493" s="57">
        <f t="shared" si="1331"/>
        <v>0</v>
      </c>
      <c r="R5493" s="74"/>
      <c r="S5493" s="53">
        <f t="shared" si="1334"/>
        <v>0</v>
      </c>
      <c r="T5493" s="58"/>
      <c r="U5493" s="58"/>
      <c r="V5493" s="53">
        <f t="shared" si="1333"/>
        <v>0</v>
      </c>
      <c r="W5493" s="75"/>
      <c r="X5493" s="76"/>
    </row>
    <row r="5494" spans="1:24" s="77" customFormat="1" ht="15.75" x14ac:dyDescent="0.25">
      <c r="A5494" s="72" t="s">
        <v>317</v>
      </c>
      <c r="B5494" s="33" t="s">
        <v>338</v>
      </c>
      <c r="C5494" s="78" t="s">
        <v>47</v>
      </c>
      <c r="D5494" s="43" t="s">
        <v>121</v>
      </c>
      <c r="E5494" s="74"/>
      <c r="F5494" s="74"/>
      <c r="G5494" s="74"/>
      <c r="H5494" s="74"/>
      <c r="I5494" s="54"/>
      <c r="J5494" s="50"/>
      <c r="K5494" s="54"/>
      <c r="L5494" s="55"/>
      <c r="M5494" s="75"/>
      <c r="N5494" s="75"/>
      <c r="O5494" s="74"/>
      <c r="P5494" s="74"/>
      <c r="Q5494" s="57">
        <f t="shared" si="1331"/>
        <v>0</v>
      </c>
      <c r="R5494" s="74"/>
      <c r="S5494" s="53">
        <f t="shared" si="1334"/>
        <v>0</v>
      </c>
      <c r="T5494" s="58"/>
      <c r="U5494" s="58"/>
      <c r="V5494" s="53">
        <f t="shared" si="1333"/>
        <v>0</v>
      </c>
      <c r="W5494" s="75"/>
      <c r="X5494" s="76"/>
    </row>
    <row r="5495" spans="1:24" s="77" customFormat="1" ht="31.5" x14ac:dyDescent="0.25">
      <c r="A5495" s="72" t="s">
        <v>317</v>
      </c>
      <c r="B5495" s="33" t="s">
        <v>338</v>
      </c>
      <c r="C5495" s="78" t="s">
        <v>49</v>
      </c>
      <c r="D5495" s="43" t="s">
        <v>196</v>
      </c>
      <c r="E5495" s="74"/>
      <c r="F5495" s="74"/>
      <c r="G5495" s="74"/>
      <c r="H5495" s="74"/>
      <c r="I5495" s="54"/>
      <c r="J5495" s="50"/>
      <c r="K5495" s="54"/>
      <c r="L5495" s="55"/>
      <c r="M5495" s="75"/>
      <c r="N5495" s="75"/>
      <c r="O5495" s="74"/>
      <c r="P5495" s="74"/>
      <c r="Q5495" s="57">
        <f t="shared" si="1331"/>
        <v>0</v>
      </c>
      <c r="R5495" s="74"/>
      <c r="S5495" s="53">
        <f t="shared" si="1334"/>
        <v>0</v>
      </c>
      <c r="T5495" s="58"/>
      <c r="U5495" s="58"/>
      <c r="V5495" s="53">
        <f t="shared" si="1333"/>
        <v>0</v>
      </c>
      <c r="W5495" s="75"/>
      <c r="X5495" s="76"/>
    </row>
    <row r="5496" spans="1:24" s="77" customFormat="1" ht="31.5" x14ac:dyDescent="0.25">
      <c r="A5496" s="72" t="s">
        <v>317</v>
      </c>
      <c r="B5496" s="33" t="s">
        <v>338</v>
      </c>
      <c r="C5496" s="78" t="s">
        <v>197</v>
      </c>
      <c r="D5496" s="43" t="s">
        <v>198</v>
      </c>
      <c r="E5496" s="74"/>
      <c r="F5496" s="74"/>
      <c r="G5496" s="74"/>
      <c r="H5496" s="74"/>
      <c r="I5496" s="54"/>
      <c r="J5496" s="50"/>
      <c r="K5496" s="54"/>
      <c r="L5496" s="55"/>
      <c r="M5496" s="75"/>
      <c r="N5496" s="75"/>
      <c r="O5496" s="74"/>
      <c r="P5496" s="74"/>
      <c r="Q5496" s="57">
        <f t="shared" si="1331"/>
        <v>0</v>
      </c>
      <c r="R5496" s="74"/>
      <c r="S5496" s="53">
        <f t="shared" si="1334"/>
        <v>0</v>
      </c>
      <c r="T5496" s="58"/>
      <c r="U5496" s="58"/>
      <c r="V5496" s="53">
        <f t="shared" si="1333"/>
        <v>0</v>
      </c>
      <c r="W5496" s="75"/>
      <c r="X5496" s="76"/>
    </row>
    <row r="5497" spans="1:24" s="77" customFormat="1" ht="47.25" x14ac:dyDescent="0.25">
      <c r="A5497" s="72" t="s">
        <v>317</v>
      </c>
      <c r="B5497" s="33" t="s">
        <v>338</v>
      </c>
      <c r="C5497" s="78" t="s">
        <v>199</v>
      </c>
      <c r="D5497" s="43" t="s">
        <v>200</v>
      </c>
      <c r="E5497" s="74"/>
      <c r="F5497" s="74"/>
      <c r="G5497" s="74"/>
      <c r="H5497" s="74"/>
      <c r="I5497" s="54"/>
      <c r="J5497" s="50"/>
      <c r="K5497" s="54"/>
      <c r="L5497" s="55"/>
      <c r="M5497" s="75"/>
      <c r="N5497" s="75"/>
      <c r="O5497" s="74"/>
      <c r="P5497" s="74"/>
      <c r="Q5497" s="57">
        <f t="shared" si="1331"/>
        <v>0</v>
      </c>
      <c r="R5497" s="74"/>
      <c r="S5497" s="53">
        <f t="shared" si="1334"/>
        <v>0</v>
      </c>
      <c r="T5497" s="58"/>
      <c r="U5497" s="58"/>
      <c r="V5497" s="53">
        <f t="shared" si="1333"/>
        <v>0</v>
      </c>
      <c r="W5497" s="75"/>
      <c r="X5497" s="76"/>
    </row>
    <row r="5498" spans="1:24" s="77" customFormat="1" ht="31.5" x14ac:dyDescent="0.25">
      <c r="A5498" s="72" t="s">
        <v>317</v>
      </c>
      <c r="B5498" s="33" t="s">
        <v>338</v>
      </c>
      <c r="C5498" s="78" t="s">
        <v>201</v>
      </c>
      <c r="D5498" s="43" t="s">
        <v>202</v>
      </c>
      <c r="E5498" s="74"/>
      <c r="F5498" s="74"/>
      <c r="G5498" s="74"/>
      <c r="H5498" s="74"/>
      <c r="I5498" s="54"/>
      <c r="J5498" s="50"/>
      <c r="K5498" s="54"/>
      <c r="L5498" s="55"/>
      <c r="M5498" s="75"/>
      <c r="N5498" s="75"/>
      <c r="O5498" s="74"/>
      <c r="P5498" s="74"/>
      <c r="Q5498" s="57">
        <f t="shared" si="1331"/>
        <v>0</v>
      </c>
      <c r="R5498" s="74"/>
      <c r="S5498" s="53">
        <f t="shared" si="1334"/>
        <v>0</v>
      </c>
      <c r="T5498" s="58"/>
      <c r="U5498" s="58"/>
      <c r="V5498" s="53">
        <f t="shared" si="1333"/>
        <v>0</v>
      </c>
      <c r="W5498" s="75"/>
      <c r="X5498" s="76"/>
    </row>
    <row r="5499" spans="1:24" s="77" customFormat="1" ht="47.25" x14ac:dyDescent="0.25">
      <c r="A5499" s="72" t="s">
        <v>317</v>
      </c>
      <c r="B5499" s="33" t="s">
        <v>338</v>
      </c>
      <c r="C5499" s="78" t="s">
        <v>203</v>
      </c>
      <c r="D5499" s="43" t="s">
        <v>204</v>
      </c>
      <c r="E5499" s="74"/>
      <c r="F5499" s="74"/>
      <c r="G5499" s="74"/>
      <c r="H5499" s="74"/>
      <c r="I5499" s="54"/>
      <c r="J5499" s="50"/>
      <c r="K5499" s="54"/>
      <c r="L5499" s="55"/>
      <c r="M5499" s="75"/>
      <c r="N5499" s="75"/>
      <c r="O5499" s="74"/>
      <c r="P5499" s="74"/>
      <c r="Q5499" s="57">
        <f t="shared" si="1331"/>
        <v>0</v>
      </c>
      <c r="R5499" s="74"/>
      <c r="S5499" s="53">
        <f t="shared" si="1334"/>
        <v>0</v>
      </c>
      <c r="T5499" s="58"/>
      <c r="U5499" s="58"/>
      <c r="V5499" s="53">
        <f t="shared" si="1333"/>
        <v>0</v>
      </c>
      <c r="W5499" s="75"/>
      <c r="X5499" s="76"/>
    </row>
    <row r="5500" spans="1:24" s="77" customFormat="1" ht="31.5" x14ac:dyDescent="0.25">
      <c r="A5500" s="72" t="s">
        <v>317</v>
      </c>
      <c r="B5500" s="22" t="s">
        <v>339</v>
      </c>
      <c r="C5500" s="73" t="s">
        <v>102</v>
      </c>
      <c r="D5500" s="32" t="s">
        <v>50</v>
      </c>
      <c r="E5500" s="64">
        <f t="shared" ref="E5500:L5500" si="1335">SUM(E5501:E5547)</f>
        <v>1861</v>
      </c>
      <c r="F5500" s="64">
        <f t="shared" si="1335"/>
        <v>310.16666666666669</v>
      </c>
      <c r="G5500" s="64">
        <f t="shared" si="1335"/>
        <v>391</v>
      </c>
      <c r="H5500" s="64">
        <f t="shared" si="1335"/>
        <v>391</v>
      </c>
      <c r="I5500" s="134">
        <f t="shared" si="1335"/>
        <v>0</v>
      </c>
      <c r="J5500" s="134">
        <f t="shared" si="1335"/>
        <v>0</v>
      </c>
      <c r="K5500" s="134">
        <f t="shared" si="1335"/>
        <v>0</v>
      </c>
      <c r="L5500" s="64">
        <f t="shared" si="1335"/>
        <v>0</v>
      </c>
      <c r="M5500" s="64"/>
      <c r="N5500" s="64"/>
      <c r="O5500" s="64">
        <f t="shared" ref="O5500:V5500" si="1336">SUM(O5501:O5545)</f>
        <v>0</v>
      </c>
      <c r="P5500" s="64">
        <f t="shared" si="1336"/>
        <v>0</v>
      </c>
      <c r="Q5500" s="134">
        <f t="shared" si="1336"/>
        <v>0</v>
      </c>
      <c r="R5500" s="64">
        <f t="shared" si="1336"/>
        <v>0</v>
      </c>
      <c r="S5500" s="64">
        <f t="shared" si="1336"/>
        <v>0</v>
      </c>
      <c r="T5500" s="144">
        <f t="shared" si="1336"/>
        <v>0</v>
      </c>
      <c r="U5500" s="144">
        <f t="shared" si="1336"/>
        <v>0</v>
      </c>
      <c r="V5500" s="64">
        <f t="shared" si="1336"/>
        <v>0</v>
      </c>
      <c r="W5500" s="64"/>
      <c r="X5500" s="76"/>
    </row>
    <row r="5501" spans="1:24" s="77" customFormat="1" ht="63" x14ac:dyDescent="0.25">
      <c r="A5501" s="72" t="s">
        <v>317</v>
      </c>
      <c r="B5501" s="44" t="s">
        <v>339</v>
      </c>
      <c r="C5501" s="73" t="s">
        <v>102</v>
      </c>
      <c r="D5501" s="43" t="s">
        <v>205</v>
      </c>
      <c r="E5501" s="74"/>
      <c r="F5501" s="74"/>
      <c r="G5501" s="74"/>
      <c r="H5501" s="74"/>
      <c r="I5501" s="127"/>
      <c r="J5501" s="55"/>
      <c r="K5501" s="127"/>
      <c r="L5501" s="55"/>
      <c r="M5501" s="75"/>
      <c r="N5501" s="75"/>
      <c r="O5501" s="74"/>
      <c r="P5501" s="74"/>
      <c r="Q5501" s="59">
        <f>O5501-P5501</f>
        <v>0</v>
      </c>
      <c r="R5501" s="74"/>
      <c r="S5501" s="53">
        <f>ROUND(R5501/12*3,0)</f>
        <v>0</v>
      </c>
      <c r="T5501" s="53"/>
      <c r="U5501" s="53"/>
      <c r="V5501" s="53">
        <f>T5501-U5501</f>
        <v>0</v>
      </c>
      <c r="W5501" s="75"/>
      <c r="X5501" s="76"/>
    </row>
    <row r="5502" spans="1:24" s="77" customFormat="1" ht="15.75" x14ac:dyDescent="0.25">
      <c r="A5502" s="72" t="s">
        <v>317</v>
      </c>
      <c r="B5502" s="44" t="s">
        <v>339</v>
      </c>
      <c r="C5502" s="23" t="s">
        <v>384</v>
      </c>
      <c r="D5502" s="43" t="s">
        <v>387</v>
      </c>
      <c r="E5502" s="74"/>
      <c r="F5502" s="74"/>
      <c r="G5502" s="74"/>
      <c r="H5502" s="74"/>
      <c r="I5502" s="54"/>
      <c r="J5502" s="50"/>
      <c r="K5502" s="54"/>
      <c r="L5502" s="55"/>
      <c r="M5502" s="75"/>
      <c r="N5502" s="75"/>
      <c r="O5502" s="74"/>
      <c r="P5502" s="74"/>
      <c r="Q5502" s="57"/>
      <c r="R5502" s="74"/>
      <c r="S5502" s="53"/>
      <c r="T5502" s="58"/>
      <c r="U5502" s="58"/>
      <c r="V5502" s="53"/>
      <c r="W5502" s="75"/>
      <c r="X5502" s="76"/>
    </row>
    <row r="5503" spans="1:24" s="77" customFormat="1" ht="15.75" x14ac:dyDescent="0.25">
      <c r="A5503" s="72" t="s">
        <v>317</v>
      </c>
      <c r="B5503" s="44" t="s">
        <v>339</v>
      </c>
      <c r="C5503" s="23" t="s">
        <v>385</v>
      </c>
      <c r="D5503" s="43" t="s">
        <v>388</v>
      </c>
      <c r="E5503" s="74"/>
      <c r="F5503" s="74"/>
      <c r="G5503" s="74"/>
      <c r="H5503" s="74"/>
      <c r="I5503" s="54"/>
      <c r="J5503" s="50"/>
      <c r="K5503" s="54"/>
      <c r="L5503" s="55"/>
      <c r="M5503" s="75"/>
      <c r="N5503" s="75"/>
      <c r="O5503" s="74"/>
      <c r="P5503" s="74"/>
      <c r="Q5503" s="57"/>
      <c r="R5503" s="74"/>
      <c r="S5503" s="53"/>
      <c r="T5503" s="58"/>
      <c r="U5503" s="58"/>
      <c r="V5503" s="53"/>
      <c r="W5503" s="75"/>
      <c r="X5503" s="76"/>
    </row>
    <row r="5504" spans="1:24" s="77" customFormat="1" ht="31.5" x14ac:dyDescent="0.25">
      <c r="A5504" s="72" t="s">
        <v>317</v>
      </c>
      <c r="B5504" s="44" t="s">
        <v>339</v>
      </c>
      <c r="C5504" s="23" t="s">
        <v>386</v>
      </c>
      <c r="D5504" s="43" t="s">
        <v>389</v>
      </c>
      <c r="E5504" s="74"/>
      <c r="F5504" s="74"/>
      <c r="G5504" s="74"/>
      <c r="H5504" s="74"/>
      <c r="I5504" s="54"/>
      <c r="J5504" s="50"/>
      <c r="K5504" s="54"/>
      <c r="L5504" s="55"/>
      <c r="M5504" s="75"/>
      <c r="N5504" s="75"/>
      <c r="O5504" s="74"/>
      <c r="P5504" s="74"/>
      <c r="Q5504" s="57"/>
      <c r="R5504" s="74"/>
      <c r="S5504" s="53"/>
      <c r="T5504" s="58"/>
      <c r="U5504" s="58"/>
      <c r="V5504" s="53"/>
      <c r="W5504" s="75"/>
      <c r="X5504" s="76"/>
    </row>
    <row r="5505" spans="1:24" s="77" customFormat="1" ht="31.5" x14ac:dyDescent="0.25">
      <c r="A5505" s="72" t="s">
        <v>317</v>
      </c>
      <c r="B5505" s="44" t="s">
        <v>339</v>
      </c>
      <c r="C5505" s="79" t="s">
        <v>206</v>
      </c>
      <c r="D5505" s="43" t="s">
        <v>207</v>
      </c>
      <c r="E5505" s="74"/>
      <c r="F5505" s="74"/>
      <c r="G5505" s="74"/>
      <c r="H5505" s="74"/>
      <c r="I5505" s="54"/>
      <c r="J5505" s="50"/>
      <c r="K5505" s="54"/>
      <c r="L5505" s="55"/>
      <c r="M5505" s="75"/>
      <c r="N5505" s="75"/>
      <c r="O5505" s="74"/>
      <c r="P5505" s="74"/>
      <c r="Q5505" s="57">
        <f t="shared" ref="Q5505:Q5543" si="1337">O5505-P5505</f>
        <v>0</v>
      </c>
      <c r="R5505" s="74"/>
      <c r="S5505" s="53">
        <f t="shared" ref="S5505:S5543" si="1338">ROUND(R5505/12*3,0)</f>
        <v>0</v>
      </c>
      <c r="T5505" s="58"/>
      <c r="U5505" s="58"/>
      <c r="V5505" s="53">
        <f t="shared" ref="V5505:V5543" si="1339">T5505-U5505</f>
        <v>0</v>
      </c>
      <c r="W5505" s="75"/>
      <c r="X5505" s="76"/>
    </row>
    <row r="5506" spans="1:24" s="77" customFormat="1" ht="31.5" x14ac:dyDescent="0.25">
      <c r="A5506" s="72" t="s">
        <v>317</v>
      </c>
      <c r="B5506" s="44" t="s">
        <v>339</v>
      </c>
      <c r="C5506" s="79" t="s">
        <v>208</v>
      </c>
      <c r="D5506" s="43" t="s">
        <v>209</v>
      </c>
      <c r="E5506" s="53"/>
      <c r="F5506" s="53">
        <f>E5506/12*1</f>
        <v>0</v>
      </c>
      <c r="G5506" s="53"/>
      <c r="H5506" s="53"/>
      <c r="I5506" s="54"/>
      <c r="J5506" s="50"/>
      <c r="K5506" s="54"/>
      <c r="L5506" s="55"/>
      <c r="M5506" s="75"/>
      <c r="N5506" s="75"/>
      <c r="O5506" s="74"/>
      <c r="P5506" s="74"/>
      <c r="Q5506" s="57">
        <f t="shared" si="1337"/>
        <v>0</v>
      </c>
      <c r="R5506" s="74"/>
      <c r="S5506" s="53">
        <f t="shared" si="1338"/>
        <v>0</v>
      </c>
      <c r="T5506" s="58"/>
      <c r="U5506" s="58"/>
      <c r="V5506" s="53">
        <f t="shared" si="1339"/>
        <v>0</v>
      </c>
      <c r="W5506" s="75"/>
      <c r="X5506" s="76"/>
    </row>
    <row r="5507" spans="1:24" s="77" customFormat="1" ht="15.75" x14ac:dyDescent="0.25">
      <c r="A5507" s="72" t="s">
        <v>317</v>
      </c>
      <c r="B5507" s="44" t="s">
        <v>339</v>
      </c>
      <c r="C5507" s="79" t="s">
        <v>210</v>
      </c>
      <c r="D5507" s="43" t="s">
        <v>224</v>
      </c>
      <c r="E5507" s="74"/>
      <c r="F5507" s="74"/>
      <c r="G5507" s="74"/>
      <c r="H5507" s="74"/>
      <c r="I5507" s="54"/>
      <c r="J5507" s="50"/>
      <c r="K5507" s="54"/>
      <c r="L5507" s="55"/>
      <c r="M5507" s="75"/>
      <c r="N5507" s="75"/>
      <c r="O5507" s="74"/>
      <c r="P5507" s="74"/>
      <c r="Q5507" s="57">
        <f t="shared" si="1337"/>
        <v>0</v>
      </c>
      <c r="R5507" s="74"/>
      <c r="S5507" s="53">
        <f t="shared" si="1338"/>
        <v>0</v>
      </c>
      <c r="T5507" s="58"/>
      <c r="U5507" s="58"/>
      <c r="V5507" s="53">
        <f t="shared" si="1339"/>
        <v>0</v>
      </c>
      <c r="W5507" s="75"/>
      <c r="X5507" s="76"/>
    </row>
    <row r="5508" spans="1:24" s="77" customFormat="1" ht="31.5" x14ac:dyDescent="0.25">
      <c r="A5508" s="72" t="s">
        <v>317</v>
      </c>
      <c r="B5508" s="44" t="s">
        <v>339</v>
      </c>
      <c r="C5508" s="79" t="s">
        <v>211</v>
      </c>
      <c r="D5508" s="43" t="s">
        <v>225</v>
      </c>
      <c r="E5508" s="74"/>
      <c r="F5508" s="74"/>
      <c r="G5508" s="74"/>
      <c r="H5508" s="74"/>
      <c r="I5508" s="54"/>
      <c r="J5508" s="50"/>
      <c r="K5508" s="54"/>
      <c r="L5508" s="55"/>
      <c r="M5508" s="75"/>
      <c r="N5508" s="75"/>
      <c r="O5508" s="74"/>
      <c r="P5508" s="74"/>
      <c r="Q5508" s="57">
        <f t="shared" si="1337"/>
        <v>0</v>
      </c>
      <c r="R5508" s="74"/>
      <c r="S5508" s="53">
        <f>ROUND(R5508/12*3,0)</f>
        <v>0</v>
      </c>
      <c r="T5508" s="58"/>
      <c r="U5508" s="58"/>
      <c r="V5508" s="53">
        <f t="shared" si="1339"/>
        <v>0</v>
      </c>
      <c r="W5508" s="75"/>
      <c r="X5508" s="76"/>
    </row>
    <row r="5509" spans="1:24" s="77" customFormat="1" ht="31.5" x14ac:dyDescent="0.25">
      <c r="A5509" s="72" t="s">
        <v>317</v>
      </c>
      <c r="B5509" s="44" t="s">
        <v>339</v>
      </c>
      <c r="C5509" s="79" t="s">
        <v>212</v>
      </c>
      <c r="D5509" s="43" t="s">
        <v>213</v>
      </c>
      <c r="E5509" s="53"/>
      <c r="F5509" s="53">
        <f>E5509/12*1</f>
        <v>0</v>
      </c>
      <c r="G5509" s="53"/>
      <c r="H5509" s="53"/>
      <c r="I5509" s="54"/>
      <c r="J5509" s="50"/>
      <c r="K5509" s="54"/>
      <c r="L5509" s="55"/>
      <c r="M5509" s="75"/>
      <c r="N5509" s="75"/>
      <c r="O5509" s="74"/>
      <c r="P5509" s="74"/>
      <c r="Q5509" s="57">
        <f t="shared" si="1337"/>
        <v>0</v>
      </c>
      <c r="R5509" s="74"/>
      <c r="S5509" s="53">
        <f t="shared" si="1338"/>
        <v>0</v>
      </c>
      <c r="T5509" s="58"/>
      <c r="U5509" s="58"/>
      <c r="V5509" s="53">
        <f t="shared" si="1339"/>
        <v>0</v>
      </c>
      <c r="W5509" s="75"/>
      <c r="X5509" s="76"/>
    </row>
    <row r="5510" spans="1:24" s="77" customFormat="1" ht="15.75" x14ac:dyDescent="0.25">
      <c r="A5510" s="72" t="s">
        <v>317</v>
      </c>
      <c r="B5510" s="44" t="s">
        <v>339</v>
      </c>
      <c r="C5510" s="79" t="s">
        <v>214</v>
      </c>
      <c r="D5510" s="43" t="s">
        <v>215</v>
      </c>
      <c r="E5510" s="74"/>
      <c r="F5510" s="74"/>
      <c r="G5510" s="74"/>
      <c r="H5510" s="74"/>
      <c r="I5510" s="54"/>
      <c r="J5510" s="50"/>
      <c r="K5510" s="54"/>
      <c r="L5510" s="55"/>
      <c r="M5510" s="75"/>
      <c r="N5510" s="75"/>
      <c r="O5510" s="74"/>
      <c r="P5510" s="74"/>
      <c r="Q5510" s="57">
        <f t="shared" si="1337"/>
        <v>0</v>
      </c>
      <c r="R5510" s="74"/>
      <c r="S5510" s="53">
        <f t="shared" si="1338"/>
        <v>0</v>
      </c>
      <c r="T5510" s="58"/>
      <c r="U5510" s="58"/>
      <c r="V5510" s="53">
        <f t="shared" si="1339"/>
        <v>0</v>
      </c>
      <c r="W5510" s="75"/>
      <c r="X5510" s="76"/>
    </row>
    <row r="5511" spans="1:24" s="77" customFormat="1" ht="31.5" x14ac:dyDescent="0.25">
      <c r="A5511" s="72" t="s">
        <v>317</v>
      </c>
      <c r="B5511" s="44" t="s">
        <v>339</v>
      </c>
      <c r="C5511" s="79" t="s">
        <v>216</v>
      </c>
      <c r="D5511" s="43" t="s">
        <v>217</v>
      </c>
      <c r="E5511" s="53"/>
      <c r="F5511" s="53">
        <f t="shared" ref="F5511:F5542" si="1340">E5511/12*1</f>
        <v>0</v>
      </c>
      <c r="G5511" s="53"/>
      <c r="H5511" s="53"/>
      <c r="I5511" s="54"/>
      <c r="J5511" s="50"/>
      <c r="K5511" s="54"/>
      <c r="L5511" s="55"/>
      <c r="M5511" s="75"/>
      <c r="N5511" s="75"/>
      <c r="O5511" s="74"/>
      <c r="P5511" s="74"/>
      <c r="Q5511" s="57">
        <f t="shared" si="1337"/>
        <v>0</v>
      </c>
      <c r="R5511" s="74"/>
      <c r="S5511" s="53">
        <f t="shared" si="1338"/>
        <v>0</v>
      </c>
      <c r="T5511" s="58"/>
      <c r="U5511" s="58"/>
      <c r="V5511" s="53">
        <f t="shared" si="1339"/>
        <v>0</v>
      </c>
      <c r="W5511" s="75"/>
      <c r="X5511" s="76"/>
    </row>
    <row r="5512" spans="1:24" s="77" customFormat="1" ht="31.5" x14ac:dyDescent="0.25">
      <c r="A5512" s="72" t="s">
        <v>317</v>
      </c>
      <c r="B5512" s="44" t="s">
        <v>339</v>
      </c>
      <c r="C5512" s="79" t="s">
        <v>218</v>
      </c>
      <c r="D5512" s="43" t="s">
        <v>219</v>
      </c>
      <c r="E5512" s="53"/>
      <c r="F5512" s="53">
        <f t="shared" si="1340"/>
        <v>0</v>
      </c>
      <c r="G5512" s="53"/>
      <c r="H5512" s="53"/>
      <c r="I5512" s="54"/>
      <c r="J5512" s="50"/>
      <c r="K5512" s="54"/>
      <c r="L5512" s="55"/>
      <c r="M5512" s="75"/>
      <c r="N5512" s="75"/>
      <c r="O5512" s="74"/>
      <c r="P5512" s="74"/>
      <c r="Q5512" s="57">
        <f t="shared" si="1337"/>
        <v>0</v>
      </c>
      <c r="R5512" s="74"/>
      <c r="S5512" s="53">
        <f t="shared" si="1338"/>
        <v>0</v>
      </c>
      <c r="T5512" s="58"/>
      <c r="U5512" s="58"/>
      <c r="V5512" s="53">
        <f t="shared" si="1339"/>
        <v>0</v>
      </c>
      <c r="W5512" s="75"/>
      <c r="X5512" s="76"/>
    </row>
    <row r="5513" spans="1:24" s="77" customFormat="1" ht="31.5" x14ac:dyDescent="0.25">
      <c r="A5513" s="72" t="s">
        <v>317</v>
      </c>
      <c r="B5513" s="44" t="s">
        <v>339</v>
      </c>
      <c r="C5513" s="79" t="s">
        <v>220</v>
      </c>
      <c r="D5513" s="43" t="s">
        <v>221</v>
      </c>
      <c r="E5513" s="53"/>
      <c r="F5513" s="53">
        <f t="shared" si="1340"/>
        <v>0</v>
      </c>
      <c r="G5513" s="53"/>
      <c r="H5513" s="53"/>
      <c r="I5513" s="54"/>
      <c r="J5513" s="50"/>
      <c r="K5513" s="54"/>
      <c r="L5513" s="55"/>
      <c r="M5513" s="75"/>
      <c r="N5513" s="75"/>
      <c r="O5513" s="74"/>
      <c r="P5513" s="74"/>
      <c r="Q5513" s="57">
        <f t="shared" si="1337"/>
        <v>0</v>
      </c>
      <c r="R5513" s="74"/>
      <c r="S5513" s="53">
        <f t="shared" si="1338"/>
        <v>0</v>
      </c>
      <c r="T5513" s="58"/>
      <c r="U5513" s="58"/>
      <c r="V5513" s="53">
        <f t="shared" si="1339"/>
        <v>0</v>
      </c>
      <c r="W5513" s="75"/>
      <c r="X5513" s="76"/>
    </row>
    <row r="5514" spans="1:24" s="77" customFormat="1" ht="31.5" x14ac:dyDescent="0.25">
      <c r="A5514" s="72" t="s">
        <v>317</v>
      </c>
      <c r="B5514" s="44" t="s">
        <v>339</v>
      </c>
      <c r="C5514" s="79" t="s">
        <v>222</v>
      </c>
      <c r="D5514" s="43" t="s">
        <v>226</v>
      </c>
      <c r="E5514" s="53"/>
      <c r="F5514" s="53">
        <f t="shared" si="1340"/>
        <v>0</v>
      </c>
      <c r="G5514" s="53"/>
      <c r="H5514" s="53"/>
      <c r="I5514" s="54"/>
      <c r="J5514" s="50"/>
      <c r="K5514" s="54"/>
      <c r="L5514" s="55"/>
      <c r="M5514" s="75"/>
      <c r="N5514" s="75"/>
      <c r="O5514" s="74"/>
      <c r="P5514" s="74"/>
      <c r="Q5514" s="57">
        <f t="shared" si="1337"/>
        <v>0</v>
      </c>
      <c r="R5514" s="74"/>
      <c r="S5514" s="53">
        <f t="shared" si="1338"/>
        <v>0</v>
      </c>
      <c r="T5514" s="58"/>
      <c r="U5514" s="58"/>
      <c r="V5514" s="53">
        <f t="shared" si="1339"/>
        <v>0</v>
      </c>
      <c r="W5514" s="75"/>
      <c r="X5514" s="76"/>
    </row>
    <row r="5515" spans="1:24" s="77" customFormat="1" ht="31.5" x14ac:dyDescent="0.25">
      <c r="A5515" s="72" t="s">
        <v>317</v>
      </c>
      <c r="B5515" s="44" t="s">
        <v>339</v>
      </c>
      <c r="C5515" s="79" t="s">
        <v>223</v>
      </c>
      <c r="D5515" s="43" t="s">
        <v>227</v>
      </c>
      <c r="E5515" s="53"/>
      <c r="F5515" s="53">
        <f t="shared" si="1340"/>
        <v>0</v>
      </c>
      <c r="G5515" s="53"/>
      <c r="H5515" s="53"/>
      <c r="I5515" s="54"/>
      <c r="J5515" s="50"/>
      <c r="K5515" s="54"/>
      <c r="L5515" s="55"/>
      <c r="M5515" s="75"/>
      <c r="N5515" s="75"/>
      <c r="O5515" s="74"/>
      <c r="P5515" s="74"/>
      <c r="Q5515" s="57">
        <f t="shared" si="1337"/>
        <v>0</v>
      </c>
      <c r="R5515" s="74"/>
      <c r="S5515" s="53">
        <f t="shared" si="1338"/>
        <v>0</v>
      </c>
      <c r="T5515" s="58"/>
      <c r="U5515" s="58"/>
      <c r="V5515" s="53">
        <f t="shared" si="1339"/>
        <v>0</v>
      </c>
      <c r="W5515" s="75"/>
      <c r="X5515" s="76"/>
    </row>
    <row r="5516" spans="1:24" s="77" customFormat="1" ht="31.5" x14ac:dyDescent="0.25">
      <c r="A5516" s="72" t="s">
        <v>317</v>
      </c>
      <c r="B5516" s="44" t="s">
        <v>339</v>
      </c>
      <c r="C5516" s="79" t="s">
        <v>280</v>
      </c>
      <c r="D5516" s="43" t="s">
        <v>281</v>
      </c>
      <c r="E5516" s="53"/>
      <c r="F5516" s="53">
        <f t="shared" si="1340"/>
        <v>0</v>
      </c>
      <c r="G5516" s="53"/>
      <c r="H5516" s="53"/>
      <c r="I5516" s="54"/>
      <c r="J5516" s="50"/>
      <c r="K5516" s="54"/>
      <c r="L5516" s="55"/>
      <c r="M5516" s="75"/>
      <c r="N5516" s="75"/>
      <c r="O5516" s="74"/>
      <c r="P5516" s="74"/>
      <c r="Q5516" s="57">
        <f t="shared" si="1337"/>
        <v>0</v>
      </c>
      <c r="R5516" s="74"/>
      <c r="S5516" s="53">
        <f t="shared" si="1338"/>
        <v>0</v>
      </c>
      <c r="T5516" s="58"/>
      <c r="U5516" s="58"/>
      <c r="V5516" s="53">
        <f t="shared" si="1339"/>
        <v>0</v>
      </c>
      <c r="W5516" s="75"/>
      <c r="X5516" s="76"/>
    </row>
    <row r="5517" spans="1:24" s="77" customFormat="1" ht="15.75" x14ac:dyDescent="0.25">
      <c r="A5517" s="72" t="s">
        <v>317</v>
      </c>
      <c r="B5517" s="44" t="s">
        <v>339</v>
      </c>
      <c r="C5517" s="79" t="s">
        <v>228</v>
      </c>
      <c r="D5517" s="43" t="s">
        <v>229</v>
      </c>
      <c r="E5517" s="53"/>
      <c r="F5517" s="53">
        <f t="shared" si="1340"/>
        <v>0</v>
      </c>
      <c r="G5517" s="53"/>
      <c r="H5517" s="53"/>
      <c r="I5517" s="54"/>
      <c r="J5517" s="50"/>
      <c r="K5517" s="54"/>
      <c r="L5517" s="55"/>
      <c r="M5517" s="75"/>
      <c r="N5517" s="75"/>
      <c r="O5517" s="74"/>
      <c r="P5517" s="74"/>
      <c r="Q5517" s="57">
        <f t="shared" si="1337"/>
        <v>0</v>
      </c>
      <c r="R5517" s="74"/>
      <c r="S5517" s="53">
        <f t="shared" si="1338"/>
        <v>0</v>
      </c>
      <c r="T5517" s="58"/>
      <c r="U5517" s="58"/>
      <c r="V5517" s="53">
        <f t="shared" si="1339"/>
        <v>0</v>
      </c>
      <c r="W5517" s="75"/>
      <c r="X5517" s="76"/>
    </row>
    <row r="5518" spans="1:24" s="77" customFormat="1" ht="31.5" x14ac:dyDescent="0.25">
      <c r="A5518" s="72" t="s">
        <v>317</v>
      </c>
      <c r="B5518" s="44" t="s">
        <v>339</v>
      </c>
      <c r="C5518" s="79" t="s">
        <v>230</v>
      </c>
      <c r="D5518" s="43" t="s">
        <v>231</v>
      </c>
      <c r="E5518" s="53"/>
      <c r="F5518" s="53">
        <f t="shared" si="1340"/>
        <v>0</v>
      </c>
      <c r="G5518" s="53"/>
      <c r="H5518" s="53"/>
      <c r="I5518" s="54"/>
      <c r="J5518" s="50"/>
      <c r="K5518" s="54"/>
      <c r="L5518" s="55"/>
      <c r="M5518" s="75"/>
      <c r="N5518" s="75"/>
      <c r="O5518" s="74"/>
      <c r="P5518" s="74"/>
      <c r="Q5518" s="57">
        <f t="shared" si="1337"/>
        <v>0</v>
      </c>
      <c r="R5518" s="74"/>
      <c r="S5518" s="53">
        <f t="shared" si="1338"/>
        <v>0</v>
      </c>
      <c r="T5518" s="58"/>
      <c r="U5518" s="58"/>
      <c r="V5518" s="53">
        <f t="shared" si="1339"/>
        <v>0</v>
      </c>
      <c r="W5518" s="75"/>
      <c r="X5518" s="76"/>
    </row>
    <row r="5519" spans="1:24" s="77" customFormat="1" ht="15.75" x14ac:dyDescent="0.25">
      <c r="A5519" s="72" t="s">
        <v>317</v>
      </c>
      <c r="B5519" s="44" t="s">
        <v>339</v>
      </c>
      <c r="C5519" s="79" t="s">
        <v>232</v>
      </c>
      <c r="D5519" s="43" t="s">
        <v>233</v>
      </c>
      <c r="E5519" s="53"/>
      <c r="F5519" s="53">
        <f t="shared" si="1340"/>
        <v>0</v>
      </c>
      <c r="G5519" s="53"/>
      <c r="H5519" s="53"/>
      <c r="I5519" s="54"/>
      <c r="J5519" s="50"/>
      <c r="K5519" s="54"/>
      <c r="L5519" s="55"/>
      <c r="M5519" s="75"/>
      <c r="N5519" s="75"/>
      <c r="O5519" s="74"/>
      <c r="P5519" s="74"/>
      <c r="Q5519" s="57">
        <f t="shared" si="1337"/>
        <v>0</v>
      </c>
      <c r="R5519" s="74"/>
      <c r="S5519" s="53">
        <f t="shared" si="1338"/>
        <v>0</v>
      </c>
      <c r="T5519" s="58"/>
      <c r="U5519" s="58"/>
      <c r="V5519" s="53">
        <f t="shared" si="1339"/>
        <v>0</v>
      </c>
      <c r="W5519" s="75"/>
      <c r="X5519" s="76"/>
    </row>
    <row r="5520" spans="1:24" s="77" customFormat="1" ht="15.75" x14ac:dyDescent="0.25">
      <c r="A5520" s="72" t="s">
        <v>317</v>
      </c>
      <c r="B5520" s="44" t="s">
        <v>339</v>
      </c>
      <c r="C5520" s="37" t="s">
        <v>394</v>
      </c>
      <c r="D5520" s="43" t="s">
        <v>369</v>
      </c>
      <c r="E5520" s="53">
        <v>1861</v>
      </c>
      <c r="F5520" s="53">
        <f>E5520/12*2</f>
        <v>310.16666666666669</v>
      </c>
      <c r="G5520" s="53">
        <v>391</v>
      </c>
      <c r="H5520" s="53">
        <v>391</v>
      </c>
      <c r="I5520" s="54"/>
      <c r="J5520" s="50"/>
      <c r="K5520" s="54"/>
      <c r="L5520" s="55"/>
      <c r="M5520" s="75"/>
      <c r="N5520" s="75"/>
      <c r="O5520" s="74"/>
      <c r="P5520" s="74"/>
      <c r="Q5520" s="57">
        <f t="shared" si="1337"/>
        <v>0</v>
      </c>
      <c r="R5520" s="74"/>
      <c r="S5520" s="53">
        <f t="shared" si="1338"/>
        <v>0</v>
      </c>
      <c r="T5520" s="58"/>
      <c r="U5520" s="58"/>
      <c r="V5520" s="53">
        <f t="shared" si="1339"/>
        <v>0</v>
      </c>
      <c r="W5520" s="75"/>
      <c r="X5520" s="76"/>
    </row>
    <row r="5521" spans="1:24" s="77" customFormat="1" ht="15.75" x14ac:dyDescent="0.25">
      <c r="A5521" s="72" t="s">
        <v>317</v>
      </c>
      <c r="B5521" s="44" t="s">
        <v>339</v>
      </c>
      <c r="C5521" s="79" t="s">
        <v>234</v>
      </c>
      <c r="D5521" s="43" t="s">
        <v>235</v>
      </c>
      <c r="E5521" s="53"/>
      <c r="F5521" s="53">
        <f t="shared" si="1340"/>
        <v>0</v>
      </c>
      <c r="G5521" s="53"/>
      <c r="H5521" s="53"/>
      <c r="I5521" s="54"/>
      <c r="J5521" s="50"/>
      <c r="K5521" s="54"/>
      <c r="L5521" s="55"/>
      <c r="M5521" s="75"/>
      <c r="N5521" s="75"/>
      <c r="O5521" s="74"/>
      <c r="P5521" s="74"/>
      <c r="Q5521" s="57">
        <f t="shared" si="1337"/>
        <v>0</v>
      </c>
      <c r="R5521" s="74"/>
      <c r="S5521" s="53">
        <f t="shared" si="1338"/>
        <v>0</v>
      </c>
      <c r="T5521" s="58"/>
      <c r="U5521" s="58"/>
      <c r="V5521" s="53">
        <f t="shared" si="1339"/>
        <v>0</v>
      </c>
      <c r="W5521" s="75"/>
      <c r="X5521" s="76"/>
    </row>
    <row r="5522" spans="1:24" s="77" customFormat="1" ht="15.75" x14ac:dyDescent="0.25">
      <c r="A5522" s="72" t="s">
        <v>317</v>
      </c>
      <c r="B5522" s="44" t="s">
        <v>339</v>
      </c>
      <c r="C5522" s="79" t="s">
        <v>236</v>
      </c>
      <c r="D5522" s="43" t="s">
        <v>237</v>
      </c>
      <c r="E5522" s="53"/>
      <c r="F5522" s="53">
        <f t="shared" si="1340"/>
        <v>0</v>
      </c>
      <c r="G5522" s="53"/>
      <c r="H5522" s="53"/>
      <c r="I5522" s="54"/>
      <c r="J5522" s="50"/>
      <c r="K5522" s="54"/>
      <c r="L5522" s="55"/>
      <c r="M5522" s="75"/>
      <c r="N5522" s="75"/>
      <c r="O5522" s="74"/>
      <c r="P5522" s="74"/>
      <c r="Q5522" s="57">
        <f t="shared" si="1337"/>
        <v>0</v>
      </c>
      <c r="R5522" s="74"/>
      <c r="S5522" s="53">
        <f t="shared" si="1338"/>
        <v>0</v>
      </c>
      <c r="T5522" s="58"/>
      <c r="U5522" s="58"/>
      <c r="V5522" s="53">
        <f t="shared" si="1339"/>
        <v>0</v>
      </c>
      <c r="W5522" s="75"/>
      <c r="X5522" s="76"/>
    </row>
    <row r="5523" spans="1:24" s="77" customFormat="1" ht="31.5" x14ac:dyDescent="0.25">
      <c r="A5523" s="72" t="s">
        <v>317</v>
      </c>
      <c r="B5523" s="44" t="s">
        <v>339</v>
      </c>
      <c r="C5523" s="79" t="s">
        <v>238</v>
      </c>
      <c r="D5523" s="43" t="s">
        <v>239</v>
      </c>
      <c r="E5523" s="53"/>
      <c r="F5523" s="53">
        <f t="shared" si="1340"/>
        <v>0</v>
      </c>
      <c r="G5523" s="53"/>
      <c r="H5523" s="53"/>
      <c r="I5523" s="54"/>
      <c r="J5523" s="50"/>
      <c r="K5523" s="54"/>
      <c r="L5523" s="55"/>
      <c r="M5523" s="75"/>
      <c r="N5523" s="75"/>
      <c r="O5523" s="74"/>
      <c r="P5523" s="74"/>
      <c r="Q5523" s="57">
        <f t="shared" si="1337"/>
        <v>0</v>
      </c>
      <c r="R5523" s="74"/>
      <c r="S5523" s="53">
        <f t="shared" si="1338"/>
        <v>0</v>
      </c>
      <c r="T5523" s="58"/>
      <c r="U5523" s="58"/>
      <c r="V5523" s="53">
        <f t="shared" si="1339"/>
        <v>0</v>
      </c>
      <c r="W5523" s="75"/>
      <c r="X5523" s="76"/>
    </row>
    <row r="5524" spans="1:24" s="77" customFormat="1" ht="31.5" x14ac:dyDescent="0.25">
      <c r="A5524" s="72" t="s">
        <v>317</v>
      </c>
      <c r="B5524" s="44" t="s">
        <v>339</v>
      </c>
      <c r="C5524" s="79" t="s">
        <v>240</v>
      </c>
      <c r="D5524" s="43" t="s">
        <v>241</v>
      </c>
      <c r="E5524" s="53"/>
      <c r="F5524" s="53">
        <f t="shared" si="1340"/>
        <v>0</v>
      </c>
      <c r="G5524" s="53"/>
      <c r="H5524" s="53"/>
      <c r="I5524" s="54"/>
      <c r="J5524" s="50"/>
      <c r="K5524" s="54"/>
      <c r="L5524" s="55"/>
      <c r="M5524" s="75"/>
      <c r="N5524" s="75"/>
      <c r="O5524" s="74"/>
      <c r="P5524" s="74"/>
      <c r="Q5524" s="57">
        <f t="shared" si="1337"/>
        <v>0</v>
      </c>
      <c r="R5524" s="74"/>
      <c r="S5524" s="53">
        <f t="shared" si="1338"/>
        <v>0</v>
      </c>
      <c r="T5524" s="58"/>
      <c r="U5524" s="58"/>
      <c r="V5524" s="53">
        <f t="shared" si="1339"/>
        <v>0</v>
      </c>
      <c r="W5524" s="75"/>
      <c r="X5524" s="76"/>
    </row>
    <row r="5525" spans="1:24" s="77" customFormat="1" ht="15.75" x14ac:dyDescent="0.25">
      <c r="A5525" s="72" t="s">
        <v>317</v>
      </c>
      <c r="B5525" s="44" t="s">
        <v>339</v>
      </c>
      <c r="C5525" s="79" t="s">
        <v>242</v>
      </c>
      <c r="D5525" s="43" t="s">
        <v>246</v>
      </c>
      <c r="E5525" s="53"/>
      <c r="F5525" s="53">
        <f t="shared" si="1340"/>
        <v>0</v>
      </c>
      <c r="G5525" s="53"/>
      <c r="H5525" s="53"/>
      <c r="I5525" s="54"/>
      <c r="J5525" s="50"/>
      <c r="K5525" s="54"/>
      <c r="L5525" s="55"/>
      <c r="M5525" s="75"/>
      <c r="N5525" s="75"/>
      <c r="O5525" s="74"/>
      <c r="P5525" s="74"/>
      <c r="Q5525" s="57">
        <f t="shared" si="1337"/>
        <v>0</v>
      </c>
      <c r="R5525" s="74"/>
      <c r="S5525" s="53">
        <f t="shared" si="1338"/>
        <v>0</v>
      </c>
      <c r="T5525" s="58"/>
      <c r="U5525" s="58"/>
      <c r="V5525" s="53">
        <f t="shared" si="1339"/>
        <v>0</v>
      </c>
      <c r="W5525" s="75"/>
      <c r="X5525" s="76"/>
    </row>
    <row r="5526" spans="1:24" s="77" customFormat="1" ht="15.75" x14ac:dyDescent="0.25">
      <c r="A5526" s="72" t="s">
        <v>317</v>
      </c>
      <c r="B5526" s="44" t="s">
        <v>339</v>
      </c>
      <c r="C5526" s="79" t="s">
        <v>243</v>
      </c>
      <c r="D5526" s="43" t="s">
        <v>247</v>
      </c>
      <c r="E5526" s="53"/>
      <c r="F5526" s="53">
        <f t="shared" si="1340"/>
        <v>0</v>
      </c>
      <c r="G5526" s="53"/>
      <c r="H5526" s="53"/>
      <c r="I5526" s="54"/>
      <c r="J5526" s="50"/>
      <c r="K5526" s="54"/>
      <c r="L5526" s="55"/>
      <c r="M5526" s="75"/>
      <c r="N5526" s="75"/>
      <c r="O5526" s="74"/>
      <c r="P5526" s="74"/>
      <c r="Q5526" s="57">
        <f t="shared" si="1337"/>
        <v>0</v>
      </c>
      <c r="R5526" s="74"/>
      <c r="S5526" s="53">
        <f t="shared" si="1338"/>
        <v>0</v>
      </c>
      <c r="T5526" s="58"/>
      <c r="U5526" s="58"/>
      <c r="V5526" s="53">
        <f t="shared" si="1339"/>
        <v>0</v>
      </c>
      <c r="W5526" s="75"/>
      <c r="X5526" s="76"/>
    </row>
    <row r="5527" spans="1:24" s="77" customFormat="1" ht="15.75" x14ac:dyDescent="0.25">
      <c r="A5527" s="72" t="s">
        <v>317</v>
      </c>
      <c r="B5527" s="44" t="s">
        <v>339</v>
      </c>
      <c r="C5527" s="79" t="s">
        <v>244</v>
      </c>
      <c r="D5527" s="43" t="s">
        <v>245</v>
      </c>
      <c r="E5527" s="53"/>
      <c r="F5527" s="53">
        <f t="shared" si="1340"/>
        <v>0</v>
      </c>
      <c r="G5527" s="53"/>
      <c r="H5527" s="53"/>
      <c r="I5527" s="54"/>
      <c r="J5527" s="50"/>
      <c r="K5527" s="54"/>
      <c r="L5527" s="55"/>
      <c r="M5527" s="75"/>
      <c r="N5527" s="75"/>
      <c r="O5527" s="74"/>
      <c r="P5527" s="74"/>
      <c r="Q5527" s="57">
        <f t="shared" si="1337"/>
        <v>0</v>
      </c>
      <c r="R5527" s="74"/>
      <c r="S5527" s="53">
        <f t="shared" si="1338"/>
        <v>0</v>
      </c>
      <c r="T5527" s="58"/>
      <c r="U5527" s="58"/>
      <c r="V5527" s="53">
        <f t="shared" si="1339"/>
        <v>0</v>
      </c>
      <c r="W5527" s="75"/>
      <c r="X5527" s="76"/>
    </row>
    <row r="5528" spans="1:24" s="77" customFormat="1" ht="31.5" x14ac:dyDescent="0.25">
      <c r="A5528" s="72" t="s">
        <v>317</v>
      </c>
      <c r="B5528" s="44" t="s">
        <v>339</v>
      </c>
      <c r="C5528" s="79" t="s">
        <v>248</v>
      </c>
      <c r="D5528" s="43" t="s">
        <v>249</v>
      </c>
      <c r="E5528" s="53"/>
      <c r="F5528" s="53">
        <f t="shared" si="1340"/>
        <v>0</v>
      </c>
      <c r="G5528" s="53"/>
      <c r="H5528" s="53"/>
      <c r="I5528" s="54"/>
      <c r="J5528" s="50"/>
      <c r="K5528" s="54"/>
      <c r="L5528" s="55"/>
      <c r="M5528" s="75"/>
      <c r="N5528" s="75"/>
      <c r="O5528" s="74"/>
      <c r="P5528" s="74"/>
      <c r="Q5528" s="57">
        <f t="shared" si="1337"/>
        <v>0</v>
      </c>
      <c r="R5528" s="74"/>
      <c r="S5528" s="53">
        <f t="shared" si="1338"/>
        <v>0</v>
      </c>
      <c r="T5528" s="58"/>
      <c r="U5528" s="58"/>
      <c r="V5528" s="53">
        <f t="shared" si="1339"/>
        <v>0</v>
      </c>
      <c r="W5528" s="75"/>
      <c r="X5528" s="76"/>
    </row>
    <row r="5529" spans="1:24" s="77" customFormat="1" ht="15.75" x14ac:dyDescent="0.25">
      <c r="A5529" s="72" t="s">
        <v>317</v>
      </c>
      <c r="B5529" s="44" t="s">
        <v>339</v>
      </c>
      <c r="C5529" s="79" t="s">
        <v>250</v>
      </c>
      <c r="D5529" s="43" t="s">
        <v>251</v>
      </c>
      <c r="E5529" s="53"/>
      <c r="F5529" s="53">
        <f t="shared" si="1340"/>
        <v>0</v>
      </c>
      <c r="G5529" s="53"/>
      <c r="H5529" s="53"/>
      <c r="I5529" s="54"/>
      <c r="J5529" s="50"/>
      <c r="K5529" s="54"/>
      <c r="L5529" s="55"/>
      <c r="M5529" s="75"/>
      <c r="N5529" s="75"/>
      <c r="O5529" s="74"/>
      <c r="P5529" s="74"/>
      <c r="Q5529" s="57">
        <f t="shared" si="1337"/>
        <v>0</v>
      </c>
      <c r="R5529" s="74"/>
      <c r="S5529" s="53">
        <f t="shared" si="1338"/>
        <v>0</v>
      </c>
      <c r="T5529" s="58"/>
      <c r="U5529" s="58"/>
      <c r="V5529" s="53">
        <f t="shared" si="1339"/>
        <v>0</v>
      </c>
      <c r="W5529" s="75"/>
      <c r="X5529" s="76"/>
    </row>
    <row r="5530" spans="1:24" s="77" customFormat="1" ht="31.5" x14ac:dyDescent="0.25">
      <c r="A5530" s="72" t="s">
        <v>317</v>
      </c>
      <c r="B5530" s="44" t="s">
        <v>339</v>
      </c>
      <c r="C5530" s="79" t="s">
        <v>252</v>
      </c>
      <c r="D5530" s="43" t="s">
        <v>253</v>
      </c>
      <c r="E5530" s="53"/>
      <c r="F5530" s="53">
        <f t="shared" si="1340"/>
        <v>0</v>
      </c>
      <c r="G5530" s="53"/>
      <c r="H5530" s="53"/>
      <c r="I5530" s="54"/>
      <c r="J5530" s="50"/>
      <c r="K5530" s="54"/>
      <c r="L5530" s="55"/>
      <c r="M5530" s="75"/>
      <c r="N5530" s="75"/>
      <c r="O5530" s="74"/>
      <c r="P5530" s="74"/>
      <c r="Q5530" s="57">
        <f t="shared" si="1337"/>
        <v>0</v>
      </c>
      <c r="R5530" s="74"/>
      <c r="S5530" s="53">
        <f t="shared" si="1338"/>
        <v>0</v>
      </c>
      <c r="T5530" s="58"/>
      <c r="U5530" s="58"/>
      <c r="V5530" s="53">
        <f t="shared" si="1339"/>
        <v>0</v>
      </c>
      <c r="W5530" s="75"/>
      <c r="X5530" s="76"/>
    </row>
    <row r="5531" spans="1:24" s="77" customFormat="1" ht="15.75" x14ac:dyDescent="0.25">
      <c r="A5531" s="72" t="s">
        <v>317</v>
      </c>
      <c r="B5531" s="44" t="s">
        <v>339</v>
      </c>
      <c r="C5531" s="79" t="s">
        <v>254</v>
      </c>
      <c r="D5531" s="43" t="s">
        <v>263</v>
      </c>
      <c r="E5531" s="53"/>
      <c r="F5531" s="53">
        <f t="shared" si="1340"/>
        <v>0</v>
      </c>
      <c r="G5531" s="53"/>
      <c r="H5531" s="53"/>
      <c r="I5531" s="54"/>
      <c r="J5531" s="50"/>
      <c r="K5531" s="54"/>
      <c r="L5531" s="55"/>
      <c r="M5531" s="75"/>
      <c r="N5531" s="75"/>
      <c r="O5531" s="74"/>
      <c r="P5531" s="74"/>
      <c r="Q5531" s="57">
        <f t="shared" si="1337"/>
        <v>0</v>
      </c>
      <c r="R5531" s="74"/>
      <c r="S5531" s="53">
        <f t="shared" si="1338"/>
        <v>0</v>
      </c>
      <c r="T5531" s="58"/>
      <c r="U5531" s="58"/>
      <c r="V5531" s="53">
        <f t="shared" si="1339"/>
        <v>0</v>
      </c>
      <c r="W5531" s="75"/>
      <c r="X5531" s="76"/>
    </row>
    <row r="5532" spans="1:24" s="77" customFormat="1" ht="15.75" x14ac:dyDescent="0.25">
      <c r="A5532" s="72" t="s">
        <v>317</v>
      </c>
      <c r="B5532" s="44" t="s">
        <v>339</v>
      </c>
      <c r="C5532" s="79" t="s">
        <v>255</v>
      </c>
      <c r="D5532" s="43" t="s">
        <v>256</v>
      </c>
      <c r="E5532" s="53"/>
      <c r="F5532" s="53">
        <f t="shared" si="1340"/>
        <v>0</v>
      </c>
      <c r="G5532" s="53"/>
      <c r="H5532" s="53"/>
      <c r="I5532" s="54"/>
      <c r="J5532" s="50"/>
      <c r="K5532" s="54"/>
      <c r="L5532" s="55"/>
      <c r="M5532" s="75"/>
      <c r="N5532" s="75"/>
      <c r="O5532" s="74"/>
      <c r="P5532" s="74"/>
      <c r="Q5532" s="57">
        <f t="shared" si="1337"/>
        <v>0</v>
      </c>
      <c r="R5532" s="74"/>
      <c r="S5532" s="53">
        <f t="shared" si="1338"/>
        <v>0</v>
      </c>
      <c r="T5532" s="58"/>
      <c r="U5532" s="58"/>
      <c r="V5532" s="53">
        <f t="shared" si="1339"/>
        <v>0</v>
      </c>
      <c r="W5532" s="75"/>
      <c r="X5532" s="76"/>
    </row>
    <row r="5533" spans="1:24" s="77" customFormat="1" ht="15.75" x14ac:dyDescent="0.25">
      <c r="A5533" s="72" t="s">
        <v>317</v>
      </c>
      <c r="B5533" s="44" t="s">
        <v>339</v>
      </c>
      <c r="C5533" s="79" t="s">
        <v>257</v>
      </c>
      <c r="D5533" s="43" t="s">
        <v>258</v>
      </c>
      <c r="E5533" s="53"/>
      <c r="F5533" s="53">
        <f t="shared" si="1340"/>
        <v>0</v>
      </c>
      <c r="G5533" s="53"/>
      <c r="H5533" s="53"/>
      <c r="I5533" s="54"/>
      <c r="J5533" s="50"/>
      <c r="K5533" s="54"/>
      <c r="L5533" s="55"/>
      <c r="M5533" s="75"/>
      <c r="N5533" s="75"/>
      <c r="O5533" s="74"/>
      <c r="P5533" s="74"/>
      <c r="Q5533" s="57">
        <f t="shared" si="1337"/>
        <v>0</v>
      </c>
      <c r="R5533" s="74"/>
      <c r="S5533" s="53">
        <f t="shared" si="1338"/>
        <v>0</v>
      </c>
      <c r="T5533" s="58"/>
      <c r="U5533" s="58"/>
      <c r="V5533" s="53">
        <f t="shared" si="1339"/>
        <v>0</v>
      </c>
      <c r="W5533" s="75"/>
      <c r="X5533" s="76"/>
    </row>
    <row r="5534" spans="1:24" s="77" customFormat="1" ht="15.75" x14ac:dyDescent="0.25">
      <c r="A5534" s="72" t="s">
        <v>317</v>
      </c>
      <c r="B5534" s="44" t="s">
        <v>339</v>
      </c>
      <c r="C5534" s="79" t="s">
        <v>259</v>
      </c>
      <c r="D5534" s="43" t="s">
        <v>260</v>
      </c>
      <c r="E5534" s="53"/>
      <c r="F5534" s="53">
        <f t="shared" si="1340"/>
        <v>0</v>
      </c>
      <c r="G5534" s="53"/>
      <c r="H5534" s="53"/>
      <c r="I5534" s="54"/>
      <c r="J5534" s="50"/>
      <c r="K5534" s="54"/>
      <c r="L5534" s="55"/>
      <c r="M5534" s="75"/>
      <c r="N5534" s="75"/>
      <c r="O5534" s="74"/>
      <c r="P5534" s="74"/>
      <c r="Q5534" s="57">
        <f t="shared" si="1337"/>
        <v>0</v>
      </c>
      <c r="R5534" s="74"/>
      <c r="S5534" s="53">
        <f t="shared" si="1338"/>
        <v>0</v>
      </c>
      <c r="T5534" s="58"/>
      <c r="U5534" s="58"/>
      <c r="V5534" s="53">
        <f t="shared" si="1339"/>
        <v>0</v>
      </c>
      <c r="W5534" s="75"/>
      <c r="X5534" s="76"/>
    </row>
    <row r="5535" spans="1:24" s="77" customFormat="1" ht="31.5" x14ac:dyDescent="0.25">
      <c r="A5535" s="72" t="s">
        <v>317</v>
      </c>
      <c r="B5535" s="44" t="s">
        <v>339</v>
      </c>
      <c r="C5535" s="79" t="s">
        <v>261</v>
      </c>
      <c r="D5535" s="43" t="s">
        <v>262</v>
      </c>
      <c r="E5535" s="53"/>
      <c r="F5535" s="53">
        <f t="shared" si="1340"/>
        <v>0</v>
      </c>
      <c r="G5535" s="53"/>
      <c r="H5535" s="53"/>
      <c r="I5535" s="54"/>
      <c r="J5535" s="50"/>
      <c r="K5535" s="54"/>
      <c r="L5535" s="55"/>
      <c r="M5535" s="75"/>
      <c r="N5535" s="75"/>
      <c r="O5535" s="74"/>
      <c r="P5535" s="74"/>
      <c r="Q5535" s="57">
        <f t="shared" si="1337"/>
        <v>0</v>
      </c>
      <c r="R5535" s="74"/>
      <c r="S5535" s="53">
        <f t="shared" si="1338"/>
        <v>0</v>
      </c>
      <c r="T5535" s="58"/>
      <c r="U5535" s="58"/>
      <c r="V5535" s="53">
        <f t="shared" si="1339"/>
        <v>0</v>
      </c>
      <c r="W5535" s="75"/>
      <c r="X5535" s="76"/>
    </row>
    <row r="5536" spans="1:24" s="77" customFormat="1" ht="15.75" x14ac:dyDescent="0.25">
      <c r="A5536" s="72" t="s">
        <v>317</v>
      </c>
      <c r="B5536" s="44" t="s">
        <v>339</v>
      </c>
      <c r="C5536" s="79" t="s">
        <v>264</v>
      </c>
      <c r="D5536" s="43" t="s">
        <v>265</v>
      </c>
      <c r="E5536" s="53"/>
      <c r="F5536" s="53">
        <f t="shared" si="1340"/>
        <v>0</v>
      </c>
      <c r="G5536" s="53"/>
      <c r="H5536" s="53"/>
      <c r="I5536" s="54"/>
      <c r="J5536" s="50"/>
      <c r="K5536" s="54"/>
      <c r="L5536" s="55"/>
      <c r="M5536" s="75"/>
      <c r="N5536" s="75"/>
      <c r="O5536" s="74"/>
      <c r="P5536" s="74"/>
      <c r="Q5536" s="57">
        <f t="shared" si="1337"/>
        <v>0</v>
      </c>
      <c r="R5536" s="74"/>
      <c r="S5536" s="53">
        <f t="shared" si="1338"/>
        <v>0</v>
      </c>
      <c r="T5536" s="58"/>
      <c r="U5536" s="58"/>
      <c r="V5536" s="53">
        <f t="shared" si="1339"/>
        <v>0</v>
      </c>
      <c r="W5536" s="75"/>
      <c r="X5536" s="76"/>
    </row>
    <row r="5537" spans="1:24" s="77" customFormat="1" ht="47.25" x14ac:dyDescent="0.25">
      <c r="A5537" s="72" t="s">
        <v>317</v>
      </c>
      <c r="B5537" s="44" t="s">
        <v>339</v>
      </c>
      <c r="C5537" s="79" t="s">
        <v>266</v>
      </c>
      <c r="D5537" s="43" t="s">
        <v>267</v>
      </c>
      <c r="E5537" s="53"/>
      <c r="F5537" s="53">
        <f t="shared" si="1340"/>
        <v>0</v>
      </c>
      <c r="G5537" s="53"/>
      <c r="H5537" s="53"/>
      <c r="I5537" s="54"/>
      <c r="J5537" s="50"/>
      <c r="K5537" s="54"/>
      <c r="L5537" s="55"/>
      <c r="M5537" s="75"/>
      <c r="N5537" s="75"/>
      <c r="O5537" s="74"/>
      <c r="P5537" s="74"/>
      <c r="Q5537" s="57">
        <f t="shared" si="1337"/>
        <v>0</v>
      </c>
      <c r="R5537" s="74"/>
      <c r="S5537" s="53">
        <f t="shared" si="1338"/>
        <v>0</v>
      </c>
      <c r="T5537" s="58"/>
      <c r="U5537" s="58"/>
      <c r="V5537" s="53">
        <f t="shared" si="1339"/>
        <v>0</v>
      </c>
      <c r="W5537" s="75"/>
      <c r="X5537" s="76"/>
    </row>
    <row r="5538" spans="1:24" s="77" customFormat="1" ht="15.75" x14ac:dyDescent="0.25">
      <c r="A5538" s="72" t="s">
        <v>317</v>
      </c>
      <c r="B5538" s="44" t="s">
        <v>339</v>
      </c>
      <c r="C5538" s="79" t="s">
        <v>268</v>
      </c>
      <c r="D5538" s="43" t="s">
        <v>269</v>
      </c>
      <c r="E5538" s="53"/>
      <c r="F5538" s="53">
        <f t="shared" si="1340"/>
        <v>0</v>
      </c>
      <c r="G5538" s="53"/>
      <c r="H5538" s="53"/>
      <c r="I5538" s="54"/>
      <c r="J5538" s="50"/>
      <c r="K5538" s="54"/>
      <c r="L5538" s="55"/>
      <c r="M5538" s="75"/>
      <c r="N5538" s="75"/>
      <c r="O5538" s="74"/>
      <c r="P5538" s="74"/>
      <c r="Q5538" s="57">
        <f t="shared" si="1337"/>
        <v>0</v>
      </c>
      <c r="R5538" s="74"/>
      <c r="S5538" s="53">
        <f t="shared" si="1338"/>
        <v>0</v>
      </c>
      <c r="T5538" s="58"/>
      <c r="U5538" s="58"/>
      <c r="V5538" s="53">
        <f t="shared" si="1339"/>
        <v>0</v>
      </c>
      <c r="W5538" s="75"/>
      <c r="X5538" s="76"/>
    </row>
    <row r="5539" spans="1:24" s="77" customFormat="1" ht="31.5" x14ac:dyDescent="0.25">
      <c r="A5539" s="72" t="s">
        <v>317</v>
      </c>
      <c r="B5539" s="44" t="s">
        <v>339</v>
      </c>
      <c r="C5539" s="79" t="s">
        <v>270</v>
      </c>
      <c r="D5539" s="43" t="s">
        <v>271</v>
      </c>
      <c r="E5539" s="53"/>
      <c r="F5539" s="53">
        <f t="shared" si="1340"/>
        <v>0</v>
      </c>
      <c r="G5539" s="53"/>
      <c r="H5539" s="53"/>
      <c r="I5539" s="54"/>
      <c r="J5539" s="50"/>
      <c r="K5539" s="54"/>
      <c r="L5539" s="55"/>
      <c r="M5539" s="75"/>
      <c r="N5539" s="75"/>
      <c r="O5539" s="74"/>
      <c r="P5539" s="74"/>
      <c r="Q5539" s="57">
        <f t="shared" si="1337"/>
        <v>0</v>
      </c>
      <c r="R5539" s="74"/>
      <c r="S5539" s="53">
        <f t="shared" si="1338"/>
        <v>0</v>
      </c>
      <c r="T5539" s="58"/>
      <c r="U5539" s="58"/>
      <c r="V5539" s="53">
        <f t="shared" si="1339"/>
        <v>0</v>
      </c>
      <c r="W5539" s="75"/>
      <c r="X5539" s="76"/>
    </row>
    <row r="5540" spans="1:24" s="77" customFormat="1" ht="15.75" x14ac:dyDescent="0.25">
      <c r="A5540" s="72" t="s">
        <v>317</v>
      </c>
      <c r="B5540" s="44" t="s">
        <v>339</v>
      </c>
      <c r="C5540" s="79" t="s">
        <v>272</v>
      </c>
      <c r="D5540" s="43" t="s">
        <v>273</v>
      </c>
      <c r="E5540" s="53"/>
      <c r="F5540" s="53">
        <f t="shared" si="1340"/>
        <v>0</v>
      </c>
      <c r="G5540" s="53"/>
      <c r="H5540" s="53"/>
      <c r="I5540" s="54"/>
      <c r="J5540" s="50"/>
      <c r="K5540" s="54"/>
      <c r="L5540" s="55"/>
      <c r="M5540" s="75"/>
      <c r="N5540" s="75"/>
      <c r="O5540" s="74"/>
      <c r="P5540" s="74"/>
      <c r="Q5540" s="57">
        <f t="shared" si="1337"/>
        <v>0</v>
      </c>
      <c r="R5540" s="74"/>
      <c r="S5540" s="53">
        <f t="shared" si="1338"/>
        <v>0</v>
      </c>
      <c r="T5540" s="58"/>
      <c r="U5540" s="58"/>
      <c r="V5540" s="53">
        <f t="shared" si="1339"/>
        <v>0</v>
      </c>
      <c r="W5540" s="75"/>
      <c r="X5540" s="76"/>
    </row>
    <row r="5541" spans="1:24" s="77" customFormat="1" ht="31.5" x14ac:dyDescent="0.25">
      <c r="A5541" s="72" t="s">
        <v>317</v>
      </c>
      <c r="B5541" s="44" t="s">
        <v>339</v>
      </c>
      <c r="C5541" s="79" t="s">
        <v>274</v>
      </c>
      <c r="D5541" s="43" t="s">
        <v>275</v>
      </c>
      <c r="E5541" s="53"/>
      <c r="F5541" s="53">
        <f t="shared" si="1340"/>
        <v>0</v>
      </c>
      <c r="G5541" s="53"/>
      <c r="H5541" s="53"/>
      <c r="I5541" s="54"/>
      <c r="J5541" s="50"/>
      <c r="K5541" s="54"/>
      <c r="L5541" s="55"/>
      <c r="M5541" s="75"/>
      <c r="N5541" s="75"/>
      <c r="O5541" s="74"/>
      <c r="P5541" s="74"/>
      <c r="Q5541" s="57">
        <f t="shared" si="1337"/>
        <v>0</v>
      </c>
      <c r="R5541" s="74"/>
      <c r="S5541" s="53">
        <f t="shared" si="1338"/>
        <v>0</v>
      </c>
      <c r="T5541" s="58"/>
      <c r="U5541" s="58"/>
      <c r="V5541" s="53">
        <f t="shared" si="1339"/>
        <v>0</v>
      </c>
      <c r="W5541" s="75"/>
      <c r="X5541" s="76"/>
    </row>
    <row r="5542" spans="1:24" s="77" customFormat="1" ht="15.75" x14ac:dyDescent="0.25">
      <c r="A5542" s="72" t="s">
        <v>317</v>
      </c>
      <c r="B5542" s="44" t="s">
        <v>339</v>
      </c>
      <c r="C5542" s="79" t="s">
        <v>276</v>
      </c>
      <c r="D5542" s="43" t="s">
        <v>277</v>
      </c>
      <c r="E5542" s="53"/>
      <c r="F5542" s="53">
        <f t="shared" si="1340"/>
        <v>0</v>
      </c>
      <c r="G5542" s="53"/>
      <c r="H5542" s="53"/>
      <c r="I5542" s="54"/>
      <c r="J5542" s="50"/>
      <c r="K5542" s="54"/>
      <c r="L5542" s="55"/>
      <c r="M5542" s="75"/>
      <c r="N5542" s="75"/>
      <c r="O5542" s="74"/>
      <c r="P5542" s="74"/>
      <c r="Q5542" s="57">
        <f t="shared" si="1337"/>
        <v>0</v>
      </c>
      <c r="R5542" s="74"/>
      <c r="S5542" s="53">
        <f t="shared" si="1338"/>
        <v>0</v>
      </c>
      <c r="T5542" s="58"/>
      <c r="U5542" s="58"/>
      <c r="V5542" s="53">
        <f t="shared" si="1339"/>
        <v>0</v>
      </c>
      <c r="W5542" s="75"/>
      <c r="X5542" s="76"/>
    </row>
    <row r="5543" spans="1:24" s="77" customFormat="1" ht="31.5" x14ac:dyDescent="0.25">
      <c r="A5543" s="72" t="s">
        <v>317</v>
      </c>
      <c r="B5543" s="44" t="s">
        <v>339</v>
      </c>
      <c r="C5543" s="79" t="s">
        <v>278</v>
      </c>
      <c r="D5543" s="43" t="s">
        <v>279</v>
      </c>
      <c r="E5543" s="74"/>
      <c r="F5543" s="74"/>
      <c r="G5543" s="74"/>
      <c r="H5543" s="74"/>
      <c r="I5543" s="54"/>
      <c r="J5543" s="50"/>
      <c r="K5543" s="54"/>
      <c r="L5543" s="55"/>
      <c r="M5543" s="75"/>
      <c r="N5543" s="75"/>
      <c r="O5543" s="74"/>
      <c r="P5543" s="74"/>
      <c r="Q5543" s="57">
        <f t="shared" si="1337"/>
        <v>0</v>
      </c>
      <c r="R5543" s="74"/>
      <c r="S5543" s="53">
        <f t="shared" si="1338"/>
        <v>0</v>
      </c>
      <c r="T5543" s="58"/>
      <c r="U5543" s="58"/>
      <c r="V5543" s="53">
        <f t="shared" si="1339"/>
        <v>0</v>
      </c>
      <c r="W5543" s="75"/>
      <c r="X5543" s="76"/>
    </row>
    <row r="5544" spans="1:24" s="77" customFormat="1" ht="15.75" x14ac:dyDescent="0.25">
      <c r="A5544" s="72" t="s">
        <v>317</v>
      </c>
      <c r="B5544" s="44" t="s">
        <v>339</v>
      </c>
      <c r="C5544" s="37" t="s">
        <v>363</v>
      </c>
      <c r="D5544" s="43" t="s">
        <v>360</v>
      </c>
      <c r="E5544" s="74"/>
      <c r="F5544" s="74"/>
      <c r="G5544" s="74"/>
      <c r="H5544" s="74"/>
      <c r="I5544" s="54"/>
      <c r="J5544" s="50"/>
      <c r="K5544" s="54"/>
      <c r="L5544" s="55"/>
      <c r="M5544" s="75"/>
      <c r="N5544" s="75"/>
      <c r="O5544" s="74"/>
      <c r="P5544" s="74"/>
      <c r="Q5544" s="57"/>
      <c r="R5544" s="74"/>
      <c r="S5544" s="53"/>
      <c r="T5544" s="58"/>
      <c r="U5544" s="58"/>
      <c r="V5544" s="53"/>
      <c r="W5544" s="75"/>
      <c r="X5544" s="76"/>
    </row>
    <row r="5545" spans="1:24" s="77" customFormat="1" ht="15.75" x14ac:dyDescent="0.25">
      <c r="A5545" s="72" t="s">
        <v>317</v>
      </c>
      <c r="B5545" s="44" t="s">
        <v>339</v>
      </c>
      <c r="C5545" s="37" t="s">
        <v>364</v>
      </c>
      <c r="D5545" s="38" t="s">
        <v>365</v>
      </c>
      <c r="E5545" s="53"/>
      <c r="F5545" s="100">
        <f>E5545/12*1</f>
        <v>0</v>
      </c>
      <c r="G5545" s="74"/>
      <c r="H5545" s="74"/>
      <c r="I5545" s="54"/>
      <c r="J5545" s="50"/>
      <c r="K5545" s="54"/>
      <c r="L5545" s="55"/>
      <c r="M5545" s="75"/>
      <c r="N5545" s="75"/>
      <c r="O5545" s="74"/>
      <c r="P5545" s="74"/>
      <c r="Q5545" s="57">
        <f>O5545-P5545</f>
        <v>0</v>
      </c>
      <c r="R5545" s="74"/>
      <c r="S5545" s="53">
        <f>ROUND(R5545/12*3,0)</f>
        <v>0</v>
      </c>
      <c r="T5545" s="58"/>
      <c r="U5545" s="58"/>
      <c r="V5545" s="53">
        <f>T5545-U5545</f>
        <v>0</v>
      </c>
      <c r="W5545" s="75"/>
      <c r="X5545" s="76"/>
    </row>
    <row r="5546" spans="1:24" s="77" customFormat="1" ht="15.75" x14ac:dyDescent="0.25">
      <c r="A5546" s="72" t="s">
        <v>317</v>
      </c>
      <c r="B5546" s="44" t="s">
        <v>339</v>
      </c>
      <c r="C5546" s="37" t="s">
        <v>370</v>
      </c>
      <c r="D5546" s="43" t="s">
        <v>323</v>
      </c>
      <c r="E5546" s="53"/>
      <c r="F5546" s="100">
        <f>E5546/12*1</f>
        <v>0</v>
      </c>
      <c r="G5546" s="74"/>
      <c r="H5546" s="74"/>
      <c r="I5546" s="54"/>
      <c r="J5546" s="50"/>
      <c r="K5546" s="54"/>
      <c r="L5546" s="55"/>
      <c r="M5546" s="75"/>
      <c r="N5546" s="75"/>
      <c r="O5546" s="74"/>
      <c r="P5546" s="74"/>
      <c r="Q5546" s="57"/>
      <c r="R5546" s="74"/>
      <c r="S5546" s="53"/>
      <c r="T5546" s="53"/>
      <c r="U5546" s="53"/>
      <c r="V5546" s="53"/>
      <c r="W5546" s="75"/>
      <c r="X5546" s="76"/>
    </row>
    <row r="5547" spans="1:24" s="77" customFormat="1" ht="15.75" x14ac:dyDescent="0.25">
      <c r="A5547" s="72" t="s">
        <v>317</v>
      </c>
      <c r="B5547" s="44" t="s">
        <v>339</v>
      </c>
      <c r="C5547" s="37" t="s">
        <v>399</v>
      </c>
      <c r="D5547" s="39" t="s">
        <v>371</v>
      </c>
      <c r="E5547" s="53"/>
      <c r="F5547" s="100">
        <f>E5547/12*1</f>
        <v>0</v>
      </c>
      <c r="G5547" s="74"/>
      <c r="H5547" s="74"/>
      <c r="I5547" s="54"/>
      <c r="J5547" s="50"/>
      <c r="K5547" s="54"/>
      <c r="L5547" s="55"/>
      <c r="M5547" s="75"/>
      <c r="N5547" s="75"/>
      <c r="O5547" s="74"/>
      <c r="P5547" s="74"/>
      <c r="Q5547" s="57"/>
      <c r="R5547" s="74"/>
      <c r="S5547" s="53"/>
      <c r="T5547" s="53"/>
      <c r="U5547" s="53"/>
      <c r="V5547" s="53"/>
      <c r="W5547" s="75"/>
      <c r="X5547" s="76"/>
    </row>
    <row r="5548" spans="1:24" s="77" customFormat="1" ht="15.75" x14ac:dyDescent="0.25">
      <c r="A5548" s="102" t="s">
        <v>318</v>
      </c>
      <c r="B5548" s="102" t="s">
        <v>340</v>
      </c>
      <c r="C5548" s="110" t="s">
        <v>102</v>
      </c>
      <c r="D5548" s="104" t="s">
        <v>21</v>
      </c>
      <c r="E5548" s="111">
        <f>E5549+E5588</f>
        <v>2399455</v>
      </c>
      <c r="F5548" s="111">
        <f>F5549+F5588</f>
        <v>598152.08333333337</v>
      </c>
      <c r="G5548" s="111">
        <f>G5549+G5588</f>
        <v>639834</v>
      </c>
      <c r="H5548" s="111">
        <f>H5549+H5588</f>
        <v>604800</v>
      </c>
      <c r="I5548" s="135">
        <f>I5549+I5588</f>
        <v>33197.75</v>
      </c>
      <c r="J5548" s="106">
        <f>ROUND(I5548/F5548*100,2)</f>
        <v>5.55</v>
      </c>
      <c r="K5548" s="135">
        <f>K5549+K5588</f>
        <v>0</v>
      </c>
      <c r="L5548" s="108">
        <f>ROUND(K5548*100/-F5548,2)</f>
        <v>0</v>
      </c>
      <c r="M5548" s="111">
        <f t="shared" ref="M5548:V5548" si="1341">M5549+M5588</f>
        <v>34436</v>
      </c>
      <c r="N5548" s="111">
        <f t="shared" si="1341"/>
        <v>8609</v>
      </c>
      <c r="O5548" s="111">
        <f t="shared" si="1341"/>
        <v>8788</v>
      </c>
      <c r="P5548" s="111">
        <f t="shared" si="1341"/>
        <v>7724</v>
      </c>
      <c r="Q5548" s="135">
        <f t="shared" si="1341"/>
        <v>1064</v>
      </c>
      <c r="R5548" s="111">
        <f t="shared" si="1341"/>
        <v>1185</v>
      </c>
      <c r="S5548" s="105">
        <f t="shared" si="1341"/>
        <v>297</v>
      </c>
      <c r="T5548" s="146">
        <f t="shared" si="1341"/>
        <v>306</v>
      </c>
      <c r="U5548" s="146">
        <f t="shared" si="1341"/>
        <v>250</v>
      </c>
      <c r="V5548" s="105">
        <f t="shared" si="1341"/>
        <v>56</v>
      </c>
      <c r="W5548" s="109">
        <v>7532</v>
      </c>
      <c r="X5548" s="80"/>
    </row>
    <row r="5549" spans="1:24" s="77" customFormat="1" ht="15.75" x14ac:dyDescent="0.25">
      <c r="A5549" s="72" t="s">
        <v>318</v>
      </c>
      <c r="B5549" s="21">
        <v>1</v>
      </c>
      <c r="C5549" s="73" t="s">
        <v>102</v>
      </c>
      <c r="D5549" s="27" t="s">
        <v>22</v>
      </c>
      <c r="E5549" s="52">
        <f>E5550+E5556+E5570</f>
        <v>2165061</v>
      </c>
      <c r="F5549" s="52">
        <f>F5550+F5556+F5570</f>
        <v>541265</v>
      </c>
      <c r="G5549" s="52">
        <f>G5550+G5556+G5570</f>
        <v>543855</v>
      </c>
      <c r="H5549" s="52">
        <f>H5550+H5556+H5570</f>
        <v>543855</v>
      </c>
      <c r="I5549" s="132">
        <f>I5550+I5556+I5570</f>
        <v>0</v>
      </c>
      <c r="J5549" s="70">
        <f>ROUND(I5549/F5549*100,2)</f>
        <v>0</v>
      </c>
      <c r="K5549" s="132">
        <f>K5550+K5556+K5570</f>
        <v>0</v>
      </c>
      <c r="L5549" s="71">
        <f>ROUND(K5549*100/-F5549,2)</f>
        <v>0</v>
      </c>
      <c r="M5549" s="49">
        <v>25257</v>
      </c>
      <c r="N5549" s="49">
        <f>ROUND(M5549/12*3,0)</f>
        <v>6314</v>
      </c>
      <c r="O5549" s="52">
        <f t="shared" ref="O5549:V5549" si="1342">O5550+O5556+O5570</f>
        <v>5603</v>
      </c>
      <c r="P5549" s="52">
        <f t="shared" si="1342"/>
        <v>5603</v>
      </c>
      <c r="Q5549" s="132">
        <f t="shared" si="1342"/>
        <v>0</v>
      </c>
      <c r="R5549" s="52">
        <f t="shared" si="1342"/>
        <v>863</v>
      </c>
      <c r="S5549" s="52">
        <f t="shared" si="1342"/>
        <v>216</v>
      </c>
      <c r="T5549" s="142">
        <f t="shared" si="1342"/>
        <v>171</v>
      </c>
      <c r="U5549" s="142">
        <f t="shared" si="1342"/>
        <v>171</v>
      </c>
      <c r="V5549" s="59">
        <f t="shared" si="1342"/>
        <v>0</v>
      </c>
      <c r="W5549" s="75"/>
      <c r="X5549" s="82"/>
    </row>
    <row r="5550" spans="1:24" s="77" customFormat="1" ht="15.75" x14ac:dyDescent="0.25">
      <c r="A5550" s="72" t="s">
        <v>318</v>
      </c>
      <c r="B5550" s="33" t="s">
        <v>334</v>
      </c>
      <c r="C5550" s="73" t="s">
        <v>102</v>
      </c>
      <c r="D5550" s="32" t="s">
        <v>23</v>
      </c>
      <c r="E5550" s="83">
        <f t="shared" ref="E5550:L5550" si="1343">SUM(E5551:E5555)</f>
        <v>2165061</v>
      </c>
      <c r="F5550" s="83">
        <f t="shared" si="1343"/>
        <v>541265</v>
      </c>
      <c r="G5550" s="83">
        <f t="shared" si="1343"/>
        <v>541265</v>
      </c>
      <c r="H5550" s="83">
        <f t="shared" si="1343"/>
        <v>541265</v>
      </c>
      <c r="I5550" s="136">
        <f t="shared" si="1343"/>
        <v>0</v>
      </c>
      <c r="J5550" s="136">
        <f t="shared" si="1343"/>
        <v>0</v>
      </c>
      <c r="K5550" s="136">
        <f t="shared" si="1343"/>
        <v>0</v>
      </c>
      <c r="L5550" s="49">
        <f t="shared" si="1343"/>
        <v>0</v>
      </c>
      <c r="M5550" s="83"/>
      <c r="N5550" s="83"/>
      <c r="O5550" s="52">
        <f t="shared" ref="O5550:V5550" si="1344">SUM(O5551:O5555)</f>
        <v>5330</v>
      </c>
      <c r="P5550" s="52">
        <f t="shared" si="1344"/>
        <v>5330</v>
      </c>
      <c r="Q5550" s="132">
        <f t="shared" si="1344"/>
        <v>0</v>
      </c>
      <c r="R5550" s="52">
        <f t="shared" si="1344"/>
        <v>863</v>
      </c>
      <c r="S5550" s="52">
        <f t="shared" si="1344"/>
        <v>216</v>
      </c>
      <c r="T5550" s="52">
        <f t="shared" si="1344"/>
        <v>168</v>
      </c>
      <c r="U5550" s="49">
        <f t="shared" si="1344"/>
        <v>168</v>
      </c>
      <c r="V5550" s="49">
        <f t="shared" si="1344"/>
        <v>0</v>
      </c>
      <c r="W5550" s="83"/>
      <c r="X5550" s="82"/>
    </row>
    <row r="5551" spans="1:24" s="77" customFormat="1" ht="15.75" x14ac:dyDescent="0.25">
      <c r="A5551" s="72" t="s">
        <v>318</v>
      </c>
      <c r="B5551" s="33" t="s">
        <v>334</v>
      </c>
      <c r="C5551" s="73" t="s">
        <v>73</v>
      </c>
      <c r="D5551" s="34" t="s">
        <v>106</v>
      </c>
      <c r="E5551" s="53">
        <v>759940</v>
      </c>
      <c r="F5551" s="53">
        <f t="shared" ref="F5551:F5555" si="1345">ROUND(E5551/12*3,0)</f>
        <v>189985</v>
      </c>
      <c r="G5551" s="53">
        <v>189985</v>
      </c>
      <c r="H5551" s="53">
        <v>189985</v>
      </c>
      <c r="I5551" s="54"/>
      <c r="J5551" s="50"/>
      <c r="K5551" s="54"/>
      <c r="L5551" s="55"/>
      <c r="M5551" s="74"/>
      <c r="N5551" s="74"/>
      <c r="O5551" s="74">
        <v>5330</v>
      </c>
      <c r="P5551" s="74">
        <v>5330</v>
      </c>
      <c r="Q5551" s="57">
        <f>O5551-P5551</f>
        <v>0</v>
      </c>
      <c r="R5551" s="74">
        <v>863</v>
      </c>
      <c r="S5551" s="53">
        <f>ROUND(R5551/12*3,0)</f>
        <v>216</v>
      </c>
      <c r="T5551" s="58">
        <v>168</v>
      </c>
      <c r="U5551" s="58">
        <v>168</v>
      </c>
      <c r="V5551" s="53">
        <f>T5551-U5551</f>
        <v>0</v>
      </c>
      <c r="W5551" s="74"/>
      <c r="X5551" s="76"/>
    </row>
    <row r="5552" spans="1:24" s="77" customFormat="1" ht="15.75" x14ac:dyDescent="0.25">
      <c r="A5552" s="72" t="s">
        <v>318</v>
      </c>
      <c r="B5552" s="33" t="s">
        <v>334</v>
      </c>
      <c r="C5552" s="73" t="s">
        <v>74</v>
      </c>
      <c r="D5552" s="34" t="s">
        <v>104</v>
      </c>
      <c r="E5552" s="53">
        <v>1405121</v>
      </c>
      <c r="F5552" s="53">
        <f t="shared" si="1345"/>
        <v>351280</v>
      </c>
      <c r="G5552" s="53">
        <v>351280</v>
      </c>
      <c r="H5552" s="53">
        <v>351280</v>
      </c>
      <c r="I5552" s="54"/>
      <c r="J5552" s="50"/>
      <c r="K5552" s="54"/>
      <c r="L5552" s="55"/>
      <c r="M5552" s="75"/>
      <c r="N5552" s="75"/>
      <c r="O5552" s="74"/>
      <c r="P5552" s="74"/>
      <c r="Q5552" s="57">
        <f>O5552-P5552</f>
        <v>0</v>
      </c>
      <c r="R5552" s="74"/>
      <c r="S5552" s="53">
        <f>ROUND(R5552/12*3,0)</f>
        <v>0</v>
      </c>
      <c r="T5552" s="53"/>
      <c r="U5552" s="53"/>
      <c r="V5552" s="53">
        <f>T5552-U5552</f>
        <v>0</v>
      </c>
      <c r="W5552" s="75"/>
      <c r="X5552" s="76"/>
    </row>
    <row r="5553" spans="1:24" s="81" customFormat="1" ht="29.25" customHeight="1" x14ac:dyDescent="0.25">
      <c r="A5553" s="72" t="s">
        <v>318</v>
      </c>
      <c r="B5553" s="33" t="s">
        <v>334</v>
      </c>
      <c r="C5553" s="73" t="s">
        <v>74</v>
      </c>
      <c r="D5553" s="34" t="s">
        <v>105</v>
      </c>
      <c r="E5553" s="53"/>
      <c r="F5553" s="53">
        <f t="shared" si="1345"/>
        <v>0</v>
      </c>
      <c r="G5553" s="53"/>
      <c r="H5553" s="53"/>
      <c r="I5553" s="127"/>
      <c r="J5553" s="50"/>
      <c r="K5553" s="127"/>
      <c r="L5553" s="55"/>
      <c r="M5553" s="75"/>
      <c r="N5553" s="75"/>
      <c r="O5553" s="74"/>
      <c r="P5553" s="74"/>
      <c r="Q5553" s="59">
        <f>O5553-P5553</f>
        <v>0</v>
      </c>
      <c r="R5553" s="74"/>
      <c r="S5553" s="53">
        <f>ROUND(R5553/12*3,0)</f>
        <v>0</v>
      </c>
      <c r="T5553" s="53"/>
      <c r="U5553" s="53"/>
      <c r="V5553" s="53">
        <f>T5553-U5553</f>
        <v>0</v>
      </c>
      <c r="W5553" s="75"/>
      <c r="X5553" s="76"/>
    </row>
    <row r="5554" spans="1:24" s="81" customFormat="1" ht="26.25" customHeight="1" x14ac:dyDescent="0.25">
      <c r="A5554" s="72" t="s">
        <v>318</v>
      </c>
      <c r="B5554" s="33" t="s">
        <v>334</v>
      </c>
      <c r="C5554" s="73" t="s">
        <v>75</v>
      </c>
      <c r="D5554" s="34" t="s">
        <v>107</v>
      </c>
      <c r="E5554" s="74"/>
      <c r="F5554" s="53">
        <f t="shared" si="1345"/>
        <v>0</v>
      </c>
      <c r="G5554" s="74"/>
      <c r="H5554" s="74"/>
      <c r="I5554" s="127"/>
      <c r="J5554" s="55"/>
      <c r="K5554" s="127"/>
      <c r="L5554" s="55"/>
      <c r="M5554" s="75"/>
      <c r="N5554" s="75"/>
      <c r="O5554" s="74"/>
      <c r="P5554" s="74"/>
      <c r="Q5554" s="59">
        <f>O5554-P5554</f>
        <v>0</v>
      </c>
      <c r="R5554" s="74"/>
      <c r="S5554" s="53">
        <f>ROUND(R5554/12*3,0)</f>
        <v>0</v>
      </c>
      <c r="T5554" s="53"/>
      <c r="U5554" s="53"/>
      <c r="V5554" s="53">
        <f>T5554-U5554</f>
        <v>0</v>
      </c>
      <c r="W5554" s="75"/>
      <c r="X5554" s="76"/>
    </row>
    <row r="5555" spans="1:24" s="81" customFormat="1" ht="22.5" customHeight="1" x14ac:dyDescent="0.25">
      <c r="A5555" s="72" t="s">
        <v>318</v>
      </c>
      <c r="B5555" s="33" t="s">
        <v>334</v>
      </c>
      <c r="C5555" s="73" t="s">
        <v>76</v>
      </c>
      <c r="D5555" s="34" t="s">
        <v>108</v>
      </c>
      <c r="E5555" s="74"/>
      <c r="F5555" s="53">
        <f t="shared" si="1345"/>
        <v>0</v>
      </c>
      <c r="G5555" s="74"/>
      <c r="H5555" s="74"/>
      <c r="I5555" s="127"/>
      <c r="J5555" s="55"/>
      <c r="K5555" s="127"/>
      <c r="L5555" s="55"/>
      <c r="M5555" s="75"/>
      <c r="N5555" s="75"/>
      <c r="O5555" s="74"/>
      <c r="P5555" s="74"/>
      <c r="Q5555" s="59">
        <f>O5555-P5555</f>
        <v>0</v>
      </c>
      <c r="R5555" s="74"/>
      <c r="S5555" s="53">
        <f>ROUND(R5555/12*3,0)</f>
        <v>0</v>
      </c>
      <c r="T5555" s="53"/>
      <c r="U5555" s="53"/>
      <c r="V5555" s="53">
        <f>T5555-U5555</f>
        <v>0</v>
      </c>
      <c r="W5555" s="75"/>
      <c r="X5555" s="76"/>
    </row>
    <row r="5556" spans="1:24" s="77" customFormat="1" ht="15.75" x14ac:dyDescent="0.25">
      <c r="A5556" s="72" t="s">
        <v>318</v>
      </c>
      <c r="B5556" s="22" t="s">
        <v>335</v>
      </c>
      <c r="C5556" s="36"/>
      <c r="D5556" s="32" t="s">
        <v>24</v>
      </c>
      <c r="E5556" s="61">
        <f t="shared" ref="E5556:L5556" si="1346">SUM(E5557:E5569)</f>
        <v>0</v>
      </c>
      <c r="F5556" s="61">
        <f t="shared" si="1346"/>
        <v>0</v>
      </c>
      <c r="G5556" s="61">
        <f t="shared" si="1346"/>
        <v>0</v>
      </c>
      <c r="H5556" s="61">
        <f t="shared" si="1346"/>
        <v>0</v>
      </c>
      <c r="I5556" s="128">
        <f t="shared" si="1346"/>
        <v>0</v>
      </c>
      <c r="J5556" s="128">
        <f t="shared" si="1346"/>
        <v>0</v>
      </c>
      <c r="K5556" s="128">
        <f t="shared" si="1346"/>
        <v>0</v>
      </c>
      <c r="L5556" s="61">
        <f t="shared" si="1346"/>
        <v>0</v>
      </c>
      <c r="M5556" s="61"/>
      <c r="N5556" s="61"/>
      <c r="O5556" s="61">
        <f t="shared" ref="O5556:V5556" si="1347">SUM(O5557:O5569)</f>
        <v>0</v>
      </c>
      <c r="P5556" s="61">
        <f t="shared" si="1347"/>
        <v>0</v>
      </c>
      <c r="Q5556" s="128">
        <f t="shared" si="1347"/>
        <v>0</v>
      </c>
      <c r="R5556" s="61">
        <f t="shared" si="1347"/>
        <v>0</v>
      </c>
      <c r="S5556" s="61">
        <f t="shared" si="1347"/>
        <v>0</v>
      </c>
      <c r="T5556" s="145">
        <f t="shared" si="1347"/>
        <v>0</v>
      </c>
      <c r="U5556" s="145">
        <f t="shared" si="1347"/>
        <v>0</v>
      </c>
      <c r="V5556" s="61">
        <f t="shared" si="1347"/>
        <v>0</v>
      </c>
      <c r="W5556" s="68"/>
      <c r="X5556" s="76"/>
    </row>
    <row r="5557" spans="1:24" s="77" customFormat="1" ht="15.75" x14ac:dyDescent="0.25">
      <c r="A5557" s="72" t="s">
        <v>318</v>
      </c>
      <c r="B5557" s="33" t="s">
        <v>335</v>
      </c>
      <c r="C5557" s="79" t="s">
        <v>25</v>
      </c>
      <c r="D5557" s="34" t="s">
        <v>54</v>
      </c>
      <c r="E5557" s="74"/>
      <c r="F5557" s="74"/>
      <c r="G5557" s="74"/>
      <c r="H5557" s="74"/>
      <c r="I5557" s="54"/>
      <c r="J5557" s="50"/>
      <c r="K5557" s="54"/>
      <c r="L5557" s="55"/>
      <c r="M5557" s="75"/>
      <c r="N5557" s="75"/>
      <c r="O5557" s="74"/>
      <c r="P5557" s="74"/>
      <c r="Q5557" s="57">
        <f t="shared" ref="Q5557:Q5569" si="1348">O5557-P5557</f>
        <v>0</v>
      </c>
      <c r="R5557" s="74"/>
      <c r="S5557" s="53">
        <f t="shared" ref="S5557:S5569" si="1349">ROUND(R5557/12*3,0)</f>
        <v>0</v>
      </c>
      <c r="T5557" s="58"/>
      <c r="U5557" s="58"/>
      <c r="V5557" s="53">
        <f t="shared" ref="V5557:V5569" si="1350">T5557-U5557</f>
        <v>0</v>
      </c>
      <c r="W5557" s="75"/>
      <c r="X5557" s="76"/>
    </row>
    <row r="5558" spans="1:24" s="77" customFormat="1" ht="15.75" x14ac:dyDescent="0.25">
      <c r="A5558" s="72" t="s">
        <v>318</v>
      </c>
      <c r="B5558" s="33" t="s">
        <v>335</v>
      </c>
      <c r="C5558" s="79" t="s">
        <v>26</v>
      </c>
      <c r="D5558" s="34" t="s">
        <v>27</v>
      </c>
      <c r="E5558" s="74"/>
      <c r="F5558" s="74"/>
      <c r="G5558" s="74"/>
      <c r="H5558" s="74"/>
      <c r="I5558" s="54"/>
      <c r="J5558" s="50"/>
      <c r="K5558" s="54"/>
      <c r="L5558" s="55"/>
      <c r="M5558" s="75"/>
      <c r="N5558" s="75"/>
      <c r="O5558" s="74"/>
      <c r="P5558" s="74"/>
      <c r="Q5558" s="57">
        <f t="shared" si="1348"/>
        <v>0</v>
      </c>
      <c r="R5558" s="74"/>
      <c r="S5558" s="53">
        <f t="shared" si="1349"/>
        <v>0</v>
      </c>
      <c r="T5558" s="58"/>
      <c r="U5558" s="58"/>
      <c r="V5558" s="53">
        <f t="shared" si="1350"/>
        <v>0</v>
      </c>
      <c r="W5558" s="75"/>
      <c r="X5558" s="76"/>
    </row>
    <row r="5559" spans="1:24" s="77" customFormat="1" ht="31.5" x14ac:dyDescent="0.25">
      <c r="A5559" s="72" t="s">
        <v>318</v>
      </c>
      <c r="B5559" s="33" t="s">
        <v>335</v>
      </c>
      <c r="C5559" s="79" t="s">
        <v>28</v>
      </c>
      <c r="D5559" s="34" t="s">
        <v>29</v>
      </c>
      <c r="E5559" s="74"/>
      <c r="F5559" s="74"/>
      <c r="G5559" s="74"/>
      <c r="H5559" s="74"/>
      <c r="I5559" s="54"/>
      <c r="J5559" s="50"/>
      <c r="K5559" s="54"/>
      <c r="L5559" s="55"/>
      <c r="M5559" s="75"/>
      <c r="N5559" s="75"/>
      <c r="O5559" s="74"/>
      <c r="P5559" s="74"/>
      <c r="Q5559" s="57">
        <f t="shared" si="1348"/>
        <v>0</v>
      </c>
      <c r="R5559" s="74"/>
      <c r="S5559" s="53">
        <f t="shared" si="1349"/>
        <v>0</v>
      </c>
      <c r="T5559" s="58"/>
      <c r="U5559" s="58"/>
      <c r="V5559" s="53">
        <f t="shared" si="1350"/>
        <v>0</v>
      </c>
      <c r="W5559" s="75"/>
      <c r="X5559" s="76"/>
    </row>
    <row r="5560" spans="1:24" s="77" customFormat="1" ht="15.75" x14ac:dyDescent="0.25">
      <c r="A5560" s="72" t="s">
        <v>318</v>
      </c>
      <c r="B5560" s="33" t="s">
        <v>335</v>
      </c>
      <c r="C5560" s="79" t="s">
        <v>56</v>
      </c>
      <c r="D5560" s="34" t="s">
        <v>53</v>
      </c>
      <c r="E5560" s="74"/>
      <c r="F5560" s="74"/>
      <c r="G5560" s="74"/>
      <c r="H5560" s="74"/>
      <c r="I5560" s="54"/>
      <c r="J5560" s="50"/>
      <c r="K5560" s="54"/>
      <c r="L5560" s="55"/>
      <c r="M5560" s="75"/>
      <c r="N5560" s="75"/>
      <c r="O5560" s="74"/>
      <c r="P5560" s="74"/>
      <c r="Q5560" s="57">
        <f t="shared" si="1348"/>
        <v>0</v>
      </c>
      <c r="R5560" s="74"/>
      <c r="S5560" s="53">
        <f t="shared" si="1349"/>
        <v>0</v>
      </c>
      <c r="T5560" s="58"/>
      <c r="U5560" s="58"/>
      <c r="V5560" s="53">
        <f t="shared" si="1350"/>
        <v>0</v>
      </c>
      <c r="W5560" s="75"/>
      <c r="X5560" s="76"/>
    </row>
    <row r="5561" spans="1:24" s="77" customFormat="1" ht="15.75" x14ac:dyDescent="0.25">
      <c r="A5561" s="72" t="s">
        <v>318</v>
      </c>
      <c r="B5561" s="33" t="s">
        <v>335</v>
      </c>
      <c r="C5561" s="79" t="s">
        <v>57</v>
      </c>
      <c r="D5561" s="34" t="s">
        <v>68</v>
      </c>
      <c r="E5561" s="74"/>
      <c r="F5561" s="74"/>
      <c r="G5561" s="74"/>
      <c r="H5561" s="74"/>
      <c r="I5561" s="127"/>
      <c r="J5561" s="55"/>
      <c r="K5561" s="127"/>
      <c r="L5561" s="55"/>
      <c r="M5561" s="75"/>
      <c r="N5561" s="75"/>
      <c r="O5561" s="74"/>
      <c r="P5561" s="74"/>
      <c r="Q5561" s="59">
        <f t="shared" si="1348"/>
        <v>0</v>
      </c>
      <c r="R5561" s="74"/>
      <c r="S5561" s="53">
        <f t="shared" si="1349"/>
        <v>0</v>
      </c>
      <c r="T5561" s="53"/>
      <c r="U5561" s="53"/>
      <c r="V5561" s="53">
        <f t="shared" si="1350"/>
        <v>0</v>
      </c>
      <c r="W5561" s="75"/>
      <c r="X5561" s="76"/>
    </row>
    <row r="5562" spans="1:24" s="77" customFormat="1" ht="15.75" x14ac:dyDescent="0.25">
      <c r="A5562" s="72" t="s">
        <v>318</v>
      </c>
      <c r="B5562" s="33" t="s">
        <v>335</v>
      </c>
      <c r="C5562" s="79" t="s">
        <v>58</v>
      </c>
      <c r="D5562" s="34" t="s">
        <v>70</v>
      </c>
      <c r="E5562" s="74"/>
      <c r="F5562" s="74"/>
      <c r="G5562" s="74"/>
      <c r="H5562" s="74"/>
      <c r="I5562" s="54"/>
      <c r="J5562" s="50"/>
      <c r="K5562" s="54"/>
      <c r="L5562" s="55"/>
      <c r="M5562" s="75"/>
      <c r="N5562" s="75"/>
      <c r="O5562" s="74"/>
      <c r="P5562" s="74"/>
      <c r="Q5562" s="57">
        <f t="shared" si="1348"/>
        <v>0</v>
      </c>
      <c r="R5562" s="74"/>
      <c r="S5562" s="53">
        <f t="shared" si="1349"/>
        <v>0</v>
      </c>
      <c r="T5562" s="58"/>
      <c r="U5562" s="58"/>
      <c r="V5562" s="53">
        <f t="shared" si="1350"/>
        <v>0</v>
      </c>
      <c r="W5562" s="75"/>
      <c r="X5562" s="76"/>
    </row>
    <row r="5563" spans="1:24" s="77" customFormat="1" ht="31.5" x14ac:dyDescent="0.25">
      <c r="A5563" s="72" t="s">
        <v>318</v>
      </c>
      <c r="B5563" s="33" t="s">
        <v>335</v>
      </c>
      <c r="C5563" s="79" t="s">
        <v>59</v>
      </c>
      <c r="D5563" s="34" t="s">
        <v>69</v>
      </c>
      <c r="E5563" s="74"/>
      <c r="F5563" s="74"/>
      <c r="G5563" s="74"/>
      <c r="H5563" s="74"/>
      <c r="I5563" s="54"/>
      <c r="J5563" s="50"/>
      <c r="K5563" s="54"/>
      <c r="L5563" s="55"/>
      <c r="M5563" s="75"/>
      <c r="N5563" s="75"/>
      <c r="O5563" s="74"/>
      <c r="P5563" s="74"/>
      <c r="Q5563" s="57">
        <f t="shared" si="1348"/>
        <v>0</v>
      </c>
      <c r="R5563" s="74"/>
      <c r="S5563" s="53">
        <f t="shared" si="1349"/>
        <v>0</v>
      </c>
      <c r="T5563" s="58"/>
      <c r="U5563" s="58"/>
      <c r="V5563" s="53">
        <f t="shared" si="1350"/>
        <v>0</v>
      </c>
      <c r="W5563" s="75"/>
      <c r="X5563" s="76"/>
    </row>
    <row r="5564" spans="1:24" s="77" customFormat="1" ht="15.75" x14ac:dyDescent="0.25">
      <c r="A5564" s="72" t="s">
        <v>318</v>
      </c>
      <c r="B5564" s="33" t="s">
        <v>335</v>
      </c>
      <c r="C5564" s="79" t="s">
        <v>60</v>
      </c>
      <c r="D5564" s="34" t="s">
        <v>72</v>
      </c>
      <c r="E5564" s="74"/>
      <c r="F5564" s="74"/>
      <c r="G5564" s="74"/>
      <c r="H5564" s="74"/>
      <c r="I5564" s="54"/>
      <c r="J5564" s="50"/>
      <c r="K5564" s="54"/>
      <c r="L5564" s="55"/>
      <c r="M5564" s="75"/>
      <c r="N5564" s="75"/>
      <c r="O5564" s="74"/>
      <c r="P5564" s="74"/>
      <c r="Q5564" s="57">
        <f t="shared" si="1348"/>
        <v>0</v>
      </c>
      <c r="R5564" s="74"/>
      <c r="S5564" s="53">
        <f t="shared" si="1349"/>
        <v>0</v>
      </c>
      <c r="T5564" s="58"/>
      <c r="U5564" s="58"/>
      <c r="V5564" s="53">
        <f t="shared" si="1350"/>
        <v>0</v>
      </c>
      <c r="W5564" s="75"/>
      <c r="X5564" s="76"/>
    </row>
    <row r="5565" spans="1:24" s="77" customFormat="1" ht="15.75" x14ac:dyDescent="0.25">
      <c r="A5565" s="72" t="s">
        <v>318</v>
      </c>
      <c r="B5565" s="33" t="s">
        <v>335</v>
      </c>
      <c r="C5565" s="79" t="s">
        <v>61</v>
      </c>
      <c r="D5565" s="34" t="s">
        <v>67</v>
      </c>
      <c r="E5565" s="74"/>
      <c r="F5565" s="74"/>
      <c r="G5565" s="74"/>
      <c r="H5565" s="74"/>
      <c r="I5565" s="54"/>
      <c r="J5565" s="50"/>
      <c r="K5565" s="54"/>
      <c r="L5565" s="55"/>
      <c r="M5565" s="75"/>
      <c r="N5565" s="75"/>
      <c r="O5565" s="74"/>
      <c r="P5565" s="74"/>
      <c r="Q5565" s="57">
        <f t="shared" si="1348"/>
        <v>0</v>
      </c>
      <c r="R5565" s="74"/>
      <c r="S5565" s="53">
        <f t="shared" si="1349"/>
        <v>0</v>
      </c>
      <c r="T5565" s="58"/>
      <c r="U5565" s="58"/>
      <c r="V5565" s="53">
        <f t="shared" si="1350"/>
        <v>0</v>
      </c>
      <c r="W5565" s="75"/>
      <c r="X5565" s="76"/>
    </row>
    <row r="5566" spans="1:24" s="77" customFormat="1" ht="15.75" x14ac:dyDescent="0.25">
      <c r="A5566" s="72" t="s">
        <v>318</v>
      </c>
      <c r="B5566" s="33" t="s">
        <v>335</v>
      </c>
      <c r="C5566" s="79" t="s">
        <v>62</v>
      </c>
      <c r="D5566" s="34" t="s">
        <v>66</v>
      </c>
      <c r="E5566" s="74"/>
      <c r="F5566" s="74"/>
      <c r="G5566" s="74"/>
      <c r="H5566" s="74"/>
      <c r="I5566" s="54"/>
      <c r="J5566" s="50"/>
      <c r="K5566" s="54"/>
      <c r="L5566" s="55"/>
      <c r="M5566" s="75"/>
      <c r="N5566" s="75"/>
      <c r="O5566" s="74"/>
      <c r="P5566" s="74"/>
      <c r="Q5566" s="57">
        <f t="shared" si="1348"/>
        <v>0</v>
      </c>
      <c r="R5566" s="74"/>
      <c r="S5566" s="53">
        <f t="shared" si="1349"/>
        <v>0</v>
      </c>
      <c r="T5566" s="58"/>
      <c r="U5566" s="58"/>
      <c r="V5566" s="53">
        <f t="shared" si="1350"/>
        <v>0</v>
      </c>
      <c r="W5566" s="75"/>
      <c r="X5566" s="76"/>
    </row>
    <row r="5567" spans="1:24" s="77" customFormat="1" ht="15.75" x14ac:dyDescent="0.25">
      <c r="A5567" s="72" t="s">
        <v>318</v>
      </c>
      <c r="B5567" s="33" t="s">
        <v>335</v>
      </c>
      <c r="C5567" s="79" t="s">
        <v>63</v>
      </c>
      <c r="D5567" s="34" t="s">
        <v>52</v>
      </c>
      <c r="E5567" s="74"/>
      <c r="F5567" s="74"/>
      <c r="G5567" s="74"/>
      <c r="H5567" s="74"/>
      <c r="I5567" s="54"/>
      <c r="J5567" s="50"/>
      <c r="K5567" s="54"/>
      <c r="L5567" s="55"/>
      <c r="M5567" s="75"/>
      <c r="N5567" s="75"/>
      <c r="O5567" s="95"/>
      <c r="P5567" s="95"/>
      <c r="Q5567" s="57">
        <f t="shared" si="1348"/>
        <v>0</v>
      </c>
      <c r="R5567" s="74"/>
      <c r="S5567" s="53">
        <f t="shared" si="1349"/>
        <v>0</v>
      </c>
      <c r="T5567" s="58"/>
      <c r="U5567" s="58"/>
      <c r="V5567" s="53">
        <f t="shared" si="1350"/>
        <v>0</v>
      </c>
      <c r="W5567" s="75"/>
      <c r="X5567" s="76"/>
    </row>
    <row r="5568" spans="1:24" s="77" customFormat="1" ht="15.75" x14ac:dyDescent="0.25">
      <c r="A5568" s="72" t="s">
        <v>318</v>
      </c>
      <c r="B5568" s="33" t="s">
        <v>335</v>
      </c>
      <c r="C5568" s="79" t="s">
        <v>64</v>
      </c>
      <c r="D5568" s="34" t="s">
        <v>55</v>
      </c>
      <c r="E5568" s="74"/>
      <c r="F5568" s="74"/>
      <c r="G5568" s="74"/>
      <c r="H5568" s="74"/>
      <c r="I5568" s="54"/>
      <c r="J5568" s="50"/>
      <c r="K5568" s="54"/>
      <c r="L5568" s="55"/>
      <c r="M5568" s="75"/>
      <c r="N5568" s="75"/>
      <c r="O5568" s="95"/>
      <c r="P5568" s="95"/>
      <c r="Q5568" s="57">
        <f t="shared" si="1348"/>
        <v>0</v>
      </c>
      <c r="R5568" s="74"/>
      <c r="S5568" s="53">
        <f t="shared" si="1349"/>
        <v>0</v>
      </c>
      <c r="T5568" s="58"/>
      <c r="U5568" s="58"/>
      <c r="V5568" s="53">
        <f t="shared" si="1350"/>
        <v>0</v>
      </c>
      <c r="W5568" s="75"/>
      <c r="X5568" s="76"/>
    </row>
    <row r="5569" spans="1:24" s="77" customFormat="1" ht="15.75" x14ac:dyDescent="0.25">
      <c r="A5569" s="72" t="s">
        <v>318</v>
      </c>
      <c r="B5569" s="33" t="s">
        <v>335</v>
      </c>
      <c r="C5569" s="79" t="s">
        <v>65</v>
      </c>
      <c r="D5569" s="34" t="s">
        <v>71</v>
      </c>
      <c r="E5569" s="74"/>
      <c r="F5569" s="74"/>
      <c r="G5569" s="74"/>
      <c r="H5569" s="74"/>
      <c r="I5569" s="54"/>
      <c r="J5569" s="50"/>
      <c r="K5569" s="54"/>
      <c r="L5569" s="55"/>
      <c r="M5569" s="75"/>
      <c r="N5569" s="75"/>
      <c r="O5569" s="95"/>
      <c r="P5569" s="95"/>
      <c r="Q5569" s="57">
        <f t="shared" si="1348"/>
        <v>0</v>
      </c>
      <c r="R5569" s="74"/>
      <c r="S5569" s="53">
        <f t="shared" si="1349"/>
        <v>0</v>
      </c>
      <c r="T5569" s="58"/>
      <c r="U5569" s="58"/>
      <c r="V5569" s="53">
        <f t="shared" si="1350"/>
        <v>0</v>
      </c>
      <c r="W5569" s="75"/>
      <c r="X5569" s="76"/>
    </row>
    <row r="5570" spans="1:24" s="77" customFormat="1" ht="31.5" x14ac:dyDescent="0.25">
      <c r="A5570" s="72" t="s">
        <v>318</v>
      </c>
      <c r="B5570" s="22" t="s">
        <v>336</v>
      </c>
      <c r="C5570" s="73" t="s">
        <v>102</v>
      </c>
      <c r="D5570" s="32" t="s">
        <v>30</v>
      </c>
      <c r="E5570" s="61">
        <f t="shared" ref="E5570:L5570" si="1351">SUM(E5571:E5587)</f>
        <v>0</v>
      </c>
      <c r="F5570" s="61">
        <f t="shared" si="1351"/>
        <v>0</v>
      </c>
      <c r="G5570" s="61">
        <f t="shared" si="1351"/>
        <v>2590</v>
      </c>
      <c r="H5570" s="61">
        <f t="shared" si="1351"/>
        <v>2590</v>
      </c>
      <c r="I5570" s="128">
        <f t="shared" si="1351"/>
        <v>0</v>
      </c>
      <c r="J5570" s="128">
        <f t="shared" si="1351"/>
        <v>0</v>
      </c>
      <c r="K5570" s="128">
        <f t="shared" si="1351"/>
        <v>0</v>
      </c>
      <c r="L5570" s="61">
        <f t="shared" si="1351"/>
        <v>0</v>
      </c>
      <c r="M5570" s="61"/>
      <c r="N5570" s="61"/>
      <c r="O5570" s="61">
        <f t="shared" ref="O5570:V5570" si="1352">SUM(O5571:O5585)</f>
        <v>273</v>
      </c>
      <c r="P5570" s="61">
        <f t="shared" si="1352"/>
        <v>273</v>
      </c>
      <c r="Q5570" s="128">
        <f t="shared" si="1352"/>
        <v>0</v>
      </c>
      <c r="R5570" s="61">
        <f t="shared" si="1352"/>
        <v>0</v>
      </c>
      <c r="S5570" s="61">
        <f t="shared" si="1352"/>
        <v>0</v>
      </c>
      <c r="T5570" s="145">
        <f t="shared" si="1352"/>
        <v>3</v>
      </c>
      <c r="U5570" s="145">
        <f t="shared" si="1352"/>
        <v>3</v>
      </c>
      <c r="V5570" s="61">
        <f t="shared" si="1352"/>
        <v>0</v>
      </c>
      <c r="W5570" s="61"/>
      <c r="X5570" s="76"/>
    </row>
    <row r="5571" spans="1:24" s="77" customFormat="1" ht="15.75" x14ac:dyDescent="0.25">
      <c r="A5571" s="72" t="s">
        <v>318</v>
      </c>
      <c r="B5571" s="33" t="s">
        <v>336</v>
      </c>
      <c r="C5571" s="73" t="s">
        <v>79</v>
      </c>
      <c r="D5571" s="43" t="s">
        <v>77</v>
      </c>
      <c r="E5571" s="74"/>
      <c r="F5571" s="74"/>
      <c r="G5571" s="95"/>
      <c r="H5571" s="95"/>
      <c r="I5571" s="54"/>
      <c r="J5571" s="50"/>
      <c r="K5571" s="54"/>
      <c r="L5571" s="55"/>
      <c r="M5571" s="75"/>
      <c r="N5571" s="75"/>
      <c r="O5571" s="95"/>
      <c r="P5571" s="95"/>
      <c r="Q5571" s="57">
        <f t="shared" ref="Q5571:Q5585" si="1353">O5571-P5571</f>
        <v>0</v>
      </c>
      <c r="R5571" s="74"/>
      <c r="S5571" s="53">
        <f>ROUND(R5571/12*3,0)</f>
        <v>0</v>
      </c>
      <c r="T5571" s="58"/>
      <c r="U5571" s="58"/>
      <c r="V5571" s="53">
        <f t="shared" ref="V5571:V5585" si="1354">T5571-U5571</f>
        <v>0</v>
      </c>
      <c r="W5571" s="75"/>
      <c r="X5571" s="76"/>
    </row>
    <row r="5572" spans="1:24" s="77" customFormat="1" ht="15.75" x14ac:dyDescent="0.25">
      <c r="A5572" s="72" t="s">
        <v>318</v>
      </c>
      <c r="B5572" s="33" t="s">
        <v>336</v>
      </c>
      <c r="C5572" s="73" t="s">
        <v>80</v>
      </c>
      <c r="D5572" s="43" t="s">
        <v>78</v>
      </c>
      <c r="E5572" s="74"/>
      <c r="F5572" s="74"/>
      <c r="G5572" s="95"/>
      <c r="H5572" s="95"/>
      <c r="I5572" s="54"/>
      <c r="J5572" s="50"/>
      <c r="K5572" s="54"/>
      <c r="L5572" s="55"/>
      <c r="M5572" s="75"/>
      <c r="N5572" s="75"/>
      <c r="O5572" s="95"/>
      <c r="P5572" s="95"/>
      <c r="Q5572" s="57">
        <f t="shared" si="1353"/>
        <v>0</v>
      </c>
      <c r="R5572" s="74"/>
      <c r="S5572" s="53">
        <f>ROUND(R5572/12*3,0)</f>
        <v>0</v>
      </c>
      <c r="T5572" s="58"/>
      <c r="U5572" s="58"/>
      <c r="V5572" s="53">
        <f t="shared" si="1354"/>
        <v>0</v>
      </c>
      <c r="W5572" s="75"/>
      <c r="X5572" s="76"/>
    </row>
    <row r="5573" spans="1:24" s="77" customFormat="1" ht="15.75" x14ac:dyDescent="0.25">
      <c r="A5573" s="72" t="s">
        <v>318</v>
      </c>
      <c r="B5573" s="33" t="s">
        <v>336</v>
      </c>
      <c r="C5573" s="73" t="s">
        <v>82</v>
      </c>
      <c r="D5573" s="34" t="s">
        <v>81</v>
      </c>
      <c r="E5573" s="74"/>
      <c r="F5573" s="74"/>
      <c r="G5573" s="95"/>
      <c r="H5573" s="95"/>
      <c r="I5573" s="54"/>
      <c r="J5573" s="50"/>
      <c r="K5573" s="54"/>
      <c r="L5573" s="55"/>
      <c r="M5573" s="75"/>
      <c r="N5573" s="75"/>
      <c r="O5573" s="95"/>
      <c r="P5573" s="95"/>
      <c r="Q5573" s="57">
        <f t="shared" si="1353"/>
        <v>0</v>
      </c>
      <c r="R5573" s="74"/>
      <c r="S5573" s="53">
        <f>ROUND(R5573/12*4,0)</f>
        <v>0</v>
      </c>
      <c r="T5573" s="58"/>
      <c r="U5573" s="58"/>
      <c r="V5573" s="53">
        <f t="shared" si="1354"/>
        <v>0</v>
      </c>
      <c r="W5573" s="75"/>
      <c r="X5573" s="76"/>
    </row>
    <row r="5574" spans="1:24" s="77" customFormat="1" ht="31.5" x14ac:dyDescent="0.25">
      <c r="A5574" s="72" t="s">
        <v>318</v>
      </c>
      <c r="B5574" s="33" t="s">
        <v>336</v>
      </c>
      <c r="C5574" s="73" t="s">
        <v>84</v>
      </c>
      <c r="D5574" s="43" t="s">
        <v>83</v>
      </c>
      <c r="E5574" s="74"/>
      <c r="F5574" s="74"/>
      <c r="G5574" s="95"/>
      <c r="H5574" s="95"/>
      <c r="I5574" s="54"/>
      <c r="J5574" s="50"/>
      <c r="K5574" s="54"/>
      <c r="L5574" s="55"/>
      <c r="M5574" s="75"/>
      <c r="N5574" s="75"/>
      <c r="O5574" s="95"/>
      <c r="P5574" s="95"/>
      <c r="Q5574" s="57">
        <f t="shared" si="1353"/>
        <v>0</v>
      </c>
      <c r="R5574" s="74"/>
      <c r="S5574" s="53">
        <f>ROUND(R5574/12*3,0)</f>
        <v>0</v>
      </c>
      <c r="T5574" s="58"/>
      <c r="U5574" s="58"/>
      <c r="V5574" s="53">
        <f t="shared" si="1354"/>
        <v>0</v>
      </c>
      <c r="W5574" s="75"/>
      <c r="X5574" s="76"/>
    </row>
    <row r="5575" spans="1:24" s="77" customFormat="1" ht="15.75" x14ac:dyDescent="0.25">
      <c r="A5575" s="72" t="s">
        <v>318</v>
      </c>
      <c r="B5575" s="33" t="s">
        <v>336</v>
      </c>
      <c r="C5575" s="73" t="s">
        <v>95</v>
      </c>
      <c r="D5575" s="43" t="s">
        <v>96</v>
      </c>
      <c r="E5575" s="74"/>
      <c r="F5575" s="74"/>
      <c r="G5575" s="95"/>
      <c r="H5575" s="95"/>
      <c r="I5575" s="127"/>
      <c r="J5575" s="55"/>
      <c r="K5575" s="127"/>
      <c r="L5575" s="55"/>
      <c r="M5575" s="75"/>
      <c r="N5575" s="75"/>
      <c r="O5575" s="95"/>
      <c r="P5575" s="95"/>
      <c r="Q5575" s="59">
        <f t="shared" si="1353"/>
        <v>0</v>
      </c>
      <c r="R5575" s="74"/>
      <c r="S5575" s="53">
        <f>ROUND(R5575/12*3,0)</f>
        <v>0</v>
      </c>
      <c r="T5575" s="53"/>
      <c r="U5575" s="53"/>
      <c r="V5575" s="53">
        <f t="shared" si="1354"/>
        <v>0</v>
      </c>
      <c r="W5575" s="75"/>
      <c r="X5575" s="76"/>
    </row>
    <row r="5576" spans="1:24" s="77" customFormat="1" ht="31.5" x14ac:dyDescent="0.25">
      <c r="A5576" s="72" t="s">
        <v>318</v>
      </c>
      <c r="B5576" s="33" t="s">
        <v>336</v>
      </c>
      <c r="C5576" s="73" t="s">
        <v>86</v>
      </c>
      <c r="D5576" s="43" t="s">
        <v>85</v>
      </c>
      <c r="E5576" s="53"/>
      <c r="F5576" s="53">
        <f>E5576/12*2</f>
        <v>0</v>
      </c>
      <c r="G5576" s="53">
        <v>2421</v>
      </c>
      <c r="H5576" s="53">
        <v>2421</v>
      </c>
      <c r="I5576" s="54"/>
      <c r="J5576" s="50"/>
      <c r="K5576" s="54"/>
      <c r="L5576" s="55"/>
      <c r="M5576" s="75"/>
      <c r="N5576" s="75"/>
      <c r="O5576" s="95">
        <v>273</v>
      </c>
      <c r="P5576" s="95">
        <v>273</v>
      </c>
      <c r="Q5576" s="57">
        <f t="shared" si="1353"/>
        <v>0</v>
      </c>
      <c r="R5576" s="74"/>
      <c r="S5576" s="53">
        <f>ROUND(R5576/12*3,0)</f>
        <v>0</v>
      </c>
      <c r="T5576" s="58">
        <v>3</v>
      </c>
      <c r="U5576" s="58">
        <v>3</v>
      </c>
      <c r="V5576" s="53">
        <f t="shared" si="1354"/>
        <v>0</v>
      </c>
      <c r="W5576" s="75"/>
      <c r="X5576" s="76"/>
    </row>
    <row r="5577" spans="1:24" s="77" customFormat="1" ht="31.5" x14ac:dyDescent="0.25">
      <c r="A5577" s="72" t="s">
        <v>318</v>
      </c>
      <c r="B5577" s="33" t="s">
        <v>336</v>
      </c>
      <c r="C5577" s="73" t="s">
        <v>102</v>
      </c>
      <c r="D5577" s="39" t="s">
        <v>362</v>
      </c>
      <c r="E5577" s="74"/>
      <c r="F5577" s="74"/>
      <c r="G5577" s="95"/>
      <c r="H5577" s="95"/>
      <c r="I5577" s="54"/>
      <c r="J5577" s="50"/>
      <c r="K5577" s="54"/>
      <c r="L5577" s="55"/>
      <c r="M5577" s="75"/>
      <c r="N5577" s="75"/>
      <c r="O5577" s="95"/>
      <c r="P5577" s="95"/>
      <c r="Q5577" s="57">
        <f t="shared" si="1353"/>
        <v>0</v>
      </c>
      <c r="R5577" s="74"/>
      <c r="S5577" s="53">
        <f>ROUND(R5577/12*2,0)</f>
        <v>0</v>
      </c>
      <c r="T5577" s="58"/>
      <c r="U5577" s="58"/>
      <c r="V5577" s="53">
        <f t="shared" si="1354"/>
        <v>0</v>
      </c>
      <c r="W5577" s="75"/>
      <c r="X5577" s="76"/>
    </row>
    <row r="5578" spans="1:24" s="77" customFormat="1" ht="15.75" x14ac:dyDescent="0.25">
      <c r="A5578" s="72" t="s">
        <v>318</v>
      </c>
      <c r="B5578" s="33" t="s">
        <v>336</v>
      </c>
      <c r="C5578" s="73" t="s">
        <v>89</v>
      </c>
      <c r="D5578" s="43" t="s">
        <v>88</v>
      </c>
      <c r="E5578" s="74"/>
      <c r="F5578" s="74"/>
      <c r="G5578" s="95"/>
      <c r="H5578" s="95"/>
      <c r="I5578" s="54"/>
      <c r="J5578" s="50"/>
      <c r="K5578" s="54"/>
      <c r="L5578" s="55"/>
      <c r="M5578" s="75"/>
      <c r="N5578" s="75"/>
      <c r="O5578" s="95"/>
      <c r="P5578" s="95"/>
      <c r="Q5578" s="57">
        <f t="shared" si="1353"/>
        <v>0</v>
      </c>
      <c r="R5578" s="74"/>
      <c r="S5578" s="53">
        <f t="shared" ref="S5578:S5585" si="1355">ROUND(R5578/12*3,0)</f>
        <v>0</v>
      </c>
      <c r="T5578" s="58"/>
      <c r="U5578" s="58"/>
      <c r="V5578" s="53">
        <f t="shared" si="1354"/>
        <v>0</v>
      </c>
      <c r="W5578" s="75"/>
      <c r="X5578" s="76"/>
    </row>
    <row r="5579" spans="1:24" s="77" customFormat="1" ht="15.75" x14ac:dyDescent="0.25">
      <c r="A5579" s="72" t="s">
        <v>318</v>
      </c>
      <c r="B5579" s="33" t="s">
        <v>336</v>
      </c>
      <c r="C5579" s="73" t="s">
        <v>91</v>
      </c>
      <c r="D5579" s="43" t="s">
        <v>90</v>
      </c>
      <c r="E5579" s="74"/>
      <c r="F5579" s="74"/>
      <c r="G5579" s="95"/>
      <c r="H5579" s="95"/>
      <c r="I5579" s="54"/>
      <c r="J5579" s="50"/>
      <c r="K5579" s="54"/>
      <c r="L5579" s="55"/>
      <c r="M5579" s="75"/>
      <c r="N5579" s="75"/>
      <c r="O5579" s="95"/>
      <c r="P5579" s="95"/>
      <c r="Q5579" s="57">
        <f t="shared" si="1353"/>
        <v>0</v>
      </c>
      <c r="R5579" s="74"/>
      <c r="S5579" s="53">
        <f t="shared" si="1355"/>
        <v>0</v>
      </c>
      <c r="T5579" s="58"/>
      <c r="U5579" s="58"/>
      <c r="V5579" s="53">
        <f t="shared" si="1354"/>
        <v>0</v>
      </c>
      <c r="W5579" s="75"/>
      <c r="X5579" s="76"/>
    </row>
    <row r="5580" spans="1:24" s="77" customFormat="1" ht="15.75" x14ac:dyDescent="0.25">
      <c r="A5580" s="72" t="s">
        <v>318</v>
      </c>
      <c r="B5580" s="33" t="s">
        <v>336</v>
      </c>
      <c r="C5580" s="73" t="s">
        <v>94</v>
      </c>
      <c r="D5580" s="43" t="s">
        <v>97</v>
      </c>
      <c r="E5580" s="53"/>
      <c r="F5580" s="53">
        <f>E5580/12*1</f>
        <v>0</v>
      </c>
      <c r="G5580" s="53">
        <v>169</v>
      </c>
      <c r="H5580" s="53">
        <v>169</v>
      </c>
      <c r="I5580" s="54"/>
      <c r="J5580" s="50"/>
      <c r="K5580" s="54"/>
      <c r="L5580" s="55"/>
      <c r="M5580" s="75"/>
      <c r="N5580" s="75"/>
      <c r="O5580" s="95"/>
      <c r="P5580" s="95"/>
      <c r="Q5580" s="57">
        <f t="shared" si="1353"/>
        <v>0</v>
      </c>
      <c r="R5580" s="74"/>
      <c r="S5580" s="53">
        <f t="shared" si="1355"/>
        <v>0</v>
      </c>
      <c r="T5580" s="58"/>
      <c r="U5580" s="58"/>
      <c r="V5580" s="53">
        <f t="shared" si="1354"/>
        <v>0</v>
      </c>
      <c r="W5580" s="75"/>
      <c r="X5580" s="76"/>
    </row>
    <row r="5581" spans="1:24" s="77" customFormat="1" ht="15.75" x14ac:dyDescent="0.25">
      <c r="A5581" s="72" t="s">
        <v>318</v>
      </c>
      <c r="B5581" s="33" t="s">
        <v>336</v>
      </c>
      <c r="C5581" s="73" t="s">
        <v>93</v>
      </c>
      <c r="D5581" s="43" t="s">
        <v>92</v>
      </c>
      <c r="E5581" s="74"/>
      <c r="F5581" s="74"/>
      <c r="G5581" s="95"/>
      <c r="H5581" s="95"/>
      <c r="I5581" s="54"/>
      <c r="J5581" s="50"/>
      <c r="K5581" s="54"/>
      <c r="L5581" s="55"/>
      <c r="M5581" s="75"/>
      <c r="N5581" s="75"/>
      <c r="O5581" s="95"/>
      <c r="P5581" s="95"/>
      <c r="Q5581" s="57">
        <f t="shared" si="1353"/>
        <v>0</v>
      </c>
      <c r="R5581" s="74"/>
      <c r="S5581" s="53">
        <f t="shared" si="1355"/>
        <v>0</v>
      </c>
      <c r="T5581" s="58"/>
      <c r="U5581" s="58"/>
      <c r="V5581" s="53">
        <f t="shared" si="1354"/>
        <v>0</v>
      </c>
      <c r="W5581" s="75"/>
      <c r="X5581" s="76"/>
    </row>
    <row r="5582" spans="1:24" s="77" customFormat="1" ht="31.5" x14ac:dyDescent="0.25">
      <c r="A5582" s="72" t="s">
        <v>318</v>
      </c>
      <c r="B5582" s="33" t="s">
        <v>336</v>
      </c>
      <c r="C5582" s="73" t="s">
        <v>98</v>
      </c>
      <c r="D5582" s="34" t="s">
        <v>99</v>
      </c>
      <c r="E5582" s="74"/>
      <c r="F5582" s="74"/>
      <c r="G5582" s="95"/>
      <c r="H5582" s="95"/>
      <c r="I5582" s="54"/>
      <c r="J5582" s="50"/>
      <c r="K5582" s="54"/>
      <c r="L5582" s="55"/>
      <c r="M5582" s="75"/>
      <c r="N5582" s="75"/>
      <c r="O5582" s="95"/>
      <c r="P5582" s="95"/>
      <c r="Q5582" s="57">
        <f t="shared" si="1353"/>
        <v>0</v>
      </c>
      <c r="R5582" s="74"/>
      <c r="S5582" s="53">
        <f t="shared" si="1355"/>
        <v>0</v>
      </c>
      <c r="T5582" s="58"/>
      <c r="U5582" s="58"/>
      <c r="V5582" s="53">
        <f t="shared" si="1354"/>
        <v>0</v>
      </c>
      <c r="W5582" s="75"/>
      <c r="X5582" s="76"/>
    </row>
    <row r="5583" spans="1:24" s="77" customFormat="1" ht="15.75" x14ac:dyDescent="0.25">
      <c r="A5583" s="72" t="s">
        <v>318</v>
      </c>
      <c r="B5583" s="33" t="s">
        <v>336</v>
      </c>
      <c r="C5583" s="73" t="s">
        <v>100</v>
      </c>
      <c r="D5583" s="34" t="s">
        <v>101</v>
      </c>
      <c r="E5583" s="74"/>
      <c r="F5583" s="74"/>
      <c r="G5583" s="95"/>
      <c r="H5583" s="95"/>
      <c r="I5583" s="54"/>
      <c r="J5583" s="50"/>
      <c r="K5583" s="54"/>
      <c r="L5583" s="55"/>
      <c r="M5583" s="75"/>
      <c r="N5583" s="75"/>
      <c r="O5583" s="95"/>
      <c r="P5583" s="95"/>
      <c r="Q5583" s="57">
        <f t="shared" si="1353"/>
        <v>0</v>
      </c>
      <c r="R5583" s="74"/>
      <c r="S5583" s="53">
        <f t="shared" si="1355"/>
        <v>0</v>
      </c>
      <c r="T5583" s="58"/>
      <c r="U5583" s="58"/>
      <c r="V5583" s="53">
        <f t="shared" si="1354"/>
        <v>0</v>
      </c>
      <c r="W5583" s="75"/>
      <c r="X5583" s="76"/>
    </row>
    <row r="5584" spans="1:24" s="77" customFormat="1" ht="47.25" x14ac:dyDescent="0.25">
      <c r="A5584" s="72" t="s">
        <v>318</v>
      </c>
      <c r="B5584" s="33" t="s">
        <v>336</v>
      </c>
      <c r="C5584" s="73" t="s">
        <v>102</v>
      </c>
      <c r="D5584" s="39" t="s">
        <v>87</v>
      </c>
      <c r="E5584" s="74"/>
      <c r="F5584" s="74"/>
      <c r="G5584" s="95"/>
      <c r="H5584" s="95"/>
      <c r="I5584" s="54"/>
      <c r="J5584" s="50"/>
      <c r="K5584" s="54"/>
      <c r="L5584" s="55"/>
      <c r="M5584" s="75"/>
      <c r="N5584" s="75"/>
      <c r="O5584" s="95"/>
      <c r="P5584" s="95"/>
      <c r="Q5584" s="57">
        <f t="shared" si="1353"/>
        <v>0</v>
      </c>
      <c r="R5584" s="74"/>
      <c r="S5584" s="53">
        <f t="shared" si="1355"/>
        <v>0</v>
      </c>
      <c r="T5584" s="58"/>
      <c r="U5584" s="58"/>
      <c r="V5584" s="53">
        <f t="shared" si="1354"/>
        <v>0</v>
      </c>
      <c r="W5584" s="75"/>
      <c r="X5584" s="76"/>
    </row>
    <row r="5585" spans="1:24" s="77" customFormat="1" ht="37.5" customHeight="1" x14ac:dyDescent="0.25">
      <c r="A5585" s="72" t="s">
        <v>318</v>
      </c>
      <c r="B5585" s="33" t="s">
        <v>336</v>
      </c>
      <c r="C5585" s="73" t="s">
        <v>102</v>
      </c>
      <c r="D5585" s="39" t="s">
        <v>103</v>
      </c>
      <c r="E5585" s="74"/>
      <c r="F5585" s="74"/>
      <c r="G5585" s="95"/>
      <c r="H5585" s="95"/>
      <c r="I5585" s="54"/>
      <c r="J5585" s="50"/>
      <c r="K5585" s="54"/>
      <c r="L5585" s="55"/>
      <c r="M5585" s="75"/>
      <c r="N5585" s="75"/>
      <c r="O5585" s="95"/>
      <c r="P5585" s="95"/>
      <c r="Q5585" s="57">
        <f t="shared" si="1353"/>
        <v>0</v>
      </c>
      <c r="R5585" s="74"/>
      <c r="S5585" s="53">
        <f t="shared" si="1355"/>
        <v>0</v>
      </c>
      <c r="T5585" s="58"/>
      <c r="U5585" s="58"/>
      <c r="V5585" s="53">
        <f t="shared" si="1354"/>
        <v>0</v>
      </c>
      <c r="W5585" s="75"/>
      <c r="X5585" s="76"/>
    </row>
    <row r="5586" spans="1:24" s="77" customFormat="1" ht="31.5" x14ac:dyDescent="0.25">
      <c r="A5586" s="72" t="s">
        <v>318</v>
      </c>
      <c r="B5586" s="33" t="s">
        <v>336</v>
      </c>
      <c r="C5586" s="23" t="s">
        <v>374</v>
      </c>
      <c r="D5586" s="39" t="s">
        <v>375</v>
      </c>
      <c r="E5586" s="53"/>
      <c r="F5586" s="53">
        <f>E5586/12*1</f>
        <v>0</v>
      </c>
      <c r="G5586" s="53"/>
      <c r="H5586" s="53"/>
      <c r="I5586" s="54"/>
      <c r="J5586" s="50"/>
      <c r="K5586" s="54"/>
      <c r="L5586" s="55"/>
      <c r="M5586" s="75"/>
      <c r="N5586" s="75"/>
      <c r="O5586" s="95"/>
      <c r="P5586" s="95"/>
      <c r="Q5586" s="57"/>
      <c r="R5586" s="74"/>
      <c r="S5586" s="53"/>
      <c r="T5586" s="58"/>
      <c r="U5586" s="58"/>
      <c r="V5586" s="53"/>
      <c r="W5586" s="75"/>
      <c r="X5586" s="76"/>
    </row>
    <row r="5587" spans="1:24" s="77" customFormat="1" ht="15.75" x14ac:dyDescent="0.25">
      <c r="A5587" s="72" t="s">
        <v>318</v>
      </c>
      <c r="B5587" s="33" t="s">
        <v>336</v>
      </c>
      <c r="C5587" s="23" t="s">
        <v>377</v>
      </c>
      <c r="D5587" s="39" t="s">
        <v>376</v>
      </c>
      <c r="E5587" s="74"/>
      <c r="F5587" s="74"/>
      <c r="G5587" s="95"/>
      <c r="H5587" s="95"/>
      <c r="I5587" s="54"/>
      <c r="J5587" s="50"/>
      <c r="K5587" s="54"/>
      <c r="L5587" s="55"/>
      <c r="M5587" s="75"/>
      <c r="N5587" s="75"/>
      <c r="O5587" s="95"/>
      <c r="P5587" s="95"/>
      <c r="Q5587" s="57"/>
      <c r="R5587" s="74"/>
      <c r="S5587" s="53"/>
      <c r="T5587" s="58"/>
      <c r="U5587" s="58"/>
      <c r="V5587" s="53"/>
      <c r="W5587" s="75"/>
      <c r="X5587" s="76"/>
    </row>
    <row r="5588" spans="1:24" s="77" customFormat="1" ht="15.75" x14ac:dyDescent="0.25">
      <c r="A5588" s="72" t="s">
        <v>318</v>
      </c>
      <c r="B5588" s="21">
        <v>2</v>
      </c>
      <c r="C5588" s="73" t="s">
        <v>102</v>
      </c>
      <c r="D5588" s="40" t="s">
        <v>31</v>
      </c>
      <c r="E5588" s="68">
        <f>E5589+E5595+E5649</f>
        <v>234394</v>
      </c>
      <c r="F5588" s="68">
        <f>F5589+F5595+F5649</f>
        <v>56887.083333333336</v>
      </c>
      <c r="G5588" s="68">
        <f>G5589+G5595+G5649</f>
        <v>95979</v>
      </c>
      <c r="H5588" s="68">
        <f>H5589+H5595+H5649</f>
        <v>60945</v>
      </c>
      <c r="I5588" s="134">
        <f>I5589+I5595+I5649</f>
        <v>33197.75</v>
      </c>
      <c r="J5588" s="70">
        <f>ROUND(I5588/F5588*100,2)</f>
        <v>58.36</v>
      </c>
      <c r="K5588" s="134">
        <f>K5589+K5595+K5649</f>
        <v>0</v>
      </c>
      <c r="L5588" s="71">
        <f>ROUND(K5588*100/-F5588,2)</f>
        <v>0</v>
      </c>
      <c r="M5588" s="64">
        <v>9179</v>
      </c>
      <c r="N5588" s="49">
        <f>ROUND(M5588/12*3,0)</f>
        <v>2295</v>
      </c>
      <c r="O5588" s="68">
        <f t="shared" ref="O5588:V5588" si="1356">O5589+O5595+O5649</f>
        <v>3185</v>
      </c>
      <c r="P5588" s="68">
        <f t="shared" si="1356"/>
        <v>2121</v>
      </c>
      <c r="Q5588" s="134">
        <f t="shared" si="1356"/>
        <v>1064</v>
      </c>
      <c r="R5588" s="68">
        <f t="shared" si="1356"/>
        <v>322</v>
      </c>
      <c r="S5588" s="64">
        <f t="shared" si="1356"/>
        <v>81</v>
      </c>
      <c r="T5588" s="144">
        <f t="shared" si="1356"/>
        <v>135</v>
      </c>
      <c r="U5588" s="144">
        <f t="shared" si="1356"/>
        <v>79</v>
      </c>
      <c r="V5588" s="64">
        <f t="shared" si="1356"/>
        <v>56</v>
      </c>
      <c r="W5588" s="68"/>
      <c r="X5588" s="76"/>
    </row>
    <row r="5589" spans="1:24" s="77" customFormat="1" ht="15.75" x14ac:dyDescent="0.25">
      <c r="A5589" s="72" t="s">
        <v>318</v>
      </c>
      <c r="B5589" s="22" t="s">
        <v>337</v>
      </c>
      <c r="C5589" s="73" t="s">
        <v>102</v>
      </c>
      <c r="D5589" s="32" t="s">
        <v>32</v>
      </c>
      <c r="E5589" s="64">
        <f t="shared" ref="E5589:L5589" si="1357">SUM(E5590:E5594)</f>
        <v>0</v>
      </c>
      <c r="F5589" s="64">
        <f t="shared" si="1357"/>
        <v>0</v>
      </c>
      <c r="G5589" s="64">
        <f t="shared" si="1357"/>
        <v>0</v>
      </c>
      <c r="H5589" s="64">
        <f t="shared" si="1357"/>
        <v>0</v>
      </c>
      <c r="I5589" s="134">
        <f t="shared" si="1357"/>
        <v>0</v>
      </c>
      <c r="J5589" s="134">
        <f t="shared" si="1357"/>
        <v>0</v>
      </c>
      <c r="K5589" s="134">
        <f t="shared" si="1357"/>
        <v>0</v>
      </c>
      <c r="L5589" s="64">
        <f t="shared" si="1357"/>
        <v>0</v>
      </c>
      <c r="M5589" s="64"/>
      <c r="N5589" s="64"/>
      <c r="O5589" s="64">
        <f t="shared" ref="O5589:V5589" si="1358">SUM(O5590:O5594)</f>
        <v>0</v>
      </c>
      <c r="P5589" s="64">
        <f t="shared" si="1358"/>
        <v>0</v>
      </c>
      <c r="Q5589" s="134">
        <f t="shared" si="1358"/>
        <v>0</v>
      </c>
      <c r="R5589" s="64">
        <f t="shared" si="1358"/>
        <v>0</v>
      </c>
      <c r="S5589" s="64">
        <f t="shared" si="1358"/>
        <v>0</v>
      </c>
      <c r="T5589" s="144">
        <f t="shared" si="1358"/>
        <v>0</v>
      </c>
      <c r="U5589" s="144">
        <f t="shared" si="1358"/>
        <v>0</v>
      </c>
      <c r="V5589" s="64">
        <f t="shared" si="1358"/>
        <v>0</v>
      </c>
      <c r="W5589" s="64"/>
      <c r="X5589" s="76"/>
    </row>
    <row r="5590" spans="1:24" s="77" customFormat="1" ht="15.75" x14ac:dyDescent="0.25">
      <c r="A5590" s="72" t="s">
        <v>318</v>
      </c>
      <c r="B5590" s="33" t="s">
        <v>337</v>
      </c>
      <c r="C5590" s="73" t="s">
        <v>109</v>
      </c>
      <c r="D5590" s="34" t="s">
        <v>106</v>
      </c>
      <c r="E5590" s="74"/>
      <c r="F5590" s="74"/>
      <c r="G5590" s="74"/>
      <c r="H5590" s="74"/>
      <c r="I5590" s="54"/>
      <c r="J5590" s="50"/>
      <c r="K5590" s="54"/>
      <c r="L5590" s="55"/>
      <c r="M5590" s="75"/>
      <c r="N5590" s="75"/>
      <c r="O5590" s="74"/>
      <c r="P5590" s="74"/>
      <c r="Q5590" s="57">
        <f>O5590-P5590</f>
        <v>0</v>
      </c>
      <c r="R5590" s="74"/>
      <c r="S5590" s="53">
        <f>ROUND(R5590/12*3,0)</f>
        <v>0</v>
      </c>
      <c r="T5590" s="58"/>
      <c r="U5590" s="58"/>
      <c r="V5590" s="53">
        <f>T5590-U5590</f>
        <v>0</v>
      </c>
      <c r="W5590" s="75"/>
      <c r="X5590" s="76"/>
    </row>
    <row r="5591" spans="1:24" s="77" customFormat="1" ht="31.5" x14ac:dyDescent="0.25">
      <c r="A5591" s="72" t="s">
        <v>318</v>
      </c>
      <c r="B5591" s="33" t="s">
        <v>337</v>
      </c>
      <c r="C5591" s="73" t="s">
        <v>110</v>
      </c>
      <c r="D5591" s="34" t="s">
        <v>114</v>
      </c>
      <c r="E5591" s="74"/>
      <c r="F5591" s="74"/>
      <c r="G5591" s="74"/>
      <c r="H5591" s="74"/>
      <c r="I5591" s="54"/>
      <c r="J5591" s="50"/>
      <c r="K5591" s="54"/>
      <c r="L5591" s="55"/>
      <c r="M5591" s="75"/>
      <c r="N5591" s="75"/>
      <c r="O5591" s="74"/>
      <c r="P5591" s="74"/>
      <c r="Q5591" s="57">
        <f>O5591-P5591</f>
        <v>0</v>
      </c>
      <c r="R5591" s="74"/>
      <c r="S5591" s="53">
        <f>ROUND(R5591/12*3,0)</f>
        <v>0</v>
      </c>
      <c r="T5591" s="58"/>
      <c r="U5591" s="58"/>
      <c r="V5591" s="53">
        <f>T5591-U5591</f>
        <v>0</v>
      </c>
      <c r="W5591" s="75"/>
      <c r="X5591" s="76"/>
    </row>
    <row r="5592" spans="1:24" s="77" customFormat="1" ht="15.75" x14ac:dyDescent="0.25">
      <c r="A5592" s="72" t="s">
        <v>318</v>
      </c>
      <c r="B5592" s="33" t="s">
        <v>337</v>
      </c>
      <c r="C5592" s="73" t="s">
        <v>111</v>
      </c>
      <c r="D5592" s="34" t="s">
        <v>115</v>
      </c>
      <c r="E5592" s="74"/>
      <c r="F5592" s="74"/>
      <c r="G5592" s="74"/>
      <c r="H5592" s="74"/>
      <c r="I5592" s="54"/>
      <c r="J5592" s="50"/>
      <c r="K5592" s="54"/>
      <c r="L5592" s="55"/>
      <c r="M5592" s="75"/>
      <c r="N5592" s="75"/>
      <c r="O5592" s="74"/>
      <c r="P5592" s="74"/>
      <c r="Q5592" s="57">
        <f>O5592-P5592</f>
        <v>0</v>
      </c>
      <c r="R5592" s="74"/>
      <c r="S5592" s="53">
        <f>ROUND(R5592/12*3,0)</f>
        <v>0</v>
      </c>
      <c r="T5592" s="58"/>
      <c r="U5592" s="58"/>
      <c r="V5592" s="53">
        <f>T5592-U5592</f>
        <v>0</v>
      </c>
      <c r="W5592" s="75"/>
      <c r="X5592" s="76"/>
    </row>
    <row r="5593" spans="1:24" s="77" customFormat="1" ht="23.25" customHeight="1" x14ac:dyDescent="0.25">
      <c r="A5593" s="72" t="s">
        <v>318</v>
      </c>
      <c r="B5593" s="33" t="s">
        <v>337</v>
      </c>
      <c r="C5593" s="73" t="s">
        <v>113</v>
      </c>
      <c r="D5593" s="34" t="s">
        <v>116</v>
      </c>
      <c r="E5593" s="74"/>
      <c r="F5593" s="74"/>
      <c r="G5593" s="74"/>
      <c r="H5593" s="74"/>
      <c r="I5593" s="127"/>
      <c r="J5593" s="50"/>
      <c r="K5593" s="127"/>
      <c r="L5593" s="55"/>
      <c r="M5593" s="75"/>
      <c r="N5593" s="75"/>
      <c r="O5593" s="74"/>
      <c r="P5593" s="74"/>
      <c r="Q5593" s="59">
        <f>O5593-P5593</f>
        <v>0</v>
      </c>
      <c r="R5593" s="74"/>
      <c r="S5593" s="53">
        <f>ROUND(R5593/12*3,0)</f>
        <v>0</v>
      </c>
      <c r="T5593" s="53"/>
      <c r="U5593" s="53"/>
      <c r="V5593" s="53">
        <f>T5593-U5593</f>
        <v>0</v>
      </c>
      <c r="W5593" s="75"/>
      <c r="X5593" s="76"/>
    </row>
    <row r="5594" spans="1:24" s="77" customFormat="1" ht="15.75" x14ac:dyDescent="0.25">
      <c r="A5594" s="72" t="s">
        <v>318</v>
      </c>
      <c r="B5594" s="33" t="s">
        <v>337</v>
      </c>
      <c r="C5594" s="73" t="s">
        <v>112</v>
      </c>
      <c r="D5594" s="34" t="s">
        <v>117</v>
      </c>
      <c r="E5594" s="74"/>
      <c r="F5594" s="74"/>
      <c r="G5594" s="74"/>
      <c r="H5594" s="74"/>
      <c r="I5594" s="127"/>
      <c r="J5594" s="55"/>
      <c r="K5594" s="127"/>
      <c r="L5594" s="55"/>
      <c r="M5594" s="75"/>
      <c r="N5594" s="75"/>
      <c r="O5594" s="74"/>
      <c r="P5594" s="74"/>
      <c r="Q5594" s="59">
        <f>O5594-P5594</f>
        <v>0</v>
      </c>
      <c r="R5594" s="74"/>
      <c r="S5594" s="53">
        <f>ROUND(R5594/12*3,0)</f>
        <v>0</v>
      </c>
      <c r="T5594" s="53"/>
      <c r="U5594" s="53"/>
      <c r="V5594" s="53">
        <f>T5594-U5594</f>
        <v>0</v>
      </c>
      <c r="W5594" s="75"/>
      <c r="X5594" s="76"/>
    </row>
    <row r="5595" spans="1:24" s="77" customFormat="1" ht="15.75" x14ac:dyDescent="0.25">
      <c r="A5595" s="72" t="s">
        <v>318</v>
      </c>
      <c r="B5595" s="22" t="s">
        <v>338</v>
      </c>
      <c r="C5595" s="73" t="s">
        <v>102</v>
      </c>
      <c r="D5595" s="41" t="s">
        <v>33</v>
      </c>
      <c r="E5595" s="64">
        <f>SUM(E5596:E5648)</f>
        <v>213857</v>
      </c>
      <c r="F5595" s="64">
        <f>SUM(F5596:F5648)</f>
        <v>53464.25</v>
      </c>
      <c r="G5595" s="64">
        <f>SUM(G5596:G5648)</f>
        <v>86662</v>
      </c>
      <c r="H5595" s="64">
        <f>SUM(H5596:H5648)</f>
        <v>51628</v>
      </c>
      <c r="I5595" s="134">
        <f>SUM(I5596:I5648)</f>
        <v>33197.75</v>
      </c>
      <c r="J5595" s="50">
        <f>ROUND(I5595/F5595*100,2)</f>
        <v>62.09</v>
      </c>
      <c r="K5595" s="134">
        <f>SUM(K5596:K5648)</f>
        <v>0</v>
      </c>
      <c r="L5595" s="55">
        <f>ROUND(K5595*100/-F5595,2)</f>
        <v>0</v>
      </c>
      <c r="M5595" s="64"/>
      <c r="N5595" s="64"/>
      <c r="O5595" s="64">
        <f t="shared" ref="O5595:V5595" si="1359">SUM(O5596:O5648)</f>
        <v>3185</v>
      </c>
      <c r="P5595" s="64">
        <f t="shared" si="1359"/>
        <v>2121</v>
      </c>
      <c r="Q5595" s="134">
        <f t="shared" si="1359"/>
        <v>1064</v>
      </c>
      <c r="R5595" s="64">
        <f t="shared" si="1359"/>
        <v>322</v>
      </c>
      <c r="S5595" s="64">
        <f t="shared" si="1359"/>
        <v>81</v>
      </c>
      <c r="T5595" s="144">
        <f t="shared" si="1359"/>
        <v>135</v>
      </c>
      <c r="U5595" s="144">
        <f t="shared" si="1359"/>
        <v>79</v>
      </c>
      <c r="V5595" s="64">
        <f t="shared" si="1359"/>
        <v>56</v>
      </c>
      <c r="W5595" s="64"/>
      <c r="X5595" s="76"/>
    </row>
    <row r="5596" spans="1:24" s="77" customFormat="1" ht="31.5" x14ac:dyDescent="0.25">
      <c r="A5596" s="72" t="s">
        <v>318</v>
      </c>
      <c r="B5596" s="33" t="s">
        <v>338</v>
      </c>
      <c r="C5596" s="78" t="s">
        <v>139</v>
      </c>
      <c r="D5596" s="43" t="s">
        <v>119</v>
      </c>
      <c r="E5596" s="53">
        <v>68931</v>
      </c>
      <c r="F5596" s="53">
        <f t="shared" ref="F5596:F5597" si="1360">E5596/12*3</f>
        <v>17232.75</v>
      </c>
      <c r="G5596" s="53">
        <v>17982</v>
      </c>
      <c r="H5596" s="53">
        <v>16483</v>
      </c>
      <c r="I5596" s="127">
        <f t="shared" ref="I5596:I5597" si="1361">G5596-F5596</f>
        <v>749.25</v>
      </c>
      <c r="J5596" s="55">
        <f t="shared" ref="J5596:J5597" si="1362">ROUND(I5596/F5596*100,2)</f>
        <v>4.3499999999999996</v>
      </c>
      <c r="K5596" s="54"/>
      <c r="L5596" s="55"/>
      <c r="M5596" s="75"/>
      <c r="N5596" s="75"/>
      <c r="O5596" s="74">
        <v>511</v>
      </c>
      <c r="P5596" s="74">
        <v>427</v>
      </c>
      <c r="Q5596" s="57">
        <f t="shared" ref="Q5596:Q5648" si="1363">O5596-P5596</f>
        <v>84</v>
      </c>
      <c r="R5596" s="74">
        <v>92</v>
      </c>
      <c r="S5596" s="53">
        <f>ROUND(R5596/12*3,0)</f>
        <v>23</v>
      </c>
      <c r="T5596" s="58">
        <v>24</v>
      </c>
      <c r="U5596" s="58">
        <v>22</v>
      </c>
      <c r="V5596" s="53">
        <f t="shared" ref="V5596:V5648" si="1364">T5596-U5596</f>
        <v>2</v>
      </c>
      <c r="W5596" s="75"/>
      <c r="X5596" s="76"/>
    </row>
    <row r="5597" spans="1:24" s="77" customFormat="1" ht="47.25" x14ac:dyDescent="0.25">
      <c r="A5597" s="72" t="s">
        <v>318</v>
      </c>
      <c r="B5597" s="33" t="s">
        <v>338</v>
      </c>
      <c r="C5597" s="78" t="s">
        <v>140</v>
      </c>
      <c r="D5597" s="43" t="s">
        <v>120</v>
      </c>
      <c r="E5597" s="53">
        <v>16382</v>
      </c>
      <c r="F5597" s="53">
        <f t="shared" si="1360"/>
        <v>4095.5</v>
      </c>
      <c r="G5597" s="53">
        <v>5577</v>
      </c>
      <c r="H5597" s="53">
        <v>3009</v>
      </c>
      <c r="I5597" s="127">
        <f t="shared" si="1361"/>
        <v>1481.5</v>
      </c>
      <c r="J5597" s="55">
        <f t="shared" si="1362"/>
        <v>36.17</v>
      </c>
      <c r="K5597" s="54"/>
      <c r="L5597" s="55"/>
      <c r="M5597" s="75"/>
      <c r="N5597" s="75"/>
      <c r="O5597" s="74">
        <v>119</v>
      </c>
      <c r="P5597" s="74">
        <v>119</v>
      </c>
      <c r="Q5597" s="57">
        <f t="shared" si="1363"/>
        <v>0</v>
      </c>
      <c r="R5597" s="74">
        <v>10</v>
      </c>
      <c r="S5597" s="53">
        <f>ROUND(R5597/12*3,0)</f>
        <v>3</v>
      </c>
      <c r="T5597" s="58">
        <v>3</v>
      </c>
      <c r="U5597" s="58">
        <v>2</v>
      </c>
      <c r="V5597" s="53">
        <f t="shared" si="1364"/>
        <v>1</v>
      </c>
      <c r="W5597" s="75"/>
      <c r="X5597" s="76"/>
    </row>
    <row r="5598" spans="1:24" s="77" customFormat="1" ht="31.5" x14ac:dyDescent="0.25">
      <c r="A5598" s="72" t="s">
        <v>318</v>
      </c>
      <c r="B5598" s="33" t="s">
        <v>338</v>
      </c>
      <c r="C5598" s="78" t="s">
        <v>141</v>
      </c>
      <c r="D5598" s="43" t="s">
        <v>142</v>
      </c>
      <c r="E5598" s="74"/>
      <c r="F5598" s="74"/>
      <c r="G5598" s="74"/>
      <c r="H5598" s="74"/>
      <c r="I5598" s="54"/>
      <c r="J5598" s="50"/>
      <c r="K5598" s="54"/>
      <c r="L5598" s="55"/>
      <c r="M5598" s="75"/>
      <c r="N5598" s="75"/>
      <c r="O5598" s="74"/>
      <c r="P5598" s="74"/>
      <c r="Q5598" s="57">
        <f t="shared" si="1363"/>
        <v>0</v>
      </c>
      <c r="R5598" s="74"/>
      <c r="S5598" s="53">
        <f t="shared" ref="S5598:S5636" si="1365">ROUND(R5598/12*3,0)</f>
        <v>0</v>
      </c>
      <c r="T5598" s="58"/>
      <c r="U5598" s="58"/>
      <c r="V5598" s="53">
        <f t="shared" si="1364"/>
        <v>0</v>
      </c>
      <c r="W5598" s="75"/>
      <c r="X5598" s="76"/>
    </row>
    <row r="5599" spans="1:24" s="77" customFormat="1" ht="31.5" x14ac:dyDescent="0.25">
      <c r="A5599" s="72" t="s">
        <v>318</v>
      </c>
      <c r="B5599" s="33" t="s">
        <v>338</v>
      </c>
      <c r="C5599" s="78" t="s">
        <v>143</v>
      </c>
      <c r="D5599" s="43" t="s">
        <v>144</v>
      </c>
      <c r="E5599" s="74"/>
      <c r="F5599" s="74"/>
      <c r="G5599" s="74"/>
      <c r="H5599" s="74"/>
      <c r="I5599" s="54"/>
      <c r="J5599" s="50"/>
      <c r="K5599" s="54"/>
      <c r="L5599" s="55"/>
      <c r="M5599" s="75"/>
      <c r="N5599" s="75"/>
      <c r="O5599" s="74"/>
      <c r="P5599" s="74"/>
      <c r="Q5599" s="57">
        <f t="shared" si="1363"/>
        <v>0</v>
      </c>
      <c r="R5599" s="74"/>
      <c r="S5599" s="53">
        <f t="shared" si="1365"/>
        <v>0</v>
      </c>
      <c r="T5599" s="58"/>
      <c r="U5599" s="58"/>
      <c r="V5599" s="53">
        <f t="shared" si="1364"/>
        <v>0</v>
      </c>
      <c r="W5599" s="75"/>
      <c r="X5599" s="76"/>
    </row>
    <row r="5600" spans="1:24" s="77" customFormat="1" ht="15.75" x14ac:dyDescent="0.25">
      <c r="A5600" s="72" t="s">
        <v>318</v>
      </c>
      <c r="B5600" s="33" t="s">
        <v>338</v>
      </c>
      <c r="C5600" s="78" t="s">
        <v>145</v>
      </c>
      <c r="D5600" s="43" t="s">
        <v>146</v>
      </c>
      <c r="E5600" s="74"/>
      <c r="F5600" s="74"/>
      <c r="G5600" s="74"/>
      <c r="H5600" s="74"/>
      <c r="I5600" s="127"/>
      <c r="J5600" s="50"/>
      <c r="K5600" s="127"/>
      <c r="L5600" s="55"/>
      <c r="M5600" s="75"/>
      <c r="N5600" s="75"/>
      <c r="O5600" s="74"/>
      <c r="P5600" s="74"/>
      <c r="Q5600" s="59">
        <f t="shared" si="1363"/>
        <v>0</v>
      </c>
      <c r="R5600" s="74"/>
      <c r="S5600" s="53">
        <f t="shared" si="1365"/>
        <v>0</v>
      </c>
      <c r="T5600" s="53"/>
      <c r="U5600" s="53"/>
      <c r="V5600" s="53">
        <f t="shared" si="1364"/>
        <v>0</v>
      </c>
      <c r="W5600" s="75"/>
      <c r="X5600" s="76"/>
    </row>
    <row r="5601" spans="1:24" s="77" customFormat="1" ht="15.75" x14ac:dyDescent="0.25">
      <c r="A5601" s="72" t="s">
        <v>318</v>
      </c>
      <c r="B5601" s="33" t="s">
        <v>338</v>
      </c>
      <c r="C5601" s="78" t="s">
        <v>147</v>
      </c>
      <c r="D5601" s="43" t="s">
        <v>148</v>
      </c>
      <c r="E5601" s="74"/>
      <c r="F5601" s="74"/>
      <c r="G5601" s="74"/>
      <c r="H5601" s="74"/>
      <c r="I5601" s="54"/>
      <c r="J5601" s="50"/>
      <c r="K5601" s="54"/>
      <c r="L5601" s="55"/>
      <c r="M5601" s="75"/>
      <c r="N5601" s="75"/>
      <c r="O5601" s="74"/>
      <c r="P5601" s="74"/>
      <c r="Q5601" s="57">
        <f t="shared" si="1363"/>
        <v>0</v>
      </c>
      <c r="R5601" s="74"/>
      <c r="S5601" s="53">
        <f t="shared" si="1365"/>
        <v>0</v>
      </c>
      <c r="T5601" s="58"/>
      <c r="U5601" s="58"/>
      <c r="V5601" s="53">
        <f t="shared" si="1364"/>
        <v>0</v>
      </c>
      <c r="W5601" s="75"/>
      <c r="X5601" s="76"/>
    </row>
    <row r="5602" spans="1:24" s="77" customFormat="1" ht="78.75" x14ac:dyDescent="0.25">
      <c r="A5602" s="72" t="s">
        <v>318</v>
      </c>
      <c r="B5602" s="33" t="s">
        <v>338</v>
      </c>
      <c r="C5602" s="78" t="s">
        <v>149</v>
      </c>
      <c r="D5602" s="43" t="s">
        <v>150</v>
      </c>
      <c r="E5602" s="74"/>
      <c r="F5602" s="74"/>
      <c r="G5602" s="74"/>
      <c r="H5602" s="74"/>
      <c r="I5602" s="54"/>
      <c r="J5602" s="50"/>
      <c r="K5602" s="54"/>
      <c r="L5602" s="55"/>
      <c r="M5602" s="75"/>
      <c r="N5602" s="75"/>
      <c r="O5602" s="74"/>
      <c r="P5602" s="74"/>
      <c r="Q5602" s="57">
        <f t="shared" si="1363"/>
        <v>0</v>
      </c>
      <c r="R5602" s="74"/>
      <c r="S5602" s="53">
        <f t="shared" si="1365"/>
        <v>0</v>
      </c>
      <c r="T5602" s="58"/>
      <c r="U5602" s="58"/>
      <c r="V5602" s="53">
        <f t="shared" si="1364"/>
        <v>0</v>
      </c>
      <c r="W5602" s="75"/>
      <c r="X5602" s="76"/>
    </row>
    <row r="5603" spans="1:24" s="77" customFormat="1" ht="31.5" x14ac:dyDescent="0.25">
      <c r="A5603" s="72" t="s">
        <v>318</v>
      </c>
      <c r="B5603" s="33" t="s">
        <v>338</v>
      </c>
      <c r="C5603" s="78" t="s">
        <v>130</v>
      </c>
      <c r="D5603" s="43" t="s">
        <v>151</v>
      </c>
      <c r="E5603" s="74"/>
      <c r="F5603" s="74"/>
      <c r="G5603" s="74"/>
      <c r="H5603" s="74"/>
      <c r="I5603" s="54"/>
      <c r="J5603" s="50"/>
      <c r="K5603" s="54"/>
      <c r="L5603" s="55"/>
      <c r="M5603" s="75"/>
      <c r="N5603" s="75"/>
      <c r="O5603" s="74"/>
      <c r="P5603" s="74"/>
      <c r="Q5603" s="57">
        <f t="shared" si="1363"/>
        <v>0</v>
      </c>
      <c r="R5603" s="74"/>
      <c r="S5603" s="53">
        <f t="shared" si="1365"/>
        <v>0</v>
      </c>
      <c r="T5603" s="58"/>
      <c r="U5603" s="58"/>
      <c r="V5603" s="53">
        <f t="shared" si="1364"/>
        <v>0</v>
      </c>
      <c r="W5603" s="75"/>
      <c r="X5603" s="76"/>
    </row>
    <row r="5604" spans="1:24" s="77" customFormat="1" ht="47.25" x14ac:dyDescent="0.25">
      <c r="A5604" s="72" t="s">
        <v>318</v>
      </c>
      <c r="B5604" s="33" t="s">
        <v>338</v>
      </c>
      <c r="C5604" s="78" t="s">
        <v>174</v>
      </c>
      <c r="D5604" s="43" t="s">
        <v>175</v>
      </c>
      <c r="E5604" s="74"/>
      <c r="F5604" s="74"/>
      <c r="G5604" s="74"/>
      <c r="H5604" s="74"/>
      <c r="I5604" s="54"/>
      <c r="J5604" s="50"/>
      <c r="K5604" s="54"/>
      <c r="L5604" s="55"/>
      <c r="M5604" s="75"/>
      <c r="N5604" s="75"/>
      <c r="O5604" s="74"/>
      <c r="P5604" s="74"/>
      <c r="Q5604" s="57">
        <f t="shared" si="1363"/>
        <v>0</v>
      </c>
      <c r="R5604" s="74"/>
      <c r="S5604" s="53">
        <f t="shared" si="1365"/>
        <v>0</v>
      </c>
      <c r="T5604" s="58"/>
      <c r="U5604" s="58"/>
      <c r="V5604" s="53">
        <f t="shared" si="1364"/>
        <v>0</v>
      </c>
      <c r="W5604" s="75"/>
      <c r="X5604" s="76"/>
    </row>
    <row r="5605" spans="1:24" s="77" customFormat="1" ht="31.5" x14ac:dyDescent="0.25">
      <c r="A5605" s="72" t="s">
        <v>318</v>
      </c>
      <c r="B5605" s="33" t="s">
        <v>338</v>
      </c>
      <c r="C5605" s="78" t="s">
        <v>129</v>
      </c>
      <c r="D5605" s="43" t="s">
        <v>152</v>
      </c>
      <c r="E5605" s="74"/>
      <c r="F5605" s="74"/>
      <c r="G5605" s="74"/>
      <c r="H5605" s="74"/>
      <c r="I5605" s="54"/>
      <c r="J5605" s="50"/>
      <c r="K5605" s="54"/>
      <c r="L5605" s="55"/>
      <c r="M5605" s="75"/>
      <c r="N5605" s="75"/>
      <c r="O5605" s="74"/>
      <c r="P5605" s="74"/>
      <c r="Q5605" s="57">
        <f t="shared" si="1363"/>
        <v>0</v>
      </c>
      <c r="R5605" s="74"/>
      <c r="S5605" s="53">
        <f t="shared" si="1365"/>
        <v>0</v>
      </c>
      <c r="T5605" s="58"/>
      <c r="U5605" s="58"/>
      <c r="V5605" s="53">
        <f t="shared" si="1364"/>
        <v>0</v>
      </c>
      <c r="W5605" s="75"/>
      <c r="X5605" s="76"/>
    </row>
    <row r="5606" spans="1:24" s="77" customFormat="1" ht="31.5" x14ac:dyDescent="0.25">
      <c r="A5606" s="72" t="s">
        <v>318</v>
      </c>
      <c r="B5606" s="33" t="s">
        <v>338</v>
      </c>
      <c r="C5606" s="78" t="s">
        <v>176</v>
      </c>
      <c r="D5606" s="43" t="s">
        <v>177</v>
      </c>
      <c r="E5606" s="74"/>
      <c r="F5606" s="74"/>
      <c r="G5606" s="74"/>
      <c r="H5606" s="74"/>
      <c r="I5606" s="54"/>
      <c r="J5606" s="50"/>
      <c r="K5606" s="54"/>
      <c r="L5606" s="55"/>
      <c r="M5606" s="75"/>
      <c r="N5606" s="75"/>
      <c r="O5606" s="74"/>
      <c r="P5606" s="74"/>
      <c r="Q5606" s="57">
        <f t="shared" si="1363"/>
        <v>0</v>
      </c>
      <c r="R5606" s="74"/>
      <c r="S5606" s="53">
        <f t="shared" si="1365"/>
        <v>0</v>
      </c>
      <c r="T5606" s="58"/>
      <c r="U5606" s="58"/>
      <c r="V5606" s="53">
        <f t="shared" si="1364"/>
        <v>0</v>
      </c>
      <c r="W5606" s="75"/>
      <c r="X5606" s="76"/>
    </row>
    <row r="5607" spans="1:24" s="77" customFormat="1" ht="15.75" x14ac:dyDescent="0.25">
      <c r="A5607" s="72" t="s">
        <v>318</v>
      </c>
      <c r="B5607" s="33" t="s">
        <v>338</v>
      </c>
      <c r="C5607" s="78" t="s">
        <v>131</v>
      </c>
      <c r="D5607" s="43" t="s">
        <v>153</v>
      </c>
      <c r="E5607" s="74"/>
      <c r="F5607" s="74"/>
      <c r="G5607" s="74"/>
      <c r="H5607" s="74"/>
      <c r="I5607" s="54"/>
      <c r="J5607" s="50"/>
      <c r="K5607" s="54"/>
      <c r="L5607" s="55"/>
      <c r="M5607" s="75"/>
      <c r="N5607" s="75"/>
      <c r="O5607" s="74"/>
      <c r="P5607" s="74"/>
      <c r="Q5607" s="57">
        <f t="shared" si="1363"/>
        <v>0</v>
      </c>
      <c r="R5607" s="74"/>
      <c r="S5607" s="53">
        <f t="shared" si="1365"/>
        <v>0</v>
      </c>
      <c r="T5607" s="58"/>
      <c r="U5607" s="58"/>
      <c r="V5607" s="53">
        <f t="shared" si="1364"/>
        <v>0</v>
      </c>
      <c r="W5607" s="75"/>
      <c r="X5607" s="76"/>
    </row>
    <row r="5608" spans="1:24" s="77" customFormat="1" ht="31.5" x14ac:dyDescent="0.25">
      <c r="A5608" s="72" t="s">
        <v>318</v>
      </c>
      <c r="B5608" s="33" t="s">
        <v>338</v>
      </c>
      <c r="C5608" s="78" t="s">
        <v>178</v>
      </c>
      <c r="D5608" s="43" t="s">
        <v>179</v>
      </c>
      <c r="E5608" s="74"/>
      <c r="F5608" s="74"/>
      <c r="G5608" s="74"/>
      <c r="H5608" s="74"/>
      <c r="I5608" s="54"/>
      <c r="J5608" s="50"/>
      <c r="K5608" s="54"/>
      <c r="L5608" s="55"/>
      <c r="M5608" s="75"/>
      <c r="N5608" s="75"/>
      <c r="O5608" s="74"/>
      <c r="P5608" s="74"/>
      <c r="Q5608" s="57">
        <f t="shared" si="1363"/>
        <v>0</v>
      </c>
      <c r="R5608" s="74"/>
      <c r="S5608" s="53">
        <f t="shared" si="1365"/>
        <v>0</v>
      </c>
      <c r="T5608" s="58"/>
      <c r="U5608" s="58"/>
      <c r="V5608" s="53">
        <f t="shared" si="1364"/>
        <v>0</v>
      </c>
      <c r="W5608" s="75"/>
      <c r="X5608" s="76"/>
    </row>
    <row r="5609" spans="1:24" s="77" customFormat="1" ht="31.5" x14ac:dyDescent="0.25">
      <c r="A5609" s="72" t="s">
        <v>318</v>
      </c>
      <c r="B5609" s="33" t="s">
        <v>338</v>
      </c>
      <c r="C5609" s="78" t="s">
        <v>132</v>
      </c>
      <c r="D5609" s="43" t="s">
        <v>154</v>
      </c>
      <c r="E5609" s="74"/>
      <c r="F5609" s="74"/>
      <c r="G5609" s="74"/>
      <c r="H5609" s="74"/>
      <c r="I5609" s="54"/>
      <c r="J5609" s="50"/>
      <c r="K5609" s="54"/>
      <c r="L5609" s="55"/>
      <c r="M5609" s="75"/>
      <c r="N5609" s="75"/>
      <c r="O5609" s="74"/>
      <c r="P5609" s="74"/>
      <c r="Q5609" s="57">
        <f t="shared" si="1363"/>
        <v>0</v>
      </c>
      <c r="R5609" s="74"/>
      <c r="S5609" s="53">
        <f t="shared" si="1365"/>
        <v>0</v>
      </c>
      <c r="T5609" s="58"/>
      <c r="U5609" s="58"/>
      <c r="V5609" s="53">
        <f t="shared" si="1364"/>
        <v>0</v>
      </c>
      <c r="W5609" s="75"/>
      <c r="X5609" s="76"/>
    </row>
    <row r="5610" spans="1:24" s="77" customFormat="1" ht="15.75" x14ac:dyDescent="0.25">
      <c r="A5610" s="72" t="s">
        <v>318</v>
      </c>
      <c r="B5610" s="33" t="s">
        <v>338</v>
      </c>
      <c r="C5610" s="78" t="s">
        <v>133</v>
      </c>
      <c r="D5610" s="43" t="s">
        <v>155</v>
      </c>
      <c r="E5610" s="74"/>
      <c r="F5610" s="74"/>
      <c r="G5610" s="74"/>
      <c r="H5610" s="74"/>
      <c r="I5610" s="54"/>
      <c r="J5610" s="50"/>
      <c r="K5610" s="54"/>
      <c r="L5610" s="55"/>
      <c r="M5610" s="75"/>
      <c r="N5610" s="75"/>
      <c r="O5610" s="74"/>
      <c r="P5610" s="74"/>
      <c r="Q5610" s="57">
        <f t="shared" si="1363"/>
        <v>0</v>
      </c>
      <c r="R5610" s="74"/>
      <c r="S5610" s="53">
        <f t="shared" si="1365"/>
        <v>0</v>
      </c>
      <c r="T5610" s="58"/>
      <c r="U5610" s="58"/>
      <c r="V5610" s="53">
        <f t="shared" si="1364"/>
        <v>0</v>
      </c>
      <c r="W5610" s="75"/>
      <c r="X5610" s="76"/>
    </row>
    <row r="5611" spans="1:24" s="77" customFormat="1" ht="15.75" x14ac:dyDescent="0.25">
      <c r="A5611" s="72" t="s">
        <v>318</v>
      </c>
      <c r="B5611" s="33" t="s">
        <v>338</v>
      </c>
      <c r="C5611" s="78" t="s">
        <v>135</v>
      </c>
      <c r="D5611" s="43" t="s">
        <v>156</v>
      </c>
      <c r="E5611" s="74"/>
      <c r="F5611" s="74"/>
      <c r="G5611" s="74"/>
      <c r="H5611" s="74"/>
      <c r="I5611" s="54"/>
      <c r="J5611" s="50"/>
      <c r="K5611" s="54"/>
      <c r="L5611" s="55"/>
      <c r="M5611" s="75"/>
      <c r="N5611" s="75"/>
      <c r="O5611" s="74"/>
      <c r="P5611" s="74"/>
      <c r="Q5611" s="57">
        <f t="shared" si="1363"/>
        <v>0</v>
      </c>
      <c r="R5611" s="74"/>
      <c r="S5611" s="53">
        <f t="shared" si="1365"/>
        <v>0</v>
      </c>
      <c r="T5611" s="58"/>
      <c r="U5611" s="58"/>
      <c r="V5611" s="53">
        <f t="shared" si="1364"/>
        <v>0</v>
      </c>
      <c r="W5611" s="75"/>
      <c r="X5611" s="76"/>
    </row>
    <row r="5612" spans="1:24" s="77" customFormat="1" ht="31.5" x14ac:dyDescent="0.25">
      <c r="A5612" s="72" t="s">
        <v>318</v>
      </c>
      <c r="B5612" s="33" t="s">
        <v>338</v>
      </c>
      <c r="C5612" s="78" t="s">
        <v>136</v>
      </c>
      <c r="D5612" s="43" t="s">
        <v>157</v>
      </c>
      <c r="E5612" s="74"/>
      <c r="F5612" s="74"/>
      <c r="G5612" s="74"/>
      <c r="H5612" s="74"/>
      <c r="I5612" s="54"/>
      <c r="J5612" s="50"/>
      <c r="K5612" s="54"/>
      <c r="L5612" s="55"/>
      <c r="M5612" s="75"/>
      <c r="N5612" s="75"/>
      <c r="O5612" s="74"/>
      <c r="P5612" s="74"/>
      <c r="Q5612" s="57">
        <f t="shared" si="1363"/>
        <v>0</v>
      </c>
      <c r="R5612" s="74"/>
      <c r="S5612" s="53">
        <f t="shared" si="1365"/>
        <v>0</v>
      </c>
      <c r="T5612" s="58"/>
      <c r="U5612" s="58"/>
      <c r="V5612" s="53">
        <f t="shared" si="1364"/>
        <v>0</v>
      </c>
      <c r="W5612" s="75"/>
      <c r="X5612" s="76"/>
    </row>
    <row r="5613" spans="1:24" s="77" customFormat="1" ht="47.25" x14ac:dyDescent="0.25">
      <c r="A5613" s="72" t="s">
        <v>318</v>
      </c>
      <c r="B5613" s="33" t="s">
        <v>338</v>
      </c>
      <c r="C5613" s="78" t="s">
        <v>134</v>
      </c>
      <c r="D5613" s="43" t="s">
        <v>158</v>
      </c>
      <c r="E5613" s="74"/>
      <c r="F5613" s="74"/>
      <c r="G5613" s="74"/>
      <c r="H5613" s="74"/>
      <c r="I5613" s="54"/>
      <c r="J5613" s="50"/>
      <c r="K5613" s="54"/>
      <c r="L5613" s="55"/>
      <c r="M5613" s="75"/>
      <c r="N5613" s="75"/>
      <c r="O5613" s="74"/>
      <c r="P5613" s="74"/>
      <c r="Q5613" s="57">
        <f t="shared" si="1363"/>
        <v>0</v>
      </c>
      <c r="R5613" s="74"/>
      <c r="S5613" s="53">
        <f t="shared" si="1365"/>
        <v>0</v>
      </c>
      <c r="T5613" s="58"/>
      <c r="U5613" s="58"/>
      <c r="V5613" s="53">
        <f t="shared" si="1364"/>
        <v>0</v>
      </c>
      <c r="W5613" s="75"/>
      <c r="X5613" s="76"/>
    </row>
    <row r="5614" spans="1:24" s="77" customFormat="1" ht="15.75" x14ac:dyDescent="0.25">
      <c r="A5614" s="72" t="s">
        <v>318</v>
      </c>
      <c r="B5614" s="33" t="s">
        <v>338</v>
      </c>
      <c r="C5614" s="78" t="s">
        <v>138</v>
      </c>
      <c r="D5614" s="43" t="s">
        <v>159</v>
      </c>
      <c r="E5614" s="74"/>
      <c r="F5614" s="74"/>
      <c r="G5614" s="74"/>
      <c r="H5614" s="74"/>
      <c r="I5614" s="54"/>
      <c r="J5614" s="50"/>
      <c r="K5614" s="54"/>
      <c r="L5614" s="55"/>
      <c r="M5614" s="75"/>
      <c r="N5614" s="75"/>
      <c r="O5614" s="74"/>
      <c r="P5614" s="74"/>
      <c r="Q5614" s="57">
        <f t="shared" si="1363"/>
        <v>0</v>
      </c>
      <c r="R5614" s="74"/>
      <c r="S5614" s="53">
        <f t="shared" si="1365"/>
        <v>0</v>
      </c>
      <c r="T5614" s="58"/>
      <c r="U5614" s="58"/>
      <c r="V5614" s="53">
        <f t="shared" si="1364"/>
        <v>0</v>
      </c>
      <c r="W5614" s="75"/>
      <c r="X5614" s="76"/>
    </row>
    <row r="5615" spans="1:24" s="77" customFormat="1" ht="15.75" x14ac:dyDescent="0.25">
      <c r="A5615" s="72" t="s">
        <v>318</v>
      </c>
      <c r="B5615" s="33" t="s">
        <v>338</v>
      </c>
      <c r="C5615" s="78" t="s">
        <v>180</v>
      </c>
      <c r="D5615" s="43" t="s">
        <v>181</v>
      </c>
      <c r="E5615" s="74"/>
      <c r="F5615" s="74"/>
      <c r="G5615" s="74"/>
      <c r="H5615" s="74"/>
      <c r="I5615" s="54"/>
      <c r="J5615" s="50"/>
      <c r="K5615" s="54"/>
      <c r="L5615" s="55"/>
      <c r="M5615" s="75"/>
      <c r="N5615" s="75"/>
      <c r="O5615" s="74"/>
      <c r="P5615" s="74"/>
      <c r="Q5615" s="57">
        <f t="shared" si="1363"/>
        <v>0</v>
      </c>
      <c r="R5615" s="74"/>
      <c r="S5615" s="53">
        <f t="shared" si="1365"/>
        <v>0</v>
      </c>
      <c r="T5615" s="58"/>
      <c r="U5615" s="58"/>
      <c r="V5615" s="53">
        <f t="shared" si="1364"/>
        <v>0</v>
      </c>
      <c r="W5615" s="75"/>
      <c r="X5615" s="76"/>
    </row>
    <row r="5616" spans="1:24" s="77" customFormat="1" ht="31.5" x14ac:dyDescent="0.25">
      <c r="A5616" s="72" t="s">
        <v>318</v>
      </c>
      <c r="B5616" s="33" t="s">
        <v>338</v>
      </c>
      <c r="C5616" s="78" t="s">
        <v>137</v>
      </c>
      <c r="D5616" s="43" t="s">
        <v>160</v>
      </c>
      <c r="E5616" s="74"/>
      <c r="F5616" s="74"/>
      <c r="G5616" s="74"/>
      <c r="H5616" s="74"/>
      <c r="I5616" s="54"/>
      <c r="J5616" s="50"/>
      <c r="K5616" s="54"/>
      <c r="L5616" s="55"/>
      <c r="M5616" s="75"/>
      <c r="N5616" s="75"/>
      <c r="O5616" s="74"/>
      <c r="P5616" s="74"/>
      <c r="Q5616" s="57">
        <f t="shared" si="1363"/>
        <v>0</v>
      </c>
      <c r="R5616" s="74"/>
      <c r="S5616" s="53">
        <f t="shared" si="1365"/>
        <v>0</v>
      </c>
      <c r="T5616" s="58"/>
      <c r="U5616" s="58"/>
      <c r="V5616" s="53">
        <f t="shared" si="1364"/>
        <v>0</v>
      </c>
      <c r="W5616" s="75"/>
      <c r="X5616" s="76"/>
    </row>
    <row r="5617" spans="1:24" s="77" customFormat="1" ht="15.75" x14ac:dyDescent="0.25">
      <c r="A5617" s="72" t="s">
        <v>318</v>
      </c>
      <c r="B5617" s="33" t="s">
        <v>338</v>
      </c>
      <c r="C5617" s="78" t="s">
        <v>127</v>
      </c>
      <c r="D5617" s="43" t="s">
        <v>161</v>
      </c>
      <c r="E5617" s="74"/>
      <c r="F5617" s="74"/>
      <c r="G5617" s="74"/>
      <c r="H5617" s="74"/>
      <c r="I5617" s="54"/>
      <c r="J5617" s="50"/>
      <c r="K5617" s="54"/>
      <c r="L5617" s="55"/>
      <c r="M5617" s="75"/>
      <c r="N5617" s="75"/>
      <c r="O5617" s="74"/>
      <c r="P5617" s="74"/>
      <c r="Q5617" s="57">
        <f t="shared" si="1363"/>
        <v>0</v>
      </c>
      <c r="R5617" s="74"/>
      <c r="S5617" s="53">
        <f t="shared" si="1365"/>
        <v>0</v>
      </c>
      <c r="T5617" s="58"/>
      <c r="U5617" s="58"/>
      <c r="V5617" s="53">
        <f t="shared" si="1364"/>
        <v>0</v>
      </c>
      <c r="W5617" s="75"/>
      <c r="X5617" s="76"/>
    </row>
    <row r="5618" spans="1:24" s="77" customFormat="1" ht="31.5" x14ac:dyDescent="0.25">
      <c r="A5618" s="72" t="s">
        <v>318</v>
      </c>
      <c r="B5618" s="33" t="s">
        <v>338</v>
      </c>
      <c r="C5618" s="78" t="s">
        <v>126</v>
      </c>
      <c r="D5618" s="43" t="s">
        <v>162</v>
      </c>
      <c r="E5618" s="74"/>
      <c r="F5618" s="74"/>
      <c r="G5618" s="74"/>
      <c r="H5618" s="74"/>
      <c r="I5618" s="54"/>
      <c r="J5618" s="50"/>
      <c r="K5618" s="54"/>
      <c r="L5618" s="55"/>
      <c r="M5618" s="75"/>
      <c r="N5618" s="75"/>
      <c r="O5618" s="74"/>
      <c r="P5618" s="74"/>
      <c r="Q5618" s="57">
        <f t="shared" si="1363"/>
        <v>0</v>
      </c>
      <c r="R5618" s="74"/>
      <c r="S5618" s="53">
        <f t="shared" si="1365"/>
        <v>0</v>
      </c>
      <c r="T5618" s="58"/>
      <c r="U5618" s="58"/>
      <c r="V5618" s="53">
        <f t="shared" si="1364"/>
        <v>0</v>
      </c>
      <c r="W5618" s="75"/>
      <c r="X5618" s="76"/>
    </row>
    <row r="5619" spans="1:24" s="77" customFormat="1" ht="15.75" x14ac:dyDescent="0.25">
      <c r="A5619" s="72" t="s">
        <v>318</v>
      </c>
      <c r="B5619" s="33" t="s">
        <v>338</v>
      </c>
      <c r="C5619" s="78" t="s">
        <v>122</v>
      </c>
      <c r="D5619" s="43" t="s">
        <v>163</v>
      </c>
      <c r="E5619" s="74"/>
      <c r="F5619" s="74"/>
      <c r="G5619" s="74"/>
      <c r="H5619" s="74"/>
      <c r="I5619" s="54"/>
      <c r="J5619" s="50"/>
      <c r="K5619" s="54"/>
      <c r="L5619" s="55"/>
      <c r="M5619" s="75"/>
      <c r="N5619" s="75"/>
      <c r="O5619" s="74"/>
      <c r="P5619" s="74"/>
      <c r="Q5619" s="57">
        <f t="shared" si="1363"/>
        <v>0</v>
      </c>
      <c r="R5619" s="74"/>
      <c r="S5619" s="53">
        <f t="shared" si="1365"/>
        <v>0</v>
      </c>
      <c r="T5619" s="58"/>
      <c r="U5619" s="58"/>
      <c r="V5619" s="53">
        <f t="shared" si="1364"/>
        <v>0</v>
      </c>
      <c r="W5619" s="75"/>
      <c r="X5619" s="76"/>
    </row>
    <row r="5620" spans="1:24" s="77" customFormat="1" ht="15.75" x14ac:dyDescent="0.25">
      <c r="A5620" s="72" t="s">
        <v>318</v>
      </c>
      <c r="B5620" s="33" t="s">
        <v>338</v>
      </c>
      <c r="C5620" s="78" t="s">
        <v>123</v>
      </c>
      <c r="D5620" s="43" t="s">
        <v>164</v>
      </c>
      <c r="E5620" s="74"/>
      <c r="F5620" s="74"/>
      <c r="G5620" s="74"/>
      <c r="H5620" s="74"/>
      <c r="I5620" s="54"/>
      <c r="J5620" s="50"/>
      <c r="K5620" s="54"/>
      <c r="L5620" s="55"/>
      <c r="M5620" s="75"/>
      <c r="N5620" s="75"/>
      <c r="O5620" s="74"/>
      <c r="P5620" s="74"/>
      <c r="Q5620" s="57">
        <f t="shared" si="1363"/>
        <v>0</v>
      </c>
      <c r="R5620" s="74"/>
      <c r="S5620" s="53">
        <f t="shared" si="1365"/>
        <v>0</v>
      </c>
      <c r="T5620" s="58"/>
      <c r="U5620" s="58"/>
      <c r="V5620" s="53">
        <f t="shared" si="1364"/>
        <v>0</v>
      </c>
      <c r="W5620" s="75"/>
      <c r="X5620" s="76"/>
    </row>
    <row r="5621" spans="1:24" s="77" customFormat="1" ht="15.75" x14ac:dyDescent="0.25">
      <c r="A5621" s="72" t="s">
        <v>318</v>
      </c>
      <c r="B5621" s="33" t="s">
        <v>338</v>
      </c>
      <c r="C5621" s="78" t="s">
        <v>182</v>
      </c>
      <c r="D5621" s="43" t="s">
        <v>183</v>
      </c>
      <c r="E5621" s="74"/>
      <c r="F5621" s="74"/>
      <c r="G5621" s="74"/>
      <c r="H5621" s="74"/>
      <c r="I5621" s="54"/>
      <c r="J5621" s="50"/>
      <c r="K5621" s="54"/>
      <c r="L5621" s="55"/>
      <c r="M5621" s="75"/>
      <c r="N5621" s="75"/>
      <c r="O5621" s="74"/>
      <c r="P5621" s="74"/>
      <c r="Q5621" s="57">
        <f t="shared" si="1363"/>
        <v>0</v>
      </c>
      <c r="R5621" s="74"/>
      <c r="S5621" s="53">
        <f t="shared" si="1365"/>
        <v>0</v>
      </c>
      <c r="T5621" s="58"/>
      <c r="U5621" s="58"/>
      <c r="V5621" s="53">
        <f t="shared" si="1364"/>
        <v>0</v>
      </c>
      <c r="W5621" s="75"/>
      <c r="X5621" s="76"/>
    </row>
    <row r="5622" spans="1:24" s="77" customFormat="1" ht="15.75" x14ac:dyDescent="0.25">
      <c r="A5622" s="72" t="s">
        <v>318</v>
      </c>
      <c r="B5622" s="33" t="s">
        <v>338</v>
      </c>
      <c r="C5622" s="78" t="s">
        <v>184</v>
      </c>
      <c r="D5622" s="43" t="s">
        <v>185</v>
      </c>
      <c r="E5622" s="74"/>
      <c r="F5622" s="74"/>
      <c r="G5622" s="74"/>
      <c r="H5622" s="74"/>
      <c r="I5622" s="54"/>
      <c r="J5622" s="50"/>
      <c r="K5622" s="54"/>
      <c r="L5622" s="55"/>
      <c r="M5622" s="75"/>
      <c r="N5622" s="75"/>
      <c r="O5622" s="74"/>
      <c r="P5622" s="74"/>
      <c r="Q5622" s="57">
        <f t="shared" si="1363"/>
        <v>0</v>
      </c>
      <c r="R5622" s="74"/>
      <c r="S5622" s="53">
        <f t="shared" si="1365"/>
        <v>0</v>
      </c>
      <c r="T5622" s="58"/>
      <c r="U5622" s="58"/>
      <c r="V5622" s="53">
        <f t="shared" si="1364"/>
        <v>0</v>
      </c>
      <c r="W5622" s="75"/>
      <c r="X5622" s="76"/>
    </row>
    <row r="5623" spans="1:24" s="77" customFormat="1" ht="15.75" x14ac:dyDescent="0.25">
      <c r="A5623" s="72" t="s">
        <v>318</v>
      </c>
      <c r="B5623" s="33" t="s">
        <v>338</v>
      </c>
      <c r="C5623" s="78" t="s">
        <v>186</v>
      </c>
      <c r="D5623" s="43" t="s">
        <v>187</v>
      </c>
      <c r="E5623" s="74"/>
      <c r="F5623" s="74"/>
      <c r="G5623" s="74"/>
      <c r="H5623" s="74"/>
      <c r="I5623" s="54"/>
      <c r="J5623" s="50"/>
      <c r="K5623" s="54"/>
      <c r="L5623" s="55"/>
      <c r="M5623" s="75"/>
      <c r="N5623" s="75"/>
      <c r="O5623" s="74"/>
      <c r="P5623" s="74"/>
      <c r="Q5623" s="57">
        <f t="shared" si="1363"/>
        <v>0</v>
      </c>
      <c r="R5623" s="74"/>
      <c r="S5623" s="53">
        <f t="shared" si="1365"/>
        <v>0</v>
      </c>
      <c r="T5623" s="58"/>
      <c r="U5623" s="58"/>
      <c r="V5623" s="53">
        <f t="shared" si="1364"/>
        <v>0</v>
      </c>
      <c r="W5623" s="75"/>
      <c r="X5623" s="76"/>
    </row>
    <row r="5624" spans="1:24" s="77" customFormat="1" ht="31.5" x14ac:dyDescent="0.25">
      <c r="A5624" s="72" t="s">
        <v>318</v>
      </c>
      <c r="B5624" s="33" t="s">
        <v>338</v>
      </c>
      <c r="C5624" s="78" t="s">
        <v>188</v>
      </c>
      <c r="D5624" s="43" t="s">
        <v>189</v>
      </c>
      <c r="E5624" s="74"/>
      <c r="F5624" s="74"/>
      <c r="G5624" s="74"/>
      <c r="H5624" s="74"/>
      <c r="I5624" s="54"/>
      <c r="J5624" s="50"/>
      <c r="K5624" s="54"/>
      <c r="L5624" s="55"/>
      <c r="M5624" s="75"/>
      <c r="N5624" s="75"/>
      <c r="O5624" s="74"/>
      <c r="P5624" s="74"/>
      <c r="Q5624" s="57">
        <f t="shared" si="1363"/>
        <v>0</v>
      </c>
      <c r="R5624" s="74"/>
      <c r="S5624" s="53">
        <f t="shared" si="1365"/>
        <v>0</v>
      </c>
      <c r="T5624" s="58"/>
      <c r="U5624" s="58"/>
      <c r="V5624" s="53">
        <f t="shared" si="1364"/>
        <v>0</v>
      </c>
      <c r="W5624" s="75"/>
      <c r="X5624" s="76"/>
    </row>
    <row r="5625" spans="1:24" s="77" customFormat="1" ht="15.75" x14ac:dyDescent="0.25">
      <c r="A5625" s="72" t="s">
        <v>318</v>
      </c>
      <c r="B5625" s="33" t="s">
        <v>338</v>
      </c>
      <c r="C5625" s="78" t="s">
        <v>124</v>
      </c>
      <c r="D5625" s="43" t="s">
        <v>165</v>
      </c>
      <c r="E5625" s="74"/>
      <c r="F5625" s="74"/>
      <c r="G5625" s="74"/>
      <c r="H5625" s="74"/>
      <c r="I5625" s="54"/>
      <c r="J5625" s="50"/>
      <c r="K5625" s="54"/>
      <c r="L5625" s="55"/>
      <c r="M5625" s="75"/>
      <c r="N5625" s="75"/>
      <c r="O5625" s="74"/>
      <c r="P5625" s="74"/>
      <c r="Q5625" s="57">
        <f t="shared" si="1363"/>
        <v>0</v>
      </c>
      <c r="R5625" s="74"/>
      <c r="S5625" s="53">
        <f t="shared" si="1365"/>
        <v>0</v>
      </c>
      <c r="T5625" s="58"/>
      <c r="U5625" s="58"/>
      <c r="V5625" s="53">
        <f t="shared" si="1364"/>
        <v>0</v>
      </c>
      <c r="W5625" s="75"/>
      <c r="X5625" s="76"/>
    </row>
    <row r="5626" spans="1:24" s="77" customFormat="1" ht="15.75" x14ac:dyDescent="0.25">
      <c r="A5626" s="72" t="s">
        <v>318</v>
      </c>
      <c r="B5626" s="33" t="s">
        <v>338</v>
      </c>
      <c r="C5626" s="78" t="s">
        <v>125</v>
      </c>
      <c r="D5626" s="43" t="s">
        <v>166</v>
      </c>
      <c r="E5626" s="74"/>
      <c r="F5626" s="74"/>
      <c r="G5626" s="74"/>
      <c r="H5626" s="74"/>
      <c r="I5626" s="54"/>
      <c r="J5626" s="50"/>
      <c r="K5626" s="54"/>
      <c r="L5626" s="55"/>
      <c r="M5626" s="75"/>
      <c r="N5626" s="75"/>
      <c r="O5626" s="74"/>
      <c r="P5626" s="74"/>
      <c r="Q5626" s="57">
        <f t="shared" si="1363"/>
        <v>0</v>
      </c>
      <c r="R5626" s="74"/>
      <c r="S5626" s="53">
        <f t="shared" si="1365"/>
        <v>0</v>
      </c>
      <c r="T5626" s="58"/>
      <c r="U5626" s="58"/>
      <c r="V5626" s="53">
        <f t="shared" si="1364"/>
        <v>0</v>
      </c>
      <c r="W5626" s="75"/>
      <c r="X5626" s="76"/>
    </row>
    <row r="5627" spans="1:24" s="77" customFormat="1" ht="47.25" x14ac:dyDescent="0.25">
      <c r="A5627" s="72" t="s">
        <v>318</v>
      </c>
      <c r="B5627" s="33" t="s">
        <v>338</v>
      </c>
      <c r="C5627" s="78" t="s">
        <v>34</v>
      </c>
      <c r="D5627" s="43" t="s">
        <v>167</v>
      </c>
      <c r="E5627" s="74"/>
      <c r="F5627" s="74"/>
      <c r="G5627" s="74"/>
      <c r="H5627" s="74"/>
      <c r="I5627" s="54"/>
      <c r="J5627" s="50"/>
      <c r="K5627" s="54"/>
      <c r="L5627" s="55"/>
      <c r="M5627" s="75"/>
      <c r="N5627" s="75"/>
      <c r="O5627" s="74"/>
      <c r="P5627" s="74"/>
      <c r="Q5627" s="57">
        <f t="shared" si="1363"/>
        <v>0</v>
      </c>
      <c r="R5627" s="74"/>
      <c r="S5627" s="53">
        <f t="shared" si="1365"/>
        <v>0</v>
      </c>
      <c r="T5627" s="58"/>
      <c r="U5627" s="58"/>
      <c r="V5627" s="53">
        <f t="shared" si="1364"/>
        <v>0</v>
      </c>
      <c r="W5627" s="75"/>
      <c r="X5627" s="76"/>
    </row>
    <row r="5628" spans="1:24" s="77" customFormat="1" ht="15.75" x14ac:dyDescent="0.25">
      <c r="A5628" s="72" t="s">
        <v>318</v>
      </c>
      <c r="B5628" s="33" t="s">
        <v>338</v>
      </c>
      <c r="C5628" s="78" t="s">
        <v>35</v>
      </c>
      <c r="D5628" s="43" t="s">
        <v>168</v>
      </c>
      <c r="E5628" s="74"/>
      <c r="F5628" s="74"/>
      <c r="G5628" s="74"/>
      <c r="H5628" s="74"/>
      <c r="I5628" s="54"/>
      <c r="J5628" s="50"/>
      <c r="K5628" s="54"/>
      <c r="L5628" s="55"/>
      <c r="M5628" s="75"/>
      <c r="N5628" s="75"/>
      <c r="O5628" s="74"/>
      <c r="P5628" s="74"/>
      <c r="Q5628" s="57">
        <f t="shared" si="1363"/>
        <v>0</v>
      </c>
      <c r="R5628" s="74"/>
      <c r="S5628" s="53">
        <f t="shared" si="1365"/>
        <v>0</v>
      </c>
      <c r="T5628" s="58"/>
      <c r="U5628" s="58"/>
      <c r="V5628" s="53">
        <f t="shared" si="1364"/>
        <v>0</v>
      </c>
      <c r="W5628" s="75"/>
      <c r="X5628" s="76"/>
    </row>
    <row r="5629" spans="1:24" s="77" customFormat="1" ht="31.5" x14ac:dyDescent="0.25">
      <c r="A5629" s="72" t="s">
        <v>318</v>
      </c>
      <c r="B5629" s="33" t="s">
        <v>338</v>
      </c>
      <c r="C5629" s="78" t="s">
        <v>36</v>
      </c>
      <c r="D5629" s="43" t="s">
        <v>190</v>
      </c>
      <c r="E5629" s="74"/>
      <c r="F5629" s="74"/>
      <c r="G5629" s="74"/>
      <c r="H5629" s="74"/>
      <c r="I5629" s="54"/>
      <c r="J5629" s="50"/>
      <c r="K5629" s="54"/>
      <c r="L5629" s="55"/>
      <c r="M5629" s="75"/>
      <c r="N5629" s="75"/>
      <c r="O5629" s="74"/>
      <c r="P5629" s="74"/>
      <c r="Q5629" s="57">
        <f t="shared" si="1363"/>
        <v>0</v>
      </c>
      <c r="R5629" s="74"/>
      <c r="S5629" s="53">
        <f t="shared" si="1365"/>
        <v>0</v>
      </c>
      <c r="T5629" s="58"/>
      <c r="U5629" s="58"/>
      <c r="V5629" s="53">
        <f t="shared" si="1364"/>
        <v>0</v>
      </c>
      <c r="W5629" s="75"/>
      <c r="X5629" s="76"/>
    </row>
    <row r="5630" spans="1:24" s="77" customFormat="1" ht="31.5" x14ac:dyDescent="0.25">
      <c r="A5630" s="72" t="s">
        <v>318</v>
      </c>
      <c r="B5630" s="33" t="s">
        <v>338</v>
      </c>
      <c r="C5630" s="78" t="s">
        <v>37</v>
      </c>
      <c r="D5630" s="43" t="s">
        <v>191</v>
      </c>
      <c r="E5630" s="74"/>
      <c r="F5630" s="74"/>
      <c r="G5630" s="74"/>
      <c r="H5630" s="74"/>
      <c r="I5630" s="54"/>
      <c r="J5630" s="50"/>
      <c r="K5630" s="54"/>
      <c r="L5630" s="55"/>
      <c r="M5630" s="75"/>
      <c r="N5630" s="75"/>
      <c r="O5630" s="74"/>
      <c r="P5630" s="74"/>
      <c r="Q5630" s="57">
        <f t="shared" si="1363"/>
        <v>0</v>
      </c>
      <c r="R5630" s="74"/>
      <c r="S5630" s="53">
        <f t="shared" si="1365"/>
        <v>0</v>
      </c>
      <c r="T5630" s="58"/>
      <c r="U5630" s="58"/>
      <c r="V5630" s="53">
        <f t="shared" si="1364"/>
        <v>0</v>
      </c>
      <c r="W5630" s="75"/>
      <c r="X5630" s="76"/>
    </row>
    <row r="5631" spans="1:24" s="77" customFormat="1" ht="31.5" x14ac:dyDescent="0.25">
      <c r="A5631" s="72" t="s">
        <v>318</v>
      </c>
      <c r="B5631" s="33" t="s">
        <v>338</v>
      </c>
      <c r="C5631" s="78" t="s">
        <v>38</v>
      </c>
      <c r="D5631" s="43" t="s">
        <v>169</v>
      </c>
      <c r="E5631" s="74"/>
      <c r="F5631" s="74"/>
      <c r="G5631" s="74"/>
      <c r="H5631" s="74"/>
      <c r="I5631" s="54"/>
      <c r="J5631" s="50"/>
      <c r="K5631" s="54"/>
      <c r="L5631" s="55"/>
      <c r="M5631" s="75"/>
      <c r="N5631" s="75"/>
      <c r="O5631" s="74"/>
      <c r="P5631" s="74"/>
      <c r="Q5631" s="57">
        <f t="shared" si="1363"/>
        <v>0</v>
      </c>
      <c r="R5631" s="74"/>
      <c r="S5631" s="53">
        <f t="shared" si="1365"/>
        <v>0</v>
      </c>
      <c r="T5631" s="58"/>
      <c r="U5631" s="58"/>
      <c r="V5631" s="53">
        <f t="shared" si="1364"/>
        <v>0</v>
      </c>
      <c r="W5631" s="75"/>
      <c r="X5631" s="76"/>
    </row>
    <row r="5632" spans="1:24" s="77" customFormat="1" ht="15.75" x14ac:dyDescent="0.25">
      <c r="A5632" s="72" t="s">
        <v>318</v>
      </c>
      <c r="B5632" s="33" t="s">
        <v>338</v>
      </c>
      <c r="C5632" s="78" t="s">
        <v>39</v>
      </c>
      <c r="D5632" s="43" t="s">
        <v>170</v>
      </c>
      <c r="E5632" s="74"/>
      <c r="F5632" s="74"/>
      <c r="G5632" s="74"/>
      <c r="H5632" s="74"/>
      <c r="I5632" s="54"/>
      <c r="J5632" s="50"/>
      <c r="K5632" s="54"/>
      <c r="L5632" s="55"/>
      <c r="M5632" s="75"/>
      <c r="N5632" s="75"/>
      <c r="O5632" s="74"/>
      <c r="P5632" s="74"/>
      <c r="Q5632" s="57">
        <f t="shared" si="1363"/>
        <v>0</v>
      </c>
      <c r="R5632" s="74"/>
      <c r="S5632" s="53">
        <f t="shared" si="1365"/>
        <v>0</v>
      </c>
      <c r="T5632" s="58"/>
      <c r="U5632" s="58"/>
      <c r="V5632" s="53">
        <f t="shared" si="1364"/>
        <v>0</v>
      </c>
      <c r="W5632" s="75"/>
      <c r="X5632" s="76"/>
    </row>
    <row r="5633" spans="1:24" s="77" customFormat="1" ht="47.25" x14ac:dyDescent="0.25">
      <c r="A5633" s="72" t="s">
        <v>318</v>
      </c>
      <c r="B5633" s="33" t="s">
        <v>338</v>
      </c>
      <c r="C5633" s="78" t="s">
        <v>40</v>
      </c>
      <c r="D5633" s="43" t="s">
        <v>172</v>
      </c>
      <c r="E5633" s="74"/>
      <c r="F5633" s="74"/>
      <c r="G5633" s="74"/>
      <c r="H5633" s="74"/>
      <c r="I5633" s="54"/>
      <c r="J5633" s="50"/>
      <c r="K5633" s="54"/>
      <c r="L5633" s="55"/>
      <c r="M5633" s="75"/>
      <c r="N5633" s="75"/>
      <c r="O5633" s="74"/>
      <c r="P5633" s="74"/>
      <c r="Q5633" s="57">
        <f t="shared" si="1363"/>
        <v>0</v>
      </c>
      <c r="R5633" s="74"/>
      <c r="S5633" s="53">
        <f t="shared" si="1365"/>
        <v>0</v>
      </c>
      <c r="T5633" s="58"/>
      <c r="U5633" s="58"/>
      <c r="V5633" s="53">
        <f t="shared" si="1364"/>
        <v>0</v>
      </c>
      <c r="W5633" s="75"/>
      <c r="X5633" s="76"/>
    </row>
    <row r="5634" spans="1:24" s="77" customFormat="1" ht="15.75" x14ac:dyDescent="0.25">
      <c r="A5634" s="72" t="s">
        <v>318</v>
      </c>
      <c r="B5634" s="33" t="s">
        <v>338</v>
      </c>
      <c r="C5634" s="78" t="s">
        <v>41</v>
      </c>
      <c r="D5634" s="43" t="s">
        <v>171</v>
      </c>
      <c r="E5634" s="74"/>
      <c r="F5634" s="74"/>
      <c r="G5634" s="74"/>
      <c r="H5634" s="74"/>
      <c r="I5634" s="54"/>
      <c r="J5634" s="50"/>
      <c r="K5634" s="54"/>
      <c r="L5634" s="55"/>
      <c r="M5634" s="75"/>
      <c r="N5634" s="75"/>
      <c r="O5634" s="74"/>
      <c r="P5634" s="74"/>
      <c r="Q5634" s="57">
        <f t="shared" si="1363"/>
        <v>0</v>
      </c>
      <c r="R5634" s="74"/>
      <c r="S5634" s="53">
        <f t="shared" si="1365"/>
        <v>0</v>
      </c>
      <c r="T5634" s="58"/>
      <c r="U5634" s="58"/>
      <c r="V5634" s="53">
        <f t="shared" si="1364"/>
        <v>0</v>
      </c>
      <c r="W5634" s="75"/>
      <c r="X5634" s="76"/>
    </row>
    <row r="5635" spans="1:24" s="77" customFormat="1" ht="15.75" x14ac:dyDescent="0.25">
      <c r="A5635" s="72" t="s">
        <v>318</v>
      </c>
      <c r="B5635" s="33" t="s">
        <v>338</v>
      </c>
      <c r="C5635" s="78" t="s">
        <v>42</v>
      </c>
      <c r="D5635" s="43" t="s">
        <v>192</v>
      </c>
      <c r="E5635" s="74"/>
      <c r="F5635" s="74"/>
      <c r="G5635" s="74"/>
      <c r="H5635" s="74"/>
      <c r="I5635" s="54"/>
      <c r="J5635" s="50"/>
      <c r="K5635" s="54"/>
      <c r="L5635" s="55"/>
      <c r="M5635" s="75"/>
      <c r="N5635" s="75"/>
      <c r="O5635" s="74"/>
      <c r="P5635" s="74"/>
      <c r="Q5635" s="57">
        <f t="shared" si="1363"/>
        <v>0</v>
      </c>
      <c r="R5635" s="74"/>
      <c r="S5635" s="53">
        <f t="shared" si="1365"/>
        <v>0</v>
      </c>
      <c r="T5635" s="58"/>
      <c r="U5635" s="58"/>
      <c r="V5635" s="53">
        <f t="shared" si="1364"/>
        <v>0</v>
      </c>
      <c r="W5635" s="75"/>
      <c r="X5635" s="76"/>
    </row>
    <row r="5636" spans="1:24" s="77" customFormat="1" ht="15.75" x14ac:dyDescent="0.25">
      <c r="A5636" s="72" t="s">
        <v>318</v>
      </c>
      <c r="B5636" s="33" t="s">
        <v>338</v>
      </c>
      <c r="C5636" s="78" t="s">
        <v>43</v>
      </c>
      <c r="D5636" s="43" t="s">
        <v>193</v>
      </c>
      <c r="E5636" s="74"/>
      <c r="F5636" s="74"/>
      <c r="G5636" s="74"/>
      <c r="H5636" s="74"/>
      <c r="I5636" s="54"/>
      <c r="J5636" s="50"/>
      <c r="K5636" s="54"/>
      <c r="L5636" s="55"/>
      <c r="M5636" s="75"/>
      <c r="N5636" s="75"/>
      <c r="O5636" s="74"/>
      <c r="P5636" s="74"/>
      <c r="Q5636" s="57">
        <f t="shared" si="1363"/>
        <v>0</v>
      </c>
      <c r="R5636" s="74"/>
      <c r="S5636" s="53">
        <f t="shared" si="1365"/>
        <v>0</v>
      </c>
      <c r="T5636" s="58"/>
      <c r="U5636" s="58"/>
      <c r="V5636" s="53">
        <f t="shared" si="1364"/>
        <v>0</v>
      </c>
      <c r="W5636" s="75"/>
      <c r="X5636" s="76"/>
    </row>
    <row r="5637" spans="1:24" s="77" customFormat="1" ht="15.75" x14ac:dyDescent="0.25">
      <c r="A5637" s="72" t="s">
        <v>318</v>
      </c>
      <c r="B5637" s="33" t="s">
        <v>338</v>
      </c>
      <c r="C5637" s="78" t="s">
        <v>44</v>
      </c>
      <c r="D5637" s="43" t="s">
        <v>173</v>
      </c>
      <c r="E5637" s="53">
        <v>128544</v>
      </c>
      <c r="F5637" s="53">
        <f>E5637/12*3</f>
        <v>32136</v>
      </c>
      <c r="G5637" s="53">
        <v>63103</v>
      </c>
      <c r="H5637" s="53">
        <v>32136</v>
      </c>
      <c r="I5637" s="127">
        <f>G5637-F5637</f>
        <v>30967</v>
      </c>
      <c r="J5637" s="55">
        <f>ROUND(I5637/F5637*100,2)</f>
        <v>96.36</v>
      </c>
      <c r="K5637" s="54"/>
      <c r="L5637" s="55"/>
      <c r="M5637" s="75"/>
      <c r="N5637" s="75"/>
      <c r="O5637" s="74">
        <v>2555</v>
      </c>
      <c r="P5637" s="74">
        <v>1575</v>
      </c>
      <c r="Q5637" s="57">
        <f t="shared" si="1363"/>
        <v>980</v>
      </c>
      <c r="R5637" s="74">
        <v>220</v>
      </c>
      <c r="S5637" s="53">
        <f>ROUND(R5637/12*3,0)</f>
        <v>55</v>
      </c>
      <c r="T5637" s="58">
        <v>108</v>
      </c>
      <c r="U5637" s="58">
        <v>55</v>
      </c>
      <c r="V5637" s="53">
        <f t="shared" si="1364"/>
        <v>53</v>
      </c>
      <c r="W5637" s="75"/>
      <c r="X5637" s="76"/>
    </row>
    <row r="5638" spans="1:24" s="77" customFormat="1" ht="15.75" x14ac:dyDescent="0.25">
      <c r="A5638" s="72" t="s">
        <v>318</v>
      </c>
      <c r="B5638" s="33" t="s">
        <v>338</v>
      </c>
      <c r="C5638" s="78" t="s">
        <v>45</v>
      </c>
      <c r="D5638" s="43" t="s">
        <v>187</v>
      </c>
      <c r="E5638" s="74"/>
      <c r="F5638" s="74"/>
      <c r="G5638" s="74"/>
      <c r="H5638" s="74"/>
      <c r="I5638" s="54"/>
      <c r="J5638" s="50"/>
      <c r="K5638" s="54"/>
      <c r="L5638" s="55"/>
      <c r="M5638" s="75"/>
      <c r="N5638" s="75"/>
      <c r="O5638" s="74"/>
      <c r="P5638" s="74"/>
      <c r="Q5638" s="57">
        <f t="shared" si="1363"/>
        <v>0</v>
      </c>
      <c r="R5638" s="74"/>
      <c r="S5638" s="53">
        <f t="shared" ref="S5638:S5648" si="1366">ROUND(R5638/12*3,0)</f>
        <v>0</v>
      </c>
      <c r="T5638" s="58"/>
      <c r="U5638" s="58"/>
      <c r="V5638" s="53">
        <f t="shared" si="1364"/>
        <v>0</v>
      </c>
      <c r="W5638" s="75"/>
      <c r="X5638" s="76"/>
    </row>
    <row r="5639" spans="1:24" s="77" customFormat="1" ht="15.75" x14ac:dyDescent="0.25">
      <c r="A5639" s="72" t="s">
        <v>318</v>
      </c>
      <c r="B5639" s="33" t="s">
        <v>338</v>
      </c>
      <c r="C5639" s="78" t="s">
        <v>46</v>
      </c>
      <c r="D5639" s="43" t="s">
        <v>194</v>
      </c>
      <c r="E5639" s="74"/>
      <c r="F5639" s="74"/>
      <c r="G5639" s="74"/>
      <c r="H5639" s="74"/>
      <c r="I5639" s="54"/>
      <c r="J5639" s="50"/>
      <c r="K5639" s="54"/>
      <c r="L5639" s="55"/>
      <c r="M5639" s="75"/>
      <c r="N5639" s="75"/>
      <c r="O5639" s="74"/>
      <c r="P5639" s="74"/>
      <c r="Q5639" s="57">
        <f t="shared" si="1363"/>
        <v>0</v>
      </c>
      <c r="R5639" s="74"/>
      <c r="S5639" s="53">
        <f t="shared" si="1366"/>
        <v>0</v>
      </c>
      <c r="T5639" s="58"/>
      <c r="U5639" s="58"/>
      <c r="V5639" s="53">
        <f t="shared" si="1364"/>
        <v>0</v>
      </c>
      <c r="W5639" s="75"/>
      <c r="X5639" s="76"/>
    </row>
    <row r="5640" spans="1:24" s="77" customFormat="1" ht="15.75" x14ac:dyDescent="0.25">
      <c r="A5640" s="72" t="s">
        <v>318</v>
      </c>
      <c r="B5640" s="33" t="s">
        <v>338</v>
      </c>
      <c r="C5640" s="78" t="s">
        <v>47</v>
      </c>
      <c r="D5640" s="43" t="s">
        <v>121</v>
      </c>
      <c r="E5640" s="74"/>
      <c r="F5640" s="74"/>
      <c r="G5640" s="74"/>
      <c r="H5640" s="74"/>
      <c r="I5640" s="54"/>
      <c r="J5640" s="50"/>
      <c r="K5640" s="54"/>
      <c r="L5640" s="55"/>
      <c r="M5640" s="75"/>
      <c r="N5640" s="75"/>
      <c r="O5640" s="74"/>
      <c r="P5640" s="74"/>
      <c r="Q5640" s="57">
        <f t="shared" si="1363"/>
        <v>0</v>
      </c>
      <c r="R5640" s="74"/>
      <c r="S5640" s="53">
        <f t="shared" si="1366"/>
        <v>0</v>
      </c>
      <c r="T5640" s="58"/>
      <c r="U5640" s="58"/>
      <c r="V5640" s="53">
        <f t="shared" si="1364"/>
        <v>0</v>
      </c>
      <c r="W5640" s="75"/>
      <c r="X5640" s="76"/>
    </row>
    <row r="5641" spans="1:24" s="77" customFormat="1" ht="15.75" x14ac:dyDescent="0.25">
      <c r="A5641" s="72" t="s">
        <v>318</v>
      </c>
      <c r="B5641" s="33" t="s">
        <v>338</v>
      </c>
      <c r="C5641" s="78" t="s">
        <v>48</v>
      </c>
      <c r="D5641" s="43" t="s">
        <v>195</v>
      </c>
      <c r="E5641" s="74"/>
      <c r="F5641" s="74"/>
      <c r="G5641" s="74"/>
      <c r="H5641" s="74"/>
      <c r="I5641" s="54"/>
      <c r="J5641" s="50"/>
      <c r="K5641" s="54"/>
      <c r="L5641" s="55"/>
      <c r="M5641" s="75"/>
      <c r="N5641" s="75"/>
      <c r="O5641" s="74"/>
      <c r="P5641" s="74"/>
      <c r="Q5641" s="57">
        <f t="shared" si="1363"/>
        <v>0</v>
      </c>
      <c r="R5641" s="74"/>
      <c r="S5641" s="53">
        <f t="shared" si="1366"/>
        <v>0</v>
      </c>
      <c r="T5641" s="58"/>
      <c r="U5641" s="58"/>
      <c r="V5641" s="53">
        <f t="shared" si="1364"/>
        <v>0</v>
      </c>
      <c r="W5641" s="75"/>
      <c r="X5641" s="76"/>
    </row>
    <row r="5642" spans="1:24" s="77" customFormat="1" ht="31.5" x14ac:dyDescent="0.25">
      <c r="A5642" s="72" t="s">
        <v>318</v>
      </c>
      <c r="B5642" s="33" t="s">
        <v>338</v>
      </c>
      <c r="C5642" s="78" t="s">
        <v>128</v>
      </c>
      <c r="D5642" s="43" t="s">
        <v>118</v>
      </c>
      <c r="E5642" s="74"/>
      <c r="F5642" s="74"/>
      <c r="G5642" s="74"/>
      <c r="H5642" s="74"/>
      <c r="I5642" s="54"/>
      <c r="J5642" s="50"/>
      <c r="K5642" s="54"/>
      <c r="L5642" s="55"/>
      <c r="M5642" s="75"/>
      <c r="N5642" s="75"/>
      <c r="O5642" s="74"/>
      <c r="P5642" s="74"/>
      <c r="Q5642" s="57">
        <f t="shared" si="1363"/>
        <v>0</v>
      </c>
      <c r="R5642" s="74"/>
      <c r="S5642" s="53">
        <f t="shared" si="1366"/>
        <v>0</v>
      </c>
      <c r="T5642" s="58"/>
      <c r="U5642" s="58"/>
      <c r="V5642" s="53">
        <f t="shared" si="1364"/>
        <v>0</v>
      </c>
      <c r="W5642" s="75"/>
      <c r="X5642" s="76"/>
    </row>
    <row r="5643" spans="1:24" s="77" customFormat="1" ht="15.75" x14ac:dyDescent="0.25">
      <c r="A5643" s="72" t="s">
        <v>318</v>
      </c>
      <c r="B5643" s="33" t="s">
        <v>338</v>
      </c>
      <c r="C5643" s="78" t="s">
        <v>47</v>
      </c>
      <c r="D5643" s="43" t="s">
        <v>121</v>
      </c>
      <c r="E5643" s="74"/>
      <c r="F5643" s="74"/>
      <c r="G5643" s="74"/>
      <c r="H5643" s="74"/>
      <c r="I5643" s="54"/>
      <c r="J5643" s="50"/>
      <c r="K5643" s="54"/>
      <c r="L5643" s="55"/>
      <c r="M5643" s="75"/>
      <c r="N5643" s="75"/>
      <c r="O5643" s="74"/>
      <c r="P5643" s="74"/>
      <c r="Q5643" s="57">
        <f t="shared" si="1363"/>
        <v>0</v>
      </c>
      <c r="R5643" s="74"/>
      <c r="S5643" s="53">
        <f t="shared" si="1366"/>
        <v>0</v>
      </c>
      <c r="T5643" s="58"/>
      <c r="U5643" s="58"/>
      <c r="V5643" s="53">
        <f t="shared" si="1364"/>
        <v>0</v>
      </c>
      <c r="W5643" s="75"/>
      <c r="X5643" s="76"/>
    </row>
    <row r="5644" spans="1:24" s="77" customFormat="1" ht="31.5" x14ac:dyDescent="0.25">
      <c r="A5644" s="72" t="s">
        <v>318</v>
      </c>
      <c r="B5644" s="33" t="s">
        <v>338</v>
      </c>
      <c r="C5644" s="78" t="s">
        <v>49</v>
      </c>
      <c r="D5644" s="43" t="s">
        <v>196</v>
      </c>
      <c r="E5644" s="74"/>
      <c r="F5644" s="74"/>
      <c r="G5644" s="74"/>
      <c r="H5644" s="74"/>
      <c r="I5644" s="54"/>
      <c r="J5644" s="50"/>
      <c r="K5644" s="54"/>
      <c r="L5644" s="55"/>
      <c r="M5644" s="75"/>
      <c r="N5644" s="75"/>
      <c r="O5644" s="74"/>
      <c r="P5644" s="74"/>
      <c r="Q5644" s="57">
        <f t="shared" si="1363"/>
        <v>0</v>
      </c>
      <c r="R5644" s="74"/>
      <c r="S5644" s="53">
        <f t="shared" si="1366"/>
        <v>0</v>
      </c>
      <c r="T5644" s="58"/>
      <c r="U5644" s="58"/>
      <c r="V5644" s="53">
        <f t="shared" si="1364"/>
        <v>0</v>
      </c>
      <c r="W5644" s="75"/>
      <c r="X5644" s="76"/>
    </row>
    <row r="5645" spans="1:24" s="77" customFormat="1" ht="31.5" x14ac:dyDescent="0.25">
      <c r="A5645" s="72" t="s">
        <v>318</v>
      </c>
      <c r="B5645" s="33" t="s">
        <v>338</v>
      </c>
      <c r="C5645" s="78" t="s">
        <v>197</v>
      </c>
      <c r="D5645" s="43" t="s">
        <v>198</v>
      </c>
      <c r="E5645" s="74"/>
      <c r="F5645" s="74"/>
      <c r="G5645" s="74"/>
      <c r="H5645" s="74"/>
      <c r="I5645" s="54"/>
      <c r="J5645" s="50"/>
      <c r="K5645" s="54"/>
      <c r="L5645" s="55"/>
      <c r="M5645" s="75"/>
      <c r="N5645" s="75"/>
      <c r="O5645" s="74"/>
      <c r="P5645" s="74"/>
      <c r="Q5645" s="57">
        <f t="shared" si="1363"/>
        <v>0</v>
      </c>
      <c r="R5645" s="74"/>
      <c r="S5645" s="53">
        <f t="shared" si="1366"/>
        <v>0</v>
      </c>
      <c r="T5645" s="58"/>
      <c r="U5645" s="58"/>
      <c r="V5645" s="53">
        <f t="shared" si="1364"/>
        <v>0</v>
      </c>
      <c r="W5645" s="75"/>
      <c r="X5645" s="76"/>
    </row>
    <row r="5646" spans="1:24" s="77" customFormat="1" ht="47.25" x14ac:dyDescent="0.25">
      <c r="A5646" s="72" t="s">
        <v>318</v>
      </c>
      <c r="B5646" s="33" t="s">
        <v>338</v>
      </c>
      <c r="C5646" s="78" t="s">
        <v>199</v>
      </c>
      <c r="D5646" s="43" t="s">
        <v>200</v>
      </c>
      <c r="E5646" s="74"/>
      <c r="F5646" s="74"/>
      <c r="G5646" s="74"/>
      <c r="H5646" s="74"/>
      <c r="I5646" s="54"/>
      <c r="J5646" s="50"/>
      <c r="K5646" s="54"/>
      <c r="L5646" s="55"/>
      <c r="M5646" s="75"/>
      <c r="N5646" s="75"/>
      <c r="O5646" s="74"/>
      <c r="P5646" s="74"/>
      <c r="Q5646" s="57">
        <f t="shared" si="1363"/>
        <v>0</v>
      </c>
      <c r="R5646" s="74"/>
      <c r="S5646" s="53">
        <f t="shared" si="1366"/>
        <v>0</v>
      </c>
      <c r="T5646" s="58"/>
      <c r="U5646" s="58"/>
      <c r="V5646" s="53">
        <f t="shared" si="1364"/>
        <v>0</v>
      </c>
      <c r="W5646" s="75"/>
      <c r="X5646" s="76"/>
    </row>
    <row r="5647" spans="1:24" s="77" customFormat="1" ht="31.5" x14ac:dyDescent="0.25">
      <c r="A5647" s="72" t="s">
        <v>318</v>
      </c>
      <c r="B5647" s="33" t="s">
        <v>338</v>
      </c>
      <c r="C5647" s="78" t="s">
        <v>201</v>
      </c>
      <c r="D5647" s="43" t="s">
        <v>202</v>
      </c>
      <c r="E5647" s="74"/>
      <c r="F5647" s="74"/>
      <c r="G5647" s="74"/>
      <c r="H5647" s="74"/>
      <c r="I5647" s="54"/>
      <c r="J5647" s="50"/>
      <c r="K5647" s="54"/>
      <c r="L5647" s="55"/>
      <c r="M5647" s="75"/>
      <c r="N5647" s="75"/>
      <c r="O5647" s="74"/>
      <c r="P5647" s="74"/>
      <c r="Q5647" s="57">
        <f t="shared" si="1363"/>
        <v>0</v>
      </c>
      <c r="R5647" s="74"/>
      <c r="S5647" s="53">
        <f t="shared" si="1366"/>
        <v>0</v>
      </c>
      <c r="T5647" s="58"/>
      <c r="U5647" s="58"/>
      <c r="V5647" s="53">
        <f t="shared" si="1364"/>
        <v>0</v>
      </c>
      <c r="W5647" s="75"/>
      <c r="X5647" s="76"/>
    </row>
    <row r="5648" spans="1:24" s="77" customFormat="1" ht="47.25" x14ac:dyDescent="0.25">
      <c r="A5648" s="72" t="s">
        <v>318</v>
      </c>
      <c r="B5648" s="33" t="s">
        <v>338</v>
      </c>
      <c r="C5648" s="78" t="s">
        <v>203</v>
      </c>
      <c r="D5648" s="43" t="s">
        <v>204</v>
      </c>
      <c r="E5648" s="74"/>
      <c r="F5648" s="74"/>
      <c r="G5648" s="74"/>
      <c r="H5648" s="74"/>
      <c r="I5648" s="54"/>
      <c r="J5648" s="50"/>
      <c r="K5648" s="54"/>
      <c r="L5648" s="55"/>
      <c r="M5648" s="75"/>
      <c r="N5648" s="75"/>
      <c r="O5648" s="74"/>
      <c r="P5648" s="74"/>
      <c r="Q5648" s="57">
        <f t="shared" si="1363"/>
        <v>0</v>
      </c>
      <c r="R5648" s="74"/>
      <c r="S5648" s="53">
        <f t="shared" si="1366"/>
        <v>0</v>
      </c>
      <c r="T5648" s="58"/>
      <c r="U5648" s="58"/>
      <c r="V5648" s="53">
        <f t="shared" si="1364"/>
        <v>0</v>
      </c>
      <c r="W5648" s="75"/>
      <c r="X5648" s="76"/>
    </row>
    <row r="5649" spans="1:24" s="77" customFormat="1" ht="31.5" x14ac:dyDescent="0.25">
      <c r="A5649" s="72" t="s">
        <v>318</v>
      </c>
      <c r="B5649" s="22" t="s">
        <v>339</v>
      </c>
      <c r="C5649" s="73" t="s">
        <v>102</v>
      </c>
      <c r="D5649" s="32" t="s">
        <v>50</v>
      </c>
      <c r="E5649" s="64">
        <f t="shared" ref="E5649:L5649" si="1367">SUM(E5650:E5696)</f>
        <v>20537</v>
      </c>
      <c r="F5649" s="64">
        <f t="shared" si="1367"/>
        <v>3422.8333333333335</v>
      </c>
      <c r="G5649" s="64">
        <f t="shared" si="1367"/>
        <v>9317</v>
      </c>
      <c r="H5649" s="64">
        <f t="shared" si="1367"/>
        <v>9317</v>
      </c>
      <c r="I5649" s="134">
        <f t="shared" si="1367"/>
        <v>0</v>
      </c>
      <c r="J5649" s="134">
        <f t="shared" si="1367"/>
        <v>0</v>
      </c>
      <c r="K5649" s="134">
        <f t="shared" si="1367"/>
        <v>0</v>
      </c>
      <c r="L5649" s="64">
        <f t="shared" si="1367"/>
        <v>0</v>
      </c>
      <c r="M5649" s="64"/>
      <c r="N5649" s="64"/>
      <c r="O5649" s="64">
        <f t="shared" ref="O5649:V5649" si="1368">SUM(O5650:O5694)</f>
        <v>0</v>
      </c>
      <c r="P5649" s="64">
        <f t="shared" si="1368"/>
        <v>0</v>
      </c>
      <c r="Q5649" s="134">
        <f t="shared" si="1368"/>
        <v>0</v>
      </c>
      <c r="R5649" s="64">
        <f t="shared" si="1368"/>
        <v>0</v>
      </c>
      <c r="S5649" s="64">
        <f t="shared" si="1368"/>
        <v>0</v>
      </c>
      <c r="T5649" s="144">
        <f t="shared" si="1368"/>
        <v>0</v>
      </c>
      <c r="U5649" s="144">
        <f t="shared" si="1368"/>
        <v>0</v>
      </c>
      <c r="V5649" s="64">
        <f t="shared" si="1368"/>
        <v>0</v>
      </c>
      <c r="W5649" s="64"/>
      <c r="X5649" s="76"/>
    </row>
    <row r="5650" spans="1:24" s="77" customFormat="1" ht="63" x14ac:dyDescent="0.25">
      <c r="A5650" s="72" t="s">
        <v>318</v>
      </c>
      <c r="B5650" s="44" t="s">
        <v>339</v>
      </c>
      <c r="C5650" s="73" t="s">
        <v>102</v>
      </c>
      <c r="D5650" s="43" t="s">
        <v>205</v>
      </c>
      <c r="E5650" s="74"/>
      <c r="F5650" s="74"/>
      <c r="G5650" s="74"/>
      <c r="H5650" s="74"/>
      <c r="I5650" s="54"/>
      <c r="J5650" s="50"/>
      <c r="K5650" s="54"/>
      <c r="L5650" s="55"/>
      <c r="M5650" s="75"/>
      <c r="N5650" s="75"/>
      <c r="O5650" s="74"/>
      <c r="P5650" s="74"/>
      <c r="Q5650" s="57">
        <f>O5650-P5650</f>
        <v>0</v>
      </c>
      <c r="R5650" s="74"/>
      <c r="S5650" s="53">
        <f>ROUND(R5650/12*3,0)</f>
        <v>0</v>
      </c>
      <c r="T5650" s="58"/>
      <c r="U5650" s="58"/>
      <c r="V5650" s="53">
        <f>T5650-U5650</f>
        <v>0</v>
      </c>
      <c r="W5650" s="75"/>
      <c r="X5650" s="76"/>
    </row>
    <row r="5651" spans="1:24" s="77" customFormat="1" ht="15.75" x14ac:dyDescent="0.25">
      <c r="A5651" s="72" t="s">
        <v>318</v>
      </c>
      <c r="B5651" s="44" t="s">
        <v>339</v>
      </c>
      <c r="C5651" s="23" t="s">
        <v>384</v>
      </c>
      <c r="D5651" s="43" t="s">
        <v>387</v>
      </c>
      <c r="E5651" s="74"/>
      <c r="F5651" s="74"/>
      <c r="G5651" s="74"/>
      <c r="H5651" s="74"/>
      <c r="I5651" s="54"/>
      <c r="J5651" s="50"/>
      <c r="K5651" s="54"/>
      <c r="L5651" s="55"/>
      <c r="M5651" s="75"/>
      <c r="N5651" s="75"/>
      <c r="O5651" s="74"/>
      <c r="P5651" s="74"/>
      <c r="Q5651" s="57"/>
      <c r="R5651" s="74"/>
      <c r="S5651" s="53"/>
      <c r="T5651" s="58"/>
      <c r="U5651" s="58"/>
      <c r="V5651" s="53"/>
      <c r="W5651" s="75"/>
      <c r="X5651" s="76"/>
    </row>
    <row r="5652" spans="1:24" s="77" customFormat="1" ht="15.75" x14ac:dyDescent="0.25">
      <c r="A5652" s="72" t="s">
        <v>318</v>
      </c>
      <c r="B5652" s="44" t="s">
        <v>339</v>
      </c>
      <c r="C5652" s="23" t="s">
        <v>385</v>
      </c>
      <c r="D5652" s="43" t="s">
        <v>388</v>
      </c>
      <c r="E5652" s="74"/>
      <c r="F5652" s="74"/>
      <c r="G5652" s="74"/>
      <c r="H5652" s="74"/>
      <c r="I5652" s="54"/>
      <c r="J5652" s="50"/>
      <c r="K5652" s="54"/>
      <c r="L5652" s="55"/>
      <c r="M5652" s="75"/>
      <c r="N5652" s="75"/>
      <c r="O5652" s="74"/>
      <c r="P5652" s="74"/>
      <c r="Q5652" s="57"/>
      <c r="R5652" s="74"/>
      <c r="S5652" s="53"/>
      <c r="T5652" s="58"/>
      <c r="U5652" s="58"/>
      <c r="V5652" s="53"/>
      <c r="W5652" s="75"/>
      <c r="X5652" s="76"/>
    </row>
    <row r="5653" spans="1:24" s="77" customFormat="1" ht="31.5" x14ac:dyDescent="0.25">
      <c r="A5653" s="72" t="s">
        <v>318</v>
      </c>
      <c r="B5653" s="44" t="s">
        <v>339</v>
      </c>
      <c r="C5653" s="23" t="s">
        <v>386</v>
      </c>
      <c r="D5653" s="43" t="s">
        <v>389</v>
      </c>
      <c r="E5653" s="74"/>
      <c r="F5653" s="74"/>
      <c r="G5653" s="74"/>
      <c r="H5653" s="74"/>
      <c r="I5653" s="54"/>
      <c r="J5653" s="50"/>
      <c r="K5653" s="54"/>
      <c r="L5653" s="55"/>
      <c r="M5653" s="75"/>
      <c r="N5653" s="75"/>
      <c r="O5653" s="74"/>
      <c r="P5653" s="74"/>
      <c r="Q5653" s="57"/>
      <c r="R5653" s="74"/>
      <c r="S5653" s="53"/>
      <c r="T5653" s="58"/>
      <c r="U5653" s="58"/>
      <c r="V5653" s="53"/>
      <c r="W5653" s="75"/>
      <c r="X5653" s="76"/>
    </row>
    <row r="5654" spans="1:24" s="77" customFormat="1" ht="31.5" x14ac:dyDescent="0.25">
      <c r="A5654" s="72" t="s">
        <v>318</v>
      </c>
      <c r="B5654" s="44" t="s">
        <v>339</v>
      </c>
      <c r="C5654" s="79" t="s">
        <v>206</v>
      </c>
      <c r="D5654" s="43" t="s">
        <v>207</v>
      </c>
      <c r="E5654" s="74"/>
      <c r="F5654" s="74"/>
      <c r="G5654" s="74"/>
      <c r="H5654" s="74"/>
      <c r="I5654" s="127"/>
      <c r="J5654" s="55"/>
      <c r="K5654" s="127"/>
      <c r="L5654" s="55"/>
      <c r="M5654" s="75"/>
      <c r="N5654" s="75"/>
      <c r="O5654" s="74"/>
      <c r="P5654" s="74"/>
      <c r="Q5654" s="59">
        <f t="shared" ref="Q5654:Q5692" si="1369">O5654-P5654</f>
        <v>0</v>
      </c>
      <c r="R5654" s="74"/>
      <c r="S5654" s="53">
        <f t="shared" ref="S5654:S5692" si="1370">ROUND(R5654/12*3,0)</f>
        <v>0</v>
      </c>
      <c r="T5654" s="53"/>
      <c r="U5654" s="53"/>
      <c r="V5654" s="53">
        <f t="shared" ref="V5654:V5692" si="1371">T5654-U5654</f>
        <v>0</v>
      </c>
      <c r="W5654" s="75"/>
      <c r="X5654" s="76"/>
    </row>
    <row r="5655" spans="1:24" s="77" customFormat="1" ht="31.5" x14ac:dyDescent="0.25">
      <c r="A5655" s="72" t="s">
        <v>318</v>
      </c>
      <c r="B5655" s="44" t="s">
        <v>339</v>
      </c>
      <c r="C5655" s="79" t="s">
        <v>208</v>
      </c>
      <c r="D5655" s="43" t="s">
        <v>209</v>
      </c>
      <c r="E5655" s="53"/>
      <c r="F5655" s="53">
        <f>E5655/12*1</f>
        <v>0</v>
      </c>
      <c r="G5655" s="53"/>
      <c r="H5655" s="53"/>
      <c r="I5655" s="54"/>
      <c r="J5655" s="50"/>
      <c r="K5655" s="54"/>
      <c r="L5655" s="55"/>
      <c r="M5655" s="75"/>
      <c r="N5655" s="75"/>
      <c r="O5655" s="74"/>
      <c r="P5655" s="74"/>
      <c r="Q5655" s="57">
        <f t="shared" si="1369"/>
        <v>0</v>
      </c>
      <c r="R5655" s="74"/>
      <c r="S5655" s="53">
        <f t="shared" si="1370"/>
        <v>0</v>
      </c>
      <c r="T5655" s="58"/>
      <c r="U5655" s="58"/>
      <c r="V5655" s="53">
        <f t="shared" si="1371"/>
        <v>0</v>
      </c>
      <c r="W5655" s="75"/>
      <c r="X5655" s="76"/>
    </row>
    <row r="5656" spans="1:24" s="77" customFormat="1" ht="15.75" x14ac:dyDescent="0.25">
      <c r="A5656" s="72" t="s">
        <v>318</v>
      </c>
      <c r="B5656" s="44" t="s">
        <v>339</v>
      </c>
      <c r="C5656" s="79" t="s">
        <v>210</v>
      </c>
      <c r="D5656" s="43" t="s">
        <v>224</v>
      </c>
      <c r="E5656" s="74"/>
      <c r="F5656" s="74"/>
      <c r="G5656" s="74"/>
      <c r="H5656" s="74"/>
      <c r="I5656" s="54"/>
      <c r="J5656" s="50"/>
      <c r="K5656" s="54"/>
      <c r="L5656" s="55"/>
      <c r="M5656" s="75"/>
      <c r="N5656" s="75"/>
      <c r="O5656" s="74"/>
      <c r="P5656" s="74"/>
      <c r="Q5656" s="57">
        <f t="shared" si="1369"/>
        <v>0</v>
      </c>
      <c r="R5656" s="74"/>
      <c r="S5656" s="53">
        <f t="shared" si="1370"/>
        <v>0</v>
      </c>
      <c r="T5656" s="58"/>
      <c r="U5656" s="58"/>
      <c r="V5656" s="53">
        <f t="shared" si="1371"/>
        <v>0</v>
      </c>
      <c r="W5656" s="75"/>
      <c r="X5656" s="76"/>
    </row>
    <row r="5657" spans="1:24" s="77" customFormat="1" ht="31.5" x14ac:dyDescent="0.25">
      <c r="A5657" s="72" t="s">
        <v>318</v>
      </c>
      <c r="B5657" s="44" t="s">
        <v>339</v>
      </c>
      <c r="C5657" s="79" t="s">
        <v>211</v>
      </c>
      <c r="D5657" s="43" t="s">
        <v>225</v>
      </c>
      <c r="E5657" s="74"/>
      <c r="F5657" s="74"/>
      <c r="G5657" s="74"/>
      <c r="H5657" s="74"/>
      <c r="I5657" s="54"/>
      <c r="J5657" s="50"/>
      <c r="K5657" s="54"/>
      <c r="L5657" s="55"/>
      <c r="M5657" s="75"/>
      <c r="N5657" s="75"/>
      <c r="O5657" s="74"/>
      <c r="P5657" s="74"/>
      <c r="Q5657" s="57">
        <f t="shared" si="1369"/>
        <v>0</v>
      </c>
      <c r="R5657" s="74"/>
      <c r="S5657" s="53">
        <f>ROUND(R5657/12*3,0)</f>
        <v>0</v>
      </c>
      <c r="T5657" s="58"/>
      <c r="U5657" s="58"/>
      <c r="V5657" s="53">
        <f t="shared" si="1371"/>
        <v>0</v>
      </c>
      <c r="W5657" s="75"/>
      <c r="X5657" s="76"/>
    </row>
    <row r="5658" spans="1:24" s="77" customFormat="1" ht="31.5" x14ac:dyDescent="0.25">
      <c r="A5658" s="72" t="s">
        <v>318</v>
      </c>
      <c r="B5658" s="44" t="s">
        <v>339</v>
      </c>
      <c r="C5658" s="79" t="s">
        <v>212</v>
      </c>
      <c r="D5658" s="43" t="s">
        <v>213</v>
      </c>
      <c r="E5658" s="53"/>
      <c r="F5658" s="53">
        <f>E5658/12*1</f>
        <v>0</v>
      </c>
      <c r="G5658" s="53"/>
      <c r="H5658" s="53"/>
      <c r="I5658" s="54"/>
      <c r="J5658" s="50"/>
      <c r="K5658" s="54"/>
      <c r="L5658" s="55"/>
      <c r="M5658" s="75"/>
      <c r="N5658" s="75"/>
      <c r="O5658" s="74"/>
      <c r="P5658" s="74"/>
      <c r="Q5658" s="57">
        <f t="shared" si="1369"/>
        <v>0</v>
      </c>
      <c r="R5658" s="74"/>
      <c r="S5658" s="53">
        <f t="shared" si="1370"/>
        <v>0</v>
      </c>
      <c r="T5658" s="58"/>
      <c r="U5658" s="58"/>
      <c r="V5658" s="53">
        <f t="shared" si="1371"/>
        <v>0</v>
      </c>
      <c r="W5658" s="75"/>
      <c r="X5658" s="76"/>
    </row>
    <row r="5659" spans="1:24" s="77" customFormat="1" ht="15.75" x14ac:dyDescent="0.25">
      <c r="A5659" s="72" t="s">
        <v>318</v>
      </c>
      <c r="B5659" s="44" t="s">
        <v>339</v>
      </c>
      <c r="C5659" s="79" t="s">
        <v>214</v>
      </c>
      <c r="D5659" s="43" t="s">
        <v>215</v>
      </c>
      <c r="E5659" s="74"/>
      <c r="F5659" s="74"/>
      <c r="G5659" s="74"/>
      <c r="H5659" s="74"/>
      <c r="I5659" s="54"/>
      <c r="J5659" s="50"/>
      <c r="K5659" s="54"/>
      <c r="L5659" s="55"/>
      <c r="M5659" s="75"/>
      <c r="N5659" s="75"/>
      <c r="O5659" s="74"/>
      <c r="P5659" s="74"/>
      <c r="Q5659" s="57">
        <f t="shared" si="1369"/>
        <v>0</v>
      </c>
      <c r="R5659" s="74"/>
      <c r="S5659" s="53">
        <f t="shared" si="1370"/>
        <v>0</v>
      </c>
      <c r="T5659" s="58"/>
      <c r="U5659" s="58"/>
      <c r="V5659" s="53">
        <f t="shared" si="1371"/>
        <v>0</v>
      </c>
      <c r="W5659" s="75"/>
      <c r="X5659" s="76"/>
    </row>
    <row r="5660" spans="1:24" s="77" customFormat="1" ht="31.5" x14ac:dyDescent="0.25">
      <c r="A5660" s="72" t="s">
        <v>318</v>
      </c>
      <c r="B5660" s="44" t="s">
        <v>339</v>
      </c>
      <c r="C5660" s="79" t="s">
        <v>216</v>
      </c>
      <c r="D5660" s="43" t="s">
        <v>217</v>
      </c>
      <c r="E5660" s="53">
        <v>20511</v>
      </c>
      <c r="F5660" s="53">
        <f>E5660/12*2</f>
        <v>3418.5</v>
      </c>
      <c r="G5660" s="53">
        <v>10112</v>
      </c>
      <c r="H5660" s="53">
        <v>10112</v>
      </c>
      <c r="I5660" s="54"/>
      <c r="J5660" s="50"/>
      <c r="K5660" s="54"/>
      <c r="L5660" s="55"/>
      <c r="M5660" s="75"/>
      <c r="N5660" s="75"/>
      <c r="O5660" s="74"/>
      <c r="P5660" s="74"/>
      <c r="Q5660" s="57">
        <f t="shared" si="1369"/>
        <v>0</v>
      </c>
      <c r="R5660" s="74"/>
      <c r="S5660" s="53">
        <f t="shared" si="1370"/>
        <v>0</v>
      </c>
      <c r="T5660" s="58"/>
      <c r="U5660" s="58"/>
      <c r="V5660" s="53">
        <f t="shared" si="1371"/>
        <v>0</v>
      </c>
      <c r="W5660" s="75"/>
      <c r="X5660" s="76"/>
    </row>
    <row r="5661" spans="1:24" s="77" customFormat="1" ht="31.5" x14ac:dyDescent="0.25">
      <c r="A5661" s="72" t="s">
        <v>318</v>
      </c>
      <c r="B5661" s="44" t="s">
        <v>339</v>
      </c>
      <c r="C5661" s="79" t="s">
        <v>218</v>
      </c>
      <c r="D5661" s="43" t="s">
        <v>219</v>
      </c>
      <c r="E5661" s="53"/>
      <c r="F5661" s="53">
        <f t="shared" ref="F5661:F5691" si="1372">E5661/12*1</f>
        <v>0</v>
      </c>
      <c r="G5661" s="53"/>
      <c r="H5661" s="53"/>
      <c r="I5661" s="54"/>
      <c r="J5661" s="50"/>
      <c r="K5661" s="54"/>
      <c r="L5661" s="55"/>
      <c r="M5661" s="75"/>
      <c r="N5661" s="75"/>
      <c r="O5661" s="74"/>
      <c r="P5661" s="74"/>
      <c r="Q5661" s="57">
        <f t="shared" si="1369"/>
        <v>0</v>
      </c>
      <c r="R5661" s="74"/>
      <c r="S5661" s="53">
        <f t="shared" si="1370"/>
        <v>0</v>
      </c>
      <c r="T5661" s="58"/>
      <c r="U5661" s="58"/>
      <c r="V5661" s="53">
        <f t="shared" si="1371"/>
        <v>0</v>
      </c>
      <c r="W5661" s="75"/>
      <c r="X5661" s="76"/>
    </row>
    <row r="5662" spans="1:24" s="77" customFormat="1" ht="31.5" x14ac:dyDescent="0.25">
      <c r="A5662" s="72" t="s">
        <v>318</v>
      </c>
      <c r="B5662" s="44" t="s">
        <v>339</v>
      </c>
      <c r="C5662" s="79" t="s">
        <v>220</v>
      </c>
      <c r="D5662" s="43" t="s">
        <v>221</v>
      </c>
      <c r="E5662" s="53"/>
      <c r="F5662" s="53">
        <f t="shared" si="1372"/>
        <v>0</v>
      </c>
      <c r="G5662" s="53"/>
      <c r="H5662" s="53"/>
      <c r="I5662" s="54"/>
      <c r="J5662" s="50"/>
      <c r="K5662" s="54"/>
      <c r="L5662" s="55"/>
      <c r="M5662" s="75"/>
      <c r="N5662" s="75"/>
      <c r="O5662" s="74"/>
      <c r="P5662" s="74"/>
      <c r="Q5662" s="57">
        <f t="shared" si="1369"/>
        <v>0</v>
      </c>
      <c r="R5662" s="74"/>
      <c r="S5662" s="53">
        <f t="shared" si="1370"/>
        <v>0</v>
      </c>
      <c r="T5662" s="58"/>
      <c r="U5662" s="58"/>
      <c r="V5662" s="53">
        <f t="shared" si="1371"/>
        <v>0</v>
      </c>
      <c r="W5662" s="75"/>
      <c r="X5662" s="76"/>
    </row>
    <row r="5663" spans="1:24" s="77" customFormat="1" ht="31.5" x14ac:dyDescent="0.25">
      <c r="A5663" s="72" t="s">
        <v>318</v>
      </c>
      <c r="B5663" s="44" t="s">
        <v>339</v>
      </c>
      <c r="C5663" s="79" t="s">
        <v>222</v>
      </c>
      <c r="D5663" s="43" t="s">
        <v>226</v>
      </c>
      <c r="E5663" s="53"/>
      <c r="F5663" s="53">
        <f t="shared" si="1372"/>
        <v>0</v>
      </c>
      <c r="G5663" s="53"/>
      <c r="H5663" s="53"/>
      <c r="I5663" s="54"/>
      <c r="J5663" s="50"/>
      <c r="K5663" s="54"/>
      <c r="L5663" s="55"/>
      <c r="M5663" s="75"/>
      <c r="N5663" s="75"/>
      <c r="O5663" s="74"/>
      <c r="P5663" s="74"/>
      <c r="Q5663" s="57">
        <f t="shared" si="1369"/>
        <v>0</v>
      </c>
      <c r="R5663" s="74"/>
      <c r="S5663" s="53">
        <f t="shared" si="1370"/>
        <v>0</v>
      </c>
      <c r="T5663" s="58"/>
      <c r="U5663" s="58"/>
      <c r="V5663" s="53">
        <f t="shared" si="1371"/>
        <v>0</v>
      </c>
      <c r="W5663" s="75"/>
      <c r="X5663" s="76"/>
    </row>
    <row r="5664" spans="1:24" s="77" customFormat="1" ht="31.5" x14ac:dyDescent="0.25">
      <c r="A5664" s="72" t="s">
        <v>318</v>
      </c>
      <c r="B5664" s="44" t="s">
        <v>339</v>
      </c>
      <c r="C5664" s="79" t="s">
        <v>223</v>
      </c>
      <c r="D5664" s="43" t="s">
        <v>227</v>
      </c>
      <c r="E5664" s="53"/>
      <c r="F5664" s="53">
        <f t="shared" si="1372"/>
        <v>0</v>
      </c>
      <c r="G5664" s="53"/>
      <c r="H5664" s="53"/>
      <c r="I5664" s="54"/>
      <c r="J5664" s="50"/>
      <c r="K5664" s="54"/>
      <c r="L5664" s="55"/>
      <c r="M5664" s="75"/>
      <c r="N5664" s="75"/>
      <c r="O5664" s="74"/>
      <c r="P5664" s="74"/>
      <c r="Q5664" s="57">
        <f t="shared" si="1369"/>
        <v>0</v>
      </c>
      <c r="R5664" s="74"/>
      <c r="S5664" s="53">
        <f t="shared" si="1370"/>
        <v>0</v>
      </c>
      <c r="T5664" s="58"/>
      <c r="U5664" s="58"/>
      <c r="V5664" s="53">
        <f t="shared" si="1371"/>
        <v>0</v>
      </c>
      <c r="W5664" s="75"/>
      <c r="X5664" s="76"/>
    </row>
    <row r="5665" spans="1:24" s="77" customFormat="1" ht="31.5" x14ac:dyDescent="0.25">
      <c r="A5665" s="72" t="s">
        <v>318</v>
      </c>
      <c r="B5665" s="44" t="s">
        <v>339</v>
      </c>
      <c r="C5665" s="79" t="s">
        <v>280</v>
      </c>
      <c r="D5665" s="43" t="s">
        <v>281</v>
      </c>
      <c r="E5665" s="53"/>
      <c r="F5665" s="53">
        <f t="shared" si="1372"/>
        <v>0</v>
      </c>
      <c r="G5665" s="53"/>
      <c r="H5665" s="53"/>
      <c r="I5665" s="54"/>
      <c r="J5665" s="50"/>
      <c r="K5665" s="54"/>
      <c r="L5665" s="55"/>
      <c r="M5665" s="75"/>
      <c r="N5665" s="75"/>
      <c r="O5665" s="74"/>
      <c r="P5665" s="74"/>
      <c r="Q5665" s="57">
        <f t="shared" si="1369"/>
        <v>0</v>
      </c>
      <c r="R5665" s="74"/>
      <c r="S5665" s="53">
        <f t="shared" si="1370"/>
        <v>0</v>
      </c>
      <c r="T5665" s="58"/>
      <c r="U5665" s="58"/>
      <c r="V5665" s="53">
        <f t="shared" si="1371"/>
        <v>0</v>
      </c>
      <c r="W5665" s="75"/>
      <c r="X5665" s="76"/>
    </row>
    <row r="5666" spans="1:24" s="77" customFormat="1" ht="15.75" x14ac:dyDescent="0.25">
      <c r="A5666" s="72" t="s">
        <v>318</v>
      </c>
      <c r="B5666" s="44" t="s">
        <v>339</v>
      </c>
      <c r="C5666" s="79" t="s">
        <v>228</v>
      </c>
      <c r="D5666" s="43" t="s">
        <v>229</v>
      </c>
      <c r="E5666" s="53"/>
      <c r="F5666" s="53">
        <f t="shared" si="1372"/>
        <v>0</v>
      </c>
      <c r="G5666" s="53"/>
      <c r="H5666" s="53"/>
      <c r="I5666" s="54"/>
      <c r="J5666" s="50"/>
      <c r="K5666" s="54"/>
      <c r="L5666" s="55"/>
      <c r="M5666" s="75"/>
      <c r="N5666" s="75"/>
      <c r="O5666" s="74"/>
      <c r="P5666" s="74"/>
      <c r="Q5666" s="57">
        <f t="shared" si="1369"/>
        <v>0</v>
      </c>
      <c r="R5666" s="74"/>
      <c r="S5666" s="53">
        <f t="shared" si="1370"/>
        <v>0</v>
      </c>
      <c r="T5666" s="58"/>
      <c r="U5666" s="58"/>
      <c r="V5666" s="53">
        <f t="shared" si="1371"/>
        <v>0</v>
      </c>
      <c r="W5666" s="75"/>
      <c r="X5666" s="76"/>
    </row>
    <row r="5667" spans="1:24" s="77" customFormat="1" ht="31.5" x14ac:dyDescent="0.25">
      <c r="A5667" s="72" t="s">
        <v>318</v>
      </c>
      <c r="B5667" s="44" t="s">
        <v>339</v>
      </c>
      <c r="C5667" s="79" t="s">
        <v>230</v>
      </c>
      <c r="D5667" s="43" t="s">
        <v>231</v>
      </c>
      <c r="E5667" s="53"/>
      <c r="F5667" s="53">
        <f t="shared" si="1372"/>
        <v>0</v>
      </c>
      <c r="G5667" s="53"/>
      <c r="H5667" s="53"/>
      <c r="I5667" s="54"/>
      <c r="J5667" s="50"/>
      <c r="K5667" s="54"/>
      <c r="L5667" s="55"/>
      <c r="M5667" s="75"/>
      <c r="N5667" s="75"/>
      <c r="O5667" s="74"/>
      <c r="P5667" s="74"/>
      <c r="Q5667" s="57">
        <f t="shared" si="1369"/>
        <v>0</v>
      </c>
      <c r="R5667" s="74"/>
      <c r="S5667" s="53">
        <f t="shared" si="1370"/>
        <v>0</v>
      </c>
      <c r="T5667" s="58"/>
      <c r="U5667" s="58"/>
      <c r="V5667" s="53">
        <f t="shared" si="1371"/>
        <v>0</v>
      </c>
      <c r="W5667" s="75"/>
      <c r="X5667" s="76"/>
    </row>
    <row r="5668" spans="1:24" s="77" customFormat="1" ht="15.75" x14ac:dyDescent="0.25">
      <c r="A5668" s="72" t="s">
        <v>318</v>
      </c>
      <c r="B5668" s="44" t="s">
        <v>339</v>
      </c>
      <c r="C5668" s="79" t="s">
        <v>232</v>
      </c>
      <c r="D5668" s="43" t="s">
        <v>233</v>
      </c>
      <c r="E5668" s="53"/>
      <c r="F5668" s="53">
        <f t="shared" si="1372"/>
        <v>0</v>
      </c>
      <c r="G5668" s="53"/>
      <c r="H5668" s="53"/>
      <c r="I5668" s="54"/>
      <c r="J5668" s="50"/>
      <c r="K5668" s="54"/>
      <c r="L5668" s="55"/>
      <c r="M5668" s="75"/>
      <c r="N5668" s="75"/>
      <c r="O5668" s="74"/>
      <c r="P5668" s="74"/>
      <c r="Q5668" s="57">
        <f t="shared" si="1369"/>
        <v>0</v>
      </c>
      <c r="R5668" s="74"/>
      <c r="S5668" s="53">
        <f t="shared" si="1370"/>
        <v>0</v>
      </c>
      <c r="T5668" s="58"/>
      <c r="U5668" s="58"/>
      <c r="V5668" s="53">
        <f t="shared" si="1371"/>
        <v>0</v>
      </c>
      <c r="W5668" s="75"/>
      <c r="X5668" s="76"/>
    </row>
    <row r="5669" spans="1:24" s="77" customFormat="1" ht="15.75" x14ac:dyDescent="0.25">
      <c r="A5669" s="72" t="s">
        <v>318</v>
      </c>
      <c r="B5669" s="44" t="s">
        <v>339</v>
      </c>
      <c r="C5669" s="37" t="s">
        <v>394</v>
      </c>
      <c r="D5669" s="43" t="s">
        <v>369</v>
      </c>
      <c r="E5669" s="53"/>
      <c r="F5669" s="53">
        <f t="shared" si="1372"/>
        <v>0</v>
      </c>
      <c r="G5669" s="53"/>
      <c r="H5669" s="53"/>
      <c r="I5669" s="54"/>
      <c r="J5669" s="50"/>
      <c r="K5669" s="54"/>
      <c r="L5669" s="55"/>
      <c r="M5669" s="75"/>
      <c r="N5669" s="75"/>
      <c r="O5669" s="74"/>
      <c r="P5669" s="74"/>
      <c r="Q5669" s="57">
        <f t="shared" si="1369"/>
        <v>0</v>
      </c>
      <c r="R5669" s="74"/>
      <c r="S5669" s="53">
        <f t="shared" si="1370"/>
        <v>0</v>
      </c>
      <c r="T5669" s="58"/>
      <c r="U5669" s="58"/>
      <c r="V5669" s="53">
        <f t="shared" si="1371"/>
        <v>0</v>
      </c>
      <c r="W5669" s="75"/>
      <c r="X5669" s="76"/>
    </row>
    <row r="5670" spans="1:24" s="77" customFormat="1" ht="15.75" x14ac:dyDescent="0.25">
      <c r="A5670" s="72" t="s">
        <v>318</v>
      </c>
      <c r="B5670" s="44" t="s">
        <v>339</v>
      </c>
      <c r="C5670" s="79" t="s">
        <v>234</v>
      </c>
      <c r="D5670" s="43" t="s">
        <v>235</v>
      </c>
      <c r="E5670" s="53"/>
      <c r="F5670" s="53">
        <f t="shared" si="1372"/>
        <v>0</v>
      </c>
      <c r="G5670" s="53"/>
      <c r="H5670" s="53"/>
      <c r="I5670" s="54"/>
      <c r="J5670" s="50"/>
      <c r="K5670" s="54"/>
      <c r="L5670" s="55"/>
      <c r="M5670" s="75"/>
      <c r="N5670" s="75"/>
      <c r="O5670" s="74"/>
      <c r="P5670" s="74"/>
      <c r="Q5670" s="57">
        <f t="shared" si="1369"/>
        <v>0</v>
      </c>
      <c r="R5670" s="74"/>
      <c r="S5670" s="53">
        <f t="shared" si="1370"/>
        <v>0</v>
      </c>
      <c r="T5670" s="58"/>
      <c r="U5670" s="58"/>
      <c r="V5670" s="53">
        <f t="shared" si="1371"/>
        <v>0</v>
      </c>
      <c r="W5670" s="75"/>
      <c r="X5670" s="76"/>
    </row>
    <row r="5671" spans="1:24" s="77" customFormat="1" ht="15.75" x14ac:dyDescent="0.25">
      <c r="A5671" s="72" t="s">
        <v>318</v>
      </c>
      <c r="B5671" s="44" t="s">
        <v>339</v>
      </c>
      <c r="C5671" s="79" t="s">
        <v>236</v>
      </c>
      <c r="D5671" s="43" t="s">
        <v>237</v>
      </c>
      <c r="E5671" s="53"/>
      <c r="F5671" s="53">
        <f t="shared" si="1372"/>
        <v>0</v>
      </c>
      <c r="G5671" s="53"/>
      <c r="H5671" s="53"/>
      <c r="I5671" s="54"/>
      <c r="J5671" s="50"/>
      <c r="K5671" s="54"/>
      <c r="L5671" s="55"/>
      <c r="M5671" s="75"/>
      <c r="N5671" s="75"/>
      <c r="O5671" s="74"/>
      <c r="P5671" s="74"/>
      <c r="Q5671" s="57">
        <f t="shared" si="1369"/>
        <v>0</v>
      </c>
      <c r="R5671" s="74"/>
      <c r="S5671" s="53">
        <f t="shared" si="1370"/>
        <v>0</v>
      </c>
      <c r="T5671" s="58"/>
      <c r="U5671" s="58"/>
      <c r="V5671" s="53">
        <f t="shared" si="1371"/>
        <v>0</v>
      </c>
      <c r="W5671" s="75"/>
      <c r="X5671" s="76"/>
    </row>
    <row r="5672" spans="1:24" s="77" customFormat="1" ht="31.5" x14ac:dyDescent="0.25">
      <c r="A5672" s="72" t="s">
        <v>318</v>
      </c>
      <c r="B5672" s="44" t="s">
        <v>339</v>
      </c>
      <c r="C5672" s="79" t="s">
        <v>238</v>
      </c>
      <c r="D5672" s="43" t="s">
        <v>239</v>
      </c>
      <c r="E5672" s="53"/>
      <c r="F5672" s="53">
        <f t="shared" si="1372"/>
        <v>0</v>
      </c>
      <c r="G5672" s="53"/>
      <c r="H5672" s="53"/>
      <c r="I5672" s="54"/>
      <c r="J5672" s="50"/>
      <c r="K5672" s="54"/>
      <c r="L5672" s="55"/>
      <c r="M5672" s="75"/>
      <c r="N5672" s="75"/>
      <c r="O5672" s="74"/>
      <c r="P5672" s="74"/>
      <c r="Q5672" s="57">
        <f t="shared" si="1369"/>
        <v>0</v>
      </c>
      <c r="R5672" s="74"/>
      <c r="S5672" s="53">
        <f t="shared" si="1370"/>
        <v>0</v>
      </c>
      <c r="T5672" s="58"/>
      <c r="U5672" s="58"/>
      <c r="V5672" s="53">
        <f t="shared" si="1371"/>
        <v>0</v>
      </c>
      <c r="W5672" s="75"/>
      <c r="X5672" s="76"/>
    </row>
    <row r="5673" spans="1:24" s="77" customFormat="1" ht="31.5" x14ac:dyDescent="0.25">
      <c r="A5673" s="72" t="s">
        <v>318</v>
      </c>
      <c r="B5673" s="44" t="s">
        <v>339</v>
      </c>
      <c r="C5673" s="79" t="s">
        <v>240</v>
      </c>
      <c r="D5673" s="43" t="s">
        <v>241</v>
      </c>
      <c r="E5673" s="53"/>
      <c r="F5673" s="53">
        <f t="shared" si="1372"/>
        <v>0</v>
      </c>
      <c r="G5673" s="53"/>
      <c r="H5673" s="53"/>
      <c r="I5673" s="54"/>
      <c r="J5673" s="50"/>
      <c r="K5673" s="54"/>
      <c r="L5673" s="55"/>
      <c r="M5673" s="75"/>
      <c r="N5673" s="75"/>
      <c r="O5673" s="74"/>
      <c r="P5673" s="74"/>
      <c r="Q5673" s="57">
        <f t="shared" si="1369"/>
        <v>0</v>
      </c>
      <c r="R5673" s="74"/>
      <c r="S5673" s="53">
        <f t="shared" si="1370"/>
        <v>0</v>
      </c>
      <c r="T5673" s="58"/>
      <c r="U5673" s="58"/>
      <c r="V5673" s="53">
        <f t="shared" si="1371"/>
        <v>0</v>
      </c>
      <c r="W5673" s="75"/>
      <c r="X5673" s="76"/>
    </row>
    <row r="5674" spans="1:24" s="77" customFormat="1" ht="15.75" x14ac:dyDescent="0.25">
      <c r="A5674" s="72" t="s">
        <v>318</v>
      </c>
      <c r="B5674" s="44" t="s">
        <v>339</v>
      </c>
      <c r="C5674" s="79" t="s">
        <v>242</v>
      </c>
      <c r="D5674" s="43" t="s">
        <v>246</v>
      </c>
      <c r="E5674" s="53"/>
      <c r="F5674" s="53">
        <f t="shared" si="1372"/>
        <v>0</v>
      </c>
      <c r="G5674" s="53"/>
      <c r="H5674" s="53"/>
      <c r="I5674" s="54"/>
      <c r="J5674" s="50"/>
      <c r="K5674" s="54"/>
      <c r="L5674" s="55"/>
      <c r="M5674" s="75"/>
      <c r="N5674" s="75"/>
      <c r="O5674" s="74"/>
      <c r="P5674" s="74"/>
      <c r="Q5674" s="57">
        <f t="shared" si="1369"/>
        <v>0</v>
      </c>
      <c r="R5674" s="74"/>
      <c r="S5674" s="53">
        <f t="shared" si="1370"/>
        <v>0</v>
      </c>
      <c r="T5674" s="58"/>
      <c r="U5674" s="58"/>
      <c r="V5674" s="53">
        <f t="shared" si="1371"/>
        <v>0</v>
      </c>
      <c r="W5674" s="75"/>
      <c r="X5674" s="76"/>
    </row>
    <row r="5675" spans="1:24" s="77" customFormat="1" ht="15.75" x14ac:dyDescent="0.25">
      <c r="A5675" s="72" t="s">
        <v>318</v>
      </c>
      <c r="B5675" s="44" t="s">
        <v>339</v>
      </c>
      <c r="C5675" s="79" t="s">
        <v>243</v>
      </c>
      <c r="D5675" s="43" t="s">
        <v>247</v>
      </c>
      <c r="E5675" s="53"/>
      <c r="F5675" s="53">
        <f t="shared" si="1372"/>
        <v>0</v>
      </c>
      <c r="G5675" s="53">
        <v>12</v>
      </c>
      <c r="H5675" s="53">
        <v>12</v>
      </c>
      <c r="I5675" s="54"/>
      <c r="J5675" s="50"/>
      <c r="K5675" s="54"/>
      <c r="L5675" s="55"/>
      <c r="M5675" s="75"/>
      <c r="N5675" s="75"/>
      <c r="O5675" s="74"/>
      <c r="P5675" s="74"/>
      <c r="Q5675" s="57">
        <f t="shared" si="1369"/>
        <v>0</v>
      </c>
      <c r="R5675" s="74"/>
      <c r="S5675" s="53">
        <f t="shared" si="1370"/>
        <v>0</v>
      </c>
      <c r="T5675" s="58"/>
      <c r="U5675" s="58"/>
      <c r="V5675" s="53">
        <f t="shared" si="1371"/>
        <v>0</v>
      </c>
      <c r="W5675" s="75"/>
      <c r="X5675" s="76"/>
    </row>
    <row r="5676" spans="1:24" s="77" customFormat="1" ht="15.75" x14ac:dyDescent="0.25">
      <c r="A5676" s="72" t="s">
        <v>318</v>
      </c>
      <c r="B5676" s="44" t="s">
        <v>339</v>
      </c>
      <c r="C5676" s="79" t="s">
        <v>244</v>
      </c>
      <c r="D5676" s="43" t="s">
        <v>245</v>
      </c>
      <c r="E5676" s="53"/>
      <c r="F5676" s="53">
        <f t="shared" si="1372"/>
        <v>0</v>
      </c>
      <c r="G5676" s="53"/>
      <c r="H5676" s="53"/>
      <c r="I5676" s="54"/>
      <c r="J5676" s="50"/>
      <c r="K5676" s="54"/>
      <c r="L5676" s="55"/>
      <c r="M5676" s="75"/>
      <c r="N5676" s="75"/>
      <c r="O5676" s="74"/>
      <c r="P5676" s="74"/>
      <c r="Q5676" s="57">
        <f t="shared" si="1369"/>
        <v>0</v>
      </c>
      <c r="R5676" s="74"/>
      <c r="S5676" s="53">
        <f t="shared" si="1370"/>
        <v>0</v>
      </c>
      <c r="T5676" s="58"/>
      <c r="U5676" s="58"/>
      <c r="V5676" s="53">
        <f t="shared" si="1371"/>
        <v>0</v>
      </c>
      <c r="W5676" s="75"/>
      <c r="X5676" s="76"/>
    </row>
    <row r="5677" spans="1:24" s="77" customFormat="1" ht="31.5" x14ac:dyDescent="0.25">
      <c r="A5677" s="72" t="s">
        <v>318</v>
      </c>
      <c r="B5677" s="44" t="s">
        <v>339</v>
      </c>
      <c r="C5677" s="79" t="s">
        <v>248</v>
      </c>
      <c r="D5677" s="43" t="s">
        <v>249</v>
      </c>
      <c r="E5677" s="53">
        <v>26</v>
      </c>
      <c r="F5677" s="53">
        <f>E5677/12*2</f>
        <v>4.333333333333333</v>
      </c>
      <c r="G5677" s="53"/>
      <c r="H5677" s="53"/>
      <c r="I5677" s="54"/>
      <c r="J5677" s="50"/>
      <c r="K5677" s="54"/>
      <c r="L5677" s="55"/>
      <c r="M5677" s="75"/>
      <c r="N5677" s="75"/>
      <c r="O5677" s="74"/>
      <c r="P5677" s="74"/>
      <c r="Q5677" s="57">
        <f t="shared" si="1369"/>
        <v>0</v>
      </c>
      <c r="R5677" s="74"/>
      <c r="S5677" s="53">
        <f t="shared" si="1370"/>
        <v>0</v>
      </c>
      <c r="T5677" s="58"/>
      <c r="U5677" s="58"/>
      <c r="V5677" s="53">
        <f t="shared" si="1371"/>
        <v>0</v>
      </c>
      <c r="W5677" s="75"/>
      <c r="X5677" s="76"/>
    </row>
    <row r="5678" spans="1:24" s="77" customFormat="1" ht="15.75" x14ac:dyDescent="0.25">
      <c r="A5678" s="72" t="s">
        <v>318</v>
      </c>
      <c r="B5678" s="44" t="s">
        <v>339</v>
      </c>
      <c r="C5678" s="79" t="s">
        <v>250</v>
      </c>
      <c r="D5678" s="43" t="s">
        <v>251</v>
      </c>
      <c r="E5678" s="53"/>
      <c r="F5678" s="53">
        <f t="shared" si="1372"/>
        <v>0</v>
      </c>
      <c r="G5678" s="53"/>
      <c r="H5678" s="53"/>
      <c r="I5678" s="54"/>
      <c r="J5678" s="50"/>
      <c r="K5678" s="54"/>
      <c r="L5678" s="55"/>
      <c r="M5678" s="75"/>
      <c r="N5678" s="75"/>
      <c r="O5678" s="74"/>
      <c r="P5678" s="74"/>
      <c r="Q5678" s="57">
        <f t="shared" si="1369"/>
        <v>0</v>
      </c>
      <c r="R5678" s="74"/>
      <c r="S5678" s="53">
        <f t="shared" si="1370"/>
        <v>0</v>
      </c>
      <c r="T5678" s="58"/>
      <c r="U5678" s="58"/>
      <c r="V5678" s="53">
        <f t="shared" si="1371"/>
        <v>0</v>
      </c>
      <c r="W5678" s="75"/>
      <c r="X5678" s="76"/>
    </row>
    <row r="5679" spans="1:24" s="77" customFormat="1" ht="31.5" x14ac:dyDescent="0.25">
      <c r="A5679" s="72" t="s">
        <v>318</v>
      </c>
      <c r="B5679" s="44" t="s">
        <v>339</v>
      </c>
      <c r="C5679" s="79" t="s">
        <v>252</v>
      </c>
      <c r="D5679" s="43" t="s">
        <v>253</v>
      </c>
      <c r="E5679" s="53"/>
      <c r="F5679" s="53">
        <f t="shared" si="1372"/>
        <v>0</v>
      </c>
      <c r="G5679" s="53"/>
      <c r="H5679" s="53"/>
      <c r="I5679" s="54"/>
      <c r="J5679" s="50"/>
      <c r="K5679" s="54"/>
      <c r="L5679" s="55"/>
      <c r="M5679" s="75"/>
      <c r="N5679" s="75"/>
      <c r="O5679" s="74"/>
      <c r="P5679" s="74"/>
      <c r="Q5679" s="57">
        <f t="shared" si="1369"/>
        <v>0</v>
      </c>
      <c r="R5679" s="74"/>
      <c r="S5679" s="53">
        <f t="shared" si="1370"/>
        <v>0</v>
      </c>
      <c r="T5679" s="58"/>
      <c r="U5679" s="58"/>
      <c r="V5679" s="53">
        <f t="shared" si="1371"/>
        <v>0</v>
      </c>
      <c r="W5679" s="75"/>
      <c r="X5679" s="76"/>
    </row>
    <row r="5680" spans="1:24" s="77" customFormat="1" ht="15.75" x14ac:dyDescent="0.25">
      <c r="A5680" s="72" t="s">
        <v>318</v>
      </c>
      <c r="B5680" s="44" t="s">
        <v>339</v>
      </c>
      <c r="C5680" s="79" t="s">
        <v>254</v>
      </c>
      <c r="D5680" s="43" t="s">
        <v>263</v>
      </c>
      <c r="E5680" s="53"/>
      <c r="F5680" s="53">
        <f t="shared" si="1372"/>
        <v>0</v>
      </c>
      <c r="G5680" s="53"/>
      <c r="H5680" s="53"/>
      <c r="I5680" s="54"/>
      <c r="J5680" s="50"/>
      <c r="K5680" s="54"/>
      <c r="L5680" s="55"/>
      <c r="M5680" s="75"/>
      <c r="N5680" s="75"/>
      <c r="O5680" s="74"/>
      <c r="P5680" s="74"/>
      <c r="Q5680" s="57">
        <f t="shared" si="1369"/>
        <v>0</v>
      </c>
      <c r="R5680" s="74"/>
      <c r="S5680" s="53">
        <f t="shared" si="1370"/>
        <v>0</v>
      </c>
      <c r="T5680" s="58"/>
      <c r="U5680" s="58"/>
      <c r="V5680" s="53">
        <f t="shared" si="1371"/>
        <v>0</v>
      </c>
      <c r="W5680" s="75"/>
      <c r="X5680" s="76"/>
    </row>
    <row r="5681" spans="1:24" s="77" customFormat="1" ht="15.75" x14ac:dyDescent="0.25">
      <c r="A5681" s="72" t="s">
        <v>318</v>
      </c>
      <c r="B5681" s="44" t="s">
        <v>339</v>
      </c>
      <c r="C5681" s="79" t="s">
        <v>255</v>
      </c>
      <c r="D5681" s="43" t="s">
        <v>256</v>
      </c>
      <c r="E5681" s="53"/>
      <c r="F5681" s="53">
        <f t="shared" si="1372"/>
        <v>0</v>
      </c>
      <c r="G5681" s="53"/>
      <c r="H5681" s="53"/>
      <c r="I5681" s="54"/>
      <c r="J5681" s="50"/>
      <c r="K5681" s="54"/>
      <c r="L5681" s="55"/>
      <c r="M5681" s="75"/>
      <c r="N5681" s="75"/>
      <c r="O5681" s="74"/>
      <c r="P5681" s="74"/>
      <c r="Q5681" s="57">
        <f t="shared" si="1369"/>
        <v>0</v>
      </c>
      <c r="R5681" s="74"/>
      <c r="S5681" s="53">
        <f t="shared" si="1370"/>
        <v>0</v>
      </c>
      <c r="T5681" s="58"/>
      <c r="U5681" s="58"/>
      <c r="V5681" s="53">
        <f t="shared" si="1371"/>
        <v>0</v>
      </c>
      <c r="W5681" s="75"/>
      <c r="X5681" s="76"/>
    </row>
    <row r="5682" spans="1:24" s="77" customFormat="1" ht="15.75" x14ac:dyDescent="0.25">
      <c r="A5682" s="72" t="s">
        <v>318</v>
      </c>
      <c r="B5682" s="44" t="s">
        <v>339</v>
      </c>
      <c r="C5682" s="79" t="s">
        <v>257</v>
      </c>
      <c r="D5682" s="43" t="s">
        <v>258</v>
      </c>
      <c r="E5682" s="53"/>
      <c r="F5682" s="53">
        <f t="shared" si="1372"/>
        <v>0</v>
      </c>
      <c r="G5682" s="53"/>
      <c r="H5682" s="53"/>
      <c r="I5682" s="54"/>
      <c r="J5682" s="50"/>
      <c r="K5682" s="54"/>
      <c r="L5682" s="55"/>
      <c r="M5682" s="75"/>
      <c r="N5682" s="75"/>
      <c r="O5682" s="74"/>
      <c r="P5682" s="74"/>
      <c r="Q5682" s="57">
        <f t="shared" si="1369"/>
        <v>0</v>
      </c>
      <c r="R5682" s="74"/>
      <c r="S5682" s="53">
        <f t="shared" si="1370"/>
        <v>0</v>
      </c>
      <c r="T5682" s="58"/>
      <c r="U5682" s="58"/>
      <c r="V5682" s="53">
        <f t="shared" si="1371"/>
        <v>0</v>
      </c>
      <c r="W5682" s="75"/>
      <c r="X5682" s="76"/>
    </row>
    <row r="5683" spans="1:24" s="77" customFormat="1" ht="15.75" x14ac:dyDescent="0.25">
      <c r="A5683" s="72" t="s">
        <v>318</v>
      </c>
      <c r="B5683" s="44" t="s">
        <v>339</v>
      </c>
      <c r="C5683" s="79" t="s">
        <v>259</v>
      </c>
      <c r="D5683" s="43" t="s">
        <v>260</v>
      </c>
      <c r="E5683" s="53"/>
      <c r="F5683" s="53">
        <f t="shared" si="1372"/>
        <v>0</v>
      </c>
      <c r="G5683" s="53"/>
      <c r="H5683" s="53"/>
      <c r="I5683" s="54"/>
      <c r="J5683" s="50"/>
      <c r="K5683" s="54"/>
      <c r="L5683" s="55"/>
      <c r="M5683" s="75"/>
      <c r="N5683" s="75"/>
      <c r="O5683" s="74"/>
      <c r="P5683" s="74"/>
      <c r="Q5683" s="57">
        <f t="shared" si="1369"/>
        <v>0</v>
      </c>
      <c r="R5683" s="74"/>
      <c r="S5683" s="53">
        <f t="shared" si="1370"/>
        <v>0</v>
      </c>
      <c r="T5683" s="58"/>
      <c r="U5683" s="58"/>
      <c r="V5683" s="53">
        <f t="shared" si="1371"/>
        <v>0</v>
      </c>
      <c r="W5683" s="75"/>
      <c r="X5683" s="76"/>
    </row>
    <row r="5684" spans="1:24" s="77" customFormat="1" ht="31.5" x14ac:dyDescent="0.25">
      <c r="A5684" s="72" t="s">
        <v>318</v>
      </c>
      <c r="B5684" s="44" t="s">
        <v>339</v>
      </c>
      <c r="C5684" s="79" t="s">
        <v>261</v>
      </c>
      <c r="D5684" s="43" t="s">
        <v>262</v>
      </c>
      <c r="E5684" s="53"/>
      <c r="F5684" s="53">
        <f t="shared" si="1372"/>
        <v>0</v>
      </c>
      <c r="G5684" s="53"/>
      <c r="H5684" s="53"/>
      <c r="I5684" s="54"/>
      <c r="J5684" s="50"/>
      <c r="K5684" s="54"/>
      <c r="L5684" s="55"/>
      <c r="M5684" s="75"/>
      <c r="N5684" s="75"/>
      <c r="O5684" s="74"/>
      <c r="P5684" s="74"/>
      <c r="Q5684" s="57">
        <f t="shared" si="1369"/>
        <v>0</v>
      </c>
      <c r="R5684" s="74"/>
      <c r="S5684" s="53">
        <f t="shared" si="1370"/>
        <v>0</v>
      </c>
      <c r="T5684" s="58"/>
      <c r="U5684" s="58"/>
      <c r="V5684" s="53">
        <f t="shared" si="1371"/>
        <v>0</v>
      </c>
      <c r="W5684" s="75"/>
      <c r="X5684" s="76"/>
    </row>
    <row r="5685" spans="1:24" s="77" customFormat="1" ht="15.75" x14ac:dyDescent="0.25">
      <c r="A5685" s="72" t="s">
        <v>318</v>
      </c>
      <c r="B5685" s="44" t="s">
        <v>339</v>
      </c>
      <c r="C5685" s="79" t="s">
        <v>264</v>
      </c>
      <c r="D5685" s="43" t="s">
        <v>265</v>
      </c>
      <c r="E5685" s="53"/>
      <c r="F5685" s="53">
        <f t="shared" si="1372"/>
        <v>0</v>
      </c>
      <c r="G5685" s="53"/>
      <c r="H5685" s="53"/>
      <c r="I5685" s="54"/>
      <c r="J5685" s="50"/>
      <c r="K5685" s="54"/>
      <c r="L5685" s="55"/>
      <c r="M5685" s="75"/>
      <c r="N5685" s="75"/>
      <c r="O5685" s="74"/>
      <c r="P5685" s="74"/>
      <c r="Q5685" s="57">
        <f t="shared" si="1369"/>
        <v>0</v>
      </c>
      <c r="R5685" s="74"/>
      <c r="S5685" s="53">
        <f t="shared" si="1370"/>
        <v>0</v>
      </c>
      <c r="T5685" s="58"/>
      <c r="U5685" s="58"/>
      <c r="V5685" s="53">
        <f t="shared" si="1371"/>
        <v>0</v>
      </c>
      <c r="W5685" s="75"/>
      <c r="X5685" s="76"/>
    </row>
    <row r="5686" spans="1:24" s="77" customFormat="1" ht="47.25" x14ac:dyDescent="0.25">
      <c r="A5686" s="72" t="s">
        <v>318</v>
      </c>
      <c r="B5686" s="44" t="s">
        <v>339</v>
      </c>
      <c r="C5686" s="79" t="s">
        <v>266</v>
      </c>
      <c r="D5686" s="43" t="s">
        <v>267</v>
      </c>
      <c r="E5686" s="53"/>
      <c r="F5686" s="53">
        <f t="shared" si="1372"/>
        <v>0</v>
      </c>
      <c r="G5686" s="53"/>
      <c r="H5686" s="53"/>
      <c r="I5686" s="54"/>
      <c r="J5686" s="50"/>
      <c r="K5686" s="54"/>
      <c r="L5686" s="55"/>
      <c r="M5686" s="75"/>
      <c r="N5686" s="75"/>
      <c r="O5686" s="74"/>
      <c r="P5686" s="74"/>
      <c r="Q5686" s="57">
        <f t="shared" si="1369"/>
        <v>0</v>
      </c>
      <c r="R5686" s="74"/>
      <c r="S5686" s="53">
        <f t="shared" si="1370"/>
        <v>0</v>
      </c>
      <c r="T5686" s="58"/>
      <c r="U5686" s="58"/>
      <c r="V5686" s="53">
        <f t="shared" si="1371"/>
        <v>0</v>
      </c>
      <c r="W5686" s="75"/>
      <c r="X5686" s="76"/>
    </row>
    <row r="5687" spans="1:24" s="77" customFormat="1" ht="15.75" x14ac:dyDescent="0.25">
      <c r="A5687" s="72" t="s">
        <v>318</v>
      </c>
      <c r="B5687" s="44" t="s">
        <v>339</v>
      </c>
      <c r="C5687" s="79" t="s">
        <v>268</v>
      </c>
      <c r="D5687" s="43" t="s">
        <v>269</v>
      </c>
      <c r="E5687" s="53"/>
      <c r="F5687" s="53">
        <f t="shared" si="1372"/>
        <v>0</v>
      </c>
      <c r="G5687" s="53"/>
      <c r="H5687" s="53"/>
      <c r="I5687" s="54"/>
      <c r="J5687" s="50"/>
      <c r="K5687" s="54"/>
      <c r="L5687" s="55"/>
      <c r="M5687" s="75"/>
      <c r="N5687" s="75"/>
      <c r="O5687" s="74"/>
      <c r="P5687" s="74"/>
      <c r="Q5687" s="57">
        <f t="shared" si="1369"/>
        <v>0</v>
      </c>
      <c r="R5687" s="74"/>
      <c r="S5687" s="53">
        <f t="shared" si="1370"/>
        <v>0</v>
      </c>
      <c r="T5687" s="58"/>
      <c r="U5687" s="58"/>
      <c r="V5687" s="53">
        <f t="shared" si="1371"/>
        <v>0</v>
      </c>
      <c r="W5687" s="75"/>
      <c r="X5687" s="76"/>
    </row>
    <row r="5688" spans="1:24" s="77" customFormat="1" ht="31.5" x14ac:dyDescent="0.25">
      <c r="A5688" s="72" t="s">
        <v>318</v>
      </c>
      <c r="B5688" s="44" t="s">
        <v>339</v>
      </c>
      <c r="C5688" s="79" t="s">
        <v>270</v>
      </c>
      <c r="D5688" s="43" t="s">
        <v>271</v>
      </c>
      <c r="E5688" s="53"/>
      <c r="F5688" s="53">
        <f t="shared" si="1372"/>
        <v>0</v>
      </c>
      <c r="G5688" s="53"/>
      <c r="H5688" s="53"/>
      <c r="I5688" s="54"/>
      <c r="J5688" s="50"/>
      <c r="K5688" s="54"/>
      <c r="L5688" s="55"/>
      <c r="M5688" s="75"/>
      <c r="N5688" s="75"/>
      <c r="O5688" s="74"/>
      <c r="P5688" s="74"/>
      <c r="Q5688" s="57">
        <f t="shared" si="1369"/>
        <v>0</v>
      </c>
      <c r="R5688" s="74"/>
      <c r="S5688" s="53">
        <f t="shared" si="1370"/>
        <v>0</v>
      </c>
      <c r="T5688" s="58"/>
      <c r="U5688" s="58"/>
      <c r="V5688" s="53">
        <f t="shared" si="1371"/>
        <v>0</v>
      </c>
      <c r="W5688" s="75"/>
      <c r="X5688" s="76"/>
    </row>
    <row r="5689" spans="1:24" s="77" customFormat="1" ht="15.75" x14ac:dyDescent="0.25">
      <c r="A5689" s="72" t="s">
        <v>318</v>
      </c>
      <c r="B5689" s="44" t="s">
        <v>339</v>
      </c>
      <c r="C5689" s="79" t="s">
        <v>272</v>
      </c>
      <c r="D5689" s="43" t="s">
        <v>273</v>
      </c>
      <c r="E5689" s="53"/>
      <c r="F5689" s="53">
        <f t="shared" si="1372"/>
        <v>0</v>
      </c>
      <c r="G5689" s="53"/>
      <c r="H5689" s="53"/>
      <c r="I5689" s="54"/>
      <c r="J5689" s="50"/>
      <c r="K5689" s="54"/>
      <c r="L5689" s="55"/>
      <c r="M5689" s="75"/>
      <c r="N5689" s="75"/>
      <c r="O5689" s="74"/>
      <c r="P5689" s="74"/>
      <c r="Q5689" s="57">
        <f t="shared" si="1369"/>
        <v>0</v>
      </c>
      <c r="R5689" s="74"/>
      <c r="S5689" s="53">
        <f t="shared" si="1370"/>
        <v>0</v>
      </c>
      <c r="T5689" s="58"/>
      <c r="U5689" s="58"/>
      <c r="V5689" s="53">
        <f t="shared" si="1371"/>
        <v>0</v>
      </c>
      <c r="W5689" s="75"/>
      <c r="X5689" s="76"/>
    </row>
    <row r="5690" spans="1:24" s="77" customFormat="1" ht="31.5" x14ac:dyDescent="0.25">
      <c r="A5690" s="72" t="s">
        <v>318</v>
      </c>
      <c r="B5690" s="44" t="s">
        <v>339</v>
      </c>
      <c r="C5690" s="79" t="s">
        <v>274</v>
      </c>
      <c r="D5690" s="43" t="s">
        <v>275</v>
      </c>
      <c r="E5690" s="53"/>
      <c r="F5690" s="53">
        <f t="shared" si="1372"/>
        <v>0</v>
      </c>
      <c r="G5690" s="53"/>
      <c r="H5690" s="53"/>
      <c r="I5690" s="54"/>
      <c r="J5690" s="50"/>
      <c r="K5690" s="54"/>
      <c r="L5690" s="55"/>
      <c r="M5690" s="75"/>
      <c r="N5690" s="75"/>
      <c r="O5690" s="74"/>
      <c r="P5690" s="74"/>
      <c r="Q5690" s="57">
        <f t="shared" si="1369"/>
        <v>0</v>
      </c>
      <c r="R5690" s="74"/>
      <c r="S5690" s="53">
        <f t="shared" si="1370"/>
        <v>0</v>
      </c>
      <c r="T5690" s="58"/>
      <c r="U5690" s="58"/>
      <c r="V5690" s="53">
        <f t="shared" si="1371"/>
        <v>0</v>
      </c>
      <c r="W5690" s="75"/>
      <c r="X5690" s="76"/>
    </row>
    <row r="5691" spans="1:24" s="77" customFormat="1" ht="15.75" x14ac:dyDescent="0.25">
      <c r="A5691" s="72" t="s">
        <v>318</v>
      </c>
      <c r="B5691" s="44" t="s">
        <v>339</v>
      </c>
      <c r="C5691" s="79" t="s">
        <v>276</v>
      </c>
      <c r="D5691" s="43" t="s">
        <v>277</v>
      </c>
      <c r="E5691" s="53"/>
      <c r="F5691" s="53">
        <f t="shared" si="1372"/>
        <v>0</v>
      </c>
      <c r="G5691" s="53"/>
      <c r="H5691" s="53"/>
      <c r="I5691" s="54"/>
      <c r="J5691" s="50"/>
      <c r="K5691" s="54"/>
      <c r="L5691" s="55"/>
      <c r="M5691" s="75"/>
      <c r="N5691" s="75"/>
      <c r="O5691" s="74"/>
      <c r="P5691" s="74"/>
      <c r="Q5691" s="57">
        <f t="shared" si="1369"/>
        <v>0</v>
      </c>
      <c r="R5691" s="74"/>
      <c r="S5691" s="53">
        <f t="shared" si="1370"/>
        <v>0</v>
      </c>
      <c r="T5691" s="58"/>
      <c r="U5691" s="58"/>
      <c r="V5691" s="53">
        <f t="shared" si="1371"/>
        <v>0</v>
      </c>
      <c r="W5691" s="75"/>
      <c r="X5691" s="76"/>
    </row>
    <row r="5692" spans="1:24" s="77" customFormat="1" ht="31.5" x14ac:dyDescent="0.25">
      <c r="A5692" s="72" t="s">
        <v>318</v>
      </c>
      <c r="B5692" s="44" t="s">
        <v>339</v>
      </c>
      <c r="C5692" s="79" t="s">
        <v>278</v>
      </c>
      <c r="D5692" s="43" t="s">
        <v>279</v>
      </c>
      <c r="E5692" s="74"/>
      <c r="F5692" s="74"/>
      <c r="G5692" s="74"/>
      <c r="H5692" s="74"/>
      <c r="I5692" s="54"/>
      <c r="J5692" s="50"/>
      <c r="K5692" s="54"/>
      <c r="L5692" s="55"/>
      <c r="M5692" s="75"/>
      <c r="N5692" s="75"/>
      <c r="O5692" s="74"/>
      <c r="P5692" s="74"/>
      <c r="Q5692" s="57">
        <f t="shared" si="1369"/>
        <v>0</v>
      </c>
      <c r="R5692" s="74"/>
      <c r="S5692" s="53">
        <f t="shared" si="1370"/>
        <v>0</v>
      </c>
      <c r="T5692" s="58"/>
      <c r="U5692" s="58"/>
      <c r="V5692" s="53">
        <f t="shared" si="1371"/>
        <v>0</v>
      </c>
      <c r="W5692" s="75"/>
      <c r="X5692" s="76"/>
    </row>
    <row r="5693" spans="1:24" s="77" customFormat="1" ht="15.75" x14ac:dyDescent="0.25">
      <c r="A5693" s="72" t="s">
        <v>318</v>
      </c>
      <c r="B5693" s="44" t="s">
        <v>339</v>
      </c>
      <c r="C5693" s="37" t="s">
        <v>363</v>
      </c>
      <c r="D5693" s="43" t="s">
        <v>360</v>
      </c>
      <c r="E5693" s="53"/>
      <c r="F5693" s="53">
        <f>E5693/12*1</f>
        <v>0</v>
      </c>
      <c r="G5693" s="53">
        <v>-807</v>
      </c>
      <c r="H5693" s="53">
        <v>-807</v>
      </c>
      <c r="I5693" s="54"/>
      <c r="J5693" s="50"/>
      <c r="K5693" s="54"/>
      <c r="L5693" s="55"/>
      <c r="M5693" s="75"/>
      <c r="N5693" s="75"/>
      <c r="O5693" s="74"/>
      <c r="P5693" s="74"/>
      <c r="Q5693" s="57"/>
      <c r="R5693" s="74"/>
      <c r="S5693" s="53"/>
      <c r="T5693" s="58"/>
      <c r="U5693" s="58"/>
      <c r="V5693" s="53"/>
      <c r="W5693" s="75"/>
      <c r="X5693" s="76"/>
    </row>
    <row r="5694" spans="1:24" s="77" customFormat="1" ht="15.75" x14ac:dyDescent="0.25">
      <c r="A5694" s="72" t="s">
        <v>318</v>
      </c>
      <c r="B5694" s="44" t="s">
        <v>339</v>
      </c>
      <c r="C5694" s="37" t="s">
        <v>364</v>
      </c>
      <c r="D5694" s="38" t="s">
        <v>365</v>
      </c>
      <c r="E5694" s="53"/>
      <c r="F5694" s="100">
        <f>E5694/12*1</f>
        <v>0</v>
      </c>
      <c r="G5694" s="74"/>
      <c r="H5694" s="74"/>
      <c r="I5694" s="54"/>
      <c r="J5694" s="50"/>
      <c r="K5694" s="54"/>
      <c r="L5694" s="55"/>
      <c r="M5694" s="75"/>
      <c r="N5694" s="75"/>
      <c r="O5694" s="74"/>
      <c r="P5694" s="74"/>
      <c r="Q5694" s="57">
        <f>O5694-P5694</f>
        <v>0</v>
      </c>
      <c r="R5694" s="74"/>
      <c r="S5694" s="53">
        <f>ROUND(R5694/12*3,0)</f>
        <v>0</v>
      </c>
      <c r="T5694" s="58"/>
      <c r="U5694" s="58"/>
      <c r="V5694" s="53">
        <f>T5694-U5694</f>
        <v>0</v>
      </c>
      <c r="W5694" s="75"/>
      <c r="X5694" s="76"/>
    </row>
    <row r="5695" spans="1:24" s="77" customFormat="1" ht="15.75" x14ac:dyDescent="0.25">
      <c r="A5695" s="72" t="s">
        <v>318</v>
      </c>
      <c r="B5695" s="44" t="s">
        <v>339</v>
      </c>
      <c r="C5695" s="37" t="s">
        <v>370</v>
      </c>
      <c r="D5695" s="43" t="s">
        <v>323</v>
      </c>
      <c r="E5695" s="53"/>
      <c r="F5695" s="100">
        <f>E5695/12*1</f>
        <v>0</v>
      </c>
      <c r="G5695" s="74"/>
      <c r="H5695" s="74"/>
      <c r="I5695" s="54"/>
      <c r="J5695" s="50"/>
      <c r="K5695" s="54"/>
      <c r="L5695" s="55"/>
      <c r="M5695" s="75"/>
      <c r="N5695" s="75"/>
      <c r="O5695" s="74"/>
      <c r="P5695" s="74"/>
      <c r="Q5695" s="57"/>
      <c r="R5695" s="74"/>
      <c r="S5695" s="53"/>
      <c r="T5695" s="58"/>
      <c r="U5695" s="58"/>
      <c r="V5695" s="53"/>
      <c r="W5695" s="75"/>
      <c r="X5695" s="76"/>
    </row>
    <row r="5696" spans="1:24" s="77" customFormat="1" ht="15.75" x14ac:dyDescent="0.25">
      <c r="A5696" s="72" t="s">
        <v>318</v>
      </c>
      <c r="B5696" s="44" t="s">
        <v>339</v>
      </c>
      <c r="C5696" s="37" t="s">
        <v>399</v>
      </c>
      <c r="D5696" s="39" t="s">
        <v>371</v>
      </c>
      <c r="E5696" s="53"/>
      <c r="F5696" s="100">
        <f>E5696/12*1</f>
        <v>0</v>
      </c>
      <c r="G5696" s="74"/>
      <c r="H5696" s="74"/>
      <c r="I5696" s="54"/>
      <c r="J5696" s="50"/>
      <c r="K5696" s="54"/>
      <c r="L5696" s="55"/>
      <c r="M5696" s="75"/>
      <c r="N5696" s="75"/>
      <c r="O5696" s="74"/>
      <c r="P5696" s="74"/>
      <c r="Q5696" s="57"/>
      <c r="R5696" s="74"/>
      <c r="S5696" s="53"/>
      <c r="T5696" s="58"/>
      <c r="U5696" s="58"/>
      <c r="V5696" s="53"/>
      <c r="W5696" s="75"/>
      <c r="X5696" s="76"/>
    </row>
    <row r="5697" spans="1:24" s="35" customFormat="1" ht="15.75" x14ac:dyDescent="0.25">
      <c r="A5697" s="102" t="s">
        <v>319</v>
      </c>
      <c r="B5697" s="102" t="s">
        <v>340</v>
      </c>
      <c r="C5697" s="110" t="s">
        <v>102</v>
      </c>
      <c r="D5697" s="104" t="s">
        <v>21</v>
      </c>
      <c r="E5697" s="111">
        <f>E5698+E5737</f>
        <v>669077</v>
      </c>
      <c r="F5697" s="111">
        <f>F5698+F5737</f>
        <v>167269.75</v>
      </c>
      <c r="G5697" s="111">
        <f>G5698+G5737</f>
        <v>158220</v>
      </c>
      <c r="H5697" s="111">
        <f>H5698+H5737</f>
        <v>158220</v>
      </c>
      <c r="I5697" s="135">
        <f>I5698+I5737</f>
        <v>0</v>
      </c>
      <c r="J5697" s="106">
        <f>ROUND(I5697/F5697*100,2)</f>
        <v>0</v>
      </c>
      <c r="K5697" s="135">
        <f>K5698+K5737</f>
        <v>-10634.75</v>
      </c>
      <c r="L5697" s="108">
        <f>ROUND(K5697*100/-F5697,2)</f>
        <v>6.36</v>
      </c>
      <c r="M5697" s="111">
        <f t="shared" ref="M5697:V5697" si="1373">M5698+M5737</f>
        <v>24389</v>
      </c>
      <c r="N5697" s="111">
        <f t="shared" si="1373"/>
        <v>6097</v>
      </c>
      <c r="O5697" s="111">
        <f t="shared" si="1373"/>
        <v>3183</v>
      </c>
      <c r="P5697" s="111">
        <f t="shared" si="1373"/>
        <v>3183</v>
      </c>
      <c r="Q5697" s="135">
        <f t="shared" si="1373"/>
        <v>0</v>
      </c>
      <c r="R5697" s="111">
        <f t="shared" si="1373"/>
        <v>844</v>
      </c>
      <c r="S5697" s="105">
        <f t="shared" si="1373"/>
        <v>209</v>
      </c>
      <c r="T5697" s="105">
        <f t="shared" si="1373"/>
        <v>186</v>
      </c>
      <c r="U5697" s="105">
        <f t="shared" si="1373"/>
        <v>186</v>
      </c>
      <c r="V5697" s="105">
        <f t="shared" si="1373"/>
        <v>0</v>
      </c>
      <c r="W5697" s="109">
        <v>6681</v>
      </c>
      <c r="X5697" s="80"/>
    </row>
    <row r="5698" spans="1:24" s="26" customFormat="1" ht="29.25" customHeight="1" x14ac:dyDescent="0.25">
      <c r="A5698" s="72" t="s">
        <v>319</v>
      </c>
      <c r="B5698" s="21">
        <v>1</v>
      </c>
      <c r="C5698" s="73" t="s">
        <v>102</v>
      </c>
      <c r="D5698" s="27" t="s">
        <v>22</v>
      </c>
      <c r="E5698" s="52">
        <f t="shared" ref="E5698:L5698" si="1374">E5699+E5705+E5719</f>
        <v>0</v>
      </c>
      <c r="F5698" s="52">
        <f t="shared" si="1374"/>
        <v>0</v>
      </c>
      <c r="G5698" s="52">
        <f t="shared" si="1374"/>
        <v>438</v>
      </c>
      <c r="H5698" s="52">
        <f t="shared" si="1374"/>
        <v>438</v>
      </c>
      <c r="I5698" s="52">
        <f t="shared" si="1374"/>
        <v>0</v>
      </c>
      <c r="J5698" s="132">
        <f t="shared" si="1374"/>
        <v>0</v>
      </c>
      <c r="K5698" s="52">
        <f t="shared" si="1374"/>
        <v>0</v>
      </c>
      <c r="L5698" s="52">
        <f t="shared" si="1374"/>
        <v>0</v>
      </c>
      <c r="M5698" s="49">
        <v>185</v>
      </c>
      <c r="N5698" s="49">
        <f>ROUND(M5698/12*3,0)</f>
        <v>46</v>
      </c>
      <c r="O5698" s="52">
        <f t="shared" ref="O5698:V5698" si="1375">O5699+O5705+O5719</f>
        <v>49</v>
      </c>
      <c r="P5698" s="52">
        <f t="shared" si="1375"/>
        <v>49</v>
      </c>
      <c r="Q5698" s="52">
        <f t="shared" si="1375"/>
        <v>0</v>
      </c>
      <c r="R5698" s="52">
        <f t="shared" si="1375"/>
        <v>0</v>
      </c>
      <c r="S5698" s="52">
        <f t="shared" si="1375"/>
        <v>0</v>
      </c>
      <c r="T5698" s="59">
        <f t="shared" si="1375"/>
        <v>1</v>
      </c>
      <c r="U5698" s="59">
        <f t="shared" si="1375"/>
        <v>1</v>
      </c>
      <c r="V5698" s="59">
        <f t="shared" si="1375"/>
        <v>0</v>
      </c>
      <c r="W5698" s="75"/>
      <c r="X5698" s="82"/>
    </row>
    <row r="5699" spans="1:24" s="26" customFormat="1" ht="26.25" customHeight="1" x14ac:dyDescent="0.25">
      <c r="A5699" s="72" t="s">
        <v>319</v>
      </c>
      <c r="B5699" s="33" t="s">
        <v>334</v>
      </c>
      <c r="C5699" s="73" t="s">
        <v>102</v>
      </c>
      <c r="D5699" s="32" t="s">
        <v>23</v>
      </c>
      <c r="E5699" s="83">
        <f t="shared" ref="E5699:L5699" si="1376">SUM(E5700:E5704)</f>
        <v>0</v>
      </c>
      <c r="F5699" s="83">
        <f t="shared" si="1376"/>
        <v>0</v>
      </c>
      <c r="G5699" s="83">
        <f t="shared" si="1376"/>
        <v>0</v>
      </c>
      <c r="H5699" s="83">
        <f t="shared" si="1376"/>
        <v>0</v>
      </c>
      <c r="I5699" s="49">
        <f t="shared" si="1376"/>
        <v>0</v>
      </c>
      <c r="J5699" s="49">
        <f t="shared" si="1376"/>
        <v>0</v>
      </c>
      <c r="K5699" s="49">
        <f t="shared" si="1376"/>
        <v>0</v>
      </c>
      <c r="L5699" s="49">
        <f t="shared" si="1376"/>
        <v>0</v>
      </c>
      <c r="M5699" s="83"/>
      <c r="N5699" s="83"/>
      <c r="O5699" s="52">
        <f t="shared" ref="O5699:V5699" si="1377">SUM(O5700:O5704)</f>
        <v>0</v>
      </c>
      <c r="P5699" s="52">
        <f t="shared" si="1377"/>
        <v>0</v>
      </c>
      <c r="Q5699" s="52">
        <f t="shared" si="1377"/>
        <v>0</v>
      </c>
      <c r="R5699" s="52">
        <f t="shared" si="1377"/>
        <v>0</v>
      </c>
      <c r="S5699" s="52">
        <f t="shared" si="1377"/>
        <v>0</v>
      </c>
      <c r="T5699" s="52">
        <f t="shared" si="1377"/>
        <v>0</v>
      </c>
      <c r="U5699" s="49">
        <f t="shared" si="1377"/>
        <v>0</v>
      </c>
      <c r="V5699" s="49">
        <f t="shared" si="1377"/>
        <v>0</v>
      </c>
      <c r="W5699" s="83"/>
      <c r="X5699" s="82"/>
    </row>
    <row r="5700" spans="1:24" s="26" customFormat="1" ht="22.5" customHeight="1" x14ac:dyDescent="0.25">
      <c r="A5700" s="72" t="s">
        <v>319</v>
      </c>
      <c r="B5700" s="33" t="s">
        <v>334</v>
      </c>
      <c r="C5700" s="73" t="s">
        <v>73</v>
      </c>
      <c r="D5700" s="34" t="s">
        <v>106</v>
      </c>
      <c r="E5700" s="53"/>
      <c r="F5700" s="53">
        <f t="shared" ref="F5700:F5704" si="1378">ROUND(E5700/12*3,0)</f>
        <v>0</v>
      </c>
      <c r="G5700" s="53"/>
      <c r="H5700" s="53"/>
      <c r="I5700" s="127"/>
      <c r="J5700" s="55"/>
      <c r="K5700" s="127"/>
      <c r="L5700" s="55"/>
      <c r="M5700" s="74"/>
      <c r="N5700" s="74"/>
      <c r="O5700" s="74"/>
      <c r="P5700" s="74"/>
      <c r="Q5700" s="59">
        <f>O5700-P5700</f>
        <v>0</v>
      </c>
      <c r="R5700" s="74"/>
      <c r="S5700" s="53">
        <f>ROUND(R5700/12*3,0)</f>
        <v>0</v>
      </c>
      <c r="T5700" s="53"/>
      <c r="U5700" s="53"/>
      <c r="V5700" s="53">
        <f>T5700-U5700</f>
        <v>0</v>
      </c>
      <c r="W5700" s="74"/>
      <c r="X5700" s="76"/>
    </row>
    <row r="5701" spans="1:24" s="35" customFormat="1" ht="15.75" x14ac:dyDescent="0.25">
      <c r="A5701" s="72" t="s">
        <v>319</v>
      </c>
      <c r="B5701" s="33" t="s">
        <v>334</v>
      </c>
      <c r="C5701" s="73" t="s">
        <v>74</v>
      </c>
      <c r="D5701" s="34" t="s">
        <v>104</v>
      </c>
      <c r="E5701" s="53"/>
      <c r="F5701" s="53">
        <f t="shared" si="1378"/>
        <v>0</v>
      </c>
      <c r="G5701" s="53"/>
      <c r="H5701" s="53"/>
      <c r="I5701" s="54"/>
      <c r="J5701" s="50"/>
      <c r="K5701" s="54"/>
      <c r="L5701" s="55"/>
      <c r="M5701" s="74"/>
      <c r="N5701" s="74"/>
      <c r="O5701" s="74"/>
      <c r="P5701" s="74"/>
      <c r="Q5701" s="57">
        <f>O5701-P5701</f>
        <v>0</v>
      </c>
      <c r="R5701" s="74"/>
      <c r="S5701" s="53">
        <f>ROUND(R5701/12*3,0)</f>
        <v>0</v>
      </c>
      <c r="T5701" s="58"/>
      <c r="U5701" s="58"/>
      <c r="V5701" s="53">
        <f>T5701-U5701</f>
        <v>0</v>
      </c>
      <c r="W5701" s="75"/>
      <c r="X5701" s="76"/>
    </row>
    <row r="5702" spans="1:24" s="35" customFormat="1" ht="15.75" x14ac:dyDescent="0.25">
      <c r="A5702" s="72" t="s">
        <v>319</v>
      </c>
      <c r="B5702" s="33" t="s">
        <v>334</v>
      </c>
      <c r="C5702" s="73" t="s">
        <v>74</v>
      </c>
      <c r="D5702" s="34" t="s">
        <v>105</v>
      </c>
      <c r="E5702" s="53"/>
      <c r="F5702" s="53">
        <f t="shared" si="1378"/>
        <v>0</v>
      </c>
      <c r="G5702" s="53"/>
      <c r="H5702" s="53"/>
      <c r="I5702" s="54"/>
      <c r="J5702" s="50"/>
      <c r="K5702" s="54"/>
      <c r="L5702" s="55"/>
      <c r="M5702" s="74"/>
      <c r="N5702" s="74"/>
      <c r="O5702" s="74"/>
      <c r="P5702" s="74"/>
      <c r="Q5702" s="57">
        <f>O5702-P5702</f>
        <v>0</v>
      </c>
      <c r="R5702" s="74"/>
      <c r="S5702" s="53">
        <f>ROUND(R5702/12*3,0)</f>
        <v>0</v>
      </c>
      <c r="T5702" s="58"/>
      <c r="U5702" s="58"/>
      <c r="V5702" s="53">
        <f>T5702-U5702</f>
        <v>0</v>
      </c>
      <c r="W5702" s="75"/>
      <c r="X5702" s="76"/>
    </row>
    <row r="5703" spans="1:24" s="35" customFormat="1" ht="15.75" x14ac:dyDescent="0.25">
      <c r="A5703" s="72" t="s">
        <v>319</v>
      </c>
      <c r="B5703" s="33" t="s">
        <v>334</v>
      </c>
      <c r="C5703" s="73" t="s">
        <v>75</v>
      </c>
      <c r="D5703" s="34" t="s">
        <v>107</v>
      </c>
      <c r="E5703" s="74"/>
      <c r="F5703" s="53">
        <f t="shared" si="1378"/>
        <v>0</v>
      </c>
      <c r="G5703" s="74"/>
      <c r="H5703" s="74"/>
      <c r="I5703" s="54"/>
      <c r="J5703" s="50"/>
      <c r="K5703" s="54"/>
      <c r="L5703" s="55"/>
      <c r="M5703" s="74"/>
      <c r="N5703" s="74"/>
      <c r="O5703" s="74"/>
      <c r="P5703" s="74"/>
      <c r="Q5703" s="57">
        <f>O5703-P5703</f>
        <v>0</v>
      </c>
      <c r="R5703" s="74"/>
      <c r="S5703" s="53">
        <f>ROUND(R5703/12*3,0)</f>
        <v>0</v>
      </c>
      <c r="T5703" s="58"/>
      <c r="U5703" s="58"/>
      <c r="V5703" s="53">
        <f>T5703-U5703</f>
        <v>0</v>
      </c>
      <c r="W5703" s="75"/>
      <c r="X5703" s="76"/>
    </row>
    <row r="5704" spans="1:24" s="35" customFormat="1" ht="31.5" x14ac:dyDescent="0.25">
      <c r="A5704" s="72" t="s">
        <v>319</v>
      </c>
      <c r="B5704" s="33" t="s">
        <v>334</v>
      </c>
      <c r="C5704" s="73" t="s">
        <v>76</v>
      </c>
      <c r="D5704" s="34" t="s">
        <v>108</v>
      </c>
      <c r="E5704" s="74"/>
      <c r="F5704" s="53">
        <f t="shared" si="1378"/>
        <v>0</v>
      </c>
      <c r="G5704" s="74"/>
      <c r="H5704" s="74"/>
      <c r="I5704" s="54"/>
      <c r="J5704" s="50"/>
      <c r="K5704" s="54"/>
      <c r="L5704" s="55"/>
      <c r="M5704" s="74"/>
      <c r="N5704" s="74"/>
      <c r="O5704" s="74"/>
      <c r="P5704" s="74"/>
      <c r="Q5704" s="57">
        <f>O5704-P5704</f>
        <v>0</v>
      </c>
      <c r="R5704" s="74"/>
      <c r="S5704" s="53">
        <f>ROUND(R5704/12*3,0)</f>
        <v>0</v>
      </c>
      <c r="T5704" s="58"/>
      <c r="U5704" s="58"/>
      <c r="V5704" s="53">
        <f>T5704-U5704</f>
        <v>0</v>
      </c>
      <c r="W5704" s="75"/>
      <c r="X5704" s="76"/>
    </row>
    <row r="5705" spans="1:24" s="35" customFormat="1" ht="15.75" x14ac:dyDescent="0.25">
      <c r="A5705" s="72" t="s">
        <v>319</v>
      </c>
      <c r="B5705" s="22" t="s">
        <v>335</v>
      </c>
      <c r="C5705" s="36"/>
      <c r="D5705" s="32" t="s">
        <v>24</v>
      </c>
      <c r="E5705" s="61">
        <f t="shared" ref="E5705:L5705" si="1379">SUM(E5706:E5718)</f>
        <v>0</v>
      </c>
      <c r="F5705" s="61">
        <f t="shared" si="1379"/>
        <v>0</v>
      </c>
      <c r="G5705" s="61">
        <f t="shared" si="1379"/>
        <v>0</v>
      </c>
      <c r="H5705" s="61">
        <f t="shared" si="1379"/>
        <v>0</v>
      </c>
      <c r="I5705" s="128">
        <f t="shared" si="1379"/>
        <v>0</v>
      </c>
      <c r="J5705" s="128">
        <f t="shared" si="1379"/>
        <v>0</v>
      </c>
      <c r="K5705" s="128">
        <f t="shared" si="1379"/>
        <v>0</v>
      </c>
      <c r="L5705" s="61">
        <f t="shared" si="1379"/>
        <v>0</v>
      </c>
      <c r="M5705" s="61"/>
      <c r="N5705" s="61"/>
      <c r="O5705" s="61">
        <f t="shared" ref="O5705:V5705" si="1380">SUM(O5706:O5718)</f>
        <v>0</v>
      </c>
      <c r="P5705" s="61">
        <f t="shared" si="1380"/>
        <v>0</v>
      </c>
      <c r="Q5705" s="128">
        <f t="shared" si="1380"/>
        <v>0</v>
      </c>
      <c r="R5705" s="61">
        <f t="shared" si="1380"/>
        <v>0</v>
      </c>
      <c r="S5705" s="61">
        <f t="shared" si="1380"/>
        <v>0</v>
      </c>
      <c r="T5705" s="145">
        <f t="shared" si="1380"/>
        <v>0</v>
      </c>
      <c r="U5705" s="145">
        <f t="shared" si="1380"/>
        <v>0</v>
      </c>
      <c r="V5705" s="61">
        <f t="shared" si="1380"/>
        <v>0</v>
      </c>
      <c r="W5705" s="68"/>
      <c r="X5705" s="76"/>
    </row>
    <row r="5706" spans="1:24" s="35" customFormat="1" ht="15.75" x14ac:dyDescent="0.25">
      <c r="A5706" s="72" t="s">
        <v>319</v>
      </c>
      <c r="B5706" s="33" t="s">
        <v>335</v>
      </c>
      <c r="C5706" s="79" t="s">
        <v>25</v>
      </c>
      <c r="D5706" s="34" t="s">
        <v>54</v>
      </c>
      <c r="E5706" s="74"/>
      <c r="F5706" s="74"/>
      <c r="G5706" s="74"/>
      <c r="H5706" s="74"/>
      <c r="I5706" s="127"/>
      <c r="J5706" s="55"/>
      <c r="K5706" s="127"/>
      <c r="L5706" s="55"/>
      <c r="M5706" s="75"/>
      <c r="N5706" s="75"/>
      <c r="O5706" s="74"/>
      <c r="P5706" s="74"/>
      <c r="Q5706" s="59">
        <f t="shared" ref="Q5706:Q5718" si="1381">O5706-P5706</f>
        <v>0</v>
      </c>
      <c r="R5706" s="74"/>
      <c r="S5706" s="53">
        <f t="shared" ref="S5706:S5718" si="1382">ROUND(R5706/12*3,0)</f>
        <v>0</v>
      </c>
      <c r="T5706" s="53"/>
      <c r="U5706" s="53"/>
      <c r="V5706" s="53">
        <f t="shared" ref="V5706:V5718" si="1383">T5706-U5706</f>
        <v>0</v>
      </c>
      <c r="W5706" s="75"/>
      <c r="X5706" s="76"/>
    </row>
    <row r="5707" spans="1:24" s="35" customFormat="1" ht="15.75" x14ac:dyDescent="0.25">
      <c r="A5707" s="72" t="s">
        <v>319</v>
      </c>
      <c r="B5707" s="33" t="s">
        <v>335</v>
      </c>
      <c r="C5707" s="79" t="s">
        <v>26</v>
      </c>
      <c r="D5707" s="34" t="s">
        <v>27</v>
      </c>
      <c r="E5707" s="74"/>
      <c r="F5707" s="74"/>
      <c r="G5707" s="74"/>
      <c r="H5707" s="74"/>
      <c r="I5707" s="54"/>
      <c r="J5707" s="50"/>
      <c r="K5707" s="54"/>
      <c r="L5707" s="55"/>
      <c r="M5707" s="75"/>
      <c r="N5707" s="75"/>
      <c r="O5707" s="74"/>
      <c r="P5707" s="74"/>
      <c r="Q5707" s="57">
        <f t="shared" si="1381"/>
        <v>0</v>
      </c>
      <c r="R5707" s="74"/>
      <c r="S5707" s="53">
        <f t="shared" si="1382"/>
        <v>0</v>
      </c>
      <c r="T5707" s="58"/>
      <c r="U5707" s="58"/>
      <c r="V5707" s="53">
        <f t="shared" si="1383"/>
        <v>0</v>
      </c>
      <c r="W5707" s="75"/>
      <c r="X5707" s="76"/>
    </row>
    <row r="5708" spans="1:24" s="35" customFormat="1" ht="31.5" x14ac:dyDescent="0.25">
      <c r="A5708" s="72" t="s">
        <v>319</v>
      </c>
      <c r="B5708" s="33" t="s">
        <v>335</v>
      </c>
      <c r="C5708" s="79" t="s">
        <v>28</v>
      </c>
      <c r="D5708" s="34" t="s">
        <v>29</v>
      </c>
      <c r="E5708" s="74"/>
      <c r="F5708" s="74"/>
      <c r="G5708" s="74"/>
      <c r="H5708" s="74"/>
      <c r="I5708" s="54"/>
      <c r="J5708" s="50"/>
      <c r="K5708" s="54"/>
      <c r="L5708" s="55"/>
      <c r="M5708" s="75"/>
      <c r="N5708" s="75"/>
      <c r="O5708" s="74"/>
      <c r="P5708" s="74"/>
      <c r="Q5708" s="57">
        <f t="shared" si="1381"/>
        <v>0</v>
      </c>
      <c r="R5708" s="74"/>
      <c r="S5708" s="53">
        <f t="shared" si="1382"/>
        <v>0</v>
      </c>
      <c r="T5708" s="58"/>
      <c r="U5708" s="58"/>
      <c r="V5708" s="53">
        <f t="shared" si="1383"/>
        <v>0</v>
      </c>
      <c r="W5708" s="75"/>
      <c r="X5708" s="76"/>
    </row>
    <row r="5709" spans="1:24" s="35" customFormat="1" ht="15.75" x14ac:dyDescent="0.25">
      <c r="A5709" s="72" t="s">
        <v>319</v>
      </c>
      <c r="B5709" s="33" t="s">
        <v>335</v>
      </c>
      <c r="C5709" s="79" t="s">
        <v>56</v>
      </c>
      <c r="D5709" s="34" t="s">
        <v>53</v>
      </c>
      <c r="E5709" s="74"/>
      <c r="F5709" s="74"/>
      <c r="G5709" s="74"/>
      <c r="H5709" s="74"/>
      <c r="I5709" s="54"/>
      <c r="J5709" s="50"/>
      <c r="K5709" s="54"/>
      <c r="L5709" s="55"/>
      <c r="M5709" s="75"/>
      <c r="N5709" s="75"/>
      <c r="O5709" s="74"/>
      <c r="P5709" s="74"/>
      <c r="Q5709" s="57">
        <f t="shared" si="1381"/>
        <v>0</v>
      </c>
      <c r="R5709" s="74"/>
      <c r="S5709" s="53">
        <f t="shared" si="1382"/>
        <v>0</v>
      </c>
      <c r="T5709" s="58"/>
      <c r="U5709" s="58"/>
      <c r="V5709" s="53">
        <f t="shared" si="1383"/>
        <v>0</v>
      </c>
      <c r="W5709" s="75"/>
      <c r="X5709" s="76"/>
    </row>
    <row r="5710" spans="1:24" s="35" customFormat="1" ht="15.75" x14ac:dyDescent="0.25">
      <c r="A5710" s="72" t="s">
        <v>319</v>
      </c>
      <c r="B5710" s="33" t="s">
        <v>335</v>
      </c>
      <c r="C5710" s="79" t="s">
        <v>57</v>
      </c>
      <c r="D5710" s="34" t="s">
        <v>68</v>
      </c>
      <c r="E5710" s="74"/>
      <c r="F5710" s="74"/>
      <c r="G5710" s="74"/>
      <c r="H5710" s="74"/>
      <c r="I5710" s="54"/>
      <c r="J5710" s="50"/>
      <c r="K5710" s="54"/>
      <c r="L5710" s="55"/>
      <c r="M5710" s="75"/>
      <c r="N5710" s="75"/>
      <c r="O5710" s="74"/>
      <c r="P5710" s="74"/>
      <c r="Q5710" s="57">
        <f t="shared" si="1381"/>
        <v>0</v>
      </c>
      <c r="R5710" s="74"/>
      <c r="S5710" s="53">
        <f t="shared" si="1382"/>
        <v>0</v>
      </c>
      <c r="T5710" s="58"/>
      <c r="U5710" s="58"/>
      <c r="V5710" s="53">
        <f t="shared" si="1383"/>
        <v>0</v>
      </c>
      <c r="W5710" s="75"/>
      <c r="X5710" s="76"/>
    </row>
    <row r="5711" spans="1:24" s="35" customFormat="1" ht="15.75" x14ac:dyDescent="0.25">
      <c r="A5711" s="72" t="s">
        <v>319</v>
      </c>
      <c r="B5711" s="33" t="s">
        <v>335</v>
      </c>
      <c r="C5711" s="79" t="s">
        <v>58</v>
      </c>
      <c r="D5711" s="34" t="s">
        <v>70</v>
      </c>
      <c r="E5711" s="74"/>
      <c r="F5711" s="74"/>
      <c r="G5711" s="74"/>
      <c r="H5711" s="74"/>
      <c r="I5711" s="54"/>
      <c r="J5711" s="50"/>
      <c r="K5711" s="54"/>
      <c r="L5711" s="55"/>
      <c r="M5711" s="75"/>
      <c r="N5711" s="75"/>
      <c r="O5711" s="74"/>
      <c r="P5711" s="74"/>
      <c r="Q5711" s="57">
        <f t="shared" si="1381"/>
        <v>0</v>
      </c>
      <c r="R5711" s="74"/>
      <c r="S5711" s="53">
        <f t="shared" si="1382"/>
        <v>0</v>
      </c>
      <c r="T5711" s="58"/>
      <c r="U5711" s="58"/>
      <c r="V5711" s="53">
        <f t="shared" si="1383"/>
        <v>0</v>
      </c>
      <c r="W5711" s="75"/>
      <c r="X5711" s="76"/>
    </row>
    <row r="5712" spans="1:24" s="35" customFormat="1" ht="31.5" x14ac:dyDescent="0.25">
      <c r="A5712" s="72" t="s">
        <v>319</v>
      </c>
      <c r="B5712" s="33" t="s">
        <v>335</v>
      </c>
      <c r="C5712" s="79" t="s">
        <v>59</v>
      </c>
      <c r="D5712" s="34" t="s">
        <v>69</v>
      </c>
      <c r="E5712" s="74"/>
      <c r="F5712" s="74"/>
      <c r="G5712" s="74"/>
      <c r="H5712" s="74"/>
      <c r="I5712" s="54"/>
      <c r="J5712" s="50"/>
      <c r="K5712" s="54"/>
      <c r="L5712" s="55"/>
      <c r="M5712" s="75"/>
      <c r="N5712" s="75"/>
      <c r="O5712" s="74"/>
      <c r="P5712" s="74"/>
      <c r="Q5712" s="57">
        <f t="shared" si="1381"/>
        <v>0</v>
      </c>
      <c r="R5712" s="74"/>
      <c r="S5712" s="53">
        <f t="shared" si="1382"/>
        <v>0</v>
      </c>
      <c r="T5712" s="58"/>
      <c r="U5712" s="58"/>
      <c r="V5712" s="53">
        <f t="shared" si="1383"/>
        <v>0</v>
      </c>
      <c r="W5712" s="75"/>
      <c r="X5712" s="76"/>
    </row>
    <row r="5713" spans="1:24" s="35" customFormat="1" ht="15.75" x14ac:dyDescent="0.25">
      <c r="A5713" s="72" t="s">
        <v>319</v>
      </c>
      <c r="B5713" s="33" t="s">
        <v>335</v>
      </c>
      <c r="C5713" s="79" t="s">
        <v>60</v>
      </c>
      <c r="D5713" s="34" t="s">
        <v>72</v>
      </c>
      <c r="E5713" s="74"/>
      <c r="F5713" s="74"/>
      <c r="G5713" s="74"/>
      <c r="H5713" s="74"/>
      <c r="I5713" s="54"/>
      <c r="J5713" s="50"/>
      <c r="K5713" s="54"/>
      <c r="L5713" s="55"/>
      <c r="M5713" s="75"/>
      <c r="N5713" s="75"/>
      <c r="O5713" s="74"/>
      <c r="P5713" s="74"/>
      <c r="Q5713" s="57">
        <f t="shared" si="1381"/>
        <v>0</v>
      </c>
      <c r="R5713" s="74"/>
      <c r="S5713" s="53">
        <f t="shared" si="1382"/>
        <v>0</v>
      </c>
      <c r="T5713" s="58"/>
      <c r="U5713" s="58"/>
      <c r="V5713" s="53">
        <f t="shared" si="1383"/>
        <v>0</v>
      </c>
      <c r="W5713" s="75"/>
      <c r="X5713" s="76"/>
    </row>
    <row r="5714" spans="1:24" s="35" customFormat="1" ht="15.75" x14ac:dyDescent="0.25">
      <c r="A5714" s="72" t="s">
        <v>319</v>
      </c>
      <c r="B5714" s="33" t="s">
        <v>335</v>
      </c>
      <c r="C5714" s="79" t="s">
        <v>61</v>
      </c>
      <c r="D5714" s="34" t="s">
        <v>67</v>
      </c>
      <c r="E5714" s="74"/>
      <c r="F5714" s="74"/>
      <c r="G5714" s="74"/>
      <c r="H5714" s="74"/>
      <c r="I5714" s="54"/>
      <c r="J5714" s="50"/>
      <c r="K5714" s="54"/>
      <c r="L5714" s="55"/>
      <c r="M5714" s="75"/>
      <c r="N5714" s="75"/>
      <c r="O5714" s="74"/>
      <c r="P5714" s="74"/>
      <c r="Q5714" s="57">
        <f t="shared" si="1381"/>
        <v>0</v>
      </c>
      <c r="R5714" s="74"/>
      <c r="S5714" s="53">
        <f t="shared" si="1382"/>
        <v>0</v>
      </c>
      <c r="T5714" s="58"/>
      <c r="U5714" s="58"/>
      <c r="V5714" s="53">
        <f t="shared" si="1383"/>
        <v>0</v>
      </c>
      <c r="W5714" s="75"/>
      <c r="X5714" s="76"/>
    </row>
    <row r="5715" spans="1:24" s="35" customFormat="1" ht="15.75" x14ac:dyDescent="0.25">
      <c r="A5715" s="72" t="s">
        <v>319</v>
      </c>
      <c r="B5715" s="33" t="s">
        <v>335</v>
      </c>
      <c r="C5715" s="79" t="s">
        <v>62</v>
      </c>
      <c r="D5715" s="34" t="s">
        <v>66</v>
      </c>
      <c r="E5715" s="74"/>
      <c r="F5715" s="74"/>
      <c r="G5715" s="74"/>
      <c r="H5715" s="74"/>
      <c r="I5715" s="54"/>
      <c r="J5715" s="50"/>
      <c r="K5715" s="54"/>
      <c r="L5715" s="55"/>
      <c r="M5715" s="75"/>
      <c r="N5715" s="75"/>
      <c r="O5715" s="74"/>
      <c r="P5715" s="74"/>
      <c r="Q5715" s="57">
        <f t="shared" si="1381"/>
        <v>0</v>
      </c>
      <c r="R5715" s="74"/>
      <c r="S5715" s="53">
        <f t="shared" si="1382"/>
        <v>0</v>
      </c>
      <c r="T5715" s="58"/>
      <c r="U5715" s="58"/>
      <c r="V5715" s="53">
        <f t="shared" si="1383"/>
        <v>0</v>
      </c>
      <c r="W5715" s="75"/>
      <c r="X5715" s="76"/>
    </row>
    <row r="5716" spans="1:24" s="35" customFormat="1" ht="15.75" x14ac:dyDescent="0.25">
      <c r="A5716" s="72" t="s">
        <v>319</v>
      </c>
      <c r="B5716" s="33" t="s">
        <v>335</v>
      </c>
      <c r="C5716" s="79" t="s">
        <v>63</v>
      </c>
      <c r="D5716" s="34" t="s">
        <v>52</v>
      </c>
      <c r="E5716" s="74"/>
      <c r="F5716" s="74"/>
      <c r="G5716" s="74"/>
      <c r="H5716" s="74"/>
      <c r="I5716" s="54"/>
      <c r="J5716" s="50"/>
      <c r="K5716" s="54"/>
      <c r="L5716" s="55"/>
      <c r="M5716" s="75"/>
      <c r="N5716" s="75"/>
      <c r="O5716" s="74"/>
      <c r="P5716" s="74"/>
      <c r="Q5716" s="57">
        <f t="shared" si="1381"/>
        <v>0</v>
      </c>
      <c r="R5716" s="74"/>
      <c r="S5716" s="53">
        <f t="shared" si="1382"/>
        <v>0</v>
      </c>
      <c r="T5716" s="58"/>
      <c r="U5716" s="58"/>
      <c r="V5716" s="53">
        <f t="shared" si="1383"/>
        <v>0</v>
      </c>
      <c r="W5716" s="75"/>
      <c r="X5716" s="76"/>
    </row>
    <row r="5717" spans="1:24" s="35" customFormat="1" ht="15.75" x14ac:dyDescent="0.25">
      <c r="A5717" s="72" t="s">
        <v>319</v>
      </c>
      <c r="B5717" s="33" t="s">
        <v>335</v>
      </c>
      <c r="C5717" s="79" t="s">
        <v>64</v>
      </c>
      <c r="D5717" s="34" t="s">
        <v>55</v>
      </c>
      <c r="E5717" s="74"/>
      <c r="F5717" s="74"/>
      <c r="G5717" s="74"/>
      <c r="H5717" s="74"/>
      <c r="I5717" s="54"/>
      <c r="J5717" s="50"/>
      <c r="K5717" s="54"/>
      <c r="L5717" s="55"/>
      <c r="M5717" s="75"/>
      <c r="N5717" s="75"/>
      <c r="O5717" s="74"/>
      <c r="P5717" s="74"/>
      <c r="Q5717" s="57">
        <f t="shared" si="1381"/>
        <v>0</v>
      </c>
      <c r="R5717" s="74"/>
      <c r="S5717" s="53">
        <f t="shared" si="1382"/>
        <v>0</v>
      </c>
      <c r="T5717" s="58"/>
      <c r="U5717" s="58"/>
      <c r="V5717" s="53">
        <f t="shared" si="1383"/>
        <v>0</v>
      </c>
      <c r="W5717" s="75"/>
      <c r="X5717" s="76"/>
    </row>
    <row r="5718" spans="1:24" s="35" customFormat="1" ht="15.75" x14ac:dyDescent="0.25">
      <c r="A5718" s="72" t="s">
        <v>319</v>
      </c>
      <c r="B5718" s="33" t="s">
        <v>335</v>
      </c>
      <c r="C5718" s="79" t="s">
        <v>65</v>
      </c>
      <c r="D5718" s="34" t="s">
        <v>71</v>
      </c>
      <c r="E5718" s="74"/>
      <c r="F5718" s="74"/>
      <c r="G5718" s="74"/>
      <c r="H5718" s="74"/>
      <c r="I5718" s="54"/>
      <c r="J5718" s="50"/>
      <c r="K5718" s="54"/>
      <c r="L5718" s="55"/>
      <c r="M5718" s="75"/>
      <c r="N5718" s="75"/>
      <c r="O5718" s="74"/>
      <c r="P5718" s="74"/>
      <c r="Q5718" s="57">
        <f t="shared" si="1381"/>
        <v>0</v>
      </c>
      <c r="R5718" s="74"/>
      <c r="S5718" s="53">
        <f t="shared" si="1382"/>
        <v>0</v>
      </c>
      <c r="T5718" s="58"/>
      <c r="U5718" s="58"/>
      <c r="V5718" s="53">
        <f t="shared" si="1383"/>
        <v>0</v>
      </c>
      <c r="W5718" s="75"/>
      <c r="X5718" s="76"/>
    </row>
    <row r="5719" spans="1:24" s="35" customFormat="1" ht="31.5" x14ac:dyDescent="0.25">
      <c r="A5719" s="72" t="s">
        <v>319</v>
      </c>
      <c r="B5719" s="22" t="s">
        <v>336</v>
      </c>
      <c r="C5719" s="73" t="s">
        <v>102</v>
      </c>
      <c r="D5719" s="32" t="s">
        <v>30</v>
      </c>
      <c r="E5719" s="61">
        <f t="shared" ref="E5719:L5719" si="1384">SUM(E5720:E5736)</f>
        <v>0</v>
      </c>
      <c r="F5719" s="61">
        <f t="shared" si="1384"/>
        <v>0</v>
      </c>
      <c r="G5719" s="61">
        <f t="shared" si="1384"/>
        <v>438</v>
      </c>
      <c r="H5719" s="61">
        <f t="shared" si="1384"/>
        <v>438</v>
      </c>
      <c r="I5719" s="128">
        <f t="shared" si="1384"/>
        <v>0</v>
      </c>
      <c r="J5719" s="128">
        <f t="shared" si="1384"/>
        <v>0</v>
      </c>
      <c r="K5719" s="128">
        <f t="shared" si="1384"/>
        <v>0</v>
      </c>
      <c r="L5719" s="61">
        <f t="shared" si="1384"/>
        <v>0</v>
      </c>
      <c r="M5719" s="61"/>
      <c r="N5719" s="61"/>
      <c r="O5719" s="61">
        <f t="shared" ref="O5719:V5719" si="1385">SUM(O5720:O5734)</f>
        <v>49</v>
      </c>
      <c r="P5719" s="61">
        <f t="shared" si="1385"/>
        <v>49</v>
      </c>
      <c r="Q5719" s="128">
        <f t="shared" si="1385"/>
        <v>0</v>
      </c>
      <c r="R5719" s="61">
        <f t="shared" si="1385"/>
        <v>0</v>
      </c>
      <c r="S5719" s="61">
        <f t="shared" si="1385"/>
        <v>0</v>
      </c>
      <c r="T5719" s="145">
        <f t="shared" si="1385"/>
        <v>1</v>
      </c>
      <c r="U5719" s="145">
        <f t="shared" si="1385"/>
        <v>1</v>
      </c>
      <c r="V5719" s="61">
        <f t="shared" si="1385"/>
        <v>0</v>
      </c>
      <c r="W5719" s="61"/>
      <c r="X5719" s="76"/>
    </row>
    <row r="5720" spans="1:24" s="35" customFormat="1" ht="15.75" x14ac:dyDescent="0.25">
      <c r="A5720" s="72" t="s">
        <v>319</v>
      </c>
      <c r="B5720" s="33" t="s">
        <v>336</v>
      </c>
      <c r="C5720" s="73" t="s">
        <v>79</v>
      </c>
      <c r="D5720" s="43" t="s">
        <v>77</v>
      </c>
      <c r="E5720" s="74"/>
      <c r="F5720" s="74"/>
      <c r="G5720" s="74"/>
      <c r="H5720" s="74"/>
      <c r="I5720" s="127"/>
      <c r="J5720" s="55"/>
      <c r="K5720" s="127"/>
      <c r="L5720" s="55"/>
      <c r="M5720" s="75"/>
      <c r="N5720" s="75"/>
      <c r="O5720" s="74"/>
      <c r="P5720" s="74"/>
      <c r="Q5720" s="59">
        <f t="shared" ref="Q5720:Q5734" si="1386">O5720-P5720</f>
        <v>0</v>
      </c>
      <c r="R5720" s="74"/>
      <c r="S5720" s="53">
        <f>ROUND(R5720/12*3,0)</f>
        <v>0</v>
      </c>
      <c r="T5720" s="53"/>
      <c r="U5720" s="53"/>
      <c r="V5720" s="53">
        <f t="shared" ref="V5720:V5734" si="1387">T5720-U5720</f>
        <v>0</v>
      </c>
      <c r="W5720" s="75"/>
      <c r="X5720" s="76"/>
    </row>
    <row r="5721" spans="1:24" s="35" customFormat="1" ht="15.75" x14ac:dyDescent="0.25">
      <c r="A5721" s="72" t="s">
        <v>319</v>
      </c>
      <c r="B5721" s="33" t="s">
        <v>336</v>
      </c>
      <c r="C5721" s="73" t="s">
        <v>80</v>
      </c>
      <c r="D5721" s="43" t="s">
        <v>78</v>
      </c>
      <c r="E5721" s="74"/>
      <c r="F5721" s="74"/>
      <c r="G5721" s="74"/>
      <c r="H5721" s="74"/>
      <c r="I5721" s="54"/>
      <c r="J5721" s="50"/>
      <c r="K5721" s="54"/>
      <c r="L5721" s="55"/>
      <c r="M5721" s="75"/>
      <c r="N5721" s="75"/>
      <c r="O5721" s="74"/>
      <c r="P5721" s="74"/>
      <c r="Q5721" s="57">
        <f t="shared" si="1386"/>
        <v>0</v>
      </c>
      <c r="R5721" s="74"/>
      <c r="S5721" s="53">
        <f>ROUND(R5721/12*3,0)</f>
        <v>0</v>
      </c>
      <c r="T5721" s="58"/>
      <c r="U5721" s="58"/>
      <c r="V5721" s="53">
        <f t="shared" si="1387"/>
        <v>0</v>
      </c>
      <c r="W5721" s="75"/>
      <c r="X5721" s="76"/>
    </row>
    <row r="5722" spans="1:24" s="35" customFormat="1" ht="15.75" x14ac:dyDescent="0.25">
      <c r="A5722" s="72" t="s">
        <v>319</v>
      </c>
      <c r="B5722" s="33" t="s">
        <v>336</v>
      </c>
      <c r="C5722" s="73" t="s">
        <v>82</v>
      </c>
      <c r="D5722" s="34" t="s">
        <v>81</v>
      </c>
      <c r="E5722" s="74"/>
      <c r="F5722" s="74"/>
      <c r="G5722" s="74"/>
      <c r="H5722" s="74"/>
      <c r="I5722" s="54"/>
      <c r="J5722" s="50"/>
      <c r="K5722" s="54"/>
      <c r="L5722" s="55"/>
      <c r="M5722" s="75"/>
      <c r="N5722" s="75"/>
      <c r="O5722" s="74"/>
      <c r="P5722" s="74"/>
      <c r="Q5722" s="57">
        <f t="shared" si="1386"/>
        <v>0</v>
      </c>
      <c r="R5722" s="74"/>
      <c r="S5722" s="53">
        <f>ROUND(R5722/12*4,0)</f>
        <v>0</v>
      </c>
      <c r="T5722" s="58"/>
      <c r="U5722" s="58"/>
      <c r="V5722" s="53">
        <f t="shared" si="1387"/>
        <v>0</v>
      </c>
      <c r="W5722" s="75"/>
      <c r="X5722" s="76"/>
    </row>
    <row r="5723" spans="1:24" s="35" customFormat="1" ht="31.5" x14ac:dyDescent="0.25">
      <c r="A5723" s="72" t="s">
        <v>319</v>
      </c>
      <c r="B5723" s="33" t="s">
        <v>336</v>
      </c>
      <c r="C5723" s="73" t="s">
        <v>84</v>
      </c>
      <c r="D5723" s="43" t="s">
        <v>83</v>
      </c>
      <c r="E5723" s="74"/>
      <c r="F5723" s="74"/>
      <c r="G5723" s="74"/>
      <c r="H5723" s="74"/>
      <c r="I5723" s="54"/>
      <c r="J5723" s="50"/>
      <c r="K5723" s="54"/>
      <c r="L5723" s="55"/>
      <c r="M5723" s="75"/>
      <c r="N5723" s="75"/>
      <c r="O5723" s="74"/>
      <c r="P5723" s="74"/>
      <c r="Q5723" s="57">
        <f t="shared" si="1386"/>
        <v>0</v>
      </c>
      <c r="R5723" s="74"/>
      <c r="S5723" s="53">
        <f>ROUND(R5723/12*3,0)</f>
        <v>0</v>
      </c>
      <c r="T5723" s="58"/>
      <c r="U5723" s="58"/>
      <c r="V5723" s="53">
        <f t="shared" si="1387"/>
        <v>0</v>
      </c>
      <c r="W5723" s="75"/>
      <c r="X5723" s="76"/>
    </row>
    <row r="5724" spans="1:24" s="35" customFormat="1" ht="15.75" x14ac:dyDescent="0.25">
      <c r="A5724" s="72" t="s">
        <v>319</v>
      </c>
      <c r="B5724" s="33" t="s">
        <v>336</v>
      </c>
      <c r="C5724" s="73" t="s">
        <v>95</v>
      </c>
      <c r="D5724" s="43" t="s">
        <v>96</v>
      </c>
      <c r="E5724" s="74"/>
      <c r="F5724" s="74"/>
      <c r="G5724" s="74"/>
      <c r="H5724" s="74"/>
      <c r="I5724" s="54"/>
      <c r="J5724" s="50"/>
      <c r="K5724" s="54"/>
      <c r="L5724" s="55"/>
      <c r="M5724" s="75"/>
      <c r="N5724" s="75"/>
      <c r="O5724" s="74"/>
      <c r="P5724" s="74"/>
      <c r="Q5724" s="57">
        <f t="shared" si="1386"/>
        <v>0</v>
      </c>
      <c r="R5724" s="74"/>
      <c r="S5724" s="53">
        <f>ROUND(R5724/12*3,0)</f>
        <v>0</v>
      </c>
      <c r="T5724" s="58"/>
      <c r="U5724" s="58"/>
      <c r="V5724" s="53">
        <f t="shared" si="1387"/>
        <v>0</v>
      </c>
      <c r="W5724" s="75"/>
      <c r="X5724" s="76"/>
    </row>
    <row r="5725" spans="1:24" s="35" customFormat="1" ht="31.5" x14ac:dyDescent="0.25">
      <c r="A5725" s="72" t="s">
        <v>319</v>
      </c>
      <c r="B5725" s="33" t="s">
        <v>336</v>
      </c>
      <c r="C5725" s="73" t="s">
        <v>86</v>
      </c>
      <c r="D5725" s="43" t="s">
        <v>85</v>
      </c>
      <c r="E5725" s="53"/>
      <c r="F5725" s="53">
        <f>E5725/12*2</f>
        <v>0</v>
      </c>
      <c r="G5725" s="53">
        <v>438</v>
      </c>
      <c r="H5725" s="53">
        <v>438</v>
      </c>
      <c r="I5725" s="54"/>
      <c r="J5725" s="50"/>
      <c r="K5725" s="54"/>
      <c r="L5725" s="55"/>
      <c r="M5725" s="75"/>
      <c r="N5725" s="75"/>
      <c r="O5725" s="74">
        <v>49</v>
      </c>
      <c r="P5725" s="74">
        <v>49</v>
      </c>
      <c r="Q5725" s="57">
        <f t="shared" si="1386"/>
        <v>0</v>
      </c>
      <c r="R5725" s="74"/>
      <c r="S5725" s="53">
        <f>ROUND(R5725/12*3,0)</f>
        <v>0</v>
      </c>
      <c r="T5725" s="58">
        <v>1</v>
      </c>
      <c r="U5725" s="58">
        <v>1</v>
      </c>
      <c r="V5725" s="53">
        <f t="shared" si="1387"/>
        <v>0</v>
      </c>
      <c r="W5725" s="75"/>
      <c r="X5725" s="76"/>
    </row>
    <row r="5726" spans="1:24" s="35" customFormat="1" ht="31.5" x14ac:dyDescent="0.25">
      <c r="A5726" s="72" t="s">
        <v>319</v>
      </c>
      <c r="B5726" s="33" t="s">
        <v>336</v>
      </c>
      <c r="C5726" s="73" t="s">
        <v>102</v>
      </c>
      <c r="D5726" s="39" t="s">
        <v>362</v>
      </c>
      <c r="E5726" s="74"/>
      <c r="F5726" s="74"/>
      <c r="G5726" s="74"/>
      <c r="H5726" s="74"/>
      <c r="I5726" s="54"/>
      <c r="J5726" s="50"/>
      <c r="K5726" s="54"/>
      <c r="L5726" s="55"/>
      <c r="M5726" s="75"/>
      <c r="N5726" s="75"/>
      <c r="O5726" s="74"/>
      <c r="P5726" s="74"/>
      <c r="Q5726" s="57">
        <f t="shared" si="1386"/>
        <v>0</v>
      </c>
      <c r="R5726" s="74"/>
      <c r="S5726" s="53">
        <f t="shared" ref="S5726:S5734" si="1388">ROUND(R5726/12*3,0)</f>
        <v>0</v>
      </c>
      <c r="T5726" s="58"/>
      <c r="U5726" s="58"/>
      <c r="V5726" s="53">
        <f t="shared" si="1387"/>
        <v>0</v>
      </c>
      <c r="W5726" s="75"/>
      <c r="X5726" s="76"/>
    </row>
    <row r="5727" spans="1:24" s="35" customFormat="1" ht="15.75" x14ac:dyDescent="0.25">
      <c r="A5727" s="72" t="s">
        <v>319</v>
      </c>
      <c r="B5727" s="33" t="s">
        <v>336</v>
      </c>
      <c r="C5727" s="73" t="s">
        <v>89</v>
      </c>
      <c r="D5727" s="43" t="s">
        <v>88</v>
      </c>
      <c r="E5727" s="74"/>
      <c r="F5727" s="74"/>
      <c r="G5727" s="74"/>
      <c r="H5727" s="74"/>
      <c r="I5727" s="54"/>
      <c r="J5727" s="50"/>
      <c r="K5727" s="54"/>
      <c r="L5727" s="55"/>
      <c r="M5727" s="75"/>
      <c r="N5727" s="75"/>
      <c r="O5727" s="74"/>
      <c r="P5727" s="74"/>
      <c r="Q5727" s="57">
        <f t="shared" si="1386"/>
        <v>0</v>
      </c>
      <c r="R5727" s="74"/>
      <c r="S5727" s="53">
        <f t="shared" si="1388"/>
        <v>0</v>
      </c>
      <c r="T5727" s="58"/>
      <c r="U5727" s="58"/>
      <c r="V5727" s="53">
        <f t="shared" si="1387"/>
        <v>0</v>
      </c>
      <c r="W5727" s="75"/>
      <c r="X5727" s="76"/>
    </row>
    <row r="5728" spans="1:24" s="35" customFormat="1" ht="15.75" x14ac:dyDescent="0.25">
      <c r="A5728" s="72" t="s">
        <v>319</v>
      </c>
      <c r="B5728" s="33" t="s">
        <v>336</v>
      </c>
      <c r="C5728" s="73" t="s">
        <v>91</v>
      </c>
      <c r="D5728" s="43" t="s">
        <v>90</v>
      </c>
      <c r="E5728" s="74"/>
      <c r="F5728" s="74"/>
      <c r="G5728" s="74"/>
      <c r="H5728" s="74"/>
      <c r="I5728" s="54"/>
      <c r="J5728" s="50"/>
      <c r="K5728" s="54"/>
      <c r="L5728" s="55"/>
      <c r="M5728" s="75"/>
      <c r="N5728" s="75"/>
      <c r="O5728" s="74"/>
      <c r="P5728" s="74"/>
      <c r="Q5728" s="57">
        <f t="shared" si="1386"/>
        <v>0</v>
      </c>
      <c r="R5728" s="74"/>
      <c r="S5728" s="53">
        <f t="shared" si="1388"/>
        <v>0</v>
      </c>
      <c r="T5728" s="58"/>
      <c r="U5728" s="58"/>
      <c r="V5728" s="53">
        <f t="shared" si="1387"/>
        <v>0</v>
      </c>
      <c r="W5728" s="75"/>
      <c r="X5728" s="76"/>
    </row>
    <row r="5729" spans="1:24" s="35" customFormat="1" ht="15.75" x14ac:dyDescent="0.25">
      <c r="A5729" s="72" t="s">
        <v>319</v>
      </c>
      <c r="B5729" s="33" t="s">
        <v>336</v>
      </c>
      <c r="C5729" s="73" t="s">
        <v>94</v>
      </c>
      <c r="D5729" s="43" t="s">
        <v>97</v>
      </c>
      <c r="E5729" s="74"/>
      <c r="F5729" s="74"/>
      <c r="G5729" s="74"/>
      <c r="H5729" s="74"/>
      <c r="I5729" s="54"/>
      <c r="J5729" s="50"/>
      <c r="K5729" s="54"/>
      <c r="L5729" s="55"/>
      <c r="M5729" s="75"/>
      <c r="N5729" s="75"/>
      <c r="O5729" s="74"/>
      <c r="P5729" s="74"/>
      <c r="Q5729" s="57">
        <f t="shared" si="1386"/>
        <v>0</v>
      </c>
      <c r="R5729" s="74"/>
      <c r="S5729" s="53">
        <f t="shared" si="1388"/>
        <v>0</v>
      </c>
      <c r="T5729" s="58"/>
      <c r="U5729" s="58"/>
      <c r="V5729" s="53">
        <f t="shared" si="1387"/>
        <v>0</v>
      </c>
      <c r="W5729" s="75"/>
      <c r="X5729" s="76"/>
    </row>
    <row r="5730" spans="1:24" s="35" customFormat="1" ht="15.75" x14ac:dyDescent="0.25">
      <c r="A5730" s="72" t="s">
        <v>319</v>
      </c>
      <c r="B5730" s="33" t="s">
        <v>336</v>
      </c>
      <c r="C5730" s="73" t="s">
        <v>93</v>
      </c>
      <c r="D5730" s="43" t="s">
        <v>92</v>
      </c>
      <c r="E5730" s="74"/>
      <c r="F5730" s="74"/>
      <c r="G5730" s="74"/>
      <c r="H5730" s="74"/>
      <c r="I5730" s="54"/>
      <c r="J5730" s="50"/>
      <c r="K5730" s="54"/>
      <c r="L5730" s="55"/>
      <c r="M5730" s="75"/>
      <c r="N5730" s="75"/>
      <c r="O5730" s="74"/>
      <c r="P5730" s="74"/>
      <c r="Q5730" s="57">
        <f t="shared" si="1386"/>
        <v>0</v>
      </c>
      <c r="R5730" s="74"/>
      <c r="S5730" s="53">
        <f t="shared" si="1388"/>
        <v>0</v>
      </c>
      <c r="T5730" s="58"/>
      <c r="U5730" s="58"/>
      <c r="V5730" s="53">
        <f t="shared" si="1387"/>
        <v>0</v>
      </c>
      <c r="W5730" s="75"/>
      <c r="X5730" s="76"/>
    </row>
    <row r="5731" spans="1:24" s="35" customFormat="1" ht="31.5" x14ac:dyDescent="0.25">
      <c r="A5731" s="72" t="s">
        <v>319</v>
      </c>
      <c r="B5731" s="33" t="s">
        <v>336</v>
      </c>
      <c r="C5731" s="73" t="s">
        <v>98</v>
      </c>
      <c r="D5731" s="34" t="s">
        <v>99</v>
      </c>
      <c r="E5731" s="74"/>
      <c r="F5731" s="74"/>
      <c r="G5731" s="74"/>
      <c r="H5731" s="74"/>
      <c r="I5731" s="54"/>
      <c r="J5731" s="50"/>
      <c r="K5731" s="54"/>
      <c r="L5731" s="55"/>
      <c r="M5731" s="75"/>
      <c r="N5731" s="75"/>
      <c r="O5731" s="74"/>
      <c r="P5731" s="74"/>
      <c r="Q5731" s="57">
        <f t="shared" si="1386"/>
        <v>0</v>
      </c>
      <c r="R5731" s="74"/>
      <c r="S5731" s="53">
        <f t="shared" si="1388"/>
        <v>0</v>
      </c>
      <c r="T5731" s="58"/>
      <c r="U5731" s="58"/>
      <c r="V5731" s="53">
        <f t="shared" si="1387"/>
        <v>0</v>
      </c>
      <c r="W5731" s="75"/>
      <c r="X5731" s="76"/>
    </row>
    <row r="5732" spans="1:24" s="35" customFormat="1" ht="15.75" x14ac:dyDescent="0.25">
      <c r="A5732" s="72" t="s">
        <v>319</v>
      </c>
      <c r="B5732" s="33" t="s">
        <v>336</v>
      </c>
      <c r="C5732" s="73" t="s">
        <v>100</v>
      </c>
      <c r="D5732" s="34" t="s">
        <v>101</v>
      </c>
      <c r="E5732" s="74"/>
      <c r="F5732" s="74"/>
      <c r="G5732" s="74"/>
      <c r="H5732" s="74"/>
      <c r="I5732" s="54"/>
      <c r="J5732" s="50"/>
      <c r="K5732" s="54"/>
      <c r="L5732" s="55"/>
      <c r="M5732" s="75"/>
      <c r="N5732" s="75"/>
      <c r="O5732" s="74"/>
      <c r="P5732" s="74"/>
      <c r="Q5732" s="57">
        <f t="shared" si="1386"/>
        <v>0</v>
      </c>
      <c r="R5732" s="74"/>
      <c r="S5732" s="53">
        <f t="shared" si="1388"/>
        <v>0</v>
      </c>
      <c r="T5732" s="58"/>
      <c r="U5732" s="58"/>
      <c r="V5732" s="53">
        <f t="shared" si="1387"/>
        <v>0</v>
      </c>
      <c r="W5732" s="75"/>
      <c r="X5732" s="76"/>
    </row>
    <row r="5733" spans="1:24" s="35" customFormat="1" ht="47.25" x14ac:dyDescent="0.25">
      <c r="A5733" s="72" t="s">
        <v>319</v>
      </c>
      <c r="B5733" s="33" t="s">
        <v>336</v>
      </c>
      <c r="C5733" s="73" t="s">
        <v>102</v>
      </c>
      <c r="D5733" s="39" t="s">
        <v>87</v>
      </c>
      <c r="E5733" s="74"/>
      <c r="F5733" s="74"/>
      <c r="G5733" s="74"/>
      <c r="H5733" s="74"/>
      <c r="I5733" s="54"/>
      <c r="J5733" s="50"/>
      <c r="K5733" s="54"/>
      <c r="L5733" s="55"/>
      <c r="M5733" s="75"/>
      <c r="N5733" s="75"/>
      <c r="O5733" s="74"/>
      <c r="P5733" s="74"/>
      <c r="Q5733" s="57">
        <f t="shared" si="1386"/>
        <v>0</v>
      </c>
      <c r="R5733" s="74"/>
      <c r="S5733" s="53">
        <f t="shared" si="1388"/>
        <v>0</v>
      </c>
      <c r="T5733" s="58"/>
      <c r="U5733" s="58"/>
      <c r="V5733" s="53">
        <f t="shared" si="1387"/>
        <v>0</v>
      </c>
      <c r="W5733" s="75"/>
      <c r="X5733" s="76"/>
    </row>
    <row r="5734" spans="1:24" s="35" customFormat="1" ht="63" x14ac:dyDescent="0.25">
      <c r="A5734" s="72" t="s">
        <v>319</v>
      </c>
      <c r="B5734" s="33" t="s">
        <v>336</v>
      </c>
      <c r="C5734" s="73" t="s">
        <v>102</v>
      </c>
      <c r="D5734" s="39" t="s">
        <v>103</v>
      </c>
      <c r="E5734" s="74"/>
      <c r="F5734" s="74"/>
      <c r="G5734" s="74"/>
      <c r="H5734" s="74"/>
      <c r="I5734" s="54"/>
      <c r="J5734" s="50"/>
      <c r="K5734" s="54"/>
      <c r="L5734" s="55"/>
      <c r="M5734" s="75"/>
      <c r="N5734" s="75"/>
      <c r="O5734" s="74"/>
      <c r="P5734" s="74"/>
      <c r="Q5734" s="57">
        <f t="shared" si="1386"/>
        <v>0</v>
      </c>
      <c r="R5734" s="74"/>
      <c r="S5734" s="53">
        <f t="shared" si="1388"/>
        <v>0</v>
      </c>
      <c r="T5734" s="58"/>
      <c r="U5734" s="58"/>
      <c r="V5734" s="53">
        <f t="shared" si="1387"/>
        <v>0</v>
      </c>
      <c r="W5734" s="75"/>
      <c r="X5734" s="76"/>
    </row>
    <row r="5735" spans="1:24" s="35" customFormat="1" ht="31.5" x14ac:dyDescent="0.25">
      <c r="A5735" s="72" t="s">
        <v>319</v>
      </c>
      <c r="B5735" s="33" t="s">
        <v>336</v>
      </c>
      <c r="C5735" s="23" t="s">
        <v>374</v>
      </c>
      <c r="D5735" s="39" t="s">
        <v>375</v>
      </c>
      <c r="E5735" s="74"/>
      <c r="F5735" s="74"/>
      <c r="G5735" s="74"/>
      <c r="H5735" s="74"/>
      <c r="I5735" s="54"/>
      <c r="J5735" s="50"/>
      <c r="K5735" s="54"/>
      <c r="L5735" s="55"/>
      <c r="M5735" s="75"/>
      <c r="N5735" s="75"/>
      <c r="O5735" s="74"/>
      <c r="P5735" s="74"/>
      <c r="Q5735" s="57"/>
      <c r="R5735" s="74"/>
      <c r="S5735" s="53"/>
      <c r="T5735" s="58"/>
      <c r="U5735" s="58"/>
      <c r="V5735" s="53"/>
      <c r="W5735" s="75"/>
      <c r="X5735" s="76"/>
    </row>
    <row r="5736" spans="1:24" s="35" customFormat="1" ht="15.75" x14ac:dyDescent="0.25">
      <c r="A5736" s="72" t="s">
        <v>319</v>
      </c>
      <c r="B5736" s="33" t="s">
        <v>336</v>
      </c>
      <c r="C5736" s="23" t="s">
        <v>377</v>
      </c>
      <c r="D5736" s="39" t="s">
        <v>376</v>
      </c>
      <c r="E5736" s="74"/>
      <c r="F5736" s="74"/>
      <c r="G5736" s="74"/>
      <c r="H5736" s="74"/>
      <c r="I5736" s="54"/>
      <c r="J5736" s="50"/>
      <c r="K5736" s="54"/>
      <c r="L5736" s="55"/>
      <c r="M5736" s="75"/>
      <c r="N5736" s="75"/>
      <c r="O5736" s="74"/>
      <c r="P5736" s="74"/>
      <c r="Q5736" s="57"/>
      <c r="R5736" s="74"/>
      <c r="S5736" s="53"/>
      <c r="T5736" s="58"/>
      <c r="U5736" s="58"/>
      <c r="V5736" s="53"/>
      <c r="W5736" s="75"/>
      <c r="X5736" s="76"/>
    </row>
    <row r="5737" spans="1:24" s="35" customFormat="1" ht="15.75" x14ac:dyDescent="0.25">
      <c r="A5737" s="72" t="s">
        <v>319</v>
      </c>
      <c r="B5737" s="21">
        <v>2</v>
      </c>
      <c r="C5737" s="73" t="s">
        <v>102</v>
      </c>
      <c r="D5737" s="40" t="s">
        <v>31</v>
      </c>
      <c r="E5737" s="68">
        <f>E5738+E5744+E5798</f>
        <v>669077</v>
      </c>
      <c r="F5737" s="68">
        <f>F5738+F5744+F5798</f>
        <v>167269.75</v>
      </c>
      <c r="G5737" s="68">
        <f>G5738+G5744+G5798</f>
        <v>157782</v>
      </c>
      <c r="H5737" s="68">
        <f>H5738+H5744+H5798</f>
        <v>157782</v>
      </c>
      <c r="I5737" s="134">
        <f>I5738+I5744+I5798</f>
        <v>0</v>
      </c>
      <c r="J5737" s="70">
        <f>ROUND(I5737/F5737*100,2)</f>
        <v>0</v>
      </c>
      <c r="K5737" s="134">
        <f>K5738+K5744+K5798</f>
        <v>-10634.75</v>
      </c>
      <c r="L5737" s="71">
        <f>ROUND(K5737*100/-F5737,2)</f>
        <v>6.36</v>
      </c>
      <c r="M5737" s="64">
        <v>24204</v>
      </c>
      <c r="N5737" s="49">
        <f>ROUND(M5737/12*3,0)</f>
        <v>6051</v>
      </c>
      <c r="O5737" s="68">
        <f t="shared" ref="O5737:V5737" si="1389">O5738+O5744+O5798</f>
        <v>3134</v>
      </c>
      <c r="P5737" s="68">
        <f t="shared" si="1389"/>
        <v>3134</v>
      </c>
      <c r="Q5737" s="134">
        <f t="shared" si="1389"/>
        <v>0</v>
      </c>
      <c r="R5737" s="68">
        <f t="shared" si="1389"/>
        <v>844</v>
      </c>
      <c r="S5737" s="64">
        <f t="shared" si="1389"/>
        <v>209</v>
      </c>
      <c r="T5737" s="144">
        <f t="shared" si="1389"/>
        <v>185</v>
      </c>
      <c r="U5737" s="144">
        <f t="shared" si="1389"/>
        <v>185</v>
      </c>
      <c r="V5737" s="64">
        <f t="shared" si="1389"/>
        <v>0</v>
      </c>
      <c r="W5737" s="68"/>
      <c r="X5737" s="76"/>
    </row>
    <row r="5738" spans="1:24" s="35" customFormat="1" ht="23.25" customHeight="1" x14ac:dyDescent="0.25">
      <c r="A5738" s="72" t="s">
        <v>319</v>
      </c>
      <c r="B5738" s="22" t="s">
        <v>337</v>
      </c>
      <c r="C5738" s="73" t="s">
        <v>102</v>
      </c>
      <c r="D5738" s="32" t="s">
        <v>32</v>
      </c>
      <c r="E5738" s="64">
        <f t="shared" ref="E5738:L5738" si="1390">SUM(E5739:E5743)</f>
        <v>191974</v>
      </c>
      <c r="F5738" s="64">
        <f t="shared" si="1390"/>
        <v>47994</v>
      </c>
      <c r="G5738" s="64">
        <f t="shared" si="1390"/>
        <v>47994</v>
      </c>
      <c r="H5738" s="64">
        <f t="shared" si="1390"/>
        <v>47994</v>
      </c>
      <c r="I5738" s="64">
        <f t="shared" si="1390"/>
        <v>0</v>
      </c>
      <c r="J5738" s="134">
        <f t="shared" si="1390"/>
        <v>0</v>
      </c>
      <c r="K5738" s="64">
        <f t="shared" si="1390"/>
        <v>0</v>
      </c>
      <c r="L5738" s="64">
        <f t="shared" si="1390"/>
        <v>0</v>
      </c>
      <c r="M5738" s="64"/>
      <c r="N5738" s="64"/>
      <c r="O5738" s="64">
        <f t="shared" ref="O5738:V5738" si="1391">SUM(O5739:O5743)</f>
        <v>621</v>
      </c>
      <c r="P5738" s="64">
        <f t="shared" si="1391"/>
        <v>621</v>
      </c>
      <c r="Q5738" s="64">
        <f t="shared" si="1391"/>
        <v>0</v>
      </c>
      <c r="R5738" s="64">
        <f t="shared" si="1391"/>
        <v>228</v>
      </c>
      <c r="S5738" s="64">
        <f t="shared" si="1391"/>
        <v>57</v>
      </c>
      <c r="T5738" s="64">
        <f t="shared" si="1391"/>
        <v>40</v>
      </c>
      <c r="U5738" s="64">
        <f t="shared" si="1391"/>
        <v>40</v>
      </c>
      <c r="V5738" s="64">
        <f t="shared" si="1391"/>
        <v>0</v>
      </c>
      <c r="W5738" s="64"/>
      <c r="X5738" s="76"/>
    </row>
    <row r="5739" spans="1:24" s="35" customFormat="1" ht="15.75" x14ac:dyDescent="0.25">
      <c r="A5739" s="72" t="s">
        <v>319</v>
      </c>
      <c r="B5739" s="33" t="s">
        <v>337</v>
      </c>
      <c r="C5739" s="73" t="s">
        <v>109</v>
      </c>
      <c r="D5739" s="34" t="s">
        <v>106</v>
      </c>
      <c r="E5739" s="53">
        <v>191974</v>
      </c>
      <c r="F5739" s="53">
        <f>ROUND(E5739/12*3,0)</f>
        <v>47994</v>
      </c>
      <c r="G5739" s="53">
        <v>47994</v>
      </c>
      <c r="H5739" s="53">
        <v>47994</v>
      </c>
      <c r="I5739" s="127"/>
      <c r="J5739" s="50"/>
      <c r="K5739" s="127"/>
      <c r="L5739" s="55"/>
      <c r="M5739" s="75"/>
      <c r="N5739" s="75"/>
      <c r="O5739" s="74">
        <v>621</v>
      </c>
      <c r="P5739" s="74">
        <v>621</v>
      </c>
      <c r="Q5739" s="59">
        <f>O5739-P5739</f>
        <v>0</v>
      </c>
      <c r="R5739" s="74">
        <v>228</v>
      </c>
      <c r="S5739" s="53">
        <f>ROUND(R5739/12*3,0)</f>
        <v>57</v>
      </c>
      <c r="T5739" s="58">
        <v>40</v>
      </c>
      <c r="U5739" s="58">
        <v>40</v>
      </c>
      <c r="V5739" s="53">
        <f>T5739-U5739</f>
        <v>0</v>
      </c>
      <c r="W5739" s="75"/>
      <c r="X5739" s="76"/>
    </row>
    <row r="5740" spans="1:24" s="35" customFormat="1" ht="31.5" x14ac:dyDescent="0.25">
      <c r="A5740" s="72" t="s">
        <v>319</v>
      </c>
      <c r="B5740" s="33" t="s">
        <v>337</v>
      </c>
      <c r="C5740" s="73" t="s">
        <v>110</v>
      </c>
      <c r="D5740" s="34" t="s">
        <v>114</v>
      </c>
      <c r="E5740" s="74"/>
      <c r="F5740" s="74"/>
      <c r="G5740" s="74"/>
      <c r="H5740" s="74"/>
      <c r="I5740" s="54"/>
      <c r="J5740" s="50"/>
      <c r="K5740" s="54"/>
      <c r="L5740" s="55"/>
      <c r="M5740" s="75"/>
      <c r="N5740" s="75"/>
      <c r="O5740" s="74"/>
      <c r="P5740" s="74"/>
      <c r="Q5740" s="57">
        <f>O5740-P5740</f>
        <v>0</v>
      </c>
      <c r="R5740" s="74"/>
      <c r="S5740" s="53">
        <f>ROUND(R5740/12*3,0)</f>
        <v>0</v>
      </c>
      <c r="T5740" s="58"/>
      <c r="U5740" s="58"/>
      <c r="V5740" s="53">
        <f>T5740-U5740</f>
        <v>0</v>
      </c>
      <c r="W5740" s="75"/>
      <c r="X5740" s="76"/>
    </row>
    <row r="5741" spans="1:24" s="35" customFormat="1" ht="15.75" x14ac:dyDescent="0.25">
      <c r="A5741" s="72" t="s">
        <v>319</v>
      </c>
      <c r="B5741" s="33" t="s">
        <v>337</v>
      </c>
      <c r="C5741" s="73" t="s">
        <v>111</v>
      </c>
      <c r="D5741" s="34" t="s">
        <v>115</v>
      </c>
      <c r="E5741" s="74"/>
      <c r="F5741" s="74"/>
      <c r="G5741" s="74"/>
      <c r="H5741" s="74"/>
      <c r="I5741" s="54"/>
      <c r="J5741" s="50"/>
      <c r="K5741" s="54"/>
      <c r="L5741" s="55"/>
      <c r="M5741" s="75"/>
      <c r="N5741" s="75"/>
      <c r="O5741" s="74"/>
      <c r="P5741" s="74"/>
      <c r="Q5741" s="57">
        <f>O5741-P5741</f>
        <v>0</v>
      </c>
      <c r="R5741" s="74"/>
      <c r="S5741" s="53">
        <f>ROUND(R5741/12*3,0)</f>
        <v>0</v>
      </c>
      <c r="T5741" s="58"/>
      <c r="U5741" s="58"/>
      <c r="V5741" s="53">
        <f>T5741-U5741</f>
        <v>0</v>
      </c>
      <c r="W5741" s="75"/>
      <c r="X5741" s="76"/>
    </row>
    <row r="5742" spans="1:24" s="35" customFormat="1" ht="31.5" x14ac:dyDescent="0.25">
      <c r="A5742" s="72" t="s">
        <v>319</v>
      </c>
      <c r="B5742" s="33" t="s">
        <v>337</v>
      </c>
      <c r="C5742" s="73" t="s">
        <v>113</v>
      </c>
      <c r="D5742" s="34" t="s">
        <v>116</v>
      </c>
      <c r="E5742" s="74"/>
      <c r="F5742" s="74"/>
      <c r="G5742" s="74"/>
      <c r="H5742" s="74"/>
      <c r="I5742" s="54"/>
      <c r="J5742" s="50"/>
      <c r="K5742" s="54"/>
      <c r="L5742" s="55"/>
      <c r="M5742" s="75"/>
      <c r="N5742" s="75"/>
      <c r="O5742" s="74"/>
      <c r="P5742" s="74"/>
      <c r="Q5742" s="57">
        <f>O5742-P5742</f>
        <v>0</v>
      </c>
      <c r="R5742" s="74"/>
      <c r="S5742" s="53">
        <f>ROUND(R5742/12*3,0)</f>
        <v>0</v>
      </c>
      <c r="T5742" s="58"/>
      <c r="U5742" s="58"/>
      <c r="V5742" s="53">
        <f>T5742-U5742</f>
        <v>0</v>
      </c>
      <c r="W5742" s="75"/>
      <c r="X5742" s="76"/>
    </row>
    <row r="5743" spans="1:24" s="35" customFormat="1" ht="15.75" x14ac:dyDescent="0.25">
      <c r="A5743" s="72" t="s">
        <v>319</v>
      </c>
      <c r="B5743" s="33" t="s">
        <v>337</v>
      </c>
      <c r="C5743" s="73" t="s">
        <v>112</v>
      </c>
      <c r="D5743" s="34" t="s">
        <v>117</v>
      </c>
      <c r="E5743" s="74"/>
      <c r="F5743" s="74"/>
      <c r="G5743" s="74"/>
      <c r="H5743" s="74"/>
      <c r="I5743" s="54"/>
      <c r="J5743" s="50"/>
      <c r="K5743" s="54"/>
      <c r="L5743" s="55"/>
      <c r="M5743" s="75"/>
      <c r="N5743" s="75"/>
      <c r="O5743" s="74"/>
      <c r="P5743" s="74"/>
      <c r="Q5743" s="57">
        <f>O5743-P5743</f>
        <v>0</v>
      </c>
      <c r="R5743" s="74"/>
      <c r="S5743" s="53">
        <f>ROUND(R5743/12*3,0)</f>
        <v>0</v>
      </c>
      <c r="T5743" s="58"/>
      <c r="U5743" s="58"/>
      <c r="V5743" s="53">
        <f>T5743-U5743</f>
        <v>0</v>
      </c>
      <c r="W5743" s="75"/>
      <c r="X5743" s="76"/>
    </row>
    <row r="5744" spans="1:24" s="35" customFormat="1" ht="15.75" x14ac:dyDescent="0.25">
      <c r="A5744" s="72" t="s">
        <v>319</v>
      </c>
      <c r="B5744" s="22" t="s">
        <v>338</v>
      </c>
      <c r="C5744" s="73" t="s">
        <v>102</v>
      </c>
      <c r="D5744" s="41" t="s">
        <v>33</v>
      </c>
      <c r="E5744" s="64">
        <f>SUM(E5745:E5797)</f>
        <v>477103</v>
      </c>
      <c r="F5744" s="64">
        <f>SUM(F5745:F5797)</f>
        <v>119275.75</v>
      </c>
      <c r="G5744" s="64">
        <f>SUM(G5745:G5797)</f>
        <v>108641</v>
      </c>
      <c r="H5744" s="64">
        <f>SUM(H5745:H5797)</f>
        <v>108641</v>
      </c>
      <c r="I5744" s="134">
        <f>SUM(I5745:I5797)</f>
        <v>0</v>
      </c>
      <c r="J5744" s="50">
        <f>ROUND(I5744/F5744*100,2)</f>
        <v>0</v>
      </c>
      <c r="K5744" s="134">
        <f>SUM(K5745:K5797)</f>
        <v>-10634.75</v>
      </c>
      <c r="L5744" s="55">
        <f>ROUND(K5744*100/-F5744,2)</f>
        <v>8.92</v>
      </c>
      <c r="M5744" s="64"/>
      <c r="N5744" s="64"/>
      <c r="O5744" s="64">
        <f t="shared" ref="O5744:V5744" si="1392">SUM(O5745:O5797)</f>
        <v>2513</v>
      </c>
      <c r="P5744" s="64">
        <f t="shared" si="1392"/>
        <v>2513</v>
      </c>
      <c r="Q5744" s="134">
        <f t="shared" si="1392"/>
        <v>0</v>
      </c>
      <c r="R5744" s="64">
        <f t="shared" si="1392"/>
        <v>616</v>
      </c>
      <c r="S5744" s="64">
        <f t="shared" si="1392"/>
        <v>152</v>
      </c>
      <c r="T5744" s="144">
        <f t="shared" si="1392"/>
        <v>145</v>
      </c>
      <c r="U5744" s="144">
        <f t="shared" si="1392"/>
        <v>145</v>
      </c>
      <c r="V5744" s="64">
        <f t="shared" si="1392"/>
        <v>0</v>
      </c>
      <c r="W5744" s="64"/>
      <c r="X5744" s="76"/>
    </row>
    <row r="5745" spans="1:24" s="35" customFormat="1" ht="31.5" x14ac:dyDescent="0.25">
      <c r="A5745" s="72" t="s">
        <v>319</v>
      </c>
      <c r="B5745" s="33" t="s">
        <v>338</v>
      </c>
      <c r="C5745" s="78" t="s">
        <v>139</v>
      </c>
      <c r="D5745" s="43" t="s">
        <v>119</v>
      </c>
      <c r="E5745" s="53">
        <v>439061</v>
      </c>
      <c r="F5745" s="53">
        <f t="shared" ref="F5745:F5746" si="1393">E5745/12*3</f>
        <v>109765.25</v>
      </c>
      <c r="G5745" s="53">
        <v>108641</v>
      </c>
      <c r="H5745" s="53">
        <v>108641</v>
      </c>
      <c r="I5745" s="127"/>
      <c r="J5745" s="55"/>
      <c r="K5745" s="54">
        <f t="shared" ref="K5745:K5746" si="1394">G5745-F5745</f>
        <v>-1124.25</v>
      </c>
      <c r="L5745" s="55">
        <f t="shared" ref="L5745:L5746" si="1395">ROUND(K5745*100/-F5745,2)</f>
        <v>1.02</v>
      </c>
      <c r="M5745" s="75"/>
      <c r="N5745" s="75"/>
      <c r="O5745" s="74">
        <v>2513</v>
      </c>
      <c r="P5745" s="74">
        <v>2513</v>
      </c>
      <c r="Q5745" s="59">
        <f t="shared" ref="Q5745:Q5797" si="1396">O5745-P5745</f>
        <v>0</v>
      </c>
      <c r="R5745" s="74">
        <v>586</v>
      </c>
      <c r="S5745" s="53">
        <f>ROUND(R5745/12*3,0)</f>
        <v>147</v>
      </c>
      <c r="T5745" s="58">
        <v>145</v>
      </c>
      <c r="U5745" s="58">
        <v>145</v>
      </c>
      <c r="V5745" s="53">
        <f t="shared" ref="V5745:V5797" si="1397">T5745-U5745</f>
        <v>0</v>
      </c>
      <c r="W5745" s="75"/>
      <c r="X5745" s="76"/>
    </row>
    <row r="5746" spans="1:24" s="35" customFormat="1" ht="47.25" x14ac:dyDescent="0.25">
      <c r="A5746" s="72" t="s">
        <v>319</v>
      </c>
      <c r="B5746" s="33" t="s">
        <v>338</v>
      </c>
      <c r="C5746" s="78" t="s">
        <v>140</v>
      </c>
      <c r="D5746" s="43" t="s">
        <v>120</v>
      </c>
      <c r="E5746" s="53">
        <v>38042</v>
      </c>
      <c r="F5746" s="53">
        <f t="shared" si="1393"/>
        <v>9510.5</v>
      </c>
      <c r="G5746" s="53">
        <v>0</v>
      </c>
      <c r="H5746" s="53">
        <v>0</v>
      </c>
      <c r="I5746" s="127"/>
      <c r="J5746" s="55"/>
      <c r="K5746" s="54">
        <f t="shared" si="1394"/>
        <v>-9510.5</v>
      </c>
      <c r="L5746" s="55">
        <f t="shared" si="1395"/>
        <v>100</v>
      </c>
      <c r="M5746" s="75"/>
      <c r="N5746" s="75"/>
      <c r="O5746" s="74"/>
      <c r="P5746" s="74"/>
      <c r="Q5746" s="57">
        <f t="shared" si="1396"/>
        <v>0</v>
      </c>
      <c r="R5746" s="74">
        <v>30</v>
      </c>
      <c r="S5746" s="53">
        <f>ROUND(R5746/12*2,0)</f>
        <v>5</v>
      </c>
      <c r="T5746" s="58"/>
      <c r="U5746" s="58"/>
      <c r="V5746" s="53">
        <f t="shared" si="1397"/>
        <v>0</v>
      </c>
      <c r="W5746" s="75"/>
      <c r="X5746" s="76"/>
    </row>
    <row r="5747" spans="1:24" s="35" customFormat="1" ht="31.5" x14ac:dyDescent="0.25">
      <c r="A5747" s="72" t="s">
        <v>319</v>
      </c>
      <c r="B5747" s="33" t="s">
        <v>338</v>
      </c>
      <c r="C5747" s="78" t="s">
        <v>141</v>
      </c>
      <c r="D5747" s="43" t="s">
        <v>142</v>
      </c>
      <c r="E5747" s="74"/>
      <c r="F5747" s="74"/>
      <c r="G5747" s="74"/>
      <c r="H5747" s="74"/>
      <c r="I5747" s="54"/>
      <c r="J5747" s="50"/>
      <c r="K5747" s="54"/>
      <c r="L5747" s="55"/>
      <c r="M5747" s="75"/>
      <c r="N5747" s="75"/>
      <c r="O5747" s="74"/>
      <c r="P5747" s="74"/>
      <c r="Q5747" s="57">
        <f t="shared" si="1396"/>
        <v>0</v>
      </c>
      <c r="R5747" s="74"/>
      <c r="S5747" s="53">
        <f t="shared" ref="S5747:S5797" si="1398">ROUND(R5747/12*3,0)</f>
        <v>0</v>
      </c>
      <c r="T5747" s="58"/>
      <c r="U5747" s="58"/>
      <c r="V5747" s="53">
        <f t="shared" si="1397"/>
        <v>0</v>
      </c>
      <c r="W5747" s="75"/>
      <c r="X5747" s="76"/>
    </row>
    <row r="5748" spans="1:24" s="35" customFormat="1" ht="31.5" x14ac:dyDescent="0.25">
      <c r="A5748" s="72" t="s">
        <v>319</v>
      </c>
      <c r="B5748" s="33" t="s">
        <v>338</v>
      </c>
      <c r="C5748" s="78" t="s">
        <v>143</v>
      </c>
      <c r="D5748" s="43" t="s">
        <v>144</v>
      </c>
      <c r="E5748" s="74"/>
      <c r="F5748" s="74"/>
      <c r="G5748" s="74"/>
      <c r="H5748" s="74"/>
      <c r="I5748" s="54"/>
      <c r="J5748" s="50"/>
      <c r="K5748" s="54"/>
      <c r="L5748" s="55"/>
      <c r="M5748" s="75"/>
      <c r="N5748" s="75"/>
      <c r="O5748" s="74"/>
      <c r="P5748" s="74"/>
      <c r="Q5748" s="57">
        <f t="shared" si="1396"/>
        <v>0</v>
      </c>
      <c r="R5748" s="74"/>
      <c r="S5748" s="53">
        <f t="shared" si="1398"/>
        <v>0</v>
      </c>
      <c r="T5748" s="58"/>
      <c r="U5748" s="58"/>
      <c r="V5748" s="53">
        <f t="shared" si="1397"/>
        <v>0</v>
      </c>
      <c r="W5748" s="75"/>
      <c r="X5748" s="76"/>
    </row>
    <row r="5749" spans="1:24" s="35" customFormat="1" ht="15.75" x14ac:dyDescent="0.25">
      <c r="A5749" s="72" t="s">
        <v>319</v>
      </c>
      <c r="B5749" s="33" t="s">
        <v>338</v>
      </c>
      <c r="C5749" s="78" t="s">
        <v>145</v>
      </c>
      <c r="D5749" s="43" t="s">
        <v>146</v>
      </c>
      <c r="E5749" s="74"/>
      <c r="F5749" s="74"/>
      <c r="G5749" s="74"/>
      <c r="H5749" s="74"/>
      <c r="I5749" s="54"/>
      <c r="J5749" s="50"/>
      <c r="K5749" s="54"/>
      <c r="L5749" s="55"/>
      <c r="M5749" s="75"/>
      <c r="N5749" s="75"/>
      <c r="O5749" s="74"/>
      <c r="P5749" s="74"/>
      <c r="Q5749" s="57">
        <f t="shared" si="1396"/>
        <v>0</v>
      </c>
      <c r="R5749" s="74"/>
      <c r="S5749" s="53">
        <f t="shared" si="1398"/>
        <v>0</v>
      </c>
      <c r="T5749" s="58"/>
      <c r="U5749" s="58"/>
      <c r="V5749" s="53">
        <f t="shared" si="1397"/>
        <v>0</v>
      </c>
      <c r="W5749" s="75"/>
      <c r="X5749" s="76"/>
    </row>
    <row r="5750" spans="1:24" s="35" customFormat="1" ht="15.75" x14ac:dyDescent="0.25">
      <c r="A5750" s="72" t="s">
        <v>319</v>
      </c>
      <c r="B5750" s="33" t="s">
        <v>338</v>
      </c>
      <c r="C5750" s="78" t="s">
        <v>147</v>
      </c>
      <c r="D5750" s="43" t="s">
        <v>148</v>
      </c>
      <c r="E5750" s="74"/>
      <c r="F5750" s="74"/>
      <c r="G5750" s="74"/>
      <c r="H5750" s="74"/>
      <c r="I5750" s="54"/>
      <c r="J5750" s="50"/>
      <c r="K5750" s="54"/>
      <c r="L5750" s="55"/>
      <c r="M5750" s="75"/>
      <c r="N5750" s="75"/>
      <c r="O5750" s="74"/>
      <c r="P5750" s="74"/>
      <c r="Q5750" s="57">
        <f t="shared" si="1396"/>
        <v>0</v>
      </c>
      <c r="R5750" s="74"/>
      <c r="S5750" s="53">
        <f t="shared" si="1398"/>
        <v>0</v>
      </c>
      <c r="T5750" s="58"/>
      <c r="U5750" s="58"/>
      <c r="V5750" s="53">
        <f t="shared" si="1397"/>
        <v>0</v>
      </c>
      <c r="W5750" s="75"/>
      <c r="X5750" s="76"/>
    </row>
    <row r="5751" spans="1:24" s="35" customFormat="1" ht="78.75" x14ac:dyDescent="0.25">
      <c r="A5751" s="72" t="s">
        <v>319</v>
      </c>
      <c r="B5751" s="33" t="s">
        <v>338</v>
      </c>
      <c r="C5751" s="78" t="s">
        <v>149</v>
      </c>
      <c r="D5751" s="43" t="s">
        <v>150</v>
      </c>
      <c r="E5751" s="74"/>
      <c r="F5751" s="74"/>
      <c r="G5751" s="74"/>
      <c r="H5751" s="74"/>
      <c r="I5751" s="54"/>
      <c r="J5751" s="50"/>
      <c r="K5751" s="54"/>
      <c r="L5751" s="55"/>
      <c r="M5751" s="75"/>
      <c r="N5751" s="75"/>
      <c r="O5751" s="74"/>
      <c r="P5751" s="74"/>
      <c r="Q5751" s="57">
        <f t="shared" si="1396"/>
        <v>0</v>
      </c>
      <c r="R5751" s="74"/>
      <c r="S5751" s="53">
        <f t="shared" si="1398"/>
        <v>0</v>
      </c>
      <c r="T5751" s="58"/>
      <c r="U5751" s="58"/>
      <c r="V5751" s="53">
        <f t="shared" si="1397"/>
        <v>0</v>
      </c>
      <c r="W5751" s="75"/>
      <c r="X5751" s="76"/>
    </row>
    <row r="5752" spans="1:24" s="35" customFormat="1" ht="31.5" x14ac:dyDescent="0.25">
      <c r="A5752" s="72" t="s">
        <v>319</v>
      </c>
      <c r="B5752" s="33" t="s">
        <v>338</v>
      </c>
      <c r="C5752" s="78" t="s">
        <v>130</v>
      </c>
      <c r="D5752" s="43" t="s">
        <v>151</v>
      </c>
      <c r="E5752" s="74"/>
      <c r="F5752" s="74"/>
      <c r="G5752" s="74"/>
      <c r="H5752" s="74"/>
      <c r="I5752" s="54"/>
      <c r="J5752" s="50"/>
      <c r="K5752" s="54"/>
      <c r="L5752" s="55"/>
      <c r="M5752" s="75"/>
      <c r="N5752" s="75"/>
      <c r="O5752" s="74"/>
      <c r="P5752" s="74"/>
      <c r="Q5752" s="57">
        <f t="shared" si="1396"/>
        <v>0</v>
      </c>
      <c r="R5752" s="74"/>
      <c r="S5752" s="53">
        <f t="shared" si="1398"/>
        <v>0</v>
      </c>
      <c r="T5752" s="58"/>
      <c r="U5752" s="58"/>
      <c r="V5752" s="53">
        <f t="shared" si="1397"/>
        <v>0</v>
      </c>
      <c r="W5752" s="75"/>
      <c r="X5752" s="76"/>
    </row>
    <row r="5753" spans="1:24" s="35" customFormat="1" ht="47.25" x14ac:dyDescent="0.25">
      <c r="A5753" s="72" t="s">
        <v>319</v>
      </c>
      <c r="B5753" s="33" t="s">
        <v>338</v>
      </c>
      <c r="C5753" s="78" t="s">
        <v>174</v>
      </c>
      <c r="D5753" s="43" t="s">
        <v>175</v>
      </c>
      <c r="E5753" s="74"/>
      <c r="F5753" s="74"/>
      <c r="G5753" s="74"/>
      <c r="H5753" s="74"/>
      <c r="I5753" s="54"/>
      <c r="J5753" s="50"/>
      <c r="K5753" s="54"/>
      <c r="L5753" s="55"/>
      <c r="M5753" s="75"/>
      <c r="N5753" s="75"/>
      <c r="O5753" s="74"/>
      <c r="P5753" s="74"/>
      <c r="Q5753" s="57">
        <f t="shared" si="1396"/>
        <v>0</v>
      </c>
      <c r="R5753" s="74"/>
      <c r="S5753" s="53">
        <f t="shared" si="1398"/>
        <v>0</v>
      </c>
      <c r="T5753" s="58"/>
      <c r="U5753" s="58"/>
      <c r="V5753" s="53">
        <f t="shared" si="1397"/>
        <v>0</v>
      </c>
      <c r="W5753" s="75"/>
      <c r="X5753" s="76"/>
    </row>
    <row r="5754" spans="1:24" s="35" customFormat="1" ht="31.5" x14ac:dyDescent="0.25">
      <c r="A5754" s="72" t="s">
        <v>319</v>
      </c>
      <c r="B5754" s="33" t="s">
        <v>338</v>
      </c>
      <c r="C5754" s="78" t="s">
        <v>129</v>
      </c>
      <c r="D5754" s="43" t="s">
        <v>152</v>
      </c>
      <c r="E5754" s="74"/>
      <c r="F5754" s="74"/>
      <c r="G5754" s="74"/>
      <c r="H5754" s="74"/>
      <c r="I5754" s="54"/>
      <c r="J5754" s="50"/>
      <c r="K5754" s="54"/>
      <c r="L5754" s="55"/>
      <c r="M5754" s="75"/>
      <c r="N5754" s="75"/>
      <c r="O5754" s="74"/>
      <c r="P5754" s="74"/>
      <c r="Q5754" s="57">
        <f t="shared" si="1396"/>
        <v>0</v>
      </c>
      <c r="R5754" s="74"/>
      <c r="S5754" s="53">
        <f t="shared" si="1398"/>
        <v>0</v>
      </c>
      <c r="T5754" s="58"/>
      <c r="U5754" s="58"/>
      <c r="V5754" s="53">
        <f t="shared" si="1397"/>
        <v>0</v>
      </c>
      <c r="W5754" s="75"/>
      <c r="X5754" s="76"/>
    </row>
    <row r="5755" spans="1:24" s="35" customFormat="1" ht="31.5" x14ac:dyDescent="0.25">
      <c r="A5755" s="72" t="s">
        <v>319</v>
      </c>
      <c r="B5755" s="33" t="s">
        <v>338</v>
      </c>
      <c r="C5755" s="78" t="s">
        <v>176</v>
      </c>
      <c r="D5755" s="43" t="s">
        <v>177</v>
      </c>
      <c r="E5755" s="74"/>
      <c r="F5755" s="74"/>
      <c r="G5755" s="74"/>
      <c r="H5755" s="74"/>
      <c r="I5755" s="54"/>
      <c r="J5755" s="50"/>
      <c r="K5755" s="54"/>
      <c r="L5755" s="55"/>
      <c r="M5755" s="75"/>
      <c r="N5755" s="75"/>
      <c r="O5755" s="74"/>
      <c r="P5755" s="74"/>
      <c r="Q5755" s="57">
        <f t="shared" si="1396"/>
        <v>0</v>
      </c>
      <c r="R5755" s="74"/>
      <c r="S5755" s="53">
        <f t="shared" si="1398"/>
        <v>0</v>
      </c>
      <c r="T5755" s="58"/>
      <c r="U5755" s="58"/>
      <c r="V5755" s="53">
        <f t="shared" si="1397"/>
        <v>0</v>
      </c>
      <c r="W5755" s="75"/>
      <c r="X5755" s="76"/>
    </row>
    <row r="5756" spans="1:24" s="35" customFormat="1" ht="15.75" x14ac:dyDescent="0.25">
      <c r="A5756" s="72" t="s">
        <v>319</v>
      </c>
      <c r="B5756" s="33" t="s">
        <v>338</v>
      </c>
      <c r="C5756" s="78" t="s">
        <v>131</v>
      </c>
      <c r="D5756" s="43" t="s">
        <v>153</v>
      </c>
      <c r="E5756" s="74"/>
      <c r="F5756" s="74"/>
      <c r="G5756" s="74"/>
      <c r="H5756" s="74"/>
      <c r="I5756" s="54"/>
      <c r="J5756" s="50"/>
      <c r="K5756" s="54"/>
      <c r="L5756" s="55"/>
      <c r="M5756" s="75"/>
      <c r="N5756" s="75"/>
      <c r="O5756" s="74"/>
      <c r="P5756" s="74"/>
      <c r="Q5756" s="57">
        <f t="shared" si="1396"/>
        <v>0</v>
      </c>
      <c r="R5756" s="74"/>
      <c r="S5756" s="53">
        <f t="shared" si="1398"/>
        <v>0</v>
      </c>
      <c r="T5756" s="58"/>
      <c r="U5756" s="58"/>
      <c r="V5756" s="53">
        <f t="shared" si="1397"/>
        <v>0</v>
      </c>
      <c r="W5756" s="75"/>
      <c r="X5756" s="76"/>
    </row>
    <row r="5757" spans="1:24" s="35" customFormat="1" ht="31.5" x14ac:dyDescent="0.25">
      <c r="A5757" s="72" t="s">
        <v>319</v>
      </c>
      <c r="B5757" s="33" t="s">
        <v>338</v>
      </c>
      <c r="C5757" s="78" t="s">
        <v>178</v>
      </c>
      <c r="D5757" s="43" t="s">
        <v>179</v>
      </c>
      <c r="E5757" s="74"/>
      <c r="F5757" s="74"/>
      <c r="G5757" s="74"/>
      <c r="H5757" s="74"/>
      <c r="I5757" s="54"/>
      <c r="J5757" s="50"/>
      <c r="K5757" s="54"/>
      <c r="L5757" s="55"/>
      <c r="M5757" s="75"/>
      <c r="N5757" s="75"/>
      <c r="O5757" s="74"/>
      <c r="P5757" s="74"/>
      <c r="Q5757" s="57">
        <f t="shared" si="1396"/>
        <v>0</v>
      </c>
      <c r="R5757" s="74"/>
      <c r="S5757" s="53">
        <f t="shared" si="1398"/>
        <v>0</v>
      </c>
      <c r="T5757" s="58"/>
      <c r="U5757" s="58"/>
      <c r="V5757" s="53">
        <f t="shared" si="1397"/>
        <v>0</v>
      </c>
      <c r="W5757" s="75"/>
      <c r="X5757" s="76"/>
    </row>
    <row r="5758" spans="1:24" s="35" customFormat="1" ht="31.5" x14ac:dyDescent="0.25">
      <c r="A5758" s="72" t="s">
        <v>319</v>
      </c>
      <c r="B5758" s="33" t="s">
        <v>338</v>
      </c>
      <c r="C5758" s="78" t="s">
        <v>132</v>
      </c>
      <c r="D5758" s="43" t="s">
        <v>154</v>
      </c>
      <c r="E5758" s="74"/>
      <c r="F5758" s="74"/>
      <c r="G5758" s="74"/>
      <c r="H5758" s="74"/>
      <c r="I5758" s="54"/>
      <c r="J5758" s="50"/>
      <c r="K5758" s="54"/>
      <c r="L5758" s="55"/>
      <c r="M5758" s="75"/>
      <c r="N5758" s="75"/>
      <c r="O5758" s="74"/>
      <c r="P5758" s="74"/>
      <c r="Q5758" s="57">
        <f t="shared" si="1396"/>
        <v>0</v>
      </c>
      <c r="R5758" s="74"/>
      <c r="S5758" s="53">
        <f t="shared" si="1398"/>
        <v>0</v>
      </c>
      <c r="T5758" s="58"/>
      <c r="U5758" s="58"/>
      <c r="V5758" s="53">
        <f t="shared" si="1397"/>
        <v>0</v>
      </c>
      <c r="W5758" s="75"/>
      <c r="X5758" s="76"/>
    </row>
    <row r="5759" spans="1:24" s="35" customFormat="1" ht="15.75" x14ac:dyDescent="0.25">
      <c r="A5759" s="72" t="s">
        <v>319</v>
      </c>
      <c r="B5759" s="33" t="s">
        <v>338</v>
      </c>
      <c r="C5759" s="78" t="s">
        <v>133</v>
      </c>
      <c r="D5759" s="43" t="s">
        <v>155</v>
      </c>
      <c r="E5759" s="74"/>
      <c r="F5759" s="74"/>
      <c r="G5759" s="74"/>
      <c r="H5759" s="74"/>
      <c r="I5759" s="54"/>
      <c r="J5759" s="50"/>
      <c r="K5759" s="54"/>
      <c r="L5759" s="55"/>
      <c r="M5759" s="75"/>
      <c r="N5759" s="75"/>
      <c r="O5759" s="74"/>
      <c r="P5759" s="74"/>
      <c r="Q5759" s="57">
        <f t="shared" si="1396"/>
        <v>0</v>
      </c>
      <c r="R5759" s="74"/>
      <c r="S5759" s="53">
        <f t="shared" si="1398"/>
        <v>0</v>
      </c>
      <c r="T5759" s="58"/>
      <c r="U5759" s="58"/>
      <c r="V5759" s="53">
        <f t="shared" si="1397"/>
        <v>0</v>
      </c>
      <c r="W5759" s="75"/>
      <c r="X5759" s="76"/>
    </row>
    <row r="5760" spans="1:24" s="35" customFormat="1" ht="15.75" x14ac:dyDescent="0.25">
      <c r="A5760" s="72" t="s">
        <v>319</v>
      </c>
      <c r="B5760" s="33" t="s">
        <v>338</v>
      </c>
      <c r="C5760" s="78" t="s">
        <v>135</v>
      </c>
      <c r="D5760" s="43" t="s">
        <v>156</v>
      </c>
      <c r="E5760" s="74"/>
      <c r="F5760" s="74"/>
      <c r="G5760" s="74"/>
      <c r="H5760" s="74"/>
      <c r="I5760" s="54"/>
      <c r="J5760" s="50"/>
      <c r="K5760" s="54"/>
      <c r="L5760" s="55"/>
      <c r="M5760" s="75"/>
      <c r="N5760" s="75"/>
      <c r="O5760" s="74"/>
      <c r="P5760" s="74"/>
      <c r="Q5760" s="57">
        <f t="shared" si="1396"/>
        <v>0</v>
      </c>
      <c r="R5760" s="74"/>
      <c r="S5760" s="53">
        <f t="shared" si="1398"/>
        <v>0</v>
      </c>
      <c r="T5760" s="58"/>
      <c r="U5760" s="58"/>
      <c r="V5760" s="53">
        <f t="shared" si="1397"/>
        <v>0</v>
      </c>
      <c r="W5760" s="75"/>
      <c r="X5760" s="76"/>
    </row>
    <row r="5761" spans="1:24" s="35" customFormat="1" ht="31.5" x14ac:dyDescent="0.25">
      <c r="A5761" s="72" t="s">
        <v>319</v>
      </c>
      <c r="B5761" s="33" t="s">
        <v>338</v>
      </c>
      <c r="C5761" s="78" t="s">
        <v>136</v>
      </c>
      <c r="D5761" s="43" t="s">
        <v>157</v>
      </c>
      <c r="E5761" s="74"/>
      <c r="F5761" s="74"/>
      <c r="G5761" s="74"/>
      <c r="H5761" s="74"/>
      <c r="I5761" s="54"/>
      <c r="J5761" s="50"/>
      <c r="K5761" s="54"/>
      <c r="L5761" s="55"/>
      <c r="M5761" s="75"/>
      <c r="N5761" s="75"/>
      <c r="O5761" s="74"/>
      <c r="P5761" s="74"/>
      <c r="Q5761" s="57">
        <f t="shared" si="1396"/>
        <v>0</v>
      </c>
      <c r="R5761" s="74"/>
      <c r="S5761" s="53">
        <f t="shared" si="1398"/>
        <v>0</v>
      </c>
      <c r="T5761" s="58"/>
      <c r="U5761" s="58"/>
      <c r="V5761" s="53">
        <f t="shared" si="1397"/>
        <v>0</v>
      </c>
      <c r="W5761" s="75"/>
      <c r="X5761" s="76"/>
    </row>
    <row r="5762" spans="1:24" s="35" customFormat="1" ht="47.25" x14ac:dyDescent="0.25">
      <c r="A5762" s="72" t="s">
        <v>319</v>
      </c>
      <c r="B5762" s="33" t="s">
        <v>338</v>
      </c>
      <c r="C5762" s="78" t="s">
        <v>134</v>
      </c>
      <c r="D5762" s="43" t="s">
        <v>158</v>
      </c>
      <c r="E5762" s="74"/>
      <c r="F5762" s="74"/>
      <c r="G5762" s="74"/>
      <c r="H5762" s="74"/>
      <c r="I5762" s="54"/>
      <c r="J5762" s="50"/>
      <c r="K5762" s="54"/>
      <c r="L5762" s="55"/>
      <c r="M5762" s="75"/>
      <c r="N5762" s="75"/>
      <c r="O5762" s="74"/>
      <c r="P5762" s="74"/>
      <c r="Q5762" s="57">
        <f t="shared" si="1396"/>
        <v>0</v>
      </c>
      <c r="R5762" s="74"/>
      <c r="S5762" s="53">
        <f t="shared" si="1398"/>
        <v>0</v>
      </c>
      <c r="T5762" s="58"/>
      <c r="U5762" s="58"/>
      <c r="V5762" s="53">
        <f t="shared" si="1397"/>
        <v>0</v>
      </c>
      <c r="W5762" s="75"/>
      <c r="X5762" s="76"/>
    </row>
    <row r="5763" spans="1:24" s="35" customFormat="1" ht="15.75" x14ac:dyDescent="0.25">
      <c r="A5763" s="72" t="s">
        <v>319</v>
      </c>
      <c r="B5763" s="33" t="s">
        <v>338</v>
      </c>
      <c r="C5763" s="78" t="s">
        <v>138</v>
      </c>
      <c r="D5763" s="43" t="s">
        <v>159</v>
      </c>
      <c r="E5763" s="74"/>
      <c r="F5763" s="74"/>
      <c r="G5763" s="74"/>
      <c r="H5763" s="74"/>
      <c r="I5763" s="54"/>
      <c r="J5763" s="50"/>
      <c r="K5763" s="54"/>
      <c r="L5763" s="55"/>
      <c r="M5763" s="75"/>
      <c r="N5763" s="75"/>
      <c r="O5763" s="74"/>
      <c r="P5763" s="74"/>
      <c r="Q5763" s="57">
        <f t="shared" si="1396"/>
        <v>0</v>
      </c>
      <c r="R5763" s="74"/>
      <c r="S5763" s="53">
        <f t="shared" si="1398"/>
        <v>0</v>
      </c>
      <c r="T5763" s="58"/>
      <c r="U5763" s="58"/>
      <c r="V5763" s="53">
        <f t="shared" si="1397"/>
        <v>0</v>
      </c>
      <c r="W5763" s="75"/>
      <c r="X5763" s="76"/>
    </row>
    <row r="5764" spans="1:24" s="35" customFormat="1" ht="15.75" x14ac:dyDescent="0.25">
      <c r="A5764" s="72" t="s">
        <v>319</v>
      </c>
      <c r="B5764" s="33" t="s">
        <v>338</v>
      </c>
      <c r="C5764" s="78" t="s">
        <v>180</v>
      </c>
      <c r="D5764" s="43" t="s">
        <v>181</v>
      </c>
      <c r="E5764" s="74"/>
      <c r="F5764" s="74"/>
      <c r="G5764" s="74"/>
      <c r="H5764" s="74"/>
      <c r="I5764" s="54"/>
      <c r="J5764" s="50"/>
      <c r="K5764" s="54"/>
      <c r="L5764" s="55"/>
      <c r="M5764" s="75"/>
      <c r="N5764" s="75"/>
      <c r="O5764" s="74"/>
      <c r="P5764" s="74"/>
      <c r="Q5764" s="57">
        <f t="shared" si="1396"/>
        <v>0</v>
      </c>
      <c r="R5764" s="74"/>
      <c r="S5764" s="53">
        <f t="shared" si="1398"/>
        <v>0</v>
      </c>
      <c r="T5764" s="58"/>
      <c r="U5764" s="58"/>
      <c r="V5764" s="53">
        <f t="shared" si="1397"/>
        <v>0</v>
      </c>
      <c r="W5764" s="75"/>
      <c r="X5764" s="76"/>
    </row>
    <row r="5765" spans="1:24" s="35" customFormat="1" ht="31.5" x14ac:dyDescent="0.25">
      <c r="A5765" s="72" t="s">
        <v>319</v>
      </c>
      <c r="B5765" s="33" t="s">
        <v>338</v>
      </c>
      <c r="C5765" s="78" t="s">
        <v>137</v>
      </c>
      <c r="D5765" s="43" t="s">
        <v>160</v>
      </c>
      <c r="E5765" s="74"/>
      <c r="F5765" s="74"/>
      <c r="G5765" s="74"/>
      <c r="H5765" s="74"/>
      <c r="I5765" s="54"/>
      <c r="J5765" s="50"/>
      <c r="K5765" s="54"/>
      <c r="L5765" s="55"/>
      <c r="M5765" s="75"/>
      <c r="N5765" s="75"/>
      <c r="O5765" s="74"/>
      <c r="P5765" s="74"/>
      <c r="Q5765" s="57">
        <f t="shared" si="1396"/>
        <v>0</v>
      </c>
      <c r="R5765" s="74"/>
      <c r="S5765" s="53">
        <f t="shared" si="1398"/>
        <v>0</v>
      </c>
      <c r="T5765" s="58"/>
      <c r="U5765" s="58"/>
      <c r="V5765" s="53">
        <f t="shared" si="1397"/>
        <v>0</v>
      </c>
      <c r="W5765" s="75"/>
      <c r="X5765" s="76"/>
    </row>
    <row r="5766" spans="1:24" s="35" customFormat="1" ht="15.75" x14ac:dyDescent="0.25">
      <c r="A5766" s="72" t="s">
        <v>319</v>
      </c>
      <c r="B5766" s="33" t="s">
        <v>338</v>
      </c>
      <c r="C5766" s="78" t="s">
        <v>127</v>
      </c>
      <c r="D5766" s="43" t="s">
        <v>161</v>
      </c>
      <c r="E5766" s="74"/>
      <c r="F5766" s="74"/>
      <c r="G5766" s="74"/>
      <c r="H5766" s="74"/>
      <c r="I5766" s="54"/>
      <c r="J5766" s="50"/>
      <c r="K5766" s="54"/>
      <c r="L5766" s="55"/>
      <c r="M5766" s="75"/>
      <c r="N5766" s="75"/>
      <c r="O5766" s="74"/>
      <c r="P5766" s="74"/>
      <c r="Q5766" s="57">
        <f t="shared" si="1396"/>
        <v>0</v>
      </c>
      <c r="R5766" s="74"/>
      <c r="S5766" s="53">
        <f t="shared" si="1398"/>
        <v>0</v>
      </c>
      <c r="T5766" s="58"/>
      <c r="U5766" s="58"/>
      <c r="V5766" s="53">
        <f t="shared" si="1397"/>
        <v>0</v>
      </c>
      <c r="W5766" s="75"/>
      <c r="X5766" s="76"/>
    </row>
    <row r="5767" spans="1:24" s="35" customFormat="1" ht="31.5" x14ac:dyDescent="0.25">
      <c r="A5767" s="72" t="s">
        <v>319</v>
      </c>
      <c r="B5767" s="33" t="s">
        <v>338</v>
      </c>
      <c r="C5767" s="78" t="s">
        <v>126</v>
      </c>
      <c r="D5767" s="43" t="s">
        <v>162</v>
      </c>
      <c r="E5767" s="74"/>
      <c r="F5767" s="74"/>
      <c r="G5767" s="74"/>
      <c r="H5767" s="74"/>
      <c r="I5767" s="54"/>
      <c r="J5767" s="50"/>
      <c r="K5767" s="54"/>
      <c r="L5767" s="55"/>
      <c r="M5767" s="75"/>
      <c r="N5767" s="75"/>
      <c r="O5767" s="74"/>
      <c r="P5767" s="74"/>
      <c r="Q5767" s="57">
        <f t="shared" si="1396"/>
        <v>0</v>
      </c>
      <c r="R5767" s="74"/>
      <c r="S5767" s="53">
        <f t="shared" si="1398"/>
        <v>0</v>
      </c>
      <c r="T5767" s="58"/>
      <c r="U5767" s="58"/>
      <c r="V5767" s="53">
        <f t="shared" si="1397"/>
        <v>0</v>
      </c>
      <c r="W5767" s="75"/>
      <c r="X5767" s="76"/>
    </row>
    <row r="5768" spans="1:24" s="35" customFormat="1" ht="15.75" x14ac:dyDescent="0.25">
      <c r="A5768" s="72" t="s">
        <v>319</v>
      </c>
      <c r="B5768" s="33" t="s">
        <v>338</v>
      </c>
      <c r="C5768" s="78" t="s">
        <v>122</v>
      </c>
      <c r="D5768" s="43" t="s">
        <v>163</v>
      </c>
      <c r="E5768" s="74"/>
      <c r="F5768" s="74"/>
      <c r="G5768" s="74"/>
      <c r="H5768" s="74"/>
      <c r="I5768" s="54"/>
      <c r="J5768" s="50"/>
      <c r="K5768" s="54"/>
      <c r="L5768" s="55"/>
      <c r="M5768" s="75"/>
      <c r="N5768" s="75"/>
      <c r="O5768" s="74"/>
      <c r="P5768" s="74"/>
      <c r="Q5768" s="57">
        <f t="shared" si="1396"/>
        <v>0</v>
      </c>
      <c r="R5768" s="74"/>
      <c r="S5768" s="53">
        <f t="shared" si="1398"/>
        <v>0</v>
      </c>
      <c r="T5768" s="58"/>
      <c r="U5768" s="58"/>
      <c r="V5768" s="53">
        <f t="shared" si="1397"/>
        <v>0</v>
      </c>
      <c r="W5768" s="75"/>
      <c r="X5768" s="76"/>
    </row>
    <row r="5769" spans="1:24" s="35" customFormat="1" ht="15.75" x14ac:dyDescent="0.25">
      <c r="A5769" s="72" t="s">
        <v>319</v>
      </c>
      <c r="B5769" s="33" t="s">
        <v>338</v>
      </c>
      <c r="C5769" s="78" t="s">
        <v>123</v>
      </c>
      <c r="D5769" s="43" t="s">
        <v>164</v>
      </c>
      <c r="E5769" s="74"/>
      <c r="F5769" s="74"/>
      <c r="G5769" s="74"/>
      <c r="H5769" s="74"/>
      <c r="I5769" s="54"/>
      <c r="J5769" s="50"/>
      <c r="K5769" s="54"/>
      <c r="L5769" s="55"/>
      <c r="M5769" s="75"/>
      <c r="N5769" s="75"/>
      <c r="O5769" s="74"/>
      <c r="P5769" s="74"/>
      <c r="Q5769" s="57">
        <f t="shared" si="1396"/>
        <v>0</v>
      </c>
      <c r="R5769" s="74"/>
      <c r="S5769" s="53">
        <f t="shared" si="1398"/>
        <v>0</v>
      </c>
      <c r="T5769" s="58"/>
      <c r="U5769" s="58"/>
      <c r="V5769" s="53">
        <f t="shared" si="1397"/>
        <v>0</v>
      </c>
      <c r="W5769" s="75"/>
      <c r="X5769" s="76"/>
    </row>
    <row r="5770" spans="1:24" s="35" customFormat="1" ht="15.75" x14ac:dyDescent="0.25">
      <c r="A5770" s="72" t="s">
        <v>319</v>
      </c>
      <c r="B5770" s="33" t="s">
        <v>338</v>
      </c>
      <c r="C5770" s="78" t="s">
        <v>182</v>
      </c>
      <c r="D5770" s="43" t="s">
        <v>183</v>
      </c>
      <c r="E5770" s="74"/>
      <c r="F5770" s="74"/>
      <c r="G5770" s="74"/>
      <c r="H5770" s="74"/>
      <c r="I5770" s="54"/>
      <c r="J5770" s="50"/>
      <c r="K5770" s="54"/>
      <c r="L5770" s="55"/>
      <c r="M5770" s="75"/>
      <c r="N5770" s="75"/>
      <c r="O5770" s="74"/>
      <c r="P5770" s="74"/>
      <c r="Q5770" s="57">
        <f t="shared" si="1396"/>
        <v>0</v>
      </c>
      <c r="R5770" s="74"/>
      <c r="S5770" s="53">
        <f t="shared" si="1398"/>
        <v>0</v>
      </c>
      <c r="T5770" s="58"/>
      <c r="U5770" s="58"/>
      <c r="V5770" s="53">
        <f t="shared" si="1397"/>
        <v>0</v>
      </c>
      <c r="W5770" s="75"/>
      <c r="X5770" s="76"/>
    </row>
    <row r="5771" spans="1:24" s="35" customFormat="1" ht="15.75" x14ac:dyDescent="0.25">
      <c r="A5771" s="72" t="s">
        <v>319</v>
      </c>
      <c r="B5771" s="33" t="s">
        <v>338</v>
      </c>
      <c r="C5771" s="78" t="s">
        <v>184</v>
      </c>
      <c r="D5771" s="43" t="s">
        <v>185</v>
      </c>
      <c r="E5771" s="74"/>
      <c r="F5771" s="74"/>
      <c r="G5771" s="74"/>
      <c r="H5771" s="74"/>
      <c r="I5771" s="54"/>
      <c r="J5771" s="50"/>
      <c r="K5771" s="54"/>
      <c r="L5771" s="55"/>
      <c r="M5771" s="75"/>
      <c r="N5771" s="75"/>
      <c r="O5771" s="74"/>
      <c r="P5771" s="74"/>
      <c r="Q5771" s="57">
        <f t="shared" si="1396"/>
        <v>0</v>
      </c>
      <c r="R5771" s="74"/>
      <c r="S5771" s="53">
        <f t="shared" si="1398"/>
        <v>0</v>
      </c>
      <c r="T5771" s="58"/>
      <c r="U5771" s="58"/>
      <c r="V5771" s="53">
        <f t="shared" si="1397"/>
        <v>0</v>
      </c>
      <c r="W5771" s="75"/>
      <c r="X5771" s="76"/>
    </row>
    <row r="5772" spans="1:24" s="35" customFormat="1" ht="15.75" x14ac:dyDescent="0.25">
      <c r="A5772" s="72" t="s">
        <v>319</v>
      </c>
      <c r="B5772" s="33" t="s">
        <v>338</v>
      </c>
      <c r="C5772" s="78" t="s">
        <v>186</v>
      </c>
      <c r="D5772" s="43" t="s">
        <v>187</v>
      </c>
      <c r="E5772" s="74"/>
      <c r="F5772" s="74"/>
      <c r="G5772" s="74"/>
      <c r="H5772" s="74"/>
      <c r="I5772" s="54"/>
      <c r="J5772" s="50"/>
      <c r="K5772" s="54"/>
      <c r="L5772" s="55"/>
      <c r="M5772" s="75"/>
      <c r="N5772" s="75"/>
      <c r="O5772" s="74"/>
      <c r="P5772" s="74"/>
      <c r="Q5772" s="57">
        <f t="shared" si="1396"/>
        <v>0</v>
      </c>
      <c r="R5772" s="74"/>
      <c r="S5772" s="53">
        <f t="shared" si="1398"/>
        <v>0</v>
      </c>
      <c r="T5772" s="58"/>
      <c r="U5772" s="58"/>
      <c r="V5772" s="53">
        <f t="shared" si="1397"/>
        <v>0</v>
      </c>
      <c r="W5772" s="75"/>
      <c r="X5772" s="76"/>
    </row>
    <row r="5773" spans="1:24" s="35" customFormat="1" ht="31.5" x14ac:dyDescent="0.25">
      <c r="A5773" s="72" t="s">
        <v>319</v>
      </c>
      <c r="B5773" s="33" t="s">
        <v>338</v>
      </c>
      <c r="C5773" s="78" t="s">
        <v>188</v>
      </c>
      <c r="D5773" s="43" t="s">
        <v>189</v>
      </c>
      <c r="E5773" s="74"/>
      <c r="F5773" s="74"/>
      <c r="G5773" s="74"/>
      <c r="H5773" s="74"/>
      <c r="I5773" s="54"/>
      <c r="J5773" s="50"/>
      <c r="K5773" s="54"/>
      <c r="L5773" s="55"/>
      <c r="M5773" s="75"/>
      <c r="N5773" s="75"/>
      <c r="O5773" s="74"/>
      <c r="P5773" s="74"/>
      <c r="Q5773" s="57">
        <f t="shared" si="1396"/>
        <v>0</v>
      </c>
      <c r="R5773" s="74"/>
      <c r="S5773" s="53">
        <f t="shared" si="1398"/>
        <v>0</v>
      </c>
      <c r="T5773" s="58"/>
      <c r="U5773" s="58"/>
      <c r="V5773" s="53">
        <f t="shared" si="1397"/>
        <v>0</v>
      </c>
      <c r="W5773" s="75"/>
      <c r="X5773" s="76"/>
    </row>
    <row r="5774" spans="1:24" s="35" customFormat="1" ht="15.75" x14ac:dyDescent="0.25">
      <c r="A5774" s="72" t="s">
        <v>319</v>
      </c>
      <c r="B5774" s="33" t="s">
        <v>338</v>
      </c>
      <c r="C5774" s="78" t="s">
        <v>124</v>
      </c>
      <c r="D5774" s="43" t="s">
        <v>165</v>
      </c>
      <c r="E5774" s="74"/>
      <c r="F5774" s="74"/>
      <c r="G5774" s="74"/>
      <c r="H5774" s="74"/>
      <c r="I5774" s="54"/>
      <c r="J5774" s="50"/>
      <c r="K5774" s="54"/>
      <c r="L5774" s="55"/>
      <c r="M5774" s="75"/>
      <c r="N5774" s="75"/>
      <c r="O5774" s="74"/>
      <c r="P5774" s="74"/>
      <c r="Q5774" s="57">
        <f t="shared" si="1396"/>
        <v>0</v>
      </c>
      <c r="R5774" s="74"/>
      <c r="S5774" s="53">
        <f t="shared" si="1398"/>
        <v>0</v>
      </c>
      <c r="T5774" s="58"/>
      <c r="U5774" s="58"/>
      <c r="V5774" s="53">
        <f t="shared" si="1397"/>
        <v>0</v>
      </c>
      <c r="W5774" s="75"/>
      <c r="X5774" s="76"/>
    </row>
    <row r="5775" spans="1:24" s="35" customFormat="1" ht="15.75" x14ac:dyDescent="0.25">
      <c r="A5775" s="72" t="s">
        <v>319</v>
      </c>
      <c r="B5775" s="33" t="s">
        <v>338</v>
      </c>
      <c r="C5775" s="78" t="s">
        <v>125</v>
      </c>
      <c r="D5775" s="43" t="s">
        <v>166</v>
      </c>
      <c r="E5775" s="74"/>
      <c r="F5775" s="74"/>
      <c r="G5775" s="74"/>
      <c r="H5775" s="74"/>
      <c r="I5775" s="54"/>
      <c r="J5775" s="50"/>
      <c r="K5775" s="54"/>
      <c r="L5775" s="55"/>
      <c r="M5775" s="75"/>
      <c r="N5775" s="75"/>
      <c r="O5775" s="74"/>
      <c r="P5775" s="74"/>
      <c r="Q5775" s="57">
        <f t="shared" si="1396"/>
        <v>0</v>
      </c>
      <c r="R5775" s="74"/>
      <c r="S5775" s="53">
        <f t="shared" si="1398"/>
        <v>0</v>
      </c>
      <c r="T5775" s="58"/>
      <c r="U5775" s="58"/>
      <c r="V5775" s="53">
        <f t="shared" si="1397"/>
        <v>0</v>
      </c>
      <c r="W5775" s="75"/>
      <c r="X5775" s="76"/>
    </row>
    <row r="5776" spans="1:24" s="35" customFormat="1" ht="47.25" x14ac:dyDescent="0.25">
      <c r="A5776" s="72" t="s">
        <v>319</v>
      </c>
      <c r="B5776" s="33" t="s">
        <v>338</v>
      </c>
      <c r="C5776" s="78" t="s">
        <v>34</v>
      </c>
      <c r="D5776" s="43" t="s">
        <v>167</v>
      </c>
      <c r="E5776" s="74"/>
      <c r="F5776" s="74"/>
      <c r="G5776" s="74"/>
      <c r="H5776" s="74"/>
      <c r="I5776" s="54"/>
      <c r="J5776" s="50"/>
      <c r="K5776" s="54"/>
      <c r="L5776" s="55"/>
      <c r="M5776" s="75"/>
      <c r="N5776" s="75"/>
      <c r="O5776" s="74"/>
      <c r="P5776" s="74"/>
      <c r="Q5776" s="57">
        <f t="shared" si="1396"/>
        <v>0</v>
      </c>
      <c r="R5776" s="74"/>
      <c r="S5776" s="53">
        <f t="shared" si="1398"/>
        <v>0</v>
      </c>
      <c r="T5776" s="58"/>
      <c r="U5776" s="58"/>
      <c r="V5776" s="53">
        <f t="shared" si="1397"/>
        <v>0</v>
      </c>
      <c r="W5776" s="75"/>
      <c r="X5776" s="76"/>
    </row>
    <row r="5777" spans="1:24" s="35" customFormat="1" ht="15.75" x14ac:dyDescent="0.25">
      <c r="A5777" s="72" t="s">
        <v>319</v>
      </c>
      <c r="B5777" s="33" t="s">
        <v>338</v>
      </c>
      <c r="C5777" s="78" t="s">
        <v>35</v>
      </c>
      <c r="D5777" s="43" t="s">
        <v>168</v>
      </c>
      <c r="E5777" s="74"/>
      <c r="F5777" s="74"/>
      <c r="G5777" s="74"/>
      <c r="H5777" s="74"/>
      <c r="I5777" s="54"/>
      <c r="J5777" s="50"/>
      <c r="K5777" s="54"/>
      <c r="L5777" s="55"/>
      <c r="M5777" s="75"/>
      <c r="N5777" s="75"/>
      <c r="O5777" s="74"/>
      <c r="P5777" s="74"/>
      <c r="Q5777" s="57">
        <f t="shared" si="1396"/>
        <v>0</v>
      </c>
      <c r="R5777" s="74"/>
      <c r="S5777" s="53">
        <f t="shared" si="1398"/>
        <v>0</v>
      </c>
      <c r="T5777" s="58"/>
      <c r="U5777" s="58"/>
      <c r="V5777" s="53">
        <f t="shared" si="1397"/>
        <v>0</v>
      </c>
      <c r="W5777" s="75"/>
      <c r="X5777" s="76"/>
    </row>
    <row r="5778" spans="1:24" s="35" customFormat="1" ht="31.5" x14ac:dyDescent="0.25">
      <c r="A5778" s="72" t="s">
        <v>319</v>
      </c>
      <c r="B5778" s="33" t="s">
        <v>338</v>
      </c>
      <c r="C5778" s="78" t="s">
        <v>36</v>
      </c>
      <c r="D5778" s="43" t="s">
        <v>190</v>
      </c>
      <c r="E5778" s="74"/>
      <c r="F5778" s="74"/>
      <c r="G5778" s="74"/>
      <c r="H5778" s="74"/>
      <c r="I5778" s="54"/>
      <c r="J5778" s="50"/>
      <c r="K5778" s="54"/>
      <c r="L5778" s="55"/>
      <c r="M5778" s="75"/>
      <c r="N5778" s="75"/>
      <c r="O5778" s="74"/>
      <c r="P5778" s="74"/>
      <c r="Q5778" s="57">
        <f t="shared" si="1396"/>
        <v>0</v>
      </c>
      <c r="R5778" s="74"/>
      <c r="S5778" s="53">
        <f t="shared" si="1398"/>
        <v>0</v>
      </c>
      <c r="T5778" s="58"/>
      <c r="U5778" s="58"/>
      <c r="V5778" s="53">
        <f t="shared" si="1397"/>
        <v>0</v>
      </c>
      <c r="W5778" s="75"/>
      <c r="X5778" s="76"/>
    </row>
    <row r="5779" spans="1:24" s="35" customFormat="1" ht="31.5" x14ac:dyDescent="0.25">
      <c r="A5779" s="72" t="s">
        <v>319</v>
      </c>
      <c r="B5779" s="33" t="s">
        <v>338</v>
      </c>
      <c r="C5779" s="78" t="s">
        <v>37</v>
      </c>
      <c r="D5779" s="43" t="s">
        <v>191</v>
      </c>
      <c r="E5779" s="74"/>
      <c r="F5779" s="74"/>
      <c r="G5779" s="74"/>
      <c r="H5779" s="74"/>
      <c r="I5779" s="54"/>
      <c r="J5779" s="50"/>
      <c r="K5779" s="54"/>
      <c r="L5779" s="55"/>
      <c r="M5779" s="75"/>
      <c r="N5779" s="75"/>
      <c r="O5779" s="74"/>
      <c r="P5779" s="74"/>
      <c r="Q5779" s="57">
        <f t="shared" si="1396"/>
        <v>0</v>
      </c>
      <c r="R5779" s="74"/>
      <c r="S5779" s="53">
        <f t="shared" si="1398"/>
        <v>0</v>
      </c>
      <c r="T5779" s="58"/>
      <c r="U5779" s="58"/>
      <c r="V5779" s="53">
        <f t="shared" si="1397"/>
        <v>0</v>
      </c>
      <c r="W5779" s="75"/>
      <c r="X5779" s="76"/>
    </row>
    <row r="5780" spans="1:24" s="35" customFormat="1" ht="31.5" x14ac:dyDescent="0.25">
      <c r="A5780" s="72" t="s">
        <v>319</v>
      </c>
      <c r="B5780" s="33" t="s">
        <v>338</v>
      </c>
      <c r="C5780" s="78" t="s">
        <v>38</v>
      </c>
      <c r="D5780" s="43" t="s">
        <v>169</v>
      </c>
      <c r="E5780" s="74"/>
      <c r="F5780" s="74"/>
      <c r="G5780" s="74"/>
      <c r="H5780" s="74"/>
      <c r="I5780" s="54"/>
      <c r="J5780" s="50"/>
      <c r="K5780" s="54"/>
      <c r="L5780" s="55"/>
      <c r="M5780" s="75"/>
      <c r="N5780" s="75"/>
      <c r="O5780" s="74"/>
      <c r="P5780" s="74"/>
      <c r="Q5780" s="57">
        <f t="shared" si="1396"/>
        <v>0</v>
      </c>
      <c r="R5780" s="74"/>
      <c r="S5780" s="53">
        <f t="shared" si="1398"/>
        <v>0</v>
      </c>
      <c r="T5780" s="58"/>
      <c r="U5780" s="58"/>
      <c r="V5780" s="53">
        <f t="shared" si="1397"/>
        <v>0</v>
      </c>
      <c r="W5780" s="75"/>
      <c r="X5780" s="76"/>
    </row>
    <row r="5781" spans="1:24" s="35" customFormat="1" ht="15.75" x14ac:dyDescent="0.25">
      <c r="A5781" s="72" t="s">
        <v>319</v>
      </c>
      <c r="B5781" s="33" t="s">
        <v>338</v>
      </c>
      <c r="C5781" s="78" t="s">
        <v>39</v>
      </c>
      <c r="D5781" s="43" t="s">
        <v>170</v>
      </c>
      <c r="E5781" s="74"/>
      <c r="F5781" s="74"/>
      <c r="G5781" s="74"/>
      <c r="H5781" s="74"/>
      <c r="I5781" s="54"/>
      <c r="J5781" s="50"/>
      <c r="K5781" s="54"/>
      <c r="L5781" s="55"/>
      <c r="M5781" s="75"/>
      <c r="N5781" s="75"/>
      <c r="O5781" s="74"/>
      <c r="P5781" s="74"/>
      <c r="Q5781" s="57">
        <f t="shared" si="1396"/>
        <v>0</v>
      </c>
      <c r="R5781" s="74"/>
      <c r="S5781" s="53">
        <f t="shared" si="1398"/>
        <v>0</v>
      </c>
      <c r="T5781" s="58"/>
      <c r="U5781" s="58"/>
      <c r="V5781" s="53">
        <f t="shared" si="1397"/>
        <v>0</v>
      </c>
      <c r="W5781" s="75"/>
      <c r="X5781" s="76"/>
    </row>
    <row r="5782" spans="1:24" s="35" customFormat="1" ht="47.25" x14ac:dyDescent="0.25">
      <c r="A5782" s="72" t="s">
        <v>319</v>
      </c>
      <c r="B5782" s="33" t="s">
        <v>338</v>
      </c>
      <c r="C5782" s="78" t="s">
        <v>40</v>
      </c>
      <c r="D5782" s="43" t="s">
        <v>172</v>
      </c>
      <c r="E5782" s="74"/>
      <c r="F5782" s="74"/>
      <c r="G5782" s="74"/>
      <c r="H5782" s="74"/>
      <c r="I5782" s="54"/>
      <c r="J5782" s="50"/>
      <c r="K5782" s="54"/>
      <c r="L5782" s="55"/>
      <c r="M5782" s="75"/>
      <c r="N5782" s="75"/>
      <c r="O5782" s="74"/>
      <c r="P5782" s="74"/>
      <c r="Q5782" s="57">
        <f t="shared" si="1396"/>
        <v>0</v>
      </c>
      <c r="R5782" s="74"/>
      <c r="S5782" s="53">
        <f t="shared" si="1398"/>
        <v>0</v>
      </c>
      <c r="T5782" s="58"/>
      <c r="U5782" s="58"/>
      <c r="V5782" s="53">
        <f t="shared" si="1397"/>
        <v>0</v>
      </c>
      <c r="W5782" s="75"/>
      <c r="X5782" s="76"/>
    </row>
    <row r="5783" spans="1:24" s="35" customFormat="1" ht="15.75" x14ac:dyDescent="0.25">
      <c r="A5783" s="72" t="s">
        <v>319</v>
      </c>
      <c r="B5783" s="33" t="s">
        <v>338</v>
      </c>
      <c r="C5783" s="78" t="s">
        <v>41</v>
      </c>
      <c r="D5783" s="43" t="s">
        <v>171</v>
      </c>
      <c r="E5783" s="74"/>
      <c r="F5783" s="74"/>
      <c r="G5783" s="74"/>
      <c r="H5783" s="74"/>
      <c r="I5783" s="54"/>
      <c r="J5783" s="50"/>
      <c r="K5783" s="54"/>
      <c r="L5783" s="55"/>
      <c r="M5783" s="75"/>
      <c r="N5783" s="75"/>
      <c r="O5783" s="74"/>
      <c r="P5783" s="74"/>
      <c r="Q5783" s="57">
        <f t="shared" si="1396"/>
        <v>0</v>
      </c>
      <c r="R5783" s="74"/>
      <c r="S5783" s="53">
        <f t="shared" si="1398"/>
        <v>0</v>
      </c>
      <c r="T5783" s="58"/>
      <c r="U5783" s="58"/>
      <c r="V5783" s="53">
        <f t="shared" si="1397"/>
        <v>0</v>
      </c>
      <c r="W5783" s="75"/>
      <c r="X5783" s="76"/>
    </row>
    <row r="5784" spans="1:24" s="35" customFormat="1" ht="15.75" x14ac:dyDescent="0.25">
      <c r="A5784" s="72" t="s">
        <v>319</v>
      </c>
      <c r="B5784" s="33" t="s">
        <v>338</v>
      </c>
      <c r="C5784" s="78" t="s">
        <v>42</v>
      </c>
      <c r="D5784" s="43" t="s">
        <v>192</v>
      </c>
      <c r="E5784" s="74"/>
      <c r="F5784" s="74"/>
      <c r="G5784" s="74"/>
      <c r="H5784" s="74"/>
      <c r="I5784" s="54"/>
      <c r="J5784" s="50"/>
      <c r="K5784" s="54"/>
      <c r="L5784" s="55"/>
      <c r="M5784" s="75"/>
      <c r="N5784" s="75"/>
      <c r="O5784" s="74"/>
      <c r="P5784" s="74"/>
      <c r="Q5784" s="57">
        <f t="shared" si="1396"/>
        <v>0</v>
      </c>
      <c r="R5784" s="74"/>
      <c r="S5784" s="53">
        <f t="shared" si="1398"/>
        <v>0</v>
      </c>
      <c r="T5784" s="58"/>
      <c r="U5784" s="58"/>
      <c r="V5784" s="53">
        <f t="shared" si="1397"/>
        <v>0</v>
      </c>
      <c r="W5784" s="75"/>
      <c r="X5784" s="76"/>
    </row>
    <row r="5785" spans="1:24" s="35" customFormat="1" ht="15.75" x14ac:dyDescent="0.25">
      <c r="A5785" s="72" t="s">
        <v>319</v>
      </c>
      <c r="B5785" s="33" t="s">
        <v>338</v>
      </c>
      <c r="C5785" s="78" t="s">
        <v>43</v>
      </c>
      <c r="D5785" s="43" t="s">
        <v>193</v>
      </c>
      <c r="E5785" s="74"/>
      <c r="F5785" s="74"/>
      <c r="G5785" s="74"/>
      <c r="H5785" s="74"/>
      <c r="I5785" s="54"/>
      <c r="J5785" s="50"/>
      <c r="K5785" s="54"/>
      <c r="L5785" s="55"/>
      <c r="M5785" s="75"/>
      <c r="N5785" s="75"/>
      <c r="O5785" s="74"/>
      <c r="P5785" s="74"/>
      <c r="Q5785" s="57">
        <f t="shared" si="1396"/>
        <v>0</v>
      </c>
      <c r="R5785" s="74"/>
      <c r="S5785" s="53">
        <f t="shared" si="1398"/>
        <v>0</v>
      </c>
      <c r="T5785" s="58"/>
      <c r="U5785" s="58"/>
      <c r="V5785" s="53">
        <f t="shared" si="1397"/>
        <v>0</v>
      </c>
      <c r="W5785" s="75"/>
      <c r="X5785" s="76"/>
    </row>
    <row r="5786" spans="1:24" s="35" customFormat="1" ht="15.75" x14ac:dyDescent="0.25">
      <c r="A5786" s="72" t="s">
        <v>319</v>
      </c>
      <c r="B5786" s="33" t="s">
        <v>338</v>
      </c>
      <c r="C5786" s="78" t="s">
        <v>44</v>
      </c>
      <c r="D5786" s="43" t="s">
        <v>173</v>
      </c>
      <c r="E5786" s="74"/>
      <c r="F5786" s="74"/>
      <c r="G5786" s="74"/>
      <c r="H5786" s="74"/>
      <c r="I5786" s="54"/>
      <c r="J5786" s="50"/>
      <c r="K5786" s="54"/>
      <c r="L5786" s="55"/>
      <c r="M5786" s="75"/>
      <c r="N5786" s="75"/>
      <c r="O5786" s="74"/>
      <c r="P5786" s="74"/>
      <c r="Q5786" s="57">
        <f t="shared" si="1396"/>
        <v>0</v>
      </c>
      <c r="R5786" s="74"/>
      <c r="S5786" s="53">
        <f t="shared" si="1398"/>
        <v>0</v>
      </c>
      <c r="T5786" s="58"/>
      <c r="U5786" s="58"/>
      <c r="V5786" s="53">
        <f t="shared" si="1397"/>
        <v>0</v>
      </c>
      <c r="W5786" s="75"/>
      <c r="X5786" s="76"/>
    </row>
    <row r="5787" spans="1:24" s="35" customFormat="1" ht="15.75" x14ac:dyDescent="0.25">
      <c r="A5787" s="72" t="s">
        <v>319</v>
      </c>
      <c r="B5787" s="33" t="s">
        <v>338</v>
      </c>
      <c r="C5787" s="78" t="s">
        <v>45</v>
      </c>
      <c r="D5787" s="43" t="s">
        <v>187</v>
      </c>
      <c r="E5787" s="74"/>
      <c r="F5787" s="74"/>
      <c r="G5787" s="74"/>
      <c r="H5787" s="74"/>
      <c r="I5787" s="54"/>
      <c r="J5787" s="50"/>
      <c r="K5787" s="54"/>
      <c r="L5787" s="55"/>
      <c r="M5787" s="75"/>
      <c r="N5787" s="75"/>
      <c r="O5787" s="74"/>
      <c r="P5787" s="74"/>
      <c r="Q5787" s="57">
        <f t="shared" si="1396"/>
        <v>0</v>
      </c>
      <c r="R5787" s="74"/>
      <c r="S5787" s="53">
        <f t="shared" si="1398"/>
        <v>0</v>
      </c>
      <c r="T5787" s="58"/>
      <c r="U5787" s="58"/>
      <c r="V5787" s="53">
        <f t="shared" si="1397"/>
        <v>0</v>
      </c>
      <c r="W5787" s="75"/>
      <c r="X5787" s="76"/>
    </row>
    <row r="5788" spans="1:24" s="35" customFormat="1" ht="15.75" x14ac:dyDescent="0.25">
      <c r="A5788" s="72" t="s">
        <v>319</v>
      </c>
      <c r="B5788" s="33" t="s">
        <v>338</v>
      </c>
      <c r="C5788" s="78" t="s">
        <v>46</v>
      </c>
      <c r="D5788" s="43" t="s">
        <v>194</v>
      </c>
      <c r="E5788" s="74"/>
      <c r="F5788" s="74"/>
      <c r="G5788" s="74"/>
      <c r="H5788" s="74"/>
      <c r="I5788" s="54"/>
      <c r="J5788" s="50"/>
      <c r="K5788" s="54"/>
      <c r="L5788" s="55"/>
      <c r="M5788" s="75"/>
      <c r="N5788" s="75"/>
      <c r="O5788" s="74"/>
      <c r="P5788" s="74"/>
      <c r="Q5788" s="57">
        <f t="shared" si="1396"/>
        <v>0</v>
      </c>
      <c r="R5788" s="74"/>
      <c r="S5788" s="53">
        <f t="shared" si="1398"/>
        <v>0</v>
      </c>
      <c r="T5788" s="58"/>
      <c r="U5788" s="58"/>
      <c r="V5788" s="53">
        <f t="shared" si="1397"/>
        <v>0</v>
      </c>
      <c r="W5788" s="75"/>
      <c r="X5788" s="76"/>
    </row>
    <row r="5789" spans="1:24" s="35" customFormat="1" ht="15.75" x14ac:dyDescent="0.25">
      <c r="A5789" s="72" t="s">
        <v>319</v>
      </c>
      <c r="B5789" s="33" t="s">
        <v>338</v>
      </c>
      <c r="C5789" s="78" t="s">
        <v>47</v>
      </c>
      <c r="D5789" s="43" t="s">
        <v>121</v>
      </c>
      <c r="E5789" s="74"/>
      <c r="F5789" s="74"/>
      <c r="G5789" s="74"/>
      <c r="H5789" s="74"/>
      <c r="I5789" s="54"/>
      <c r="J5789" s="50"/>
      <c r="K5789" s="54"/>
      <c r="L5789" s="55"/>
      <c r="M5789" s="75"/>
      <c r="N5789" s="75"/>
      <c r="O5789" s="74"/>
      <c r="P5789" s="74"/>
      <c r="Q5789" s="57">
        <f t="shared" si="1396"/>
        <v>0</v>
      </c>
      <c r="R5789" s="74"/>
      <c r="S5789" s="53">
        <f t="shared" si="1398"/>
        <v>0</v>
      </c>
      <c r="T5789" s="58"/>
      <c r="U5789" s="58"/>
      <c r="V5789" s="53">
        <f t="shared" si="1397"/>
        <v>0</v>
      </c>
      <c r="W5789" s="75"/>
      <c r="X5789" s="76"/>
    </row>
    <row r="5790" spans="1:24" s="35" customFormat="1" ht="15.75" x14ac:dyDescent="0.25">
      <c r="A5790" s="72" t="s">
        <v>319</v>
      </c>
      <c r="B5790" s="33" t="s">
        <v>338</v>
      </c>
      <c r="C5790" s="78" t="s">
        <v>48</v>
      </c>
      <c r="D5790" s="43" t="s">
        <v>195</v>
      </c>
      <c r="E5790" s="74"/>
      <c r="F5790" s="74"/>
      <c r="G5790" s="74"/>
      <c r="H5790" s="74"/>
      <c r="I5790" s="54"/>
      <c r="J5790" s="50"/>
      <c r="K5790" s="54"/>
      <c r="L5790" s="55"/>
      <c r="M5790" s="75"/>
      <c r="N5790" s="75"/>
      <c r="O5790" s="74"/>
      <c r="P5790" s="74"/>
      <c r="Q5790" s="57">
        <f t="shared" si="1396"/>
        <v>0</v>
      </c>
      <c r="R5790" s="74"/>
      <c r="S5790" s="53">
        <f t="shared" si="1398"/>
        <v>0</v>
      </c>
      <c r="T5790" s="58"/>
      <c r="U5790" s="58"/>
      <c r="V5790" s="53">
        <f t="shared" si="1397"/>
        <v>0</v>
      </c>
      <c r="W5790" s="75"/>
      <c r="X5790" s="76"/>
    </row>
    <row r="5791" spans="1:24" s="35" customFormat="1" ht="31.5" x14ac:dyDescent="0.25">
      <c r="A5791" s="72" t="s">
        <v>319</v>
      </c>
      <c r="B5791" s="33" t="s">
        <v>338</v>
      </c>
      <c r="C5791" s="78" t="s">
        <v>128</v>
      </c>
      <c r="D5791" s="43" t="s">
        <v>118</v>
      </c>
      <c r="E5791" s="74"/>
      <c r="F5791" s="74"/>
      <c r="G5791" s="74"/>
      <c r="H5791" s="74"/>
      <c r="I5791" s="54"/>
      <c r="J5791" s="50"/>
      <c r="K5791" s="54"/>
      <c r="L5791" s="55"/>
      <c r="M5791" s="75"/>
      <c r="N5791" s="75"/>
      <c r="O5791" s="74"/>
      <c r="P5791" s="74"/>
      <c r="Q5791" s="57">
        <f t="shared" si="1396"/>
        <v>0</v>
      </c>
      <c r="R5791" s="74"/>
      <c r="S5791" s="53">
        <f t="shared" si="1398"/>
        <v>0</v>
      </c>
      <c r="T5791" s="58"/>
      <c r="U5791" s="58"/>
      <c r="V5791" s="53">
        <f t="shared" si="1397"/>
        <v>0</v>
      </c>
      <c r="W5791" s="75"/>
      <c r="X5791" s="76"/>
    </row>
    <row r="5792" spans="1:24" s="35" customFormat="1" ht="15.75" x14ac:dyDescent="0.25">
      <c r="A5792" s="72" t="s">
        <v>319</v>
      </c>
      <c r="B5792" s="33" t="s">
        <v>338</v>
      </c>
      <c r="C5792" s="78" t="s">
        <v>47</v>
      </c>
      <c r="D5792" s="43" t="s">
        <v>121</v>
      </c>
      <c r="E5792" s="74"/>
      <c r="F5792" s="74"/>
      <c r="G5792" s="74"/>
      <c r="H5792" s="74"/>
      <c r="I5792" s="54"/>
      <c r="J5792" s="50"/>
      <c r="K5792" s="54"/>
      <c r="L5792" s="55"/>
      <c r="M5792" s="75"/>
      <c r="N5792" s="75"/>
      <c r="O5792" s="74"/>
      <c r="P5792" s="74"/>
      <c r="Q5792" s="57">
        <f t="shared" si="1396"/>
        <v>0</v>
      </c>
      <c r="R5792" s="74"/>
      <c r="S5792" s="53">
        <f t="shared" si="1398"/>
        <v>0</v>
      </c>
      <c r="T5792" s="58"/>
      <c r="U5792" s="58"/>
      <c r="V5792" s="53">
        <f t="shared" si="1397"/>
        <v>0</v>
      </c>
      <c r="W5792" s="75"/>
      <c r="X5792" s="76"/>
    </row>
    <row r="5793" spans="1:24" s="35" customFormat="1" ht="31.5" x14ac:dyDescent="0.25">
      <c r="A5793" s="72" t="s">
        <v>319</v>
      </c>
      <c r="B5793" s="33" t="s">
        <v>338</v>
      </c>
      <c r="C5793" s="78" t="s">
        <v>49</v>
      </c>
      <c r="D5793" s="43" t="s">
        <v>196</v>
      </c>
      <c r="E5793" s="74"/>
      <c r="F5793" s="74"/>
      <c r="G5793" s="74"/>
      <c r="H5793" s="74"/>
      <c r="I5793" s="54"/>
      <c r="J5793" s="50"/>
      <c r="K5793" s="54"/>
      <c r="L5793" s="55"/>
      <c r="M5793" s="75"/>
      <c r="N5793" s="75"/>
      <c r="O5793" s="74"/>
      <c r="P5793" s="74"/>
      <c r="Q5793" s="57">
        <f t="shared" si="1396"/>
        <v>0</v>
      </c>
      <c r="R5793" s="74"/>
      <c r="S5793" s="53">
        <f t="shared" si="1398"/>
        <v>0</v>
      </c>
      <c r="T5793" s="58"/>
      <c r="U5793" s="58"/>
      <c r="V5793" s="53">
        <f t="shared" si="1397"/>
        <v>0</v>
      </c>
      <c r="W5793" s="75"/>
      <c r="X5793" s="76"/>
    </row>
    <row r="5794" spans="1:24" s="35" customFormat="1" ht="31.5" x14ac:dyDescent="0.25">
      <c r="A5794" s="72" t="s">
        <v>319</v>
      </c>
      <c r="B5794" s="33" t="s">
        <v>338</v>
      </c>
      <c r="C5794" s="78" t="s">
        <v>197</v>
      </c>
      <c r="D5794" s="43" t="s">
        <v>198</v>
      </c>
      <c r="E5794" s="74"/>
      <c r="F5794" s="74"/>
      <c r="G5794" s="74"/>
      <c r="H5794" s="74"/>
      <c r="I5794" s="54"/>
      <c r="J5794" s="50"/>
      <c r="K5794" s="54"/>
      <c r="L5794" s="55"/>
      <c r="M5794" s="75"/>
      <c r="N5794" s="75"/>
      <c r="O5794" s="74"/>
      <c r="P5794" s="74"/>
      <c r="Q5794" s="57">
        <f t="shared" si="1396"/>
        <v>0</v>
      </c>
      <c r="R5794" s="74"/>
      <c r="S5794" s="53">
        <f t="shared" si="1398"/>
        <v>0</v>
      </c>
      <c r="T5794" s="58"/>
      <c r="U5794" s="58"/>
      <c r="V5794" s="53">
        <f t="shared" si="1397"/>
        <v>0</v>
      </c>
      <c r="W5794" s="75"/>
      <c r="X5794" s="76"/>
    </row>
    <row r="5795" spans="1:24" s="35" customFormat="1" ht="47.25" x14ac:dyDescent="0.25">
      <c r="A5795" s="72" t="s">
        <v>319</v>
      </c>
      <c r="B5795" s="33" t="s">
        <v>338</v>
      </c>
      <c r="C5795" s="78" t="s">
        <v>199</v>
      </c>
      <c r="D5795" s="43" t="s">
        <v>200</v>
      </c>
      <c r="E5795" s="74"/>
      <c r="F5795" s="74"/>
      <c r="G5795" s="74"/>
      <c r="H5795" s="74"/>
      <c r="I5795" s="54"/>
      <c r="J5795" s="50"/>
      <c r="K5795" s="54"/>
      <c r="L5795" s="55"/>
      <c r="M5795" s="75"/>
      <c r="N5795" s="75"/>
      <c r="O5795" s="74"/>
      <c r="P5795" s="74"/>
      <c r="Q5795" s="57">
        <f t="shared" si="1396"/>
        <v>0</v>
      </c>
      <c r="R5795" s="74"/>
      <c r="S5795" s="53">
        <f t="shared" si="1398"/>
        <v>0</v>
      </c>
      <c r="T5795" s="58"/>
      <c r="U5795" s="58"/>
      <c r="V5795" s="53">
        <f t="shared" si="1397"/>
        <v>0</v>
      </c>
      <c r="W5795" s="75"/>
      <c r="X5795" s="76"/>
    </row>
    <row r="5796" spans="1:24" s="35" customFormat="1" ht="31.5" x14ac:dyDescent="0.25">
      <c r="A5796" s="72" t="s">
        <v>319</v>
      </c>
      <c r="B5796" s="33" t="s">
        <v>338</v>
      </c>
      <c r="C5796" s="78" t="s">
        <v>201</v>
      </c>
      <c r="D5796" s="43" t="s">
        <v>202</v>
      </c>
      <c r="E5796" s="74"/>
      <c r="F5796" s="74"/>
      <c r="G5796" s="74"/>
      <c r="H5796" s="74"/>
      <c r="I5796" s="54"/>
      <c r="J5796" s="50"/>
      <c r="K5796" s="54"/>
      <c r="L5796" s="55"/>
      <c r="M5796" s="75"/>
      <c r="N5796" s="75"/>
      <c r="O5796" s="74"/>
      <c r="P5796" s="74"/>
      <c r="Q5796" s="57">
        <f t="shared" si="1396"/>
        <v>0</v>
      </c>
      <c r="R5796" s="74"/>
      <c r="S5796" s="53">
        <f t="shared" si="1398"/>
        <v>0</v>
      </c>
      <c r="T5796" s="58"/>
      <c r="U5796" s="58"/>
      <c r="V5796" s="53">
        <f t="shared" si="1397"/>
        <v>0</v>
      </c>
      <c r="W5796" s="75"/>
      <c r="X5796" s="76"/>
    </row>
    <row r="5797" spans="1:24" s="35" customFormat="1" ht="47.25" x14ac:dyDescent="0.25">
      <c r="A5797" s="72" t="s">
        <v>319</v>
      </c>
      <c r="B5797" s="33" t="s">
        <v>338</v>
      </c>
      <c r="C5797" s="78" t="s">
        <v>203</v>
      </c>
      <c r="D5797" s="43" t="s">
        <v>204</v>
      </c>
      <c r="E5797" s="74"/>
      <c r="F5797" s="74"/>
      <c r="G5797" s="74"/>
      <c r="H5797" s="74"/>
      <c r="I5797" s="54"/>
      <c r="J5797" s="50"/>
      <c r="K5797" s="54"/>
      <c r="L5797" s="55"/>
      <c r="M5797" s="75"/>
      <c r="N5797" s="75"/>
      <c r="O5797" s="74"/>
      <c r="P5797" s="74"/>
      <c r="Q5797" s="57">
        <f t="shared" si="1396"/>
        <v>0</v>
      </c>
      <c r="R5797" s="74"/>
      <c r="S5797" s="53">
        <f t="shared" si="1398"/>
        <v>0</v>
      </c>
      <c r="T5797" s="58"/>
      <c r="U5797" s="58"/>
      <c r="V5797" s="53">
        <f t="shared" si="1397"/>
        <v>0</v>
      </c>
      <c r="W5797" s="75"/>
      <c r="X5797" s="76"/>
    </row>
    <row r="5798" spans="1:24" s="35" customFormat="1" ht="31.5" x14ac:dyDescent="0.25">
      <c r="A5798" s="72" t="s">
        <v>319</v>
      </c>
      <c r="B5798" s="22" t="s">
        <v>339</v>
      </c>
      <c r="C5798" s="73" t="s">
        <v>102</v>
      </c>
      <c r="D5798" s="32" t="s">
        <v>50</v>
      </c>
      <c r="E5798" s="64">
        <f t="shared" ref="E5798:L5798" si="1399">SUM(E5799:E5845)</f>
        <v>0</v>
      </c>
      <c r="F5798" s="64">
        <f t="shared" si="1399"/>
        <v>0</v>
      </c>
      <c r="G5798" s="64">
        <f t="shared" si="1399"/>
        <v>1147</v>
      </c>
      <c r="H5798" s="64">
        <f t="shared" si="1399"/>
        <v>1147</v>
      </c>
      <c r="I5798" s="134">
        <f t="shared" si="1399"/>
        <v>0</v>
      </c>
      <c r="J5798" s="134">
        <f t="shared" si="1399"/>
        <v>0</v>
      </c>
      <c r="K5798" s="134">
        <f t="shared" si="1399"/>
        <v>0</v>
      </c>
      <c r="L5798" s="64">
        <f t="shared" si="1399"/>
        <v>0</v>
      </c>
      <c r="M5798" s="64"/>
      <c r="N5798" s="64"/>
      <c r="O5798" s="64">
        <f t="shared" ref="O5798:V5798" si="1400">SUM(O5799:O5843)</f>
        <v>0</v>
      </c>
      <c r="P5798" s="64">
        <f t="shared" si="1400"/>
        <v>0</v>
      </c>
      <c r="Q5798" s="134">
        <f t="shared" si="1400"/>
        <v>0</v>
      </c>
      <c r="R5798" s="64">
        <f t="shared" si="1400"/>
        <v>0</v>
      </c>
      <c r="S5798" s="64">
        <f t="shared" si="1400"/>
        <v>0</v>
      </c>
      <c r="T5798" s="144">
        <f t="shared" si="1400"/>
        <v>0</v>
      </c>
      <c r="U5798" s="144">
        <f t="shared" si="1400"/>
        <v>0</v>
      </c>
      <c r="V5798" s="64">
        <f t="shared" si="1400"/>
        <v>0</v>
      </c>
      <c r="W5798" s="64"/>
      <c r="X5798" s="76"/>
    </row>
    <row r="5799" spans="1:24" s="35" customFormat="1" ht="63" x14ac:dyDescent="0.25">
      <c r="A5799" s="72" t="s">
        <v>319</v>
      </c>
      <c r="B5799" s="44" t="s">
        <v>339</v>
      </c>
      <c r="C5799" s="73" t="s">
        <v>102</v>
      </c>
      <c r="D5799" s="43" t="s">
        <v>205</v>
      </c>
      <c r="E5799" s="74"/>
      <c r="F5799" s="74"/>
      <c r="G5799" s="74"/>
      <c r="H5799" s="74"/>
      <c r="I5799" s="127"/>
      <c r="J5799" s="55"/>
      <c r="K5799" s="127"/>
      <c r="L5799" s="55"/>
      <c r="M5799" s="75"/>
      <c r="N5799" s="75"/>
      <c r="O5799" s="74"/>
      <c r="P5799" s="74"/>
      <c r="Q5799" s="59">
        <f>O5799-P5799</f>
        <v>0</v>
      </c>
      <c r="R5799" s="74"/>
      <c r="S5799" s="53">
        <f>ROUND(R5799/12*3,0)</f>
        <v>0</v>
      </c>
      <c r="T5799" s="53"/>
      <c r="U5799" s="53"/>
      <c r="V5799" s="53">
        <f>T5799-U5799</f>
        <v>0</v>
      </c>
      <c r="W5799" s="75"/>
      <c r="X5799" s="76"/>
    </row>
    <row r="5800" spans="1:24" s="35" customFormat="1" ht="15.75" x14ac:dyDescent="0.25">
      <c r="A5800" s="72" t="s">
        <v>319</v>
      </c>
      <c r="B5800" s="44" t="s">
        <v>339</v>
      </c>
      <c r="C5800" s="23" t="s">
        <v>384</v>
      </c>
      <c r="D5800" s="43" t="s">
        <v>387</v>
      </c>
      <c r="E5800" s="74"/>
      <c r="F5800" s="74"/>
      <c r="G5800" s="74"/>
      <c r="H5800" s="74"/>
      <c r="I5800" s="54"/>
      <c r="J5800" s="50"/>
      <c r="K5800" s="54"/>
      <c r="L5800" s="55"/>
      <c r="M5800" s="75"/>
      <c r="N5800" s="75"/>
      <c r="O5800" s="74"/>
      <c r="P5800" s="74"/>
      <c r="Q5800" s="57"/>
      <c r="R5800" s="74"/>
      <c r="S5800" s="53"/>
      <c r="T5800" s="58"/>
      <c r="U5800" s="58"/>
      <c r="V5800" s="53"/>
      <c r="W5800" s="75"/>
      <c r="X5800" s="76"/>
    </row>
    <row r="5801" spans="1:24" s="35" customFormat="1" ht="15.75" x14ac:dyDescent="0.25">
      <c r="A5801" s="72" t="s">
        <v>319</v>
      </c>
      <c r="B5801" s="44" t="s">
        <v>339</v>
      </c>
      <c r="C5801" s="23" t="s">
        <v>385</v>
      </c>
      <c r="D5801" s="43" t="s">
        <v>388</v>
      </c>
      <c r="E5801" s="74"/>
      <c r="F5801" s="74"/>
      <c r="G5801" s="74"/>
      <c r="H5801" s="74"/>
      <c r="I5801" s="54"/>
      <c r="J5801" s="50"/>
      <c r="K5801" s="54"/>
      <c r="L5801" s="55"/>
      <c r="M5801" s="75"/>
      <c r="N5801" s="75"/>
      <c r="O5801" s="74"/>
      <c r="P5801" s="74"/>
      <c r="Q5801" s="57"/>
      <c r="R5801" s="74"/>
      <c r="S5801" s="53"/>
      <c r="T5801" s="58"/>
      <c r="U5801" s="58"/>
      <c r="V5801" s="53"/>
      <c r="W5801" s="75"/>
      <c r="X5801" s="76"/>
    </row>
    <row r="5802" spans="1:24" s="35" customFormat="1" ht="31.5" x14ac:dyDescent="0.25">
      <c r="A5802" s="72" t="s">
        <v>319</v>
      </c>
      <c r="B5802" s="44" t="s">
        <v>339</v>
      </c>
      <c r="C5802" s="23" t="s">
        <v>386</v>
      </c>
      <c r="D5802" s="43" t="s">
        <v>389</v>
      </c>
      <c r="E5802" s="74"/>
      <c r="F5802" s="74"/>
      <c r="G5802" s="74"/>
      <c r="H5802" s="74"/>
      <c r="I5802" s="54"/>
      <c r="J5802" s="50"/>
      <c r="K5802" s="54"/>
      <c r="L5802" s="55"/>
      <c r="M5802" s="75"/>
      <c r="N5802" s="75"/>
      <c r="O5802" s="74"/>
      <c r="P5802" s="74"/>
      <c r="Q5802" s="57"/>
      <c r="R5802" s="74"/>
      <c r="S5802" s="53"/>
      <c r="T5802" s="58"/>
      <c r="U5802" s="58"/>
      <c r="V5802" s="53"/>
      <c r="W5802" s="75"/>
      <c r="X5802" s="76"/>
    </row>
    <row r="5803" spans="1:24" s="35" customFormat="1" ht="31.5" x14ac:dyDescent="0.25">
      <c r="A5803" s="72" t="s">
        <v>319</v>
      </c>
      <c r="B5803" s="44" t="s">
        <v>339</v>
      </c>
      <c r="C5803" s="79" t="s">
        <v>206</v>
      </c>
      <c r="D5803" s="43" t="s">
        <v>207</v>
      </c>
      <c r="E5803" s="74"/>
      <c r="F5803" s="74"/>
      <c r="G5803" s="74"/>
      <c r="H5803" s="74"/>
      <c r="I5803" s="54"/>
      <c r="J5803" s="50"/>
      <c r="K5803" s="54"/>
      <c r="L5803" s="55"/>
      <c r="M5803" s="75"/>
      <c r="N5803" s="75"/>
      <c r="O5803" s="74"/>
      <c r="P5803" s="74"/>
      <c r="Q5803" s="57">
        <f t="shared" ref="Q5803:Q5841" si="1401">O5803-P5803</f>
        <v>0</v>
      </c>
      <c r="R5803" s="74"/>
      <c r="S5803" s="53">
        <f t="shared" ref="S5803:S5841" si="1402">ROUND(R5803/12*3,0)</f>
        <v>0</v>
      </c>
      <c r="T5803" s="58"/>
      <c r="U5803" s="58"/>
      <c r="V5803" s="53">
        <f t="shared" ref="V5803:V5841" si="1403">T5803-U5803</f>
        <v>0</v>
      </c>
      <c r="W5803" s="75"/>
      <c r="X5803" s="76"/>
    </row>
    <row r="5804" spans="1:24" s="35" customFormat="1" ht="31.5" x14ac:dyDescent="0.25">
      <c r="A5804" s="72" t="s">
        <v>319</v>
      </c>
      <c r="B5804" s="44" t="s">
        <v>339</v>
      </c>
      <c r="C5804" s="79" t="s">
        <v>208</v>
      </c>
      <c r="D5804" s="43" t="s">
        <v>209</v>
      </c>
      <c r="E5804" s="53"/>
      <c r="F5804" s="53">
        <f>E5804/12*1</f>
        <v>0</v>
      </c>
      <c r="G5804" s="53"/>
      <c r="H5804" s="53"/>
      <c r="I5804" s="54"/>
      <c r="J5804" s="50"/>
      <c r="K5804" s="54"/>
      <c r="L5804" s="55"/>
      <c r="M5804" s="75"/>
      <c r="N5804" s="75"/>
      <c r="O5804" s="74"/>
      <c r="P5804" s="74"/>
      <c r="Q5804" s="57">
        <f t="shared" si="1401"/>
        <v>0</v>
      </c>
      <c r="R5804" s="74"/>
      <c r="S5804" s="53">
        <f t="shared" si="1402"/>
        <v>0</v>
      </c>
      <c r="T5804" s="58"/>
      <c r="U5804" s="58"/>
      <c r="V5804" s="53">
        <f t="shared" si="1403"/>
        <v>0</v>
      </c>
      <c r="W5804" s="75"/>
      <c r="X5804" s="76"/>
    </row>
    <row r="5805" spans="1:24" s="35" customFormat="1" ht="15.75" x14ac:dyDescent="0.25">
      <c r="A5805" s="72" t="s">
        <v>319</v>
      </c>
      <c r="B5805" s="44" t="s">
        <v>339</v>
      </c>
      <c r="C5805" s="79" t="s">
        <v>210</v>
      </c>
      <c r="D5805" s="43" t="s">
        <v>224</v>
      </c>
      <c r="E5805" s="74"/>
      <c r="F5805" s="74"/>
      <c r="G5805" s="74"/>
      <c r="H5805" s="74"/>
      <c r="I5805" s="54"/>
      <c r="J5805" s="50"/>
      <c r="K5805" s="54"/>
      <c r="L5805" s="55"/>
      <c r="M5805" s="75"/>
      <c r="N5805" s="75"/>
      <c r="O5805" s="74"/>
      <c r="P5805" s="74"/>
      <c r="Q5805" s="57">
        <f t="shared" si="1401"/>
        <v>0</v>
      </c>
      <c r="R5805" s="74"/>
      <c r="S5805" s="53">
        <f t="shared" si="1402"/>
        <v>0</v>
      </c>
      <c r="T5805" s="58"/>
      <c r="U5805" s="58"/>
      <c r="V5805" s="53">
        <f t="shared" si="1403"/>
        <v>0</v>
      </c>
      <c r="W5805" s="75"/>
      <c r="X5805" s="76"/>
    </row>
    <row r="5806" spans="1:24" s="35" customFormat="1" ht="31.5" x14ac:dyDescent="0.25">
      <c r="A5806" s="72" t="s">
        <v>319</v>
      </c>
      <c r="B5806" s="44" t="s">
        <v>339</v>
      </c>
      <c r="C5806" s="79" t="s">
        <v>211</v>
      </c>
      <c r="D5806" s="43" t="s">
        <v>225</v>
      </c>
      <c r="E5806" s="74"/>
      <c r="F5806" s="74"/>
      <c r="G5806" s="74"/>
      <c r="H5806" s="74"/>
      <c r="I5806" s="54"/>
      <c r="J5806" s="50"/>
      <c r="K5806" s="54"/>
      <c r="L5806" s="55"/>
      <c r="M5806" s="75"/>
      <c r="N5806" s="75"/>
      <c r="O5806" s="74"/>
      <c r="P5806" s="74"/>
      <c r="Q5806" s="57">
        <f t="shared" si="1401"/>
        <v>0</v>
      </c>
      <c r="R5806" s="74"/>
      <c r="S5806" s="53">
        <f>ROUND(R5806/12*3,0)</f>
        <v>0</v>
      </c>
      <c r="T5806" s="58"/>
      <c r="U5806" s="58"/>
      <c r="V5806" s="53">
        <f t="shared" si="1403"/>
        <v>0</v>
      </c>
      <c r="W5806" s="75"/>
      <c r="X5806" s="76"/>
    </row>
    <row r="5807" spans="1:24" s="35" customFormat="1" ht="31.5" x14ac:dyDescent="0.25">
      <c r="A5807" s="72" t="s">
        <v>319</v>
      </c>
      <c r="B5807" s="44" t="s">
        <v>339</v>
      </c>
      <c r="C5807" s="79" t="s">
        <v>212</v>
      </c>
      <c r="D5807" s="43" t="s">
        <v>213</v>
      </c>
      <c r="E5807" s="53"/>
      <c r="F5807" s="53">
        <f>E5807/12*1</f>
        <v>0</v>
      </c>
      <c r="G5807" s="53"/>
      <c r="H5807" s="53"/>
      <c r="I5807" s="54"/>
      <c r="J5807" s="50"/>
      <c r="K5807" s="54"/>
      <c r="L5807" s="55"/>
      <c r="M5807" s="75"/>
      <c r="N5807" s="75"/>
      <c r="O5807" s="74"/>
      <c r="P5807" s="74"/>
      <c r="Q5807" s="57">
        <f t="shared" si="1401"/>
        <v>0</v>
      </c>
      <c r="R5807" s="74"/>
      <c r="S5807" s="53">
        <f t="shared" si="1402"/>
        <v>0</v>
      </c>
      <c r="T5807" s="58"/>
      <c r="U5807" s="58"/>
      <c r="V5807" s="53">
        <f t="shared" si="1403"/>
        <v>0</v>
      </c>
      <c r="W5807" s="75"/>
      <c r="X5807" s="76"/>
    </row>
    <row r="5808" spans="1:24" s="35" customFormat="1" ht="15.75" x14ac:dyDescent="0.25">
      <c r="A5808" s="72" t="s">
        <v>319</v>
      </c>
      <c r="B5808" s="44" t="s">
        <v>339</v>
      </c>
      <c r="C5808" s="79" t="s">
        <v>214</v>
      </c>
      <c r="D5808" s="43" t="s">
        <v>215</v>
      </c>
      <c r="E5808" s="74"/>
      <c r="F5808" s="74"/>
      <c r="G5808" s="74"/>
      <c r="H5808" s="74"/>
      <c r="I5808" s="54"/>
      <c r="J5808" s="50"/>
      <c r="K5808" s="54"/>
      <c r="L5808" s="55"/>
      <c r="M5808" s="75"/>
      <c r="N5808" s="75"/>
      <c r="O5808" s="74"/>
      <c r="P5808" s="74"/>
      <c r="Q5808" s="57">
        <f t="shared" si="1401"/>
        <v>0</v>
      </c>
      <c r="R5808" s="74"/>
      <c r="S5808" s="53">
        <f t="shared" si="1402"/>
        <v>0</v>
      </c>
      <c r="T5808" s="58"/>
      <c r="U5808" s="58"/>
      <c r="V5808" s="53">
        <f t="shared" si="1403"/>
        <v>0</v>
      </c>
      <c r="W5808" s="75"/>
      <c r="X5808" s="76"/>
    </row>
    <row r="5809" spans="1:24" s="35" customFormat="1" ht="31.5" x14ac:dyDescent="0.25">
      <c r="A5809" s="72" t="s">
        <v>319</v>
      </c>
      <c r="B5809" s="44" t="s">
        <v>339</v>
      </c>
      <c r="C5809" s="79" t="s">
        <v>216</v>
      </c>
      <c r="D5809" s="43" t="s">
        <v>217</v>
      </c>
      <c r="E5809" s="53"/>
      <c r="F5809" s="53">
        <f t="shared" ref="F5809:F5840" si="1404">E5809/12*1</f>
        <v>0</v>
      </c>
      <c r="G5809" s="53"/>
      <c r="H5809" s="53"/>
      <c r="I5809" s="54"/>
      <c r="J5809" s="50"/>
      <c r="K5809" s="54"/>
      <c r="L5809" s="55"/>
      <c r="M5809" s="75"/>
      <c r="N5809" s="75"/>
      <c r="O5809" s="74"/>
      <c r="P5809" s="74"/>
      <c r="Q5809" s="57">
        <f t="shared" si="1401"/>
        <v>0</v>
      </c>
      <c r="R5809" s="74"/>
      <c r="S5809" s="53">
        <f t="shared" si="1402"/>
        <v>0</v>
      </c>
      <c r="T5809" s="58"/>
      <c r="U5809" s="58"/>
      <c r="V5809" s="53">
        <f t="shared" si="1403"/>
        <v>0</v>
      </c>
      <c r="W5809" s="75"/>
      <c r="X5809" s="76"/>
    </row>
    <row r="5810" spans="1:24" s="35" customFormat="1" ht="31.5" x14ac:dyDescent="0.25">
      <c r="A5810" s="72" t="s">
        <v>319</v>
      </c>
      <c r="B5810" s="44" t="s">
        <v>339</v>
      </c>
      <c r="C5810" s="79" t="s">
        <v>218</v>
      </c>
      <c r="D5810" s="43" t="s">
        <v>219</v>
      </c>
      <c r="E5810" s="53"/>
      <c r="F5810" s="53">
        <f t="shared" si="1404"/>
        <v>0</v>
      </c>
      <c r="G5810" s="53"/>
      <c r="H5810" s="53"/>
      <c r="I5810" s="54"/>
      <c r="J5810" s="50"/>
      <c r="K5810" s="54"/>
      <c r="L5810" s="55"/>
      <c r="M5810" s="75"/>
      <c r="N5810" s="75"/>
      <c r="O5810" s="74"/>
      <c r="P5810" s="74"/>
      <c r="Q5810" s="57">
        <f t="shared" si="1401"/>
        <v>0</v>
      </c>
      <c r="R5810" s="74"/>
      <c r="S5810" s="53">
        <f t="shared" si="1402"/>
        <v>0</v>
      </c>
      <c r="T5810" s="58"/>
      <c r="U5810" s="58"/>
      <c r="V5810" s="53">
        <f t="shared" si="1403"/>
        <v>0</v>
      </c>
      <c r="W5810" s="75"/>
      <c r="X5810" s="76"/>
    </row>
    <row r="5811" spans="1:24" s="35" customFormat="1" ht="31.5" x14ac:dyDescent="0.25">
      <c r="A5811" s="72" t="s">
        <v>319</v>
      </c>
      <c r="B5811" s="44" t="s">
        <v>339</v>
      </c>
      <c r="C5811" s="79" t="s">
        <v>220</v>
      </c>
      <c r="D5811" s="43" t="s">
        <v>221</v>
      </c>
      <c r="E5811" s="53"/>
      <c r="F5811" s="53">
        <f t="shared" si="1404"/>
        <v>0</v>
      </c>
      <c r="G5811" s="53"/>
      <c r="H5811" s="53"/>
      <c r="I5811" s="54"/>
      <c r="J5811" s="50"/>
      <c r="K5811" s="54"/>
      <c r="L5811" s="55"/>
      <c r="M5811" s="75"/>
      <c r="N5811" s="75"/>
      <c r="O5811" s="74"/>
      <c r="P5811" s="74"/>
      <c r="Q5811" s="57">
        <f t="shared" si="1401"/>
        <v>0</v>
      </c>
      <c r="R5811" s="74"/>
      <c r="S5811" s="53">
        <f t="shared" si="1402"/>
        <v>0</v>
      </c>
      <c r="T5811" s="58"/>
      <c r="U5811" s="58"/>
      <c r="V5811" s="53">
        <f t="shared" si="1403"/>
        <v>0</v>
      </c>
      <c r="W5811" s="75"/>
      <c r="X5811" s="76"/>
    </row>
    <row r="5812" spans="1:24" s="35" customFormat="1" ht="31.5" x14ac:dyDescent="0.25">
      <c r="A5812" s="72" t="s">
        <v>319</v>
      </c>
      <c r="B5812" s="44" t="s">
        <v>339</v>
      </c>
      <c r="C5812" s="79" t="s">
        <v>222</v>
      </c>
      <c r="D5812" s="43" t="s">
        <v>226</v>
      </c>
      <c r="E5812" s="53"/>
      <c r="F5812" s="53">
        <f t="shared" si="1404"/>
        <v>0</v>
      </c>
      <c r="G5812" s="53"/>
      <c r="H5812" s="53"/>
      <c r="I5812" s="54"/>
      <c r="J5812" s="50"/>
      <c r="K5812" s="54"/>
      <c r="L5812" s="55"/>
      <c r="M5812" s="75"/>
      <c r="N5812" s="75"/>
      <c r="O5812" s="74"/>
      <c r="P5812" s="74"/>
      <c r="Q5812" s="57">
        <f t="shared" si="1401"/>
        <v>0</v>
      </c>
      <c r="R5812" s="74"/>
      <c r="S5812" s="53">
        <f t="shared" si="1402"/>
        <v>0</v>
      </c>
      <c r="T5812" s="58"/>
      <c r="U5812" s="58"/>
      <c r="V5812" s="53">
        <f t="shared" si="1403"/>
        <v>0</v>
      </c>
      <c r="W5812" s="75"/>
      <c r="X5812" s="76"/>
    </row>
    <row r="5813" spans="1:24" s="35" customFormat="1" ht="31.5" x14ac:dyDescent="0.25">
      <c r="A5813" s="72" t="s">
        <v>319</v>
      </c>
      <c r="B5813" s="44" t="s">
        <v>339</v>
      </c>
      <c r="C5813" s="79" t="s">
        <v>223</v>
      </c>
      <c r="D5813" s="43" t="s">
        <v>227</v>
      </c>
      <c r="E5813" s="53"/>
      <c r="F5813" s="53">
        <f t="shared" si="1404"/>
        <v>0</v>
      </c>
      <c r="G5813" s="53"/>
      <c r="H5813" s="53"/>
      <c r="I5813" s="54"/>
      <c r="J5813" s="50"/>
      <c r="K5813" s="54"/>
      <c r="L5813" s="55"/>
      <c r="M5813" s="75"/>
      <c r="N5813" s="75"/>
      <c r="O5813" s="74"/>
      <c r="P5813" s="74"/>
      <c r="Q5813" s="57">
        <f t="shared" si="1401"/>
        <v>0</v>
      </c>
      <c r="R5813" s="74"/>
      <c r="S5813" s="53">
        <f t="shared" si="1402"/>
        <v>0</v>
      </c>
      <c r="T5813" s="58"/>
      <c r="U5813" s="58"/>
      <c r="V5813" s="53">
        <f t="shared" si="1403"/>
        <v>0</v>
      </c>
      <c r="W5813" s="75"/>
      <c r="X5813" s="76"/>
    </row>
    <row r="5814" spans="1:24" s="35" customFormat="1" ht="31.5" x14ac:dyDescent="0.25">
      <c r="A5814" s="72" t="s">
        <v>319</v>
      </c>
      <c r="B5814" s="44" t="s">
        <v>339</v>
      </c>
      <c r="C5814" s="79" t="s">
        <v>280</v>
      </c>
      <c r="D5814" s="43" t="s">
        <v>281</v>
      </c>
      <c r="E5814" s="53"/>
      <c r="F5814" s="53">
        <f t="shared" si="1404"/>
        <v>0</v>
      </c>
      <c r="G5814" s="53"/>
      <c r="H5814" s="53"/>
      <c r="I5814" s="54"/>
      <c r="J5814" s="50"/>
      <c r="K5814" s="54"/>
      <c r="L5814" s="55"/>
      <c r="M5814" s="75"/>
      <c r="N5814" s="75"/>
      <c r="O5814" s="74"/>
      <c r="P5814" s="74"/>
      <c r="Q5814" s="57">
        <f t="shared" si="1401"/>
        <v>0</v>
      </c>
      <c r="R5814" s="74"/>
      <c r="S5814" s="53">
        <f t="shared" si="1402"/>
        <v>0</v>
      </c>
      <c r="T5814" s="58"/>
      <c r="U5814" s="58"/>
      <c r="V5814" s="53">
        <f t="shared" si="1403"/>
        <v>0</v>
      </c>
      <c r="W5814" s="75"/>
      <c r="X5814" s="76"/>
    </row>
    <row r="5815" spans="1:24" s="35" customFormat="1" ht="15.75" x14ac:dyDescent="0.25">
      <c r="A5815" s="72" t="s">
        <v>319</v>
      </c>
      <c r="B5815" s="44" t="s">
        <v>339</v>
      </c>
      <c r="C5815" s="79" t="s">
        <v>228</v>
      </c>
      <c r="D5815" s="43" t="s">
        <v>229</v>
      </c>
      <c r="E5815" s="53"/>
      <c r="F5815" s="53">
        <f t="shared" si="1404"/>
        <v>0</v>
      </c>
      <c r="G5815" s="53"/>
      <c r="H5815" s="53"/>
      <c r="I5815" s="54"/>
      <c r="J5815" s="50"/>
      <c r="K5815" s="54"/>
      <c r="L5815" s="55"/>
      <c r="M5815" s="75"/>
      <c r="N5815" s="75"/>
      <c r="O5815" s="74"/>
      <c r="P5815" s="74"/>
      <c r="Q5815" s="57">
        <f t="shared" si="1401"/>
        <v>0</v>
      </c>
      <c r="R5815" s="74"/>
      <c r="S5815" s="53">
        <f t="shared" si="1402"/>
        <v>0</v>
      </c>
      <c r="T5815" s="58"/>
      <c r="U5815" s="58"/>
      <c r="V5815" s="53">
        <f t="shared" si="1403"/>
        <v>0</v>
      </c>
      <c r="W5815" s="75"/>
      <c r="X5815" s="76"/>
    </row>
    <row r="5816" spans="1:24" s="35" customFormat="1" ht="31.5" x14ac:dyDescent="0.25">
      <c r="A5816" s="72" t="s">
        <v>319</v>
      </c>
      <c r="B5816" s="44" t="s">
        <v>339</v>
      </c>
      <c r="C5816" s="79" t="s">
        <v>230</v>
      </c>
      <c r="D5816" s="43" t="s">
        <v>231</v>
      </c>
      <c r="E5816" s="53"/>
      <c r="F5816" s="53">
        <f t="shared" si="1404"/>
        <v>0</v>
      </c>
      <c r="G5816" s="53"/>
      <c r="H5816" s="53"/>
      <c r="I5816" s="54"/>
      <c r="J5816" s="50"/>
      <c r="K5816" s="54"/>
      <c r="L5816" s="55"/>
      <c r="M5816" s="75"/>
      <c r="N5816" s="75"/>
      <c r="O5816" s="74"/>
      <c r="P5816" s="74"/>
      <c r="Q5816" s="57">
        <f t="shared" si="1401"/>
        <v>0</v>
      </c>
      <c r="R5816" s="74"/>
      <c r="S5816" s="53">
        <f t="shared" si="1402"/>
        <v>0</v>
      </c>
      <c r="T5816" s="58"/>
      <c r="U5816" s="58"/>
      <c r="V5816" s="53">
        <f t="shared" si="1403"/>
        <v>0</v>
      </c>
      <c r="W5816" s="75"/>
      <c r="X5816" s="76"/>
    </row>
    <row r="5817" spans="1:24" s="35" customFormat="1" ht="15.75" x14ac:dyDescent="0.25">
      <c r="A5817" s="72" t="s">
        <v>319</v>
      </c>
      <c r="B5817" s="44" t="s">
        <v>339</v>
      </c>
      <c r="C5817" s="79" t="s">
        <v>232</v>
      </c>
      <c r="D5817" s="43" t="s">
        <v>233</v>
      </c>
      <c r="E5817" s="53"/>
      <c r="F5817" s="53">
        <f t="shared" si="1404"/>
        <v>0</v>
      </c>
      <c r="G5817" s="53"/>
      <c r="H5817" s="53"/>
      <c r="I5817" s="54"/>
      <c r="J5817" s="50"/>
      <c r="K5817" s="54"/>
      <c r="L5817" s="55"/>
      <c r="M5817" s="75"/>
      <c r="N5817" s="75"/>
      <c r="O5817" s="74"/>
      <c r="P5817" s="74"/>
      <c r="Q5817" s="57">
        <f t="shared" si="1401"/>
        <v>0</v>
      </c>
      <c r="R5817" s="74"/>
      <c r="S5817" s="53">
        <f t="shared" si="1402"/>
        <v>0</v>
      </c>
      <c r="T5817" s="58"/>
      <c r="U5817" s="58"/>
      <c r="V5817" s="53">
        <f t="shared" si="1403"/>
        <v>0</v>
      </c>
      <c r="W5817" s="75"/>
      <c r="X5817" s="76"/>
    </row>
    <row r="5818" spans="1:24" s="35" customFormat="1" ht="15.75" x14ac:dyDescent="0.25">
      <c r="A5818" s="72" t="s">
        <v>319</v>
      </c>
      <c r="B5818" s="44" t="s">
        <v>339</v>
      </c>
      <c r="C5818" s="37" t="s">
        <v>394</v>
      </c>
      <c r="D5818" s="43" t="s">
        <v>369</v>
      </c>
      <c r="E5818" s="53"/>
      <c r="F5818" s="53">
        <f t="shared" si="1404"/>
        <v>0</v>
      </c>
      <c r="G5818" s="53"/>
      <c r="H5818" s="53"/>
      <c r="I5818" s="54"/>
      <c r="J5818" s="50"/>
      <c r="K5818" s="54"/>
      <c r="L5818" s="55"/>
      <c r="M5818" s="75"/>
      <c r="N5818" s="75"/>
      <c r="O5818" s="74"/>
      <c r="P5818" s="74"/>
      <c r="Q5818" s="57">
        <f t="shared" si="1401"/>
        <v>0</v>
      </c>
      <c r="R5818" s="74"/>
      <c r="S5818" s="53">
        <f t="shared" si="1402"/>
        <v>0</v>
      </c>
      <c r="T5818" s="58"/>
      <c r="U5818" s="58"/>
      <c r="V5818" s="53">
        <f t="shared" si="1403"/>
        <v>0</v>
      </c>
      <c r="W5818" s="75"/>
      <c r="X5818" s="76"/>
    </row>
    <row r="5819" spans="1:24" s="35" customFormat="1" ht="15.75" x14ac:dyDescent="0.25">
      <c r="A5819" s="72" t="s">
        <v>319</v>
      </c>
      <c r="B5819" s="44" t="s">
        <v>339</v>
      </c>
      <c r="C5819" s="79" t="s">
        <v>234</v>
      </c>
      <c r="D5819" s="43" t="s">
        <v>235</v>
      </c>
      <c r="E5819" s="53"/>
      <c r="F5819" s="53">
        <f t="shared" si="1404"/>
        <v>0</v>
      </c>
      <c r="G5819" s="53"/>
      <c r="H5819" s="53"/>
      <c r="I5819" s="54"/>
      <c r="J5819" s="50"/>
      <c r="K5819" s="54"/>
      <c r="L5819" s="55"/>
      <c r="M5819" s="75"/>
      <c r="N5819" s="75"/>
      <c r="O5819" s="74"/>
      <c r="P5819" s="74"/>
      <c r="Q5819" s="57">
        <f t="shared" si="1401"/>
        <v>0</v>
      </c>
      <c r="R5819" s="74"/>
      <c r="S5819" s="53">
        <f t="shared" si="1402"/>
        <v>0</v>
      </c>
      <c r="T5819" s="58"/>
      <c r="U5819" s="58"/>
      <c r="V5819" s="53">
        <f t="shared" si="1403"/>
        <v>0</v>
      </c>
      <c r="W5819" s="75"/>
      <c r="X5819" s="76"/>
    </row>
    <row r="5820" spans="1:24" s="35" customFormat="1" ht="15.75" x14ac:dyDescent="0.25">
      <c r="A5820" s="72" t="s">
        <v>319</v>
      </c>
      <c r="B5820" s="44" t="s">
        <v>339</v>
      </c>
      <c r="C5820" s="79" t="s">
        <v>236</v>
      </c>
      <c r="D5820" s="43" t="s">
        <v>237</v>
      </c>
      <c r="E5820" s="53"/>
      <c r="F5820" s="53">
        <f t="shared" si="1404"/>
        <v>0</v>
      </c>
      <c r="G5820" s="53">
        <v>1108</v>
      </c>
      <c r="H5820" s="53">
        <v>1108</v>
      </c>
      <c r="I5820" s="54"/>
      <c r="J5820" s="50"/>
      <c r="K5820" s="54"/>
      <c r="L5820" s="55"/>
      <c r="M5820" s="75"/>
      <c r="N5820" s="75"/>
      <c r="O5820" s="74"/>
      <c r="P5820" s="74"/>
      <c r="Q5820" s="57">
        <f t="shared" si="1401"/>
        <v>0</v>
      </c>
      <c r="R5820" s="74"/>
      <c r="S5820" s="53">
        <f t="shared" si="1402"/>
        <v>0</v>
      </c>
      <c r="T5820" s="58"/>
      <c r="U5820" s="58"/>
      <c r="V5820" s="53">
        <f t="shared" si="1403"/>
        <v>0</v>
      </c>
      <c r="W5820" s="75"/>
      <c r="X5820" s="76"/>
    </row>
    <row r="5821" spans="1:24" s="35" customFormat="1" ht="31.5" x14ac:dyDescent="0.25">
      <c r="A5821" s="72" t="s">
        <v>319</v>
      </c>
      <c r="B5821" s="44" t="s">
        <v>339</v>
      </c>
      <c r="C5821" s="79" t="s">
        <v>238</v>
      </c>
      <c r="D5821" s="43" t="s">
        <v>239</v>
      </c>
      <c r="E5821" s="53"/>
      <c r="F5821" s="53">
        <f t="shared" si="1404"/>
        <v>0</v>
      </c>
      <c r="G5821" s="53"/>
      <c r="H5821" s="53"/>
      <c r="I5821" s="54"/>
      <c r="J5821" s="50"/>
      <c r="K5821" s="54"/>
      <c r="L5821" s="55"/>
      <c r="M5821" s="75"/>
      <c r="N5821" s="75"/>
      <c r="O5821" s="74"/>
      <c r="P5821" s="74"/>
      <c r="Q5821" s="57">
        <f t="shared" si="1401"/>
        <v>0</v>
      </c>
      <c r="R5821" s="74"/>
      <c r="S5821" s="53">
        <f t="shared" si="1402"/>
        <v>0</v>
      </c>
      <c r="T5821" s="58"/>
      <c r="U5821" s="58"/>
      <c r="V5821" s="53">
        <f t="shared" si="1403"/>
        <v>0</v>
      </c>
      <c r="W5821" s="75"/>
      <c r="X5821" s="76"/>
    </row>
    <row r="5822" spans="1:24" s="35" customFormat="1" ht="31.5" x14ac:dyDescent="0.25">
      <c r="A5822" s="72" t="s">
        <v>319</v>
      </c>
      <c r="B5822" s="44" t="s">
        <v>339</v>
      </c>
      <c r="C5822" s="79" t="s">
        <v>240</v>
      </c>
      <c r="D5822" s="43" t="s">
        <v>241</v>
      </c>
      <c r="E5822" s="53"/>
      <c r="F5822" s="53">
        <f t="shared" si="1404"/>
        <v>0</v>
      </c>
      <c r="G5822" s="53"/>
      <c r="H5822" s="53"/>
      <c r="I5822" s="54"/>
      <c r="J5822" s="50"/>
      <c r="K5822" s="54"/>
      <c r="L5822" s="55"/>
      <c r="M5822" s="75"/>
      <c r="N5822" s="75"/>
      <c r="O5822" s="74"/>
      <c r="P5822" s="74"/>
      <c r="Q5822" s="57">
        <f t="shared" si="1401"/>
        <v>0</v>
      </c>
      <c r="R5822" s="74"/>
      <c r="S5822" s="53">
        <f t="shared" si="1402"/>
        <v>0</v>
      </c>
      <c r="T5822" s="58"/>
      <c r="U5822" s="58"/>
      <c r="V5822" s="53">
        <f t="shared" si="1403"/>
        <v>0</v>
      </c>
      <c r="W5822" s="75"/>
      <c r="X5822" s="76"/>
    </row>
    <row r="5823" spans="1:24" s="35" customFormat="1" ht="15.75" x14ac:dyDescent="0.25">
      <c r="A5823" s="72" t="s">
        <v>319</v>
      </c>
      <c r="B5823" s="44" t="s">
        <v>339</v>
      </c>
      <c r="C5823" s="79" t="s">
        <v>242</v>
      </c>
      <c r="D5823" s="43" t="s">
        <v>246</v>
      </c>
      <c r="E5823" s="53"/>
      <c r="F5823" s="53">
        <f t="shared" si="1404"/>
        <v>0</v>
      </c>
      <c r="G5823" s="53"/>
      <c r="H5823" s="53"/>
      <c r="I5823" s="54"/>
      <c r="J5823" s="50"/>
      <c r="K5823" s="54"/>
      <c r="L5823" s="55"/>
      <c r="M5823" s="75"/>
      <c r="N5823" s="75"/>
      <c r="O5823" s="74"/>
      <c r="P5823" s="74"/>
      <c r="Q5823" s="57">
        <f t="shared" si="1401"/>
        <v>0</v>
      </c>
      <c r="R5823" s="74"/>
      <c r="S5823" s="53">
        <f t="shared" si="1402"/>
        <v>0</v>
      </c>
      <c r="T5823" s="58"/>
      <c r="U5823" s="58"/>
      <c r="V5823" s="53">
        <f t="shared" si="1403"/>
        <v>0</v>
      </c>
      <c r="W5823" s="75"/>
      <c r="X5823" s="76"/>
    </row>
    <row r="5824" spans="1:24" s="35" customFormat="1" ht="15.75" x14ac:dyDescent="0.25">
      <c r="A5824" s="72" t="s">
        <v>319</v>
      </c>
      <c r="B5824" s="44" t="s">
        <v>339</v>
      </c>
      <c r="C5824" s="79" t="s">
        <v>243</v>
      </c>
      <c r="D5824" s="43" t="s">
        <v>247</v>
      </c>
      <c r="E5824" s="53"/>
      <c r="F5824" s="53">
        <f t="shared" si="1404"/>
        <v>0</v>
      </c>
      <c r="G5824" s="53">
        <v>39</v>
      </c>
      <c r="H5824" s="53">
        <v>39</v>
      </c>
      <c r="I5824" s="54"/>
      <c r="J5824" s="50"/>
      <c r="K5824" s="54"/>
      <c r="L5824" s="55"/>
      <c r="M5824" s="75"/>
      <c r="N5824" s="75"/>
      <c r="O5824" s="74"/>
      <c r="P5824" s="74"/>
      <c r="Q5824" s="57">
        <f t="shared" si="1401"/>
        <v>0</v>
      </c>
      <c r="R5824" s="74"/>
      <c r="S5824" s="53">
        <f t="shared" si="1402"/>
        <v>0</v>
      </c>
      <c r="T5824" s="58"/>
      <c r="U5824" s="58"/>
      <c r="V5824" s="53">
        <f t="shared" si="1403"/>
        <v>0</v>
      </c>
      <c r="W5824" s="75"/>
      <c r="X5824" s="76"/>
    </row>
    <row r="5825" spans="1:24" s="35" customFormat="1" ht="15.75" x14ac:dyDescent="0.25">
      <c r="A5825" s="72" t="s">
        <v>319</v>
      </c>
      <c r="B5825" s="44" t="s">
        <v>339</v>
      </c>
      <c r="C5825" s="79" t="s">
        <v>244</v>
      </c>
      <c r="D5825" s="43" t="s">
        <v>245</v>
      </c>
      <c r="E5825" s="53"/>
      <c r="F5825" s="53">
        <f t="shared" si="1404"/>
        <v>0</v>
      </c>
      <c r="G5825" s="53"/>
      <c r="H5825" s="53"/>
      <c r="I5825" s="54"/>
      <c r="J5825" s="50"/>
      <c r="K5825" s="54"/>
      <c r="L5825" s="55"/>
      <c r="M5825" s="75"/>
      <c r="N5825" s="75"/>
      <c r="O5825" s="74"/>
      <c r="P5825" s="74"/>
      <c r="Q5825" s="57">
        <f t="shared" si="1401"/>
        <v>0</v>
      </c>
      <c r="R5825" s="74"/>
      <c r="S5825" s="53">
        <f t="shared" si="1402"/>
        <v>0</v>
      </c>
      <c r="T5825" s="58"/>
      <c r="U5825" s="58"/>
      <c r="V5825" s="53">
        <f t="shared" si="1403"/>
        <v>0</v>
      </c>
      <c r="W5825" s="75"/>
      <c r="X5825" s="76"/>
    </row>
    <row r="5826" spans="1:24" s="35" customFormat="1" ht="31.5" x14ac:dyDescent="0.25">
      <c r="A5826" s="72" t="s">
        <v>319</v>
      </c>
      <c r="B5826" s="44" t="s">
        <v>339</v>
      </c>
      <c r="C5826" s="79" t="s">
        <v>248</v>
      </c>
      <c r="D5826" s="43" t="s">
        <v>249</v>
      </c>
      <c r="E5826" s="53"/>
      <c r="F5826" s="53">
        <f t="shared" si="1404"/>
        <v>0</v>
      </c>
      <c r="G5826" s="53"/>
      <c r="H5826" s="53"/>
      <c r="I5826" s="54"/>
      <c r="J5826" s="50"/>
      <c r="K5826" s="54"/>
      <c r="L5826" s="55"/>
      <c r="M5826" s="75"/>
      <c r="N5826" s="75"/>
      <c r="O5826" s="74"/>
      <c r="P5826" s="74"/>
      <c r="Q5826" s="57">
        <f t="shared" si="1401"/>
        <v>0</v>
      </c>
      <c r="R5826" s="74"/>
      <c r="S5826" s="53">
        <f t="shared" si="1402"/>
        <v>0</v>
      </c>
      <c r="T5826" s="58"/>
      <c r="U5826" s="58"/>
      <c r="V5826" s="53">
        <f t="shared" si="1403"/>
        <v>0</v>
      </c>
      <c r="W5826" s="75"/>
      <c r="X5826" s="76"/>
    </row>
    <row r="5827" spans="1:24" s="35" customFormat="1" ht="15.75" x14ac:dyDescent="0.25">
      <c r="A5827" s="72" t="s">
        <v>319</v>
      </c>
      <c r="B5827" s="44" t="s">
        <v>339</v>
      </c>
      <c r="C5827" s="79" t="s">
        <v>250</v>
      </c>
      <c r="D5827" s="43" t="s">
        <v>251</v>
      </c>
      <c r="E5827" s="53"/>
      <c r="F5827" s="53">
        <f t="shared" si="1404"/>
        <v>0</v>
      </c>
      <c r="G5827" s="53"/>
      <c r="H5827" s="53"/>
      <c r="I5827" s="54"/>
      <c r="J5827" s="50"/>
      <c r="K5827" s="54"/>
      <c r="L5827" s="55"/>
      <c r="M5827" s="75"/>
      <c r="N5827" s="75"/>
      <c r="O5827" s="74"/>
      <c r="P5827" s="74"/>
      <c r="Q5827" s="57">
        <f t="shared" si="1401"/>
        <v>0</v>
      </c>
      <c r="R5827" s="74"/>
      <c r="S5827" s="53">
        <f t="shared" si="1402"/>
        <v>0</v>
      </c>
      <c r="T5827" s="58"/>
      <c r="U5827" s="58"/>
      <c r="V5827" s="53">
        <f t="shared" si="1403"/>
        <v>0</v>
      </c>
      <c r="W5827" s="75"/>
      <c r="X5827" s="76"/>
    </row>
    <row r="5828" spans="1:24" s="35" customFormat="1" ht="31.5" x14ac:dyDescent="0.25">
      <c r="A5828" s="72" t="s">
        <v>319</v>
      </c>
      <c r="B5828" s="44" t="s">
        <v>339</v>
      </c>
      <c r="C5828" s="79" t="s">
        <v>252</v>
      </c>
      <c r="D5828" s="43" t="s">
        <v>253</v>
      </c>
      <c r="E5828" s="53"/>
      <c r="F5828" s="53">
        <f t="shared" si="1404"/>
        <v>0</v>
      </c>
      <c r="G5828" s="53"/>
      <c r="H5828" s="53"/>
      <c r="I5828" s="54"/>
      <c r="J5828" s="50"/>
      <c r="K5828" s="54"/>
      <c r="L5828" s="55"/>
      <c r="M5828" s="75"/>
      <c r="N5828" s="75"/>
      <c r="O5828" s="74"/>
      <c r="P5828" s="74"/>
      <c r="Q5828" s="57">
        <f t="shared" si="1401"/>
        <v>0</v>
      </c>
      <c r="R5828" s="74"/>
      <c r="S5828" s="53">
        <f t="shared" si="1402"/>
        <v>0</v>
      </c>
      <c r="T5828" s="58"/>
      <c r="U5828" s="58"/>
      <c r="V5828" s="53">
        <f t="shared" si="1403"/>
        <v>0</v>
      </c>
      <c r="W5828" s="75"/>
      <c r="X5828" s="76"/>
    </row>
    <row r="5829" spans="1:24" s="35" customFormat="1" ht="15.75" x14ac:dyDescent="0.25">
      <c r="A5829" s="72" t="s">
        <v>319</v>
      </c>
      <c r="B5829" s="44" t="s">
        <v>339</v>
      </c>
      <c r="C5829" s="79" t="s">
        <v>254</v>
      </c>
      <c r="D5829" s="43" t="s">
        <v>263</v>
      </c>
      <c r="E5829" s="53"/>
      <c r="F5829" s="53">
        <f t="shared" si="1404"/>
        <v>0</v>
      </c>
      <c r="G5829" s="53"/>
      <c r="H5829" s="53"/>
      <c r="I5829" s="54"/>
      <c r="J5829" s="50"/>
      <c r="K5829" s="54"/>
      <c r="L5829" s="55"/>
      <c r="M5829" s="75"/>
      <c r="N5829" s="75"/>
      <c r="O5829" s="74"/>
      <c r="P5829" s="74"/>
      <c r="Q5829" s="57">
        <f t="shared" si="1401"/>
        <v>0</v>
      </c>
      <c r="R5829" s="74"/>
      <c r="S5829" s="53">
        <f t="shared" si="1402"/>
        <v>0</v>
      </c>
      <c r="T5829" s="58"/>
      <c r="U5829" s="58"/>
      <c r="V5829" s="53">
        <f t="shared" si="1403"/>
        <v>0</v>
      </c>
      <c r="W5829" s="75"/>
      <c r="X5829" s="76"/>
    </row>
    <row r="5830" spans="1:24" s="35" customFormat="1" ht="15.75" x14ac:dyDescent="0.25">
      <c r="A5830" s="72" t="s">
        <v>319</v>
      </c>
      <c r="B5830" s="44" t="s">
        <v>339</v>
      </c>
      <c r="C5830" s="79" t="s">
        <v>255</v>
      </c>
      <c r="D5830" s="43" t="s">
        <v>256</v>
      </c>
      <c r="E5830" s="53"/>
      <c r="F5830" s="53">
        <f t="shared" si="1404"/>
        <v>0</v>
      </c>
      <c r="G5830" s="53"/>
      <c r="H5830" s="53"/>
      <c r="I5830" s="54"/>
      <c r="J5830" s="50"/>
      <c r="K5830" s="54"/>
      <c r="L5830" s="55"/>
      <c r="M5830" s="75"/>
      <c r="N5830" s="75"/>
      <c r="O5830" s="74"/>
      <c r="P5830" s="74"/>
      <c r="Q5830" s="57">
        <f t="shared" si="1401"/>
        <v>0</v>
      </c>
      <c r="R5830" s="74"/>
      <c r="S5830" s="53">
        <f t="shared" si="1402"/>
        <v>0</v>
      </c>
      <c r="T5830" s="58"/>
      <c r="U5830" s="58"/>
      <c r="V5830" s="53">
        <f t="shared" si="1403"/>
        <v>0</v>
      </c>
      <c r="W5830" s="75"/>
      <c r="X5830" s="76"/>
    </row>
    <row r="5831" spans="1:24" s="35" customFormat="1" ht="15.75" x14ac:dyDescent="0.25">
      <c r="A5831" s="72" t="s">
        <v>319</v>
      </c>
      <c r="B5831" s="44" t="s">
        <v>339</v>
      </c>
      <c r="C5831" s="79" t="s">
        <v>257</v>
      </c>
      <c r="D5831" s="43" t="s">
        <v>258</v>
      </c>
      <c r="E5831" s="53"/>
      <c r="F5831" s="53">
        <f t="shared" si="1404"/>
        <v>0</v>
      </c>
      <c r="G5831" s="53"/>
      <c r="H5831" s="53"/>
      <c r="I5831" s="54"/>
      <c r="J5831" s="50"/>
      <c r="K5831" s="54"/>
      <c r="L5831" s="55"/>
      <c r="M5831" s="75"/>
      <c r="N5831" s="75"/>
      <c r="O5831" s="74"/>
      <c r="P5831" s="74"/>
      <c r="Q5831" s="57">
        <f t="shared" si="1401"/>
        <v>0</v>
      </c>
      <c r="R5831" s="74"/>
      <c r="S5831" s="53">
        <f t="shared" si="1402"/>
        <v>0</v>
      </c>
      <c r="T5831" s="58"/>
      <c r="U5831" s="58"/>
      <c r="V5831" s="53">
        <f t="shared" si="1403"/>
        <v>0</v>
      </c>
      <c r="W5831" s="75"/>
      <c r="X5831" s="76"/>
    </row>
    <row r="5832" spans="1:24" s="35" customFormat="1" ht="15.75" x14ac:dyDescent="0.25">
      <c r="A5832" s="72" t="s">
        <v>319</v>
      </c>
      <c r="B5832" s="44" t="s">
        <v>339</v>
      </c>
      <c r="C5832" s="79" t="s">
        <v>259</v>
      </c>
      <c r="D5832" s="43" t="s">
        <v>260</v>
      </c>
      <c r="E5832" s="53"/>
      <c r="F5832" s="53">
        <f t="shared" si="1404"/>
        <v>0</v>
      </c>
      <c r="G5832" s="53"/>
      <c r="H5832" s="53"/>
      <c r="I5832" s="54"/>
      <c r="J5832" s="50"/>
      <c r="K5832" s="54"/>
      <c r="L5832" s="55"/>
      <c r="M5832" s="75"/>
      <c r="N5832" s="75"/>
      <c r="O5832" s="74"/>
      <c r="P5832" s="74"/>
      <c r="Q5832" s="57">
        <f t="shared" si="1401"/>
        <v>0</v>
      </c>
      <c r="R5832" s="74"/>
      <c r="S5832" s="53">
        <f t="shared" si="1402"/>
        <v>0</v>
      </c>
      <c r="T5832" s="58"/>
      <c r="U5832" s="58"/>
      <c r="V5832" s="53">
        <f t="shared" si="1403"/>
        <v>0</v>
      </c>
      <c r="W5832" s="75"/>
      <c r="X5832" s="76"/>
    </row>
    <row r="5833" spans="1:24" s="35" customFormat="1" ht="31.5" x14ac:dyDescent="0.25">
      <c r="A5833" s="72" t="s">
        <v>319</v>
      </c>
      <c r="B5833" s="44" t="s">
        <v>339</v>
      </c>
      <c r="C5833" s="79" t="s">
        <v>261</v>
      </c>
      <c r="D5833" s="43" t="s">
        <v>262</v>
      </c>
      <c r="E5833" s="53"/>
      <c r="F5833" s="53">
        <f t="shared" si="1404"/>
        <v>0</v>
      </c>
      <c r="G5833" s="53"/>
      <c r="H5833" s="53"/>
      <c r="I5833" s="54"/>
      <c r="J5833" s="50"/>
      <c r="K5833" s="54"/>
      <c r="L5833" s="55"/>
      <c r="M5833" s="75"/>
      <c r="N5833" s="75"/>
      <c r="O5833" s="74"/>
      <c r="P5833" s="74"/>
      <c r="Q5833" s="57">
        <f t="shared" si="1401"/>
        <v>0</v>
      </c>
      <c r="R5833" s="74"/>
      <c r="S5833" s="53">
        <f t="shared" si="1402"/>
        <v>0</v>
      </c>
      <c r="T5833" s="58"/>
      <c r="U5833" s="58"/>
      <c r="V5833" s="53">
        <f t="shared" si="1403"/>
        <v>0</v>
      </c>
      <c r="W5833" s="75"/>
      <c r="X5833" s="76"/>
    </row>
    <row r="5834" spans="1:24" s="35" customFormat="1" ht="15.75" x14ac:dyDescent="0.25">
      <c r="A5834" s="72" t="s">
        <v>319</v>
      </c>
      <c r="B5834" s="44" t="s">
        <v>339</v>
      </c>
      <c r="C5834" s="79" t="s">
        <v>264</v>
      </c>
      <c r="D5834" s="43" t="s">
        <v>265</v>
      </c>
      <c r="E5834" s="53"/>
      <c r="F5834" s="53">
        <f t="shared" si="1404"/>
        <v>0</v>
      </c>
      <c r="G5834" s="53"/>
      <c r="H5834" s="53"/>
      <c r="I5834" s="54"/>
      <c r="J5834" s="50"/>
      <c r="K5834" s="54"/>
      <c r="L5834" s="55"/>
      <c r="M5834" s="75"/>
      <c r="N5834" s="75"/>
      <c r="O5834" s="74"/>
      <c r="P5834" s="74"/>
      <c r="Q5834" s="57">
        <f t="shared" si="1401"/>
        <v>0</v>
      </c>
      <c r="R5834" s="74"/>
      <c r="S5834" s="53">
        <f t="shared" si="1402"/>
        <v>0</v>
      </c>
      <c r="T5834" s="58"/>
      <c r="U5834" s="58"/>
      <c r="V5834" s="53">
        <f t="shared" si="1403"/>
        <v>0</v>
      </c>
      <c r="W5834" s="75"/>
      <c r="X5834" s="76"/>
    </row>
    <row r="5835" spans="1:24" s="35" customFormat="1" ht="47.25" x14ac:dyDescent="0.25">
      <c r="A5835" s="72" t="s">
        <v>319</v>
      </c>
      <c r="B5835" s="44" t="s">
        <v>339</v>
      </c>
      <c r="C5835" s="79" t="s">
        <v>266</v>
      </c>
      <c r="D5835" s="43" t="s">
        <v>267</v>
      </c>
      <c r="E5835" s="53"/>
      <c r="F5835" s="53">
        <f t="shared" si="1404"/>
        <v>0</v>
      </c>
      <c r="G5835" s="53"/>
      <c r="H5835" s="53"/>
      <c r="I5835" s="54"/>
      <c r="J5835" s="50"/>
      <c r="K5835" s="54"/>
      <c r="L5835" s="55"/>
      <c r="M5835" s="75"/>
      <c r="N5835" s="75"/>
      <c r="O5835" s="74"/>
      <c r="P5835" s="74"/>
      <c r="Q5835" s="57">
        <f t="shared" si="1401"/>
        <v>0</v>
      </c>
      <c r="R5835" s="74"/>
      <c r="S5835" s="53">
        <f t="shared" si="1402"/>
        <v>0</v>
      </c>
      <c r="T5835" s="58"/>
      <c r="U5835" s="58"/>
      <c r="V5835" s="53">
        <f t="shared" si="1403"/>
        <v>0</v>
      </c>
      <c r="W5835" s="75"/>
      <c r="X5835" s="76"/>
    </row>
    <row r="5836" spans="1:24" s="35" customFormat="1" ht="15.75" x14ac:dyDescent="0.25">
      <c r="A5836" s="72" t="s">
        <v>319</v>
      </c>
      <c r="B5836" s="44" t="s">
        <v>339</v>
      </c>
      <c r="C5836" s="79" t="s">
        <v>268</v>
      </c>
      <c r="D5836" s="43" t="s">
        <v>269</v>
      </c>
      <c r="E5836" s="53"/>
      <c r="F5836" s="53">
        <f t="shared" si="1404"/>
        <v>0</v>
      </c>
      <c r="G5836" s="53"/>
      <c r="H5836" s="53"/>
      <c r="I5836" s="54"/>
      <c r="J5836" s="50"/>
      <c r="K5836" s="54"/>
      <c r="L5836" s="55"/>
      <c r="M5836" s="75"/>
      <c r="N5836" s="75"/>
      <c r="O5836" s="74"/>
      <c r="P5836" s="74"/>
      <c r="Q5836" s="57">
        <f t="shared" si="1401"/>
        <v>0</v>
      </c>
      <c r="R5836" s="74"/>
      <c r="S5836" s="53">
        <f t="shared" si="1402"/>
        <v>0</v>
      </c>
      <c r="T5836" s="58"/>
      <c r="U5836" s="58"/>
      <c r="V5836" s="53">
        <f t="shared" si="1403"/>
        <v>0</v>
      </c>
      <c r="W5836" s="75"/>
      <c r="X5836" s="76"/>
    </row>
    <row r="5837" spans="1:24" s="35" customFormat="1" ht="31.5" x14ac:dyDescent="0.25">
      <c r="A5837" s="72" t="s">
        <v>319</v>
      </c>
      <c r="B5837" s="44" t="s">
        <v>339</v>
      </c>
      <c r="C5837" s="79" t="s">
        <v>270</v>
      </c>
      <c r="D5837" s="43" t="s">
        <v>271</v>
      </c>
      <c r="E5837" s="53"/>
      <c r="F5837" s="53">
        <f t="shared" si="1404"/>
        <v>0</v>
      </c>
      <c r="G5837" s="53"/>
      <c r="H5837" s="53"/>
      <c r="I5837" s="54"/>
      <c r="J5837" s="50"/>
      <c r="K5837" s="54"/>
      <c r="L5837" s="55"/>
      <c r="M5837" s="75"/>
      <c r="N5837" s="75"/>
      <c r="O5837" s="74"/>
      <c r="P5837" s="74"/>
      <c r="Q5837" s="57">
        <f t="shared" si="1401"/>
        <v>0</v>
      </c>
      <c r="R5837" s="74"/>
      <c r="S5837" s="53">
        <f t="shared" si="1402"/>
        <v>0</v>
      </c>
      <c r="T5837" s="58"/>
      <c r="U5837" s="58"/>
      <c r="V5837" s="53">
        <f t="shared" si="1403"/>
        <v>0</v>
      </c>
      <c r="W5837" s="75"/>
      <c r="X5837" s="76"/>
    </row>
    <row r="5838" spans="1:24" s="35" customFormat="1" ht="15.75" x14ac:dyDescent="0.25">
      <c r="A5838" s="72" t="s">
        <v>319</v>
      </c>
      <c r="B5838" s="44" t="s">
        <v>339</v>
      </c>
      <c r="C5838" s="79" t="s">
        <v>272</v>
      </c>
      <c r="D5838" s="43" t="s">
        <v>273</v>
      </c>
      <c r="E5838" s="53"/>
      <c r="F5838" s="53">
        <f t="shared" si="1404"/>
        <v>0</v>
      </c>
      <c r="G5838" s="53"/>
      <c r="H5838" s="53"/>
      <c r="I5838" s="54"/>
      <c r="J5838" s="50"/>
      <c r="K5838" s="54"/>
      <c r="L5838" s="55"/>
      <c r="M5838" s="75"/>
      <c r="N5838" s="75"/>
      <c r="O5838" s="74"/>
      <c r="P5838" s="74"/>
      <c r="Q5838" s="57">
        <f t="shared" si="1401"/>
        <v>0</v>
      </c>
      <c r="R5838" s="74"/>
      <c r="S5838" s="53">
        <f t="shared" si="1402"/>
        <v>0</v>
      </c>
      <c r="T5838" s="58"/>
      <c r="U5838" s="58"/>
      <c r="V5838" s="53">
        <f t="shared" si="1403"/>
        <v>0</v>
      </c>
      <c r="W5838" s="75"/>
      <c r="X5838" s="76"/>
    </row>
    <row r="5839" spans="1:24" s="35" customFormat="1" ht="31.5" x14ac:dyDescent="0.25">
      <c r="A5839" s="72" t="s">
        <v>319</v>
      </c>
      <c r="B5839" s="44" t="s">
        <v>339</v>
      </c>
      <c r="C5839" s="79" t="s">
        <v>274</v>
      </c>
      <c r="D5839" s="43" t="s">
        <v>275</v>
      </c>
      <c r="E5839" s="53"/>
      <c r="F5839" s="53">
        <f t="shared" si="1404"/>
        <v>0</v>
      </c>
      <c r="G5839" s="53"/>
      <c r="H5839" s="53"/>
      <c r="I5839" s="54"/>
      <c r="J5839" s="50"/>
      <c r="K5839" s="54"/>
      <c r="L5839" s="55"/>
      <c r="M5839" s="75"/>
      <c r="N5839" s="75"/>
      <c r="O5839" s="74"/>
      <c r="P5839" s="74"/>
      <c r="Q5839" s="57">
        <f t="shared" si="1401"/>
        <v>0</v>
      </c>
      <c r="R5839" s="74"/>
      <c r="S5839" s="53">
        <f t="shared" si="1402"/>
        <v>0</v>
      </c>
      <c r="T5839" s="58"/>
      <c r="U5839" s="58"/>
      <c r="V5839" s="53">
        <f t="shared" si="1403"/>
        <v>0</v>
      </c>
      <c r="W5839" s="75"/>
      <c r="X5839" s="76"/>
    </row>
    <row r="5840" spans="1:24" s="35" customFormat="1" ht="15.75" x14ac:dyDescent="0.25">
      <c r="A5840" s="72" t="s">
        <v>319</v>
      </c>
      <c r="B5840" s="44" t="s">
        <v>339</v>
      </c>
      <c r="C5840" s="79" t="s">
        <v>276</v>
      </c>
      <c r="D5840" s="43" t="s">
        <v>277</v>
      </c>
      <c r="E5840" s="53"/>
      <c r="F5840" s="53">
        <f t="shared" si="1404"/>
        <v>0</v>
      </c>
      <c r="G5840" s="53"/>
      <c r="H5840" s="53"/>
      <c r="I5840" s="54"/>
      <c r="J5840" s="50"/>
      <c r="K5840" s="54"/>
      <c r="L5840" s="55"/>
      <c r="M5840" s="75"/>
      <c r="N5840" s="75"/>
      <c r="O5840" s="74"/>
      <c r="P5840" s="74"/>
      <c r="Q5840" s="57">
        <f t="shared" si="1401"/>
        <v>0</v>
      </c>
      <c r="R5840" s="74"/>
      <c r="S5840" s="53">
        <f t="shared" si="1402"/>
        <v>0</v>
      </c>
      <c r="T5840" s="58"/>
      <c r="U5840" s="58"/>
      <c r="V5840" s="53">
        <f t="shared" si="1403"/>
        <v>0</v>
      </c>
      <c r="W5840" s="75"/>
      <c r="X5840" s="76"/>
    </row>
    <row r="5841" spans="1:24" s="35" customFormat="1" ht="31.5" x14ac:dyDescent="0.25">
      <c r="A5841" s="72" t="s">
        <v>319</v>
      </c>
      <c r="B5841" s="44" t="s">
        <v>339</v>
      </c>
      <c r="C5841" s="79" t="s">
        <v>278</v>
      </c>
      <c r="D5841" s="43" t="s">
        <v>279</v>
      </c>
      <c r="E5841" s="74"/>
      <c r="F5841" s="74"/>
      <c r="G5841" s="74"/>
      <c r="H5841" s="74"/>
      <c r="I5841" s="54"/>
      <c r="J5841" s="50"/>
      <c r="K5841" s="54"/>
      <c r="L5841" s="55"/>
      <c r="M5841" s="75"/>
      <c r="N5841" s="75"/>
      <c r="O5841" s="74"/>
      <c r="P5841" s="74"/>
      <c r="Q5841" s="57">
        <f t="shared" si="1401"/>
        <v>0</v>
      </c>
      <c r="R5841" s="74"/>
      <c r="S5841" s="53">
        <f t="shared" si="1402"/>
        <v>0</v>
      </c>
      <c r="T5841" s="58"/>
      <c r="U5841" s="58"/>
      <c r="V5841" s="53">
        <f t="shared" si="1403"/>
        <v>0</v>
      </c>
      <c r="W5841" s="75"/>
      <c r="X5841" s="76"/>
    </row>
    <row r="5842" spans="1:24" s="35" customFormat="1" ht="15.75" x14ac:dyDescent="0.25">
      <c r="A5842" s="72" t="s">
        <v>319</v>
      </c>
      <c r="B5842" s="44" t="s">
        <v>339</v>
      </c>
      <c r="C5842" s="37" t="s">
        <v>363</v>
      </c>
      <c r="D5842" s="43" t="s">
        <v>360</v>
      </c>
      <c r="E5842" s="74"/>
      <c r="F5842" s="74"/>
      <c r="G5842" s="74"/>
      <c r="H5842" s="74"/>
      <c r="I5842" s="54"/>
      <c r="J5842" s="50"/>
      <c r="K5842" s="54"/>
      <c r="L5842" s="55"/>
      <c r="M5842" s="75"/>
      <c r="N5842" s="75"/>
      <c r="O5842" s="74"/>
      <c r="P5842" s="74"/>
      <c r="Q5842" s="57"/>
      <c r="R5842" s="74"/>
      <c r="S5842" s="53"/>
      <c r="T5842" s="58"/>
      <c r="U5842" s="58"/>
      <c r="V5842" s="53"/>
      <c r="W5842" s="75"/>
      <c r="X5842" s="76"/>
    </row>
    <row r="5843" spans="1:24" s="35" customFormat="1" ht="15.75" x14ac:dyDescent="0.25">
      <c r="A5843" s="72" t="s">
        <v>319</v>
      </c>
      <c r="B5843" s="44" t="s">
        <v>339</v>
      </c>
      <c r="C5843" s="37" t="s">
        <v>364</v>
      </c>
      <c r="D5843" s="38" t="s">
        <v>365</v>
      </c>
      <c r="E5843" s="53"/>
      <c r="F5843" s="100">
        <f>E5843/12*1</f>
        <v>0</v>
      </c>
      <c r="G5843" s="74"/>
      <c r="H5843" s="74"/>
      <c r="I5843" s="54"/>
      <c r="J5843" s="50"/>
      <c r="K5843" s="54"/>
      <c r="L5843" s="55"/>
      <c r="M5843" s="75"/>
      <c r="N5843" s="75"/>
      <c r="O5843" s="74"/>
      <c r="P5843" s="74"/>
      <c r="Q5843" s="57">
        <f>O5843-P5843</f>
        <v>0</v>
      </c>
      <c r="R5843" s="74"/>
      <c r="S5843" s="53">
        <f>ROUND(R5843/12*3,0)</f>
        <v>0</v>
      </c>
      <c r="T5843" s="58"/>
      <c r="U5843" s="58"/>
      <c r="V5843" s="53">
        <f>T5843-U5843</f>
        <v>0</v>
      </c>
      <c r="W5843" s="75"/>
      <c r="X5843" s="76"/>
    </row>
    <row r="5844" spans="1:24" s="35" customFormat="1" ht="15.75" x14ac:dyDescent="0.25">
      <c r="A5844" s="72" t="s">
        <v>319</v>
      </c>
      <c r="B5844" s="44" t="s">
        <v>339</v>
      </c>
      <c r="C5844" s="37" t="s">
        <v>370</v>
      </c>
      <c r="D5844" s="43" t="s">
        <v>323</v>
      </c>
      <c r="E5844" s="53"/>
      <c r="F5844" s="100">
        <f>E5844/12*1</f>
        <v>0</v>
      </c>
      <c r="G5844" s="74"/>
      <c r="H5844" s="74"/>
      <c r="I5844" s="54"/>
      <c r="J5844" s="50"/>
      <c r="K5844" s="54"/>
      <c r="L5844" s="55"/>
      <c r="M5844" s="75"/>
      <c r="N5844" s="75"/>
      <c r="O5844" s="74"/>
      <c r="P5844" s="74"/>
      <c r="Q5844" s="57"/>
      <c r="R5844" s="74"/>
      <c r="S5844" s="53"/>
      <c r="T5844" s="53"/>
      <c r="U5844" s="53"/>
      <c r="V5844" s="53"/>
      <c r="W5844" s="75"/>
      <c r="X5844" s="76"/>
    </row>
    <row r="5845" spans="1:24" s="35" customFormat="1" ht="15.75" x14ac:dyDescent="0.25">
      <c r="A5845" s="72" t="s">
        <v>319</v>
      </c>
      <c r="B5845" s="44" t="s">
        <v>339</v>
      </c>
      <c r="C5845" s="37" t="s">
        <v>399</v>
      </c>
      <c r="D5845" s="39" t="s">
        <v>371</v>
      </c>
      <c r="E5845" s="53"/>
      <c r="F5845" s="100">
        <f>E5845/12*1</f>
        <v>0</v>
      </c>
      <c r="G5845" s="74"/>
      <c r="H5845" s="74"/>
      <c r="I5845" s="54"/>
      <c r="J5845" s="50"/>
      <c r="K5845" s="54"/>
      <c r="L5845" s="55"/>
      <c r="M5845" s="75"/>
      <c r="N5845" s="75"/>
      <c r="O5845" s="74"/>
      <c r="P5845" s="74"/>
      <c r="Q5845" s="57"/>
      <c r="R5845" s="74"/>
      <c r="S5845" s="53"/>
      <c r="T5845" s="53"/>
      <c r="U5845" s="53"/>
      <c r="V5845" s="53"/>
      <c r="W5845" s="75"/>
      <c r="X5845" s="76"/>
    </row>
    <row r="5846" spans="1:24" s="77" customFormat="1" ht="15.75" x14ac:dyDescent="0.25">
      <c r="A5846" s="102" t="s">
        <v>320</v>
      </c>
      <c r="B5846" s="102" t="s">
        <v>340</v>
      </c>
      <c r="C5846" s="110" t="s">
        <v>102</v>
      </c>
      <c r="D5846" s="104" t="s">
        <v>21</v>
      </c>
      <c r="E5846" s="111">
        <f>E5847+E5886</f>
        <v>246182</v>
      </c>
      <c r="F5846" s="111">
        <f>F5847+F5886</f>
        <v>61545.5</v>
      </c>
      <c r="G5846" s="111">
        <f>G5847+G5886</f>
        <v>73885</v>
      </c>
      <c r="H5846" s="111">
        <f>H5847+H5886</f>
        <v>60536</v>
      </c>
      <c r="I5846" s="135">
        <f>I5847+I5886</f>
        <v>12263.5</v>
      </c>
      <c r="J5846" s="106">
        <f>ROUND(I5846/F5846*100,2)</f>
        <v>19.93</v>
      </c>
      <c r="K5846" s="135">
        <f>K5847+K5886</f>
        <v>0</v>
      </c>
      <c r="L5846" s="108">
        <f>ROUND(K5846*100/-F5846,2)</f>
        <v>0</v>
      </c>
      <c r="M5846" s="111">
        <f t="shared" ref="M5846:V5846" si="1405">M5847+M5886</f>
        <v>6192</v>
      </c>
      <c r="N5846" s="111">
        <f t="shared" si="1405"/>
        <v>1548</v>
      </c>
      <c r="O5846" s="111">
        <f t="shared" si="1405"/>
        <v>2853</v>
      </c>
      <c r="P5846" s="111">
        <f t="shared" si="1405"/>
        <v>2290</v>
      </c>
      <c r="Q5846" s="135">
        <f t="shared" si="1405"/>
        <v>563</v>
      </c>
      <c r="R5846" s="111">
        <f t="shared" si="1405"/>
        <v>238</v>
      </c>
      <c r="S5846" s="105">
        <f t="shared" si="1405"/>
        <v>60</v>
      </c>
      <c r="T5846" s="146">
        <f t="shared" si="1405"/>
        <v>105</v>
      </c>
      <c r="U5846" s="146">
        <f t="shared" si="1405"/>
        <v>90</v>
      </c>
      <c r="V5846" s="105">
        <f t="shared" si="1405"/>
        <v>15</v>
      </c>
      <c r="W5846" s="109">
        <v>6465</v>
      </c>
      <c r="X5846" s="80"/>
    </row>
    <row r="5847" spans="1:24" s="77" customFormat="1" ht="15.75" x14ac:dyDescent="0.25">
      <c r="A5847" s="72" t="s">
        <v>320</v>
      </c>
      <c r="B5847" s="21">
        <v>1</v>
      </c>
      <c r="C5847" s="73" t="s">
        <v>102</v>
      </c>
      <c r="D5847" s="27" t="s">
        <v>22</v>
      </c>
      <c r="E5847" s="52">
        <f t="shared" ref="E5847:L5847" si="1406">E5848+E5854+E5868</f>
        <v>0</v>
      </c>
      <c r="F5847" s="52">
        <f t="shared" si="1406"/>
        <v>0</v>
      </c>
      <c r="G5847" s="52">
        <f t="shared" si="1406"/>
        <v>0</v>
      </c>
      <c r="H5847" s="52">
        <f t="shared" si="1406"/>
        <v>0</v>
      </c>
      <c r="I5847" s="132">
        <f t="shared" si="1406"/>
        <v>0</v>
      </c>
      <c r="J5847" s="132">
        <f t="shared" si="1406"/>
        <v>0</v>
      </c>
      <c r="K5847" s="132">
        <f t="shared" si="1406"/>
        <v>0</v>
      </c>
      <c r="L5847" s="52">
        <f t="shared" si="1406"/>
        <v>0</v>
      </c>
      <c r="M5847" s="49">
        <v>193</v>
      </c>
      <c r="N5847" s="49">
        <f>ROUND(M5847/12*3,0)</f>
        <v>48</v>
      </c>
      <c r="O5847" s="52">
        <f t="shared" ref="O5847:V5847" si="1407">O5848+O5854+O5868</f>
        <v>0</v>
      </c>
      <c r="P5847" s="52">
        <f t="shared" si="1407"/>
        <v>0</v>
      </c>
      <c r="Q5847" s="132">
        <f t="shared" si="1407"/>
        <v>0</v>
      </c>
      <c r="R5847" s="52">
        <f t="shared" si="1407"/>
        <v>0</v>
      </c>
      <c r="S5847" s="52">
        <f t="shared" si="1407"/>
        <v>0</v>
      </c>
      <c r="T5847" s="149">
        <f t="shared" si="1407"/>
        <v>0</v>
      </c>
      <c r="U5847" s="149">
        <f t="shared" si="1407"/>
        <v>0</v>
      </c>
      <c r="V5847" s="49">
        <f t="shared" si="1407"/>
        <v>0</v>
      </c>
      <c r="W5847" s="83"/>
      <c r="X5847" s="82"/>
    </row>
    <row r="5848" spans="1:24" s="77" customFormat="1" ht="15.75" x14ac:dyDescent="0.25">
      <c r="A5848" s="72" t="s">
        <v>320</v>
      </c>
      <c r="B5848" s="33" t="s">
        <v>334</v>
      </c>
      <c r="C5848" s="73" t="s">
        <v>102</v>
      </c>
      <c r="D5848" s="32" t="s">
        <v>23</v>
      </c>
      <c r="E5848" s="83">
        <f t="shared" ref="E5848:L5848" si="1408">SUM(E5849:E5853)</f>
        <v>0</v>
      </c>
      <c r="F5848" s="83">
        <f t="shared" si="1408"/>
        <v>0</v>
      </c>
      <c r="G5848" s="83">
        <f t="shared" si="1408"/>
        <v>0</v>
      </c>
      <c r="H5848" s="83">
        <f t="shared" si="1408"/>
        <v>0</v>
      </c>
      <c r="I5848" s="136">
        <f t="shared" si="1408"/>
        <v>0</v>
      </c>
      <c r="J5848" s="136">
        <f t="shared" si="1408"/>
        <v>0</v>
      </c>
      <c r="K5848" s="136">
        <f t="shared" si="1408"/>
        <v>0</v>
      </c>
      <c r="L5848" s="49">
        <f t="shared" si="1408"/>
        <v>0</v>
      </c>
      <c r="M5848" s="83"/>
      <c r="N5848" s="83"/>
      <c r="O5848" s="52">
        <f t="shared" ref="O5848:V5848" si="1409">SUM(O5849:O5853)</f>
        <v>0</v>
      </c>
      <c r="P5848" s="52">
        <f t="shared" si="1409"/>
        <v>0</v>
      </c>
      <c r="Q5848" s="132">
        <f t="shared" si="1409"/>
        <v>0</v>
      </c>
      <c r="R5848" s="52">
        <f t="shared" si="1409"/>
        <v>0</v>
      </c>
      <c r="S5848" s="52">
        <f t="shared" si="1409"/>
        <v>0</v>
      </c>
      <c r="T5848" s="52">
        <f t="shared" si="1409"/>
        <v>0</v>
      </c>
      <c r="U5848" s="49">
        <f t="shared" si="1409"/>
        <v>0</v>
      </c>
      <c r="V5848" s="49">
        <f t="shared" si="1409"/>
        <v>0</v>
      </c>
      <c r="W5848" s="83"/>
      <c r="X5848" s="82"/>
    </row>
    <row r="5849" spans="1:24" s="77" customFormat="1" ht="15.75" x14ac:dyDescent="0.25">
      <c r="A5849" s="72" t="s">
        <v>320</v>
      </c>
      <c r="B5849" s="33" t="s">
        <v>334</v>
      </c>
      <c r="C5849" s="73" t="s">
        <v>73</v>
      </c>
      <c r="D5849" s="34" t="s">
        <v>106</v>
      </c>
      <c r="E5849" s="53"/>
      <c r="F5849" s="53">
        <f t="shared" ref="F5849:F5853" si="1410">ROUND(E5849/12*3,0)</f>
        <v>0</v>
      </c>
      <c r="G5849" s="53"/>
      <c r="H5849" s="53"/>
      <c r="I5849" s="54"/>
      <c r="J5849" s="50"/>
      <c r="K5849" s="54"/>
      <c r="L5849" s="55"/>
      <c r="M5849" s="74"/>
      <c r="N5849" s="74"/>
      <c r="O5849" s="74"/>
      <c r="P5849" s="74"/>
      <c r="Q5849" s="57">
        <f>O5849-P5849</f>
        <v>0</v>
      </c>
      <c r="R5849" s="74"/>
      <c r="S5849" s="53">
        <f>ROUND(R5849/12*3,0)</f>
        <v>0</v>
      </c>
      <c r="T5849" s="53"/>
      <c r="U5849" s="53"/>
      <c r="V5849" s="53">
        <f>T5849-U5849</f>
        <v>0</v>
      </c>
      <c r="W5849" s="74"/>
      <c r="X5849" s="76"/>
    </row>
    <row r="5850" spans="1:24" s="77" customFormat="1" ht="15.75" x14ac:dyDescent="0.25">
      <c r="A5850" s="72" t="s">
        <v>320</v>
      </c>
      <c r="B5850" s="33" t="s">
        <v>334</v>
      </c>
      <c r="C5850" s="73" t="s">
        <v>74</v>
      </c>
      <c r="D5850" s="34" t="s">
        <v>104</v>
      </c>
      <c r="E5850" s="53"/>
      <c r="F5850" s="53">
        <f t="shared" si="1410"/>
        <v>0</v>
      </c>
      <c r="G5850" s="53"/>
      <c r="H5850" s="53"/>
      <c r="I5850" s="54"/>
      <c r="J5850" s="50"/>
      <c r="K5850" s="54"/>
      <c r="L5850" s="55"/>
      <c r="M5850" s="75"/>
      <c r="N5850" s="75"/>
      <c r="O5850" s="74"/>
      <c r="P5850" s="74"/>
      <c r="Q5850" s="57">
        <f>O5850-P5850</f>
        <v>0</v>
      </c>
      <c r="R5850" s="74"/>
      <c r="S5850" s="53">
        <f>ROUND(R5850/12*3,0)</f>
        <v>0</v>
      </c>
      <c r="T5850" s="53"/>
      <c r="U5850" s="53"/>
      <c r="V5850" s="53">
        <f>T5850-U5850</f>
        <v>0</v>
      </c>
      <c r="W5850" s="75"/>
      <c r="X5850" s="76"/>
    </row>
    <row r="5851" spans="1:24" s="81" customFormat="1" ht="29.25" customHeight="1" x14ac:dyDescent="0.25">
      <c r="A5851" s="72" t="s">
        <v>320</v>
      </c>
      <c r="B5851" s="33" t="s">
        <v>334</v>
      </c>
      <c r="C5851" s="73" t="s">
        <v>74</v>
      </c>
      <c r="D5851" s="34" t="s">
        <v>105</v>
      </c>
      <c r="E5851" s="53"/>
      <c r="F5851" s="53">
        <f t="shared" si="1410"/>
        <v>0</v>
      </c>
      <c r="G5851" s="53"/>
      <c r="H5851" s="53"/>
      <c r="I5851" s="127"/>
      <c r="J5851" s="50"/>
      <c r="K5851" s="127"/>
      <c r="L5851" s="55"/>
      <c r="M5851" s="75"/>
      <c r="N5851" s="75"/>
      <c r="O5851" s="74"/>
      <c r="P5851" s="74"/>
      <c r="Q5851" s="59">
        <f>O5851-P5851</f>
        <v>0</v>
      </c>
      <c r="R5851" s="74"/>
      <c r="S5851" s="53">
        <f>ROUND(R5851/12*3,0)</f>
        <v>0</v>
      </c>
      <c r="T5851" s="53"/>
      <c r="U5851" s="53"/>
      <c r="V5851" s="53">
        <f>T5851-U5851</f>
        <v>0</v>
      </c>
      <c r="W5851" s="75"/>
      <c r="X5851" s="76"/>
    </row>
    <row r="5852" spans="1:24" s="81" customFormat="1" ht="26.25" customHeight="1" x14ac:dyDescent="0.25">
      <c r="A5852" s="72" t="s">
        <v>320</v>
      </c>
      <c r="B5852" s="33" t="s">
        <v>334</v>
      </c>
      <c r="C5852" s="73" t="s">
        <v>75</v>
      </c>
      <c r="D5852" s="34" t="s">
        <v>107</v>
      </c>
      <c r="E5852" s="74"/>
      <c r="F5852" s="53">
        <f t="shared" si="1410"/>
        <v>0</v>
      </c>
      <c r="G5852" s="74"/>
      <c r="H5852" s="74"/>
      <c r="I5852" s="127"/>
      <c r="J5852" s="55"/>
      <c r="K5852" s="127"/>
      <c r="L5852" s="55"/>
      <c r="M5852" s="75"/>
      <c r="N5852" s="75"/>
      <c r="O5852" s="74"/>
      <c r="P5852" s="74"/>
      <c r="Q5852" s="59">
        <f>O5852-P5852</f>
        <v>0</v>
      </c>
      <c r="R5852" s="74"/>
      <c r="S5852" s="53">
        <f>ROUND(R5852/12*3,0)</f>
        <v>0</v>
      </c>
      <c r="T5852" s="53"/>
      <c r="U5852" s="53"/>
      <c r="V5852" s="53">
        <f>T5852-U5852</f>
        <v>0</v>
      </c>
      <c r="W5852" s="75"/>
      <c r="X5852" s="76"/>
    </row>
    <row r="5853" spans="1:24" s="81" customFormat="1" ht="22.5" customHeight="1" x14ac:dyDescent="0.25">
      <c r="A5853" s="72" t="s">
        <v>320</v>
      </c>
      <c r="B5853" s="33" t="s">
        <v>334</v>
      </c>
      <c r="C5853" s="73" t="s">
        <v>76</v>
      </c>
      <c r="D5853" s="34" t="s">
        <v>108</v>
      </c>
      <c r="E5853" s="74"/>
      <c r="F5853" s="53">
        <f t="shared" si="1410"/>
        <v>0</v>
      </c>
      <c r="G5853" s="74"/>
      <c r="H5853" s="74"/>
      <c r="I5853" s="127"/>
      <c r="J5853" s="55"/>
      <c r="K5853" s="127"/>
      <c r="L5853" s="55"/>
      <c r="M5853" s="75"/>
      <c r="N5853" s="75"/>
      <c r="O5853" s="74"/>
      <c r="P5853" s="74"/>
      <c r="Q5853" s="59">
        <f>O5853-P5853</f>
        <v>0</v>
      </c>
      <c r="R5853" s="74"/>
      <c r="S5853" s="53">
        <f>ROUND(R5853/12*3,0)</f>
        <v>0</v>
      </c>
      <c r="T5853" s="53"/>
      <c r="U5853" s="53"/>
      <c r="V5853" s="53">
        <f>T5853-U5853</f>
        <v>0</v>
      </c>
      <c r="W5853" s="75"/>
      <c r="X5853" s="76"/>
    </row>
    <row r="5854" spans="1:24" s="77" customFormat="1" ht="15.75" x14ac:dyDescent="0.25">
      <c r="A5854" s="72" t="s">
        <v>320</v>
      </c>
      <c r="B5854" s="22" t="s">
        <v>335</v>
      </c>
      <c r="C5854" s="36"/>
      <c r="D5854" s="32" t="s">
        <v>24</v>
      </c>
      <c r="E5854" s="61">
        <f t="shared" ref="E5854:L5854" si="1411">SUM(E5855:E5867)</f>
        <v>0</v>
      </c>
      <c r="F5854" s="61">
        <f t="shared" si="1411"/>
        <v>0</v>
      </c>
      <c r="G5854" s="61">
        <f t="shared" si="1411"/>
        <v>0</v>
      </c>
      <c r="H5854" s="61">
        <f t="shared" si="1411"/>
        <v>0</v>
      </c>
      <c r="I5854" s="128">
        <f t="shared" si="1411"/>
        <v>0</v>
      </c>
      <c r="J5854" s="128">
        <f t="shared" si="1411"/>
        <v>0</v>
      </c>
      <c r="K5854" s="128">
        <f t="shared" si="1411"/>
        <v>0</v>
      </c>
      <c r="L5854" s="61">
        <f t="shared" si="1411"/>
        <v>0</v>
      </c>
      <c r="M5854" s="61"/>
      <c r="N5854" s="61"/>
      <c r="O5854" s="61">
        <f t="shared" ref="O5854:V5854" si="1412">SUM(O5855:O5867)</f>
        <v>0</v>
      </c>
      <c r="P5854" s="61">
        <f t="shared" si="1412"/>
        <v>0</v>
      </c>
      <c r="Q5854" s="128">
        <f t="shared" si="1412"/>
        <v>0</v>
      </c>
      <c r="R5854" s="61">
        <f t="shared" si="1412"/>
        <v>0</v>
      </c>
      <c r="S5854" s="61">
        <f t="shared" si="1412"/>
        <v>0</v>
      </c>
      <c r="T5854" s="145">
        <f t="shared" si="1412"/>
        <v>0</v>
      </c>
      <c r="U5854" s="145">
        <f t="shared" si="1412"/>
        <v>0</v>
      </c>
      <c r="V5854" s="61">
        <f t="shared" si="1412"/>
        <v>0</v>
      </c>
      <c r="W5854" s="68"/>
      <c r="X5854" s="76"/>
    </row>
    <row r="5855" spans="1:24" s="77" customFormat="1" ht="15.75" x14ac:dyDescent="0.25">
      <c r="A5855" s="72" t="s">
        <v>320</v>
      </c>
      <c r="B5855" s="33" t="s">
        <v>335</v>
      </c>
      <c r="C5855" s="79" t="s">
        <v>25</v>
      </c>
      <c r="D5855" s="34" t="s">
        <v>54</v>
      </c>
      <c r="E5855" s="74"/>
      <c r="F5855" s="74"/>
      <c r="G5855" s="74"/>
      <c r="H5855" s="74"/>
      <c r="I5855" s="54"/>
      <c r="J5855" s="50"/>
      <c r="K5855" s="54"/>
      <c r="L5855" s="55"/>
      <c r="M5855" s="75"/>
      <c r="N5855" s="75"/>
      <c r="O5855" s="74"/>
      <c r="P5855" s="74"/>
      <c r="Q5855" s="57">
        <f t="shared" ref="Q5855:Q5867" si="1413">O5855-P5855</f>
        <v>0</v>
      </c>
      <c r="R5855" s="74"/>
      <c r="S5855" s="53">
        <f t="shared" ref="S5855:S5867" si="1414">ROUND(R5855/12*3,0)</f>
        <v>0</v>
      </c>
      <c r="T5855" s="58"/>
      <c r="U5855" s="58"/>
      <c r="V5855" s="53">
        <f t="shared" ref="V5855:V5867" si="1415">T5855-U5855</f>
        <v>0</v>
      </c>
      <c r="W5855" s="75"/>
      <c r="X5855" s="76"/>
    </row>
    <row r="5856" spans="1:24" s="77" customFormat="1" ht="15.75" x14ac:dyDescent="0.25">
      <c r="A5856" s="72" t="s">
        <v>320</v>
      </c>
      <c r="B5856" s="33" t="s">
        <v>335</v>
      </c>
      <c r="C5856" s="79" t="s">
        <v>26</v>
      </c>
      <c r="D5856" s="34" t="s">
        <v>27</v>
      </c>
      <c r="E5856" s="74"/>
      <c r="F5856" s="74"/>
      <c r="G5856" s="74"/>
      <c r="H5856" s="74"/>
      <c r="I5856" s="54"/>
      <c r="J5856" s="50"/>
      <c r="K5856" s="54"/>
      <c r="L5856" s="55"/>
      <c r="M5856" s="75"/>
      <c r="N5856" s="75"/>
      <c r="O5856" s="74"/>
      <c r="P5856" s="74"/>
      <c r="Q5856" s="57">
        <f t="shared" si="1413"/>
        <v>0</v>
      </c>
      <c r="R5856" s="74"/>
      <c r="S5856" s="53">
        <f t="shared" si="1414"/>
        <v>0</v>
      </c>
      <c r="T5856" s="58"/>
      <c r="U5856" s="58"/>
      <c r="V5856" s="53">
        <f t="shared" si="1415"/>
        <v>0</v>
      </c>
      <c r="W5856" s="75"/>
      <c r="X5856" s="76"/>
    </row>
    <row r="5857" spans="1:24" s="77" customFormat="1" ht="31.5" x14ac:dyDescent="0.25">
      <c r="A5857" s="72" t="s">
        <v>320</v>
      </c>
      <c r="B5857" s="33" t="s">
        <v>335</v>
      </c>
      <c r="C5857" s="79" t="s">
        <v>28</v>
      </c>
      <c r="D5857" s="34" t="s">
        <v>29</v>
      </c>
      <c r="E5857" s="74"/>
      <c r="F5857" s="74"/>
      <c r="G5857" s="74"/>
      <c r="H5857" s="74"/>
      <c r="I5857" s="54"/>
      <c r="J5857" s="50"/>
      <c r="K5857" s="54"/>
      <c r="L5857" s="55"/>
      <c r="M5857" s="75"/>
      <c r="N5857" s="75"/>
      <c r="O5857" s="74"/>
      <c r="P5857" s="74"/>
      <c r="Q5857" s="57">
        <f t="shared" si="1413"/>
        <v>0</v>
      </c>
      <c r="R5857" s="74"/>
      <c r="S5857" s="53">
        <f t="shared" si="1414"/>
        <v>0</v>
      </c>
      <c r="T5857" s="58"/>
      <c r="U5857" s="58"/>
      <c r="V5857" s="53">
        <f t="shared" si="1415"/>
        <v>0</v>
      </c>
      <c r="W5857" s="75"/>
      <c r="X5857" s="76"/>
    </row>
    <row r="5858" spans="1:24" s="77" customFormat="1" ht="15.75" x14ac:dyDescent="0.25">
      <c r="A5858" s="72" t="s">
        <v>320</v>
      </c>
      <c r="B5858" s="33" t="s">
        <v>335</v>
      </c>
      <c r="C5858" s="79" t="s">
        <v>56</v>
      </c>
      <c r="D5858" s="34" t="s">
        <v>53</v>
      </c>
      <c r="E5858" s="74"/>
      <c r="F5858" s="74"/>
      <c r="G5858" s="74"/>
      <c r="H5858" s="74"/>
      <c r="I5858" s="54"/>
      <c r="J5858" s="50"/>
      <c r="K5858" s="54"/>
      <c r="L5858" s="55"/>
      <c r="M5858" s="75"/>
      <c r="N5858" s="75"/>
      <c r="O5858" s="74"/>
      <c r="P5858" s="74"/>
      <c r="Q5858" s="57">
        <f t="shared" si="1413"/>
        <v>0</v>
      </c>
      <c r="R5858" s="74"/>
      <c r="S5858" s="53">
        <f t="shared" si="1414"/>
        <v>0</v>
      </c>
      <c r="T5858" s="58"/>
      <c r="U5858" s="58"/>
      <c r="V5858" s="53">
        <f t="shared" si="1415"/>
        <v>0</v>
      </c>
      <c r="W5858" s="75"/>
      <c r="X5858" s="76"/>
    </row>
    <row r="5859" spans="1:24" s="77" customFormat="1" ht="15.75" x14ac:dyDescent="0.25">
      <c r="A5859" s="72" t="s">
        <v>320</v>
      </c>
      <c r="B5859" s="33" t="s">
        <v>335</v>
      </c>
      <c r="C5859" s="79" t="s">
        <v>57</v>
      </c>
      <c r="D5859" s="34" t="s">
        <v>68</v>
      </c>
      <c r="E5859" s="74"/>
      <c r="F5859" s="74"/>
      <c r="G5859" s="74"/>
      <c r="H5859" s="74"/>
      <c r="I5859" s="127"/>
      <c r="J5859" s="55"/>
      <c r="K5859" s="127"/>
      <c r="L5859" s="55"/>
      <c r="M5859" s="75"/>
      <c r="N5859" s="75"/>
      <c r="O5859" s="74"/>
      <c r="P5859" s="74"/>
      <c r="Q5859" s="59">
        <f t="shared" si="1413"/>
        <v>0</v>
      </c>
      <c r="R5859" s="74"/>
      <c r="S5859" s="53">
        <f t="shared" si="1414"/>
        <v>0</v>
      </c>
      <c r="T5859" s="53"/>
      <c r="U5859" s="53"/>
      <c r="V5859" s="53">
        <f t="shared" si="1415"/>
        <v>0</v>
      </c>
      <c r="W5859" s="75"/>
      <c r="X5859" s="76"/>
    </row>
    <row r="5860" spans="1:24" s="77" customFormat="1" ht="15.75" x14ac:dyDescent="0.25">
      <c r="A5860" s="72" t="s">
        <v>320</v>
      </c>
      <c r="B5860" s="33" t="s">
        <v>335</v>
      </c>
      <c r="C5860" s="79" t="s">
        <v>58</v>
      </c>
      <c r="D5860" s="34" t="s">
        <v>70</v>
      </c>
      <c r="E5860" s="74"/>
      <c r="F5860" s="74"/>
      <c r="G5860" s="74"/>
      <c r="H5860" s="74"/>
      <c r="I5860" s="54"/>
      <c r="J5860" s="50"/>
      <c r="K5860" s="54"/>
      <c r="L5860" s="55"/>
      <c r="M5860" s="75"/>
      <c r="N5860" s="75"/>
      <c r="O5860" s="74"/>
      <c r="P5860" s="74"/>
      <c r="Q5860" s="57">
        <f t="shared" si="1413"/>
        <v>0</v>
      </c>
      <c r="R5860" s="74"/>
      <c r="S5860" s="53">
        <f t="shared" si="1414"/>
        <v>0</v>
      </c>
      <c r="T5860" s="58"/>
      <c r="U5860" s="58"/>
      <c r="V5860" s="53">
        <f t="shared" si="1415"/>
        <v>0</v>
      </c>
      <c r="W5860" s="75"/>
      <c r="X5860" s="76"/>
    </row>
    <row r="5861" spans="1:24" s="77" customFormat="1" ht="31.5" x14ac:dyDescent="0.25">
      <c r="A5861" s="72" t="s">
        <v>320</v>
      </c>
      <c r="B5861" s="33" t="s">
        <v>335</v>
      </c>
      <c r="C5861" s="79" t="s">
        <v>59</v>
      </c>
      <c r="D5861" s="34" t="s">
        <v>69</v>
      </c>
      <c r="E5861" s="74"/>
      <c r="F5861" s="74"/>
      <c r="G5861" s="74"/>
      <c r="H5861" s="74"/>
      <c r="I5861" s="54"/>
      <c r="J5861" s="50"/>
      <c r="K5861" s="54"/>
      <c r="L5861" s="55"/>
      <c r="M5861" s="75"/>
      <c r="N5861" s="75"/>
      <c r="O5861" s="74"/>
      <c r="P5861" s="74"/>
      <c r="Q5861" s="57">
        <f t="shared" si="1413"/>
        <v>0</v>
      </c>
      <c r="R5861" s="74"/>
      <c r="S5861" s="53">
        <f t="shared" si="1414"/>
        <v>0</v>
      </c>
      <c r="T5861" s="58"/>
      <c r="U5861" s="58"/>
      <c r="V5861" s="53">
        <f t="shared" si="1415"/>
        <v>0</v>
      </c>
      <c r="W5861" s="75"/>
      <c r="X5861" s="76"/>
    </row>
    <row r="5862" spans="1:24" s="77" customFormat="1" ht="15.75" x14ac:dyDescent="0.25">
      <c r="A5862" s="72" t="s">
        <v>320</v>
      </c>
      <c r="B5862" s="33" t="s">
        <v>335</v>
      </c>
      <c r="C5862" s="79" t="s">
        <v>60</v>
      </c>
      <c r="D5862" s="34" t="s">
        <v>72</v>
      </c>
      <c r="E5862" s="74"/>
      <c r="F5862" s="74"/>
      <c r="G5862" s="74"/>
      <c r="H5862" s="74"/>
      <c r="I5862" s="54"/>
      <c r="J5862" s="50"/>
      <c r="K5862" s="54"/>
      <c r="L5862" s="55"/>
      <c r="M5862" s="75"/>
      <c r="N5862" s="75"/>
      <c r="O5862" s="74"/>
      <c r="P5862" s="74"/>
      <c r="Q5862" s="57">
        <f t="shared" si="1413"/>
        <v>0</v>
      </c>
      <c r="R5862" s="74"/>
      <c r="S5862" s="53">
        <f t="shared" si="1414"/>
        <v>0</v>
      </c>
      <c r="T5862" s="58"/>
      <c r="U5862" s="58"/>
      <c r="V5862" s="53">
        <f t="shared" si="1415"/>
        <v>0</v>
      </c>
      <c r="W5862" s="75"/>
      <c r="X5862" s="76"/>
    </row>
    <row r="5863" spans="1:24" s="77" customFormat="1" ht="15.75" x14ac:dyDescent="0.25">
      <c r="A5863" s="72" t="s">
        <v>320</v>
      </c>
      <c r="B5863" s="33" t="s">
        <v>335</v>
      </c>
      <c r="C5863" s="79" t="s">
        <v>61</v>
      </c>
      <c r="D5863" s="34" t="s">
        <v>67</v>
      </c>
      <c r="E5863" s="74"/>
      <c r="F5863" s="74"/>
      <c r="G5863" s="74"/>
      <c r="H5863" s="74"/>
      <c r="I5863" s="54"/>
      <c r="J5863" s="50"/>
      <c r="K5863" s="54"/>
      <c r="L5863" s="55"/>
      <c r="M5863" s="75"/>
      <c r="N5863" s="75"/>
      <c r="O5863" s="74"/>
      <c r="P5863" s="74"/>
      <c r="Q5863" s="57">
        <f t="shared" si="1413"/>
        <v>0</v>
      </c>
      <c r="R5863" s="74"/>
      <c r="S5863" s="53">
        <f t="shared" si="1414"/>
        <v>0</v>
      </c>
      <c r="T5863" s="58"/>
      <c r="U5863" s="58"/>
      <c r="V5863" s="53">
        <f t="shared" si="1415"/>
        <v>0</v>
      </c>
      <c r="W5863" s="75"/>
      <c r="X5863" s="76"/>
    </row>
    <row r="5864" spans="1:24" s="77" customFormat="1" ht="15.75" x14ac:dyDescent="0.25">
      <c r="A5864" s="72" t="s">
        <v>320</v>
      </c>
      <c r="B5864" s="33" t="s">
        <v>335</v>
      </c>
      <c r="C5864" s="79" t="s">
        <v>62</v>
      </c>
      <c r="D5864" s="34" t="s">
        <v>66</v>
      </c>
      <c r="E5864" s="74"/>
      <c r="F5864" s="74"/>
      <c r="G5864" s="74"/>
      <c r="H5864" s="74"/>
      <c r="I5864" s="54"/>
      <c r="J5864" s="50"/>
      <c r="K5864" s="54"/>
      <c r="L5864" s="55"/>
      <c r="M5864" s="75"/>
      <c r="N5864" s="75"/>
      <c r="O5864" s="74"/>
      <c r="P5864" s="74"/>
      <c r="Q5864" s="57">
        <f t="shared" si="1413"/>
        <v>0</v>
      </c>
      <c r="R5864" s="74"/>
      <c r="S5864" s="53">
        <f t="shared" si="1414"/>
        <v>0</v>
      </c>
      <c r="T5864" s="58"/>
      <c r="U5864" s="58"/>
      <c r="V5864" s="53">
        <f t="shared" si="1415"/>
        <v>0</v>
      </c>
      <c r="W5864" s="75"/>
      <c r="X5864" s="76"/>
    </row>
    <row r="5865" spans="1:24" s="77" customFormat="1" ht="15.75" x14ac:dyDescent="0.25">
      <c r="A5865" s="72" t="s">
        <v>320</v>
      </c>
      <c r="B5865" s="33" t="s">
        <v>335</v>
      </c>
      <c r="C5865" s="79" t="s">
        <v>63</v>
      </c>
      <c r="D5865" s="34" t="s">
        <v>52</v>
      </c>
      <c r="E5865" s="74"/>
      <c r="F5865" s="74"/>
      <c r="G5865" s="74"/>
      <c r="H5865" s="74"/>
      <c r="I5865" s="54"/>
      <c r="J5865" s="50"/>
      <c r="K5865" s="54"/>
      <c r="L5865" s="55"/>
      <c r="M5865" s="75"/>
      <c r="N5865" s="75"/>
      <c r="O5865" s="74"/>
      <c r="P5865" s="74"/>
      <c r="Q5865" s="57">
        <f t="shared" si="1413"/>
        <v>0</v>
      </c>
      <c r="R5865" s="74"/>
      <c r="S5865" s="53">
        <f t="shared" si="1414"/>
        <v>0</v>
      </c>
      <c r="T5865" s="58"/>
      <c r="U5865" s="58"/>
      <c r="V5865" s="53">
        <f t="shared" si="1415"/>
        <v>0</v>
      </c>
      <c r="W5865" s="75"/>
      <c r="X5865" s="76"/>
    </row>
    <row r="5866" spans="1:24" s="77" customFormat="1" ht="15.75" x14ac:dyDescent="0.25">
      <c r="A5866" s="72" t="s">
        <v>320</v>
      </c>
      <c r="B5866" s="33" t="s">
        <v>335</v>
      </c>
      <c r="C5866" s="79" t="s">
        <v>64</v>
      </c>
      <c r="D5866" s="34" t="s">
        <v>55</v>
      </c>
      <c r="E5866" s="74"/>
      <c r="F5866" s="74"/>
      <c r="G5866" s="74"/>
      <c r="H5866" s="74"/>
      <c r="I5866" s="54"/>
      <c r="J5866" s="50"/>
      <c r="K5866" s="54"/>
      <c r="L5866" s="55"/>
      <c r="M5866" s="75"/>
      <c r="N5866" s="75"/>
      <c r="O5866" s="74"/>
      <c r="P5866" s="74"/>
      <c r="Q5866" s="57">
        <f t="shared" si="1413"/>
        <v>0</v>
      </c>
      <c r="R5866" s="74"/>
      <c r="S5866" s="53">
        <f t="shared" si="1414"/>
        <v>0</v>
      </c>
      <c r="T5866" s="58"/>
      <c r="U5866" s="58"/>
      <c r="V5866" s="53">
        <f t="shared" si="1415"/>
        <v>0</v>
      </c>
      <c r="W5866" s="75"/>
      <c r="X5866" s="76"/>
    </row>
    <row r="5867" spans="1:24" s="77" customFormat="1" ht="15.75" x14ac:dyDescent="0.25">
      <c r="A5867" s="72" t="s">
        <v>320</v>
      </c>
      <c r="B5867" s="33" t="s">
        <v>335</v>
      </c>
      <c r="C5867" s="79" t="s">
        <v>65</v>
      </c>
      <c r="D5867" s="34" t="s">
        <v>71</v>
      </c>
      <c r="E5867" s="74"/>
      <c r="F5867" s="74"/>
      <c r="G5867" s="74"/>
      <c r="H5867" s="74"/>
      <c r="I5867" s="54"/>
      <c r="J5867" s="50"/>
      <c r="K5867" s="54"/>
      <c r="L5867" s="55"/>
      <c r="M5867" s="75"/>
      <c r="N5867" s="75"/>
      <c r="O5867" s="74"/>
      <c r="P5867" s="74"/>
      <c r="Q5867" s="57">
        <f t="shared" si="1413"/>
        <v>0</v>
      </c>
      <c r="R5867" s="74"/>
      <c r="S5867" s="53">
        <f t="shared" si="1414"/>
        <v>0</v>
      </c>
      <c r="T5867" s="58"/>
      <c r="U5867" s="58"/>
      <c r="V5867" s="53">
        <f t="shared" si="1415"/>
        <v>0</v>
      </c>
      <c r="W5867" s="75"/>
      <c r="X5867" s="76"/>
    </row>
    <row r="5868" spans="1:24" s="77" customFormat="1" ht="31.5" x14ac:dyDescent="0.25">
      <c r="A5868" s="72" t="s">
        <v>320</v>
      </c>
      <c r="B5868" s="22" t="s">
        <v>336</v>
      </c>
      <c r="C5868" s="73" t="s">
        <v>102</v>
      </c>
      <c r="D5868" s="32" t="s">
        <v>30</v>
      </c>
      <c r="E5868" s="61">
        <f t="shared" ref="E5868:L5868" si="1416">SUM(E5869:E5885)</f>
        <v>0</v>
      </c>
      <c r="F5868" s="61">
        <f t="shared" si="1416"/>
        <v>0</v>
      </c>
      <c r="G5868" s="61">
        <f t="shared" si="1416"/>
        <v>0</v>
      </c>
      <c r="H5868" s="61">
        <f t="shared" si="1416"/>
        <v>0</v>
      </c>
      <c r="I5868" s="128">
        <f t="shared" si="1416"/>
        <v>0</v>
      </c>
      <c r="J5868" s="128">
        <f t="shared" si="1416"/>
        <v>0</v>
      </c>
      <c r="K5868" s="128">
        <f t="shared" si="1416"/>
        <v>0</v>
      </c>
      <c r="L5868" s="61">
        <f t="shared" si="1416"/>
        <v>0</v>
      </c>
      <c r="M5868" s="61"/>
      <c r="N5868" s="61"/>
      <c r="O5868" s="61">
        <f t="shared" ref="O5868:V5868" si="1417">SUM(O5869:O5883)</f>
        <v>0</v>
      </c>
      <c r="P5868" s="61">
        <f t="shared" si="1417"/>
        <v>0</v>
      </c>
      <c r="Q5868" s="128">
        <f t="shared" si="1417"/>
        <v>0</v>
      </c>
      <c r="R5868" s="61">
        <f t="shared" si="1417"/>
        <v>0</v>
      </c>
      <c r="S5868" s="61">
        <f t="shared" si="1417"/>
        <v>0</v>
      </c>
      <c r="T5868" s="145">
        <f t="shared" si="1417"/>
        <v>0</v>
      </c>
      <c r="U5868" s="145">
        <f t="shared" si="1417"/>
        <v>0</v>
      </c>
      <c r="V5868" s="61">
        <f t="shared" si="1417"/>
        <v>0</v>
      </c>
      <c r="W5868" s="61"/>
      <c r="X5868" s="76"/>
    </row>
    <row r="5869" spans="1:24" s="77" customFormat="1" ht="15.75" x14ac:dyDescent="0.25">
      <c r="A5869" s="72" t="s">
        <v>320</v>
      </c>
      <c r="B5869" s="33" t="s">
        <v>336</v>
      </c>
      <c r="C5869" s="73" t="s">
        <v>79</v>
      </c>
      <c r="D5869" s="43" t="s">
        <v>77</v>
      </c>
      <c r="E5869" s="74"/>
      <c r="F5869" s="74"/>
      <c r="G5869" s="74"/>
      <c r="H5869" s="74"/>
      <c r="I5869" s="54"/>
      <c r="J5869" s="50"/>
      <c r="K5869" s="54"/>
      <c r="L5869" s="55"/>
      <c r="M5869" s="75"/>
      <c r="N5869" s="75"/>
      <c r="O5869" s="74"/>
      <c r="P5869" s="74"/>
      <c r="Q5869" s="57">
        <f t="shared" ref="Q5869:Q5883" si="1418">O5869-P5869</f>
        <v>0</v>
      </c>
      <c r="R5869" s="74"/>
      <c r="S5869" s="53">
        <f>ROUND(R5869/12*3,0)</f>
        <v>0</v>
      </c>
      <c r="T5869" s="58"/>
      <c r="U5869" s="58"/>
      <c r="V5869" s="53">
        <f t="shared" ref="V5869:V5883" si="1419">T5869-U5869</f>
        <v>0</v>
      </c>
      <c r="W5869" s="75"/>
      <c r="X5869" s="76"/>
    </row>
    <row r="5870" spans="1:24" s="77" customFormat="1" ht="15.75" x14ac:dyDescent="0.25">
      <c r="A5870" s="72" t="s">
        <v>320</v>
      </c>
      <c r="B5870" s="33" t="s">
        <v>336</v>
      </c>
      <c r="C5870" s="73" t="s">
        <v>80</v>
      </c>
      <c r="D5870" s="43" t="s">
        <v>78</v>
      </c>
      <c r="E5870" s="74"/>
      <c r="F5870" s="74"/>
      <c r="G5870" s="74"/>
      <c r="H5870" s="74"/>
      <c r="I5870" s="54"/>
      <c r="J5870" s="50"/>
      <c r="K5870" s="54"/>
      <c r="L5870" s="55"/>
      <c r="M5870" s="75"/>
      <c r="N5870" s="75"/>
      <c r="O5870" s="74"/>
      <c r="P5870" s="74"/>
      <c r="Q5870" s="57">
        <f t="shared" si="1418"/>
        <v>0</v>
      </c>
      <c r="R5870" s="74"/>
      <c r="S5870" s="53">
        <f>ROUND(R5870/12*3,0)</f>
        <v>0</v>
      </c>
      <c r="T5870" s="58"/>
      <c r="U5870" s="58"/>
      <c r="V5870" s="53">
        <f t="shared" si="1419"/>
        <v>0</v>
      </c>
      <c r="W5870" s="75"/>
      <c r="X5870" s="76"/>
    </row>
    <row r="5871" spans="1:24" s="77" customFormat="1" ht="15.75" x14ac:dyDescent="0.25">
      <c r="A5871" s="72" t="s">
        <v>320</v>
      </c>
      <c r="B5871" s="33" t="s">
        <v>336</v>
      </c>
      <c r="C5871" s="73" t="s">
        <v>82</v>
      </c>
      <c r="D5871" s="34" t="s">
        <v>81</v>
      </c>
      <c r="E5871" s="74"/>
      <c r="F5871" s="74"/>
      <c r="G5871" s="74"/>
      <c r="H5871" s="74"/>
      <c r="I5871" s="54"/>
      <c r="J5871" s="50"/>
      <c r="K5871" s="54"/>
      <c r="L5871" s="55"/>
      <c r="M5871" s="75"/>
      <c r="N5871" s="75"/>
      <c r="O5871" s="74"/>
      <c r="P5871" s="74"/>
      <c r="Q5871" s="57">
        <f t="shared" si="1418"/>
        <v>0</v>
      </c>
      <c r="R5871" s="74"/>
      <c r="S5871" s="53">
        <f>ROUND(R5871/12*4,0)</f>
        <v>0</v>
      </c>
      <c r="T5871" s="58"/>
      <c r="U5871" s="58"/>
      <c r="V5871" s="53">
        <f t="shared" si="1419"/>
        <v>0</v>
      </c>
      <c r="W5871" s="75"/>
      <c r="X5871" s="76"/>
    </row>
    <row r="5872" spans="1:24" s="77" customFormat="1" ht="31.5" x14ac:dyDescent="0.25">
      <c r="A5872" s="72" t="s">
        <v>320</v>
      </c>
      <c r="B5872" s="33" t="s">
        <v>336</v>
      </c>
      <c r="C5872" s="73" t="s">
        <v>84</v>
      </c>
      <c r="D5872" s="43" t="s">
        <v>83</v>
      </c>
      <c r="E5872" s="74"/>
      <c r="F5872" s="74"/>
      <c r="G5872" s="74"/>
      <c r="H5872" s="74"/>
      <c r="I5872" s="54"/>
      <c r="J5872" s="50"/>
      <c r="K5872" s="54"/>
      <c r="L5872" s="55"/>
      <c r="M5872" s="75"/>
      <c r="N5872" s="75"/>
      <c r="O5872" s="74"/>
      <c r="P5872" s="74"/>
      <c r="Q5872" s="57">
        <f t="shared" si="1418"/>
        <v>0</v>
      </c>
      <c r="R5872" s="74"/>
      <c r="S5872" s="53">
        <f>ROUND(R5872/12*3,0)</f>
        <v>0</v>
      </c>
      <c r="T5872" s="58"/>
      <c r="U5872" s="58"/>
      <c r="V5872" s="53">
        <f t="shared" si="1419"/>
        <v>0</v>
      </c>
      <c r="W5872" s="75"/>
      <c r="X5872" s="76"/>
    </row>
    <row r="5873" spans="1:24" s="77" customFormat="1" ht="15.75" x14ac:dyDescent="0.25">
      <c r="A5873" s="72" t="s">
        <v>320</v>
      </c>
      <c r="B5873" s="33" t="s">
        <v>336</v>
      </c>
      <c r="C5873" s="73" t="s">
        <v>95</v>
      </c>
      <c r="D5873" s="43" t="s">
        <v>96</v>
      </c>
      <c r="E5873" s="74"/>
      <c r="F5873" s="74"/>
      <c r="G5873" s="74"/>
      <c r="H5873" s="74"/>
      <c r="I5873" s="127"/>
      <c r="J5873" s="55"/>
      <c r="K5873" s="127"/>
      <c r="L5873" s="55"/>
      <c r="M5873" s="75"/>
      <c r="N5873" s="75"/>
      <c r="O5873" s="74"/>
      <c r="P5873" s="74"/>
      <c r="Q5873" s="59">
        <f t="shared" si="1418"/>
        <v>0</v>
      </c>
      <c r="R5873" s="74"/>
      <c r="S5873" s="53">
        <f>ROUND(R5873/12*3,0)</f>
        <v>0</v>
      </c>
      <c r="T5873" s="53"/>
      <c r="U5873" s="53"/>
      <c r="V5873" s="53">
        <f t="shared" si="1419"/>
        <v>0</v>
      </c>
      <c r="W5873" s="75"/>
      <c r="X5873" s="76"/>
    </row>
    <row r="5874" spans="1:24" s="77" customFormat="1" ht="31.5" x14ac:dyDescent="0.25">
      <c r="A5874" s="72" t="s">
        <v>320</v>
      </c>
      <c r="B5874" s="33" t="s">
        <v>336</v>
      </c>
      <c r="C5874" s="73" t="s">
        <v>86</v>
      </c>
      <c r="D5874" s="43" t="s">
        <v>85</v>
      </c>
      <c r="E5874" s="53"/>
      <c r="F5874" s="53">
        <f>E5874/12*2</f>
        <v>0</v>
      </c>
      <c r="G5874" s="53"/>
      <c r="H5874" s="53"/>
      <c r="I5874" s="54"/>
      <c r="J5874" s="50"/>
      <c r="K5874" s="54"/>
      <c r="L5874" s="55"/>
      <c r="M5874" s="75"/>
      <c r="N5874" s="75"/>
      <c r="O5874" s="74"/>
      <c r="P5874" s="74"/>
      <c r="Q5874" s="57">
        <f t="shared" si="1418"/>
        <v>0</v>
      </c>
      <c r="R5874" s="74"/>
      <c r="S5874" s="53">
        <f>ROUND(R5874/12*2,0)</f>
        <v>0</v>
      </c>
      <c r="T5874" s="58"/>
      <c r="U5874" s="58"/>
      <c r="V5874" s="53">
        <f t="shared" si="1419"/>
        <v>0</v>
      </c>
      <c r="W5874" s="75"/>
      <c r="X5874" s="76"/>
    </row>
    <row r="5875" spans="1:24" s="77" customFormat="1" ht="31.5" x14ac:dyDescent="0.25">
      <c r="A5875" s="72" t="s">
        <v>320</v>
      </c>
      <c r="B5875" s="33" t="s">
        <v>336</v>
      </c>
      <c r="C5875" s="73" t="s">
        <v>102</v>
      </c>
      <c r="D5875" s="39" t="s">
        <v>362</v>
      </c>
      <c r="E5875" s="74"/>
      <c r="F5875" s="74"/>
      <c r="G5875" s="74"/>
      <c r="H5875" s="74"/>
      <c r="I5875" s="54">
        <v>0</v>
      </c>
      <c r="J5875" s="50"/>
      <c r="K5875" s="54"/>
      <c r="L5875" s="55"/>
      <c r="M5875" s="75"/>
      <c r="N5875" s="75"/>
      <c r="O5875" s="74">
        <v>0</v>
      </c>
      <c r="P5875" s="74">
        <v>0</v>
      </c>
      <c r="Q5875" s="57">
        <f t="shared" si="1418"/>
        <v>0</v>
      </c>
      <c r="R5875" s="74"/>
      <c r="S5875" s="53">
        <f>ROUND(R5875/12*2,0)</f>
        <v>0</v>
      </c>
      <c r="T5875" s="58"/>
      <c r="U5875" s="58"/>
      <c r="V5875" s="53">
        <f t="shared" si="1419"/>
        <v>0</v>
      </c>
      <c r="W5875" s="75"/>
      <c r="X5875" s="76"/>
    </row>
    <row r="5876" spans="1:24" s="77" customFormat="1" ht="15.75" x14ac:dyDescent="0.25">
      <c r="A5876" s="72" t="s">
        <v>320</v>
      </c>
      <c r="B5876" s="33" t="s">
        <v>336</v>
      </c>
      <c r="C5876" s="73" t="s">
        <v>89</v>
      </c>
      <c r="D5876" s="43" t="s">
        <v>88</v>
      </c>
      <c r="E5876" s="74"/>
      <c r="F5876" s="74"/>
      <c r="G5876" s="74"/>
      <c r="H5876" s="74"/>
      <c r="I5876" s="54"/>
      <c r="J5876" s="50"/>
      <c r="K5876" s="54"/>
      <c r="L5876" s="55"/>
      <c r="M5876" s="75"/>
      <c r="N5876" s="75"/>
      <c r="O5876" s="74"/>
      <c r="P5876" s="74"/>
      <c r="Q5876" s="57">
        <f t="shared" si="1418"/>
        <v>0</v>
      </c>
      <c r="R5876" s="74"/>
      <c r="S5876" s="53">
        <f t="shared" ref="S5876:S5883" si="1420">ROUND(R5876/12*3,0)</f>
        <v>0</v>
      </c>
      <c r="T5876" s="58"/>
      <c r="U5876" s="58"/>
      <c r="V5876" s="53">
        <f t="shared" si="1419"/>
        <v>0</v>
      </c>
      <c r="W5876" s="75"/>
      <c r="X5876" s="76"/>
    </row>
    <row r="5877" spans="1:24" s="77" customFormat="1" ht="15.75" x14ac:dyDescent="0.25">
      <c r="A5877" s="72" t="s">
        <v>320</v>
      </c>
      <c r="B5877" s="33" t="s">
        <v>336</v>
      </c>
      <c r="C5877" s="73" t="s">
        <v>91</v>
      </c>
      <c r="D5877" s="43" t="s">
        <v>90</v>
      </c>
      <c r="E5877" s="74"/>
      <c r="F5877" s="74"/>
      <c r="G5877" s="74"/>
      <c r="H5877" s="74"/>
      <c r="I5877" s="54"/>
      <c r="J5877" s="50"/>
      <c r="K5877" s="54"/>
      <c r="L5877" s="55"/>
      <c r="M5877" s="75"/>
      <c r="N5877" s="75"/>
      <c r="O5877" s="74"/>
      <c r="P5877" s="74"/>
      <c r="Q5877" s="57">
        <f t="shared" si="1418"/>
        <v>0</v>
      </c>
      <c r="R5877" s="74"/>
      <c r="S5877" s="53">
        <f t="shared" si="1420"/>
        <v>0</v>
      </c>
      <c r="T5877" s="58"/>
      <c r="U5877" s="58"/>
      <c r="V5877" s="53">
        <f t="shared" si="1419"/>
        <v>0</v>
      </c>
      <c r="W5877" s="75"/>
      <c r="X5877" s="76"/>
    </row>
    <row r="5878" spans="1:24" s="77" customFormat="1" ht="15.75" x14ac:dyDescent="0.25">
      <c r="A5878" s="72" t="s">
        <v>320</v>
      </c>
      <c r="B5878" s="33" t="s">
        <v>336</v>
      </c>
      <c r="C5878" s="73" t="s">
        <v>94</v>
      </c>
      <c r="D5878" s="43" t="s">
        <v>97</v>
      </c>
      <c r="E5878" s="74"/>
      <c r="F5878" s="74"/>
      <c r="G5878" s="74"/>
      <c r="H5878" s="74"/>
      <c r="I5878" s="54"/>
      <c r="J5878" s="50"/>
      <c r="K5878" s="54"/>
      <c r="L5878" s="55"/>
      <c r="M5878" s="75"/>
      <c r="N5878" s="75"/>
      <c r="O5878" s="74"/>
      <c r="P5878" s="74"/>
      <c r="Q5878" s="57">
        <f t="shared" si="1418"/>
        <v>0</v>
      </c>
      <c r="R5878" s="74"/>
      <c r="S5878" s="53">
        <f t="shared" si="1420"/>
        <v>0</v>
      </c>
      <c r="T5878" s="58"/>
      <c r="U5878" s="58"/>
      <c r="V5878" s="53">
        <f t="shared" si="1419"/>
        <v>0</v>
      </c>
      <c r="W5878" s="75"/>
      <c r="X5878" s="76"/>
    </row>
    <row r="5879" spans="1:24" s="77" customFormat="1" ht="15.75" x14ac:dyDescent="0.25">
      <c r="A5879" s="72" t="s">
        <v>320</v>
      </c>
      <c r="B5879" s="33" t="s">
        <v>336</v>
      </c>
      <c r="C5879" s="73" t="s">
        <v>93</v>
      </c>
      <c r="D5879" s="43" t="s">
        <v>92</v>
      </c>
      <c r="E5879" s="74"/>
      <c r="F5879" s="74"/>
      <c r="G5879" s="74"/>
      <c r="H5879" s="74"/>
      <c r="I5879" s="54"/>
      <c r="J5879" s="50"/>
      <c r="K5879" s="54"/>
      <c r="L5879" s="55"/>
      <c r="M5879" s="75"/>
      <c r="N5879" s="75"/>
      <c r="O5879" s="74"/>
      <c r="P5879" s="74"/>
      <c r="Q5879" s="57">
        <f t="shared" si="1418"/>
        <v>0</v>
      </c>
      <c r="R5879" s="74"/>
      <c r="S5879" s="53">
        <f t="shared" si="1420"/>
        <v>0</v>
      </c>
      <c r="T5879" s="58"/>
      <c r="U5879" s="58"/>
      <c r="V5879" s="53">
        <f t="shared" si="1419"/>
        <v>0</v>
      </c>
      <c r="W5879" s="75"/>
      <c r="X5879" s="76"/>
    </row>
    <row r="5880" spans="1:24" s="77" customFormat="1" ht="31.5" x14ac:dyDescent="0.25">
      <c r="A5880" s="72" t="s">
        <v>320</v>
      </c>
      <c r="B5880" s="33" t="s">
        <v>336</v>
      </c>
      <c r="C5880" s="73" t="s">
        <v>98</v>
      </c>
      <c r="D5880" s="34" t="s">
        <v>99</v>
      </c>
      <c r="E5880" s="74"/>
      <c r="F5880" s="74"/>
      <c r="G5880" s="74"/>
      <c r="H5880" s="74"/>
      <c r="I5880" s="54"/>
      <c r="J5880" s="50"/>
      <c r="K5880" s="54"/>
      <c r="L5880" s="55"/>
      <c r="M5880" s="75"/>
      <c r="N5880" s="75"/>
      <c r="O5880" s="74"/>
      <c r="P5880" s="74"/>
      <c r="Q5880" s="57">
        <f t="shared" si="1418"/>
        <v>0</v>
      </c>
      <c r="R5880" s="74"/>
      <c r="S5880" s="53">
        <f t="shared" si="1420"/>
        <v>0</v>
      </c>
      <c r="T5880" s="58"/>
      <c r="U5880" s="58"/>
      <c r="V5880" s="53">
        <f t="shared" si="1419"/>
        <v>0</v>
      </c>
      <c r="W5880" s="75"/>
      <c r="X5880" s="76"/>
    </row>
    <row r="5881" spans="1:24" s="77" customFormat="1" ht="15.75" x14ac:dyDescent="0.25">
      <c r="A5881" s="72" t="s">
        <v>320</v>
      </c>
      <c r="B5881" s="33" t="s">
        <v>336</v>
      </c>
      <c r="C5881" s="73" t="s">
        <v>100</v>
      </c>
      <c r="D5881" s="34" t="s">
        <v>101</v>
      </c>
      <c r="E5881" s="74"/>
      <c r="F5881" s="74"/>
      <c r="G5881" s="74"/>
      <c r="H5881" s="74"/>
      <c r="I5881" s="54"/>
      <c r="J5881" s="50"/>
      <c r="K5881" s="54"/>
      <c r="L5881" s="55"/>
      <c r="M5881" s="75"/>
      <c r="N5881" s="75"/>
      <c r="O5881" s="74"/>
      <c r="P5881" s="74"/>
      <c r="Q5881" s="57">
        <f t="shared" si="1418"/>
        <v>0</v>
      </c>
      <c r="R5881" s="74"/>
      <c r="S5881" s="53">
        <f t="shared" si="1420"/>
        <v>0</v>
      </c>
      <c r="T5881" s="58"/>
      <c r="U5881" s="58"/>
      <c r="V5881" s="53">
        <f t="shared" si="1419"/>
        <v>0</v>
      </c>
      <c r="W5881" s="75"/>
      <c r="X5881" s="76"/>
    </row>
    <row r="5882" spans="1:24" s="77" customFormat="1" ht="47.25" x14ac:dyDescent="0.25">
      <c r="A5882" s="72" t="s">
        <v>320</v>
      </c>
      <c r="B5882" s="33" t="s">
        <v>336</v>
      </c>
      <c r="C5882" s="73" t="s">
        <v>102</v>
      </c>
      <c r="D5882" s="39" t="s">
        <v>87</v>
      </c>
      <c r="E5882" s="74"/>
      <c r="F5882" s="74"/>
      <c r="G5882" s="74"/>
      <c r="H5882" s="74"/>
      <c r="I5882" s="54"/>
      <c r="J5882" s="50"/>
      <c r="K5882" s="54"/>
      <c r="L5882" s="55"/>
      <c r="M5882" s="75"/>
      <c r="N5882" s="75"/>
      <c r="O5882" s="74"/>
      <c r="P5882" s="74"/>
      <c r="Q5882" s="57">
        <f t="shared" si="1418"/>
        <v>0</v>
      </c>
      <c r="R5882" s="74"/>
      <c r="S5882" s="53">
        <f t="shared" si="1420"/>
        <v>0</v>
      </c>
      <c r="T5882" s="58"/>
      <c r="U5882" s="58"/>
      <c r="V5882" s="53">
        <f t="shared" si="1419"/>
        <v>0</v>
      </c>
      <c r="W5882" s="75"/>
      <c r="X5882" s="76"/>
    </row>
    <row r="5883" spans="1:24" s="77" customFormat="1" ht="37.5" customHeight="1" x14ac:dyDescent="0.25">
      <c r="A5883" s="72" t="s">
        <v>320</v>
      </c>
      <c r="B5883" s="33" t="s">
        <v>336</v>
      </c>
      <c r="C5883" s="73" t="s">
        <v>102</v>
      </c>
      <c r="D5883" s="39" t="s">
        <v>103</v>
      </c>
      <c r="E5883" s="74"/>
      <c r="F5883" s="74"/>
      <c r="G5883" s="74"/>
      <c r="H5883" s="74"/>
      <c r="I5883" s="54"/>
      <c r="J5883" s="50"/>
      <c r="K5883" s="54"/>
      <c r="L5883" s="55"/>
      <c r="M5883" s="75"/>
      <c r="N5883" s="75"/>
      <c r="O5883" s="74"/>
      <c r="P5883" s="74"/>
      <c r="Q5883" s="57">
        <f t="shared" si="1418"/>
        <v>0</v>
      </c>
      <c r="R5883" s="74"/>
      <c r="S5883" s="53">
        <f t="shared" si="1420"/>
        <v>0</v>
      </c>
      <c r="T5883" s="58"/>
      <c r="U5883" s="58"/>
      <c r="V5883" s="53">
        <f t="shared" si="1419"/>
        <v>0</v>
      </c>
      <c r="W5883" s="75"/>
      <c r="X5883" s="76"/>
    </row>
    <row r="5884" spans="1:24" s="77" customFormat="1" ht="31.5" x14ac:dyDescent="0.25">
      <c r="A5884" s="72" t="s">
        <v>320</v>
      </c>
      <c r="B5884" s="33" t="s">
        <v>336</v>
      </c>
      <c r="C5884" s="23" t="s">
        <v>374</v>
      </c>
      <c r="D5884" s="39" t="s">
        <v>375</v>
      </c>
      <c r="E5884" s="53"/>
      <c r="F5884" s="53">
        <f>E5884/12*1</f>
        <v>0</v>
      </c>
      <c r="G5884" s="53"/>
      <c r="H5884" s="53"/>
      <c r="I5884" s="54"/>
      <c r="J5884" s="50"/>
      <c r="K5884" s="54"/>
      <c r="L5884" s="55"/>
      <c r="M5884" s="75"/>
      <c r="N5884" s="75"/>
      <c r="O5884" s="74"/>
      <c r="P5884" s="74"/>
      <c r="Q5884" s="57"/>
      <c r="R5884" s="74"/>
      <c r="S5884" s="53"/>
      <c r="T5884" s="58"/>
      <c r="U5884" s="58"/>
      <c r="V5884" s="53"/>
      <c r="W5884" s="75"/>
      <c r="X5884" s="76"/>
    </row>
    <row r="5885" spans="1:24" s="77" customFormat="1" ht="15.75" x14ac:dyDescent="0.25">
      <c r="A5885" s="72" t="s">
        <v>320</v>
      </c>
      <c r="B5885" s="33" t="s">
        <v>336</v>
      </c>
      <c r="C5885" s="23" t="s">
        <v>377</v>
      </c>
      <c r="D5885" s="39" t="s">
        <v>376</v>
      </c>
      <c r="E5885" s="74"/>
      <c r="F5885" s="74"/>
      <c r="G5885" s="74"/>
      <c r="H5885" s="74"/>
      <c r="I5885" s="54"/>
      <c r="J5885" s="50"/>
      <c r="K5885" s="54"/>
      <c r="L5885" s="55"/>
      <c r="M5885" s="75"/>
      <c r="N5885" s="75"/>
      <c r="O5885" s="74"/>
      <c r="P5885" s="74"/>
      <c r="Q5885" s="57"/>
      <c r="R5885" s="74"/>
      <c r="S5885" s="53"/>
      <c r="T5885" s="58"/>
      <c r="U5885" s="58"/>
      <c r="V5885" s="53"/>
      <c r="W5885" s="75"/>
      <c r="X5885" s="76"/>
    </row>
    <row r="5886" spans="1:24" s="77" customFormat="1" ht="15.75" x14ac:dyDescent="0.25">
      <c r="A5886" s="72" t="s">
        <v>320</v>
      </c>
      <c r="B5886" s="21">
        <v>2</v>
      </c>
      <c r="C5886" s="73" t="s">
        <v>102</v>
      </c>
      <c r="D5886" s="40" t="s">
        <v>31</v>
      </c>
      <c r="E5886" s="68">
        <f>E5887+E5893+E5947</f>
        <v>246182</v>
      </c>
      <c r="F5886" s="68">
        <f>F5887+F5893+F5947</f>
        <v>61545.5</v>
      </c>
      <c r="G5886" s="68">
        <f>G5887+G5893+G5947</f>
        <v>73885</v>
      </c>
      <c r="H5886" s="68">
        <f>H5887+H5893+H5947</f>
        <v>60536</v>
      </c>
      <c r="I5886" s="134">
        <f>I5887+I5893+I5947</f>
        <v>12263.5</v>
      </c>
      <c r="J5886" s="70">
        <f>ROUND(I5886/F5886*100,2)</f>
        <v>19.93</v>
      </c>
      <c r="K5886" s="134">
        <f>K5887+K5893+K5947</f>
        <v>0</v>
      </c>
      <c r="L5886" s="71">
        <f>ROUND(K5886*100/-F5886,2)</f>
        <v>0</v>
      </c>
      <c r="M5886" s="64">
        <v>5999</v>
      </c>
      <c r="N5886" s="49">
        <f>ROUND(M5886/12*3,0)</f>
        <v>1500</v>
      </c>
      <c r="O5886" s="68">
        <f t="shared" ref="O5886:V5886" si="1421">O5887+O5893+O5947</f>
        <v>2853</v>
      </c>
      <c r="P5886" s="68">
        <f t="shared" si="1421"/>
        <v>2290</v>
      </c>
      <c r="Q5886" s="134">
        <f t="shared" si="1421"/>
        <v>563</v>
      </c>
      <c r="R5886" s="68">
        <f t="shared" si="1421"/>
        <v>238</v>
      </c>
      <c r="S5886" s="64">
        <f t="shared" si="1421"/>
        <v>60</v>
      </c>
      <c r="T5886" s="144">
        <f t="shared" si="1421"/>
        <v>105</v>
      </c>
      <c r="U5886" s="144">
        <f t="shared" si="1421"/>
        <v>90</v>
      </c>
      <c r="V5886" s="64">
        <f t="shared" si="1421"/>
        <v>15</v>
      </c>
      <c r="W5886" s="68"/>
      <c r="X5886" s="76"/>
    </row>
    <row r="5887" spans="1:24" s="77" customFormat="1" ht="15.75" x14ac:dyDescent="0.25">
      <c r="A5887" s="72" t="s">
        <v>320</v>
      </c>
      <c r="B5887" s="22" t="s">
        <v>337</v>
      </c>
      <c r="C5887" s="73" t="s">
        <v>102</v>
      </c>
      <c r="D5887" s="32" t="s">
        <v>32</v>
      </c>
      <c r="E5887" s="64">
        <f t="shared" ref="E5887:L5887" si="1422">SUM(E5888:E5892)</f>
        <v>222084</v>
      </c>
      <c r="F5887" s="64">
        <f t="shared" si="1422"/>
        <v>55521</v>
      </c>
      <c r="G5887" s="64">
        <f t="shared" si="1422"/>
        <v>55521</v>
      </c>
      <c r="H5887" s="64">
        <f t="shared" si="1422"/>
        <v>55521</v>
      </c>
      <c r="I5887" s="134">
        <f t="shared" si="1422"/>
        <v>0</v>
      </c>
      <c r="J5887" s="134">
        <f t="shared" si="1422"/>
        <v>0</v>
      </c>
      <c r="K5887" s="134">
        <f t="shared" si="1422"/>
        <v>0</v>
      </c>
      <c r="L5887" s="64">
        <f t="shared" si="1422"/>
        <v>0</v>
      </c>
      <c r="M5887" s="64"/>
      <c r="N5887" s="64"/>
      <c r="O5887" s="64">
        <f t="shared" ref="O5887:V5887" si="1423">SUM(O5888:O5892)</f>
        <v>2370</v>
      </c>
      <c r="P5887" s="64">
        <f t="shared" si="1423"/>
        <v>2290</v>
      </c>
      <c r="Q5887" s="134">
        <f t="shared" si="1423"/>
        <v>80</v>
      </c>
      <c r="R5887" s="64">
        <f t="shared" si="1423"/>
        <v>206</v>
      </c>
      <c r="S5887" s="64">
        <f t="shared" si="1423"/>
        <v>52</v>
      </c>
      <c r="T5887" s="144">
        <f t="shared" si="1423"/>
        <v>84</v>
      </c>
      <c r="U5887" s="144">
        <f t="shared" si="1423"/>
        <v>84</v>
      </c>
      <c r="V5887" s="64">
        <f t="shared" si="1423"/>
        <v>0</v>
      </c>
      <c r="W5887" s="64"/>
      <c r="X5887" s="76"/>
    </row>
    <row r="5888" spans="1:24" s="77" customFormat="1" ht="15.75" x14ac:dyDescent="0.25">
      <c r="A5888" s="72" t="s">
        <v>320</v>
      </c>
      <c r="B5888" s="33" t="s">
        <v>337</v>
      </c>
      <c r="C5888" s="73" t="s">
        <v>109</v>
      </c>
      <c r="D5888" s="34" t="s">
        <v>106</v>
      </c>
      <c r="E5888" s="53">
        <v>222084</v>
      </c>
      <c r="F5888" s="53">
        <f>ROUND(E5888/12*3,0)</f>
        <v>55521</v>
      </c>
      <c r="G5888" s="53">
        <v>55521</v>
      </c>
      <c r="H5888" s="53">
        <v>55521</v>
      </c>
      <c r="I5888" s="54"/>
      <c r="J5888" s="50"/>
      <c r="K5888" s="54"/>
      <c r="L5888" s="55"/>
      <c r="M5888" s="75"/>
      <c r="N5888" s="75"/>
      <c r="O5888" s="74">
        <v>2370</v>
      </c>
      <c r="P5888" s="74">
        <v>2290</v>
      </c>
      <c r="Q5888" s="57">
        <f>O5888-P5888</f>
        <v>80</v>
      </c>
      <c r="R5888" s="74">
        <v>206</v>
      </c>
      <c r="S5888" s="53">
        <f>ROUND(R5888/12*3,0)</f>
        <v>52</v>
      </c>
      <c r="T5888" s="58">
        <v>84</v>
      </c>
      <c r="U5888" s="58">
        <v>84</v>
      </c>
      <c r="V5888" s="53">
        <f>T5888-U5888</f>
        <v>0</v>
      </c>
      <c r="W5888" s="75"/>
      <c r="X5888" s="76"/>
    </row>
    <row r="5889" spans="1:24" s="77" customFormat="1" ht="31.5" x14ac:dyDescent="0.25">
      <c r="A5889" s="72" t="s">
        <v>320</v>
      </c>
      <c r="B5889" s="33" t="s">
        <v>337</v>
      </c>
      <c r="C5889" s="73" t="s">
        <v>110</v>
      </c>
      <c r="D5889" s="34" t="s">
        <v>114</v>
      </c>
      <c r="E5889" s="74"/>
      <c r="F5889" s="74"/>
      <c r="G5889" s="74"/>
      <c r="H5889" s="74"/>
      <c r="I5889" s="54"/>
      <c r="J5889" s="50"/>
      <c r="K5889" s="54"/>
      <c r="L5889" s="55"/>
      <c r="M5889" s="75"/>
      <c r="N5889" s="75"/>
      <c r="O5889" s="74"/>
      <c r="P5889" s="74"/>
      <c r="Q5889" s="57">
        <f>O5889-P5889</f>
        <v>0</v>
      </c>
      <c r="R5889" s="74"/>
      <c r="S5889" s="53">
        <f>ROUND(R5889/12*3,0)</f>
        <v>0</v>
      </c>
      <c r="T5889" s="58"/>
      <c r="U5889" s="58"/>
      <c r="V5889" s="53">
        <f>T5889-U5889</f>
        <v>0</v>
      </c>
      <c r="W5889" s="75"/>
      <c r="X5889" s="76"/>
    </row>
    <row r="5890" spans="1:24" s="77" customFormat="1" ht="15.75" x14ac:dyDescent="0.25">
      <c r="A5890" s="72" t="s">
        <v>320</v>
      </c>
      <c r="B5890" s="33" t="s">
        <v>337</v>
      </c>
      <c r="C5890" s="73" t="s">
        <v>111</v>
      </c>
      <c r="D5890" s="34" t="s">
        <v>115</v>
      </c>
      <c r="E5890" s="74"/>
      <c r="F5890" s="74"/>
      <c r="G5890" s="74"/>
      <c r="H5890" s="74"/>
      <c r="I5890" s="54"/>
      <c r="J5890" s="50"/>
      <c r="K5890" s="54"/>
      <c r="L5890" s="55"/>
      <c r="M5890" s="75"/>
      <c r="N5890" s="75"/>
      <c r="O5890" s="74"/>
      <c r="P5890" s="74"/>
      <c r="Q5890" s="57">
        <f>O5890-P5890</f>
        <v>0</v>
      </c>
      <c r="R5890" s="74"/>
      <c r="S5890" s="53">
        <f>ROUND(R5890/12*3,0)</f>
        <v>0</v>
      </c>
      <c r="T5890" s="58"/>
      <c r="U5890" s="58"/>
      <c r="V5890" s="53">
        <f>T5890-U5890</f>
        <v>0</v>
      </c>
      <c r="W5890" s="75"/>
      <c r="X5890" s="76"/>
    </row>
    <row r="5891" spans="1:24" s="77" customFormat="1" ht="23.25" customHeight="1" x14ac:dyDescent="0.25">
      <c r="A5891" s="72" t="s">
        <v>320</v>
      </c>
      <c r="B5891" s="33" t="s">
        <v>337</v>
      </c>
      <c r="C5891" s="73" t="s">
        <v>113</v>
      </c>
      <c r="D5891" s="34" t="s">
        <v>116</v>
      </c>
      <c r="E5891" s="74"/>
      <c r="F5891" s="74"/>
      <c r="G5891" s="74"/>
      <c r="H5891" s="74"/>
      <c r="I5891" s="127"/>
      <c r="J5891" s="50"/>
      <c r="K5891" s="127"/>
      <c r="L5891" s="55"/>
      <c r="M5891" s="75"/>
      <c r="N5891" s="75"/>
      <c r="O5891" s="74"/>
      <c r="P5891" s="74"/>
      <c r="Q5891" s="59">
        <f>O5891-P5891</f>
        <v>0</v>
      </c>
      <c r="R5891" s="74"/>
      <c r="S5891" s="53">
        <f>ROUND(R5891/12*3,0)</f>
        <v>0</v>
      </c>
      <c r="T5891" s="53"/>
      <c r="U5891" s="53"/>
      <c r="V5891" s="53">
        <f>T5891-U5891</f>
        <v>0</v>
      </c>
      <c r="W5891" s="75"/>
      <c r="X5891" s="76"/>
    </row>
    <row r="5892" spans="1:24" s="77" customFormat="1" ht="15.75" x14ac:dyDescent="0.25">
      <c r="A5892" s="72" t="s">
        <v>320</v>
      </c>
      <c r="B5892" s="33" t="s">
        <v>337</v>
      </c>
      <c r="C5892" s="73" t="s">
        <v>112</v>
      </c>
      <c r="D5892" s="34" t="s">
        <v>117</v>
      </c>
      <c r="E5892" s="74"/>
      <c r="F5892" s="74"/>
      <c r="G5892" s="74"/>
      <c r="H5892" s="74"/>
      <c r="I5892" s="127"/>
      <c r="J5892" s="55"/>
      <c r="K5892" s="127"/>
      <c r="L5892" s="55"/>
      <c r="M5892" s="75"/>
      <c r="N5892" s="75"/>
      <c r="O5892" s="74"/>
      <c r="P5892" s="74"/>
      <c r="Q5892" s="59">
        <f>O5892-P5892</f>
        <v>0</v>
      </c>
      <c r="R5892" s="74"/>
      <c r="S5892" s="53">
        <f>ROUND(R5892/12*3,0)</f>
        <v>0</v>
      </c>
      <c r="T5892" s="53"/>
      <c r="U5892" s="53"/>
      <c r="V5892" s="53">
        <f>T5892-U5892</f>
        <v>0</v>
      </c>
      <c r="W5892" s="75"/>
      <c r="X5892" s="76"/>
    </row>
    <row r="5893" spans="1:24" s="77" customFormat="1" ht="15.75" x14ac:dyDescent="0.25">
      <c r="A5893" s="72" t="s">
        <v>320</v>
      </c>
      <c r="B5893" s="22" t="s">
        <v>338</v>
      </c>
      <c r="C5893" s="73" t="s">
        <v>102</v>
      </c>
      <c r="D5893" s="41" t="s">
        <v>33</v>
      </c>
      <c r="E5893" s="64">
        <f>SUM(E5894:E5946)</f>
        <v>24098</v>
      </c>
      <c r="F5893" s="64">
        <f>SUM(F5894:F5946)</f>
        <v>6024.5</v>
      </c>
      <c r="G5893" s="64">
        <f>SUM(G5894:G5946)</f>
        <v>18288</v>
      </c>
      <c r="H5893" s="64">
        <f>SUM(H5894:H5946)</f>
        <v>4939</v>
      </c>
      <c r="I5893" s="134">
        <f>SUM(I5894:I5946)</f>
        <v>12263.5</v>
      </c>
      <c r="J5893" s="50">
        <f>ROUND(I5893/F5893*100,2)</f>
        <v>203.56</v>
      </c>
      <c r="K5893" s="134">
        <f>SUM(K5894:K5946)</f>
        <v>0</v>
      </c>
      <c r="L5893" s="55">
        <f>ROUND(K5893*100/-F5893,2)</f>
        <v>0</v>
      </c>
      <c r="M5893" s="64"/>
      <c r="N5893" s="64"/>
      <c r="O5893" s="64">
        <f t="shared" ref="O5893:V5893" si="1424">SUM(O5894:O5946)</f>
        <v>483</v>
      </c>
      <c r="P5893" s="64">
        <f t="shared" si="1424"/>
        <v>0</v>
      </c>
      <c r="Q5893" s="134">
        <f t="shared" si="1424"/>
        <v>483</v>
      </c>
      <c r="R5893" s="64">
        <f t="shared" si="1424"/>
        <v>32</v>
      </c>
      <c r="S5893" s="64">
        <f t="shared" si="1424"/>
        <v>8</v>
      </c>
      <c r="T5893" s="144">
        <f t="shared" si="1424"/>
        <v>21</v>
      </c>
      <c r="U5893" s="144">
        <f t="shared" si="1424"/>
        <v>6</v>
      </c>
      <c r="V5893" s="64">
        <f t="shared" si="1424"/>
        <v>15</v>
      </c>
      <c r="W5893" s="64"/>
      <c r="X5893" s="76"/>
    </row>
    <row r="5894" spans="1:24" s="77" customFormat="1" ht="31.5" x14ac:dyDescent="0.25">
      <c r="A5894" s="72" t="s">
        <v>320</v>
      </c>
      <c r="B5894" s="33" t="s">
        <v>338</v>
      </c>
      <c r="C5894" s="78" t="s">
        <v>139</v>
      </c>
      <c r="D5894" s="43" t="s">
        <v>119</v>
      </c>
      <c r="E5894" s="53">
        <v>17982</v>
      </c>
      <c r="F5894" s="53">
        <f t="shared" ref="F5894:F5895" si="1425">E5894/12*3</f>
        <v>4495.5</v>
      </c>
      <c r="G5894" s="53">
        <v>14985</v>
      </c>
      <c r="H5894" s="53">
        <v>3746</v>
      </c>
      <c r="I5894" s="127">
        <f t="shared" ref="I5894:I5895" si="1426">G5894-F5894</f>
        <v>10489.5</v>
      </c>
      <c r="J5894" s="55">
        <f t="shared" ref="J5894:J5895" si="1427">ROUND(I5894/F5894*100,2)</f>
        <v>233.33</v>
      </c>
      <c r="K5894" s="54"/>
      <c r="L5894" s="55"/>
      <c r="M5894" s="75"/>
      <c r="N5894" s="75"/>
      <c r="O5894" s="74">
        <v>322</v>
      </c>
      <c r="P5894" s="74">
        <v>0</v>
      </c>
      <c r="Q5894" s="57">
        <f t="shared" ref="Q5894:Q5946" si="1428">O5894-P5894</f>
        <v>322</v>
      </c>
      <c r="R5894" s="74">
        <v>24</v>
      </c>
      <c r="S5894" s="53">
        <f>ROUND(R5894/12*3,0)</f>
        <v>6</v>
      </c>
      <c r="T5894" s="58">
        <v>19</v>
      </c>
      <c r="U5894" s="58">
        <v>5</v>
      </c>
      <c r="V5894" s="53">
        <f t="shared" ref="V5894:V5946" si="1429">T5894-U5894</f>
        <v>14</v>
      </c>
      <c r="W5894" s="75"/>
      <c r="X5894" s="76"/>
    </row>
    <row r="5895" spans="1:24" s="77" customFormat="1" ht="47.25" x14ac:dyDescent="0.25">
      <c r="A5895" s="72" t="s">
        <v>320</v>
      </c>
      <c r="B5895" s="33" t="s">
        <v>338</v>
      </c>
      <c r="C5895" s="78" t="s">
        <v>140</v>
      </c>
      <c r="D5895" s="43" t="s">
        <v>120</v>
      </c>
      <c r="E5895" s="53">
        <v>6116</v>
      </c>
      <c r="F5895" s="53">
        <f t="shared" si="1425"/>
        <v>1529</v>
      </c>
      <c r="G5895" s="53">
        <v>3303</v>
      </c>
      <c r="H5895" s="53">
        <v>1193</v>
      </c>
      <c r="I5895" s="127">
        <f t="shared" si="1426"/>
        <v>1774</v>
      </c>
      <c r="J5895" s="55">
        <f t="shared" si="1427"/>
        <v>116.02</v>
      </c>
      <c r="K5895" s="54"/>
      <c r="L5895" s="55"/>
      <c r="M5895" s="75"/>
      <c r="N5895" s="75"/>
      <c r="O5895" s="74">
        <v>161</v>
      </c>
      <c r="P5895" s="74">
        <v>0</v>
      </c>
      <c r="Q5895" s="57">
        <f t="shared" si="1428"/>
        <v>161</v>
      </c>
      <c r="R5895" s="74">
        <v>8</v>
      </c>
      <c r="S5895" s="53">
        <f>ROUND(R5895/12*3,0)</f>
        <v>2</v>
      </c>
      <c r="T5895" s="58">
        <v>2</v>
      </c>
      <c r="U5895" s="58">
        <v>1</v>
      </c>
      <c r="V5895" s="53">
        <f t="shared" si="1429"/>
        <v>1</v>
      </c>
      <c r="W5895" s="75"/>
      <c r="X5895" s="76"/>
    </row>
    <row r="5896" spans="1:24" s="77" customFormat="1" ht="31.5" x14ac:dyDescent="0.25">
      <c r="A5896" s="72" t="s">
        <v>320</v>
      </c>
      <c r="B5896" s="33" t="s">
        <v>338</v>
      </c>
      <c r="C5896" s="78" t="s">
        <v>141</v>
      </c>
      <c r="D5896" s="43" t="s">
        <v>142</v>
      </c>
      <c r="E5896" s="74"/>
      <c r="F5896" s="74"/>
      <c r="G5896" s="74"/>
      <c r="H5896" s="74"/>
      <c r="I5896" s="54"/>
      <c r="J5896" s="50"/>
      <c r="K5896" s="54"/>
      <c r="L5896" s="55"/>
      <c r="M5896" s="75"/>
      <c r="N5896" s="75"/>
      <c r="O5896" s="74"/>
      <c r="P5896" s="74"/>
      <c r="Q5896" s="57">
        <f t="shared" si="1428"/>
        <v>0</v>
      </c>
      <c r="R5896" s="74"/>
      <c r="S5896" s="53">
        <f t="shared" ref="S5896:S5946" si="1430">ROUND(R5896/12*3,0)</f>
        <v>0</v>
      </c>
      <c r="T5896" s="58"/>
      <c r="U5896" s="58"/>
      <c r="V5896" s="53">
        <f t="shared" si="1429"/>
        <v>0</v>
      </c>
      <c r="W5896" s="75"/>
      <c r="X5896" s="76"/>
    </row>
    <row r="5897" spans="1:24" s="77" customFormat="1" ht="31.5" x14ac:dyDescent="0.25">
      <c r="A5897" s="72" t="s">
        <v>320</v>
      </c>
      <c r="B5897" s="33" t="s">
        <v>338</v>
      </c>
      <c r="C5897" s="78" t="s">
        <v>143</v>
      </c>
      <c r="D5897" s="43" t="s">
        <v>144</v>
      </c>
      <c r="E5897" s="74"/>
      <c r="F5897" s="74"/>
      <c r="G5897" s="74"/>
      <c r="H5897" s="74"/>
      <c r="I5897" s="54"/>
      <c r="J5897" s="50"/>
      <c r="K5897" s="54"/>
      <c r="L5897" s="55"/>
      <c r="M5897" s="75"/>
      <c r="N5897" s="75"/>
      <c r="O5897" s="74"/>
      <c r="P5897" s="74"/>
      <c r="Q5897" s="57">
        <f t="shared" si="1428"/>
        <v>0</v>
      </c>
      <c r="R5897" s="74"/>
      <c r="S5897" s="53">
        <f t="shared" si="1430"/>
        <v>0</v>
      </c>
      <c r="T5897" s="58"/>
      <c r="U5897" s="58"/>
      <c r="V5897" s="53">
        <f t="shared" si="1429"/>
        <v>0</v>
      </c>
      <c r="W5897" s="75"/>
      <c r="X5897" s="76"/>
    </row>
    <row r="5898" spans="1:24" s="77" customFormat="1" ht="15.75" x14ac:dyDescent="0.25">
      <c r="A5898" s="72" t="s">
        <v>320</v>
      </c>
      <c r="B5898" s="33" t="s">
        <v>338</v>
      </c>
      <c r="C5898" s="78" t="s">
        <v>145</v>
      </c>
      <c r="D5898" s="43" t="s">
        <v>146</v>
      </c>
      <c r="E5898" s="74"/>
      <c r="F5898" s="74"/>
      <c r="G5898" s="74"/>
      <c r="H5898" s="74"/>
      <c r="I5898" s="127"/>
      <c r="J5898" s="55"/>
      <c r="K5898" s="127"/>
      <c r="L5898" s="55"/>
      <c r="M5898" s="75"/>
      <c r="N5898" s="75"/>
      <c r="O5898" s="74"/>
      <c r="P5898" s="74"/>
      <c r="Q5898" s="59">
        <f t="shared" si="1428"/>
        <v>0</v>
      </c>
      <c r="R5898" s="74"/>
      <c r="S5898" s="53">
        <f t="shared" si="1430"/>
        <v>0</v>
      </c>
      <c r="T5898" s="53"/>
      <c r="U5898" s="53"/>
      <c r="V5898" s="53">
        <f t="shared" si="1429"/>
        <v>0</v>
      </c>
      <c r="W5898" s="75"/>
      <c r="X5898" s="76"/>
    </row>
    <row r="5899" spans="1:24" s="77" customFormat="1" ht="15.75" x14ac:dyDescent="0.25">
      <c r="A5899" s="72" t="s">
        <v>320</v>
      </c>
      <c r="B5899" s="33" t="s">
        <v>338</v>
      </c>
      <c r="C5899" s="78" t="s">
        <v>147</v>
      </c>
      <c r="D5899" s="43" t="s">
        <v>148</v>
      </c>
      <c r="E5899" s="74"/>
      <c r="F5899" s="74"/>
      <c r="G5899" s="74"/>
      <c r="H5899" s="74"/>
      <c r="I5899" s="54"/>
      <c r="J5899" s="50"/>
      <c r="K5899" s="54"/>
      <c r="L5899" s="55"/>
      <c r="M5899" s="75"/>
      <c r="N5899" s="75"/>
      <c r="O5899" s="74"/>
      <c r="P5899" s="74"/>
      <c r="Q5899" s="57">
        <f t="shared" si="1428"/>
        <v>0</v>
      </c>
      <c r="R5899" s="74"/>
      <c r="S5899" s="53">
        <f t="shared" si="1430"/>
        <v>0</v>
      </c>
      <c r="T5899" s="58"/>
      <c r="U5899" s="58"/>
      <c r="V5899" s="53">
        <f t="shared" si="1429"/>
        <v>0</v>
      </c>
      <c r="W5899" s="75"/>
      <c r="X5899" s="76"/>
    </row>
    <row r="5900" spans="1:24" s="77" customFormat="1" ht="78.75" x14ac:dyDescent="0.25">
      <c r="A5900" s="72" t="s">
        <v>320</v>
      </c>
      <c r="B5900" s="33" t="s">
        <v>338</v>
      </c>
      <c r="C5900" s="78" t="s">
        <v>149</v>
      </c>
      <c r="D5900" s="43" t="s">
        <v>150</v>
      </c>
      <c r="E5900" s="74"/>
      <c r="F5900" s="74"/>
      <c r="G5900" s="74"/>
      <c r="H5900" s="74"/>
      <c r="I5900" s="54"/>
      <c r="J5900" s="50"/>
      <c r="K5900" s="54"/>
      <c r="L5900" s="55"/>
      <c r="M5900" s="75"/>
      <c r="N5900" s="75"/>
      <c r="O5900" s="74"/>
      <c r="P5900" s="74"/>
      <c r="Q5900" s="57">
        <f t="shared" si="1428"/>
        <v>0</v>
      </c>
      <c r="R5900" s="74"/>
      <c r="S5900" s="53">
        <f t="shared" si="1430"/>
        <v>0</v>
      </c>
      <c r="T5900" s="58"/>
      <c r="U5900" s="58"/>
      <c r="V5900" s="53">
        <f t="shared" si="1429"/>
        <v>0</v>
      </c>
      <c r="W5900" s="75"/>
      <c r="X5900" s="76"/>
    </row>
    <row r="5901" spans="1:24" s="77" customFormat="1" ht="31.5" x14ac:dyDescent="0.25">
      <c r="A5901" s="72" t="s">
        <v>320</v>
      </c>
      <c r="B5901" s="33" t="s">
        <v>338</v>
      </c>
      <c r="C5901" s="78" t="s">
        <v>130</v>
      </c>
      <c r="D5901" s="43" t="s">
        <v>151</v>
      </c>
      <c r="E5901" s="74"/>
      <c r="F5901" s="74"/>
      <c r="G5901" s="74"/>
      <c r="H5901" s="74"/>
      <c r="I5901" s="54"/>
      <c r="J5901" s="50"/>
      <c r="K5901" s="54"/>
      <c r="L5901" s="55"/>
      <c r="M5901" s="75"/>
      <c r="N5901" s="75"/>
      <c r="O5901" s="74"/>
      <c r="P5901" s="74"/>
      <c r="Q5901" s="57">
        <f t="shared" si="1428"/>
        <v>0</v>
      </c>
      <c r="R5901" s="74"/>
      <c r="S5901" s="53">
        <f t="shared" si="1430"/>
        <v>0</v>
      </c>
      <c r="T5901" s="58"/>
      <c r="U5901" s="58"/>
      <c r="V5901" s="53">
        <f t="shared" si="1429"/>
        <v>0</v>
      </c>
      <c r="W5901" s="75"/>
      <c r="X5901" s="76"/>
    </row>
    <row r="5902" spans="1:24" s="77" customFormat="1" ht="47.25" x14ac:dyDescent="0.25">
      <c r="A5902" s="72" t="s">
        <v>320</v>
      </c>
      <c r="B5902" s="33" t="s">
        <v>338</v>
      </c>
      <c r="C5902" s="78" t="s">
        <v>174</v>
      </c>
      <c r="D5902" s="43" t="s">
        <v>175</v>
      </c>
      <c r="E5902" s="74"/>
      <c r="F5902" s="74"/>
      <c r="G5902" s="74"/>
      <c r="H5902" s="74"/>
      <c r="I5902" s="54"/>
      <c r="J5902" s="50"/>
      <c r="K5902" s="54"/>
      <c r="L5902" s="55"/>
      <c r="M5902" s="75"/>
      <c r="N5902" s="75"/>
      <c r="O5902" s="74"/>
      <c r="P5902" s="74"/>
      <c r="Q5902" s="57">
        <f t="shared" si="1428"/>
        <v>0</v>
      </c>
      <c r="R5902" s="74"/>
      <c r="S5902" s="53">
        <f t="shared" si="1430"/>
        <v>0</v>
      </c>
      <c r="T5902" s="58"/>
      <c r="U5902" s="58"/>
      <c r="V5902" s="53">
        <f t="shared" si="1429"/>
        <v>0</v>
      </c>
      <c r="W5902" s="75"/>
      <c r="X5902" s="76"/>
    </row>
    <row r="5903" spans="1:24" s="77" customFormat="1" ht="31.5" x14ac:dyDescent="0.25">
      <c r="A5903" s="72" t="s">
        <v>320</v>
      </c>
      <c r="B5903" s="33" t="s">
        <v>338</v>
      </c>
      <c r="C5903" s="78" t="s">
        <v>129</v>
      </c>
      <c r="D5903" s="43" t="s">
        <v>152</v>
      </c>
      <c r="E5903" s="74"/>
      <c r="F5903" s="74"/>
      <c r="G5903" s="74"/>
      <c r="H5903" s="74"/>
      <c r="I5903" s="54"/>
      <c r="J5903" s="50"/>
      <c r="K5903" s="54"/>
      <c r="L5903" s="55"/>
      <c r="M5903" s="75"/>
      <c r="N5903" s="75"/>
      <c r="O5903" s="74"/>
      <c r="P5903" s="74"/>
      <c r="Q5903" s="57">
        <f t="shared" si="1428"/>
        <v>0</v>
      </c>
      <c r="R5903" s="74"/>
      <c r="S5903" s="53">
        <f t="shared" si="1430"/>
        <v>0</v>
      </c>
      <c r="T5903" s="58"/>
      <c r="U5903" s="58"/>
      <c r="V5903" s="53">
        <f t="shared" si="1429"/>
        <v>0</v>
      </c>
      <c r="W5903" s="75"/>
      <c r="X5903" s="76"/>
    </row>
    <row r="5904" spans="1:24" s="77" customFormat="1" ht="31.5" x14ac:dyDescent="0.25">
      <c r="A5904" s="72" t="s">
        <v>320</v>
      </c>
      <c r="B5904" s="33" t="s">
        <v>338</v>
      </c>
      <c r="C5904" s="78" t="s">
        <v>176</v>
      </c>
      <c r="D5904" s="43" t="s">
        <v>177</v>
      </c>
      <c r="E5904" s="74"/>
      <c r="F5904" s="74"/>
      <c r="G5904" s="74"/>
      <c r="H5904" s="74"/>
      <c r="I5904" s="54"/>
      <c r="J5904" s="50"/>
      <c r="K5904" s="54"/>
      <c r="L5904" s="55"/>
      <c r="M5904" s="75"/>
      <c r="N5904" s="75"/>
      <c r="O5904" s="74"/>
      <c r="P5904" s="74"/>
      <c r="Q5904" s="57">
        <f t="shared" si="1428"/>
        <v>0</v>
      </c>
      <c r="R5904" s="74"/>
      <c r="S5904" s="53">
        <f t="shared" si="1430"/>
        <v>0</v>
      </c>
      <c r="T5904" s="58"/>
      <c r="U5904" s="58"/>
      <c r="V5904" s="53">
        <f t="shared" si="1429"/>
        <v>0</v>
      </c>
      <c r="W5904" s="75"/>
      <c r="X5904" s="76"/>
    </row>
    <row r="5905" spans="1:24" s="77" customFormat="1" ht="15.75" x14ac:dyDescent="0.25">
      <c r="A5905" s="72" t="s">
        <v>320</v>
      </c>
      <c r="B5905" s="33" t="s">
        <v>338</v>
      </c>
      <c r="C5905" s="78" t="s">
        <v>131</v>
      </c>
      <c r="D5905" s="43" t="s">
        <v>153</v>
      </c>
      <c r="E5905" s="74"/>
      <c r="F5905" s="74"/>
      <c r="G5905" s="74"/>
      <c r="H5905" s="74"/>
      <c r="I5905" s="54"/>
      <c r="J5905" s="50"/>
      <c r="K5905" s="54"/>
      <c r="L5905" s="55"/>
      <c r="M5905" s="75"/>
      <c r="N5905" s="75"/>
      <c r="O5905" s="74"/>
      <c r="P5905" s="74"/>
      <c r="Q5905" s="57">
        <f t="shared" si="1428"/>
        <v>0</v>
      </c>
      <c r="R5905" s="74"/>
      <c r="S5905" s="53">
        <f t="shared" si="1430"/>
        <v>0</v>
      </c>
      <c r="T5905" s="58"/>
      <c r="U5905" s="58"/>
      <c r="V5905" s="53">
        <f t="shared" si="1429"/>
        <v>0</v>
      </c>
      <c r="W5905" s="75"/>
      <c r="X5905" s="76"/>
    </row>
    <row r="5906" spans="1:24" s="77" customFormat="1" ht="31.5" x14ac:dyDescent="0.25">
      <c r="A5906" s="72" t="s">
        <v>320</v>
      </c>
      <c r="B5906" s="33" t="s">
        <v>338</v>
      </c>
      <c r="C5906" s="78" t="s">
        <v>178</v>
      </c>
      <c r="D5906" s="43" t="s">
        <v>179</v>
      </c>
      <c r="E5906" s="74"/>
      <c r="F5906" s="74"/>
      <c r="G5906" s="74"/>
      <c r="H5906" s="74"/>
      <c r="I5906" s="54"/>
      <c r="J5906" s="50"/>
      <c r="K5906" s="54"/>
      <c r="L5906" s="55"/>
      <c r="M5906" s="75"/>
      <c r="N5906" s="75"/>
      <c r="O5906" s="74"/>
      <c r="P5906" s="74"/>
      <c r="Q5906" s="57">
        <f t="shared" si="1428"/>
        <v>0</v>
      </c>
      <c r="R5906" s="74"/>
      <c r="S5906" s="53">
        <f t="shared" si="1430"/>
        <v>0</v>
      </c>
      <c r="T5906" s="58"/>
      <c r="U5906" s="58"/>
      <c r="V5906" s="53">
        <f t="shared" si="1429"/>
        <v>0</v>
      </c>
      <c r="W5906" s="75"/>
      <c r="X5906" s="76"/>
    </row>
    <row r="5907" spans="1:24" s="77" customFormat="1" ht="31.5" x14ac:dyDescent="0.25">
      <c r="A5907" s="72" t="s">
        <v>320</v>
      </c>
      <c r="B5907" s="33" t="s">
        <v>338</v>
      </c>
      <c r="C5907" s="78" t="s">
        <v>132</v>
      </c>
      <c r="D5907" s="43" t="s">
        <v>154</v>
      </c>
      <c r="E5907" s="74"/>
      <c r="F5907" s="74"/>
      <c r="G5907" s="74"/>
      <c r="H5907" s="74"/>
      <c r="I5907" s="54"/>
      <c r="J5907" s="50"/>
      <c r="K5907" s="54"/>
      <c r="L5907" s="55"/>
      <c r="M5907" s="75"/>
      <c r="N5907" s="75"/>
      <c r="O5907" s="74"/>
      <c r="P5907" s="74"/>
      <c r="Q5907" s="57">
        <f t="shared" si="1428"/>
        <v>0</v>
      </c>
      <c r="R5907" s="74"/>
      <c r="S5907" s="53">
        <f t="shared" si="1430"/>
        <v>0</v>
      </c>
      <c r="T5907" s="58"/>
      <c r="U5907" s="58"/>
      <c r="V5907" s="53">
        <f t="shared" si="1429"/>
        <v>0</v>
      </c>
      <c r="W5907" s="75"/>
      <c r="X5907" s="76"/>
    </row>
    <row r="5908" spans="1:24" s="77" customFormat="1" ht="15.75" x14ac:dyDescent="0.25">
      <c r="A5908" s="72" t="s">
        <v>320</v>
      </c>
      <c r="B5908" s="33" t="s">
        <v>338</v>
      </c>
      <c r="C5908" s="78" t="s">
        <v>133</v>
      </c>
      <c r="D5908" s="43" t="s">
        <v>155</v>
      </c>
      <c r="E5908" s="74"/>
      <c r="F5908" s="74"/>
      <c r="G5908" s="74"/>
      <c r="H5908" s="74"/>
      <c r="I5908" s="54"/>
      <c r="J5908" s="50"/>
      <c r="K5908" s="54"/>
      <c r="L5908" s="55"/>
      <c r="M5908" s="75"/>
      <c r="N5908" s="75"/>
      <c r="O5908" s="74"/>
      <c r="P5908" s="74"/>
      <c r="Q5908" s="57">
        <f t="shared" si="1428"/>
        <v>0</v>
      </c>
      <c r="R5908" s="74"/>
      <c r="S5908" s="53">
        <f t="shared" si="1430"/>
        <v>0</v>
      </c>
      <c r="T5908" s="58"/>
      <c r="U5908" s="58"/>
      <c r="V5908" s="53">
        <f t="shared" si="1429"/>
        <v>0</v>
      </c>
      <c r="W5908" s="75"/>
      <c r="X5908" s="76"/>
    </row>
    <row r="5909" spans="1:24" s="77" customFormat="1" ht="15.75" x14ac:dyDescent="0.25">
      <c r="A5909" s="72" t="s">
        <v>320</v>
      </c>
      <c r="B5909" s="33" t="s">
        <v>338</v>
      </c>
      <c r="C5909" s="78" t="s">
        <v>135</v>
      </c>
      <c r="D5909" s="43" t="s">
        <v>156</v>
      </c>
      <c r="E5909" s="74"/>
      <c r="F5909" s="74"/>
      <c r="G5909" s="74"/>
      <c r="H5909" s="74"/>
      <c r="I5909" s="54"/>
      <c r="J5909" s="50"/>
      <c r="K5909" s="54"/>
      <c r="L5909" s="55"/>
      <c r="M5909" s="75"/>
      <c r="N5909" s="75"/>
      <c r="O5909" s="74"/>
      <c r="P5909" s="74"/>
      <c r="Q5909" s="57">
        <f t="shared" si="1428"/>
        <v>0</v>
      </c>
      <c r="R5909" s="74"/>
      <c r="S5909" s="53">
        <f t="shared" si="1430"/>
        <v>0</v>
      </c>
      <c r="T5909" s="58"/>
      <c r="U5909" s="58"/>
      <c r="V5909" s="53">
        <f t="shared" si="1429"/>
        <v>0</v>
      </c>
      <c r="W5909" s="75"/>
      <c r="X5909" s="76"/>
    </row>
    <row r="5910" spans="1:24" s="77" customFormat="1" ht="31.5" x14ac:dyDescent="0.25">
      <c r="A5910" s="72" t="s">
        <v>320</v>
      </c>
      <c r="B5910" s="33" t="s">
        <v>338</v>
      </c>
      <c r="C5910" s="78" t="s">
        <v>136</v>
      </c>
      <c r="D5910" s="43" t="s">
        <v>157</v>
      </c>
      <c r="E5910" s="74"/>
      <c r="F5910" s="74"/>
      <c r="G5910" s="74"/>
      <c r="H5910" s="74"/>
      <c r="I5910" s="54"/>
      <c r="J5910" s="50"/>
      <c r="K5910" s="54"/>
      <c r="L5910" s="55"/>
      <c r="M5910" s="75"/>
      <c r="N5910" s="75"/>
      <c r="O5910" s="74"/>
      <c r="P5910" s="74"/>
      <c r="Q5910" s="57">
        <f t="shared" si="1428"/>
        <v>0</v>
      </c>
      <c r="R5910" s="74"/>
      <c r="S5910" s="53">
        <f t="shared" si="1430"/>
        <v>0</v>
      </c>
      <c r="T5910" s="58"/>
      <c r="U5910" s="58"/>
      <c r="V5910" s="53">
        <f t="shared" si="1429"/>
        <v>0</v>
      </c>
      <c r="W5910" s="75"/>
      <c r="X5910" s="76"/>
    </row>
    <row r="5911" spans="1:24" s="77" customFormat="1" ht="47.25" x14ac:dyDescent="0.25">
      <c r="A5911" s="72" t="s">
        <v>320</v>
      </c>
      <c r="B5911" s="33" t="s">
        <v>338</v>
      </c>
      <c r="C5911" s="78" t="s">
        <v>134</v>
      </c>
      <c r="D5911" s="43" t="s">
        <v>158</v>
      </c>
      <c r="E5911" s="74"/>
      <c r="F5911" s="74"/>
      <c r="G5911" s="74"/>
      <c r="H5911" s="74"/>
      <c r="I5911" s="54"/>
      <c r="J5911" s="50"/>
      <c r="K5911" s="54"/>
      <c r="L5911" s="55"/>
      <c r="M5911" s="75"/>
      <c r="N5911" s="75"/>
      <c r="O5911" s="74"/>
      <c r="P5911" s="74"/>
      <c r="Q5911" s="57">
        <f t="shared" si="1428"/>
        <v>0</v>
      </c>
      <c r="R5911" s="74"/>
      <c r="S5911" s="53">
        <f t="shared" si="1430"/>
        <v>0</v>
      </c>
      <c r="T5911" s="58"/>
      <c r="U5911" s="58"/>
      <c r="V5911" s="53">
        <f t="shared" si="1429"/>
        <v>0</v>
      </c>
      <c r="W5911" s="75"/>
      <c r="X5911" s="76"/>
    </row>
    <row r="5912" spans="1:24" s="77" customFormat="1" ht="15.75" x14ac:dyDescent="0.25">
      <c r="A5912" s="72" t="s">
        <v>320</v>
      </c>
      <c r="B5912" s="33" t="s">
        <v>338</v>
      </c>
      <c r="C5912" s="78" t="s">
        <v>138</v>
      </c>
      <c r="D5912" s="43" t="s">
        <v>159</v>
      </c>
      <c r="E5912" s="74"/>
      <c r="F5912" s="74"/>
      <c r="G5912" s="74"/>
      <c r="H5912" s="74"/>
      <c r="I5912" s="54"/>
      <c r="J5912" s="50"/>
      <c r="K5912" s="54"/>
      <c r="L5912" s="55"/>
      <c r="M5912" s="75"/>
      <c r="N5912" s="75"/>
      <c r="O5912" s="74"/>
      <c r="P5912" s="74"/>
      <c r="Q5912" s="57">
        <f t="shared" si="1428"/>
        <v>0</v>
      </c>
      <c r="R5912" s="74"/>
      <c r="S5912" s="53">
        <f t="shared" si="1430"/>
        <v>0</v>
      </c>
      <c r="T5912" s="58"/>
      <c r="U5912" s="58"/>
      <c r="V5912" s="53">
        <f t="shared" si="1429"/>
        <v>0</v>
      </c>
      <c r="W5912" s="75"/>
      <c r="X5912" s="76"/>
    </row>
    <row r="5913" spans="1:24" s="77" customFormat="1" ht="15.75" x14ac:dyDescent="0.25">
      <c r="A5913" s="72" t="s">
        <v>320</v>
      </c>
      <c r="B5913" s="33" t="s">
        <v>338</v>
      </c>
      <c r="C5913" s="78" t="s">
        <v>180</v>
      </c>
      <c r="D5913" s="43" t="s">
        <v>181</v>
      </c>
      <c r="E5913" s="74"/>
      <c r="F5913" s="74"/>
      <c r="G5913" s="74"/>
      <c r="H5913" s="74"/>
      <c r="I5913" s="54"/>
      <c r="J5913" s="50"/>
      <c r="K5913" s="54"/>
      <c r="L5913" s="55"/>
      <c r="M5913" s="75"/>
      <c r="N5913" s="75"/>
      <c r="O5913" s="74"/>
      <c r="P5913" s="74"/>
      <c r="Q5913" s="57">
        <f t="shared" si="1428"/>
        <v>0</v>
      </c>
      <c r="R5913" s="74"/>
      <c r="S5913" s="53">
        <f t="shared" si="1430"/>
        <v>0</v>
      </c>
      <c r="T5913" s="58"/>
      <c r="U5913" s="58"/>
      <c r="V5913" s="53">
        <f t="shared" si="1429"/>
        <v>0</v>
      </c>
      <c r="W5913" s="75"/>
      <c r="X5913" s="76"/>
    </row>
    <row r="5914" spans="1:24" s="77" customFormat="1" ht="31.5" x14ac:dyDescent="0.25">
      <c r="A5914" s="72" t="s">
        <v>320</v>
      </c>
      <c r="B5914" s="33" t="s">
        <v>338</v>
      </c>
      <c r="C5914" s="78" t="s">
        <v>137</v>
      </c>
      <c r="D5914" s="43" t="s">
        <v>160</v>
      </c>
      <c r="E5914" s="74"/>
      <c r="F5914" s="74"/>
      <c r="G5914" s="74"/>
      <c r="H5914" s="74"/>
      <c r="I5914" s="54"/>
      <c r="J5914" s="50"/>
      <c r="K5914" s="54"/>
      <c r="L5914" s="55"/>
      <c r="M5914" s="75"/>
      <c r="N5914" s="75"/>
      <c r="O5914" s="74"/>
      <c r="P5914" s="74"/>
      <c r="Q5914" s="57">
        <f t="shared" si="1428"/>
        <v>0</v>
      </c>
      <c r="R5914" s="74"/>
      <c r="S5914" s="53">
        <f t="shared" si="1430"/>
        <v>0</v>
      </c>
      <c r="T5914" s="58"/>
      <c r="U5914" s="58"/>
      <c r="V5914" s="53">
        <f t="shared" si="1429"/>
        <v>0</v>
      </c>
      <c r="W5914" s="75"/>
      <c r="X5914" s="76"/>
    </row>
    <row r="5915" spans="1:24" s="77" customFormat="1" ht="15.75" x14ac:dyDescent="0.25">
      <c r="A5915" s="72" t="s">
        <v>320</v>
      </c>
      <c r="B5915" s="33" t="s">
        <v>338</v>
      </c>
      <c r="C5915" s="78" t="s">
        <v>127</v>
      </c>
      <c r="D5915" s="43" t="s">
        <v>161</v>
      </c>
      <c r="E5915" s="74"/>
      <c r="F5915" s="74"/>
      <c r="G5915" s="74"/>
      <c r="H5915" s="74"/>
      <c r="I5915" s="54"/>
      <c r="J5915" s="50"/>
      <c r="K5915" s="54"/>
      <c r="L5915" s="55"/>
      <c r="M5915" s="75"/>
      <c r="N5915" s="75"/>
      <c r="O5915" s="74"/>
      <c r="P5915" s="74"/>
      <c r="Q5915" s="57">
        <f t="shared" si="1428"/>
        <v>0</v>
      </c>
      <c r="R5915" s="74"/>
      <c r="S5915" s="53">
        <f t="shared" si="1430"/>
        <v>0</v>
      </c>
      <c r="T5915" s="58"/>
      <c r="U5915" s="58"/>
      <c r="V5915" s="53">
        <f t="shared" si="1429"/>
        <v>0</v>
      </c>
      <c r="W5915" s="75"/>
      <c r="X5915" s="76"/>
    </row>
    <row r="5916" spans="1:24" s="77" customFormat="1" ht="31.5" x14ac:dyDescent="0.25">
      <c r="A5916" s="72" t="s">
        <v>320</v>
      </c>
      <c r="B5916" s="33" t="s">
        <v>338</v>
      </c>
      <c r="C5916" s="78" t="s">
        <v>126</v>
      </c>
      <c r="D5916" s="43" t="s">
        <v>162</v>
      </c>
      <c r="E5916" s="74"/>
      <c r="F5916" s="74"/>
      <c r="G5916" s="74"/>
      <c r="H5916" s="74"/>
      <c r="I5916" s="54"/>
      <c r="J5916" s="50"/>
      <c r="K5916" s="54"/>
      <c r="L5916" s="55"/>
      <c r="M5916" s="75"/>
      <c r="N5916" s="75"/>
      <c r="O5916" s="74"/>
      <c r="P5916" s="74"/>
      <c r="Q5916" s="57">
        <f t="shared" si="1428"/>
        <v>0</v>
      </c>
      <c r="R5916" s="74"/>
      <c r="S5916" s="53">
        <f t="shared" si="1430"/>
        <v>0</v>
      </c>
      <c r="T5916" s="58"/>
      <c r="U5916" s="58"/>
      <c r="V5916" s="53">
        <f t="shared" si="1429"/>
        <v>0</v>
      </c>
      <c r="W5916" s="75"/>
      <c r="X5916" s="76"/>
    </row>
    <row r="5917" spans="1:24" s="77" customFormat="1" ht="15.75" x14ac:dyDescent="0.25">
      <c r="A5917" s="72" t="s">
        <v>320</v>
      </c>
      <c r="B5917" s="33" t="s">
        <v>338</v>
      </c>
      <c r="C5917" s="78" t="s">
        <v>122</v>
      </c>
      <c r="D5917" s="43" t="s">
        <v>163</v>
      </c>
      <c r="E5917" s="74"/>
      <c r="F5917" s="74"/>
      <c r="G5917" s="74"/>
      <c r="H5917" s="74"/>
      <c r="I5917" s="54"/>
      <c r="J5917" s="50"/>
      <c r="K5917" s="54"/>
      <c r="L5917" s="55"/>
      <c r="M5917" s="75"/>
      <c r="N5917" s="75"/>
      <c r="O5917" s="74"/>
      <c r="P5917" s="74"/>
      <c r="Q5917" s="57">
        <f t="shared" si="1428"/>
        <v>0</v>
      </c>
      <c r="R5917" s="74"/>
      <c r="S5917" s="53">
        <f t="shared" si="1430"/>
        <v>0</v>
      </c>
      <c r="T5917" s="58"/>
      <c r="U5917" s="58"/>
      <c r="V5917" s="53">
        <f t="shared" si="1429"/>
        <v>0</v>
      </c>
      <c r="W5917" s="75"/>
      <c r="X5917" s="76"/>
    </row>
    <row r="5918" spans="1:24" s="77" customFormat="1" ht="15.75" x14ac:dyDescent="0.25">
      <c r="A5918" s="72" t="s">
        <v>320</v>
      </c>
      <c r="B5918" s="33" t="s">
        <v>338</v>
      </c>
      <c r="C5918" s="78" t="s">
        <v>123</v>
      </c>
      <c r="D5918" s="43" t="s">
        <v>164</v>
      </c>
      <c r="E5918" s="74"/>
      <c r="F5918" s="74"/>
      <c r="G5918" s="74"/>
      <c r="H5918" s="74"/>
      <c r="I5918" s="54"/>
      <c r="J5918" s="50"/>
      <c r="K5918" s="54"/>
      <c r="L5918" s="55"/>
      <c r="M5918" s="75"/>
      <c r="N5918" s="75"/>
      <c r="O5918" s="74"/>
      <c r="P5918" s="74"/>
      <c r="Q5918" s="57">
        <f t="shared" si="1428"/>
        <v>0</v>
      </c>
      <c r="R5918" s="74"/>
      <c r="S5918" s="53">
        <f t="shared" si="1430"/>
        <v>0</v>
      </c>
      <c r="T5918" s="58"/>
      <c r="U5918" s="58"/>
      <c r="V5918" s="53">
        <f t="shared" si="1429"/>
        <v>0</v>
      </c>
      <c r="W5918" s="75"/>
      <c r="X5918" s="76"/>
    </row>
    <row r="5919" spans="1:24" s="77" customFormat="1" ht="15.75" x14ac:dyDescent="0.25">
      <c r="A5919" s="72" t="s">
        <v>320</v>
      </c>
      <c r="B5919" s="33" t="s">
        <v>338</v>
      </c>
      <c r="C5919" s="78" t="s">
        <v>182</v>
      </c>
      <c r="D5919" s="43" t="s">
        <v>183</v>
      </c>
      <c r="E5919" s="74"/>
      <c r="F5919" s="74"/>
      <c r="G5919" s="74"/>
      <c r="H5919" s="74"/>
      <c r="I5919" s="54"/>
      <c r="J5919" s="50"/>
      <c r="K5919" s="54"/>
      <c r="L5919" s="55"/>
      <c r="M5919" s="75"/>
      <c r="N5919" s="75"/>
      <c r="O5919" s="74"/>
      <c r="P5919" s="74"/>
      <c r="Q5919" s="57">
        <f t="shared" si="1428"/>
        <v>0</v>
      </c>
      <c r="R5919" s="74"/>
      <c r="S5919" s="53">
        <f t="shared" si="1430"/>
        <v>0</v>
      </c>
      <c r="T5919" s="58"/>
      <c r="U5919" s="58"/>
      <c r="V5919" s="53">
        <f t="shared" si="1429"/>
        <v>0</v>
      </c>
      <c r="W5919" s="75"/>
      <c r="X5919" s="76"/>
    </row>
    <row r="5920" spans="1:24" s="77" customFormat="1" ht="15.75" x14ac:dyDescent="0.25">
      <c r="A5920" s="72" t="s">
        <v>320</v>
      </c>
      <c r="B5920" s="33" t="s">
        <v>338</v>
      </c>
      <c r="C5920" s="78" t="s">
        <v>184</v>
      </c>
      <c r="D5920" s="43" t="s">
        <v>185</v>
      </c>
      <c r="E5920" s="74"/>
      <c r="F5920" s="74"/>
      <c r="G5920" s="74"/>
      <c r="H5920" s="74"/>
      <c r="I5920" s="54"/>
      <c r="J5920" s="50"/>
      <c r="K5920" s="54"/>
      <c r="L5920" s="55"/>
      <c r="M5920" s="75"/>
      <c r="N5920" s="75"/>
      <c r="O5920" s="74"/>
      <c r="P5920" s="74"/>
      <c r="Q5920" s="57">
        <f t="shared" si="1428"/>
        <v>0</v>
      </c>
      <c r="R5920" s="74"/>
      <c r="S5920" s="53">
        <f t="shared" si="1430"/>
        <v>0</v>
      </c>
      <c r="T5920" s="58"/>
      <c r="U5920" s="58"/>
      <c r="V5920" s="53">
        <f t="shared" si="1429"/>
        <v>0</v>
      </c>
      <c r="W5920" s="75"/>
      <c r="X5920" s="76"/>
    </row>
    <row r="5921" spans="1:24" s="77" customFormat="1" ht="15.75" x14ac:dyDescent="0.25">
      <c r="A5921" s="72" t="s">
        <v>320</v>
      </c>
      <c r="B5921" s="33" t="s">
        <v>338</v>
      </c>
      <c r="C5921" s="78" t="s">
        <v>186</v>
      </c>
      <c r="D5921" s="43" t="s">
        <v>187</v>
      </c>
      <c r="E5921" s="74"/>
      <c r="F5921" s="74"/>
      <c r="G5921" s="74"/>
      <c r="H5921" s="74"/>
      <c r="I5921" s="54"/>
      <c r="J5921" s="50"/>
      <c r="K5921" s="54"/>
      <c r="L5921" s="55"/>
      <c r="M5921" s="75"/>
      <c r="N5921" s="75"/>
      <c r="O5921" s="74"/>
      <c r="P5921" s="74"/>
      <c r="Q5921" s="57">
        <f t="shared" si="1428"/>
        <v>0</v>
      </c>
      <c r="R5921" s="74"/>
      <c r="S5921" s="53">
        <f t="shared" si="1430"/>
        <v>0</v>
      </c>
      <c r="T5921" s="58"/>
      <c r="U5921" s="58"/>
      <c r="V5921" s="53">
        <f t="shared" si="1429"/>
        <v>0</v>
      </c>
      <c r="W5921" s="75"/>
      <c r="X5921" s="76"/>
    </row>
    <row r="5922" spans="1:24" s="77" customFormat="1" ht="31.5" x14ac:dyDescent="0.25">
      <c r="A5922" s="72" t="s">
        <v>320</v>
      </c>
      <c r="B5922" s="33" t="s">
        <v>338</v>
      </c>
      <c r="C5922" s="78" t="s">
        <v>188</v>
      </c>
      <c r="D5922" s="43" t="s">
        <v>189</v>
      </c>
      <c r="E5922" s="74"/>
      <c r="F5922" s="74"/>
      <c r="G5922" s="74"/>
      <c r="H5922" s="74"/>
      <c r="I5922" s="54"/>
      <c r="J5922" s="50"/>
      <c r="K5922" s="54"/>
      <c r="L5922" s="55"/>
      <c r="M5922" s="75"/>
      <c r="N5922" s="75"/>
      <c r="O5922" s="74"/>
      <c r="P5922" s="74"/>
      <c r="Q5922" s="57">
        <f t="shared" si="1428"/>
        <v>0</v>
      </c>
      <c r="R5922" s="74"/>
      <c r="S5922" s="53">
        <f t="shared" si="1430"/>
        <v>0</v>
      </c>
      <c r="T5922" s="58"/>
      <c r="U5922" s="58"/>
      <c r="V5922" s="53">
        <f t="shared" si="1429"/>
        <v>0</v>
      </c>
      <c r="W5922" s="75"/>
      <c r="X5922" s="76"/>
    </row>
    <row r="5923" spans="1:24" s="77" customFormat="1" ht="15.75" x14ac:dyDescent="0.25">
      <c r="A5923" s="72" t="s">
        <v>320</v>
      </c>
      <c r="B5923" s="33" t="s">
        <v>338</v>
      </c>
      <c r="C5923" s="78" t="s">
        <v>124</v>
      </c>
      <c r="D5923" s="43" t="s">
        <v>165</v>
      </c>
      <c r="E5923" s="74"/>
      <c r="F5923" s="74"/>
      <c r="G5923" s="74"/>
      <c r="H5923" s="74"/>
      <c r="I5923" s="54"/>
      <c r="J5923" s="50"/>
      <c r="K5923" s="54"/>
      <c r="L5923" s="55"/>
      <c r="M5923" s="75"/>
      <c r="N5923" s="75"/>
      <c r="O5923" s="74"/>
      <c r="P5923" s="74"/>
      <c r="Q5923" s="57">
        <f t="shared" si="1428"/>
        <v>0</v>
      </c>
      <c r="R5923" s="74"/>
      <c r="S5923" s="53">
        <f t="shared" si="1430"/>
        <v>0</v>
      </c>
      <c r="T5923" s="58"/>
      <c r="U5923" s="58"/>
      <c r="V5923" s="53">
        <f t="shared" si="1429"/>
        <v>0</v>
      </c>
      <c r="W5923" s="75"/>
      <c r="X5923" s="76"/>
    </row>
    <row r="5924" spans="1:24" s="77" customFormat="1" ht="15.75" x14ac:dyDescent="0.25">
      <c r="A5924" s="72" t="s">
        <v>320</v>
      </c>
      <c r="B5924" s="33" t="s">
        <v>338</v>
      </c>
      <c r="C5924" s="78" t="s">
        <v>125</v>
      </c>
      <c r="D5924" s="43" t="s">
        <v>166</v>
      </c>
      <c r="E5924" s="74"/>
      <c r="F5924" s="74"/>
      <c r="G5924" s="74"/>
      <c r="H5924" s="74"/>
      <c r="I5924" s="54"/>
      <c r="J5924" s="50"/>
      <c r="K5924" s="54"/>
      <c r="L5924" s="55"/>
      <c r="M5924" s="75"/>
      <c r="N5924" s="75"/>
      <c r="O5924" s="74"/>
      <c r="P5924" s="74"/>
      <c r="Q5924" s="57">
        <f t="shared" si="1428"/>
        <v>0</v>
      </c>
      <c r="R5924" s="74"/>
      <c r="S5924" s="53">
        <f t="shared" si="1430"/>
        <v>0</v>
      </c>
      <c r="T5924" s="58"/>
      <c r="U5924" s="58"/>
      <c r="V5924" s="53">
        <f t="shared" si="1429"/>
        <v>0</v>
      </c>
      <c r="W5924" s="75"/>
      <c r="X5924" s="76"/>
    </row>
    <row r="5925" spans="1:24" s="77" customFormat="1" ht="47.25" x14ac:dyDescent="0.25">
      <c r="A5925" s="72" t="s">
        <v>320</v>
      </c>
      <c r="B5925" s="33" t="s">
        <v>338</v>
      </c>
      <c r="C5925" s="78" t="s">
        <v>34</v>
      </c>
      <c r="D5925" s="43" t="s">
        <v>167</v>
      </c>
      <c r="E5925" s="74"/>
      <c r="F5925" s="74"/>
      <c r="G5925" s="74"/>
      <c r="H5925" s="74"/>
      <c r="I5925" s="54"/>
      <c r="J5925" s="50"/>
      <c r="K5925" s="54"/>
      <c r="L5925" s="55"/>
      <c r="M5925" s="75"/>
      <c r="N5925" s="75"/>
      <c r="O5925" s="74"/>
      <c r="P5925" s="74"/>
      <c r="Q5925" s="57">
        <f t="shared" si="1428"/>
        <v>0</v>
      </c>
      <c r="R5925" s="74"/>
      <c r="S5925" s="53">
        <f t="shared" si="1430"/>
        <v>0</v>
      </c>
      <c r="T5925" s="58"/>
      <c r="U5925" s="58"/>
      <c r="V5925" s="53">
        <f t="shared" si="1429"/>
        <v>0</v>
      </c>
      <c r="W5925" s="75"/>
      <c r="X5925" s="76"/>
    </row>
    <row r="5926" spans="1:24" s="77" customFormat="1" ht="15.75" x14ac:dyDescent="0.25">
      <c r="A5926" s="72" t="s">
        <v>320</v>
      </c>
      <c r="B5926" s="33" t="s">
        <v>338</v>
      </c>
      <c r="C5926" s="78" t="s">
        <v>35</v>
      </c>
      <c r="D5926" s="43" t="s">
        <v>168</v>
      </c>
      <c r="E5926" s="74"/>
      <c r="F5926" s="74"/>
      <c r="G5926" s="74"/>
      <c r="H5926" s="74"/>
      <c r="I5926" s="54"/>
      <c r="J5926" s="50"/>
      <c r="K5926" s="54"/>
      <c r="L5926" s="55"/>
      <c r="M5926" s="75"/>
      <c r="N5926" s="75"/>
      <c r="O5926" s="74"/>
      <c r="P5926" s="74"/>
      <c r="Q5926" s="57">
        <f t="shared" si="1428"/>
        <v>0</v>
      </c>
      <c r="R5926" s="74"/>
      <c r="S5926" s="53">
        <f t="shared" si="1430"/>
        <v>0</v>
      </c>
      <c r="T5926" s="58"/>
      <c r="U5926" s="58"/>
      <c r="V5926" s="53">
        <f t="shared" si="1429"/>
        <v>0</v>
      </c>
      <c r="W5926" s="75"/>
      <c r="X5926" s="76"/>
    </row>
    <row r="5927" spans="1:24" s="77" customFormat="1" ht="31.5" x14ac:dyDescent="0.25">
      <c r="A5927" s="72" t="s">
        <v>320</v>
      </c>
      <c r="B5927" s="33" t="s">
        <v>338</v>
      </c>
      <c r="C5927" s="78" t="s">
        <v>36</v>
      </c>
      <c r="D5927" s="43" t="s">
        <v>190</v>
      </c>
      <c r="E5927" s="74"/>
      <c r="F5927" s="74"/>
      <c r="G5927" s="74"/>
      <c r="H5927" s="74"/>
      <c r="I5927" s="54"/>
      <c r="J5927" s="50"/>
      <c r="K5927" s="54"/>
      <c r="L5927" s="55"/>
      <c r="M5927" s="75"/>
      <c r="N5927" s="75"/>
      <c r="O5927" s="74"/>
      <c r="P5927" s="74"/>
      <c r="Q5927" s="57">
        <f t="shared" si="1428"/>
        <v>0</v>
      </c>
      <c r="R5927" s="74"/>
      <c r="S5927" s="53">
        <f t="shared" si="1430"/>
        <v>0</v>
      </c>
      <c r="T5927" s="58"/>
      <c r="U5927" s="58"/>
      <c r="V5927" s="53">
        <f t="shared" si="1429"/>
        <v>0</v>
      </c>
      <c r="W5927" s="75"/>
      <c r="X5927" s="76"/>
    </row>
    <row r="5928" spans="1:24" s="77" customFormat="1" ht="31.5" x14ac:dyDescent="0.25">
      <c r="A5928" s="72" t="s">
        <v>320</v>
      </c>
      <c r="B5928" s="33" t="s">
        <v>338</v>
      </c>
      <c r="C5928" s="78" t="s">
        <v>37</v>
      </c>
      <c r="D5928" s="43" t="s">
        <v>191</v>
      </c>
      <c r="E5928" s="74"/>
      <c r="F5928" s="74"/>
      <c r="G5928" s="74"/>
      <c r="H5928" s="74"/>
      <c r="I5928" s="54"/>
      <c r="J5928" s="50"/>
      <c r="K5928" s="54"/>
      <c r="L5928" s="55"/>
      <c r="M5928" s="75"/>
      <c r="N5928" s="75"/>
      <c r="O5928" s="74"/>
      <c r="P5928" s="74"/>
      <c r="Q5928" s="57">
        <f t="shared" si="1428"/>
        <v>0</v>
      </c>
      <c r="R5928" s="74"/>
      <c r="S5928" s="53">
        <f t="shared" si="1430"/>
        <v>0</v>
      </c>
      <c r="T5928" s="58"/>
      <c r="U5928" s="58"/>
      <c r="V5928" s="53">
        <f t="shared" si="1429"/>
        <v>0</v>
      </c>
      <c r="W5928" s="75"/>
      <c r="X5928" s="76"/>
    </row>
    <row r="5929" spans="1:24" s="77" customFormat="1" ht="31.5" x14ac:dyDescent="0.25">
      <c r="A5929" s="72" t="s">
        <v>320</v>
      </c>
      <c r="B5929" s="33" t="s">
        <v>338</v>
      </c>
      <c r="C5929" s="78" t="s">
        <v>38</v>
      </c>
      <c r="D5929" s="43" t="s">
        <v>169</v>
      </c>
      <c r="E5929" s="74"/>
      <c r="F5929" s="74"/>
      <c r="G5929" s="74"/>
      <c r="H5929" s="74"/>
      <c r="I5929" s="54"/>
      <c r="J5929" s="50"/>
      <c r="K5929" s="54"/>
      <c r="L5929" s="55"/>
      <c r="M5929" s="75"/>
      <c r="N5929" s="75"/>
      <c r="O5929" s="74"/>
      <c r="P5929" s="74"/>
      <c r="Q5929" s="57">
        <f t="shared" si="1428"/>
        <v>0</v>
      </c>
      <c r="R5929" s="74"/>
      <c r="S5929" s="53">
        <f t="shared" si="1430"/>
        <v>0</v>
      </c>
      <c r="T5929" s="58"/>
      <c r="U5929" s="58"/>
      <c r="V5929" s="53">
        <f t="shared" si="1429"/>
        <v>0</v>
      </c>
      <c r="W5929" s="75"/>
      <c r="X5929" s="76"/>
    </row>
    <row r="5930" spans="1:24" s="77" customFormat="1" ht="15.75" x14ac:dyDescent="0.25">
      <c r="A5930" s="72" t="s">
        <v>320</v>
      </c>
      <c r="B5930" s="33" t="s">
        <v>338</v>
      </c>
      <c r="C5930" s="78" t="s">
        <v>39</v>
      </c>
      <c r="D5930" s="43" t="s">
        <v>170</v>
      </c>
      <c r="E5930" s="74"/>
      <c r="F5930" s="74"/>
      <c r="G5930" s="74"/>
      <c r="H5930" s="74"/>
      <c r="I5930" s="54"/>
      <c r="J5930" s="50"/>
      <c r="K5930" s="54"/>
      <c r="L5930" s="55"/>
      <c r="M5930" s="75"/>
      <c r="N5930" s="75"/>
      <c r="O5930" s="74"/>
      <c r="P5930" s="74"/>
      <c r="Q5930" s="57">
        <f t="shared" si="1428"/>
        <v>0</v>
      </c>
      <c r="R5930" s="74"/>
      <c r="S5930" s="53">
        <f t="shared" si="1430"/>
        <v>0</v>
      </c>
      <c r="T5930" s="58"/>
      <c r="U5930" s="58"/>
      <c r="V5930" s="53">
        <f t="shared" si="1429"/>
        <v>0</v>
      </c>
      <c r="W5930" s="75"/>
      <c r="X5930" s="76"/>
    </row>
    <row r="5931" spans="1:24" s="77" customFormat="1" ht="47.25" x14ac:dyDescent="0.25">
      <c r="A5931" s="72" t="s">
        <v>320</v>
      </c>
      <c r="B5931" s="33" t="s">
        <v>338</v>
      </c>
      <c r="C5931" s="78" t="s">
        <v>40</v>
      </c>
      <c r="D5931" s="43" t="s">
        <v>172</v>
      </c>
      <c r="E5931" s="74"/>
      <c r="F5931" s="74"/>
      <c r="G5931" s="74"/>
      <c r="H5931" s="74"/>
      <c r="I5931" s="54"/>
      <c r="J5931" s="50"/>
      <c r="K5931" s="54"/>
      <c r="L5931" s="55"/>
      <c r="M5931" s="75"/>
      <c r="N5931" s="75"/>
      <c r="O5931" s="74"/>
      <c r="P5931" s="74"/>
      <c r="Q5931" s="57">
        <f t="shared" si="1428"/>
        <v>0</v>
      </c>
      <c r="R5931" s="74"/>
      <c r="S5931" s="53">
        <f t="shared" si="1430"/>
        <v>0</v>
      </c>
      <c r="T5931" s="58"/>
      <c r="U5931" s="58"/>
      <c r="V5931" s="53">
        <f t="shared" si="1429"/>
        <v>0</v>
      </c>
      <c r="W5931" s="75"/>
      <c r="X5931" s="76"/>
    </row>
    <row r="5932" spans="1:24" s="77" customFormat="1" ht="15.75" x14ac:dyDescent="0.25">
      <c r="A5932" s="72" t="s">
        <v>320</v>
      </c>
      <c r="B5932" s="33" t="s">
        <v>338</v>
      </c>
      <c r="C5932" s="78" t="s">
        <v>41</v>
      </c>
      <c r="D5932" s="43" t="s">
        <v>171</v>
      </c>
      <c r="E5932" s="74"/>
      <c r="F5932" s="74"/>
      <c r="G5932" s="74"/>
      <c r="H5932" s="74"/>
      <c r="I5932" s="54"/>
      <c r="J5932" s="50"/>
      <c r="K5932" s="54"/>
      <c r="L5932" s="55"/>
      <c r="M5932" s="75"/>
      <c r="N5932" s="75"/>
      <c r="O5932" s="74"/>
      <c r="P5932" s="74"/>
      <c r="Q5932" s="57">
        <f t="shared" si="1428"/>
        <v>0</v>
      </c>
      <c r="R5932" s="74"/>
      <c r="S5932" s="53">
        <f t="shared" si="1430"/>
        <v>0</v>
      </c>
      <c r="T5932" s="58"/>
      <c r="U5932" s="58"/>
      <c r="V5932" s="53">
        <f t="shared" si="1429"/>
        <v>0</v>
      </c>
      <c r="W5932" s="75"/>
      <c r="X5932" s="76"/>
    </row>
    <row r="5933" spans="1:24" s="77" customFormat="1" ht="15.75" x14ac:dyDescent="0.25">
      <c r="A5933" s="72" t="s">
        <v>320</v>
      </c>
      <c r="B5933" s="33" t="s">
        <v>338</v>
      </c>
      <c r="C5933" s="78" t="s">
        <v>42</v>
      </c>
      <c r="D5933" s="43" t="s">
        <v>192</v>
      </c>
      <c r="E5933" s="74"/>
      <c r="F5933" s="74"/>
      <c r="G5933" s="74"/>
      <c r="H5933" s="74"/>
      <c r="I5933" s="54"/>
      <c r="J5933" s="50"/>
      <c r="K5933" s="54"/>
      <c r="L5933" s="55"/>
      <c r="M5933" s="75"/>
      <c r="N5933" s="75"/>
      <c r="O5933" s="74"/>
      <c r="P5933" s="74"/>
      <c r="Q5933" s="57">
        <f t="shared" si="1428"/>
        <v>0</v>
      </c>
      <c r="R5933" s="74"/>
      <c r="S5933" s="53">
        <f t="shared" si="1430"/>
        <v>0</v>
      </c>
      <c r="T5933" s="58"/>
      <c r="U5933" s="58"/>
      <c r="V5933" s="53">
        <f t="shared" si="1429"/>
        <v>0</v>
      </c>
      <c r="W5933" s="75"/>
      <c r="X5933" s="76"/>
    </row>
    <row r="5934" spans="1:24" s="77" customFormat="1" ht="15.75" x14ac:dyDescent="0.25">
      <c r="A5934" s="72" t="s">
        <v>320</v>
      </c>
      <c r="B5934" s="33" t="s">
        <v>338</v>
      </c>
      <c r="C5934" s="78" t="s">
        <v>43</v>
      </c>
      <c r="D5934" s="43" t="s">
        <v>193</v>
      </c>
      <c r="E5934" s="74"/>
      <c r="F5934" s="74"/>
      <c r="G5934" s="74"/>
      <c r="H5934" s="74"/>
      <c r="I5934" s="54"/>
      <c r="J5934" s="50"/>
      <c r="K5934" s="54"/>
      <c r="L5934" s="55"/>
      <c r="M5934" s="75"/>
      <c r="N5934" s="75"/>
      <c r="O5934" s="74"/>
      <c r="P5934" s="74"/>
      <c r="Q5934" s="57">
        <f t="shared" si="1428"/>
        <v>0</v>
      </c>
      <c r="R5934" s="74"/>
      <c r="S5934" s="53">
        <f t="shared" si="1430"/>
        <v>0</v>
      </c>
      <c r="T5934" s="58"/>
      <c r="U5934" s="58"/>
      <c r="V5934" s="53">
        <f t="shared" si="1429"/>
        <v>0</v>
      </c>
      <c r="W5934" s="75"/>
      <c r="X5934" s="76"/>
    </row>
    <row r="5935" spans="1:24" s="77" customFormat="1" ht="15.75" x14ac:dyDescent="0.25">
      <c r="A5935" s="72" t="s">
        <v>320</v>
      </c>
      <c r="B5935" s="33" t="s">
        <v>338</v>
      </c>
      <c r="C5935" s="78" t="s">
        <v>44</v>
      </c>
      <c r="D5935" s="43" t="s">
        <v>173</v>
      </c>
      <c r="E5935" s="74"/>
      <c r="F5935" s="74"/>
      <c r="G5935" s="74"/>
      <c r="H5935" s="74"/>
      <c r="I5935" s="54"/>
      <c r="J5935" s="50"/>
      <c r="K5935" s="54"/>
      <c r="L5935" s="55"/>
      <c r="M5935" s="75"/>
      <c r="N5935" s="75"/>
      <c r="O5935" s="74"/>
      <c r="P5935" s="74"/>
      <c r="Q5935" s="57">
        <f t="shared" si="1428"/>
        <v>0</v>
      </c>
      <c r="R5935" s="74"/>
      <c r="S5935" s="53">
        <f t="shared" si="1430"/>
        <v>0</v>
      </c>
      <c r="T5935" s="58"/>
      <c r="U5935" s="58"/>
      <c r="V5935" s="53">
        <f t="shared" si="1429"/>
        <v>0</v>
      </c>
      <c r="W5935" s="75"/>
      <c r="X5935" s="76"/>
    </row>
    <row r="5936" spans="1:24" s="77" customFormat="1" ht="15.75" x14ac:dyDescent="0.25">
      <c r="A5936" s="72" t="s">
        <v>320</v>
      </c>
      <c r="B5936" s="33" t="s">
        <v>338</v>
      </c>
      <c r="C5936" s="78" t="s">
        <v>45</v>
      </c>
      <c r="D5936" s="43" t="s">
        <v>187</v>
      </c>
      <c r="E5936" s="74"/>
      <c r="F5936" s="74"/>
      <c r="G5936" s="74"/>
      <c r="H5936" s="74"/>
      <c r="I5936" s="54"/>
      <c r="J5936" s="50"/>
      <c r="K5936" s="54"/>
      <c r="L5936" s="55"/>
      <c r="M5936" s="75"/>
      <c r="N5936" s="75"/>
      <c r="O5936" s="74"/>
      <c r="P5936" s="74"/>
      <c r="Q5936" s="57">
        <f t="shared" si="1428"/>
        <v>0</v>
      </c>
      <c r="R5936" s="74"/>
      <c r="S5936" s="53">
        <f t="shared" si="1430"/>
        <v>0</v>
      </c>
      <c r="T5936" s="58"/>
      <c r="U5936" s="58"/>
      <c r="V5936" s="53">
        <f t="shared" si="1429"/>
        <v>0</v>
      </c>
      <c r="W5936" s="75"/>
      <c r="X5936" s="76"/>
    </row>
    <row r="5937" spans="1:24" s="77" customFormat="1" ht="15.75" x14ac:dyDescent="0.25">
      <c r="A5937" s="72" t="s">
        <v>320</v>
      </c>
      <c r="B5937" s="33" t="s">
        <v>338</v>
      </c>
      <c r="C5937" s="78" t="s">
        <v>46</v>
      </c>
      <c r="D5937" s="43" t="s">
        <v>194</v>
      </c>
      <c r="E5937" s="74"/>
      <c r="F5937" s="74"/>
      <c r="G5937" s="74"/>
      <c r="H5937" s="74"/>
      <c r="I5937" s="54"/>
      <c r="J5937" s="50"/>
      <c r="K5937" s="54"/>
      <c r="L5937" s="55"/>
      <c r="M5937" s="75"/>
      <c r="N5937" s="75"/>
      <c r="O5937" s="74"/>
      <c r="P5937" s="74"/>
      <c r="Q5937" s="57">
        <f t="shared" si="1428"/>
        <v>0</v>
      </c>
      <c r="R5937" s="74"/>
      <c r="S5937" s="53">
        <f t="shared" si="1430"/>
        <v>0</v>
      </c>
      <c r="T5937" s="58"/>
      <c r="U5937" s="58"/>
      <c r="V5937" s="53">
        <f t="shared" si="1429"/>
        <v>0</v>
      </c>
      <c r="W5937" s="75"/>
      <c r="X5937" s="76"/>
    </row>
    <row r="5938" spans="1:24" s="77" customFormat="1" ht="15.75" x14ac:dyDescent="0.25">
      <c r="A5938" s="72" t="s">
        <v>320</v>
      </c>
      <c r="B5938" s="33" t="s">
        <v>338</v>
      </c>
      <c r="C5938" s="78" t="s">
        <v>47</v>
      </c>
      <c r="D5938" s="43" t="s">
        <v>121</v>
      </c>
      <c r="E5938" s="74"/>
      <c r="F5938" s="74"/>
      <c r="G5938" s="74"/>
      <c r="H5938" s="74"/>
      <c r="I5938" s="54"/>
      <c r="J5938" s="50"/>
      <c r="K5938" s="54"/>
      <c r="L5938" s="55"/>
      <c r="M5938" s="75"/>
      <c r="N5938" s="75"/>
      <c r="O5938" s="74"/>
      <c r="P5938" s="74"/>
      <c r="Q5938" s="57">
        <f t="shared" si="1428"/>
        <v>0</v>
      </c>
      <c r="R5938" s="74"/>
      <c r="S5938" s="53">
        <f t="shared" si="1430"/>
        <v>0</v>
      </c>
      <c r="T5938" s="58"/>
      <c r="U5938" s="58"/>
      <c r="V5938" s="53">
        <f t="shared" si="1429"/>
        <v>0</v>
      </c>
      <c r="W5938" s="75"/>
      <c r="X5938" s="76"/>
    </row>
    <row r="5939" spans="1:24" s="77" customFormat="1" ht="15.75" x14ac:dyDescent="0.25">
      <c r="A5939" s="72" t="s">
        <v>320</v>
      </c>
      <c r="B5939" s="33" t="s">
        <v>338</v>
      </c>
      <c r="C5939" s="78" t="s">
        <v>48</v>
      </c>
      <c r="D5939" s="43" t="s">
        <v>195</v>
      </c>
      <c r="E5939" s="74"/>
      <c r="F5939" s="74"/>
      <c r="G5939" s="74"/>
      <c r="H5939" s="74"/>
      <c r="I5939" s="54"/>
      <c r="J5939" s="50"/>
      <c r="K5939" s="54"/>
      <c r="L5939" s="55"/>
      <c r="M5939" s="75"/>
      <c r="N5939" s="75"/>
      <c r="O5939" s="74"/>
      <c r="P5939" s="74"/>
      <c r="Q5939" s="57">
        <f t="shared" si="1428"/>
        <v>0</v>
      </c>
      <c r="R5939" s="74"/>
      <c r="S5939" s="53">
        <f t="shared" si="1430"/>
        <v>0</v>
      </c>
      <c r="T5939" s="58"/>
      <c r="U5939" s="58"/>
      <c r="V5939" s="53">
        <f t="shared" si="1429"/>
        <v>0</v>
      </c>
      <c r="W5939" s="75"/>
      <c r="X5939" s="76"/>
    </row>
    <row r="5940" spans="1:24" s="77" customFormat="1" ht="31.5" x14ac:dyDescent="0.25">
      <c r="A5940" s="72" t="s">
        <v>320</v>
      </c>
      <c r="B5940" s="33" t="s">
        <v>338</v>
      </c>
      <c r="C5940" s="78" t="s">
        <v>128</v>
      </c>
      <c r="D5940" s="43" t="s">
        <v>118</v>
      </c>
      <c r="E5940" s="74"/>
      <c r="F5940" s="74"/>
      <c r="G5940" s="74"/>
      <c r="H5940" s="74"/>
      <c r="I5940" s="54"/>
      <c r="J5940" s="50"/>
      <c r="K5940" s="54"/>
      <c r="L5940" s="55"/>
      <c r="M5940" s="75"/>
      <c r="N5940" s="75"/>
      <c r="O5940" s="74"/>
      <c r="P5940" s="74"/>
      <c r="Q5940" s="57">
        <f t="shared" si="1428"/>
        <v>0</v>
      </c>
      <c r="R5940" s="74"/>
      <c r="S5940" s="53">
        <f t="shared" si="1430"/>
        <v>0</v>
      </c>
      <c r="T5940" s="58"/>
      <c r="U5940" s="58"/>
      <c r="V5940" s="53">
        <f t="shared" si="1429"/>
        <v>0</v>
      </c>
      <c r="W5940" s="75"/>
      <c r="X5940" s="76"/>
    </row>
    <row r="5941" spans="1:24" s="77" customFormat="1" ht="15.75" x14ac:dyDescent="0.25">
      <c r="A5941" s="72" t="s">
        <v>320</v>
      </c>
      <c r="B5941" s="33" t="s">
        <v>338</v>
      </c>
      <c r="C5941" s="78" t="s">
        <v>47</v>
      </c>
      <c r="D5941" s="43" t="s">
        <v>121</v>
      </c>
      <c r="E5941" s="74"/>
      <c r="F5941" s="74"/>
      <c r="G5941" s="74"/>
      <c r="H5941" s="74"/>
      <c r="I5941" s="54"/>
      <c r="J5941" s="50"/>
      <c r="K5941" s="54"/>
      <c r="L5941" s="55"/>
      <c r="M5941" s="75"/>
      <c r="N5941" s="75"/>
      <c r="O5941" s="74"/>
      <c r="P5941" s="74"/>
      <c r="Q5941" s="57">
        <f t="shared" si="1428"/>
        <v>0</v>
      </c>
      <c r="R5941" s="74"/>
      <c r="S5941" s="53">
        <f t="shared" si="1430"/>
        <v>0</v>
      </c>
      <c r="T5941" s="58"/>
      <c r="U5941" s="58"/>
      <c r="V5941" s="53">
        <f t="shared" si="1429"/>
        <v>0</v>
      </c>
      <c r="W5941" s="75"/>
      <c r="X5941" s="76"/>
    </row>
    <row r="5942" spans="1:24" s="77" customFormat="1" ht="31.5" x14ac:dyDescent="0.25">
      <c r="A5942" s="72" t="s">
        <v>320</v>
      </c>
      <c r="B5942" s="33" t="s">
        <v>338</v>
      </c>
      <c r="C5942" s="78" t="s">
        <v>49</v>
      </c>
      <c r="D5942" s="43" t="s">
        <v>196</v>
      </c>
      <c r="E5942" s="74"/>
      <c r="F5942" s="74"/>
      <c r="G5942" s="74"/>
      <c r="H5942" s="74"/>
      <c r="I5942" s="54"/>
      <c r="J5942" s="50"/>
      <c r="K5942" s="54"/>
      <c r="L5942" s="55"/>
      <c r="M5942" s="75"/>
      <c r="N5942" s="75"/>
      <c r="O5942" s="74"/>
      <c r="P5942" s="74"/>
      <c r="Q5942" s="57">
        <f t="shared" si="1428"/>
        <v>0</v>
      </c>
      <c r="R5942" s="74"/>
      <c r="S5942" s="53">
        <f t="shared" si="1430"/>
        <v>0</v>
      </c>
      <c r="T5942" s="58"/>
      <c r="U5942" s="58"/>
      <c r="V5942" s="53">
        <f t="shared" si="1429"/>
        <v>0</v>
      </c>
      <c r="W5942" s="75"/>
      <c r="X5942" s="76"/>
    </row>
    <row r="5943" spans="1:24" s="77" customFormat="1" ht="31.5" x14ac:dyDescent="0.25">
      <c r="A5943" s="72" t="s">
        <v>320</v>
      </c>
      <c r="B5943" s="33" t="s">
        <v>338</v>
      </c>
      <c r="C5943" s="78" t="s">
        <v>197</v>
      </c>
      <c r="D5943" s="43" t="s">
        <v>198</v>
      </c>
      <c r="E5943" s="74"/>
      <c r="F5943" s="74"/>
      <c r="G5943" s="74"/>
      <c r="H5943" s="74"/>
      <c r="I5943" s="54"/>
      <c r="J5943" s="50"/>
      <c r="K5943" s="54"/>
      <c r="L5943" s="55"/>
      <c r="M5943" s="75"/>
      <c r="N5943" s="75"/>
      <c r="O5943" s="74"/>
      <c r="P5943" s="74"/>
      <c r="Q5943" s="57">
        <f t="shared" si="1428"/>
        <v>0</v>
      </c>
      <c r="R5943" s="74"/>
      <c r="S5943" s="53">
        <f t="shared" si="1430"/>
        <v>0</v>
      </c>
      <c r="T5943" s="58"/>
      <c r="U5943" s="58"/>
      <c r="V5943" s="53">
        <f t="shared" si="1429"/>
        <v>0</v>
      </c>
      <c r="W5943" s="75"/>
      <c r="X5943" s="76"/>
    </row>
    <row r="5944" spans="1:24" s="77" customFormat="1" ht="47.25" x14ac:dyDescent="0.25">
      <c r="A5944" s="72" t="s">
        <v>320</v>
      </c>
      <c r="B5944" s="33" t="s">
        <v>338</v>
      </c>
      <c r="C5944" s="78" t="s">
        <v>199</v>
      </c>
      <c r="D5944" s="43" t="s">
        <v>200</v>
      </c>
      <c r="E5944" s="74"/>
      <c r="F5944" s="74"/>
      <c r="G5944" s="74"/>
      <c r="H5944" s="74"/>
      <c r="I5944" s="54"/>
      <c r="J5944" s="50"/>
      <c r="K5944" s="54"/>
      <c r="L5944" s="55"/>
      <c r="M5944" s="75"/>
      <c r="N5944" s="75"/>
      <c r="O5944" s="74"/>
      <c r="P5944" s="74"/>
      <c r="Q5944" s="57">
        <f t="shared" si="1428"/>
        <v>0</v>
      </c>
      <c r="R5944" s="74"/>
      <c r="S5944" s="53">
        <f t="shared" si="1430"/>
        <v>0</v>
      </c>
      <c r="T5944" s="58"/>
      <c r="U5944" s="58"/>
      <c r="V5944" s="53">
        <f t="shared" si="1429"/>
        <v>0</v>
      </c>
      <c r="W5944" s="75"/>
      <c r="X5944" s="76"/>
    </row>
    <row r="5945" spans="1:24" s="77" customFormat="1" ht="31.5" x14ac:dyDescent="0.25">
      <c r="A5945" s="72" t="s">
        <v>320</v>
      </c>
      <c r="B5945" s="33" t="s">
        <v>338</v>
      </c>
      <c r="C5945" s="78" t="s">
        <v>201</v>
      </c>
      <c r="D5945" s="43" t="s">
        <v>202</v>
      </c>
      <c r="E5945" s="74"/>
      <c r="F5945" s="74"/>
      <c r="G5945" s="74"/>
      <c r="H5945" s="74"/>
      <c r="I5945" s="54"/>
      <c r="J5945" s="50"/>
      <c r="K5945" s="54"/>
      <c r="L5945" s="55"/>
      <c r="M5945" s="75"/>
      <c r="N5945" s="75"/>
      <c r="O5945" s="74"/>
      <c r="P5945" s="74"/>
      <c r="Q5945" s="57">
        <f t="shared" si="1428"/>
        <v>0</v>
      </c>
      <c r="R5945" s="74"/>
      <c r="S5945" s="53">
        <f t="shared" si="1430"/>
        <v>0</v>
      </c>
      <c r="T5945" s="58"/>
      <c r="U5945" s="58"/>
      <c r="V5945" s="53">
        <f t="shared" si="1429"/>
        <v>0</v>
      </c>
      <c r="W5945" s="75"/>
      <c r="X5945" s="76"/>
    </row>
    <row r="5946" spans="1:24" s="77" customFormat="1" ht="47.25" x14ac:dyDescent="0.25">
      <c r="A5946" s="72" t="s">
        <v>320</v>
      </c>
      <c r="B5946" s="33" t="s">
        <v>338</v>
      </c>
      <c r="C5946" s="78" t="s">
        <v>203</v>
      </c>
      <c r="D5946" s="43" t="s">
        <v>204</v>
      </c>
      <c r="E5946" s="74"/>
      <c r="F5946" s="74"/>
      <c r="G5946" s="74"/>
      <c r="H5946" s="74"/>
      <c r="I5946" s="54"/>
      <c r="J5946" s="50"/>
      <c r="K5946" s="54"/>
      <c r="L5946" s="55"/>
      <c r="M5946" s="75"/>
      <c r="N5946" s="75"/>
      <c r="O5946" s="74"/>
      <c r="P5946" s="74"/>
      <c r="Q5946" s="57">
        <f t="shared" si="1428"/>
        <v>0</v>
      </c>
      <c r="R5946" s="74"/>
      <c r="S5946" s="53">
        <f t="shared" si="1430"/>
        <v>0</v>
      </c>
      <c r="T5946" s="58"/>
      <c r="U5946" s="58"/>
      <c r="V5946" s="53">
        <f t="shared" si="1429"/>
        <v>0</v>
      </c>
      <c r="W5946" s="75"/>
      <c r="X5946" s="76"/>
    </row>
    <row r="5947" spans="1:24" s="77" customFormat="1" ht="31.5" x14ac:dyDescent="0.25">
      <c r="A5947" s="72" t="s">
        <v>320</v>
      </c>
      <c r="B5947" s="22" t="s">
        <v>339</v>
      </c>
      <c r="C5947" s="73" t="s">
        <v>102</v>
      </c>
      <c r="D5947" s="32" t="s">
        <v>50</v>
      </c>
      <c r="E5947" s="64">
        <f t="shared" ref="E5947:L5947" si="1431">SUM(E5948:E5994)</f>
        <v>0</v>
      </c>
      <c r="F5947" s="64">
        <f t="shared" si="1431"/>
        <v>0</v>
      </c>
      <c r="G5947" s="64">
        <f t="shared" si="1431"/>
        <v>76</v>
      </c>
      <c r="H5947" s="64">
        <f t="shared" si="1431"/>
        <v>76</v>
      </c>
      <c r="I5947" s="134">
        <f t="shared" si="1431"/>
        <v>0</v>
      </c>
      <c r="J5947" s="134">
        <f t="shared" si="1431"/>
        <v>0</v>
      </c>
      <c r="K5947" s="134">
        <f t="shared" si="1431"/>
        <v>0</v>
      </c>
      <c r="L5947" s="64">
        <f t="shared" si="1431"/>
        <v>0</v>
      </c>
      <c r="M5947" s="64"/>
      <c r="N5947" s="64"/>
      <c r="O5947" s="64">
        <f t="shared" ref="O5947:V5947" si="1432">SUM(O5948:O5992)</f>
        <v>0</v>
      </c>
      <c r="P5947" s="64">
        <f t="shared" si="1432"/>
        <v>0</v>
      </c>
      <c r="Q5947" s="134">
        <f t="shared" si="1432"/>
        <v>0</v>
      </c>
      <c r="R5947" s="64">
        <f t="shared" si="1432"/>
        <v>0</v>
      </c>
      <c r="S5947" s="64">
        <f t="shared" si="1432"/>
        <v>0</v>
      </c>
      <c r="T5947" s="144">
        <f t="shared" si="1432"/>
        <v>0</v>
      </c>
      <c r="U5947" s="144">
        <f t="shared" si="1432"/>
        <v>0</v>
      </c>
      <c r="V5947" s="64">
        <f t="shared" si="1432"/>
        <v>0</v>
      </c>
      <c r="W5947" s="64"/>
      <c r="X5947" s="76"/>
    </row>
    <row r="5948" spans="1:24" s="77" customFormat="1" ht="63" x14ac:dyDescent="0.25">
      <c r="A5948" s="72" t="s">
        <v>320</v>
      </c>
      <c r="B5948" s="44" t="s">
        <v>339</v>
      </c>
      <c r="C5948" s="73" t="s">
        <v>102</v>
      </c>
      <c r="D5948" s="43" t="s">
        <v>205</v>
      </c>
      <c r="E5948" s="74"/>
      <c r="F5948" s="74"/>
      <c r="G5948" s="74"/>
      <c r="H5948" s="74"/>
      <c r="I5948" s="54"/>
      <c r="J5948" s="50"/>
      <c r="K5948" s="54"/>
      <c r="L5948" s="55"/>
      <c r="M5948" s="75"/>
      <c r="N5948" s="75"/>
      <c r="O5948" s="74"/>
      <c r="P5948" s="74"/>
      <c r="Q5948" s="57">
        <f>O5948-P5948</f>
        <v>0</v>
      </c>
      <c r="R5948" s="74"/>
      <c r="S5948" s="53">
        <f>ROUND(R5948/12*3,0)</f>
        <v>0</v>
      </c>
      <c r="T5948" s="58"/>
      <c r="U5948" s="58"/>
      <c r="V5948" s="53">
        <f>T5948-U5948</f>
        <v>0</v>
      </c>
      <c r="W5948" s="75"/>
      <c r="X5948" s="76"/>
    </row>
    <row r="5949" spans="1:24" s="77" customFormat="1" ht="15.75" x14ac:dyDescent="0.25">
      <c r="A5949" s="72" t="s">
        <v>320</v>
      </c>
      <c r="B5949" s="44" t="s">
        <v>339</v>
      </c>
      <c r="C5949" s="23" t="s">
        <v>384</v>
      </c>
      <c r="D5949" s="43" t="s">
        <v>387</v>
      </c>
      <c r="E5949" s="74"/>
      <c r="F5949" s="74"/>
      <c r="G5949" s="74"/>
      <c r="H5949" s="74"/>
      <c r="I5949" s="54"/>
      <c r="J5949" s="50"/>
      <c r="K5949" s="54"/>
      <c r="L5949" s="55"/>
      <c r="M5949" s="75"/>
      <c r="N5949" s="75"/>
      <c r="O5949" s="74"/>
      <c r="P5949" s="74"/>
      <c r="Q5949" s="57"/>
      <c r="R5949" s="74"/>
      <c r="S5949" s="53"/>
      <c r="T5949" s="58"/>
      <c r="U5949" s="58"/>
      <c r="V5949" s="53"/>
      <c r="W5949" s="75"/>
      <c r="X5949" s="76"/>
    </row>
    <row r="5950" spans="1:24" s="77" customFormat="1" ht="15.75" x14ac:dyDescent="0.25">
      <c r="A5950" s="72" t="s">
        <v>320</v>
      </c>
      <c r="B5950" s="44" t="s">
        <v>339</v>
      </c>
      <c r="C5950" s="23" t="s">
        <v>385</v>
      </c>
      <c r="D5950" s="43" t="s">
        <v>388</v>
      </c>
      <c r="E5950" s="74"/>
      <c r="F5950" s="74"/>
      <c r="G5950" s="74"/>
      <c r="H5950" s="74"/>
      <c r="I5950" s="54"/>
      <c r="J5950" s="50"/>
      <c r="K5950" s="54"/>
      <c r="L5950" s="55"/>
      <c r="M5950" s="75"/>
      <c r="N5950" s="75"/>
      <c r="O5950" s="74"/>
      <c r="P5950" s="74"/>
      <c r="Q5950" s="57"/>
      <c r="R5950" s="74"/>
      <c r="S5950" s="53"/>
      <c r="T5950" s="58"/>
      <c r="U5950" s="58"/>
      <c r="V5950" s="53"/>
      <c r="W5950" s="75"/>
      <c r="X5950" s="76"/>
    </row>
    <row r="5951" spans="1:24" s="77" customFormat="1" ht="31.5" x14ac:dyDescent="0.25">
      <c r="A5951" s="72" t="s">
        <v>320</v>
      </c>
      <c r="B5951" s="44" t="s">
        <v>339</v>
      </c>
      <c r="C5951" s="23" t="s">
        <v>386</v>
      </c>
      <c r="D5951" s="43" t="s">
        <v>389</v>
      </c>
      <c r="E5951" s="74"/>
      <c r="F5951" s="74"/>
      <c r="G5951" s="74"/>
      <c r="H5951" s="74"/>
      <c r="I5951" s="54"/>
      <c r="J5951" s="50"/>
      <c r="K5951" s="54"/>
      <c r="L5951" s="55"/>
      <c r="M5951" s="75"/>
      <c r="N5951" s="75"/>
      <c r="O5951" s="74"/>
      <c r="P5951" s="74"/>
      <c r="Q5951" s="57"/>
      <c r="R5951" s="74"/>
      <c r="S5951" s="53"/>
      <c r="T5951" s="58"/>
      <c r="U5951" s="58"/>
      <c r="V5951" s="53"/>
      <c r="W5951" s="75"/>
      <c r="X5951" s="76"/>
    </row>
    <row r="5952" spans="1:24" s="77" customFormat="1" ht="31.5" x14ac:dyDescent="0.25">
      <c r="A5952" s="72" t="s">
        <v>320</v>
      </c>
      <c r="B5952" s="44" t="s">
        <v>339</v>
      </c>
      <c r="C5952" s="79" t="s">
        <v>206</v>
      </c>
      <c r="D5952" s="43" t="s">
        <v>207</v>
      </c>
      <c r="E5952" s="74"/>
      <c r="F5952" s="74"/>
      <c r="G5952" s="74"/>
      <c r="H5952" s="74"/>
      <c r="I5952" s="127"/>
      <c r="J5952" s="55"/>
      <c r="K5952" s="127"/>
      <c r="L5952" s="55"/>
      <c r="M5952" s="75"/>
      <c r="N5952" s="75"/>
      <c r="O5952" s="74"/>
      <c r="P5952" s="74"/>
      <c r="Q5952" s="59">
        <f t="shared" ref="Q5952:Q5990" si="1433">O5952-P5952</f>
        <v>0</v>
      </c>
      <c r="R5952" s="74"/>
      <c r="S5952" s="53">
        <f t="shared" ref="S5952:S5990" si="1434">ROUND(R5952/12*3,0)</f>
        <v>0</v>
      </c>
      <c r="T5952" s="53"/>
      <c r="U5952" s="53"/>
      <c r="V5952" s="53">
        <f t="shared" ref="V5952:V5990" si="1435">T5952-U5952</f>
        <v>0</v>
      </c>
      <c r="W5952" s="75"/>
      <c r="X5952" s="76"/>
    </row>
    <row r="5953" spans="1:24" s="77" customFormat="1" ht="31.5" x14ac:dyDescent="0.25">
      <c r="A5953" s="72" t="s">
        <v>320</v>
      </c>
      <c r="B5953" s="44" t="s">
        <v>339</v>
      </c>
      <c r="C5953" s="79" t="s">
        <v>208</v>
      </c>
      <c r="D5953" s="43" t="s">
        <v>209</v>
      </c>
      <c r="E5953" s="53"/>
      <c r="F5953" s="53">
        <f>E5953/12*1</f>
        <v>0</v>
      </c>
      <c r="G5953" s="53"/>
      <c r="H5953" s="53"/>
      <c r="I5953" s="54"/>
      <c r="J5953" s="50"/>
      <c r="K5953" s="54"/>
      <c r="L5953" s="55"/>
      <c r="M5953" s="75"/>
      <c r="N5953" s="75"/>
      <c r="O5953" s="74"/>
      <c r="P5953" s="74"/>
      <c r="Q5953" s="57">
        <f t="shared" si="1433"/>
        <v>0</v>
      </c>
      <c r="R5953" s="74"/>
      <c r="S5953" s="53">
        <f t="shared" si="1434"/>
        <v>0</v>
      </c>
      <c r="T5953" s="58"/>
      <c r="U5953" s="58"/>
      <c r="V5953" s="53">
        <f t="shared" si="1435"/>
        <v>0</v>
      </c>
      <c r="W5953" s="75"/>
      <c r="X5953" s="76"/>
    </row>
    <row r="5954" spans="1:24" s="77" customFormat="1" ht="15.75" x14ac:dyDescent="0.25">
      <c r="A5954" s="72" t="s">
        <v>320</v>
      </c>
      <c r="B5954" s="44" t="s">
        <v>339</v>
      </c>
      <c r="C5954" s="79" t="s">
        <v>210</v>
      </c>
      <c r="D5954" s="43" t="s">
        <v>224</v>
      </c>
      <c r="E5954" s="74"/>
      <c r="F5954" s="74"/>
      <c r="G5954" s="74"/>
      <c r="H5954" s="74"/>
      <c r="I5954" s="54"/>
      <c r="J5954" s="50"/>
      <c r="K5954" s="54"/>
      <c r="L5954" s="55"/>
      <c r="M5954" s="75"/>
      <c r="N5954" s="75"/>
      <c r="O5954" s="74"/>
      <c r="P5954" s="74"/>
      <c r="Q5954" s="57">
        <f t="shared" si="1433"/>
        <v>0</v>
      </c>
      <c r="R5954" s="74"/>
      <c r="S5954" s="53">
        <f t="shared" si="1434"/>
        <v>0</v>
      </c>
      <c r="T5954" s="58"/>
      <c r="U5954" s="58"/>
      <c r="V5954" s="53">
        <f t="shared" si="1435"/>
        <v>0</v>
      </c>
      <c r="W5954" s="75"/>
      <c r="X5954" s="76"/>
    </row>
    <row r="5955" spans="1:24" s="77" customFormat="1" ht="31.5" x14ac:dyDescent="0.25">
      <c r="A5955" s="72" t="s">
        <v>320</v>
      </c>
      <c r="B5955" s="44" t="s">
        <v>339</v>
      </c>
      <c r="C5955" s="79" t="s">
        <v>211</v>
      </c>
      <c r="D5955" s="43" t="s">
        <v>225</v>
      </c>
      <c r="E5955" s="74"/>
      <c r="F5955" s="74"/>
      <c r="G5955" s="74"/>
      <c r="H5955" s="74"/>
      <c r="I5955" s="54"/>
      <c r="J5955" s="50"/>
      <c r="K5955" s="54"/>
      <c r="L5955" s="55"/>
      <c r="M5955" s="75"/>
      <c r="N5955" s="75"/>
      <c r="O5955" s="74"/>
      <c r="P5955" s="74"/>
      <c r="Q5955" s="57">
        <f t="shared" si="1433"/>
        <v>0</v>
      </c>
      <c r="R5955" s="74"/>
      <c r="S5955" s="53">
        <f>ROUND(R5955/12*3,0)</f>
        <v>0</v>
      </c>
      <c r="T5955" s="58"/>
      <c r="U5955" s="58"/>
      <c r="V5955" s="53">
        <f t="shared" si="1435"/>
        <v>0</v>
      </c>
      <c r="W5955" s="75"/>
      <c r="X5955" s="76"/>
    </row>
    <row r="5956" spans="1:24" s="77" customFormat="1" ht="31.5" x14ac:dyDescent="0.25">
      <c r="A5956" s="72" t="s">
        <v>320</v>
      </c>
      <c r="B5956" s="44" t="s">
        <v>339</v>
      </c>
      <c r="C5956" s="79" t="s">
        <v>212</v>
      </c>
      <c r="D5956" s="43" t="s">
        <v>213</v>
      </c>
      <c r="E5956" s="53"/>
      <c r="F5956" s="53">
        <f>E5956/12*1</f>
        <v>0</v>
      </c>
      <c r="G5956" s="53"/>
      <c r="H5956" s="53"/>
      <c r="I5956" s="54"/>
      <c r="J5956" s="50"/>
      <c r="K5956" s="54"/>
      <c r="L5956" s="55"/>
      <c r="M5956" s="75"/>
      <c r="N5956" s="75"/>
      <c r="O5956" s="74"/>
      <c r="P5956" s="74"/>
      <c r="Q5956" s="57">
        <f t="shared" si="1433"/>
        <v>0</v>
      </c>
      <c r="R5956" s="74"/>
      <c r="S5956" s="53">
        <f t="shared" si="1434"/>
        <v>0</v>
      </c>
      <c r="T5956" s="58"/>
      <c r="U5956" s="58"/>
      <c r="V5956" s="53">
        <f t="shared" si="1435"/>
        <v>0</v>
      </c>
      <c r="W5956" s="75"/>
      <c r="X5956" s="76"/>
    </row>
    <row r="5957" spans="1:24" s="77" customFormat="1" ht="15.75" x14ac:dyDescent="0.25">
      <c r="A5957" s="72" t="s">
        <v>320</v>
      </c>
      <c r="B5957" s="44" t="s">
        <v>339</v>
      </c>
      <c r="C5957" s="79" t="s">
        <v>214</v>
      </c>
      <c r="D5957" s="43" t="s">
        <v>215</v>
      </c>
      <c r="E5957" s="74"/>
      <c r="F5957" s="74"/>
      <c r="G5957" s="74"/>
      <c r="H5957" s="74"/>
      <c r="I5957" s="54"/>
      <c r="J5957" s="50"/>
      <c r="K5957" s="54"/>
      <c r="L5957" s="55"/>
      <c r="M5957" s="75"/>
      <c r="N5957" s="75"/>
      <c r="O5957" s="74"/>
      <c r="P5957" s="74"/>
      <c r="Q5957" s="57">
        <f t="shared" si="1433"/>
        <v>0</v>
      </c>
      <c r="R5957" s="74"/>
      <c r="S5957" s="53">
        <f t="shared" si="1434"/>
        <v>0</v>
      </c>
      <c r="T5957" s="58"/>
      <c r="U5957" s="58"/>
      <c r="V5957" s="53">
        <f t="shared" si="1435"/>
        <v>0</v>
      </c>
      <c r="W5957" s="75"/>
      <c r="X5957" s="76"/>
    </row>
    <row r="5958" spans="1:24" s="77" customFormat="1" ht="31.5" x14ac:dyDescent="0.25">
      <c r="A5958" s="72" t="s">
        <v>320</v>
      </c>
      <c r="B5958" s="44" t="s">
        <v>339</v>
      </c>
      <c r="C5958" s="79" t="s">
        <v>216</v>
      </c>
      <c r="D5958" s="43" t="s">
        <v>217</v>
      </c>
      <c r="E5958" s="53"/>
      <c r="F5958" s="53">
        <f t="shared" ref="F5958:F5989" si="1436">E5958/12*1</f>
        <v>0</v>
      </c>
      <c r="G5958" s="53"/>
      <c r="H5958" s="53"/>
      <c r="I5958" s="54"/>
      <c r="J5958" s="50"/>
      <c r="K5958" s="54"/>
      <c r="L5958" s="55"/>
      <c r="M5958" s="75"/>
      <c r="N5958" s="75"/>
      <c r="O5958" s="74"/>
      <c r="P5958" s="74"/>
      <c r="Q5958" s="57">
        <f t="shared" si="1433"/>
        <v>0</v>
      </c>
      <c r="R5958" s="74"/>
      <c r="S5958" s="53">
        <f t="shared" si="1434"/>
        <v>0</v>
      </c>
      <c r="T5958" s="58"/>
      <c r="U5958" s="58"/>
      <c r="V5958" s="53">
        <f t="shared" si="1435"/>
        <v>0</v>
      </c>
      <c r="W5958" s="75"/>
      <c r="X5958" s="76"/>
    </row>
    <row r="5959" spans="1:24" s="77" customFormat="1" ht="31.5" x14ac:dyDescent="0.25">
      <c r="A5959" s="72" t="s">
        <v>320</v>
      </c>
      <c r="B5959" s="44" t="s">
        <v>339</v>
      </c>
      <c r="C5959" s="79" t="s">
        <v>218</v>
      </c>
      <c r="D5959" s="43" t="s">
        <v>219</v>
      </c>
      <c r="E5959" s="53"/>
      <c r="F5959" s="53">
        <f t="shared" si="1436"/>
        <v>0</v>
      </c>
      <c r="G5959" s="53"/>
      <c r="H5959" s="53"/>
      <c r="I5959" s="54"/>
      <c r="J5959" s="50"/>
      <c r="K5959" s="54"/>
      <c r="L5959" s="55"/>
      <c r="M5959" s="75"/>
      <c r="N5959" s="75"/>
      <c r="O5959" s="74"/>
      <c r="P5959" s="74"/>
      <c r="Q5959" s="57">
        <f t="shared" si="1433"/>
        <v>0</v>
      </c>
      <c r="R5959" s="74"/>
      <c r="S5959" s="53">
        <f t="shared" si="1434"/>
        <v>0</v>
      </c>
      <c r="T5959" s="58"/>
      <c r="U5959" s="58"/>
      <c r="V5959" s="53">
        <f t="shared" si="1435"/>
        <v>0</v>
      </c>
      <c r="W5959" s="75"/>
      <c r="X5959" s="76"/>
    </row>
    <row r="5960" spans="1:24" s="77" customFormat="1" ht="31.5" x14ac:dyDescent="0.25">
      <c r="A5960" s="72" t="s">
        <v>320</v>
      </c>
      <c r="B5960" s="44" t="s">
        <v>339</v>
      </c>
      <c r="C5960" s="79" t="s">
        <v>220</v>
      </c>
      <c r="D5960" s="43" t="s">
        <v>221</v>
      </c>
      <c r="E5960" s="53"/>
      <c r="F5960" s="53">
        <f t="shared" si="1436"/>
        <v>0</v>
      </c>
      <c r="G5960" s="53"/>
      <c r="H5960" s="53"/>
      <c r="I5960" s="54"/>
      <c r="J5960" s="50"/>
      <c r="K5960" s="54"/>
      <c r="L5960" s="55"/>
      <c r="M5960" s="75"/>
      <c r="N5960" s="75"/>
      <c r="O5960" s="74"/>
      <c r="P5960" s="74"/>
      <c r="Q5960" s="57">
        <f t="shared" si="1433"/>
        <v>0</v>
      </c>
      <c r="R5960" s="74"/>
      <c r="S5960" s="53">
        <f t="shared" si="1434"/>
        <v>0</v>
      </c>
      <c r="T5960" s="58"/>
      <c r="U5960" s="58"/>
      <c r="V5960" s="53">
        <f t="shared" si="1435"/>
        <v>0</v>
      </c>
      <c r="W5960" s="75"/>
      <c r="X5960" s="76"/>
    </row>
    <row r="5961" spans="1:24" s="77" customFormat="1" ht="31.5" x14ac:dyDescent="0.25">
      <c r="A5961" s="72" t="s">
        <v>320</v>
      </c>
      <c r="B5961" s="44" t="s">
        <v>339</v>
      </c>
      <c r="C5961" s="79" t="s">
        <v>222</v>
      </c>
      <c r="D5961" s="43" t="s">
        <v>226</v>
      </c>
      <c r="E5961" s="53"/>
      <c r="F5961" s="53">
        <f t="shared" si="1436"/>
        <v>0</v>
      </c>
      <c r="G5961" s="53"/>
      <c r="H5961" s="53"/>
      <c r="I5961" s="54"/>
      <c r="J5961" s="50"/>
      <c r="K5961" s="54"/>
      <c r="L5961" s="55"/>
      <c r="M5961" s="75"/>
      <c r="N5961" s="75"/>
      <c r="O5961" s="74"/>
      <c r="P5961" s="74"/>
      <c r="Q5961" s="57">
        <f t="shared" si="1433"/>
        <v>0</v>
      </c>
      <c r="R5961" s="74"/>
      <c r="S5961" s="53">
        <f t="shared" si="1434"/>
        <v>0</v>
      </c>
      <c r="T5961" s="58"/>
      <c r="U5961" s="58"/>
      <c r="V5961" s="53">
        <f t="shared" si="1435"/>
        <v>0</v>
      </c>
      <c r="W5961" s="75"/>
      <c r="X5961" s="76"/>
    </row>
    <row r="5962" spans="1:24" s="77" customFormat="1" ht="31.5" x14ac:dyDescent="0.25">
      <c r="A5962" s="72" t="s">
        <v>320</v>
      </c>
      <c r="B5962" s="44" t="s">
        <v>339</v>
      </c>
      <c r="C5962" s="79" t="s">
        <v>223</v>
      </c>
      <c r="D5962" s="43" t="s">
        <v>227</v>
      </c>
      <c r="E5962" s="53"/>
      <c r="F5962" s="53">
        <f t="shared" si="1436"/>
        <v>0</v>
      </c>
      <c r="G5962" s="53"/>
      <c r="H5962" s="53"/>
      <c r="I5962" s="54"/>
      <c r="J5962" s="50"/>
      <c r="K5962" s="54"/>
      <c r="L5962" s="55"/>
      <c r="M5962" s="75"/>
      <c r="N5962" s="75"/>
      <c r="O5962" s="74"/>
      <c r="P5962" s="74"/>
      <c r="Q5962" s="57">
        <f t="shared" si="1433"/>
        <v>0</v>
      </c>
      <c r="R5962" s="74"/>
      <c r="S5962" s="53">
        <f t="shared" si="1434"/>
        <v>0</v>
      </c>
      <c r="T5962" s="58"/>
      <c r="U5962" s="58"/>
      <c r="V5962" s="53">
        <f t="shared" si="1435"/>
        <v>0</v>
      </c>
      <c r="W5962" s="75"/>
      <c r="X5962" s="76"/>
    </row>
    <row r="5963" spans="1:24" s="77" customFormat="1" ht="31.5" x14ac:dyDescent="0.25">
      <c r="A5963" s="72" t="s">
        <v>320</v>
      </c>
      <c r="B5963" s="44" t="s">
        <v>339</v>
      </c>
      <c r="C5963" s="79" t="s">
        <v>280</v>
      </c>
      <c r="D5963" s="43" t="s">
        <v>281</v>
      </c>
      <c r="E5963" s="53"/>
      <c r="F5963" s="53">
        <f t="shared" si="1436"/>
        <v>0</v>
      </c>
      <c r="G5963" s="53"/>
      <c r="H5963" s="53"/>
      <c r="I5963" s="54"/>
      <c r="J5963" s="50"/>
      <c r="K5963" s="54"/>
      <c r="L5963" s="55"/>
      <c r="M5963" s="75"/>
      <c r="N5963" s="75"/>
      <c r="O5963" s="74"/>
      <c r="P5963" s="74"/>
      <c r="Q5963" s="57">
        <f t="shared" si="1433"/>
        <v>0</v>
      </c>
      <c r="R5963" s="74"/>
      <c r="S5963" s="53">
        <f t="shared" si="1434"/>
        <v>0</v>
      </c>
      <c r="T5963" s="58"/>
      <c r="U5963" s="58"/>
      <c r="V5963" s="53">
        <f t="shared" si="1435"/>
        <v>0</v>
      </c>
      <c r="W5963" s="75"/>
      <c r="X5963" s="76"/>
    </row>
    <row r="5964" spans="1:24" s="77" customFormat="1" ht="15.75" x14ac:dyDescent="0.25">
      <c r="A5964" s="72" t="s">
        <v>320</v>
      </c>
      <c r="B5964" s="44" t="s">
        <v>339</v>
      </c>
      <c r="C5964" s="79" t="s">
        <v>228</v>
      </c>
      <c r="D5964" s="43" t="s">
        <v>229</v>
      </c>
      <c r="E5964" s="53"/>
      <c r="F5964" s="53">
        <f t="shared" si="1436"/>
        <v>0</v>
      </c>
      <c r="G5964" s="53"/>
      <c r="H5964" s="53"/>
      <c r="I5964" s="54"/>
      <c r="J5964" s="50"/>
      <c r="K5964" s="54"/>
      <c r="L5964" s="55"/>
      <c r="M5964" s="75"/>
      <c r="N5964" s="75"/>
      <c r="O5964" s="74"/>
      <c r="P5964" s="74"/>
      <c r="Q5964" s="57">
        <f t="shared" si="1433"/>
        <v>0</v>
      </c>
      <c r="R5964" s="74"/>
      <c r="S5964" s="53">
        <f t="shared" si="1434"/>
        <v>0</v>
      </c>
      <c r="T5964" s="58"/>
      <c r="U5964" s="58"/>
      <c r="V5964" s="53">
        <f t="shared" si="1435"/>
        <v>0</v>
      </c>
      <c r="W5964" s="75"/>
      <c r="X5964" s="76"/>
    </row>
    <row r="5965" spans="1:24" s="77" customFormat="1" ht="31.5" x14ac:dyDescent="0.25">
      <c r="A5965" s="72" t="s">
        <v>320</v>
      </c>
      <c r="B5965" s="44" t="s">
        <v>339</v>
      </c>
      <c r="C5965" s="79" t="s">
        <v>230</v>
      </c>
      <c r="D5965" s="43" t="s">
        <v>231</v>
      </c>
      <c r="E5965" s="53"/>
      <c r="F5965" s="53">
        <f t="shared" si="1436"/>
        <v>0</v>
      </c>
      <c r="G5965" s="53"/>
      <c r="H5965" s="53"/>
      <c r="I5965" s="54"/>
      <c r="J5965" s="50"/>
      <c r="K5965" s="54"/>
      <c r="L5965" s="55"/>
      <c r="M5965" s="75"/>
      <c r="N5965" s="75"/>
      <c r="O5965" s="74"/>
      <c r="P5965" s="74"/>
      <c r="Q5965" s="57">
        <f t="shared" si="1433"/>
        <v>0</v>
      </c>
      <c r="R5965" s="74"/>
      <c r="S5965" s="53">
        <f t="shared" si="1434"/>
        <v>0</v>
      </c>
      <c r="T5965" s="58"/>
      <c r="U5965" s="58"/>
      <c r="V5965" s="53">
        <f t="shared" si="1435"/>
        <v>0</v>
      </c>
      <c r="W5965" s="75"/>
      <c r="X5965" s="76"/>
    </row>
    <row r="5966" spans="1:24" s="77" customFormat="1" ht="15.75" x14ac:dyDescent="0.25">
      <c r="A5966" s="72" t="s">
        <v>320</v>
      </c>
      <c r="B5966" s="44" t="s">
        <v>339</v>
      </c>
      <c r="C5966" s="79" t="s">
        <v>232</v>
      </c>
      <c r="D5966" s="43" t="s">
        <v>233</v>
      </c>
      <c r="E5966" s="53"/>
      <c r="F5966" s="53">
        <f t="shared" si="1436"/>
        <v>0</v>
      </c>
      <c r="G5966" s="53"/>
      <c r="H5966" s="53"/>
      <c r="I5966" s="54"/>
      <c r="J5966" s="50"/>
      <c r="K5966" s="54"/>
      <c r="L5966" s="55"/>
      <c r="M5966" s="75"/>
      <c r="N5966" s="75"/>
      <c r="O5966" s="74"/>
      <c r="P5966" s="74"/>
      <c r="Q5966" s="57">
        <f t="shared" si="1433"/>
        <v>0</v>
      </c>
      <c r="R5966" s="74"/>
      <c r="S5966" s="53">
        <f t="shared" si="1434"/>
        <v>0</v>
      </c>
      <c r="T5966" s="58"/>
      <c r="U5966" s="58"/>
      <c r="V5966" s="53">
        <f t="shared" si="1435"/>
        <v>0</v>
      </c>
      <c r="W5966" s="75"/>
      <c r="X5966" s="76"/>
    </row>
    <row r="5967" spans="1:24" s="77" customFormat="1" ht="15.75" x14ac:dyDescent="0.25">
      <c r="A5967" s="72" t="s">
        <v>320</v>
      </c>
      <c r="B5967" s="44" t="s">
        <v>339</v>
      </c>
      <c r="C5967" s="37" t="s">
        <v>394</v>
      </c>
      <c r="D5967" s="43" t="s">
        <v>369</v>
      </c>
      <c r="E5967" s="53"/>
      <c r="F5967" s="53">
        <f t="shared" si="1436"/>
        <v>0</v>
      </c>
      <c r="G5967" s="53"/>
      <c r="H5967" s="53"/>
      <c r="I5967" s="54"/>
      <c r="J5967" s="50"/>
      <c r="K5967" s="54"/>
      <c r="L5967" s="55"/>
      <c r="M5967" s="75"/>
      <c r="N5967" s="75"/>
      <c r="O5967" s="74"/>
      <c r="P5967" s="74"/>
      <c r="Q5967" s="57">
        <f t="shared" si="1433"/>
        <v>0</v>
      </c>
      <c r="R5967" s="74"/>
      <c r="S5967" s="53">
        <f t="shared" si="1434"/>
        <v>0</v>
      </c>
      <c r="T5967" s="58"/>
      <c r="U5967" s="58"/>
      <c r="V5967" s="53">
        <f t="shared" si="1435"/>
        <v>0</v>
      </c>
      <c r="W5967" s="75"/>
      <c r="X5967" s="76"/>
    </row>
    <row r="5968" spans="1:24" s="77" customFormat="1" ht="15.75" x14ac:dyDescent="0.25">
      <c r="A5968" s="72" t="s">
        <v>320</v>
      </c>
      <c r="B5968" s="44" t="s">
        <v>339</v>
      </c>
      <c r="C5968" s="79" t="s">
        <v>234</v>
      </c>
      <c r="D5968" s="43" t="s">
        <v>235</v>
      </c>
      <c r="E5968" s="53"/>
      <c r="F5968" s="53">
        <f t="shared" si="1436"/>
        <v>0</v>
      </c>
      <c r="G5968" s="53"/>
      <c r="H5968" s="53"/>
      <c r="I5968" s="54"/>
      <c r="J5968" s="50"/>
      <c r="K5968" s="54"/>
      <c r="L5968" s="55"/>
      <c r="M5968" s="75"/>
      <c r="N5968" s="75"/>
      <c r="O5968" s="74"/>
      <c r="P5968" s="74"/>
      <c r="Q5968" s="57">
        <f t="shared" si="1433"/>
        <v>0</v>
      </c>
      <c r="R5968" s="74"/>
      <c r="S5968" s="53">
        <f t="shared" si="1434"/>
        <v>0</v>
      </c>
      <c r="T5968" s="58"/>
      <c r="U5968" s="58"/>
      <c r="V5968" s="53">
        <f t="shared" si="1435"/>
        <v>0</v>
      </c>
      <c r="W5968" s="75"/>
      <c r="X5968" s="76"/>
    </row>
    <row r="5969" spans="1:24" s="77" customFormat="1" ht="15.75" x14ac:dyDescent="0.25">
      <c r="A5969" s="72" t="s">
        <v>320</v>
      </c>
      <c r="B5969" s="44" t="s">
        <v>339</v>
      </c>
      <c r="C5969" s="79" t="s">
        <v>236</v>
      </c>
      <c r="D5969" s="43" t="s">
        <v>237</v>
      </c>
      <c r="E5969" s="53"/>
      <c r="F5969" s="53">
        <f t="shared" si="1436"/>
        <v>0</v>
      </c>
      <c r="G5969" s="53"/>
      <c r="H5969" s="53"/>
      <c r="I5969" s="54"/>
      <c r="J5969" s="50"/>
      <c r="K5969" s="54"/>
      <c r="L5969" s="55"/>
      <c r="M5969" s="75"/>
      <c r="N5969" s="75"/>
      <c r="O5969" s="74"/>
      <c r="P5969" s="74"/>
      <c r="Q5969" s="57">
        <f t="shared" si="1433"/>
        <v>0</v>
      </c>
      <c r="R5969" s="74"/>
      <c r="S5969" s="53">
        <f t="shared" si="1434"/>
        <v>0</v>
      </c>
      <c r="T5969" s="58"/>
      <c r="U5969" s="58"/>
      <c r="V5969" s="53">
        <f t="shared" si="1435"/>
        <v>0</v>
      </c>
      <c r="W5969" s="75"/>
      <c r="X5969" s="76"/>
    </row>
    <row r="5970" spans="1:24" s="77" customFormat="1" ht="31.5" x14ac:dyDescent="0.25">
      <c r="A5970" s="72" t="s">
        <v>320</v>
      </c>
      <c r="B5970" s="44" t="s">
        <v>339</v>
      </c>
      <c r="C5970" s="79" t="s">
        <v>238</v>
      </c>
      <c r="D5970" s="43" t="s">
        <v>239</v>
      </c>
      <c r="E5970" s="53"/>
      <c r="F5970" s="53">
        <f t="shared" si="1436"/>
        <v>0</v>
      </c>
      <c r="G5970" s="53"/>
      <c r="H5970" s="53"/>
      <c r="I5970" s="54"/>
      <c r="J5970" s="50"/>
      <c r="K5970" s="54"/>
      <c r="L5970" s="55"/>
      <c r="M5970" s="75"/>
      <c r="N5970" s="75"/>
      <c r="O5970" s="74"/>
      <c r="P5970" s="74"/>
      <c r="Q5970" s="57">
        <f t="shared" si="1433"/>
        <v>0</v>
      </c>
      <c r="R5970" s="74"/>
      <c r="S5970" s="53">
        <f t="shared" si="1434"/>
        <v>0</v>
      </c>
      <c r="T5970" s="58"/>
      <c r="U5970" s="58"/>
      <c r="V5970" s="53">
        <f t="shared" si="1435"/>
        <v>0</v>
      </c>
      <c r="W5970" s="75"/>
      <c r="X5970" s="76"/>
    </row>
    <row r="5971" spans="1:24" s="77" customFormat="1" ht="31.5" x14ac:dyDescent="0.25">
      <c r="A5971" s="72" t="s">
        <v>320</v>
      </c>
      <c r="B5971" s="44" t="s">
        <v>339</v>
      </c>
      <c r="C5971" s="79" t="s">
        <v>240</v>
      </c>
      <c r="D5971" s="43" t="s">
        <v>241</v>
      </c>
      <c r="E5971" s="53"/>
      <c r="F5971" s="53">
        <f t="shared" si="1436"/>
        <v>0</v>
      </c>
      <c r="G5971" s="53"/>
      <c r="H5971" s="53"/>
      <c r="I5971" s="54"/>
      <c r="J5971" s="50"/>
      <c r="K5971" s="54"/>
      <c r="L5971" s="55"/>
      <c r="M5971" s="75"/>
      <c r="N5971" s="75"/>
      <c r="O5971" s="74"/>
      <c r="P5971" s="74"/>
      <c r="Q5971" s="57">
        <f t="shared" si="1433"/>
        <v>0</v>
      </c>
      <c r="R5971" s="74"/>
      <c r="S5971" s="53">
        <f t="shared" si="1434"/>
        <v>0</v>
      </c>
      <c r="T5971" s="58"/>
      <c r="U5971" s="58"/>
      <c r="V5971" s="53">
        <f t="shared" si="1435"/>
        <v>0</v>
      </c>
      <c r="W5971" s="75"/>
      <c r="X5971" s="76"/>
    </row>
    <row r="5972" spans="1:24" s="77" customFormat="1" ht="15.75" x14ac:dyDescent="0.25">
      <c r="A5972" s="72" t="s">
        <v>320</v>
      </c>
      <c r="B5972" s="44" t="s">
        <v>339</v>
      </c>
      <c r="C5972" s="79" t="s">
        <v>242</v>
      </c>
      <c r="D5972" s="43" t="s">
        <v>246</v>
      </c>
      <c r="E5972" s="53"/>
      <c r="F5972" s="53">
        <f t="shared" si="1436"/>
        <v>0</v>
      </c>
      <c r="G5972" s="53"/>
      <c r="H5972" s="53"/>
      <c r="I5972" s="54"/>
      <c r="J5972" s="50"/>
      <c r="K5972" s="54"/>
      <c r="L5972" s="55"/>
      <c r="M5972" s="75"/>
      <c r="N5972" s="75"/>
      <c r="O5972" s="74"/>
      <c r="P5972" s="74"/>
      <c r="Q5972" s="57">
        <f t="shared" si="1433"/>
        <v>0</v>
      </c>
      <c r="R5972" s="74"/>
      <c r="S5972" s="53">
        <f t="shared" si="1434"/>
        <v>0</v>
      </c>
      <c r="T5972" s="58"/>
      <c r="U5972" s="58"/>
      <c r="V5972" s="53">
        <f t="shared" si="1435"/>
        <v>0</v>
      </c>
      <c r="W5972" s="75"/>
      <c r="X5972" s="76"/>
    </row>
    <row r="5973" spans="1:24" s="77" customFormat="1" ht="15.75" x14ac:dyDescent="0.25">
      <c r="A5973" s="72" t="s">
        <v>320</v>
      </c>
      <c r="B5973" s="44" t="s">
        <v>339</v>
      </c>
      <c r="C5973" s="79" t="s">
        <v>243</v>
      </c>
      <c r="D5973" s="43" t="s">
        <v>247</v>
      </c>
      <c r="E5973" s="53"/>
      <c r="F5973" s="53">
        <f t="shared" si="1436"/>
        <v>0</v>
      </c>
      <c r="G5973" s="53">
        <v>76</v>
      </c>
      <c r="H5973" s="53">
        <v>76</v>
      </c>
      <c r="I5973" s="54"/>
      <c r="J5973" s="50"/>
      <c r="K5973" s="54"/>
      <c r="L5973" s="55"/>
      <c r="M5973" s="75"/>
      <c r="N5973" s="75"/>
      <c r="O5973" s="74"/>
      <c r="P5973" s="74"/>
      <c r="Q5973" s="57">
        <f t="shared" si="1433"/>
        <v>0</v>
      </c>
      <c r="R5973" s="74"/>
      <c r="S5973" s="53">
        <f t="shared" si="1434"/>
        <v>0</v>
      </c>
      <c r="T5973" s="58"/>
      <c r="U5973" s="58"/>
      <c r="V5973" s="53">
        <f t="shared" si="1435"/>
        <v>0</v>
      </c>
      <c r="W5973" s="75"/>
      <c r="X5973" s="76"/>
    </row>
    <row r="5974" spans="1:24" s="77" customFormat="1" ht="15.75" x14ac:dyDescent="0.25">
      <c r="A5974" s="72" t="s">
        <v>320</v>
      </c>
      <c r="B5974" s="44" t="s">
        <v>339</v>
      </c>
      <c r="C5974" s="79" t="s">
        <v>244</v>
      </c>
      <c r="D5974" s="43" t="s">
        <v>245</v>
      </c>
      <c r="E5974" s="53"/>
      <c r="F5974" s="53">
        <f t="shared" si="1436"/>
        <v>0</v>
      </c>
      <c r="G5974" s="53"/>
      <c r="H5974" s="53"/>
      <c r="I5974" s="54"/>
      <c r="J5974" s="50"/>
      <c r="K5974" s="54"/>
      <c r="L5974" s="55"/>
      <c r="M5974" s="75"/>
      <c r="N5974" s="75"/>
      <c r="O5974" s="74"/>
      <c r="P5974" s="74"/>
      <c r="Q5974" s="57">
        <f t="shared" si="1433"/>
        <v>0</v>
      </c>
      <c r="R5974" s="74"/>
      <c r="S5974" s="53">
        <f t="shared" si="1434"/>
        <v>0</v>
      </c>
      <c r="T5974" s="58"/>
      <c r="U5974" s="58"/>
      <c r="V5974" s="53">
        <f t="shared" si="1435"/>
        <v>0</v>
      </c>
      <c r="W5974" s="75"/>
      <c r="X5974" s="76"/>
    </row>
    <row r="5975" spans="1:24" s="77" customFormat="1" ht="31.5" x14ac:dyDescent="0.25">
      <c r="A5975" s="72" t="s">
        <v>320</v>
      </c>
      <c r="B5975" s="44" t="s">
        <v>339</v>
      </c>
      <c r="C5975" s="79" t="s">
        <v>248</v>
      </c>
      <c r="D5975" s="43" t="s">
        <v>249</v>
      </c>
      <c r="E5975" s="53"/>
      <c r="F5975" s="53">
        <f t="shared" si="1436"/>
        <v>0</v>
      </c>
      <c r="G5975" s="53"/>
      <c r="H5975" s="53"/>
      <c r="I5975" s="54"/>
      <c r="J5975" s="50"/>
      <c r="K5975" s="54"/>
      <c r="L5975" s="55"/>
      <c r="M5975" s="75"/>
      <c r="N5975" s="75"/>
      <c r="O5975" s="74"/>
      <c r="P5975" s="74"/>
      <c r="Q5975" s="57">
        <f t="shared" si="1433"/>
        <v>0</v>
      </c>
      <c r="R5975" s="74"/>
      <c r="S5975" s="53">
        <f t="shared" si="1434"/>
        <v>0</v>
      </c>
      <c r="T5975" s="58"/>
      <c r="U5975" s="58"/>
      <c r="V5975" s="53">
        <f t="shared" si="1435"/>
        <v>0</v>
      </c>
      <c r="W5975" s="75"/>
      <c r="X5975" s="76"/>
    </row>
    <row r="5976" spans="1:24" s="77" customFormat="1" ht="15.75" x14ac:dyDescent="0.25">
      <c r="A5976" s="72" t="s">
        <v>320</v>
      </c>
      <c r="B5976" s="44" t="s">
        <v>339</v>
      </c>
      <c r="C5976" s="79" t="s">
        <v>250</v>
      </c>
      <c r="D5976" s="43" t="s">
        <v>251</v>
      </c>
      <c r="E5976" s="53"/>
      <c r="F5976" s="53">
        <f t="shared" si="1436"/>
        <v>0</v>
      </c>
      <c r="G5976" s="53"/>
      <c r="H5976" s="53"/>
      <c r="I5976" s="54"/>
      <c r="J5976" s="50"/>
      <c r="K5976" s="54"/>
      <c r="L5976" s="55"/>
      <c r="M5976" s="75"/>
      <c r="N5976" s="75"/>
      <c r="O5976" s="74"/>
      <c r="P5976" s="74"/>
      <c r="Q5976" s="57">
        <f t="shared" si="1433"/>
        <v>0</v>
      </c>
      <c r="R5976" s="74"/>
      <c r="S5976" s="53">
        <f t="shared" si="1434"/>
        <v>0</v>
      </c>
      <c r="T5976" s="58"/>
      <c r="U5976" s="58"/>
      <c r="V5976" s="53">
        <f t="shared" si="1435"/>
        <v>0</v>
      </c>
      <c r="W5976" s="75"/>
      <c r="X5976" s="76"/>
    </row>
    <row r="5977" spans="1:24" s="77" customFormat="1" ht="31.5" x14ac:dyDescent="0.25">
      <c r="A5977" s="72" t="s">
        <v>320</v>
      </c>
      <c r="B5977" s="44" t="s">
        <v>339</v>
      </c>
      <c r="C5977" s="79" t="s">
        <v>252</v>
      </c>
      <c r="D5977" s="43" t="s">
        <v>253</v>
      </c>
      <c r="E5977" s="53"/>
      <c r="F5977" s="53">
        <f t="shared" si="1436"/>
        <v>0</v>
      </c>
      <c r="G5977" s="53"/>
      <c r="H5977" s="53"/>
      <c r="I5977" s="54"/>
      <c r="J5977" s="50"/>
      <c r="K5977" s="54"/>
      <c r="L5977" s="55"/>
      <c r="M5977" s="75"/>
      <c r="N5977" s="75"/>
      <c r="O5977" s="74"/>
      <c r="P5977" s="74"/>
      <c r="Q5977" s="57">
        <f t="shared" si="1433"/>
        <v>0</v>
      </c>
      <c r="R5977" s="74"/>
      <c r="S5977" s="53">
        <f t="shared" si="1434"/>
        <v>0</v>
      </c>
      <c r="T5977" s="58"/>
      <c r="U5977" s="58"/>
      <c r="V5977" s="53">
        <f t="shared" si="1435"/>
        <v>0</v>
      </c>
      <c r="W5977" s="75"/>
      <c r="X5977" s="76"/>
    </row>
    <row r="5978" spans="1:24" s="77" customFormat="1" ht="15.75" x14ac:dyDescent="0.25">
      <c r="A5978" s="72" t="s">
        <v>320</v>
      </c>
      <c r="B5978" s="44" t="s">
        <v>339</v>
      </c>
      <c r="C5978" s="79" t="s">
        <v>254</v>
      </c>
      <c r="D5978" s="43" t="s">
        <v>263</v>
      </c>
      <c r="E5978" s="53"/>
      <c r="F5978" s="53">
        <f t="shared" si="1436"/>
        <v>0</v>
      </c>
      <c r="G5978" s="53"/>
      <c r="H5978" s="53"/>
      <c r="I5978" s="54"/>
      <c r="J5978" s="50"/>
      <c r="K5978" s="54"/>
      <c r="L5978" s="55"/>
      <c r="M5978" s="75"/>
      <c r="N5978" s="75"/>
      <c r="O5978" s="74"/>
      <c r="P5978" s="74"/>
      <c r="Q5978" s="57">
        <f t="shared" si="1433"/>
        <v>0</v>
      </c>
      <c r="R5978" s="74"/>
      <c r="S5978" s="53">
        <f t="shared" si="1434"/>
        <v>0</v>
      </c>
      <c r="T5978" s="58"/>
      <c r="U5978" s="58"/>
      <c r="V5978" s="53">
        <f t="shared" si="1435"/>
        <v>0</v>
      </c>
      <c r="W5978" s="75"/>
      <c r="X5978" s="76"/>
    </row>
    <row r="5979" spans="1:24" s="77" customFormat="1" ht="15.75" x14ac:dyDescent="0.25">
      <c r="A5979" s="72" t="s">
        <v>320</v>
      </c>
      <c r="B5979" s="44" t="s">
        <v>339</v>
      </c>
      <c r="C5979" s="79" t="s">
        <v>255</v>
      </c>
      <c r="D5979" s="43" t="s">
        <v>256</v>
      </c>
      <c r="E5979" s="53"/>
      <c r="F5979" s="53">
        <f t="shared" si="1436"/>
        <v>0</v>
      </c>
      <c r="G5979" s="53"/>
      <c r="H5979" s="53"/>
      <c r="I5979" s="54"/>
      <c r="J5979" s="50"/>
      <c r="K5979" s="54"/>
      <c r="L5979" s="55"/>
      <c r="M5979" s="75"/>
      <c r="N5979" s="75"/>
      <c r="O5979" s="74"/>
      <c r="P5979" s="74"/>
      <c r="Q5979" s="57">
        <f t="shared" si="1433"/>
        <v>0</v>
      </c>
      <c r="R5979" s="74"/>
      <c r="S5979" s="53">
        <f t="shared" si="1434"/>
        <v>0</v>
      </c>
      <c r="T5979" s="58"/>
      <c r="U5979" s="58"/>
      <c r="V5979" s="53">
        <f t="shared" si="1435"/>
        <v>0</v>
      </c>
      <c r="W5979" s="75"/>
      <c r="X5979" s="76"/>
    </row>
    <row r="5980" spans="1:24" s="77" customFormat="1" ht="15.75" x14ac:dyDescent="0.25">
      <c r="A5980" s="72" t="s">
        <v>320</v>
      </c>
      <c r="B5980" s="44" t="s">
        <v>339</v>
      </c>
      <c r="C5980" s="79" t="s">
        <v>257</v>
      </c>
      <c r="D5980" s="43" t="s">
        <v>258</v>
      </c>
      <c r="E5980" s="53"/>
      <c r="F5980" s="53">
        <f t="shared" si="1436"/>
        <v>0</v>
      </c>
      <c r="G5980" s="53"/>
      <c r="H5980" s="53"/>
      <c r="I5980" s="54"/>
      <c r="J5980" s="50"/>
      <c r="K5980" s="54"/>
      <c r="L5980" s="55"/>
      <c r="M5980" s="75"/>
      <c r="N5980" s="75"/>
      <c r="O5980" s="74"/>
      <c r="P5980" s="74"/>
      <c r="Q5980" s="57">
        <f t="shared" si="1433"/>
        <v>0</v>
      </c>
      <c r="R5980" s="74"/>
      <c r="S5980" s="53">
        <f t="shared" si="1434"/>
        <v>0</v>
      </c>
      <c r="T5980" s="58"/>
      <c r="U5980" s="58"/>
      <c r="V5980" s="53">
        <f t="shared" si="1435"/>
        <v>0</v>
      </c>
      <c r="W5980" s="75"/>
      <c r="X5980" s="76"/>
    </row>
    <row r="5981" spans="1:24" s="77" customFormat="1" ht="15.75" x14ac:dyDescent="0.25">
      <c r="A5981" s="72" t="s">
        <v>320</v>
      </c>
      <c r="B5981" s="44" t="s">
        <v>339</v>
      </c>
      <c r="C5981" s="79" t="s">
        <v>259</v>
      </c>
      <c r="D5981" s="43" t="s">
        <v>260</v>
      </c>
      <c r="E5981" s="53"/>
      <c r="F5981" s="53">
        <f t="shared" si="1436"/>
        <v>0</v>
      </c>
      <c r="G5981" s="53"/>
      <c r="H5981" s="53"/>
      <c r="I5981" s="54"/>
      <c r="J5981" s="50"/>
      <c r="K5981" s="54"/>
      <c r="L5981" s="55"/>
      <c r="M5981" s="75"/>
      <c r="N5981" s="75"/>
      <c r="O5981" s="74"/>
      <c r="P5981" s="74"/>
      <c r="Q5981" s="57">
        <f t="shared" si="1433"/>
        <v>0</v>
      </c>
      <c r="R5981" s="74"/>
      <c r="S5981" s="53">
        <f t="shared" si="1434"/>
        <v>0</v>
      </c>
      <c r="T5981" s="58"/>
      <c r="U5981" s="58"/>
      <c r="V5981" s="53">
        <f t="shared" si="1435"/>
        <v>0</v>
      </c>
      <c r="W5981" s="75"/>
      <c r="X5981" s="76"/>
    </row>
    <row r="5982" spans="1:24" s="77" customFormat="1" ht="31.5" x14ac:dyDescent="0.25">
      <c r="A5982" s="72" t="s">
        <v>320</v>
      </c>
      <c r="B5982" s="44" t="s">
        <v>339</v>
      </c>
      <c r="C5982" s="79" t="s">
        <v>261</v>
      </c>
      <c r="D5982" s="43" t="s">
        <v>262</v>
      </c>
      <c r="E5982" s="53"/>
      <c r="F5982" s="53">
        <f t="shared" si="1436"/>
        <v>0</v>
      </c>
      <c r="G5982" s="53"/>
      <c r="H5982" s="53"/>
      <c r="I5982" s="54"/>
      <c r="J5982" s="50"/>
      <c r="K5982" s="54"/>
      <c r="L5982" s="55"/>
      <c r="M5982" s="75"/>
      <c r="N5982" s="75"/>
      <c r="O5982" s="74"/>
      <c r="P5982" s="74"/>
      <c r="Q5982" s="57">
        <f t="shared" si="1433"/>
        <v>0</v>
      </c>
      <c r="R5982" s="74"/>
      <c r="S5982" s="53">
        <f t="shared" si="1434"/>
        <v>0</v>
      </c>
      <c r="T5982" s="58"/>
      <c r="U5982" s="58"/>
      <c r="V5982" s="53">
        <f t="shared" si="1435"/>
        <v>0</v>
      </c>
      <c r="W5982" s="75"/>
      <c r="X5982" s="76"/>
    </row>
    <row r="5983" spans="1:24" s="77" customFormat="1" ht="15.75" x14ac:dyDescent="0.25">
      <c r="A5983" s="72" t="s">
        <v>320</v>
      </c>
      <c r="B5983" s="44" t="s">
        <v>339</v>
      </c>
      <c r="C5983" s="79" t="s">
        <v>264</v>
      </c>
      <c r="D5983" s="43" t="s">
        <v>265</v>
      </c>
      <c r="E5983" s="53"/>
      <c r="F5983" s="53">
        <f t="shared" si="1436"/>
        <v>0</v>
      </c>
      <c r="G5983" s="53"/>
      <c r="H5983" s="53"/>
      <c r="I5983" s="54"/>
      <c r="J5983" s="50"/>
      <c r="K5983" s="54"/>
      <c r="L5983" s="55"/>
      <c r="M5983" s="75"/>
      <c r="N5983" s="75"/>
      <c r="O5983" s="74"/>
      <c r="P5983" s="74"/>
      <c r="Q5983" s="57">
        <f t="shared" si="1433"/>
        <v>0</v>
      </c>
      <c r="R5983" s="74"/>
      <c r="S5983" s="53">
        <f t="shared" si="1434"/>
        <v>0</v>
      </c>
      <c r="T5983" s="58"/>
      <c r="U5983" s="58"/>
      <c r="V5983" s="53">
        <f t="shared" si="1435"/>
        <v>0</v>
      </c>
      <c r="W5983" s="75"/>
      <c r="X5983" s="76"/>
    </row>
    <row r="5984" spans="1:24" s="77" customFormat="1" ht="47.25" x14ac:dyDescent="0.25">
      <c r="A5984" s="72" t="s">
        <v>320</v>
      </c>
      <c r="B5984" s="44" t="s">
        <v>339</v>
      </c>
      <c r="C5984" s="79" t="s">
        <v>266</v>
      </c>
      <c r="D5984" s="43" t="s">
        <v>267</v>
      </c>
      <c r="E5984" s="53"/>
      <c r="F5984" s="53">
        <f t="shared" si="1436"/>
        <v>0</v>
      </c>
      <c r="G5984" s="53"/>
      <c r="H5984" s="53"/>
      <c r="I5984" s="54"/>
      <c r="J5984" s="50"/>
      <c r="K5984" s="54"/>
      <c r="L5984" s="55"/>
      <c r="M5984" s="75"/>
      <c r="N5984" s="75"/>
      <c r="O5984" s="74"/>
      <c r="P5984" s="74"/>
      <c r="Q5984" s="57">
        <f t="shared" si="1433"/>
        <v>0</v>
      </c>
      <c r="R5984" s="74"/>
      <c r="S5984" s="53">
        <f t="shared" si="1434"/>
        <v>0</v>
      </c>
      <c r="T5984" s="58"/>
      <c r="U5984" s="58"/>
      <c r="V5984" s="53">
        <f t="shared" si="1435"/>
        <v>0</v>
      </c>
      <c r="W5984" s="75"/>
      <c r="X5984" s="76"/>
    </row>
    <row r="5985" spans="1:24" s="77" customFormat="1" ht="15.75" x14ac:dyDescent="0.25">
      <c r="A5985" s="72" t="s">
        <v>320</v>
      </c>
      <c r="B5985" s="44" t="s">
        <v>339</v>
      </c>
      <c r="C5985" s="79" t="s">
        <v>268</v>
      </c>
      <c r="D5985" s="43" t="s">
        <v>269</v>
      </c>
      <c r="E5985" s="53"/>
      <c r="F5985" s="53">
        <f t="shared" si="1436"/>
        <v>0</v>
      </c>
      <c r="G5985" s="53"/>
      <c r="H5985" s="53"/>
      <c r="I5985" s="54"/>
      <c r="J5985" s="50"/>
      <c r="K5985" s="54"/>
      <c r="L5985" s="55"/>
      <c r="M5985" s="75"/>
      <c r="N5985" s="75"/>
      <c r="O5985" s="74"/>
      <c r="P5985" s="74"/>
      <c r="Q5985" s="57">
        <f t="shared" si="1433"/>
        <v>0</v>
      </c>
      <c r="R5985" s="74"/>
      <c r="S5985" s="53">
        <f t="shared" si="1434"/>
        <v>0</v>
      </c>
      <c r="T5985" s="58"/>
      <c r="U5985" s="58"/>
      <c r="V5985" s="53">
        <f t="shared" si="1435"/>
        <v>0</v>
      </c>
      <c r="W5985" s="75"/>
      <c r="X5985" s="76"/>
    </row>
    <row r="5986" spans="1:24" s="77" customFormat="1" ht="31.5" x14ac:dyDescent="0.25">
      <c r="A5986" s="72" t="s">
        <v>320</v>
      </c>
      <c r="B5986" s="44" t="s">
        <v>339</v>
      </c>
      <c r="C5986" s="79" t="s">
        <v>270</v>
      </c>
      <c r="D5986" s="43" t="s">
        <v>271</v>
      </c>
      <c r="E5986" s="53"/>
      <c r="F5986" s="53">
        <f t="shared" si="1436"/>
        <v>0</v>
      </c>
      <c r="G5986" s="53"/>
      <c r="H5986" s="53"/>
      <c r="I5986" s="54"/>
      <c r="J5986" s="50"/>
      <c r="K5986" s="54"/>
      <c r="L5986" s="55"/>
      <c r="M5986" s="75"/>
      <c r="N5986" s="75"/>
      <c r="O5986" s="74"/>
      <c r="P5986" s="74"/>
      <c r="Q5986" s="57">
        <f t="shared" si="1433"/>
        <v>0</v>
      </c>
      <c r="R5986" s="74"/>
      <c r="S5986" s="53">
        <f t="shared" si="1434"/>
        <v>0</v>
      </c>
      <c r="T5986" s="58"/>
      <c r="U5986" s="58"/>
      <c r="V5986" s="53">
        <f t="shared" si="1435"/>
        <v>0</v>
      </c>
      <c r="W5986" s="75"/>
      <c r="X5986" s="76"/>
    </row>
    <row r="5987" spans="1:24" s="77" customFormat="1" ht="15.75" x14ac:dyDescent="0.25">
      <c r="A5987" s="72" t="s">
        <v>320</v>
      </c>
      <c r="B5987" s="44" t="s">
        <v>339</v>
      </c>
      <c r="C5987" s="79" t="s">
        <v>272</v>
      </c>
      <c r="D5987" s="43" t="s">
        <v>273</v>
      </c>
      <c r="E5987" s="53"/>
      <c r="F5987" s="53">
        <f t="shared" si="1436"/>
        <v>0</v>
      </c>
      <c r="G5987" s="53"/>
      <c r="H5987" s="53"/>
      <c r="I5987" s="54"/>
      <c r="J5987" s="50"/>
      <c r="K5987" s="54"/>
      <c r="L5987" s="55"/>
      <c r="M5987" s="75"/>
      <c r="N5987" s="75"/>
      <c r="O5987" s="74"/>
      <c r="P5987" s="74"/>
      <c r="Q5987" s="57">
        <f t="shared" si="1433"/>
        <v>0</v>
      </c>
      <c r="R5987" s="74"/>
      <c r="S5987" s="53">
        <f t="shared" si="1434"/>
        <v>0</v>
      </c>
      <c r="T5987" s="58"/>
      <c r="U5987" s="58"/>
      <c r="V5987" s="53">
        <f t="shared" si="1435"/>
        <v>0</v>
      </c>
      <c r="W5987" s="75"/>
      <c r="X5987" s="76"/>
    </row>
    <row r="5988" spans="1:24" s="77" customFormat="1" ht="31.5" x14ac:dyDescent="0.25">
      <c r="A5988" s="72" t="s">
        <v>320</v>
      </c>
      <c r="B5988" s="44" t="s">
        <v>339</v>
      </c>
      <c r="C5988" s="79" t="s">
        <v>274</v>
      </c>
      <c r="D5988" s="43" t="s">
        <v>275</v>
      </c>
      <c r="E5988" s="53"/>
      <c r="F5988" s="53">
        <f t="shared" si="1436"/>
        <v>0</v>
      </c>
      <c r="G5988" s="53"/>
      <c r="H5988" s="53"/>
      <c r="I5988" s="54"/>
      <c r="J5988" s="50"/>
      <c r="K5988" s="54"/>
      <c r="L5988" s="55"/>
      <c r="M5988" s="75"/>
      <c r="N5988" s="75"/>
      <c r="O5988" s="74"/>
      <c r="P5988" s="74"/>
      <c r="Q5988" s="57">
        <f t="shared" si="1433"/>
        <v>0</v>
      </c>
      <c r="R5988" s="74"/>
      <c r="S5988" s="53">
        <f t="shared" si="1434"/>
        <v>0</v>
      </c>
      <c r="T5988" s="58"/>
      <c r="U5988" s="58"/>
      <c r="V5988" s="53">
        <f t="shared" si="1435"/>
        <v>0</v>
      </c>
      <c r="W5988" s="75"/>
      <c r="X5988" s="76"/>
    </row>
    <row r="5989" spans="1:24" s="77" customFormat="1" ht="15.75" x14ac:dyDescent="0.25">
      <c r="A5989" s="72" t="s">
        <v>320</v>
      </c>
      <c r="B5989" s="44" t="s">
        <v>339</v>
      </c>
      <c r="C5989" s="79" t="s">
        <v>276</v>
      </c>
      <c r="D5989" s="43" t="s">
        <v>277</v>
      </c>
      <c r="E5989" s="53"/>
      <c r="F5989" s="53">
        <f t="shared" si="1436"/>
        <v>0</v>
      </c>
      <c r="G5989" s="53"/>
      <c r="H5989" s="53"/>
      <c r="I5989" s="54"/>
      <c r="J5989" s="50"/>
      <c r="K5989" s="54"/>
      <c r="L5989" s="55"/>
      <c r="M5989" s="75"/>
      <c r="N5989" s="75"/>
      <c r="O5989" s="74"/>
      <c r="P5989" s="74"/>
      <c r="Q5989" s="57">
        <f t="shared" si="1433"/>
        <v>0</v>
      </c>
      <c r="R5989" s="74"/>
      <c r="S5989" s="53">
        <f t="shared" si="1434"/>
        <v>0</v>
      </c>
      <c r="T5989" s="58"/>
      <c r="U5989" s="58"/>
      <c r="V5989" s="53">
        <f t="shared" si="1435"/>
        <v>0</v>
      </c>
      <c r="W5989" s="75"/>
      <c r="X5989" s="76"/>
    </row>
    <row r="5990" spans="1:24" s="77" customFormat="1" ht="31.5" x14ac:dyDescent="0.25">
      <c r="A5990" s="72" t="s">
        <v>320</v>
      </c>
      <c r="B5990" s="44" t="s">
        <v>339</v>
      </c>
      <c r="C5990" s="79" t="s">
        <v>278</v>
      </c>
      <c r="D5990" s="43" t="s">
        <v>279</v>
      </c>
      <c r="E5990" s="74"/>
      <c r="F5990" s="74"/>
      <c r="G5990" s="74"/>
      <c r="H5990" s="74"/>
      <c r="I5990" s="54"/>
      <c r="J5990" s="50"/>
      <c r="K5990" s="54"/>
      <c r="L5990" s="55"/>
      <c r="M5990" s="75"/>
      <c r="N5990" s="75"/>
      <c r="O5990" s="74"/>
      <c r="P5990" s="74"/>
      <c r="Q5990" s="57">
        <f t="shared" si="1433"/>
        <v>0</v>
      </c>
      <c r="R5990" s="74"/>
      <c r="S5990" s="53">
        <f t="shared" si="1434"/>
        <v>0</v>
      </c>
      <c r="T5990" s="58"/>
      <c r="U5990" s="58"/>
      <c r="V5990" s="53">
        <f t="shared" si="1435"/>
        <v>0</v>
      </c>
      <c r="W5990" s="75"/>
      <c r="X5990" s="76"/>
    </row>
    <row r="5991" spans="1:24" s="77" customFormat="1" ht="15.75" x14ac:dyDescent="0.25">
      <c r="A5991" s="72" t="s">
        <v>320</v>
      </c>
      <c r="B5991" s="44" t="s">
        <v>339</v>
      </c>
      <c r="C5991" s="37" t="s">
        <v>363</v>
      </c>
      <c r="D5991" s="43" t="s">
        <v>360</v>
      </c>
      <c r="E5991" s="74"/>
      <c r="F5991" s="74"/>
      <c r="G5991" s="74"/>
      <c r="H5991" s="74"/>
      <c r="I5991" s="54"/>
      <c r="J5991" s="50"/>
      <c r="K5991" s="54"/>
      <c r="L5991" s="55"/>
      <c r="M5991" s="75"/>
      <c r="N5991" s="75"/>
      <c r="O5991" s="74"/>
      <c r="P5991" s="74"/>
      <c r="Q5991" s="57"/>
      <c r="R5991" s="74"/>
      <c r="S5991" s="53"/>
      <c r="T5991" s="58"/>
      <c r="U5991" s="58"/>
      <c r="V5991" s="53"/>
      <c r="W5991" s="75"/>
      <c r="X5991" s="76"/>
    </row>
    <row r="5992" spans="1:24" s="77" customFormat="1" ht="15.75" x14ac:dyDescent="0.25">
      <c r="A5992" s="72" t="s">
        <v>320</v>
      </c>
      <c r="B5992" s="44" t="s">
        <v>339</v>
      </c>
      <c r="C5992" s="37" t="s">
        <v>364</v>
      </c>
      <c r="D5992" s="38" t="s">
        <v>365</v>
      </c>
      <c r="E5992" s="53"/>
      <c r="F5992" s="100">
        <f>E5992/12*1</f>
        <v>0</v>
      </c>
      <c r="G5992" s="74"/>
      <c r="H5992" s="74"/>
      <c r="I5992" s="54"/>
      <c r="J5992" s="50"/>
      <c r="K5992" s="54"/>
      <c r="L5992" s="55"/>
      <c r="M5992" s="75"/>
      <c r="N5992" s="75"/>
      <c r="O5992" s="74"/>
      <c r="P5992" s="74"/>
      <c r="Q5992" s="57">
        <f>O5992-P5992</f>
        <v>0</v>
      </c>
      <c r="R5992" s="74"/>
      <c r="S5992" s="53">
        <f>ROUND(R5992/12*3,0)</f>
        <v>0</v>
      </c>
      <c r="T5992" s="58"/>
      <c r="U5992" s="58"/>
      <c r="V5992" s="53">
        <f>T5992-U5992</f>
        <v>0</v>
      </c>
      <c r="W5992" s="75"/>
      <c r="X5992" s="76"/>
    </row>
    <row r="5993" spans="1:24" s="77" customFormat="1" ht="15.75" x14ac:dyDescent="0.25">
      <c r="A5993" s="72" t="s">
        <v>320</v>
      </c>
      <c r="B5993" s="44" t="s">
        <v>339</v>
      </c>
      <c r="C5993" s="37" t="s">
        <v>370</v>
      </c>
      <c r="D5993" s="43" t="s">
        <v>323</v>
      </c>
      <c r="E5993" s="53"/>
      <c r="F5993" s="100">
        <f>E5993/12*1</f>
        <v>0</v>
      </c>
      <c r="G5993" s="74"/>
      <c r="H5993" s="74"/>
      <c r="I5993" s="54"/>
      <c r="J5993" s="50"/>
      <c r="K5993" s="54"/>
      <c r="L5993" s="55"/>
      <c r="M5993" s="75"/>
      <c r="N5993" s="75"/>
      <c r="O5993" s="74"/>
      <c r="P5993" s="74"/>
      <c r="Q5993" s="57"/>
      <c r="R5993" s="74"/>
      <c r="S5993" s="53"/>
      <c r="T5993" s="58"/>
      <c r="U5993" s="58"/>
      <c r="V5993" s="53"/>
      <c r="W5993" s="75"/>
      <c r="X5993" s="76"/>
    </row>
    <row r="5994" spans="1:24" s="77" customFormat="1" ht="15.75" x14ac:dyDescent="0.25">
      <c r="A5994" s="72" t="s">
        <v>320</v>
      </c>
      <c r="B5994" s="44" t="s">
        <v>339</v>
      </c>
      <c r="C5994" s="37" t="s">
        <v>399</v>
      </c>
      <c r="D5994" s="39" t="s">
        <v>371</v>
      </c>
      <c r="E5994" s="53"/>
      <c r="F5994" s="100">
        <f>E5994/12*1</f>
        <v>0</v>
      </c>
      <c r="G5994" s="74"/>
      <c r="H5994" s="74"/>
      <c r="I5994" s="54"/>
      <c r="J5994" s="50"/>
      <c r="K5994" s="54"/>
      <c r="L5994" s="55"/>
      <c r="M5994" s="75"/>
      <c r="N5994" s="75"/>
      <c r="O5994" s="74"/>
      <c r="P5994" s="74"/>
      <c r="Q5994" s="57"/>
      <c r="R5994" s="74"/>
      <c r="S5994" s="53"/>
      <c r="T5994" s="58"/>
      <c r="U5994" s="58"/>
      <c r="V5994" s="53"/>
      <c r="W5994" s="75"/>
      <c r="X5994" s="76"/>
    </row>
    <row r="5995" spans="1:24" s="77" customFormat="1" ht="15.75" x14ac:dyDescent="0.25">
      <c r="A5995" s="102" t="s">
        <v>321</v>
      </c>
      <c r="B5995" s="102" t="s">
        <v>340</v>
      </c>
      <c r="C5995" s="110" t="s">
        <v>102</v>
      </c>
      <c r="D5995" s="104" t="s">
        <v>21</v>
      </c>
      <c r="E5995" s="111">
        <f>E5996+E6035</f>
        <v>313742</v>
      </c>
      <c r="F5995" s="111">
        <f>F5996+F6035</f>
        <v>78435.5</v>
      </c>
      <c r="G5995" s="111">
        <f>G5996+G6035</f>
        <v>119946</v>
      </c>
      <c r="H5995" s="111">
        <f>H5996+H6035</f>
        <v>77400</v>
      </c>
      <c r="I5995" s="135">
        <f>I5996+I6035</f>
        <v>41510.5</v>
      </c>
      <c r="J5995" s="112">
        <f>ROUND(I5995/F5995*100,2)</f>
        <v>52.92</v>
      </c>
      <c r="K5995" s="135">
        <f>K5996+K6035</f>
        <v>0</v>
      </c>
      <c r="L5995" s="113">
        <f>ROUND(K5995*100/-F5995,2)</f>
        <v>0</v>
      </c>
      <c r="M5995" s="111">
        <f t="shared" ref="M5995:V5995" si="1437">M5996+M6035</f>
        <v>16002</v>
      </c>
      <c r="N5995" s="111">
        <f t="shared" si="1437"/>
        <v>4000</v>
      </c>
      <c r="O5995" s="111">
        <f t="shared" si="1437"/>
        <v>5355</v>
      </c>
      <c r="P5995" s="111">
        <f t="shared" si="1437"/>
        <v>3738</v>
      </c>
      <c r="Q5995" s="135">
        <f t="shared" si="1437"/>
        <v>1617</v>
      </c>
      <c r="R5995" s="111">
        <f t="shared" si="1437"/>
        <v>456</v>
      </c>
      <c r="S5995" s="105">
        <f t="shared" si="1437"/>
        <v>115</v>
      </c>
      <c r="T5995" s="146">
        <f t="shared" si="1437"/>
        <v>170</v>
      </c>
      <c r="U5995" s="146">
        <f t="shared" si="1437"/>
        <v>112</v>
      </c>
      <c r="V5995" s="105">
        <f t="shared" si="1437"/>
        <v>58</v>
      </c>
      <c r="W5995" s="109">
        <v>5831</v>
      </c>
      <c r="X5995" s="80"/>
    </row>
    <row r="5996" spans="1:24" s="77" customFormat="1" ht="15.75" x14ac:dyDescent="0.25">
      <c r="A5996" s="72" t="s">
        <v>321</v>
      </c>
      <c r="B5996" s="21">
        <v>1</v>
      </c>
      <c r="C5996" s="73" t="s">
        <v>102</v>
      </c>
      <c r="D5996" s="27" t="s">
        <v>22</v>
      </c>
      <c r="E5996" s="52">
        <f t="shared" ref="E5996:L5996" si="1438">E5997+E6003+E6017</f>
        <v>0</v>
      </c>
      <c r="F5996" s="52">
        <f t="shared" si="1438"/>
        <v>0</v>
      </c>
      <c r="G5996" s="52">
        <f t="shared" si="1438"/>
        <v>0</v>
      </c>
      <c r="H5996" s="52">
        <f t="shared" si="1438"/>
        <v>0</v>
      </c>
      <c r="I5996" s="132">
        <f t="shared" si="1438"/>
        <v>0</v>
      </c>
      <c r="J5996" s="132">
        <f t="shared" si="1438"/>
        <v>0</v>
      </c>
      <c r="K5996" s="132">
        <f t="shared" si="1438"/>
        <v>0</v>
      </c>
      <c r="L5996" s="52">
        <f t="shared" si="1438"/>
        <v>0</v>
      </c>
      <c r="M5996" s="49">
        <v>49</v>
      </c>
      <c r="N5996" s="49">
        <f>ROUND(M5996/12*3,0)</f>
        <v>12</v>
      </c>
      <c r="O5996" s="52">
        <f t="shared" ref="O5996:V5996" si="1439">O5997+O6003+O6017</f>
        <v>0</v>
      </c>
      <c r="P5996" s="52">
        <f t="shared" si="1439"/>
        <v>0</v>
      </c>
      <c r="Q5996" s="132">
        <f t="shared" si="1439"/>
        <v>0</v>
      </c>
      <c r="R5996" s="52">
        <f t="shared" si="1439"/>
        <v>0</v>
      </c>
      <c r="S5996" s="52">
        <f t="shared" si="1439"/>
        <v>0</v>
      </c>
      <c r="T5996" s="142">
        <f t="shared" si="1439"/>
        <v>0</v>
      </c>
      <c r="U5996" s="142">
        <f t="shared" si="1439"/>
        <v>0</v>
      </c>
      <c r="V5996" s="59">
        <f t="shared" si="1439"/>
        <v>0</v>
      </c>
      <c r="W5996" s="75"/>
      <c r="X5996" s="82"/>
    </row>
    <row r="5997" spans="1:24" s="77" customFormat="1" ht="15.75" x14ac:dyDescent="0.25">
      <c r="A5997" s="72" t="s">
        <v>321</v>
      </c>
      <c r="B5997" s="33" t="s">
        <v>334</v>
      </c>
      <c r="C5997" s="73" t="s">
        <v>102</v>
      </c>
      <c r="D5997" s="32" t="s">
        <v>23</v>
      </c>
      <c r="E5997" s="83">
        <f t="shared" ref="E5997:L5997" si="1440">SUM(E5998:E6002)</f>
        <v>0</v>
      </c>
      <c r="F5997" s="83">
        <f t="shared" si="1440"/>
        <v>0</v>
      </c>
      <c r="G5997" s="83">
        <f t="shared" si="1440"/>
        <v>0</v>
      </c>
      <c r="H5997" s="83">
        <f t="shared" si="1440"/>
        <v>0</v>
      </c>
      <c r="I5997" s="136">
        <f t="shared" si="1440"/>
        <v>0</v>
      </c>
      <c r="J5997" s="136">
        <f t="shared" si="1440"/>
        <v>0</v>
      </c>
      <c r="K5997" s="136">
        <f t="shared" si="1440"/>
        <v>0</v>
      </c>
      <c r="L5997" s="49">
        <f t="shared" si="1440"/>
        <v>0</v>
      </c>
      <c r="M5997" s="83"/>
      <c r="N5997" s="83"/>
      <c r="O5997" s="52">
        <f t="shared" ref="O5997:V5997" si="1441">SUM(O5998:O6002)</f>
        <v>0</v>
      </c>
      <c r="P5997" s="52">
        <f t="shared" si="1441"/>
        <v>0</v>
      </c>
      <c r="Q5997" s="132">
        <f t="shared" si="1441"/>
        <v>0</v>
      </c>
      <c r="R5997" s="52">
        <f t="shared" si="1441"/>
        <v>0</v>
      </c>
      <c r="S5997" s="52">
        <f t="shared" si="1441"/>
        <v>0</v>
      </c>
      <c r="T5997" s="52">
        <f t="shared" si="1441"/>
        <v>0</v>
      </c>
      <c r="U5997" s="49">
        <f t="shared" si="1441"/>
        <v>0</v>
      </c>
      <c r="V5997" s="49">
        <f t="shared" si="1441"/>
        <v>0</v>
      </c>
      <c r="W5997" s="83"/>
      <c r="X5997" s="82"/>
    </row>
    <row r="5998" spans="1:24" s="77" customFormat="1" ht="15.75" x14ac:dyDescent="0.25">
      <c r="A5998" s="72" t="s">
        <v>321</v>
      </c>
      <c r="B5998" s="33" t="s">
        <v>334</v>
      </c>
      <c r="C5998" s="73" t="s">
        <v>73</v>
      </c>
      <c r="D5998" s="34" t="s">
        <v>106</v>
      </c>
      <c r="E5998" s="53"/>
      <c r="F5998" s="53">
        <f t="shared" ref="F5998:F6002" si="1442">ROUND(E5998/12*3,0)</f>
        <v>0</v>
      </c>
      <c r="G5998" s="53"/>
      <c r="H5998" s="53"/>
      <c r="I5998" s="54"/>
      <c r="J5998" s="50"/>
      <c r="K5998" s="54"/>
      <c r="L5998" s="55"/>
      <c r="M5998" s="74"/>
      <c r="N5998" s="74"/>
      <c r="O5998" s="74"/>
      <c r="P5998" s="74"/>
      <c r="Q5998" s="57">
        <f>O5998-P5998</f>
        <v>0</v>
      </c>
      <c r="R5998" s="74"/>
      <c r="S5998" s="53">
        <f>ROUND(R5998/12*3,0)</f>
        <v>0</v>
      </c>
      <c r="T5998" s="53"/>
      <c r="U5998" s="53"/>
      <c r="V5998" s="53">
        <f>T5998-U5998</f>
        <v>0</v>
      </c>
      <c r="W5998" s="74"/>
      <c r="X5998" s="76"/>
    </row>
    <row r="5999" spans="1:24" s="77" customFormat="1" ht="15.75" x14ac:dyDescent="0.25">
      <c r="A5999" s="72" t="s">
        <v>321</v>
      </c>
      <c r="B5999" s="33" t="s">
        <v>334</v>
      </c>
      <c r="C5999" s="73" t="s">
        <v>74</v>
      </c>
      <c r="D5999" s="34" t="s">
        <v>104</v>
      </c>
      <c r="E5999" s="53"/>
      <c r="F5999" s="53">
        <f t="shared" si="1442"/>
        <v>0</v>
      </c>
      <c r="G5999" s="53"/>
      <c r="H5999" s="53"/>
      <c r="I5999" s="54"/>
      <c r="J5999" s="50"/>
      <c r="K5999" s="54"/>
      <c r="L5999" s="55"/>
      <c r="M5999" s="75"/>
      <c r="N5999" s="75"/>
      <c r="O5999" s="74"/>
      <c r="P5999" s="74"/>
      <c r="Q5999" s="57">
        <f>O5999-P5999</f>
        <v>0</v>
      </c>
      <c r="R5999" s="74"/>
      <c r="S5999" s="53">
        <f>ROUND(R5999/12*3,0)</f>
        <v>0</v>
      </c>
      <c r="T5999" s="53"/>
      <c r="U5999" s="53"/>
      <c r="V5999" s="53">
        <f>T5999-U5999</f>
        <v>0</v>
      </c>
      <c r="W5999" s="75"/>
      <c r="X5999" s="76"/>
    </row>
    <row r="6000" spans="1:24" s="81" customFormat="1" ht="29.25" customHeight="1" x14ac:dyDescent="0.25">
      <c r="A6000" s="72" t="s">
        <v>321</v>
      </c>
      <c r="B6000" s="33" t="s">
        <v>334</v>
      </c>
      <c r="C6000" s="73" t="s">
        <v>74</v>
      </c>
      <c r="D6000" s="34" t="s">
        <v>105</v>
      </c>
      <c r="E6000" s="53"/>
      <c r="F6000" s="53">
        <f t="shared" si="1442"/>
        <v>0</v>
      </c>
      <c r="G6000" s="53"/>
      <c r="H6000" s="53"/>
      <c r="I6000" s="127"/>
      <c r="J6000" s="50"/>
      <c r="K6000" s="127"/>
      <c r="L6000" s="55"/>
      <c r="M6000" s="75"/>
      <c r="N6000" s="75"/>
      <c r="O6000" s="74"/>
      <c r="P6000" s="74"/>
      <c r="Q6000" s="59">
        <f>O6000-P6000</f>
        <v>0</v>
      </c>
      <c r="R6000" s="74"/>
      <c r="S6000" s="53">
        <f>ROUND(R6000/12*3,0)</f>
        <v>0</v>
      </c>
      <c r="T6000" s="53"/>
      <c r="U6000" s="53"/>
      <c r="V6000" s="53">
        <f>T6000-U6000</f>
        <v>0</v>
      </c>
      <c r="W6000" s="75"/>
      <c r="X6000" s="76"/>
    </row>
    <row r="6001" spans="1:24" s="81" customFormat="1" ht="26.25" customHeight="1" x14ac:dyDescent="0.25">
      <c r="A6001" s="72" t="s">
        <v>321</v>
      </c>
      <c r="B6001" s="33" t="s">
        <v>334</v>
      </c>
      <c r="C6001" s="73" t="s">
        <v>75</v>
      </c>
      <c r="D6001" s="34" t="s">
        <v>107</v>
      </c>
      <c r="E6001" s="74"/>
      <c r="F6001" s="53">
        <f t="shared" si="1442"/>
        <v>0</v>
      </c>
      <c r="G6001" s="74"/>
      <c r="H6001" s="74"/>
      <c r="I6001" s="127"/>
      <c r="J6001" s="55"/>
      <c r="K6001" s="127"/>
      <c r="L6001" s="55"/>
      <c r="M6001" s="75"/>
      <c r="N6001" s="75"/>
      <c r="O6001" s="74"/>
      <c r="P6001" s="74"/>
      <c r="Q6001" s="59">
        <f>O6001-P6001</f>
        <v>0</v>
      </c>
      <c r="R6001" s="74"/>
      <c r="S6001" s="53">
        <f>ROUND(R6001/12*3,0)</f>
        <v>0</v>
      </c>
      <c r="T6001" s="53"/>
      <c r="U6001" s="53"/>
      <c r="V6001" s="53">
        <f>T6001-U6001</f>
        <v>0</v>
      </c>
      <c r="W6001" s="75"/>
      <c r="X6001" s="76"/>
    </row>
    <row r="6002" spans="1:24" s="81" customFormat="1" ht="22.5" customHeight="1" x14ac:dyDescent="0.25">
      <c r="A6002" s="72" t="s">
        <v>321</v>
      </c>
      <c r="B6002" s="33" t="s">
        <v>334</v>
      </c>
      <c r="C6002" s="73" t="s">
        <v>76</v>
      </c>
      <c r="D6002" s="34" t="s">
        <v>108</v>
      </c>
      <c r="E6002" s="74"/>
      <c r="F6002" s="53">
        <f t="shared" si="1442"/>
        <v>0</v>
      </c>
      <c r="G6002" s="74"/>
      <c r="H6002" s="74"/>
      <c r="I6002" s="127"/>
      <c r="J6002" s="55"/>
      <c r="K6002" s="127"/>
      <c r="L6002" s="55"/>
      <c r="M6002" s="75"/>
      <c r="N6002" s="75"/>
      <c r="O6002" s="74"/>
      <c r="P6002" s="74"/>
      <c r="Q6002" s="59">
        <f>O6002-P6002</f>
        <v>0</v>
      </c>
      <c r="R6002" s="74"/>
      <c r="S6002" s="53">
        <f>ROUND(R6002/12*3,0)</f>
        <v>0</v>
      </c>
      <c r="T6002" s="53"/>
      <c r="U6002" s="53"/>
      <c r="V6002" s="53">
        <f>T6002-U6002</f>
        <v>0</v>
      </c>
      <c r="W6002" s="75"/>
      <c r="X6002" s="76"/>
    </row>
    <row r="6003" spans="1:24" s="77" customFormat="1" ht="15.75" x14ac:dyDescent="0.25">
      <c r="A6003" s="72" t="s">
        <v>321</v>
      </c>
      <c r="B6003" s="22" t="s">
        <v>335</v>
      </c>
      <c r="C6003" s="36"/>
      <c r="D6003" s="32" t="s">
        <v>24</v>
      </c>
      <c r="E6003" s="61">
        <f t="shared" ref="E6003:L6003" si="1443">SUM(E6004:E6016)</f>
        <v>0</v>
      </c>
      <c r="F6003" s="61">
        <f t="shared" si="1443"/>
        <v>0</v>
      </c>
      <c r="G6003" s="61">
        <f t="shared" si="1443"/>
        <v>0</v>
      </c>
      <c r="H6003" s="61">
        <f t="shared" si="1443"/>
        <v>0</v>
      </c>
      <c r="I6003" s="128">
        <f t="shared" si="1443"/>
        <v>0</v>
      </c>
      <c r="J6003" s="128">
        <f t="shared" si="1443"/>
        <v>0</v>
      </c>
      <c r="K6003" s="128">
        <f t="shared" si="1443"/>
        <v>0</v>
      </c>
      <c r="L6003" s="61">
        <f t="shared" si="1443"/>
        <v>0</v>
      </c>
      <c r="M6003" s="61"/>
      <c r="N6003" s="61"/>
      <c r="O6003" s="61">
        <f t="shared" ref="O6003:V6003" si="1444">SUM(O6004:O6016)</f>
        <v>0</v>
      </c>
      <c r="P6003" s="61">
        <f t="shared" si="1444"/>
        <v>0</v>
      </c>
      <c r="Q6003" s="128">
        <f t="shared" si="1444"/>
        <v>0</v>
      </c>
      <c r="R6003" s="61">
        <f t="shared" si="1444"/>
        <v>0</v>
      </c>
      <c r="S6003" s="61">
        <f t="shared" si="1444"/>
        <v>0</v>
      </c>
      <c r="T6003" s="145">
        <f t="shared" si="1444"/>
        <v>0</v>
      </c>
      <c r="U6003" s="145">
        <f t="shared" si="1444"/>
        <v>0</v>
      </c>
      <c r="V6003" s="61">
        <f t="shared" si="1444"/>
        <v>0</v>
      </c>
      <c r="W6003" s="68"/>
      <c r="X6003" s="76"/>
    </row>
    <row r="6004" spans="1:24" s="77" customFormat="1" ht="15.75" x14ac:dyDescent="0.25">
      <c r="A6004" s="72" t="s">
        <v>321</v>
      </c>
      <c r="B6004" s="33" t="s">
        <v>335</v>
      </c>
      <c r="C6004" s="79" t="s">
        <v>25</v>
      </c>
      <c r="D6004" s="34" t="s">
        <v>54</v>
      </c>
      <c r="E6004" s="74"/>
      <c r="F6004" s="74"/>
      <c r="G6004" s="74"/>
      <c r="H6004" s="74"/>
      <c r="I6004" s="54"/>
      <c r="J6004" s="50"/>
      <c r="K6004" s="54"/>
      <c r="L6004" s="55"/>
      <c r="M6004" s="75"/>
      <c r="N6004" s="75"/>
      <c r="O6004" s="74"/>
      <c r="P6004" s="74"/>
      <c r="Q6004" s="57">
        <f t="shared" ref="Q6004:Q6016" si="1445">O6004-P6004</f>
        <v>0</v>
      </c>
      <c r="R6004" s="74"/>
      <c r="S6004" s="53">
        <f t="shared" ref="S6004:S6016" si="1446">ROUND(R6004/12*3,0)</f>
        <v>0</v>
      </c>
      <c r="T6004" s="58"/>
      <c r="U6004" s="58"/>
      <c r="V6004" s="53">
        <f t="shared" ref="V6004:V6016" si="1447">T6004-U6004</f>
        <v>0</v>
      </c>
      <c r="W6004" s="75"/>
      <c r="X6004" s="76"/>
    </row>
    <row r="6005" spans="1:24" s="77" customFormat="1" ht="15.75" x14ac:dyDescent="0.25">
      <c r="A6005" s="72" t="s">
        <v>321</v>
      </c>
      <c r="B6005" s="33" t="s">
        <v>335</v>
      </c>
      <c r="C6005" s="79" t="s">
        <v>26</v>
      </c>
      <c r="D6005" s="34" t="s">
        <v>27</v>
      </c>
      <c r="E6005" s="74"/>
      <c r="F6005" s="74"/>
      <c r="G6005" s="74"/>
      <c r="H6005" s="74"/>
      <c r="I6005" s="54"/>
      <c r="J6005" s="50"/>
      <c r="K6005" s="54"/>
      <c r="L6005" s="55"/>
      <c r="M6005" s="75"/>
      <c r="N6005" s="75"/>
      <c r="O6005" s="74"/>
      <c r="P6005" s="74"/>
      <c r="Q6005" s="57">
        <f t="shared" si="1445"/>
        <v>0</v>
      </c>
      <c r="R6005" s="74"/>
      <c r="S6005" s="53">
        <f t="shared" si="1446"/>
        <v>0</v>
      </c>
      <c r="T6005" s="58"/>
      <c r="U6005" s="58"/>
      <c r="V6005" s="53">
        <f t="shared" si="1447"/>
        <v>0</v>
      </c>
      <c r="W6005" s="75"/>
      <c r="X6005" s="76"/>
    </row>
    <row r="6006" spans="1:24" s="77" customFormat="1" ht="31.5" x14ac:dyDescent="0.25">
      <c r="A6006" s="72" t="s">
        <v>321</v>
      </c>
      <c r="B6006" s="33" t="s">
        <v>335</v>
      </c>
      <c r="C6006" s="79" t="s">
        <v>28</v>
      </c>
      <c r="D6006" s="34" t="s">
        <v>29</v>
      </c>
      <c r="E6006" s="74"/>
      <c r="F6006" s="74"/>
      <c r="G6006" s="74"/>
      <c r="H6006" s="74"/>
      <c r="I6006" s="54"/>
      <c r="J6006" s="50"/>
      <c r="K6006" s="54"/>
      <c r="L6006" s="55"/>
      <c r="M6006" s="75"/>
      <c r="N6006" s="75"/>
      <c r="O6006" s="74"/>
      <c r="P6006" s="74"/>
      <c r="Q6006" s="57">
        <f t="shared" si="1445"/>
        <v>0</v>
      </c>
      <c r="R6006" s="74"/>
      <c r="S6006" s="53">
        <f t="shared" si="1446"/>
        <v>0</v>
      </c>
      <c r="T6006" s="58"/>
      <c r="U6006" s="58"/>
      <c r="V6006" s="53">
        <f t="shared" si="1447"/>
        <v>0</v>
      </c>
      <c r="W6006" s="75"/>
      <c r="X6006" s="76"/>
    </row>
    <row r="6007" spans="1:24" s="77" customFormat="1" ht="15.75" x14ac:dyDescent="0.25">
      <c r="A6007" s="72" t="s">
        <v>321</v>
      </c>
      <c r="B6007" s="33" t="s">
        <v>335</v>
      </c>
      <c r="C6007" s="79" t="s">
        <v>56</v>
      </c>
      <c r="D6007" s="34" t="s">
        <v>53</v>
      </c>
      <c r="E6007" s="74"/>
      <c r="F6007" s="74"/>
      <c r="G6007" s="74"/>
      <c r="H6007" s="74"/>
      <c r="I6007" s="54"/>
      <c r="J6007" s="50"/>
      <c r="K6007" s="54"/>
      <c r="L6007" s="55"/>
      <c r="M6007" s="75"/>
      <c r="N6007" s="75"/>
      <c r="O6007" s="74"/>
      <c r="P6007" s="74"/>
      <c r="Q6007" s="57">
        <f t="shared" si="1445"/>
        <v>0</v>
      </c>
      <c r="R6007" s="74"/>
      <c r="S6007" s="53">
        <f t="shared" si="1446"/>
        <v>0</v>
      </c>
      <c r="T6007" s="58"/>
      <c r="U6007" s="58"/>
      <c r="V6007" s="53">
        <f t="shared" si="1447"/>
        <v>0</v>
      </c>
      <c r="W6007" s="75"/>
      <c r="X6007" s="76"/>
    </row>
    <row r="6008" spans="1:24" s="77" customFormat="1" ht="15.75" x14ac:dyDescent="0.25">
      <c r="A6008" s="72" t="s">
        <v>321</v>
      </c>
      <c r="B6008" s="33" t="s">
        <v>335</v>
      </c>
      <c r="C6008" s="79" t="s">
        <v>57</v>
      </c>
      <c r="D6008" s="34" t="s">
        <v>68</v>
      </c>
      <c r="E6008" s="74"/>
      <c r="F6008" s="74"/>
      <c r="G6008" s="74"/>
      <c r="H6008" s="74"/>
      <c r="I6008" s="127"/>
      <c r="J6008" s="55"/>
      <c r="K6008" s="127"/>
      <c r="L6008" s="55"/>
      <c r="M6008" s="75"/>
      <c r="N6008" s="75"/>
      <c r="O6008" s="74"/>
      <c r="P6008" s="74"/>
      <c r="Q6008" s="59">
        <f t="shared" si="1445"/>
        <v>0</v>
      </c>
      <c r="R6008" s="74"/>
      <c r="S6008" s="53">
        <f t="shared" si="1446"/>
        <v>0</v>
      </c>
      <c r="T6008" s="53"/>
      <c r="U6008" s="53"/>
      <c r="V6008" s="53">
        <f t="shared" si="1447"/>
        <v>0</v>
      </c>
      <c r="W6008" s="75"/>
      <c r="X6008" s="76"/>
    </row>
    <row r="6009" spans="1:24" s="77" customFormat="1" ht="15.75" x14ac:dyDescent="0.25">
      <c r="A6009" s="72" t="s">
        <v>321</v>
      </c>
      <c r="B6009" s="33" t="s">
        <v>335</v>
      </c>
      <c r="C6009" s="79" t="s">
        <v>58</v>
      </c>
      <c r="D6009" s="34" t="s">
        <v>70</v>
      </c>
      <c r="E6009" s="74"/>
      <c r="F6009" s="74"/>
      <c r="G6009" s="74"/>
      <c r="H6009" s="74"/>
      <c r="I6009" s="54"/>
      <c r="J6009" s="50"/>
      <c r="K6009" s="54"/>
      <c r="L6009" s="55"/>
      <c r="M6009" s="75"/>
      <c r="N6009" s="75"/>
      <c r="O6009" s="74"/>
      <c r="P6009" s="74"/>
      <c r="Q6009" s="57">
        <f t="shared" si="1445"/>
        <v>0</v>
      </c>
      <c r="R6009" s="74"/>
      <c r="S6009" s="53">
        <f t="shared" si="1446"/>
        <v>0</v>
      </c>
      <c r="T6009" s="58"/>
      <c r="U6009" s="58"/>
      <c r="V6009" s="53">
        <f t="shared" si="1447"/>
        <v>0</v>
      </c>
      <c r="W6009" s="75"/>
      <c r="X6009" s="76"/>
    </row>
    <row r="6010" spans="1:24" s="77" customFormat="1" ht="31.5" x14ac:dyDescent="0.25">
      <c r="A6010" s="72" t="s">
        <v>321</v>
      </c>
      <c r="B6010" s="33" t="s">
        <v>335</v>
      </c>
      <c r="C6010" s="79" t="s">
        <v>59</v>
      </c>
      <c r="D6010" s="34" t="s">
        <v>69</v>
      </c>
      <c r="E6010" s="74"/>
      <c r="F6010" s="74"/>
      <c r="G6010" s="74"/>
      <c r="H6010" s="74"/>
      <c r="I6010" s="54"/>
      <c r="J6010" s="50"/>
      <c r="K6010" s="54"/>
      <c r="L6010" s="55"/>
      <c r="M6010" s="75"/>
      <c r="N6010" s="75"/>
      <c r="O6010" s="74"/>
      <c r="P6010" s="74"/>
      <c r="Q6010" s="57">
        <f t="shared" si="1445"/>
        <v>0</v>
      </c>
      <c r="R6010" s="74"/>
      <c r="S6010" s="53">
        <f t="shared" si="1446"/>
        <v>0</v>
      </c>
      <c r="T6010" s="58"/>
      <c r="U6010" s="58"/>
      <c r="V6010" s="53">
        <f t="shared" si="1447"/>
        <v>0</v>
      </c>
      <c r="W6010" s="75"/>
      <c r="X6010" s="76"/>
    </row>
    <row r="6011" spans="1:24" s="77" customFormat="1" ht="15.75" x14ac:dyDescent="0.25">
      <c r="A6011" s="72" t="s">
        <v>321</v>
      </c>
      <c r="B6011" s="33" t="s">
        <v>335</v>
      </c>
      <c r="C6011" s="79" t="s">
        <v>60</v>
      </c>
      <c r="D6011" s="34" t="s">
        <v>72</v>
      </c>
      <c r="E6011" s="74"/>
      <c r="F6011" s="74"/>
      <c r="G6011" s="74"/>
      <c r="H6011" s="74"/>
      <c r="I6011" s="54"/>
      <c r="J6011" s="50"/>
      <c r="K6011" s="54"/>
      <c r="L6011" s="55"/>
      <c r="M6011" s="75"/>
      <c r="N6011" s="75"/>
      <c r="O6011" s="74"/>
      <c r="P6011" s="74"/>
      <c r="Q6011" s="57">
        <f t="shared" si="1445"/>
        <v>0</v>
      </c>
      <c r="R6011" s="74"/>
      <c r="S6011" s="53">
        <f t="shared" si="1446"/>
        <v>0</v>
      </c>
      <c r="T6011" s="58"/>
      <c r="U6011" s="58"/>
      <c r="V6011" s="53">
        <f t="shared" si="1447"/>
        <v>0</v>
      </c>
      <c r="W6011" s="75"/>
      <c r="X6011" s="76"/>
    </row>
    <row r="6012" spans="1:24" s="77" customFormat="1" ht="15.75" x14ac:dyDescent="0.25">
      <c r="A6012" s="72" t="s">
        <v>321</v>
      </c>
      <c r="B6012" s="33" t="s">
        <v>335</v>
      </c>
      <c r="C6012" s="79" t="s">
        <v>61</v>
      </c>
      <c r="D6012" s="34" t="s">
        <v>67</v>
      </c>
      <c r="E6012" s="74"/>
      <c r="F6012" s="74"/>
      <c r="G6012" s="74"/>
      <c r="H6012" s="74"/>
      <c r="I6012" s="54"/>
      <c r="J6012" s="50"/>
      <c r="K6012" s="54"/>
      <c r="L6012" s="55"/>
      <c r="M6012" s="75"/>
      <c r="N6012" s="75"/>
      <c r="O6012" s="74"/>
      <c r="P6012" s="74"/>
      <c r="Q6012" s="57">
        <f t="shared" si="1445"/>
        <v>0</v>
      </c>
      <c r="R6012" s="74"/>
      <c r="S6012" s="53">
        <f t="shared" si="1446"/>
        <v>0</v>
      </c>
      <c r="T6012" s="58"/>
      <c r="U6012" s="58"/>
      <c r="V6012" s="53">
        <f t="shared" si="1447"/>
        <v>0</v>
      </c>
      <c r="W6012" s="75"/>
      <c r="X6012" s="76"/>
    </row>
    <row r="6013" spans="1:24" s="77" customFormat="1" ht="15.75" x14ac:dyDescent="0.25">
      <c r="A6013" s="72" t="s">
        <v>321</v>
      </c>
      <c r="B6013" s="33" t="s">
        <v>335</v>
      </c>
      <c r="C6013" s="79" t="s">
        <v>62</v>
      </c>
      <c r="D6013" s="34" t="s">
        <v>66</v>
      </c>
      <c r="E6013" s="74"/>
      <c r="F6013" s="74"/>
      <c r="G6013" s="74"/>
      <c r="H6013" s="74"/>
      <c r="I6013" s="54"/>
      <c r="J6013" s="50"/>
      <c r="K6013" s="54"/>
      <c r="L6013" s="55"/>
      <c r="M6013" s="75"/>
      <c r="N6013" s="75"/>
      <c r="O6013" s="74"/>
      <c r="P6013" s="74"/>
      <c r="Q6013" s="57">
        <f t="shared" si="1445"/>
        <v>0</v>
      </c>
      <c r="R6013" s="74"/>
      <c r="S6013" s="53">
        <f t="shared" si="1446"/>
        <v>0</v>
      </c>
      <c r="T6013" s="58"/>
      <c r="U6013" s="58"/>
      <c r="V6013" s="53">
        <f t="shared" si="1447"/>
        <v>0</v>
      </c>
      <c r="W6013" s="75"/>
      <c r="X6013" s="76"/>
    </row>
    <row r="6014" spans="1:24" s="77" customFormat="1" ht="15.75" x14ac:dyDescent="0.25">
      <c r="A6014" s="72" t="s">
        <v>321</v>
      </c>
      <c r="B6014" s="33" t="s">
        <v>335</v>
      </c>
      <c r="C6014" s="79" t="s">
        <v>63</v>
      </c>
      <c r="D6014" s="34" t="s">
        <v>52</v>
      </c>
      <c r="E6014" s="74"/>
      <c r="F6014" s="74"/>
      <c r="G6014" s="74"/>
      <c r="H6014" s="74"/>
      <c r="I6014" s="54"/>
      <c r="J6014" s="50"/>
      <c r="K6014" s="54"/>
      <c r="L6014" s="55"/>
      <c r="M6014" s="75"/>
      <c r="N6014" s="75"/>
      <c r="O6014" s="74"/>
      <c r="P6014" s="74"/>
      <c r="Q6014" s="57">
        <f t="shared" si="1445"/>
        <v>0</v>
      </c>
      <c r="R6014" s="74"/>
      <c r="S6014" s="53">
        <f t="shared" si="1446"/>
        <v>0</v>
      </c>
      <c r="T6014" s="58"/>
      <c r="U6014" s="58"/>
      <c r="V6014" s="53">
        <f t="shared" si="1447"/>
        <v>0</v>
      </c>
      <c r="W6014" s="75"/>
      <c r="X6014" s="76"/>
    </row>
    <row r="6015" spans="1:24" s="77" customFormat="1" ht="15.75" x14ac:dyDescent="0.25">
      <c r="A6015" s="72" t="s">
        <v>321</v>
      </c>
      <c r="B6015" s="33" t="s">
        <v>335</v>
      </c>
      <c r="C6015" s="79" t="s">
        <v>64</v>
      </c>
      <c r="D6015" s="34" t="s">
        <v>55</v>
      </c>
      <c r="E6015" s="74"/>
      <c r="F6015" s="74"/>
      <c r="G6015" s="74"/>
      <c r="H6015" s="74"/>
      <c r="I6015" s="54"/>
      <c r="J6015" s="50"/>
      <c r="K6015" s="54"/>
      <c r="L6015" s="55"/>
      <c r="M6015" s="75"/>
      <c r="N6015" s="75"/>
      <c r="O6015" s="74"/>
      <c r="P6015" s="74"/>
      <c r="Q6015" s="57">
        <f t="shared" si="1445"/>
        <v>0</v>
      </c>
      <c r="R6015" s="74"/>
      <c r="S6015" s="53">
        <f t="shared" si="1446"/>
        <v>0</v>
      </c>
      <c r="T6015" s="58"/>
      <c r="U6015" s="58"/>
      <c r="V6015" s="53">
        <f t="shared" si="1447"/>
        <v>0</v>
      </c>
      <c r="W6015" s="75"/>
      <c r="X6015" s="76"/>
    </row>
    <row r="6016" spans="1:24" s="77" customFormat="1" ht="15.75" x14ac:dyDescent="0.25">
      <c r="A6016" s="72" t="s">
        <v>321</v>
      </c>
      <c r="B6016" s="33" t="s">
        <v>335</v>
      </c>
      <c r="C6016" s="79" t="s">
        <v>65</v>
      </c>
      <c r="D6016" s="34" t="s">
        <v>71</v>
      </c>
      <c r="E6016" s="74"/>
      <c r="F6016" s="74"/>
      <c r="G6016" s="74"/>
      <c r="H6016" s="74"/>
      <c r="I6016" s="54"/>
      <c r="J6016" s="50"/>
      <c r="K6016" s="54"/>
      <c r="L6016" s="55"/>
      <c r="M6016" s="75"/>
      <c r="N6016" s="75"/>
      <c r="O6016" s="74"/>
      <c r="P6016" s="74"/>
      <c r="Q6016" s="57">
        <f t="shared" si="1445"/>
        <v>0</v>
      </c>
      <c r="R6016" s="74"/>
      <c r="S6016" s="53">
        <f t="shared" si="1446"/>
        <v>0</v>
      </c>
      <c r="T6016" s="58"/>
      <c r="U6016" s="58"/>
      <c r="V6016" s="53">
        <f t="shared" si="1447"/>
        <v>0</v>
      </c>
      <c r="W6016" s="75"/>
      <c r="X6016" s="76"/>
    </row>
    <row r="6017" spans="1:24" s="77" customFormat="1" ht="31.5" x14ac:dyDescent="0.25">
      <c r="A6017" s="72" t="s">
        <v>321</v>
      </c>
      <c r="B6017" s="22" t="s">
        <v>336</v>
      </c>
      <c r="C6017" s="73" t="s">
        <v>102</v>
      </c>
      <c r="D6017" s="32" t="s">
        <v>30</v>
      </c>
      <c r="E6017" s="61">
        <f t="shared" ref="E6017:L6017" si="1448">SUM(E6018:E6034)</f>
        <v>0</v>
      </c>
      <c r="F6017" s="61">
        <f t="shared" si="1448"/>
        <v>0</v>
      </c>
      <c r="G6017" s="61">
        <f t="shared" si="1448"/>
        <v>0</v>
      </c>
      <c r="H6017" s="61">
        <f t="shared" si="1448"/>
        <v>0</v>
      </c>
      <c r="I6017" s="128">
        <f t="shared" si="1448"/>
        <v>0</v>
      </c>
      <c r="J6017" s="128">
        <f t="shared" si="1448"/>
        <v>0</v>
      </c>
      <c r="K6017" s="128">
        <f t="shared" si="1448"/>
        <v>0</v>
      </c>
      <c r="L6017" s="61">
        <f t="shared" si="1448"/>
        <v>0</v>
      </c>
      <c r="M6017" s="61"/>
      <c r="N6017" s="61"/>
      <c r="O6017" s="61">
        <f t="shared" ref="O6017:V6017" si="1449">SUM(O6018:O6032)</f>
        <v>0</v>
      </c>
      <c r="P6017" s="61">
        <f t="shared" si="1449"/>
        <v>0</v>
      </c>
      <c r="Q6017" s="128">
        <f t="shared" si="1449"/>
        <v>0</v>
      </c>
      <c r="R6017" s="61">
        <f t="shared" si="1449"/>
        <v>0</v>
      </c>
      <c r="S6017" s="61">
        <f t="shared" si="1449"/>
        <v>0</v>
      </c>
      <c r="T6017" s="145">
        <f t="shared" si="1449"/>
        <v>0</v>
      </c>
      <c r="U6017" s="145">
        <f t="shared" si="1449"/>
        <v>0</v>
      </c>
      <c r="V6017" s="61">
        <f t="shared" si="1449"/>
        <v>0</v>
      </c>
      <c r="W6017" s="61"/>
      <c r="X6017" s="76"/>
    </row>
    <row r="6018" spans="1:24" s="77" customFormat="1" ht="15.75" x14ac:dyDescent="0.25">
      <c r="A6018" s="72" t="s">
        <v>321</v>
      </c>
      <c r="B6018" s="33" t="s">
        <v>336</v>
      </c>
      <c r="C6018" s="73" t="s">
        <v>79</v>
      </c>
      <c r="D6018" s="43" t="s">
        <v>77</v>
      </c>
      <c r="E6018" s="74"/>
      <c r="F6018" s="74"/>
      <c r="G6018" s="74"/>
      <c r="H6018" s="74"/>
      <c r="I6018" s="54"/>
      <c r="J6018" s="50"/>
      <c r="K6018" s="54"/>
      <c r="L6018" s="55"/>
      <c r="M6018" s="75"/>
      <c r="N6018" s="75"/>
      <c r="O6018" s="74"/>
      <c r="P6018" s="74"/>
      <c r="Q6018" s="57">
        <f t="shared" ref="Q6018:Q6032" si="1450">O6018-P6018</f>
        <v>0</v>
      </c>
      <c r="R6018" s="74"/>
      <c r="S6018" s="53">
        <f>ROUND(R6018/12*3,0)</f>
        <v>0</v>
      </c>
      <c r="T6018" s="58"/>
      <c r="U6018" s="58"/>
      <c r="V6018" s="53">
        <f t="shared" ref="V6018:V6032" si="1451">T6018-U6018</f>
        <v>0</v>
      </c>
      <c r="W6018" s="75"/>
      <c r="X6018" s="76"/>
    </row>
    <row r="6019" spans="1:24" s="77" customFormat="1" ht="15.75" x14ac:dyDescent="0.25">
      <c r="A6019" s="72" t="s">
        <v>321</v>
      </c>
      <c r="B6019" s="33" t="s">
        <v>336</v>
      </c>
      <c r="C6019" s="73" t="s">
        <v>80</v>
      </c>
      <c r="D6019" s="43" t="s">
        <v>78</v>
      </c>
      <c r="E6019" s="74"/>
      <c r="F6019" s="74"/>
      <c r="G6019" s="74"/>
      <c r="H6019" s="74"/>
      <c r="I6019" s="54"/>
      <c r="J6019" s="50"/>
      <c r="K6019" s="54"/>
      <c r="L6019" s="55"/>
      <c r="M6019" s="75"/>
      <c r="N6019" s="75"/>
      <c r="O6019" s="74"/>
      <c r="P6019" s="74"/>
      <c r="Q6019" s="57">
        <f t="shared" si="1450"/>
        <v>0</v>
      </c>
      <c r="R6019" s="74"/>
      <c r="S6019" s="53">
        <f>ROUND(R6019/12*3,0)</f>
        <v>0</v>
      </c>
      <c r="T6019" s="58"/>
      <c r="U6019" s="58"/>
      <c r="V6019" s="53">
        <f t="shared" si="1451"/>
        <v>0</v>
      </c>
      <c r="W6019" s="75"/>
      <c r="X6019" s="76"/>
    </row>
    <row r="6020" spans="1:24" s="77" customFormat="1" ht="15.75" x14ac:dyDescent="0.25">
      <c r="A6020" s="72" t="s">
        <v>321</v>
      </c>
      <c r="B6020" s="33" t="s">
        <v>336</v>
      </c>
      <c r="C6020" s="73" t="s">
        <v>82</v>
      </c>
      <c r="D6020" s="34" t="s">
        <v>81</v>
      </c>
      <c r="E6020" s="74"/>
      <c r="F6020" s="74"/>
      <c r="G6020" s="74"/>
      <c r="H6020" s="74"/>
      <c r="I6020" s="54"/>
      <c r="J6020" s="50"/>
      <c r="K6020" s="54"/>
      <c r="L6020" s="55"/>
      <c r="M6020" s="75"/>
      <c r="N6020" s="75"/>
      <c r="O6020" s="74"/>
      <c r="P6020" s="74"/>
      <c r="Q6020" s="57">
        <f t="shared" si="1450"/>
        <v>0</v>
      </c>
      <c r="R6020" s="74"/>
      <c r="S6020" s="53">
        <f>ROUND(R6020/12*4,0)</f>
        <v>0</v>
      </c>
      <c r="T6020" s="58"/>
      <c r="U6020" s="58"/>
      <c r="V6020" s="53">
        <f t="shared" si="1451"/>
        <v>0</v>
      </c>
      <c r="W6020" s="75"/>
      <c r="X6020" s="76"/>
    </row>
    <row r="6021" spans="1:24" s="77" customFormat="1" ht="31.5" x14ac:dyDescent="0.25">
      <c r="A6021" s="72" t="s">
        <v>321</v>
      </c>
      <c r="B6021" s="33" t="s">
        <v>336</v>
      </c>
      <c r="C6021" s="73" t="s">
        <v>84</v>
      </c>
      <c r="D6021" s="43" t="s">
        <v>83</v>
      </c>
      <c r="E6021" s="74"/>
      <c r="F6021" s="74"/>
      <c r="G6021" s="74"/>
      <c r="H6021" s="74"/>
      <c r="I6021" s="54"/>
      <c r="J6021" s="50"/>
      <c r="K6021" s="54"/>
      <c r="L6021" s="55"/>
      <c r="M6021" s="75"/>
      <c r="N6021" s="75"/>
      <c r="O6021" s="74"/>
      <c r="P6021" s="74"/>
      <c r="Q6021" s="57">
        <f t="shared" si="1450"/>
        <v>0</v>
      </c>
      <c r="R6021" s="74"/>
      <c r="S6021" s="53">
        <f>ROUND(R6021/12*3,0)</f>
        <v>0</v>
      </c>
      <c r="T6021" s="58"/>
      <c r="U6021" s="58"/>
      <c r="V6021" s="53">
        <f t="shared" si="1451"/>
        <v>0</v>
      </c>
      <c r="W6021" s="75"/>
      <c r="X6021" s="76"/>
    </row>
    <row r="6022" spans="1:24" s="77" customFormat="1" ht="15.75" x14ac:dyDescent="0.25">
      <c r="A6022" s="72" t="s">
        <v>321</v>
      </c>
      <c r="B6022" s="33" t="s">
        <v>336</v>
      </c>
      <c r="C6022" s="73" t="s">
        <v>95</v>
      </c>
      <c r="D6022" s="43" t="s">
        <v>96</v>
      </c>
      <c r="E6022" s="74"/>
      <c r="F6022" s="74"/>
      <c r="G6022" s="74"/>
      <c r="H6022" s="74"/>
      <c r="I6022" s="127"/>
      <c r="J6022" s="55"/>
      <c r="K6022" s="127"/>
      <c r="L6022" s="55"/>
      <c r="M6022" s="75"/>
      <c r="N6022" s="75"/>
      <c r="O6022" s="74"/>
      <c r="P6022" s="74"/>
      <c r="Q6022" s="59">
        <f t="shared" si="1450"/>
        <v>0</v>
      </c>
      <c r="R6022" s="74"/>
      <c r="S6022" s="53">
        <f>ROUND(R6022/12*3,0)</f>
        <v>0</v>
      </c>
      <c r="T6022" s="53"/>
      <c r="U6022" s="53"/>
      <c r="V6022" s="53">
        <f t="shared" si="1451"/>
        <v>0</v>
      </c>
      <c r="W6022" s="75"/>
      <c r="X6022" s="76"/>
    </row>
    <row r="6023" spans="1:24" s="77" customFormat="1" ht="31.5" x14ac:dyDescent="0.25">
      <c r="A6023" s="72" t="s">
        <v>321</v>
      </c>
      <c r="B6023" s="33" t="s">
        <v>336</v>
      </c>
      <c r="C6023" s="73" t="s">
        <v>86</v>
      </c>
      <c r="D6023" s="43" t="s">
        <v>85</v>
      </c>
      <c r="E6023" s="53"/>
      <c r="F6023" s="53">
        <f>E6023/12*2</f>
        <v>0</v>
      </c>
      <c r="G6023" s="53"/>
      <c r="H6023" s="53"/>
      <c r="I6023" s="54"/>
      <c r="J6023" s="50"/>
      <c r="K6023" s="54"/>
      <c r="L6023" s="55"/>
      <c r="M6023" s="75"/>
      <c r="N6023" s="75"/>
      <c r="O6023" s="74"/>
      <c r="P6023" s="74"/>
      <c r="Q6023" s="57">
        <f t="shared" si="1450"/>
        <v>0</v>
      </c>
      <c r="R6023" s="74"/>
      <c r="S6023" s="53">
        <f>ROUND(R6023/12*2,0)</f>
        <v>0</v>
      </c>
      <c r="T6023" s="58"/>
      <c r="U6023" s="58"/>
      <c r="V6023" s="53">
        <f t="shared" si="1451"/>
        <v>0</v>
      </c>
      <c r="W6023" s="75"/>
      <c r="X6023" s="76"/>
    </row>
    <row r="6024" spans="1:24" s="77" customFormat="1" ht="31.5" x14ac:dyDescent="0.25">
      <c r="A6024" s="72" t="s">
        <v>321</v>
      </c>
      <c r="B6024" s="33" t="s">
        <v>336</v>
      </c>
      <c r="C6024" s="73" t="s">
        <v>102</v>
      </c>
      <c r="D6024" s="39" t="s">
        <v>362</v>
      </c>
      <c r="E6024" s="74"/>
      <c r="F6024" s="74"/>
      <c r="G6024" s="74"/>
      <c r="H6024" s="74"/>
      <c r="I6024" s="54"/>
      <c r="J6024" s="50"/>
      <c r="K6024" s="54"/>
      <c r="L6024" s="55"/>
      <c r="M6024" s="75"/>
      <c r="N6024" s="75"/>
      <c r="O6024" s="74"/>
      <c r="P6024" s="74"/>
      <c r="Q6024" s="57">
        <f t="shared" si="1450"/>
        <v>0</v>
      </c>
      <c r="R6024" s="74"/>
      <c r="S6024" s="53">
        <f t="shared" ref="S6024:S6032" si="1452">ROUND(R6024/12*3,0)</f>
        <v>0</v>
      </c>
      <c r="T6024" s="58"/>
      <c r="U6024" s="58"/>
      <c r="V6024" s="53">
        <f t="shared" si="1451"/>
        <v>0</v>
      </c>
      <c r="W6024" s="75"/>
      <c r="X6024" s="76"/>
    </row>
    <row r="6025" spans="1:24" s="77" customFormat="1" ht="15.75" x14ac:dyDescent="0.25">
      <c r="A6025" s="72" t="s">
        <v>321</v>
      </c>
      <c r="B6025" s="33" t="s">
        <v>336</v>
      </c>
      <c r="C6025" s="73" t="s">
        <v>89</v>
      </c>
      <c r="D6025" s="43" t="s">
        <v>88</v>
      </c>
      <c r="E6025" s="74"/>
      <c r="F6025" s="74"/>
      <c r="G6025" s="74"/>
      <c r="H6025" s="74"/>
      <c r="I6025" s="54"/>
      <c r="J6025" s="50"/>
      <c r="K6025" s="54"/>
      <c r="L6025" s="55"/>
      <c r="M6025" s="75"/>
      <c r="N6025" s="75"/>
      <c r="O6025" s="74"/>
      <c r="P6025" s="74"/>
      <c r="Q6025" s="57">
        <f t="shared" si="1450"/>
        <v>0</v>
      </c>
      <c r="R6025" s="74"/>
      <c r="S6025" s="53">
        <f t="shared" si="1452"/>
        <v>0</v>
      </c>
      <c r="T6025" s="58"/>
      <c r="U6025" s="58"/>
      <c r="V6025" s="53">
        <f t="shared" si="1451"/>
        <v>0</v>
      </c>
      <c r="W6025" s="75"/>
      <c r="X6025" s="76"/>
    </row>
    <row r="6026" spans="1:24" s="77" customFormat="1" ht="15.75" x14ac:dyDescent="0.25">
      <c r="A6026" s="72" t="s">
        <v>321</v>
      </c>
      <c r="B6026" s="33" t="s">
        <v>336</v>
      </c>
      <c r="C6026" s="73" t="s">
        <v>91</v>
      </c>
      <c r="D6026" s="43" t="s">
        <v>90</v>
      </c>
      <c r="E6026" s="74"/>
      <c r="F6026" s="74"/>
      <c r="G6026" s="74"/>
      <c r="H6026" s="74"/>
      <c r="I6026" s="54"/>
      <c r="J6026" s="50"/>
      <c r="K6026" s="54"/>
      <c r="L6026" s="55"/>
      <c r="M6026" s="75"/>
      <c r="N6026" s="75"/>
      <c r="O6026" s="74"/>
      <c r="P6026" s="74"/>
      <c r="Q6026" s="57">
        <f t="shared" si="1450"/>
        <v>0</v>
      </c>
      <c r="R6026" s="74"/>
      <c r="S6026" s="53">
        <f t="shared" si="1452"/>
        <v>0</v>
      </c>
      <c r="T6026" s="58"/>
      <c r="U6026" s="58"/>
      <c r="V6026" s="53">
        <f t="shared" si="1451"/>
        <v>0</v>
      </c>
      <c r="W6026" s="75"/>
      <c r="X6026" s="76"/>
    </row>
    <row r="6027" spans="1:24" s="77" customFormat="1" ht="15.75" x14ac:dyDescent="0.25">
      <c r="A6027" s="72" t="s">
        <v>321</v>
      </c>
      <c r="B6027" s="33" t="s">
        <v>336</v>
      </c>
      <c r="C6027" s="73" t="s">
        <v>94</v>
      </c>
      <c r="D6027" s="43" t="s">
        <v>97</v>
      </c>
      <c r="E6027" s="74"/>
      <c r="F6027" s="74"/>
      <c r="G6027" s="74"/>
      <c r="H6027" s="74"/>
      <c r="I6027" s="54"/>
      <c r="J6027" s="50"/>
      <c r="K6027" s="54"/>
      <c r="L6027" s="55"/>
      <c r="M6027" s="75"/>
      <c r="N6027" s="75"/>
      <c r="O6027" s="74"/>
      <c r="P6027" s="74"/>
      <c r="Q6027" s="57">
        <f t="shared" si="1450"/>
        <v>0</v>
      </c>
      <c r="R6027" s="74"/>
      <c r="S6027" s="53">
        <f t="shared" si="1452"/>
        <v>0</v>
      </c>
      <c r="T6027" s="58"/>
      <c r="U6027" s="58"/>
      <c r="V6027" s="53">
        <f t="shared" si="1451"/>
        <v>0</v>
      </c>
      <c r="W6027" s="75"/>
      <c r="X6027" s="76"/>
    </row>
    <row r="6028" spans="1:24" s="77" customFormat="1" ht="15.75" x14ac:dyDescent="0.25">
      <c r="A6028" s="72" t="s">
        <v>321</v>
      </c>
      <c r="B6028" s="33" t="s">
        <v>336</v>
      </c>
      <c r="C6028" s="73" t="s">
        <v>93</v>
      </c>
      <c r="D6028" s="43" t="s">
        <v>92</v>
      </c>
      <c r="E6028" s="74"/>
      <c r="F6028" s="74"/>
      <c r="G6028" s="74"/>
      <c r="H6028" s="74"/>
      <c r="I6028" s="54"/>
      <c r="J6028" s="50"/>
      <c r="K6028" s="54"/>
      <c r="L6028" s="55"/>
      <c r="M6028" s="75"/>
      <c r="N6028" s="75"/>
      <c r="O6028" s="74"/>
      <c r="P6028" s="74"/>
      <c r="Q6028" s="57">
        <f t="shared" si="1450"/>
        <v>0</v>
      </c>
      <c r="R6028" s="74"/>
      <c r="S6028" s="53">
        <f t="shared" si="1452"/>
        <v>0</v>
      </c>
      <c r="T6028" s="58"/>
      <c r="U6028" s="58"/>
      <c r="V6028" s="53">
        <f t="shared" si="1451"/>
        <v>0</v>
      </c>
      <c r="W6028" s="75"/>
      <c r="X6028" s="76"/>
    </row>
    <row r="6029" spans="1:24" s="77" customFormat="1" ht="31.5" x14ac:dyDescent="0.25">
      <c r="A6029" s="72" t="s">
        <v>321</v>
      </c>
      <c r="B6029" s="33" t="s">
        <v>336</v>
      </c>
      <c r="C6029" s="73" t="s">
        <v>98</v>
      </c>
      <c r="D6029" s="34" t="s">
        <v>99</v>
      </c>
      <c r="E6029" s="74"/>
      <c r="F6029" s="74"/>
      <c r="G6029" s="74"/>
      <c r="H6029" s="74"/>
      <c r="I6029" s="54"/>
      <c r="J6029" s="50"/>
      <c r="K6029" s="54"/>
      <c r="L6029" s="55"/>
      <c r="M6029" s="75"/>
      <c r="N6029" s="75"/>
      <c r="O6029" s="74"/>
      <c r="P6029" s="74"/>
      <c r="Q6029" s="57">
        <f t="shared" si="1450"/>
        <v>0</v>
      </c>
      <c r="R6029" s="74"/>
      <c r="S6029" s="53">
        <f t="shared" si="1452"/>
        <v>0</v>
      </c>
      <c r="T6029" s="58"/>
      <c r="U6029" s="58"/>
      <c r="V6029" s="53">
        <f t="shared" si="1451"/>
        <v>0</v>
      </c>
      <c r="W6029" s="75"/>
      <c r="X6029" s="76"/>
    </row>
    <row r="6030" spans="1:24" s="77" customFormat="1" ht="15.75" x14ac:dyDescent="0.25">
      <c r="A6030" s="72" t="s">
        <v>321</v>
      </c>
      <c r="B6030" s="33" t="s">
        <v>336</v>
      </c>
      <c r="C6030" s="73" t="s">
        <v>100</v>
      </c>
      <c r="D6030" s="34" t="s">
        <v>101</v>
      </c>
      <c r="E6030" s="74"/>
      <c r="F6030" s="74"/>
      <c r="G6030" s="74"/>
      <c r="H6030" s="74"/>
      <c r="I6030" s="54"/>
      <c r="J6030" s="50"/>
      <c r="K6030" s="54"/>
      <c r="L6030" s="55"/>
      <c r="M6030" s="75"/>
      <c r="N6030" s="75"/>
      <c r="O6030" s="74"/>
      <c r="P6030" s="74"/>
      <c r="Q6030" s="57">
        <f t="shared" si="1450"/>
        <v>0</v>
      </c>
      <c r="R6030" s="74"/>
      <c r="S6030" s="53">
        <f t="shared" si="1452"/>
        <v>0</v>
      </c>
      <c r="T6030" s="58"/>
      <c r="U6030" s="58"/>
      <c r="V6030" s="53">
        <f t="shared" si="1451"/>
        <v>0</v>
      </c>
      <c r="W6030" s="75"/>
      <c r="X6030" s="76"/>
    </row>
    <row r="6031" spans="1:24" s="77" customFormat="1" ht="47.25" x14ac:dyDescent="0.25">
      <c r="A6031" s="72" t="s">
        <v>321</v>
      </c>
      <c r="B6031" s="33" t="s">
        <v>336</v>
      </c>
      <c r="C6031" s="73" t="s">
        <v>102</v>
      </c>
      <c r="D6031" s="39" t="s">
        <v>87</v>
      </c>
      <c r="E6031" s="74"/>
      <c r="F6031" s="74"/>
      <c r="G6031" s="74"/>
      <c r="H6031" s="74"/>
      <c r="I6031" s="54"/>
      <c r="J6031" s="50"/>
      <c r="K6031" s="54"/>
      <c r="L6031" s="55"/>
      <c r="M6031" s="75"/>
      <c r="N6031" s="75"/>
      <c r="O6031" s="74"/>
      <c r="P6031" s="74"/>
      <c r="Q6031" s="57">
        <f t="shared" si="1450"/>
        <v>0</v>
      </c>
      <c r="R6031" s="74"/>
      <c r="S6031" s="53">
        <f t="shared" si="1452"/>
        <v>0</v>
      </c>
      <c r="T6031" s="58"/>
      <c r="U6031" s="58"/>
      <c r="V6031" s="53">
        <f t="shared" si="1451"/>
        <v>0</v>
      </c>
      <c r="W6031" s="75"/>
      <c r="X6031" s="76"/>
    </row>
    <row r="6032" spans="1:24" s="77" customFormat="1" ht="37.5" customHeight="1" x14ac:dyDescent="0.25">
      <c r="A6032" s="72" t="s">
        <v>321</v>
      </c>
      <c r="B6032" s="33" t="s">
        <v>336</v>
      </c>
      <c r="C6032" s="73" t="s">
        <v>102</v>
      </c>
      <c r="D6032" s="39" t="s">
        <v>103</v>
      </c>
      <c r="E6032" s="74"/>
      <c r="F6032" s="74"/>
      <c r="G6032" s="74"/>
      <c r="H6032" s="74"/>
      <c r="I6032" s="54"/>
      <c r="J6032" s="50"/>
      <c r="K6032" s="54"/>
      <c r="L6032" s="55"/>
      <c r="M6032" s="75"/>
      <c r="N6032" s="75"/>
      <c r="O6032" s="74"/>
      <c r="P6032" s="74"/>
      <c r="Q6032" s="57">
        <f t="shared" si="1450"/>
        <v>0</v>
      </c>
      <c r="R6032" s="74"/>
      <c r="S6032" s="53">
        <f t="shared" si="1452"/>
        <v>0</v>
      </c>
      <c r="T6032" s="58"/>
      <c r="U6032" s="58"/>
      <c r="V6032" s="53">
        <f t="shared" si="1451"/>
        <v>0</v>
      </c>
      <c r="W6032" s="75"/>
      <c r="X6032" s="76"/>
    </row>
    <row r="6033" spans="1:24" s="77" customFormat="1" ht="31.5" x14ac:dyDescent="0.25">
      <c r="A6033" s="72" t="s">
        <v>321</v>
      </c>
      <c r="B6033" s="33" t="s">
        <v>336</v>
      </c>
      <c r="C6033" s="23" t="s">
        <v>374</v>
      </c>
      <c r="D6033" s="39" t="s">
        <v>375</v>
      </c>
      <c r="E6033" s="74"/>
      <c r="F6033" s="74"/>
      <c r="G6033" s="74"/>
      <c r="H6033" s="74"/>
      <c r="I6033" s="54"/>
      <c r="J6033" s="50"/>
      <c r="K6033" s="54"/>
      <c r="L6033" s="55"/>
      <c r="M6033" s="75"/>
      <c r="N6033" s="75"/>
      <c r="O6033" s="74"/>
      <c r="P6033" s="74"/>
      <c r="Q6033" s="57"/>
      <c r="R6033" s="74"/>
      <c r="S6033" s="53"/>
      <c r="T6033" s="58"/>
      <c r="U6033" s="58"/>
      <c r="V6033" s="53"/>
      <c r="W6033" s="75"/>
      <c r="X6033" s="76"/>
    </row>
    <row r="6034" spans="1:24" s="77" customFormat="1" ht="15.75" x14ac:dyDescent="0.25">
      <c r="A6034" s="72" t="s">
        <v>321</v>
      </c>
      <c r="B6034" s="33" t="s">
        <v>336</v>
      </c>
      <c r="C6034" s="23" t="s">
        <v>377</v>
      </c>
      <c r="D6034" s="39" t="s">
        <v>376</v>
      </c>
      <c r="E6034" s="74"/>
      <c r="F6034" s="74"/>
      <c r="G6034" s="74"/>
      <c r="H6034" s="74"/>
      <c r="I6034" s="54"/>
      <c r="J6034" s="50"/>
      <c r="K6034" s="54"/>
      <c r="L6034" s="55"/>
      <c r="M6034" s="75"/>
      <c r="N6034" s="75"/>
      <c r="O6034" s="74"/>
      <c r="P6034" s="74"/>
      <c r="Q6034" s="57"/>
      <c r="R6034" s="74"/>
      <c r="S6034" s="53"/>
      <c r="T6034" s="58"/>
      <c r="U6034" s="58"/>
      <c r="V6034" s="53"/>
      <c r="W6034" s="75"/>
      <c r="X6034" s="76"/>
    </row>
    <row r="6035" spans="1:24" s="77" customFormat="1" ht="15.75" x14ac:dyDescent="0.25">
      <c r="A6035" s="72" t="s">
        <v>321</v>
      </c>
      <c r="B6035" s="21">
        <v>2</v>
      </c>
      <c r="C6035" s="73" t="s">
        <v>102</v>
      </c>
      <c r="D6035" s="40" t="s">
        <v>31</v>
      </c>
      <c r="E6035" s="68">
        <f>E6036+E6042+E6096</f>
        <v>313742</v>
      </c>
      <c r="F6035" s="68">
        <f>F6036+F6042+F6096</f>
        <v>78435.5</v>
      </c>
      <c r="G6035" s="68">
        <f>G6036+G6042+G6096</f>
        <v>119946</v>
      </c>
      <c r="H6035" s="68">
        <f>H6036+H6042+H6096</f>
        <v>77400</v>
      </c>
      <c r="I6035" s="134">
        <f>I6036+I6042+I6096</f>
        <v>41510.5</v>
      </c>
      <c r="J6035" s="50">
        <f>ROUND(I6035/F6035*100,2)</f>
        <v>52.92</v>
      </c>
      <c r="K6035" s="134">
        <f>K6036+K6042+K6096</f>
        <v>0</v>
      </c>
      <c r="L6035" s="55">
        <f>ROUND(K6035*100/-F6035,2)</f>
        <v>0</v>
      </c>
      <c r="M6035" s="64">
        <v>15953</v>
      </c>
      <c r="N6035" s="49">
        <f>ROUND(M6035/12*3,0)</f>
        <v>3988</v>
      </c>
      <c r="O6035" s="68">
        <f t="shared" ref="O6035:V6035" si="1453">O6036+O6042+O6096</f>
        <v>5355</v>
      </c>
      <c r="P6035" s="68">
        <f t="shared" si="1453"/>
        <v>3738</v>
      </c>
      <c r="Q6035" s="134">
        <f t="shared" si="1453"/>
        <v>1617</v>
      </c>
      <c r="R6035" s="68">
        <f t="shared" si="1453"/>
        <v>456</v>
      </c>
      <c r="S6035" s="64">
        <f t="shared" si="1453"/>
        <v>115</v>
      </c>
      <c r="T6035" s="144">
        <f t="shared" si="1453"/>
        <v>170</v>
      </c>
      <c r="U6035" s="144">
        <f t="shared" si="1453"/>
        <v>112</v>
      </c>
      <c r="V6035" s="53">
        <f t="shared" si="1453"/>
        <v>58</v>
      </c>
      <c r="W6035" s="74"/>
      <c r="X6035" s="76"/>
    </row>
    <row r="6036" spans="1:24" s="77" customFormat="1" ht="15.75" x14ac:dyDescent="0.25">
      <c r="A6036" s="72" t="s">
        <v>321</v>
      </c>
      <c r="B6036" s="22" t="s">
        <v>337</v>
      </c>
      <c r="C6036" s="73" t="s">
        <v>102</v>
      </c>
      <c r="D6036" s="32" t="s">
        <v>32</v>
      </c>
      <c r="E6036" s="64">
        <f t="shared" ref="E6036:L6036" si="1454">SUM(E6037:E6041)</f>
        <v>0</v>
      </c>
      <c r="F6036" s="64">
        <f t="shared" si="1454"/>
        <v>0</v>
      </c>
      <c r="G6036" s="64">
        <f t="shared" si="1454"/>
        <v>0</v>
      </c>
      <c r="H6036" s="64">
        <f t="shared" si="1454"/>
        <v>0</v>
      </c>
      <c r="I6036" s="134">
        <f t="shared" si="1454"/>
        <v>0</v>
      </c>
      <c r="J6036" s="134">
        <f t="shared" si="1454"/>
        <v>0</v>
      </c>
      <c r="K6036" s="134">
        <f t="shared" si="1454"/>
        <v>0</v>
      </c>
      <c r="L6036" s="64">
        <f t="shared" si="1454"/>
        <v>0</v>
      </c>
      <c r="M6036" s="64"/>
      <c r="N6036" s="64"/>
      <c r="O6036" s="64">
        <f t="shared" ref="O6036:V6036" si="1455">SUM(O6037:O6041)</f>
        <v>0</v>
      </c>
      <c r="P6036" s="64">
        <f t="shared" si="1455"/>
        <v>0</v>
      </c>
      <c r="Q6036" s="134">
        <f t="shared" si="1455"/>
        <v>0</v>
      </c>
      <c r="R6036" s="64">
        <f t="shared" si="1455"/>
        <v>0</v>
      </c>
      <c r="S6036" s="64">
        <f t="shared" si="1455"/>
        <v>0</v>
      </c>
      <c r="T6036" s="144">
        <f t="shared" si="1455"/>
        <v>0</v>
      </c>
      <c r="U6036" s="144">
        <f t="shared" si="1455"/>
        <v>0</v>
      </c>
      <c r="V6036" s="64">
        <f t="shared" si="1455"/>
        <v>0</v>
      </c>
      <c r="W6036" s="64"/>
      <c r="X6036" s="76"/>
    </row>
    <row r="6037" spans="1:24" s="77" customFormat="1" ht="15.75" x14ac:dyDescent="0.25">
      <c r="A6037" s="72" t="s">
        <v>321</v>
      </c>
      <c r="B6037" s="33" t="s">
        <v>337</v>
      </c>
      <c r="C6037" s="73" t="s">
        <v>109</v>
      </c>
      <c r="D6037" s="34" t="s">
        <v>106</v>
      </c>
      <c r="E6037" s="74"/>
      <c r="F6037" s="74"/>
      <c r="G6037" s="74"/>
      <c r="H6037" s="74"/>
      <c r="I6037" s="54"/>
      <c r="J6037" s="50"/>
      <c r="K6037" s="54"/>
      <c r="L6037" s="55"/>
      <c r="M6037" s="75"/>
      <c r="N6037" s="75"/>
      <c r="O6037" s="74"/>
      <c r="P6037" s="74"/>
      <c r="Q6037" s="57">
        <f>O6037-P6037</f>
        <v>0</v>
      </c>
      <c r="R6037" s="74"/>
      <c r="S6037" s="53">
        <f>ROUND(R6037/12*3,0)</f>
        <v>0</v>
      </c>
      <c r="T6037" s="58"/>
      <c r="U6037" s="58"/>
      <c r="V6037" s="53">
        <f>T6037-U6037</f>
        <v>0</v>
      </c>
      <c r="W6037" s="75"/>
      <c r="X6037" s="76"/>
    </row>
    <row r="6038" spans="1:24" s="77" customFormat="1" ht="31.5" x14ac:dyDescent="0.25">
      <c r="A6038" s="72" t="s">
        <v>321</v>
      </c>
      <c r="B6038" s="33" t="s">
        <v>337</v>
      </c>
      <c r="C6038" s="73" t="s">
        <v>110</v>
      </c>
      <c r="D6038" s="34" t="s">
        <v>114</v>
      </c>
      <c r="E6038" s="74"/>
      <c r="F6038" s="74"/>
      <c r="G6038" s="74"/>
      <c r="H6038" s="74"/>
      <c r="I6038" s="54"/>
      <c r="J6038" s="50"/>
      <c r="K6038" s="54"/>
      <c r="L6038" s="55"/>
      <c r="M6038" s="75"/>
      <c r="N6038" s="75"/>
      <c r="O6038" s="74"/>
      <c r="P6038" s="74"/>
      <c r="Q6038" s="57">
        <f>O6038-P6038</f>
        <v>0</v>
      </c>
      <c r="R6038" s="74"/>
      <c r="S6038" s="53">
        <f>ROUND(R6038/12*3,0)</f>
        <v>0</v>
      </c>
      <c r="T6038" s="58"/>
      <c r="U6038" s="58"/>
      <c r="V6038" s="53">
        <f>T6038-U6038</f>
        <v>0</v>
      </c>
      <c r="W6038" s="75"/>
      <c r="X6038" s="76"/>
    </row>
    <row r="6039" spans="1:24" s="77" customFormat="1" ht="15.75" x14ac:dyDescent="0.25">
      <c r="A6039" s="72" t="s">
        <v>321</v>
      </c>
      <c r="B6039" s="33" t="s">
        <v>337</v>
      </c>
      <c r="C6039" s="73" t="s">
        <v>111</v>
      </c>
      <c r="D6039" s="34" t="s">
        <v>115</v>
      </c>
      <c r="E6039" s="74"/>
      <c r="F6039" s="74"/>
      <c r="G6039" s="74"/>
      <c r="H6039" s="74"/>
      <c r="I6039" s="54"/>
      <c r="J6039" s="50"/>
      <c r="K6039" s="54"/>
      <c r="L6039" s="55"/>
      <c r="M6039" s="75"/>
      <c r="N6039" s="75"/>
      <c r="O6039" s="74"/>
      <c r="P6039" s="74"/>
      <c r="Q6039" s="57">
        <f>O6039-P6039</f>
        <v>0</v>
      </c>
      <c r="R6039" s="74"/>
      <c r="S6039" s="53">
        <f>ROUND(R6039/12*3,0)</f>
        <v>0</v>
      </c>
      <c r="T6039" s="58"/>
      <c r="U6039" s="58"/>
      <c r="V6039" s="53">
        <f>T6039-U6039</f>
        <v>0</v>
      </c>
      <c r="W6039" s="75"/>
      <c r="X6039" s="76"/>
    </row>
    <row r="6040" spans="1:24" s="77" customFormat="1" ht="23.25" customHeight="1" x14ac:dyDescent="0.25">
      <c r="A6040" s="72" t="s">
        <v>321</v>
      </c>
      <c r="B6040" s="33" t="s">
        <v>337</v>
      </c>
      <c r="C6040" s="73" t="s">
        <v>113</v>
      </c>
      <c r="D6040" s="34" t="s">
        <v>116</v>
      </c>
      <c r="E6040" s="74"/>
      <c r="F6040" s="74"/>
      <c r="G6040" s="74"/>
      <c r="H6040" s="74"/>
      <c r="I6040" s="127"/>
      <c r="J6040" s="50"/>
      <c r="K6040" s="127"/>
      <c r="L6040" s="55"/>
      <c r="M6040" s="75"/>
      <c r="N6040" s="75"/>
      <c r="O6040" s="74"/>
      <c r="P6040" s="74"/>
      <c r="Q6040" s="59">
        <f>O6040-P6040</f>
        <v>0</v>
      </c>
      <c r="R6040" s="74"/>
      <c r="S6040" s="53">
        <f>ROUND(R6040/12*3,0)</f>
        <v>0</v>
      </c>
      <c r="T6040" s="53"/>
      <c r="U6040" s="53"/>
      <c r="V6040" s="53">
        <f>T6040-U6040</f>
        <v>0</v>
      </c>
      <c r="W6040" s="75"/>
      <c r="X6040" s="76"/>
    </row>
    <row r="6041" spans="1:24" s="77" customFormat="1" ht="15.75" x14ac:dyDescent="0.25">
      <c r="A6041" s="72" t="s">
        <v>321</v>
      </c>
      <c r="B6041" s="33" t="s">
        <v>337</v>
      </c>
      <c r="C6041" s="73" t="s">
        <v>112</v>
      </c>
      <c r="D6041" s="34" t="s">
        <v>117</v>
      </c>
      <c r="E6041" s="74"/>
      <c r="F6041" s="74"/>
      <c r="G6041" s="74"/>
      <c r="H6041" s="74"/>
      <c r="I6041" s="127"/>
      <c r="J6041" s="55"/>
      <c r="K6041" s="127"/>
      <c r="L6041" s="55"/>
      <c r="M6041" s="75"/>
      <c r="N6041" s="75"/>
      <c r="O6041" s="74"/>
      <c r="P6041" s="74"/>
      <c r="Q6041" s="59">
        <f>O6041-P6041</f>
        <v>0</v>
      </c>
      <c r="R6041" s="74"/>
      <c r="S6041" s="53">
        <f>ROUND(R6041/12*3,0)</f>
        <v>0</v>
      </c>
      <c r="T6041" s="53"/>
      <c r="U6041" s="53"/>
      <c r="V6041" s="53">
        <f>T6041-U6041</f>
        <v>0</v>
      </c>
      <c r="W6041" s="75"/>
      <c r="X6041" s="76"/>
    </row>
    <row r="6042" spans="1:24" s="77" customFormat="1" ht="15.75" x14ac:dyDescent="0.25">
      <c r="A6042" s="72" t="s">
        <v>321</v>
      </c>
      <c r="B6042" s="22" t="s">
        <v>338</v>
      </c>
      <c r="C6042" s="73" t="s">
        <v>102</v>
      </c>
      <c r="D6042" s="41" t="s">
        <v>33</v>
      </c>
      <c r="E6042" s="64">
        <f>SUM(E6043:E6095)</f>
        <v>313742</v>
      </c>
      <c r="F6042" s="64">
        <f>SUM(F6043:F6095)</f>
        <v>78435.5</v>
      </c>
      <c r="G6042" s="64">
        <f>SUM(G6043:G6095)</f>
        <v>119946</v>
      </c>
      <c r="H6042" s="64">
        <f>SUM(H6043:H6095)</f>
        <v>77400</v>
      </c>
      <c r="I6042" s="134">
        <f>SUM(I6043:I6095)</f>
        <v>41510.5</v>
      </c>
      <c r="J6042" s="50">
        <f>ROUND(I6042/F6042*100,2)</f>
        <v>52.92</v>
      </c>
      <c r="K6042" s="134">
        <f>SUM(K6043:K6095)</f>
        <v>0</v>
      </c>
      <c r="L6042" s="55">
        <f>ROUND(K6042*100/-F6042,2)</f>
        <v>0</v>
      </c>
      <c r="M6042" s="64"/>
      <c r="N6042" s="64"/>
      <c r="O6042" s="64">
        <f t="shared" ref="O6042:V6042" si="1456">SUM(O6043:O6095)</f>
        <v>5355</v>
      </c>
      <c r="P6042" s="64">
        <f t="shared" si="1456"/>
        <v>3738</v>
      </c>
      <c r="Q6042" s="134">
        <f t="shared" si="1456"/>
        <v>1617</v>
      </c>
      <c r="R6042" s="64">
        <f t="shared" si="1456"/>
        <v>456</v>
      </c>
      <c r="S6042" s="64">
        <f t="shared" si="1456"/>
        <v>115</v>
      </c>
      <c r="T6042" s="144">
        <f t="shared" si="1456"/>
        <v>170</v>
      </c>
      <c r="U6042" s="144">
        <f t="shared" si="1456"/>
        <v>112</v>
      </c>
      <c r="V6042" s="64">
        <f t="shared" si="1456"/>
        <v>58</v>
      </c>
      <c r="W6042" s="64"/>
      <c r="X6042" s="76"/>
    </row>
    <row r="6043" spans="1:24" s="77" customFormat="1" ht="31.5" x14ac:dyDescent="0.25">
      <c r="A6043" s="72" t="s">
        <v>321</v>
      </c>
      <c r="B6043" s="33" t="s">
        <v>338</v>
      </c>
      <c r="C6043" s="78" t="s">
        <v>139</v>
      </c>
      <c r="D6043" s="43" t="s">
        <v>119</v>
      </c>
      <c r="E6043" s="53">
        <v>205295</v>
      </c>
      <c r="F6043" s="53">
        <f t="shared" ref="F6043:F6044" si="1457">E6043/12*3</f>
        <v>51323.75</v>
      </c>
      <c r="G6043" s="53">
        <v>86913</v>
      </c>
      <c r="H6043" s="53">
        <v>50949</v>
      </c>
      <c r="I6043" s="127">
        <f t="shared" ref="I6043:I6044" si="1458">G6043-F6043</f>
        <v>35589.25</v>
      </c>
      <c r="J6043" s="55">
        <f t="shared" ref="J6043:J6044" si="1459">ROUND(I6043/F6043*100,2)</f>
        <v>69.34</v>
      </c>
      <c r="K6043" s="54"/>
      <c r="L6043" s="55"/>
      <c r="M6043" s="75"/>
      <c r="N6043" s="75"/>
      <c r="O6043" s="74">
        <v>3689</v>
      </c>
      <c r="P6043" s="74">
        <v>2261</v>
      </c>
      <c r="Q6043" s="57">
        <f t="shared" ref="Q6043:Q6095" si="1460">O6043-P6043</f>
        <v>1428</v>
      </c>
      <c r="R6043" s="74">
        <v>274</v>
      </c>
      <c r="S6043" s="53">
        <f>ROUND(R6043/12*3,0)</f>
        <v>69</v>
      </c>
      <c r="T6043" s="58">
        <v>115</v>
      </c>
      <c r="U6043" s="58">
        <v>68</v>
      </c>
      <c r="V6043" s="53">
        <f t="shared" ref="V6043:V6095" si="1461">T6043-U6043</f>
        <v>47</v>
      </c>
      <c r="W6043" s="75"/>
      <c r="X6043" s="76"/>
    </row>
    <row r="6044" spans="1:24" s="77" customFormat="1" ht="47.25" x14ac:dyDescent="0.25">
      <c r="A6044" s="72" t="s">
        <v>321</v>
      </c>
      <c r="B6044" s="33" t="s">
        <v>338</v>
      </c>
      <c r="C6044" s="78" t="s">
        <v>140</v>
      </c>
      <c r="D6044" s="43" t="s">
        <v>120</v>
      </c>
      <c r="E6044" s="53">
        <v>40669</v>
      </c>
      <c r="F6044" s="53">
        <f t="shared" si="1457"/>
        <v>10167.25</v>
      </c>
      <c r="G6044" s="53">
        <v>15504</v>
      </c>
      <c r="H6044" s="53">
        <v>10091</v>
      </c>
      <c r="I6044" s="127">
        <f t="shared" si="1458"/>
        <v>5336.75</v>
      </c>
      <c r="J6044" s="55">
        <f t="shared" si="1459"/>
        <v>52.49</v>
      </c>
      <c r="K6044" s="54"/>
      <c r="L6044" s="55"/>
      <c r="M6044" s="75"/>
      <c r="N6044" s="75"/>
      <c r="O6044" s="74">
        <v>777</v>
      </c>
      <c r="P6044" s="74">
        <v>609</v>
      </c>
      <c r="Q6044" s="57">
        <f t="shared" si="1460"/>
        <v>168</v>
      </c>
      <c r="R6044" s="74">
        <v>66</v>
      </c>
      <c r="S6044" s="53">
        <f>ROUND(R6044/12*3,0)</f>
        <v>17</v>
      </c>
      <c r="T6044" s="58">
        <v>25</v>
      </c>
      <c r="U6044" s="58">
        <v>16</v>
      </c>
      <c r="V6044" s="53">
        <f t="shared" si="1461"/>
        <v>9</v>
      </c>
      <c r="W6044" s="75"/>
      <c r="X6044" s="76"/>
    </row>
    <row r="6045" spans="1:24" s="77" customFormat="1" ht="31.5" x14ac:dyDescent="0.25">
      <c r="A6045" s="72" t="s">
        <v>321</v>
      </c>
      <c r="B6045" s="33" t="s">
        <v>338</v>
      </c>
      <c r="C6045" s="78" t="s">
        <v>141</v>
      </c>
      <c r="D6045" s="43" t="s">
        <v>142</v>
      </c>
      <c r="E6045" s="74"/>
      <c r="F6045" s="74"/>
      <c r="G6045" s="74"/>
      <c r="H6045" s="74"/>
      <c r="I6045" s="54"/>
      <c r="J6045" s="50"/>
      <c r="K6045" s="54"/>
      <c r="L6045" s="55"/>
      <c r="M6045" s="75"/>
      <c r="N6045" s="75"/>
      <c r="O6045" s="74"/>
      <c r="P6045" s="74"/>
      <c r="Q6045" s="57">
        <f t="shared" si="1460"/>
        <v>0</v>
      </c>
      <c r="R6045" s="74"/>
      <c r="S6045" s="53">
        <f t="shared" ref="S6045:S6083" si="1462">ROUND(R6045/12*3,0)</f>
        <v>0</v>
      </c>
      <c r="T6045" s="58"/>
      <c r="U6045" s="58"/>
      <c r="V6045" s="53">
        <f t="shared" si="1461"/>
        <v>0</v>
      </c>
      <c r="W6045" s="75"/>
      <c r="X6045" s="76"/>
    </row>
    <row r="6046" spans="1:24" s="77" customFormat="1" ht="31.5" x14ac:dyDescent="0.25">
      <c r="A6046" s="72" t="s">
        <v>321</v>
      </c>
      <c r="B6046" s="33" t="s">
        <v>338</v>
      </c>
      <c r="C6046" s="78" t="s">
        <v>143</v>
      </c>
      <c r="D6046" s="43" t="s">
        <v>144</v>
      </c>
      <c r="E6046" s="74"/>
      <c r="F6046" s="74"/>
      <c r="G6046" s="74"/>
      <c r="H6046" s="74"/>
      <c r="I6046" s="54"/>
      <c r="J6046" s="50"/>
      <c r="K6046" s="54"/>
      <c r="L6046" s="55"/>
      <c r="M6046" s="75"/>
      <c r="N6046" s="75"/>
      <c r="O6046" s="74"/>
      <c r="P6046" s="74"/>
      <c r="Q6046" s="57">
        <f t="shared" si="1460"/>
        <v>0</v>
      </c>
      <c r="R6046" s="74"/>
      <c r="S6046" s="53">
        <f t="shared" si="1462"/>
        <v>0</v>
      </c>
      <c r="T6046" s="58"/>
      <c r="U6046" s="58"/>
      <c r="V6046" s="53">
        <f t="shared" si="1461"/>
        <v>0</v>
      </c>
      <c r="W6046" s="75"/>
      <c r="X6046" s="76"/>
    </row>
    <row r="6047" spans="1:24" s="77" customFormat="1" ht="15.75" x14ac:dyDescent="0.25">
      <c r="A6047" s="72" t="s">
        <v>321</v>
      </c>
      <c r="B6047" s="33" t="s">
        <v>338</v>
      </c>
      <c r="C6047" s="78" t="s">
        <v>145</v>
      </c>
      <c r="D6047" s="43" t="s">
        <v>146</v>
      </c>
      <c r="E6047" s="74"/>
      <c r="F6047" s="74"/>
      <c r="G6047" s="74"/>
      <c r="H6047" s="74"/>
      <c r="I6047" s="127"/>
      <c r="J6047" s="50"/>
      <c r="K6047" s="127"/>
      <c r="L6047" s="55"/>
      <c r="M6047" s="75"/>
      <c r="N6047" s="75"/>
      <c r="O6047" s="74"/>
      <c r="P6047" s="74"/>
      <c r="Q6047" s="59">
        <f t="shared" si="1460"/>
        <v>0</v>
      </c>
      <c r="R6047" s="74"/>
      <c r="S6047" s="53">
        <f t="shared" si="1462"/>
        <v>0</v>
      </c>
      <c r="T6047" s="53"/>
      <c r="U6047" s="53"/>
      <c r="V6047" s="53">
        <f t="shared" si="1461"/>
        <v>0</v>
      </c>
      <c r="W6047" s="75"/>
      <c r="X6047" s="76"/>
    </row>
    <row r="6048" spans="1:24" s="77" customFormat="1" ht="15.75" x14ac:dyDescent="0.25">
      <c r="A6048" s="72" t="s">
        <v>321</v>
      </c>
      <c r="B6048" s="33" t="s">
        <v>338</v>
      </c>
      <c r="C6048" s="78" t="s">
        <v>147</v>
      </c>
      <c r="D6048" s="43" t="s">
        <v>148</v>
      </c>
      <c r="E6048" s="74"/>
      <c r="F6048" s="74"/>
      <c r="G6048" s="74"/>
      <c r="H6048" s="74"/>
      <c r="I6048" s="54"/>
      <c r="J6048" s="50"/>
      <c r="K6048" s="54"/>
      <c r="L6048" s="55"/>
      <c r="M6048" s="75"/>
      <c r="N6048" s="75"/>
      <c r="O6048" s="74"/>
      <c r="P6048" s="74"/>
      <c r="Q6048" s="57">
        <f t="shared" si="1460"/>
        <v>0</v>
      </c>
      <c r="R6048" s="74"/>
      <c r="S6048" s="53">
        <f t="shared" si="1462"/>
        <v>0</v>
      </c>
      <c r="T6048" s="58"/>
      <c r="U6048" s="58"/>
      <c r="V6048" s="53">
        <f t="shared" si="1461"/>
        <v>0</v>
      </c>
      <c r="W6048" s="75"/>
      <c r="X6048" s="76"/>
    </row>
    <row r="6049" spans="1:24" s="77" customFormat="1" ht="78.75" x14ac:dyDescent="0.25">
      <c r="A6049" s="72" t="s">
        <v>321</v>
      </c>
      <c r="B6049" s="33" t="s">
        <v>338</v>
      </c>
      <c r="C6049" s="78" t="s">
        <v>149</v>
      </c>
      <c r="D6049" s="43" t="s">
        <v>150</v>
      </c>
      <c r="E6049" s="74"/>
      <c r="F6049" s="74"/>
      <c r="G6049" s="74"/>
      <c r="H6049" s="74"/>
      <c r="I6049" s="54"/>
      <c r="J6049" s="50"/>
      <c r="K6049" s="54"/>
      <c r="L6049" s="55"/>
      <c r="M6049" s="75"/>
      <c r="N6049" s="75"/>
      <c r="O6049" s="74"/>
      <c r="P6049" s="74"/>
      <c r="Q6049" s="57">
        <f t="shared" si="1460"/>
        <v>0</v>
      </c>
      <c r="R6049" s="74"/>
      <c r="S6049" s="53">
        <f t="shared" si="1462"/>
        <v>0</v>
      </c>
      <c r="T6049" s="58"/>
      <c r="U6049" s="58"/>
      <c r="V6049" s="53">
        <f t="shared" si="1461"/>
        <v>0</v>
      </c>
      <c r="W6049" s="75"/>
      <c r="X6049" s="76"/>
    </row>
    <row r="6050" spans="1:24" s="77" customFormat="1" ht="31.5" x14ac:dyDescent="0.25">
      <c r="A6050" s="72" t="s">
        <v>321</v>
      </c>
      <c r="B6050" s="33" t="s">
        <v>338</v>
      </c>
      <c r="C6050" s="78" t="s">
        <v>130</v>
      </c>
      <c r="D6050" s="43" t="s">
        <v>151</v>
      </c>
      <c r="E6050" s="74"/>
      <c r="F6050" s="74"/>
      <c r="G6050" s="74"/>
      <c r="H6050" s="74"/>
      <c r="I6050" s="54"/>
      <c r="J6050" s="50"/>
      <c r="K6050" s="54"/>
      <c r="L6050" s="55"/>
      <c r="M6050" s="75"/>
      <c r="N6050" s="75"/>
      <c r="O6050" s="74"/>
      <c r="P6050" s="74"/>
      <c r="Q6050" s="57">
        <f t="shared" si="1460"/>
        <v>0</v>
      </c>
      <c r="R6050" s="74"/>
      <c r="S6050" s="53">
        <f t="shared" si="1462"/>
        <v>0</v>
      </c>
      <c r="T6050" s="58"/>
      <c r="U6050" s="58"/>
      <c r="V6050" s="53">
        <f t="shared" si="1461"/>
        <v>0</v>
      </c>
      <c r="W6050" s="75"/>
      <c r="X6050" s="76"/>
    </row>
    <row r="6051" spans="1:24" s="77" customFormat="1" ht="47.25" x14ac:dyDescent="0.25">
      <c r="A6051" s="72" t="s">
        <v>321</v>
      </c>
      <c r="B6051" s="33" t="s">
        <v>338</v>
      </c>
      <c r="C6051" s="78" t="s">
        <v>174</v>
      </c>
      <c r="D6051" s="43" t="s">
        <v>175</v>
      </c>
      <c r="E6051" s="74"/>
      <c r="F6051" s="74"/>
      <c r="G6051" s="74"/>
      <c r="H6051" s="74"/>
      <c r="I6051" s="54"/>
      <c r="J6051" s="50"/>
      <c r="K6051" s="54"/>
      <c r="L6051" s="55"/>
      <c r="M6051" s="75"/>
      <c r="N6051" s="75"/>
      <c r="O6051" s="74"/>
      <c r="P6051" s="74"/>
      <c r="Q6051" s="57">
        <f t="shared" si="1460"/>
        <v>0</v>
      </c>
      <c r="R6051" s="74"/>
      <c r="S6051" s="53">
        <f t="shared" si="1462"/>
        <v>0</v>
      </c>
      <c r="T6051" s="58"/>
      <c r="U6051" s="58"/>
      <c r="V6051" s="53">
        <f t="shared" si="1461"/>
        <v>0</v>
      </c>
      <c r="W6051" s="75"/>
      <c r="X6051" s="76"/>
    </row>
    <row r="6052" spans="1:24" s="77" customFormat="1" ht="31.5" x14ac:dyDescent="0.25">
      <c r="A6052" s="72" t="s">
        <v>321</v>
      </c>
      <c r="B6052" s="33" t="s">
        <v>338</v>
      </c>
      <c r="C6052" s="78" t="s">
        <v>129</v>
      </c>
      <c r="D6052" s="43" t="s">
        <v>152</v>
      </c>
      <c r="E6052" s="74"/>
      <c r="F6052" s="74"/>
      <c r="G6052" s="74"/>
      <c r="H6052" s="74"/>
      <c r="I6052" s="54"/>
      <c r="J6052" s="50"/>
      <c r="K6052" s="54"/>
      <c r="L6052" s="55"/>
      <c r="M6052" s="75"/>
      <c r="N6052" s="75"/>
      <c r="O6052" s="74"/>
      <c r="P6052" s="74"/>
      <c r="Q6052" s="57">
        <f t="shared" si="1460"/>
        <v>0</v>
      </c>
      <c r="R6052" s="74"/>
      <c r="S6052" s="53">
        <f t="shared" si="1462"/>
        <v>0</v>
      </c>
      <c r="T6052" s="58"/>
      <c r="U6052" s="58"/>
      <c r="V6052" s="53">
        <f t="shared" si="1461"/>
        <v>0</v>
      </c>
      <c r="W6052" s="75"/>
      <c r="X6052" s="76"/>
    </row>
    <row r="6053" spans="1:24" s="77" customFormat="1" ht="31.5" x14ac:dyDescent="0.25">
      <c r="A6053" s="72" t="s">
        <v>321</v>
      </c>
      <c r="B6053" s="33" t="s">
        <v>338</v>
      </c>
      <c r="C6053" s="78" t="s">
        <v>176</v>
      </c>
      <c r="D6053" s="43" t="s">
        <v>177</v>
      </c>
      <c r="E6053" s="74"/>
      <c r="F6053" s="74"/>
      <c r="G6053" s="74"/>
      <c r="H6053" s="74"/>
      <c r="I6053" s="54"/>
      <c r="J6053" s="50"/>
      <c r="K6053" s="54"/>
      <c r="L6053" s="55"/>
      <c r="M6053" s="75"/>
      <c r="N6053" s="75"/>
      <c r="O6053" s="74"/>
      <c r="P6053" s="74"/>
      <c r="Q6053" s="57">
        <f t="shared" si="1460"/>
        <v>0</v>
      </c>
      <c r="R6053" s="74"/>
      <c r="S6053" s="53">
        <f t="shared" si="1462"/>
        <v>0</v>
      </c>
      <c r="T6053" s="58"/>
      <c r="U6053" s="58"/>
      <c r="V6053" s="53">
        <f t="shared" si="1461"/>
        <v>0</v>
      </c>
      <c r="W6053" s="75"/>
      <c r="X6053" s="76"/>
    </row>
    <row r="6054" spans="1:24" s="77" customFormat="1" ht="15.75" x14ac:dyDescent="0.25">
      <c r="A6054" s="72" t="s">
        <v>321</v>
      </c>
      <c r="B6054" s="33" t="s">
        <v>338</v>
      </c>
      <c r="C6054" s="78" t="s">
        <v>131</v>
      </c>
      <c r="D6054" s="43" t="s">
        <v>153</v>
      </c>
      <c r="E6054" s="74"/>
      <c r="F6054" s="74"/>
      <c r="G6054" s="74"/>
      <c r="H6054" s="74"/>
      <c r="I6054" s="54"/>
      <c r="J6054" s="50"/>
      <c r="K6054" s="54"/>
      <c r="L6054" s="55"/>
      <c r="M6054" s="75"/>
      <c r="N6054" s="75"/>
      <c r="O6054" s="74"/>
      <c r="P6054" s="74"/>
      <c r="Q6054" s="57">
        <f t="shared" si="1460"/>
        <v>0</v>
      </c>
      <c r="R6054" s="74"/>
      <c r="S6054" s="53">
        <f t="shared" si="1462"/>
        <v>0</v>
      </c>
      <c r="T6054" s="58"/>
      <c r="U6054" s="58"/>
      <c r="V6054" s="53">
        <f t="shared" si="1461"/>
        <v>0</v>
      </c>
      <c r="W6054" s="75"/>
      <c r="X6054" s="76"/>
    </row>
    <row r="6055" spans="1:24" s="77" customFormat="1" ht="31.5" x14ac:dyDescent="0.25">
      <c r="A6055" s="72" t="s">
        <v>321</v>
      </c>
      <c r="B6055" s="33" t="s">
        <v>338</v>
      </c>
      <c r="C6055" s="78" t="s">
        <v>178</v>
      </c>
      <c r="D6055" s="43" t="s">
        <v>179</v>
      </c>
      <c r="E6055" s="74"/>
      <c r="F6055" s="74"/>
      <c r="G6055" s="74"/>
      <c r="H6055" s="74"/>
      <c r="I6055" s="54"/>
      <c r="J6055" s="50"/>
      <c r="K6055" s="54"/>
      <c r="L6055" s="55"/>
      <c r="M6055" s="75"/>
      <c r="N6055" s="75"/>
      <c r="O6055" s="74"/>
      <c r="P6055" s="74"/>
      <c r="Q6055" s="57">
        <f t="shared" si="1460"/>
        <v>0</v>
      </c>
      <c r="R6055" s="74"/>
      <c r="S6055" s="53">
        <f t="shared" si="1462"/>
        <v>0</v>
      </c>
      <c r="T6055" s="58"/>
      <c r="U6055" s="58"/>
      <c r="V6055" s="53">
        <f t="shared" si="1461"/>
        <v>0</v>
      </c>
      <c r="W6055" s="75"/>
      <c r="X6055" s="76"/>
    </row>
    <row r="6056" spans="1:24" s="77" customFormat="1" ht="31.5" x14ac:dyDescent="0.25">
      <c r="A6056" s="72" t="s">
        <v>321</v>
      </c>
      <c r="B6056" s="33" t="s">
        <v>338</v>
      </c>
      <c r="C6056" s="78" t="s">
        <v>132</v>
      </c>
      <c r="D6056" s="43" t="s">
        <v>154</v>
      </c>
      <c r="E6056" s="74"/>
      <c r="F6056" s="74"/>
      <c r="G6056" s="74"/>
      <c r="H6056" s="74"/>
      <c r="I6056" s="54"/>
      <c r="J6056" s="50"/>
      <c r="K6056" s="54"/>
      <c r="L6056" s="55"/>
      <c r="M6056" s="75"/>
      <c r="N6056" s="75"/>
      <c r="O6056" s="74"/>
      <c r="P6056" s="74"/>
      <c r="Q6056" s="57">
        <f t="shared" si="1460"/>
        <v>0</v>
      </c>
      <c r="R6056" s="74"/>
      <c r="S6056" s="53">
        <f t="shared" si="1462"/>
        <v>0</v>
      </c>
      <c r="T6056" s="58"/>
      <c r="U6056" s="58"/>
      <c r="V6056" s="53">
        <f t="shared" si="1461"/>
        <v>0</v>
      </c>
      <c r="W6056" s="75"/>
      <c r="X6056" s="76"/>
    </row>
    <row r="6057" spans="1:24" s="77" customFormat="1" ht="15.75" x14ac:dyDescent="0.25">
      <c r="A6057" s="72" t="s">
        <v>321</v>
      </c>
      <c r="B6057" s="33" t="s">
        <v>338</v>
      </c>
      <c r="C6057" s="78" t="s">
        <v>133</v>
      </c>
      <c r="D6057" s="43" t="s">
        <v>155</v>
      </c>
      <c r="E6057" s="74"/>
      <c r="F6057" s="74"/>
      <c r="G6057" s="74"/>
      <c r="H6057" s="74"/>
      <c r="I6057" s="54"/>
      <c r="J6057" s="50"/>
      <c r="K6057" s="54"/>
      <c r="L6057" s="55"/>
      <c r="M6057" s="75"/>
      <c r="N6057" s="75"/>
      <c r="O6057" s="74"/>
      <c r="P6057" s="74"/>
      <c r="Q6057" s="57">
        <f t="shared" si="1460"/>
        <v>0</v>
      </c>
      <c r="R6057" s="74"/>
      <c r="S6057" s="53">
        <f t="shared" si="1462"/>
        <v>0</v>
      </c>
      <c r="T6057" s="58"/>
      <c r="U6057" s="58"/>
      <c r="V6057" s="53">
        <f t="shared" si="1461"/>
        <v>0</v>
      </c>
      <c r="W6057" s="75"/>
      <c r="X6057" s="76"/>
    </row>
    <row r="6058" spans="1:24" s="77" customFormat="1" ht="15.75" x14ac:dyDescent="0.25">
      <c r="A6058" s="72" t="s">
        <v>321</v>
      </c>
      <c r="B6058" s="33" t="s">
        <v>338</v>
      </c>
      <c r="C6058" s="78" t="s">
        <v>135</v>
      </c>
      <c r="D6058" s="43" t="s">
        <v>156</v>
      </c>
      <c r="E6058" s="74"/>
      <c r="F6058" s="74"/>
      <c r="G6058" s="74"/>
      <c r="H6058" s="74"/>
      <c r="I6058" s="54"/>
      <c r="J6058" s="50"/>
      <c r="K6058" s="54"/>
      <c r="L6058" s="55"/>
      <c r="M6058" s="75"/>
      <c r="N6058" s="75"/>
      <c r="O6058" s="74"/>
      <c r="P6058" s="74"/>
      <c r="Q6058" s="57">
        <f t="shared" si="1460"/>
        <v>0</v>
      </c>
      <c r="R6058" s="74"/>
      <c r="S6058" s="53">
        <f t="shared" si="1462"/>
        <v>0</v>
      </c>
      <c r="T6058" s="58"/>
      <c r="U6058" s="58"/>
      <c r="V6058" s="53">
        <f t="shared" si="1461"/>
        <v>0</v>
      </c>
      <c r="W6058" s="75"/>
      <c r="X6058" s="76"/>
    </row>
    <row r="6059" spans="1:24" s="77" customFormat="1" ht="31.5" x14ac:dyDescent="0.25">
      <c r="A6059" s="72" t="s">
        <v>321</v>
      </c>
      <c r="B6059" s="33" t="s">
        <v>338</v>
      </c>
      <c r="C6059" s="78" t="s">
        <v>136</v>
      </c>
      <c r="D6059" s="43" t="s">
        <v>157</v>
      </c>
      <c r="E6059" s="74"/>
      <c r="F6059" s="74"/>
      <c r="G6059" s="74"/>
      <c r="H6059" s="74"/>
      <c r="I6059" s="54"/>
      <c r="J6059" s="50"/>
      <c r="K6059" s="54"/>
      <c r="L6059" s="55"/>
      <c r="M6059" s="75"/>
      <c r="N6059" s="75"/>
      <c r="O6059" s="74"/>
      <c r="P6059" s="74"/>
      <c r="Q6059" s="57">
        <f t="shared" si="1460"/>
        <v>0</v>
      </c>
      <c r="R6059" s="74"/>
      <c r="S6059" s="53">
        <f t="shared" si="1462"/>
        <v>0</v>
      </c>
      <c r="T6059" s="58"/>
      <c r="U6059" s="58"/>
      <c r="V6059" s="53">
        <f t="shared" si="1461"/>
        <v>0</v>
      </c>
      <c r="W6059" s="75"/>
      <c r="X6059" s="76"/>
    </row>
    <row r="6060" spans="1:24" s="77" customFormat="1" ht="47.25" x14ac:dyDescent="0.25">
      <c r="A6060" s="72" t="s">
        <v>321</v>
      </c>
      <c r="B6060" s="33" t="s">
        <v>338</v>
      </c>
      <c r="C6060" s="78" t="s">
        <v>134</v>
      </c>
      <c r="D6060" s="43" t="s">
        <v>158</v>
      </c>
      <c r="E6060" s="74"/>
      <c r="F6060" s="74"/>
      <c r="G6060" s="74"/>
      <c r="H6060" s="74"/>
      <c r="I6060" s="54"/>
      <c r="J6060" s="50"/>
      <c r="K6060" s="54"/>
      <c r="L6060" s="55"/>
      <c r="M6060" s="75"/>
      <c r="N6060" s="75"/>
      <c r="O6060" s="74"/>
      <c r="P6060" s="74"/>
      <c r="Q6060" s="57">
        <f t="shared" si="1460"/>
        <v>0</v>
      </c>
      <c r="R6060" s="74"/>
      <c r="S6060" s="53">
        <f t="shared" si="1462"/>
        <v>0</v>
      </c>
      <c r="T6060" s="58"/>
      <c r="U6060" s="58"/>
      <c r="V6060" s="53">
        <f t="shared" si="1461"/>
        <v>0</v>
      </c>
      <c r="W6060" s="75"/>
      <c r="X6060" s="76"/>
    </row>
    <row r="6061" spans="1:24" s="77" customFormat="1" ht="15.75" x14ac:dyDescent="0.25">
      <c r="A6061" s="72" t="s">
        <v>321</v>
      </c>
      <c r="B6061" s="33" t="s">
        <v>338</v>
      </c>
      <c r="C6061" s="78" t="s">
        <v>138</v>
      </c>
      <c r="D6061" s="43" t="s">
        <v>159</v>
      </c>
      <c r="E6061" s="74"/>
      <c r="F6061" s="74"/>
      <c r="G6061" s="74"/>
      <c r="H6061" s="74"/>
      <c r="I6061" s="54"/>
      <c r="J6061" s="50"/>
      <c r="K6061" s="54"/>
      <c r="L6061" s="55"/>
      <c r="M6061" s="75"/>
      <c r="N6061" s="75"/>
      <c r="O6061" s="74"/>
      <c r="P6061" s="74"/>
      <c r="Q6061" s="57">
        <f t="shared" si="1460"/>
        <v>0</v>
      </c>
      <c r="R6061" s="74"/>
      <c r="S6061" s="53">
        <f t="shared" si="1462"/>
        <v>0</v>
      </c>
      <c r="T6061" s="58"/>
      <c r="U6061" s="58"/>
      <c r="V6061" s="53">
        <f t="shared" si="1461"/>
        <v>0</v>
      </c>
      <c r="W6061" s="75"/>
      <c r="X6061" s="76"/>
    </row>
    <row r="6062" spans="1:24" s="77" customFormat="1" ht="15.75" x14ac:dyDescent="0.25">
      <c r="A6062" s="72" t="s">
        <v>321</v>
      </c>
      <c r="B6062" s="33" t="s">
        <v>338</v>
      </c>
      <c r="C6062" s="78" t="s">
        <v>180</v>
      </c>
      <c r="D6062" s="43" t="s">
        <v>181</v>
      </c>
      <c r="E6062" s="74"/>
      <c r="F6062" s="74"/>
      <c r="G6062" s="74"/>
      <c r="H6062" s="74"/>
      <c r="I6062" s="54"/>
      <c r="J6062" s="50"/>
      <c r="K6062" s="54"/>
      <c r="L6062" s="55"/>
      <c r="M6062" s="75"/>
      <c r="N6062" s="75"/>
      <c r="O6062" s="74"/>
      <c r="P6062" s="74"/>
      <c r="Q6062" s="57">
        <f t="shared" si="1460"/>
        <v>0</v>
      </c>
      <c r="R6062" s="74"/>
      <c r="S6062" s="53">
        <f t="shared" si="1462"/>
        <v>0</v>
      </c>
      <c r="T6062" s="58"/>
      <c r="U6062" s="58"/>
      <c r="V6062" s="53">
        <f t="shared" si="1461"/>
        <v>0</v>
      </c>
      <c r="W6062" s="75"/>
      <c r="X6062" s="76"/>
    </row>
    <row r="6063" spans="1:24" s="77" customFormat="1" ht="31.5" x14ac:dyDescent="0.25">
      <c r="A6063" s="72" t="s">
        <v>321</v>
      </c>
      <c r="B6063" s="33" t="s">
        <v>338</v>
      </c>
      <c r="C6063" s="78" t="s">
        <v>137</v>
      </c>
      <c r="D6063" s="43" t="s">
        <v>160</v>
      </c>
      <c r="E6063" s="74"/>
      <c r="F6063" s="74"/>
      <c r="G6063" s="74"/>
      <c r="H6063" s="74"/>
      <c r="I6063" s="54"/>
      <c r="J6063" s="50"/>
      <c r="K6063" s="54"/>
      <c r="L6063" s="55"/>
      <c r="M6063" s="75"/>
      <c r="N6063" s="75"/>
      <c r="O6063" s="74"/>
      <c r="P6063" s="74"/>
      <c r="Q6063" s="57">
        <f t="shared" si="1460"/>
        <v>0</v>
      </c>
      <c r="R6063" s="74"/>
      <c r="S6063" s="53">
        <f t="shared" si="1462"/>
        <v>0</v>
      </c>
      <c r="T6063" s="58"/>
      <c r="U6063" s="58"/>
      <c r="V6063" s="53">
        <f t="shared" si="1461"/>
        <v>0</v>
      </c>
      <c r="W6063" s="75"/>
      <c r="X6063" s="76"/>
    </row>
    <row r="6064" spans="1:24" s="77" customFormat="1" ht="15.75" x14ac:dyDescent="0.25">
      <c r="A6064" s="72" t="s">
        <v>321</v>
      </c>
      <c r="B6064" s="33" t="s">
        <v>338</v>
      </c>
      <c r="C6064" s="78" t="s">
        <v>127</v>
      </c>
      <c r="D6064" s="43" t="s">
        <v>161</v>
      </c>
      <c r="E6064" s="74"/>
      <c r="F6064" s="74"/>
      <c r="G6064" s="74"/>
      <c r="H6064" s="74"/>
      <c r="I6064" s="54"/>
      <c r="J6064" s="50"/>
      <c r="K6064" s="54"/>
      <c r="L6064" s="55"/>
      <c r="M6064" s="75"/>
      <c r="N6064" s="75"/>
      <c r="O6064" s="74"/>
      <c r="P6064" s="74"/>
      <c r="Q6064" s="57">
        <f t="shared" si="1460"/>
        <v>0</v>
      </c>
      <c r="R6064" s="74"/>
      <c r="S6064" s="53">
        <f t="shared" si="1462"/>
        <v>0</v>
      </c>
      <c r="T6064" s="58"/>
      <c r="U6064" s="58"/>
      <c r="V6064" s="53">
        <f t="shared" si="1461"/>
        <v>0</v>
      </c>
      <c r="W6064" s="75"/>
      <c r="X6064" s="76"/>
    </row>
    <row r="6065" spans="1:24" s="77" customFormat="1" ht="31.5" x14ac:dyDescent="0.25">
      <c r="A6065" s="72" t="s">
        <v>321</v>
      </c>
      <c r="B6065" s="33" t="s">
        <v>338</v>
      </c>
      <c r="C6065" s="78" t="s">
        <v>126</v>
      </c>
      <c r="D6065" s="43" t="s">
        <v>162</v>
      </c>
      <c r="E6065" s="74"/>
      <c r="F6065" s="74"/>
      <c r="G6065" s="74"/>
      <c r="H6065" s="74"/>
      <c r="I6065" s="54"/>
      <c r="J6065" s="50"/>
      <c r="K6065" s="54"/>
      <c r="L6065" s="55"/>
      <c r="M6065" s="75"/>
      <c r="N6065" s="75"/>
      <c r="O6065" s="74"/>
      <c r="P6065" s="74"/>
      <c r="Q6065" s="57">
        <f t="shared" si="1460"/>
        <v>0</v>
      </c>
      <c r="R6065" s="74"/>
      <c r="S6065" s="53">
        <f t="shared" si="1462"/>
        <v>0</v>
      </c>
      <c r="T6065" s="58"/>
      <c r="U6065" s="58"/>
      <c r="V6065" s="53">
        <f t="shared" si="1461"/>
        <v>0</v>
      </c>
      <c r="W6065" s="75"/>
      <c r="X6065" s="76"/>
    </row>
    <row r="6066" spans="1:24" s="77" customFormat="1" ht="15.75" x14ac:dyDescent="0.25">
      <c r="A6066" s="72" t="s">
        <v>321</v>
      </c>
      <c r="B6066" s="33" t="s">
        <v>338</v>
      </c>
      <c r="C6066" s="78" t="s">
        <v>122</v>
      </c>
      <c r="D6066" s="43" t="s">
        <v>163</v>
      </c>
      <c r="E6066" s="74"/>
      <c r="F6066" s="74"/>
      <c r="G6066" s="74"/>
      <c r="H6066" s="74"/>
      <c r="I6066" s="54"/>
      <c r="J6066" s="50"/>
      <c r="K6066" s="54"/>
      <c r="L6066" s="55"/>
      <c r="M6066" s="75"/>
      <c r="N6066" s="75"/>
      <c r="O6066" s="74"/>
      <c r="P6066" s="74"/>
      <c r="Q6066" s="57">
        <f t="shared" si="1460"/>
        <v>0</v>
      </c>
      <c r="R6066" s="74"/>
      <c r="S6066" s="53">
        <f t="shared" si="1462"/>
        <v>0</v>
      </c>
      <c r="T6066" s="58"/>
      <c r="U6066" s="58"/>
      <c r="V6066" s="53">
        <f t="shared" si="1461"/>
        <v>0</v>
      </c>
      <c r="W6066" s="75"/>
      <c r="X6066" s="76"/>
    </row>
    <row r="6067" spans="1:24" s="77" customFormat="1" ht="15.75" x14ac:dyDescent="0.25">
      <c r="A6067" s="72" t="s">
        <v>321</v>
      </c>
      <c r="B6067" s="33" t="s">
        <v>338</v>
      </c>
      <c r="C6067" s="78" t="s">
        <v>123</v>
      </c>
      <c r="D6067" s="43" t="s">
        <v>164</v>
      </c>
      <c r="E6067" s="74"/>
      <c r="F6067" s="74"/>
      <c r="G6067" s="74"/>
      <c r="H6067" s="74"/>
      <c r="I6067" s="54"/>
      <c r="J6067" s="50"/>
      <c r="K6067" s="54"/>
      <c r="L6067" s="55"/>
      <c r="M6067" s="75"/>
      <c r="N6067" s="75"/>
      <c r="O6067" s="74"/>
      <c r="P6067" s="74"/>
      <c r="Q6067" s="57">
        <f t="shared" si="1460"/>
        <v>0</v>
      </c>
      <c r="R6067" s="74"/>
      <c r="S6067" s="53">
        <f t="shared" si="1462"/>
        <v>0</v>
      </c>
      <c r="T6067" s="58"/>
      <c r="U6067" s="58"/>
      <c r="V6067" s="53">
        <f t="shared" si="1461"/>
        <v>0</v>
      </c>
      <c r="W6067" s="75"/>
      <c r="X6067" s="76"/>
    </row>
    <row r="6068" spans="1:24" s="77" customFormat="1" ht="15.75" x14ac:dyDescent="0.25">
      <c r="A6068" s="72" t="s">
        <v>321</v>
      </c>
      <c r="B6068" s="33" t="s">
        <v>338</v>
      </c>
      <c r="C6068" s="78" t="s">
        <v>182</v>
      </c>
      <c r="D6068" s="43" t="s">
        <v>183</v>
      </c>
      <c r="E6068" s="74"/>
      <c r="F6068" s="74"/>
      <c r="G6068" s="74"/>
      <c r="H6068" s="74"/>
      <c r="I6068" s="54"/>
      <c r="J6068" s="50"/>
      <c r="K6068" s="54"/>
      <c r="L6068" s="55"/>
      <c r="M6068" s="75"/>
      <c r="N6068" s="75"/>
      <c r="O6068" s="74"/>
      <c r="P6068" s="74"/>
      <c r="Q6068" s="57">
        <f t="shared" si="1460"/>
        <v>0</v>
      </c>
      <c r="R6068" s="74"/>
      <c r="S6068" s="53">
        <f t="shared" si="1462"/>
        <v>0</v>
      </c>
      <c r="T6068" s="58"/>
      <c r="U6068" s="58"/>
      <c r="V6068" s="53">
        <f t="shared" si="1461"/>
        <v>0</v>
      </c>
      <c r="W6068" s="75"/>
      <c r="X6068" s="76"/>
    </row>
    <row r="6069" spans="1:24" s="77" customFormat="1" ht="15.75" x14ac:dyDescent="0.25">
      <c r="A6069" s="72" t="s">
        <v>321</v>
      </c>
      <c r="B6069" s="33" t="s">
        <v>338</v>
      </c>
      <c r="C6069" s="78" t="s">
        <v>184</v>
      </c>
      <c r="D6069" s="43" t="s">
        <v>185</v>
      </c>
      <c r="E6069" s="74"/>
      <c r="F6069" s="74"/>
      <c r="G6069" s="74"/>
      <c r="H6069" s="74"/>
      <c r="I6069" s="54"/>
      <c r="J6069" s="50"/>
      <c r="K6069" s="54"/>
      <c r="L6069" s="55"/>
      <c r="M6069" s="75"/>
      <c r="N6069" s="75"/>
      <c r="O6069" s="74"/>
      <c r="P6069" s="74"/>
      <c r="Q6069" s="57">
        <f t="shared" si="1460"/>
        <v>0</v>
      </c>
      <c r="R6069" s="74"/>
      <c r="S6069" s="53">
        <f t="shared" si="1462"/>
        <v>0</v>
      </c>
      <c r="T6069" s="58"/>
      <c r="U6069" s="58"/>
      <c r="V6069" s="53">
        <f t="shared" si="1461"/>
        <v>0</v>
      </c>
      <c r="W6069" s="75"/>
      <c r="X6069" s="76"/>
    </row>
    <row r="6070" spans="1:24" s="77" customFormat="1" ht="15.75" x14ac:dyDescent="0.25">
      <c r="A6070" s="72" t="s">
        <v>321</v>
      </c>
      <c r="B6070" s="33" t="s">
        <v>338</v>
      </c>
      <c r="C6070" s="78" t="s">
        <v>186</v>
      </c>
      <c r="D6070" s="43" t="s">
        <v>187</v>
      </c>
      <c r="E6070" s="74"/>
      <c r="F6070" s="74"/>
      <c r="G6070" s="74"/>
      <c r="H6070" s="74"/>
      <c r="I6070" s="54"/>
      <c r="J6070" s="50"/>
      <c r="K6070" s="54"/>
      <c r="L6070" s="55"/>
      <c r="M6070" s="75"/>
      <c r="N6070" s="75"/>
      <c r="O6070" s="74"/>
      <c r="P6070" s="74"/>
      <c r="Q6070" s="57">
        <f t="shared" si="1460"/>
        <v>0</v>
      </c>
      <c r="R6070" s="74"/>
      <c r="S6070" s="53">
        <f t="shared" si="1462"/>
        <v>0</v>
      </c>
      <c r="T6070" s="58"/>
      <c r="U6070" s="58"/>
      <c r="V6070" s="53">
        <f t="shared" si="1461"/>
        <v>0</v>
      </c>
      <c r="W6070" s="75"/>
      <c r="X6070" s="76"/>
    </row>
    <row r="6071" spans="1:24" s="77" customFormat="1" ht="31.5" x14ac:dyDescent="0.25">
      <c r="A6071" s="72" t="s">
        <v>321</v>
      </c>
      <c r="B6071" s="33" t="s">
        <v>338</v>
      </c>
      <c r="C6071" s="78" t="s">
        <v>188</v>
      </c>
      <c r="D6071" s="43" t="s">
        <v>189</v>
      </c>
      <c r="E6071" s="74"/>
      <c r="F6071" s="74"/>
      <c r="G6071" s="74"/>
      <c r="H6071" s="74"/>
      <c r="I6071" s="54"/>
      <c r="J6071" s="50"/>
      <c r="K6071" s="54"/>
      <c r="L6071" s="55"/>
      <c r="M6071" s="75"/>
      <c r="N6071" s="75"/>
      <c r="O6071" s="74"/>
      <c r="P6071" s="74"/>
      <c r="Q6071" s="57">
        <f t="shared" si="1460"/>
        <v>0</v>
      </c>
      <c r="R6071" s="74"/>
      <c r="S6071" s="53">
        <f t="shared" si="1462"/>
        <v>0</v>
      </c>
      <c r="T6071" s="58"/>
      <c r="U6071" s="58"/>
      <c r="V6071" s="53">
        <f t="shared" si="1461"/>
        <v>0</v>
      </c>
      <c r="W6071" s="75"/>
      <c r="X6071" s="76"/>
    </row>
    <row r="6072" spans="1:24" s="77" customFormat="1" ht="15.75" x14ac:dyDescent="0.25">
      <c r="A6072" s="72" t="s">
        <v>321</v>
      </c>
      <c r="B6072" s="33" t="s">
        <v>338</v>
      </c>
      <c r="C6072" s="78" t="s">
        <v>124</v>
      </c>
      <c r="D6072" s="43" t="s">
        <v>165</v>
      </c>
      <c r="E6072" s="74"/>
      <c r="F6072" s="74"/>
      <c r="G6072" s="74"/>
      <c r="H6072" s="74"/>
      <c r="I6072" s="54"/>
      <c r="J6072" s="50"/>
      <c r="K6072" s="54"/>
      <c r="L6072" s="55"/>
      <c r="M6072" s="75"/>
      <c r="N6072" s="75"/>
      <c r="O6072" s="74"/>
      <c r="P6072" s="74"/>
      <c r="Q6072" s="57">
        <f t="shared" si="1460"/>
        <v>0</v>
      </c>
      <c r="R6072" s="74"/>
      <c r="S6072" s="53">
        <f t="shared" si="1462"/>
        <v>0</v>
      </c>
      <c r="T6072" s="58"/>
      <c r="U6072" s="58"/>
      <c r="V6072" s="53">
        <f t="shared" si="1461"/>
        <v>0</v>
      </c>
      <c r="W6072" s="75"/>
      <c r="X6072" s="76"/>
    </row>
    <row r="6073" spans="1:24" s="77" customFormat="1" ht="15.75" x14ac:dyDescent="0.25">
      <c r="A6073" s="72" t="s">
        <v>321</v>
      </c>
      <c r="B6073" s="33" t="s">
        <v>338</v>
      </c>
      <c r="C6073" s="78" t="s">
        <v>125</v>
      </c>
      <c r="D6073" s="43" t="s">
        <v>166</v>
      </c>
      <c r="E6073" s="74"/>
      <c r="F6073" s="74"/>
      <c r="G6073" s="74"/>
      <c r="H6073" s="74"/>
      <c r="I6073" s="54"/>
      <c r="J6073" s="50"/>
      <c r="K6073" s="54"/>
      <c r="L6073" s="55"/>
      <c r="M6073" s="75"/>
      <c r="N6073" s="75"/>
      <c r="O6073" s="74"/>
      <c r="P6073" s="74"/>
      <c r="Q6073" s="57">
        <f t="shared" si="1460"/>
        <v>0</v>
      </c>
      <c r="R6073" s="74"/>
      <c r="S6073" s="53">
        <f t="shared" si="1462"/>
        <v>0</v>
      </c>
      <c r="T6073" s="58"/>
      <c r="U6073" s="58"/>
      <c r="V6073" s="53">
        <f t="shared" si="1461"/>
        <v>0</v>
      </c>
      <c r="W6073" s="75"/>
      <c r="X6073" s="76"/>
    </row>
    <row r="6074" spans="1:24" s="77" customFormat="1" ht="47.25" x14ac:dyDescent="0.25">
      <c r="A6074" s="72" t="s">
        <v>321</v>
      </c>
      <c r="B6074" s="33" t="s">
        <v>338</v>
      </c>
      <c r="C6074" s="78" t="s">
        <v>34</v>
      </c>
      <c r="D6074" s="43" t="s">
        <v>167</v>
      </c>
      <c r="E6074" s="74"/>
      <c r="F6074" s="74"/>
      <c r="G6074" s="74"/>
      <c r="H6074" s="74"/>
      <c r="I6074" s="54"/>
      <c r="J6074" s="50"/>
      <c r="K6074" s="54"/>
      <c r="L6074" s="55"/>
      <c r="M6074" s="75"/>
      <c r="N6074" s="75"/>
      <c r="O6074" s="74"/>
      <c r="P6074" s="74"/>
      <c r="Q6074" s="57">
        <f t="shared" si="1460"/>
        <v>0</v>
      </c>
      <c r="R6074" s="74"/>
      <c r="S6074" s="53">
        <f t="shared" si="1462"/>
        <v>0</v>
      </c>
      <c r="T6074" s="58"/>
      <c r="U6074" s="58"/>
      <c r="V6074" s="53">
        <f t="shared" si="1461"/>
        <v>0</v>
      </c>
      <c r="W6074" s="75"/>
      <c r="X6074" s="76"/>
    </row>
    <row r="6075" spans="1:24" s="77" customFormat="1" ht="15.75" x14ac:dyDescent="0.25">
      <c r="A6075" s="72" t="s">
        <v>321</v>
      </c>
      <c r="B6075" s="33" t="s">
        <v>338</v>
      </c>
      <c r="C6075" s="78" t="s">
        <v>35</v>
      </c>
      <c r="D6075" s="43" t="s">
        <v>168</v>
      </c>
      <c r="E6075" s="74"/>
      <c r="F6075" s="74"/>
      <c r="G6075" s="74"/>
      <c r="H6075" s="74"/>
      <c r="I6075" s="54"/>
      <c r="J6075" s="50"/>
      <c r="K6075" s="54"/>
      <c r="L6075" s="55"/>
      <c r="M6075" s="75"/>
      <c r="N6075" s="75"/>
      <c r="O6075" s="74"/>
      <c r="P6075" s="74"/>
      <c r="Q6075" s="57">
        <f t="shared" si="1460"/>
        <v>0</v>
      </c>
      <c r="R6075" s="74"/>
      <c r="S6075" s="53">
        <f t="shared" si="1462"/>
        <v>0</v>
      </c>
      <c r="T6075" s="58"/>
      <c r="U6075" s="58"/>
      <c r="V6075" s="53">
        <f t="shared" si="1461"/>
        <v>0</v>
      </c>
      <c r="W6075" s="75"/>
      <c r="X6075" s="76"/>
    </row>
    <row r="6076" spans="1:24" s="77" customFormat="1" ht="31.5" x14ac:dyDescent="0.25">
      <c r="A6076" s="72" t="s">
        <v>321</v>
      </c>
      <c r="B6076" s="33" t="s">
        <v>338</v>
      </c>
      <c r="C6076" s="78" t="s">
        <v>36</v>
      </c>
      <c r="D6076" s="43" t="s">
        <v>190</v>
      </c>
      <c r="E6076" s="74"/>
      <c r="F6076" s="74"/>
      <c r="G6076" s="74"/>
      <c r="H6076" s="74"/>
      <c r="I6076" s="54"/>
      <c r="J6076" s="50"/>
      <c r="K6076" s="54"/>
      <c r="L6076" s="55"/>
      <c r="M6076" s="75"/>
      <c r="N6076" s="75"/>
      <c r="O6076" s="74"/>
      <c r="P6076" s="74"/>
      <c r="Q6076" s="57">
        <f t="shared" si="1460"/>
        <v>0</v>
      </c>
      <c r="R6076" s="74"/>
      <c r="S6076" s="53">
        <f t="shared" si="1462"/>
        <v>0</v>
      </c>
      <c r="T6076" s="58"/>
      <c r="U6076" s="58"/>
      <c r="V6076" s="53">
        <f t="shared" si="1461"/>
        <v>0</v>
      </c>
      <c r="W6076" s="75"/>
      <c r="X6076" s="76"/>
    </row>
    <row r="6077" spans="1:24" s="77" customFormat="1" ht="31.5" x14ac:dyDescent="0.25">
      <c r="A6077" s="72" t="s">
        <v>321</v>
      </c>
      <c r="B6077" s="33" t="s">
        <v>338</v>
      </c>
      <c r="C6077" s="78" t="s">
        <v>37</v>
      </c>
      <c r="D6077" s="43" t="s">
        <v>191</v>
      </c>
      <c r="E6077" s="74"/>
      <c r="F6077" s="74"/>
      <c r="G6077" s="74"/>
      <c r="H6077" s="74"/>
      <c r="I6077" s="54"/>
      <c r="J6077" s="50"/>
      <c r="K6077" s="54"/>
      <c r="L6077" s="55"/>
      <c r="M6077" s="75"/>
      <c r="N6077" s="75"/>
      <c r="O6077" s="74"/>
      <c r="P6077" s="74"/>
      <c r="Q6077" s="57">
        <f t="shared" si="1460"/>
        <v>0</v>
      </c>
      <c r="R6077" s="74"/>
      <c r="S6077" s="53">
        <f t="shared" si="1462"/>
        <v>0</v>
      </c>
      <c r="T6077" s="58"/>
      <c r="U6077" s="58"/>
      <c r="V6077" s="53">
        <f t="shared" si="1461"/>
        <v>0</v>
      </c>
      <c r="W6077" s="75"/>
      <c r="X6077" s="76"/>
    </row>
    <row r="6078" spans="1:24" s="77" customFormat="1" ht="31.5" x14ac:dyDescent="0.25">
      <c r="A6078" s="72" t="s">
        <v>321</v>
      </c>
      <c r="B6078" s="33" t="s">
        <v>338</v>
      </c>
      <c r="C6078" s="78" t="s">
        <v>38</v>
      </c>
      <c r="D6078" s="43" t="s">
        <v>169</v>
      </c>
      <c r="E6078" s="74"/>
      <c r="F6078" s="74"/>
      <c r="G6078" s="74"/>
      <c r="H6078" s="74"/>
      <c r="I6078" s="54"/>
      <c r="J6078" s="50"/>
      <c r="K6078" s="54"/>
      <c r="L6078" s="55"/>
      <c r="M6078" s="75"/>
      <c r="N6078" s="75"/>
      <c r="O6078" s="74"/>
      <c r="P6078" s="74"/>
      <c r="Q6078" s="57">
        <f t="shared" si="1460"/>
        <v>0</v>
      </c>
      <c r="R6078" s="74"/>
      <c r="S6078" s="53">
        <f t="shared" si="1462"/>
        <v>0</v>
      </c>
      <c r="T6078" s="58"/>
      <c r="U6078" s="58"/>
      <c r="V6078" s="53">
        <f t="shared" si="1461"/>
        <v>0</v>
      </c>
      <c r="W6078" s="75"/>
      <c r="X6078" s="76"/>
    </row>
    <row r="6079" spans="1:24" s="77" customFormat="1" ht="15.75" x14ac:dyDescent="0.25">
      <c r="A6079" s="72" t="s">
        <v>321</v>
      </c>
      <c r="B6079" s="33" t="s">
        <v>338</v>
      </c>
      <c r="C6079" s="78" t="s">
        <v>39</v>
      </c>
      <c r="D6079" s="43" t="s">
        <v>170</v>
      </c>
      <c r="E6079" s="74"/>
      <c r="F6079" s="74"/>
      <c r="G6079" s="74"/>
      <c r="H6079" s="74"/>
      <c r="I6079" s="54"/>
      <c r="J6079" s="50"/>
      <c r="K6079" s="54"/>
      <c r="L6079" s="55"/>
      <c r="M6079" s="75"/>
      <c r="N6079" s="75"/>
      <c r="O6079" s="74"/>
      <c r="P6079" s="74"/>
      <c r="Q6079" s="57">
        <f t="shared" si="1460"/>
        <v>0</v>
      </c>
      <c r="R6079" s="74"/>
      <c r="S6079" s="53">
        <f t="shared" si="1462"/>
        <v>0</v>
      </c>
      <c r="T6079" s="58"/>
      <c r="U6079" s="58"/>
      <c r="V6079" s="53">
        <f t="shared" si="1461"/>
        <v>0</v>
      </c>
      <c r="W6079" s="75"/>
      <c r="X6079" s="76"/>
    </row>
    <row r="6080" spans="1:24" s="77" customFormat="1" ht="47.25" x14ac:dyDescent="0.25">
      <c r="A6080" s="72" t="s">
        <v>321</v>
      </c>
      <c r="B6080" s="33" t="s">
        <v>338</v>
      </c>
      <c r="C6080" s="78" t="s">
        <v>40</v>
      </c>
      <c r="D6080" s="43" t="s">
        <v>172</v>
      </c>
      <c r="E6080" s="74"/>
      <c r="F6080" s="74"/>
      <c r="G6080" s="74"/>
      <c r="H6080" s="74"/>
      <c r="I6080" s="54"/>
      <c r="J6080" s="50"/>
      <c r="K6080" s="54"/>
      <c r="L6080" s="55"/>
      <c r="M6080" s="75"/>
      <c r="N6080" s="75"/>
      <c r="O6080" s="74"/>
      <c r="P6080" s="74"/>
      <c r="Q6080" s="57">
        <f t="shared" si="1460"/>
        <v>0</v>
      </c>
      <c r="R6080" s="74"/>
      <c r="S6080" s="53">
        <f t="shared" si="1462"/>
        <v>0</v>
      </c>
      <c r="T6080" s="58"/>
      <c r="U6080" s="58"/>
      <c r="V6080" s="53">
        <f t="shared" si="1461"/>
        <v>0</v>
      </c>
      <c r="W6080" s="75"/>
      <c r="X6080" s="76"/>
    </row>
    <row r="6081" spans="1:24" s="77" customFormat="1" ht="15.75" x14ac:dyDescent="0.25">
      <c r="A6081" s="72" t="s">
        <v>321</v>
      </c>
      <c r="B6081" s="33" t="s">
        <v>338</v>
      </c>
      <c r="C6081" s="78" t="s">
        <v>41</v>
      </c>
      <c r="D6081" s="43" t="s">
        <v>171</v>
      </c>
      <c r="E6081" s="74"/>
      <c r="F6081" s="74"/>
      <c r="G6081" s="74"/>
      <c r="H6081" s="74"/>
      <c r="I6081" s="54"/>
      <c r="J6081" s="50"/>
      <c r="K6081" s="54"/>
      <c r="L6081" s="55"/>
      <c r="M6081" s="75"/>
      <c r="N6081" s="75"/>
      <c r="O6081" s="74"/>
      <c r="P6081" s="74"/>
      <c r="Q6081" s="57">
        <f t="shared" si="1460"/>
        <v>0</v>
      </c>
      <c r="R6081" s="74"/>
      <c r="S6081" s="53">
        <f t="shared" si="1462"/>
        <v>0</v>
      </c>
      <c r="T6081" s="58"/>
      <c r="U6081" s="58"/>
      <c r="V6081" s="53">
        <f t="shared" si="1461"/>
        <v>0</v>
      </c>
      <c r="W6081" s="75"/>
      <c r="X6081" s="76"/>
    </row>
    <row r="6082" spans="1:24" s="77" customFormat="1" ht="15.75" x14ac:dyDescent="0.25">
      <c r="A6082" s="72" t="s">
        <v>321</v>
      </c>
      <c r="B6082" s="33" t="s">
        <v>338</v>
      </c>
      <c r="C6082" s="78" t="s">
        <v>42</v>
      </c>
      <c r="D6082" s="43" t="s">
        <v>192</v>
      </c>
      <c r="E6082" s="74"/>
      <c r="F6082" s="74"/>
      <c r="G6082" s="74"/>
      <c r="H6082" s="74"/>
      <c r="I6082" s="54"/>
      <c r="J6082" s="50"/>
      <c r="K6082" s="54"/>
      <c r="L6082" s="55"/>
      <c r="M6082" s="75"/>
      <c r="N6082" s="75"/>
      <c r="O6082" s="74"/>
      <c r="P6082" s="74"/>
      <c r="Q6082" s="57">
        <f t="shared" si="1460"/>
        <v>0</v>
      </c>
      <c r="R6082" s="74"/>
      <c r="S6082" s="53">
        <f t="shared" si="1462"/>
        <v>0</v>
      </c>
      <c r="T6082" s="58"/>
      <c r="U6082" s="58"/>
      <c r="V6082" s="53">
        <f t="shared" si="1461"/>
        <v>0</v>
      </c>
      <c r="W6082" s="75"/>
      <c r="X6082" s="76"/>
    </row>
    <row r="6083" spans="1:24" s="77" customFormat="1" ht="15.75" x14ac:dyDescent="0.25">
      <c r="A6083" s="72" t="s">
        <v>321</v>
      </c>
      <c r="B6083" s="33" t="s">
        <v>338</v>
      </c>
      <c r="C6083" s="78" t="s">
        <v>43</v>
      </c>
      <c r="D6083" s="43" t="s">
        <v>193</v>
      </c>
      <c r="E6083" s="74"/>
      <c r="F6083" s="74"/>
      <c r="G6083" s="74"/>
      <c r="H6083" s="74"/>
      <c r="I6083" s="54"/>
      <c r="J6083" s="50"/>
      <c r="K6083" s="54"/>
      <c r="L6083" s="55"/>
      <c r="M6083" s="75"/>
      <c r="N6083" s="75"/>
      <c r="O6083" s="74"/>
      <c r="P6083" s="74"/>
      <c r="Q6083" s="57">
        <f t="shared" si="1460"/>
        <v>0</v>
      </c>
      <c r="R6083" s="74"/>
      <c r="S6083" s="53">
        <f t="shared" si="1462"/>
        <v>0</v>
      </c>
      <c r="T6083" s="58"/>
      <c r="U6083" s="58"/>
      <c r="V6083" s="53">
        <f t="shared" si="1461"/>
        <v>0</v>
      </c>
      <c r="W6083" s="75"/>
      <c r="X6083" s="76"/>
    </row>
    <row r="6084" spans="1:24" s="77" customFormat="1" ht="15.75" x14ac:dyDescent="0.25">
      <c r="A6084" s="72" t="s">
        <v>321</v>
      </c>
      <c r="B6084" s="33" t="s">
        <v>338</v>
      </c>
      <c r="C6084" s="78" t="s">
        <v>44</v>
      </c>
      <c r="D6084" s="43" t="s">
        <v>173</v>
      </c>
      <c r="E6084" s="74">
        <v>67778</v>
      </c>
      <c r="F6084" s="53">
        <f>E6084/12*3</f>
        <v>16944.5</v>
      </c>
      <c r="G6084" s="53">
        <v>17529</v>
      </c>
      <c r="H6084" s="53">
        <v>16360</v>
      </c>
      <c r="I6084" s="127">
        <f>G6084-F6084</f>
        <v>584.5</v>
      </c>
      <c r="J6084" s="55">
        <f>ROUND(I6084/F6084*100,2)</f>
        <v>3.45</v>
      </c>
      <c r="K6084" s="54"/>
      <c r="L6084" s="55"/>
      <c r="M6084" s="75"/>
      <c r="N6084" s="75"/>
      <c r="O6084" s="74">
        <v>889</v>
      </c>
      <c r="P6084" s="74">
        <v>868</v>
      </c>
      <c r="Q6084" s="57">
        <f t="shared" si="1460"/>
        <v>21</v>
      </c>
      <c r="R6084" s="74">
        <v>116</v>
      </c>
      <c r="S6084" s="53">
        <f>ROUND(R6084/12*3,0)</f>
        <v>29</v>
      </c>
      <c r="T6084" s="58">
        <v>30</v>
      </c>
      <c r="U6084" s="58">
        <v>28</v>
      </c>
      <c r="V6084" s="53">
        <f t="shared" si="1461"/>
        <v>2</v>
      </c>
      <c r="W6084" s="75"/>
      <c r="X6084" s="76"/>
    </row>
    <row r="6085" spans="1:24" s="77" customFormat="1" ht="15.75" x14ac:dyDescent="0.25">
      <c r="A6085" s="72" t="s">
        <v>321</v>
      </c>
      <c r="B6085" s="33" t="s">
        <v>338</v>
      </c>
      <c r="C6085" s="78" t="s">
        <v>45</v>
      </c>
      <c r="D6085" s="43" t="s">
        <v>187</v>
      </c>
      <c r="E6085" s="74"/>
      <c r="F6085" s="74"/>
      <c r="G6085" s="74"/>
      <c r="H6085" s="74"/>
      <c r="I6085" s="54"/>
      <c r="J6085" s="50"/>
      <c r="K6085" s="54"/>
      <c r="L6085" s="55"/>
      <c r="M6085" s="75"/>
      <c r="N6085" s="75"/>
      <c r="O6085" s="74"/>
      <c r="P6085" s="74"/>
      <c r="Q6085" s="57">
        <f t="shared" si="1460"/>
        <v>0</v>
      </c>
      <c r="R6085" s="74"/>
      <c r="S6085" s="53">
        <f t="shared" ref="S6085:S6095" si="1463">ROUND(R6085/12*3,0)</f>
        <v>0</v>
      </c>
      <c r="T6085" s="58"/>
      <c r="U6085" s="58"/>
      <c r="V6085" s="53">
        <f t="shared" si="1461"/>
        <v>0</v>
      </c>
      <c r="W6085" s="75"/>
      <c r="X6085" s="76"/>
    </row>
    <row r="6086" spans="1:24" s="77" customFormat="1" ht="15.75" x14ac:dyDescent="0.25">
      <c r="A6086" s="72" t="s">
        <v>321</v>
      </c>
      <c r="B6086" s="33" t="s">
        <v>338</v>
      </c>
      <c r="C6086" s="78" t="s">
        <v>46</v>
      </c>
      <c r="D6086" s="43" t="s">
        <v>194</v>
      </c>
      <c r="E6086" s="74"/>
      <c r="F6086" s="74"/>
      <c r="G6086" s="74"/>
      <c r="H6086" s="74"/>
      <c r="I6086" s="54"/>
      <c r="J6086" s="50"/>
      <c r="K6086" s="54"/>
      <c r="L6086" s="55"/>
      <c r="M6086" s="75"/>
      <c r="N6086" s="75"/>
      <c r="O6086" s="74"/>
      <c r="P6086" s="74"/>
      <c r="Q6086" s="57">
        <f t="shared" si="1460"/>
        <v>0</v>
      </c>
      <c r="R6086" s="74"/>
      <c r="S6086" s="53">
        <f t="shared" si="1463"/>
        <v>0</v>
      </c>
      <c r="T6086" s="58"/>
      <c r="U6086" s="58"/>
      <c r="V6086" s="53">
        <f t="shared" si="1461"/>
        <v>0</v>
      </c>
      <c r="W6086" s="75"/>
      <c r="X6086" s="76"/>
    </row>
    <row r="6087" spans="1:24" s="77" customFormat="1" ht="15.75" x14ac:dyDescent="0.25">
      <c r="A6087" s="72" t="s">
        <v>321</v>
      </c>
      <c r="B6087" s="33" t="s">
        <v>338</v>
      </c>
      <c r="C6087" s="78" t="s">
        <v>47</v>
      </c>
      <c r="D6087" s="43" t="s">
        <v>121</v>
      </c>
      <c r="E6087" s="74"/>
      <c r="F6087" s="74"/>
      <c r="G6087" s="74"/>
      <c r="H6087" s="74"/>
      <c r="I6087" s="54"/>
      <c r="J6087" s="50"/>
      <c r="K6087" s="54"/>
      <c r="L6087" s="55"/>
      <c r="M6087" s="75"/>
      <c r="N6087" s="75"/>
      <c r="O6087" s="74"/>
      <c r="P6087" s="74"/>
      <c r="Q6087" s="57">
        <f t="shared" si="1460"/>
        <v>0</v>
      </c>
      <c r="R6087" s="74"/>
      <c r="S6087" s="53">
        <f t="shared" si="1463"/>
        <v>0</v>
      </c>
      <c r="T6087" s="58"/>
      <c r="U6087" s="58"/>
      <c r="V6087" s="53">
        <f t="shared" si="1461"/>
        <v>0</v>
      </c>
      <c r="W6087" s="75"/>
      <c r="X6087" s="76"/>
    </row>
    <row r="6088" spans="1:24" s="77" customFormat="1" ht="15.75" x14ac:dyDescent="0.25">
      <c r="A6088" s="72" t="s">
        <v>321</v>
      </c>
      <c r="B6088" s="33" t="s">
        <v>338</v>
      </c>
      <c r="C6088" s="78" t="s">
        <v>48</v>
      </c>
      <c r="D6088" s="43" t="s">
        <v>195</v>
      </c>
      <c r="E6088" s="74"/>
      <c r="F6088" s="74"/>
      <c r="G6088" s="74"/>
      <c r="H6088" s="74"/>
      <c r="I6088" s="54"/>
      <c r="J6088" s="50"/>
      <c r="K6088" s="54"/>
      <c r="L6088" s="55"/>
      <c r="M6088" s="75"/>
      <c r="N6088" s="75"/>
      <c r="O6088" s="74"/>
      <c r="P6088" s="74"/>
      <c r="Q6088" s="57">
        <f t="shared" si="1460"/>
        <v>0</v>
      </c>
      <c r="R6088" s="74"/>
      <c r="S6088" s="53">
        <f t="shared" si="1463"/>
        <v>0</v>
      </c>
      <c r="T6088" s="58"/>
      <c r="U6088" s="58"/>
      <c r="V6088" s="53">
        <f t="shared" si="1461"/>
        <v>0</v>
      </c>
      <c r="W6088" s="75"/>
      <c r="X6088" s="76"/>
    </row>
    <row r="6089" spans="1:24" s="77" customFormat="1" ht="31.5" x14ac:dyDescent="0.25">
      <c r="A6089" s="72" t="s">
        <v>321</v>
      </c>
      <c r="B6089" s="33" t="s">
        <v>338</v>
      </c>
      <c r="C6089" s="78" t="s">
        <v>128</v>
      </c>
      <c r="D6089" s="43" t="s">
        <v>118</v>
      </c>
      <c r="E6089" s="74"/>
      <c r="F6089" s="74"/>
      <c r="G6089" s="74"/>
      <c r="H6089" s="74"/>
      <c r="I6089" s="54"/>
      <c r="J6089" s="50"/>
      <c r="K6089" s="54"/>
      <c r="L6089" s="55"/>
      <c r="M6089" s="75"/>
      <c r="N6089" s="75"/>
      <c r="O6089" s="74"/>
      <c r="P6089" s="74"/>
      <c r="Q6089" s="57">
        <f t="shared" si="1460"/>
        <v>0</v>
      </c>
      <c r="R6089" s="74"/>
      <c r="S6089" s="53">
        <f t="shared" si="1463"/>
        <v>0</v>
      </c>
      <c r="T6089" s="58"/>
      <c r="U6089" s="58"/>
      <c r="V6089" s="53">
        <f t="shared" si="1461"/>
        <v>0</v>
      </c>
      <c r="W6089" s="75"/>
      <c r="X6089" s="76"/>
    </row>
    <row r="6090" spans="1:24" s="77" customFormat="1" ht="15.75" x14ac:dyDescent="0.25">
      <c r="A6090" s="72" t="s">
        <v>321</v>
      </c>
      <c r="B6090" s="33" t="s">
        <v>338</v>
      </c>
      <c r="C6090" s="78" t="s">
        <v>47</v>
      </c>
      <c r="D6090" s="43" t="s">
        <v>121</v>
      </c>
      <c r="E6090" s="74"/>
      <c r="F6090" s="74"/>
      <c r="G6090" s="74"/>
      <c r="H6090" s="74"/>
      <c r="I6090" s="54"/>
      <c r="J6090" s="50"/>
      <c r="K6090" s="54"/>
      <c r="L6090" s="55"/>
      <c r="M6090" s="75"/>
      <c r="N6090" s="75"/>
      <c r="O6090" s="74"/>
      <c r="P6090" s="74"/>
      <c r="Q6090" s="57">
        <f t="shared" si="1460"/>
        <v>0</v>
      </c>
      <c r="R6090" s="74"/>
      <c r="S6090" s="53">
        <f t="shared" si="1463"/>
        <v>0</v>
      </c>
      <c r="T6090" s="58"/>
      <c r="U6090" s="58"/>
      <c r="V6090" s="53">
        <f t="shared" si="1461"/>
        <v>0</v>
      </c>
      <c r="W6090" s="75"/>
      <c r="X6090" s="76"/>
    </row>
    <row r="6091" spans="1:24" s="77" customFormat="1" ht="31.5" x14ac:dyDescent="0.25">
      <c r="A6091" s="72" t="s">
        <v>321</v>
      </c>
      <c r="B6091" s="33" t="s">
        <v>338</v>
      </c>
      <c r="C6091" s="78" t="s">
        <v>49</v>
      </c>
      <c r="D6091" s="43" t="s">
        <v>196</v>
      </c>
      <c r="E6091" s="74"/>
      <c r="F6091" s="74"/>
      <c r="G6091" s="74"/>
      <c r="H6091" s="74"/>
      <c r="I6091" s="54"/>
      <c r="J6091" s="50"/>
      <c r="K6091" s="54"/>
      <c r="L6091" s="55"/>
      <c r="M6091" s="75"/>
      <c r="N6091" s="75"/>
      <c r="O6091" s="74"/>
      <c r="P6091" s="74"/>
      <c r="Q6091" s="57">
        <f t="shared" si="1460"/>
        <v>0</v>
      </c>
      <c r="R6091" s="74"/>
      <c r="S6091" s="53">
        <f t="shared" si="1463"/>
        <v>0</v>
      </c>
      <c r="T6091" s="58"/>
      <c r="U6091" s="58"/>
      <c r="V6091" s="53">
        <f t="shared" si="1461"/>
        <v>0</v>
      </c>
      <c r="W6091" s="75"/>
      <c r="X6091" s="76"/>
    </row>
    <row r="6092" spans="1:24" s="77" customFormat="1" ht="31.5" x14ac:dyDescent="0.25">
      <c r="A6092" s="72" t="s">
        <v>321</v>
      </c>
      <c r="B6092" s="33" t="s">
        <v>338</v>
      </c>
      <c r="C6092" s="78" t="s">
        <v>197</v>
      </c>
      <c r="D6092" s="43" t="s">
        <v>198</v>
      </c>
      <c r="E6092" s="74"/>
      <c r="F6092" s="74"/>
      <c r="G6092" s="74"/>
      <c r="H6092" s="74"/>
      <c r="I6092" s="54"/>
      <c r="J6092" s="50"/>
      <c r="K6092" s="54"/>
      <c r="L6092" s="55"/>
      <c r="M6092" s="75"/>
      <c r="N6092" s="75"/>
      <c r="O6092" s="74"/>
      <c r="P6092" s="74"/>
      <c r="Q6092" s="57">
        <f t="shared" si="1460"/>
        <v>0</v>
      </c>
      <c r="R6092" s="74"/>
      <c r="S6092" s="53">
        <f t="shared" si="1463"/>
        <v>0</v>
      </c>
      <c r="T6092" s="58"/>
      <c r="U6092" s="58"/>
      <c r="V6092" s="53">
        <f t="shared" si="1461"/>
        <v>0</v>
      </c>
      <c r="W6092" s="75"/>
      <c r="X6092" s="76"/>
    </row>
    <row r="6093" spans="1:24" s="77" customFormat="1" ht="47.25" x14ac:dyDescent="0.25">
      <c r="A6093" s="72" t="s">
        <v>321</v>
      </c>
      <c r="B6093" s="33" t="s">
        <v>338</v>
      </c>
      <c r="C6093" s="78" t="s">
        <v>199</v>
      </c>
      <c r="D6093" s="43" t="s">
        <v>200</v>
      </c>
      <c r="E6093" s="74"/>
      <c r="F6093" s="74"/>
      <c r="G6093" s="74"/>
      <c r="H6093" s="74"/>
      <c r="I6093" s="54"/>
      <c r="J6093" s="50"/>
      <c r="K6093" s="54"/>
      <c r="L6093" s="55"/>
      <c r="M6093" s="75"/>
      <c r="N6093" s="75"/>
      <c r="O6093" s="74"/>
      <c r="P6093" s="74"/>
      <c r="Q6093" s="57">
        <f t="shared" si="1460"/>
        <v>0</v>
      </c>
      <c r="R6093" s="74"/>
      <c r="S6093" s="53">
        <f t="shared" si="1463"/>
        <v>0</v>
      </c>
      <c r="T6093" s="58"/>
      <c r="U6093" s="58"/>
      <c r="V6093" s="53">
        <f t="shared" si="1461"/>
        <v>0</v>
      </c>
      <c r="W6093" s="75"/>
      <c r="X6093" s="76"/>
    </row>
    <row r="6094" spans="1:24" s="77" customFormat="1" ht="31.5" x14ac:dyDescent="0.25">
      <c r="A6094" s="72" t="s">
        <v>321</v>
      </c>
      <c r="B6094" s="33" t="s">
        <v>338</v>
      </c>
      <c r="C6094" s="78" t="s">
        <v>201</v>
      </c>
      <c r="D6094" s="43" t="s">
        <v>202</v>
      </c>
      <c r="E6094" s="74"/>
      <c r="F6094" s="74"/>
      <c r="G6094" s="74"/>
      <c r="H6094" s="74"/>
      <c r="I6094" s="54"/>
      <c r="J6094" s="50"/>
      <c r="K6094" s="54"/>
      <c r="L6094" s="55"/>
      <c r="M6094" s="75"/>
      <c r="N6094" s="75"/>
      <c r="O6094" s="74"/>
      <c r="P6094" s="74"/>
      <c r="Q6094" s="57">
        <f t="shared" si="1460"/>
        <v>0</v>
      </c>
      <c r="R6094" s="74"/>
      <c r="S6094" s="53">
        <f t="shared" si="1463"/>
        <v>0</v>
      </c>
      <c r="T6094" s="58"/>
      <c r="U6094" s="58"/>
      <c r="V6094" s="53">
        <f t="shared" si="1461"/>
        <v>0</v>
      </c>
      <c r="W6094" s="75"/>
      <c r="X6094" s="76"/>
    </row>
    <row r="6095" spans="1:24" s="77" customFormat="1" ht="47.25" x14ac:dyDescent="0.25">
      <c r="A6095" s="72" t="s">
        <v>321</v>
      </c>
      <c r="B6095" s="33" t="s">
        <v>338</v>
      </c>
      <c r="C6095" s="78" t="s">
        <v>203</v>
      </c>
      <c r="D6095" s="43" t="s">
        <v>204</v>
      </c>
      <c r="E6095" s="74"/>
      <c r="F6095" s="74"/>
      <c r="G6095" s="74"/>
      <c r="H6095" s="74"/>
      <c r="I6095" s="54"/>
      <c r="J6095" s="50"/>
      <c r="K6095" s="54"/>
      <c r="L6095" s="55"/>
      <c r="M6095" s="75"/>
      <c r="N6095" s="75"/>
      <c r="O6095" s="74"/>
      <c r="P6095" s="74"/>
      <c r="Q6095" s="57">
        <f t="shared" si="1460"/>
        <v>0</v>
      </c>
      <c r="R6095" s="74"/>
      <c r="S6095" s="53">
        <f t="shared" si="1463"/>
        <v>0</v>
      </c>
      <c r="T6095" s="58"/>
      <c r="U6095" s="58"/>
      <c r="V6095" s="53">
        <f t="shared" si="1461"/>
        <v>0</v>
      </c>
      <c r="W6095" s="75"/>
      <c r="X6095" s="76"/>
    </row>
    <row r="6096" spans="1:24" s="77" customFormat="1" ht="31.5" x14ac:dyDescent="0.25">
      <c r="A6096" s="72" t="s">
        <v>321</v>
      </c>
      <c r="B6096" s="22" t="s">
        <v>339</v>
      </c>
      <c r="C6096" s="73" t="s">
        <v>102</v>
      </c>
      <c r="D6096" s="32" t="s">
        <v>50</v>
      </c>
      <c r="E6096" s="64">
        <f t="shared" ref="E6096:L6096" si="1464">SUM(E6097:E6143)</f>
        <v>0</v>
      </c>
      <c r="F6096" s="64">
        <f t="shared" si="1464"/>
        <v>0</v>
      </c>
      <c r="G6096" s="64">
        <f t="shared" si="1464"/>
        <v>0</v>
      </c>
      <c r="H6096" s="64">
        <f t="shared" si="1464"/>
        <v>0</v>
      </c>
      <c r="I6096" s="134">
        <f t="shared" si="1464"/>
        <v>0</v>
      </c>
      <c r="J6096" s="134">
        <f t="shared" si="1464"/>
        <v>0</v>
      </c>
      <c r="K6096" s="134">
        <f t="shared" si="1464"/>
        <v>0</v>
      </c>
      <c r="L6096" s="64">
        <f t="shared" si="1464"/>
        <v>0</v>
      </c>
      <c r="M6096" s="64"/>
      <c r="N6096" s="64"/>
      <c r="O6096" s="64">
        <f t="shared" ref="O6096:V6096" si="1465">SUM(O6097:O6141)</f>
        <v>0</v>
      </c>
      <c r="P6096" s="64">
        <f t="shared" si="1465"/>
        <v>0</v>
      </c>
      <c r="Q6096" s="134">
        <f t="shared" si="1465"/>
        <v>0</v>
      </c>
      <c r="R6096" s="64">
        <f t="shared" si="1465"/>
        <v>0</v>
      </c>
      <c r="S6096" s="64">
        <f t="shared" si="1465"/>
        <v>0</v>
      </c>
      <c r="T6096" s="144">
        <f t="shared" si="1465"/>
        <v>0</v>
      </c>
      <c r="U6096" s="144">
        <f t="shared" si="1465"/>
        <v>0</v>
      </c>
      <c r="V6096" s="64">
        <f t="shared" si="1465"/>
        <v>0</v>
      </c>
      <c r="W6096" s="64"/>
      <c r="X6096" s="76"/>
    </row>
    <row r="6097" spans="1:24" s="77" customFormat="1" ht="63" x14ac:dyDescent="0.25">
      <c r="A6097" s="72" t="s">
        <v>321</v>
      </c>
      <c r="B6097" s="44" t="s">
        <v>339</v>
      </c>
      <c r="C6097" s="73" t="s">
        <v>102</v>
      </c>
      <c r="D6097" s="43" t="s">
        <v>205</v>
      </c>
      <c r="E6097" s="74"/>
      <c r="F6097" s="74"/>
      <c r="G6097" s="74"/>
      <c r="H6097" s="74"/>
      <c r="I6097" s="54"/>
      <c r="J6097" s="50"/>
      <c r="K6097" s="54"/>
      <c r="L6097" s="55"/>
      <c r="M6097" s="75"/>
      <c r="N6097" s="75"/>
      <c r="O6097" s="74"/>
      <c r="P6097" s="74"/>
      <c r="Q6097" s="57">
        <f>O6097-P6097</f>
        <v>0</v>
      </c>
      <c r="R6097" s="74"/>
      <c r="S6097" s="53">
        <f>ROUND(R6097/12*3,0)</f>
        <v>0</v>
      </c>
      <c r="T6097" s="58"/>
      <c r="U6097" s="58"/>
      <c r="V6097" s="53">
        <f>T6097-U6097</f>
        <v>0</v>
      </c>
      <c r="W6097" s="75"/>
      <c r="X6097" s="76"/>
    </row>
    <row r="6098" spans="1:24" s="77" customFormat="1" ht="15.75" x14ac:dyDescent="0.25">
      <c r="A6098" s="72" t="s">
        <v>321</v>
      </c>
      <c r="B6098" s="44" t="s">
        <v>339</v>
      </c>
      <c r="C6098" s="23" t="s">
        <v>384</v>
      </c>
      <c r="D6098" s="43" t="s">
        <v>387</v>
      </c>
      <c r="E6098" s="74"/>
      <c r="F6098" s="74"/>
      <c r="G6098" s="74"/>
      <c r="H6098" s="74"/>
      <c r="I6098" s="54"/>
      <c r="J6098" s="50"/>
      <c r="K6098" s="54"/>
      <c r="L6098" s="55"/>
      <c r="M6098" s="75"/>
      <c r="N6098" s="75"/>
      <c r="O6098" s="74"/>
      <c r="P6098" s="74"/>
      <c r="Q6098" s="57"/>
      <c r="R6098" s="74"/>
      <c r="S6098" s="53"/>
      <c r="T6098" s="58"/>
      <c r="U6098" s="58"/>
      <c r="V6098" s="53"/>
      <c r="W6098" s="75"/>
      <c r="X6098" s="76"/>
    </row>
    <row r="6099" spans="1:24" s="77" customFormat="1" ht="15.75" x14ac:dyDescent="0.25">
      <c r="A6099" s="72" t="s">
        <v>321</v>
      </c>
      <c r="B6099" s="44" t="s">
        <v>339</v>
      </c>
      <c r="C6099" s="23" t="s">
        <v>385</v>
      </c>
      <c r="D6099" s="43" t="s">
        <v>388</v>
      </c>
      <c r="E6099" s="74"/>
      <c r="F6099" s="74"/>
      <c r="G6099" s="74"/>
      <c r="H6099" s="74"/>
      <c r="I6099" s="54"/>
      <c r="J6099" s="50"/>
      <c r="K6099" s="54"/>
      <c r="L6099" s="55"/>
      <c r="M6099" s="75"/>
      <c r="N6099" s="75"/>
      <c r="O6099" s="74"/>
      <c r="P6099" s="74"/>
      <c r="Q6099" s="57"/>
      <c r="R6099" s="74"/>
      <c r="S6099" s="53"/>
      <c r="T6099" s="58"/>
      <c r="U6099" s="58"/>
      <c r="V6099" s="53"/>
      <c r="W6099" s="75"/>
      <c r="X6099" s="76"/>
    </row>
    <row r="6100" spans="1:24" s="77" customFormat="1" ht="31.5" x14ac:dyDescent="0.25">
      <c r="A6100" s="72" t="s">
        <v>321</v>
      </c>
      <c r="B6100" s="44" t="s">
        <v>339</v>
      </c>
      <c r="C6100" s="23" t="s">
        <v>386</v>
      </c>
      <c r="D6100" s="43" t="s">
        <v>389</v>
      </c>
      <c r="E6100" s="74"/>
      <c r="F6100" s="74"/>
      <c r="G6100" s="74"/>
      <c r="H6100" s="74"/>
      <c r="I6100" s="54"/>
      <c r="J6100" s="50"/>
      <c r="K6100" s="54"/>
      <c r="L6100" s="55"/>
      <c r="M6100" s="75"/>
      <c r="N6100" s="75"/>
      <c r="O6100" s="74"/>
      <c r="P6100" s="74"/>
      <c r="Q6100" s="57"/>
      <c r="R6100" s="74"/>
      <c r="S6100" s="53"/>
      <c r="T6100" s="58"/>
      <c r="U6100" s="58"/>
      <c r="V6100" s="53"/>
      <c r="W6100" s="75"/>
      <c r="X6100" s="76"/>
    </row>
    <row r="6101" spans="1:24" s="77" customFormat="1" ht="31.5" x14ac:dyDescent="0.25">
      <c r="A6101" s="72" t="s">
        <v>321</v>
      </c>
      <c r="B6101" s="44" t="s">
        <v>339</v>
      </c>
      <c r="C6101" s="79" t="s">
        <v>206</v>
      </c>
      <c r="D6101" s="43" t="s">
        <v>207</v>
      </c>
      <c r="E6101" s="74"/>
      <c r="F6101" s="74"/>
      <c r="G6101" s="74"/>
      <c r="H6101" s="74"/>
      <c r="I6101" s="127"/>
      <c r="J6101" s="55"/>
      <c r="K6101" s="127"/>
      <c r="L6101" s="55"/>
      <c r="M6101" s="75"/>
      <c r="N6101" s="75"/>
      <c r="O6101" s="74"/>
      <c r="P6101" s="74"/>
      <c r="Q6101" s="59">
        <f t="shared" ref="Q6101:Q6139" si="1466">O6101-P6101</f>
        <v>0</v>
      </c>
      <c r="R6101" s="74"/>
      <c r="S6101" s="53">
        <f t="shared" ref="S6101:S6139" si="1467">ROUND(R6101/12*3,0)</f>
        <v>0</v>
      </c>
      <c r="T6101" s="53"/>
      <c r="U6101" s="53"/>
      <c r="V6101" s="53">
        <f t="shared" ref="V6101:V6139" si="1468">T6101-U6101</f>
        <v>0</v>
      </c>
      <c r="W6101" s="75"/>
      <c r="X6101" s="76"/>
    </row>
    <row r="6102" spans="1:24" s="77" customFormat="1" ht="31.5" x14ac:dyDescent="0.25">
      <c r="A6102" s="72" t="s">
        <v>321</v>
      </c>
      <c r="B6102" s="44" t="s">
        <v>339</v>
      </c>
      <c r="C6102" s="79" t="s">
        <v>208</v>
      </c>
      <c r="D6102" s="43" t="s">
        <v>209</v>
      </c>
      <c r="E6102" s="53"/>
      <c r="F6102" s="53">
        <f>E6102/12*1</f>
        <v>0</v>
      </c>
      <c r="G6102" s="53"/>
      <c r="H6102" s="53"/>
      <c r="I6102" s="54"/>
      <c r="J6102" s="50"/>
      <c r="K6102" s="54"/>
      <c r="L6102" s="55"/>
      <c r="M6102" s="75"/>
      <c r="N6102" s="75"/>
      <c r="O6102" s="74"/>
      <c r="P6102" s="74"/>
      <c r="Q6102" s="57">
        <f t="shared" si="1466"/>
        <v>0</v>
      </c>
      <c r="R6102" s="74"/>
      <c r="S6102" s="53">
        <f t="shared" si="1467"/>
        <v>0</v>
      </c>
      <c r="T6102" s="58"/>
      <c r="U6102" s="58"/>
      <c r="V6102" s="53">
        <f t="shared" si="1468"/>
        <v>0</v>
      </c>
      <c r="W6102" s="75"/>
      <c r="X6102" s="76"/>
    </row>
    <row r="6103" spans="1:24" s="77" customFormat="1" ht="15.75" x14ac:dyDescent="0.25">
      <c r="A6103" s="72" t="s">
        <v>321</v>
      </c>
      <c r="B6103" s="44" t="s">
        <v>339</v>
      </c>
      <c r="C6103" s="79" t="s">
        <v>210</v>
      </c>
      <c r="D6103" s="43" t="s">
        <v>224</v>
      </c>
      <c r="E6103" s="74"/>
      <c r="F6103" s="74"/>
      <c r="G6103" s="74"/>
      <c r="H6103" s="74"/>
      <c r="I6103" s="54"/>
      <c r="J6103" s="50"/>
      <c r="K6103" s="54"/>
      <c r="L6103" s="55"/>
      <c r="M6103" s="75"/>
      <c r="N6103" s="75"/>
      <c r="O6103" s="74"/>
      <c r="P6103" s="74"/>
      <c r="Q6103" s="57">
        <f t="shared" si="1466"/>
        <v>0</v>
      </c>
      <c r="R6103" s="74"/>
      <c r="S6103" s="53">
        <f t="shared" si="1467"/>
        <v>0</v>
      </c>
      <c r="T6103" s="58"/>
      <c r="U6103" s="58"/>
      <c r="V6103" s="53">
        <f t="shared" si="1468"/>
        <v>0</v>
      </c>
      <c r="W6103" s="75"/>
      <c r="X6103" s="76"/>
    </row>
    <row r="6104" spans="1:24" s="77" customFormat="1" ht="31.5" x14ac:dyDescent="0.25">
      <c r="A6104" s="72" t="s">
        <v>321</v>
      </c>
      <c r="B6104" s="44" t="s">
        <v>339</v>
      </c>
      <c r="C6104" s="79" t="s">
        <v>211</v>
      </c>
      <c r="D6104" s="43" t="s">
        <v>225</v>
      </c>
      <c r="E6104" s="74"/>
      <c r="F6104" s="74"/>
      <c r="G6104" s="74"/>
      <c r="H6104" s="74"/>
      <c r="I6104" s="54"/>
      <c r="J6104" s="50"/>
      <c r="K6104" s="54"/>
      <c r="L6104" s="55"/>
      <c r="M6104" s="75"/>
      <c r="N6104" s="75"/>
      <c r="O6104" s="74"/>
      <c r="P6104" s="74"/>
      <c r="Q6104" s="57">
        <f t="shared" si="1466"/>
        <v>0</v>
      </c>
      <c r="R6104" s="74"/>
      <c r="S6104" s="53">
        <f>ROUND(R6104/12*3,0)</f>
        <v>0</v>
      </c>
      <c r="T6104" s="58"/>
      <c r="U6104" s="58"/>
      <c r="V6104" s="53">
        <f t="shared" si="1468"/>
        <v>0</v>
      </c>
      <c r="W6104" s="75"/>
      <c r="X6104" s="76"/>
    </row>
    <row r="6105" spans="1:24" s="77" customFormat="1" ht="31.5" x14ac:dyDescent="0.25">
      <c r="A6105" s="72" t="s">
        <v>321</v>
      </c>
      <c r="B6105" s="44" t="s">
        <v>339</v>
      </c>
      <c r="C6105" s="79" t="s">
        <v>212</v>
      </c>
      <c r="D6105" s="43" t="s">
        <v>213</v>
      </c>
      <c r="E6105" s="53"/>
      <c r="F6105" s="53">
        <f>E6105/12*1</f>
        <v>0</v>
      </c>
      <c r="G6105" s="53"/>
      <c r="H6105" s="53"/>
      <c r="I6105" s="54"/>
      <c r="J6105" s="50"/>
      <c r="K6105" s="54"/>
      <c r="L6105" s="55"/>
      <c r="M6105" s="75"/>
      <c r="N6105" s="75"/>
      <c r="O6105" s="74"/>
      <c r="P6105" s="74"/>
      <c r="Q6105" s="57">
        <f t="shared" si="1466"/>
        <v>0</v>
      </c>
      <c r="R6105" s="74"/>
      <c r="S6105" s="53">
        <f t="shared" si="1467"/>
        <v>0</v>
      </c>
      <c r="T6105" s="58"/>
      <c r="U6105" s="58"/>
      <c r="V6105" s="53">
        <f t="shared" si="1468"/>
        <v>0</v>
      </c>
      <c r="W6105" s="75"/>
      <c r="X6105" s="76"/>
    </row>
    <row r="6106" spans="1:24" s="77" customFormat="1" ht="15.75" x14ac:dyDescent="0.25">
      <c r="A6106" s="72" t="s">
        <v>321</v>
      </c>
      <c r="B6106" s="44" t="s">
        <v>339</v>
      </c>
      <c r="C6106" s="79" t="s">
        <v>214</v>
      </c>
      <c r="D6106" s="43" t="s">
        <v>215</v>
      </c>
      <c r="E6106" s="74"/>
      <c r="F6106" s="74"/>
      <c r="G6106" s="74"/>
      <c r="H6106" s="74"/>
      <c r="I6106" s="54"/>
      <c r="J6106" s="50"/>
      <c r="K6106" s="54"/>
      <c r="L6106" s="55"/>
      <c r="M6106" s="75"/>
      <c r="N6106" s="75"/>
      <c r="O6106" s="74"/>
      <c r="P6106" s="74"/>
      <c r="Q6106" s="57">
        <f t="shared" si="1466"/>
        <v>0</v>
      </c>
      <c r="R6106" s="74"/>
      <c r="S6106" s="53">
        <f t="shared" si="1467"/>
        <v>0</v>
      </c>
      <c r="T6106" s="58"/>
      <c r="U6106" s="58"/>
      <c r="V6106" s="53">
        <f t="shared" si="1468"/>
        <v>0</v>
      </c>
      <c r="W6106" s="75"/>
      <c r="X6106" s="76"/>
    </row>
    <row r="6107" spans="1:24" s="77" customFormat="1" ht="31.5" x14ac:dyDescent="0.25">
      <c r="A6107" s="72" t="s">
        <v>321</v>
      </c>
      <c r="B6107" s="44" t="s">
        <v>339</v>
      </c>
      <c r="C6107" s="79" t="s">
        <v>216</v>
      </c>
      <c r="D6107" s="43" t="s">
        <v>217</v>
      </c>
      <c r="E6107" s="53"/>
      <c r="F6107" s="53">
        <f t="shared" ref="F6107:F6138" si="1469">E6107/12*1</f>
        <v>0</v>
      </c>
      <c r="G6107" s="53"/>
      <c r="H6107" s="53"/>
      <c r="I6107" s="54"/>
      <c r="J6107" s="50"/>
      <c r="K6107" s="54"/>
      <c r="L6107" s="55"/>
      <c r="M6107" s="75"/>
      <c r="N6107" s="75"/>
      <c r="O6107" s="74"/>
      <c r="P6107" s="74"/>
      <c r="Q6107" s="57">
        <f t="shared" si="1466"/>
        <v>0</v>
      </c>
      <c r="R6107" s="74"/>
      <c r="S6107" s="53">
        <f t="shared" si="1467"/>
        <v>0</v>
      </c>
      <c r="T6107" s="58"/>
      <c r="U6107" s="58"/>
      <c r="V6107" s="53">
        <f t="shared" si="1468"/>
        <v>0</v>
      </c>
      <c r="W6107" s="75"/>
      <c r="X6107" s="76"/>
    </row>
    <row r="6108" spans="1:24" s="77" customFormat="1" ht="31.5" x14ac:dyDescent="0.25">
      <c r="A6108" s="72" t="s">
        <v>321</v>
      </c>
      <c r="B6108" s="44" t="s">
        <v>339</v>
      </c>
      <c r="C6108" s="79" t="s">
        <v>218</v>
      </c>
      <c r="D6108" s="43" t="s">
        <v>219</v>
      </c>
      <c r="E6108" s="53"/>
      <c r="F6108" s="53">
        <f t="shared" si="1469"/>
        <v>0</v>
      </c>
      <c r="G6108" s="53"/>
      <c r="H6108" s="53"/>
      <c r="I6108" s="54"/>
      <c r="J6108" s="50"/>
      <c r="K6108" s="54"/>
      <c r="L6108" s="55"/>
      <c r="M6108" s="75"/>
      <c r="N6108" s="75"/>
      <c r="O6108" s="74"/>
      <c r="P6108" s="74"/>
      <c r="Q6108" s="57">
        <f t="shared" si="1466"/>
        <v>0</v>
      </c>
      <c r="R6108" s="74"/>
      <c r="S6108" s="53">
        <f t="shared" si="1467"/>
        <v>0</v>
      </c>
      <c r="T6108" s="58"/>
      <c r="U6108" s="58"/>
      <c r="V6108" s="53">
        <f t="shared" si="1468"/>
        <v>0</v>
      </c>
      <c r="W6108" s="75"/>
      <c r="X6108" s="76"/>
    </row>
    <row r="6109" spans="1:24" s="77" customFormat="1" ht="31.5" x14ac:dyDescent="0.25">
      <c r="A6109" s="72" t="s">
        <v>321</v>
      </c>
      <c r="B6109" s="44" t="s">
        <v>339</v>
      </c>
      <c r="C6109" s="79" t="s">
        <v>220</v>
      </c>
      <c r="D6109" s="43" t="s">
        <v>221</v>
      </c>
      <c r="E6109" s="53"/>
      <c r="F6109" s="53">
        <f t="shared" si="1469"/>
        <v>0</v>
      </c>
      <c r="G6109" s="53"/>
      <c r="H6109" s="53"/>
      <c r="I6109" s="54"/>
      <c r="J6109" s="50"/>
      <c r="K6109" s="54"/>
      <c r="L6109" s="55"/>
      <c r="M6109" s="75"/>
      <c r="N6109" s="75"/>
      <c r="O6109" s="74"/>
      <c r="P6109" s="74"/>
      <c r="Q6109" s="57">
        <f t="shared" si="1466"/>
        <v>0</v>
      </c>
      <c r="R6109" s="74"/>
      <c r="S6109" s="53">
        <f t="shared" si="1467"/>
        <v>0</v>
      </c>
      <c r="T6109" s="58"/>
      <c r="U6109" s="58"/>
      <c r="V6109" s="53">
        <f t="shared" si="1468"/>
        <v>0</v>
      </c>
      <c r="W6109" s="75"/>
      <c r="X6109" s="76"/>
    </row>
    <row r="6110" spans="1:24" s="77" customFormat="1" ht="31.5" x14ac:dyDescent="0.25">
      <c r="A6110" s="72" t="s">
        <v>321</v>
      </c>
      <c r="B6110" s="44" t="s">
        <v>339</v>
      </c>
      <c r="C6110" s="79" t="s">
        <v>222</v>
      </c>
      <c r="D6110" s="43" t="s">
        <v>226</v>
      </c>
      <c r="E6110" s="53"/>
      <c r="F6110" s="53">
        <f t="shared" si="1469"/>
        <v>0</v>
      </c>
      <c r="G6110" s="53"/>
      <c r="H6110" s="53"/>
      <c r="I6110" s="54"/>
      <c r="J6110" s="50"/>
      <c r="K6110" s="54"/>
      <c r="L6110" s="55"/>
      <c r="M6110" s="75"/>
      <c r="N6110" s="75"/>
      <c r="O6110" s="74"/>
      <c r="P6110" s="74"/>
      <c r="Q6110" s="57">
        <f t="shared" si="1466"/>
        <v>0</v>
      </c>
      <c r="R6110" s="74"/>
      <c r="S6110" s="53">
        <f t="shared" si="1467"/>
        <v>0</v>
      </c>
      <c r="T6110" s="58"/>
      <c r="U6110" s="58"/>
      <c r="V6110" s="53">
        <f t="shared" si="1468"/>
        <v>0</v>
      </c>
      <c r="W6110" s="75"/>
      <c r="X6110" s="76"/>
    </row>
    <row r="6111" spans="1:24" s="77" customFormat="1" ht="31.5" x14ac:dyDescent="0.25">
      <c r="A6111" s="72" t="s">
        <v>321</v>
      </c>
      <c r="B6111" s="44" t="s">
        <v>339</v>
      </c>
      <c r="C6111" s="79" t="s">
        <v>223</v>
      </c>
      <c r="D6111" s="43" t="s">
        <v>227</v>
      </c>
      <c r="E6111" s="53"/>
      <c r="F6111" s="53">
        <f t="shared" si="1469"/>
        <v>0</v>
      </c>
      <c r="G6111" s="53"/>
      <c r="H6111" s="53"/>
      <c r="I6111" s="54"/>
      <c r="J6111" s="50"/>
      <c r="K6111" s="54"/>
      <c r="L6111" s="55"/>
      <c r="M6111" s="75"/>
      <c r="N6111" s="75"/>
      <c r="O6111" s="74"/>
      <c r="P6111" s="74"/>
      <c r="Q6111" s="57">
        <f t="shared" si="1466"/>
        <v>0</v>
      </c>
      <c r="R6111" s="74"/>
      <c r="S6111" s="53">
        <f t="shared" si="1467"/>
        <v>0</v>
      </c>
      <c r="T6111" s="58"/>
      <c r="U6111" s="58"/>
      <c r="V6111" s="53">
        <f t="shared" si="1468"/>
        <v>0</v>
      </c>
      <c r="W6111" s="75"/>
      <c r="X6111" s="76"/>
    </row>
    <row r="6112" spans="1:24" s="77" customFormat="1" ht="31.5" x14ac:dyDescent="0.25">
      <c r="A6112" s="72" t="s">
        <v>321</v>
      </c>
      <c r="B6112" s="44" t="s">
        <v>339</v>
      </c>
      <c r="C6112" s="79" t="s">
        <v>280</v>
      </c>
      <c r="D6112" s="43" t="s">
        <v>281</v>
      </c>
      <c r="E6112" s="53"/>
      <c r="F6112" s="53">
        <f t="shared" si="1469"/>
        <v>0</v>
      </c>
      <c r="G6112" s="53"/>
      <c r="H6112" s="53"/>
      <c r="I6112" s="54"/>
      <c r="J6112" s="50"/>
      <c r="K6112" s="54"/>
      <c r="L6112" s="55"/>
      <c r="M6112" s="75"/>
      <c r="N6112" s="75"/>
      <c r="O6112" s="74"/>
      <c r="P6112" s="74"/>
      <c r="Q6112" s="57">
        <f t="shared" si="1466"/>
        <v>0</v>
      </c>
      <c r="R6112" s="74"/>
      <c r="S6112" s="53">
        <f t="shared" si="1467"/>
        <v>0</v>
      </c>
      <c r="T6112" s="58"/>
      <c r="U6112" s="58"/>
      <c r="V6112" s="53">
        <f t="shared" si="1468"/>
        <v>0</v>
      </c>
      <c r="W6112" s="75"/>
      <c r="X6112" s="76"/>
    </row>
    <row r="6113" spans="1:24" s="77" customFormat="1" ht="15.75" x14ac:dyDescent="0.25">
      <c r="A6113" s="72" t="s">
        <v>321</v>
      </c>
      <c r="B6113" s="44" t="s">
        <v>339</v>
      </c>
      <c r="C6113" s="79" t="s">
        <v>228</v>
      </c>
      <c r="D6113" s="43" t="s">
        <v>229</v>
      </c>
      <c r="E6113" s="53"/>
      <c r="F6113" s="53">
        <f t="shared" si="1469"/>
        <v>0</v>
      </c>
      <c r="G6113" s="53"/>
      <c r="H6113" s="53"/>
      <c r="I6113" s="54"/>
      <c r="J6113" s="50"/>
      <c r="K6113" s="54"/>
      <c r="L6113" s="55"/>
      <c r="M6113" s="75"/>
      <c r="N6113" s="75"/>
      <c r="O6113" s="74"/>
      <c r="P6113" s="74"/>
      <c r="Q6113" s="57">
        <f t="shared" si="1466"/>
        <v>0</v>
      </c>
      <c r="R6113" s="74"/>
      <c r="S6113" s="53">
        <f t="shared" si="1467"/>
        <v>0</v>
      </c>
      <c r="T6113" s="58"/>
      <c r="U6113" s="58"/>
      <c r="V6113" s="53">
        <f t="shared" si="1468"/>
        <v>0</v>
      </c>
      <c r="W6113" s="75"/>
      <c r="X6113" s="76"/>
    </row>
    <row r="6114" spans="1:24" s="77" customFormat="1" ht="31.5" x14ac:dyDescent="0.25">
      <c r="A6114" s="72" t="s">
        <v>321</v>
      </c>
      <c r="B6114" s="44" t="s">
        <v>339</v>
      </c>
      <c r="C6114" s="79" t="s">
        <v>230</v>
      </c>
      <c r="D6114" s="43" t="s">
        <v>231</v>
      </c>
      <c r="E6114" s="53"/>
      <c r="F6114" s="53">
        <f t="shared" si="1469"/>
        <v>0</v>
      </c>
      <c r="G6114" s="53"/>
      <c r="H6114" s="53"/>
      <c r="I6114" s="54"/>
      <c r="J6114" s="50"/>
      <c r="K6114" s="54"/>
      <c r="L6114" s="55"/>
      <c r="M6114" s="75"/>
      <c r="N6114" s="75"/>
      <c r="O6114" s="74"/>
      <c r="P6114" s="74"/>
      <c r="Q6114" s="57">
        <f t="shared" si="1466"/>
        <v>0</v>
      </c>
      <c r="R6114" s="74"/>
      <c r="S6114" s="53">
        <f t="shared" si="1467"/>
        <v>0</v>
      </c>
      <c r="T6114" s="58"/>
      <c r="U6114" s="58"/>
      <c r="V6114" s="53">
        <f t="shared" si="1468"/>
        <v>0</v>
      </c>
      <c r="W6114" s="75"/>
      <c r="X6114" s="76"/>
    </row>
    <row r="6115" spans="1:24" s="77" customFormat="1" ht="15.75" x14ac:dyDescent="0.25">
      <c r="A6115" s="72" t="s">
        <v>321</v>
      </c>
      <c r="B6115" s="44" t="s">
        <v>339</v>
      </c>
      <c r="C6115" s="79" t="s">
        <v>232</v>
      </c>
      <c r="D6115" s="43" t="s">
        <v>233</v>
      </c>
      <c r="E6115" s="53"/>
      <c r="F6115" s="53">
        <f t="shared" si="1469"/>
        <v>0</v>
      </c>
      <c r="G6115" s="53"/>
      <c r="H6115" s="53"/>
      <c r="I6115" s="54"/>
      <c r="J6115" s="50"/>
      <c r="K6115" s="54"/>
      <c r="L6115" s="55"/>
      <c r="M6115" s="75"/>
      <c r="N6115" s="75"/>
      <c r="O6115" s="74"/>
      <c r="P6115" s="74"/>
      <c r="Q6115" s="57">
        <f t="shared" si="1466"/>
        <v>0</v>
      </c>
      <c r="R6115" s="74"/>
      <c r="S6115" s="53">
        <f t="shared" si="1467"/>
        <v>0</v>
      </c>
      <c r="T6115" s="58"/>
      <c r="U6115" s="58"/>
      <c r="V6115" s="53">
        <f t="shared" si="1468"/>
        <v>0</v>
      </c>
      <c r="W6115" s="75"/>
      <c r="X6115" s="76"/>
    </row>
    <row r="6116" spans="1:24" s="77" customFormat="1" ht="15.75" x14ac:dyDescent="0.25">
      <c r="A6116" s="72" t="s">
        <v>321</v>
      </c>
      <c r="B6116" s="44" t="s">
        <v>339</v>
      </c>
      <c r="C6116" s="37" t="s">
        <v>394</v>
      </c>
      <c r="D6116" s="43" t="s">
        <v>369</v>
      </c>
      <c r="E6116" s="53"/>
      <c r="F6116" s="53">
        <f t="shared" si="1469"/>
        <v>0</v>
      </c>
      <c r="G6116" s="53"/>
      <c r="H6116" s="53"/>
      <c r="I6116" s="54"/>
      <c r="J6116" s="50"/>
      <c r="K6116" s="54"/>
      <c r="L6116" s="55"/>
      <c r="M6116" s="75"/>
      <c r="N6116" s="75"/>
      <c r="O6116" s="74"/>
      <c r="P6116" s="74"/>
      <c r="Q6116" s="57">
        <f t="shared" si="1466"/>
        <v>0</v>
      </c>
      <c r="R6116" s="74"/>
      <c r="S6116" s="53">
        <f t="shared" si="1467"/>
        <v>0</v>
      </c>
      <c r="T6116" s="58"/>
      <c r="U6116" s="58"/>
      <c r="V6116" s="53">
        <f t="shared" si="1468"/>
        <v>0</v>
      </c>
      <c r="W6116" s="75"/>
      <c r="X6116" s="76"/>
    </row>
    <row r="6117" spans="1:24" s="77" customFormat="1" ht="15.75" x14ac:dyDescent="0.25">
      <c r="A6117" s="72" t="s">
        <v>321</v>
      </c>
      <c r="B6117" s="44" t="s">
        <v>339</v>
      </c>
      <c r="C6117" s="79" t="s">
        <v>234</v>
      </c>
      <c r="D6117" s="43" t="s">
        <v>235</v>
      </c>
      <c r="E6117" s="53"/>
      <c r="F6117" s="53">
        <f t="shared" si="1469"/>
        <v>0</v>
      </c>
      <c r="G6117" s="53"/>
      <c r="H6117" s="53"/>
      <c r="I6117" s="54"/>
      <c r="J6117" s="50"/>
      <c r="K6117" s="54"/>
      <c r="L6117" s="55"/>
      <c r="M6117" s="75"/>
      <c r="N6117" s="75"/>
      <c r="O6117" s="74"/>
      <c r="P6117" s="74"/>
      <c r="Q6117" s="57">
        <f t="shared" si="1466"/>
        <v>0</v>
      </c>
      <c r="R6117" s="74"/>
      <c r="S6117" s="53">
        <f t="shared" si="1467"/>
        <v>0</v>
      </c>
      <c r="T6117" s="58"/>
      <c r="U6117" s="58"/>
      <c r="V6117" s="53">
        <f t="shared" si="1468"/>
        <v>0</v>
      </c>
      <c r="W6117" s="75"/>
      <c r="X6117" s="76"/>
    </row>
    <row r="6118" spans="1:24" s="77" customFormat="1" ht="15.75" x14ac:dyDescent="0.25">
      <c r="A6118" s="72" t="s">
        <v>321</v>
      </c>
      <c r="B6118" s="44" t="s">
        <v>339</v>
      </c>
      <c r="C6118" s="79" t="s">
        <v>236</v>
      </c>
      <c r="D6118" s="43" t="s">
        <v>237</v>
      </c>
      <c r="E6118" s="53"/>
      <c r="F6118" s="53">
        <f t="shared" si="1469"/>
        <v>0</v>
      </c>
      <c r="G6118" s="53"/>
      <c r="H6118" s="53"/>
      <c r="I6118" s="54"/>
      <c r="J6118" s="50"/>
      <c r="K6118" s="54"/>
      <c r="L6118" s="55"/>
      <c r="M6118" s="75"/>
      <c r="N6118" s="75"/>
      <c r="O6118" s="74"/>
      <c r="P6118" s="74"/>
      <c r="Q6118" s="57">
        <f t="shared" si="1466"/>
        <v>0</v>
      </c>
      <c r="R6118" s="74"/>
      <c r="S6118" s="53">
        <f t="shared" si="1467"/>
        <v>0</v>
      </c>
      <c r="T6118" s="58"/>
      <c r="U6118" s="58"/>
      <c r="V6118" s="53">
        <f t="shared" si="1468"/>
        <v>0</v>
      </c>
      <c r="W6118" s="75"/>
      <c r="X6118" s="76"/>
    </row>
    <row r="6119" spans="1:24" s="77" customFormat="1" ht="31.5" x14ac:dyDescent="0.25">
      <c r="A6119" s="72" t="s">
        <v>321</v>
      </c>
      <c r="B6119" s="44" t="s">
        <v>339</v>
      </c>
      <c r="C6119" s="79" t="s">
        <v>238</v>
      </c>
      <c r="D6119" s="43" t="s">
        <v>239</v>
      </c>
      <c r="E6119" s="53"/>
      <c r="F6119" s="53">
        <f t="shared" si="1469"/>
        <v>0</v>
      </c>
      <c r="G6119" s="53"/>
      <c r="H6119" s="53"/>
      <c r="I6119" s="54"/>
      <c r="J6119" s="50"/>
      <c r="K6119" s="54"/>
      <c r="L6119" s="55"/>
      <c r="M6119" s="75"/>
      <c r="N6119" s="75"/>
      <c r="O6119" s="74"/>
      <c r="P6119" s="74"/>
      <c r="Q6119" s="57">
        <f t="shared" si="1466"/>
        <v>0</v>
      </c>
      <c r="R6119" s="74"/>
      <c r="S6119" s="53">
        <f t="shared" si="1467"/>
        <v>0</v>
      </c>
      <c r="T6119" s="58"/>
      <c r="U6119" s="58"/>
      <c r="V6119" s="53">
        <f t="shared" si="1468"/>
        <v>0</v>
      </c>
      <c r="W6119" s="75"/>
      <c r="X6119" s="76"/>
    </row>
    <row r="6120" spans="1:24" s="77" customFormat="1" ht="31.5" x14ac:dyDescent="0.25">
      <c r="A6120" s="72" t="s">
        <v>321</v>
      </c>
      <c r="B6120" s="44" t="s">
        <v>339</v>
      </c>
      <c r="C6120" s="79" t="s">
        <v>240</v>
      </c>
      <c r="D6120" s="43" t="s">
        <v>241</v>
      </c>
      <c r="E6120" s="53"/>
      <c r="F6120" s="53">
        <f t="shared" si="1469"/>
        <v>0</v>
      </c>
      <c r="G6120" s="53"/>
      <c r="H6120" s="53"/>
      <c r="I6120" s="54"/>
      <c r="J6120" s="50"/>
      <c r="K6120" s="54"/>
      <c r="L6120" s="55"/>
      <c r="M6120" s="75"/>
      <c r="N6120" s="75"/>
      <c r="O6120" s="74"/>
      <c r="P6120" s="74"/>
      <c r="Q6120" s="57">
        <f t="shared" si="1466"/>
        <v>0</v>
      </c>
      <c r="R6120" s="74"/>
      <c r="S6120" s="53">
        <f t="shared" si="1467"/>
        <v>0</v>
      </c>
      <c r="T6120" s="58"/>
      <c r="U6120" s="58"/>
      <c r="V6120" s="53">
        <f t="shared" si="1468"/>
        <v>0</v>
      </c>
      <c r="W6120" s="75"/>
      <c r="X6120" s="76"/>
    </row>
    <row r="6121" spans="1:24" s="77" customFormat="1" ht="15.75" x14ac:dyDescent="0.25">
      <c r="A6121" s="72" t="s">
        <v>321</v>
      </c>
      <c r="B6121" s="44" t="s">
        <v>339</v>
      </c>
      <c r="C6121" s="79" t="s">
        <v>242</v>
      </c>
      <c r="D6121" s="43" t="s">
        <v>246</v>
      </c>
      <c r="E6121" s="53"/>
      <c r="F6121" s="53">
        <f t="shared" si="1469"/>
        <v>0</v>
      </c>
      <c r="G6121" s="53"/>
      <c r="H6121" s="53"/>
      <c r="I6121" s="54"/>
      <c r="J6121" s="50"/>
      <c r="K6121" s="54"/>
      <c r="L6121" s="55"/>
      <c r="M6121" s="75"/>
      <c r="N6121" s="75"/>
      <c r="O6121" s="74"/>
      <c r="P6121" s="74"/>
      <c r="Q6121" s="57">
        <f t="shared" si="1466"/>
        <v>0</v>
      </c>
      <c r="R6121" s="74"/>
      <c r="S6121" s="53">
        <f t="shared" si="1467"/>
        <v>0</v>
      </c>
      <c r="T6121" s="58"/>
      <c r="U6121" s="58"/>
      <c r="V6121" s="53">
        <f t="shared" si="1468"/>
        <v>0</v>
      </c>
      <c r="W6121" s="75"/>
      <c r="X6121" s="76"/>
    </row>
    <row r="6122" spans="1:24" s="77" customFormat="1" ht="15.75" x14ac:dyDescent="0.25">
      <c r="A6122" s="72" t="s">
        <v>321</v>
      </c>
      <c r="B6122" s="44" t="s">
        <v>339</v>
      </c>
      <c r="C6122" s="86" t="s">
        <v>243</v>
      </c>
      <c r="D6122" s="43" t="s">
        <v>247</v>
      </c>
      <c r="E6122" s="53"/>
      <c r="F6122" s="53">
        <f t="shared" si="1469"/>
        <v>0</v>
      </c>
      <c r="G6122" s="53"/>
      <c r="H6122" s="53"/>
      <c r="I6122" s="54"/>
      <c r="J6122" s="50"/>
      <c r="K6122" s="54"/>
      <c r="L6122" s="55"/>
      <c r="M6122" s="75"/>
      <c r="N6122" s="75"/>
      <c r="O6122" s="74"/>
      <c r="P6122" s="74"/>
      <c r="Q6122" s="57">
        <f t="shared" si="1466"/>
        <v>0</v>
      </c>
      <c r="R6122" s="74"/>
      <c r="S6122" s="53">
        <f t="shared" si="1467"/>
        <v>0</v>
      </c>
      <c r="T6122" s="58"/>
      <c r="U6122" s="58"/>
      <c r="V6122" s="53">
        <f t="shared" si="1468"/>
        <v>0</v>
      </c>
      <c r="W6122" s="75"/>
      <c r="X6122" s="76"/>
    </row>
    <row r="6123" spans="1:24" s="77" customFormat="1" ht="15.75" x14ac:dyDescent="0.25">
      <c r="A6123" s="72" t="s">
        <v>321</v>
      </c>
      <c r="B6123" s="44" t="s">
        <v>339</v>
      </c>
      <c r="C6123" s="79" t="s">
        <v>244</v>
      </c>
      <c r="D6123" s="43" t="s">
        <v>245</v>
      </c>
      <c r="E6123" s="53"/>
      <c r="F6123" s="53">
        <f t="shared" si="1469"/>
        <v>0</v>
      </c>
      <c r="G6123" s="53"/>
      <c r="H6123" s="53"/>
      <c r="I6123" s="54"/>
      <c r="J6123" s="50"/>
      <c r="K6123" s="54"/>
      <c r="L6123" s="55"/>
      <c r="M6123" s="75"/>
      <c r="N6123" s="75"/>
      <c r="O6123" s="74"/>
      <c r="P6123" s="74"/>
      <c r="Q6123" s="57">
        <f t="shared" si="1466"/>
        <v>0</v>
      </c>
      <c r="R6123" s="74"/>
      <c r="S6123" s="53">
        <f t="shared" si="1467"/>
        <v>0</v>
      </c>
      <c r="T6123" s="58"/>
      <c r="U6123" s="58"/>
      <c r="V6123" s="53">
        <f t="shared" si="1468"/>
        <v>0</v>
      </c>
      <c r="W6123" s="75"/>
      <c r="X6123" s="76"/>
    </row>
    <row r="6124" spans="1:24" s="77" customFormat="1" ht="31.5" x14ac:dyDescent="0.25">
      <c r="A6124" s="72" t="s">
        <v>321</v>
      </c>
      <c r="B6124" s="44" t="s">
        <v>339</v>
      </c>
      <c r="C6124" s="79" t="s">
        <v>248</v>
      </c>
      <c r="D6124" s="43" t="s">
        <v>249</v>
      </c>
      <c r="E6124" s="53"/>
      <c r="F6124" s="53">
        <f t="shared" si="1469"/>
        <v>0</v>
      </c>
      <c r="G6124" s="53"/>
      <c r="H6124" s="53"/>
      <c r="I6124" s="54"/>
      <c r="J6124" s="50"/>
      <c r="K6124" s="54"/>
      <c r="L6124" s="55"/>
      <c r="M6124" s="75"/>
      <c r="N6124" s="75"/>
      <c r="O6124" s="74"/>
      <c r="P6124" s="74"/>
      <c r="Q6124" s="57">
        <f t="shared" si="1466"/>
        <v>0</v>
      </c>
      <c r="R6124" s="74"/>
      <c r="S6124" s="53">
        <f t="shared" si="1467"/>
        <v>0</v>
      </c>
      <c r="T6124" s="58"/>
      <c r="U6124" s="58"/>
      <c r="V6124" s="53">
        <f t="shared" si="1468"/>
        <v>0</v>
      </c>
      <c r="W6124" s="75"/>
      <c r="X6124" s="76"/>
    </row>
    <row r="6125" spans="1:24" s="77" customFormat="1" ht="15.75" x14ac:dyDescent="0.25">
      <c r="A6125" s="72" t="s">
        <v>321</v>
      </c>
      <c r="B6125" s="44" t="s">
        <v>339</v>
      </c>
      <c r="C6125" s="79" t="s">
        <v>250</v>
      </c>
      <c r="D6125" s="43" t="s">
        <v>251</v>
      </c>
      <c r="E6125" s="53"/>
      <c r="F6125" s="53">
        <f t="shared" si="1469"/>
        <v>0</v>
      </c>
      <c r="G6125" s="53"/>
      <c r="H6125" s="53"/>
      <c r="I6125" s="54"/>
      <c r="J6125" s="50"/>
      <c r="K6125" s="54"/>
      <c r="L6125" s="55"/>
      <c r="M6125" s="75"/>
      <c r="N6125" s="75"/>
      <c r="O6125" s="74"/>
      <c r="P6125" s="74"/>
      <c r="Q6125" s="57">
        <f t="shared" si="1466"/>
        <v>0</v>
      </c>
      <c r="R6125" s="74"/>
      <c r="S6125" s="53">
        <f t="shared" si="1467"/>
        <v>0</v>
      </c>
      <c r="T6125" s="58"/>
      <c r="U6125" s="58"/>
      <c r="V6125" s="53">
        <f t="shared" si="1468"/>
        <v>0</v>
      </c>
      <c r="W6125" s="75"/>
      <c r="X6125" s="76"/>
    </row>
    <row r="6126" spans="1:24" s="77" customFormat="1" ht="31.5" x14ac:dyDescent="0.25">
      <c r="A6126" s="72" t="s">
        <v>321</v>
      </c>
      <c r="B6126" s="44" t="s">
        <v>339</v>
      </c>
      <c r="C6126" s="79" t="s">
        <v>252</v>
      </c>
      <c r="D6126" s="43" t="s">
        <v>253</v>
      </c>
      <c r="E6126" s="53"/>
      <c r="F6126" s="53">
        <f t="shared" si="1469"/>
        <v>0</v>
      </c>
      <c r="G6126" s="53"/>
      <c r="H6126" s="53"/>
      <c r="I6126" s="54"/>
      <c r="J6126" s="50"/>
      <c r="K6126" s="54"/>
      <c r="L6126" s="55"/>
      <c r="M6126" s="75"/>
      <c r="N6126" s="75"/>
      <c r="O6126" s="74"/>
      <c r="P6126" s="74"/>
      <c r="Q6126" s="57">
        <f t="shared" si="1466"/>
        <v>0</v>
      </c>
      <c r="R6126" s="74"/>
      <c r="S6126" s="53">
        <f t="shared" si="1467"/>
        <v>0</v>
      </c>
      <c r="T6126" s="58"/>
      <c r="U6126" s="58"/>
      <c r="V6126" s="53">
        <f t="shared" si="1468"/>
        <v>0</v>
      </c>
      <c r="W6126" s="75"/>
      <c r="X6126" s="76"/>
    </row>
    <row r="6127" spans="1:24" s="77" customFormat="1" ht="15.75" x14ac:dyDescent="0.25">
      <c r="A6127" s="72" t="s">
        <v>321</v>
      </c>
      <c r="B6127" s="44" t="s">
        <v>339</v>
      </c>
      <c r="C6127" s="79" t="s">
        <v>254</v>
      </c>
      <c r="D6127" s="43" t="s">
        <v>263</v>
      </c>
      <c r="E6127" s="53"/>
      <c r="F6127" s="53">
        <f t="shared" si="1469"/>
        <v>0</v>
      </c>
      <c r="G6127" s="53"/>
      <c r="H6127" s="53"/>
      <c r="I6127" s="54"/>
      <c r="J6127" s="50"/>
      <c r="K6127" s="54"/>
      <c r="L6127" s="55"/>
      <c r="M6127" s="75"/>
      <c r="N6127" s="75"/>
      <c r="O6127" s="74"/>
      <c r="P6127" s="74"/>
      <c r="Q6127" s="57">
        <f t="shared" si="1466"/>
        <v>0</v>
      </c>
      <c r="R6127" s="74"/>
      <c r="S6127" s="53">
        <f t="shared" si="1467"/>
        <v>0</v>
      </c>
      <c r="T6127" s="58"/>
      <c r="U6127" s="58"/>
      <c r="V6127" s="53">
        <f t="shared" si="1468"/>
        <v>0</v>
      </c>
      <c r="W6127" s="75"/>
      <c r="X6127" s="76"/>
    </row>
    <row r="6128" spans="1:24" s="77" customFormat="1" ht="15.75" x14ac:dyDescent="0.25">
      <c r="A6128" s="72" t="s">
        <v>321</v>
      </c>
      <c r="B6128" s="44" t="s">
        <v>339</v>
      </c>
      <c r="C6128" s="79" t="s">
        <v>255</v>
      </c>
      <c r="D6128" s="43" t="s">
        <v>256</v>
      </c>
      <c r="E6128" s="53"/>
      <c r="F6128" s="53">
        <f t="shared" si="1469"/>
        <v>0</v>
      </c>
      <c r="G6128" s="53"/>
      <c r="H6128" s="53"/>
      <c r="I6128" s="54"/>
      <c r="J6128" s="50"/>
      <c r="K6128" s="54"/>
      <c r="L6128" s="55"/>
      <c r="M6128" s="75"/>
      <c r="N6128" s="75"/>
      <c r="O6128" s="74"/>
      <c r="P6128" s="74"/>
      <c r="Q6128" s="57">
        <f t="shared" si="1466"/>
        <v>0</v>
      </c>
      <c r="R6128" s="74"/>
      <c r="S6128" s="53">
        <f t="shared" si="1467"/>
        <v>0</v>
      </c>
      <c r="T6128" s="58"/>
      <c r="U6128" s="58"/>
      <c r="V6128" s="53">
        <f t="shared" si="1468"/>
        <v>0</v>
      </c>
      <c r="W6128" s="75"/>
      <c r="X6128" s="76"/>
    </row>
    <row r="6129" spans="1:24" s="77" customFormat="1" ht="15.75" x14ac:dyDescent="0.25">
      <c r="A6129" s="72" t="s">
        <v>321</v>
      </c>
      <c r="B6129" s="44" t="s">
        <v>339</v>
      </c>
      <c r="C6129" s="79" t="s">
        <v>257</v>
      </c>
      <c r="D6129" s="43" t="s">
        <v>258</v>
      </c>
      <c r="E6129" s="53"/>
      <c r="F6129" s="53">
        <f t="shared" si="1469"/>
        <v>0</v>
      </c>
      <c r="G6129" s="53"/>
      <c r="H6129" s="53"/>
      <c r="I6129" s="54"/>
      <c r="J6129" s="50"/>
      <c r="K6129" s="54"/>
      <c r="L6129" s="55"/>
      <c r="M6129" s="75"/>
      <c r="N6129" s="75"/>
      <c r="O6129" s="74"/>
      <c r="P6129" s="74"/>
      <c r="Q6129" s="57">
        <f t="shared" si="1466"/>
        <v>0</v>
      </c>
      <c r="R6129" s="74"/>
      <c r="S6129" s="53">
        <f t="shared" si="1467"/>
        <v>0</v>
      </c>
      <c r="T6129" s="58"/>
      <c r="U6129" s="58"/>
      <c r="V6129" s="53">
        <f t="shared" si="1468"/>
        <v>0</v>
      </c>
      <c r="W6129" s="75"/>
      <c r="X6129" s="76"/>
    </row>
    <row r="6130" spans="1:24" s="77" customFormat="1" ht="15.75" x14ac:dyDescent="0.25">
      <c r="A6130" s="72" t="s">
        <v>321</v>
      </c>
      <c r="B6130" s="44" t="s">
        <v>339</v>
      </c>
      <c r="C6130" s="79" t="s">
        <v>259</v>
      </c>
      <c r="D6130" s="43" t="s">
        <v>260</v>
      </c>
      <c r="E6130" s="53"/>
      <c r="F6130" s="53">
        <f t="shared" si="1469"/>
        <v>0</v>
      </c>
      <c r="G6130" s="53"/>
      <c r="H6130" s="53"/>
      <c r="I6130" s="54"/>
      <c r="J6130" s="50"/>
      <c r="K6130" s="54"/>
      <c r="L6130" s="55"/>
      <c r="M6130" s="75"/>
      <c r="N6130" s="75"/>
      <c r="O6130" s="74"/>
      <c r="P6130" s="74"/>
      <c r="Q6130" s="57">
        <f t="shared" si="1466"/>
        <v>0</v>
      </c>
      <c r="R6130" s="74"/>
      <c r="S6130" s="53">
        <f t="shared" si="1467"/>
        <v>0</v>
      </c>
      <c r="T6130" s="58"/>
      <c r="U6130" s="58"/>
      <c r="V6130" s="53">
        <f t="shared" si="1468"/>
        <v>0</v>
      </c>
      <c r="W6130" s="75"/>
      <c r="X6130" s="76"/>
    </row>
    <row r="6131" spans="1:24" s="77" customFormat="1" ht="31.5" x14ac:dyDescent="0.25">
      <c r="A6131" s="72" t="s">
        <v>321</v>
      </c>
      <c r="B6131" s="44" t="s">
        <v>339</v>
      </c>
      <c r="C6131" s="79" t="s">
        <v>261</v>
      </c>
      <c r="D6131" s="43" t="s">
        <v>262</v>
      </c>
      <c r="E6131" s="53"/>
      <c r="F6131" s="53">
        <f t="shared" si="1469"/>
        <v>0</v>
      </c>
      <c r="G6131" s="53"/>
      <c r="H6131" s="53"/>
      <c r="I6131" s="54"/>
      <c r="J6131" s="50"/>
      <c r="K6131" s="54"/>
      <c r="L6131" s="55"/>
      <c r="M6131" s="75"/>
      <c r="N6131" s="75"/>
      <c r="O6131" s="74"/>
      <c r="P6131" s="74"/>
      <c r="Q6131" s="57">
        <f t="shared" si="1466"/>
        <v>0</v>
      </c>
      <c r="R6131" s="74"/>
      <c r="S6131" s="53">
        <f t="shared" si="1467"/>
        <v>0</v>
      </c>
      <c r="T6131" s="58"/>
      <c r="U6131" s="58"/>
      <c r="V6131" s="53">
        <f t="shared" si="1468"/>
        <v>0</v>
      </c>
      <c r="W6131" s="75"/>
      <c r="X6131" s="76"/>
    </row>
    <row r="6132" spans="1:24" s="77" customFormat="1" ht="15.75" x14ac:dyDescent="0.25">
      <c r="A6132" s="72" t="s">
        <v>321</v>
      </c>
      <c r="B6132" s="44" t="s">
        <v>339</v>
      </c>
      <c r="C6132" s="79" t="s">
        <v>264</v>
      </c>
      <c r="D6132" s="43" t="s">
        <v>265</v>
      </c>
      <c r="E6132" s="53"/>
      <c r="F6132" s="53">
        <f t="shared" si="1469"/>
        <v>0</v>
      </c>
      <c r="G6132" s="53"/>
      <c r="H6132" s="53"/>
      <c r="I6132" s="54"/>
      <c r="J6132" s="50"/>
      <c r="K6132" s="54"/>
      <c r="L6132" s="55"/>
      <c r="M6132" s="75"/>
      <c r="N6132" s="75"/>
      <c r="O6132" s="74"/>
      <c r="P6132" s="74"/>
      <c r="Q6132" s="57">
        <f t="shared" si="1466"/>
        <v>0</v>
      </c>
      <c r="R6132" s="74"/>
      <c r="S6132" s="53">
        <f t="shared" si="1467"/>
        <v>0</v>
      </c>
      <c r="T6132" s="58"/>
      <c r="U6132" s="58"/>
      <c r="V6132" s="53">
        <f t="shared" si="1468"/>
        <v>0</v>
      </c>
      <c r="W6132" s="75"/>
      <c r="X6132" s="76"/>
    </row>
    <row r="6133" spans="1:24" s="77" customFormat="1" ht="47.25" x14ac:dyDescent="0.25">
      <c r="A6133" s="72" t="s">
        <v>321</v>
      </c>
      <c r="B6133" s="44" t="s">
        <v>339</v>
      </c>
      <c r="C6133" s="79" t="s">
        <v>266</v>
      </c>
      <c r="D6133" s="43" t="s">
        <v>267</v>
      </c>
      <c r="E6133" s="53"/>
      <c r="F6133" s="53">
        <f t="shared" si="1469"/>
        <v>0</v>
      </c>
      <c r="G6133" s="53"/>
      <c r="H6133" s="53"/>
      <c r="I6133" s="54"/>
      <c r="J6133" s="50"/>
      <c r="K6133" s="54"/>
      <c r="L6133" s="55"/>
      <c r="M6133" s="75"/>
      <c r="N6133" s="75"/>
      <c r="O6133" s="74"/>
      <c r="P6133" s="74"/>
      <c r="Q6133" s="57">
        <f t="shared" si="1466"/>
        <v>0</v>
      </c>
      <c r="R6133" s="74"/>
      <c r="S6133" s="53">
        <f t="shared" si="1467"/>
        <v>0</v>
      </c>
      <c r="T6133" s="58"/>
      <c r="U6133" s="58"/>
      <c r="V6133" s="53">
        <f t="shared" si="1468"/>
        <v>0</v>
      </c>
      <c r="W6133" s="75"/>
      <c r="X6133" s="76"/>
    </row>
    <row r="6134" spans="1:24" s="77" customFormat="1" ht="15.75" x14ac:dyDescent="0.25">
      <c r="A6134" s="72" t="s">
        <v>321</v>
      </c>
      <c r="B6134" s="44" t="s">
        <v>339</v>
      </c>
      <c r="C6134" s="79" t="s">
        <v>268</v>
      </c>
      <c r="D6134" s="43" t="s">
        <v>269</v>
      </c>
      <c r="E6134" s="53"/>
      <c r="F6134" s="53">
        <f t="shared" si="1469"/>
        <v>0</v>
      </c>
      <c r="G6134" s="53"/>
      <c r="H6134" s="53"/>
      <c r="I6134" s="54"/>
      <c r="J6134" s="50"/>
      <c r="K6134" s="54"/>
      <c r="L6134" s="55"/>
      <c r="M6134" s="75"/>
      <c r="N6134" s="75"/>
      <c r="O6134" s="74"/>
      <c r="P6134" s="74"/>
      <c r="Q6134" s="57">
        <f t="shared" si="1466"/>
        <v>0</v>
      </c>
      <c r="R6134" s="74"/>
      <c r="S6134" s="53">
        <f t="shared" si="1467"/>
        <v>0</v>
      </c>
      <c r="T6134" s="58"/>
      <c r="U6134" s="58"/>
      <c r="V6134" s="53">
        <f t="shared" si="1468"/>
        <v>0</v>
      </c>
      <c r="W6134" s="75"/>
      <c r="X6134" s="76"/>
    </row>
    <row r="6135" spans="1:24" s="77" customFormat="1" ht="31.5" x14ac:dyDescent="0.25">
      <c r="A6135" s="72" t="s">
        <v>321</v>
      </c>
      <c r="B6135" s="44" t="s">
        <v>339</v>
      </c>
      <c r="C6135" s="79" t="s">
        <v>270</v>
      </c>
      <c r="D6135" s="43" t="s">
        <v>271</v>
      </c>
      <c r="E6135" s="53"/>
      <c r="F6135" s="53">
        <f t="shared" si="1469"/>
        <v>0</v>
      </c>
      <c r="G6135" s="53"/>
      <c r="H6135" s="53"/>
      <c r="I6135" s="54"/>
      <c r="J6135" s="50"/>
      <c r="K6135" s="54"/>
      <c r="L6135" s="55"/>
      <c r="M6135" s="75"/>
      <c r="N6135" s="75"/>
      <c r="O6135" s="74"/>
      <c r="P6135" s="74"/>
      <c r="Q6135" s="57">
        <f t="shared" si="1466"/>
        <v>0</v>
      </c>
      <c r="R6135" s="74"/>
      <c r="S6135" s="53">
        <f t="shared" si="1467"/>
        <v>0</v>
      </c>
      <c r="T6135" s="58"/>
      <c r="U6135" s="58"/>
      <c r="V6135" s="53">
        <f t="shared" si="1468"/>
        <v>0</v>
      </c>
      <c r="W6135" s="75"/>
      <c r="X6135" s="76"/>
    </row>
    <row r="6136" spans="1:24" s="77" customFormat="1" ht="15.75" x14ac:dyDescent="0.25">
      <c r="A6136" s="72" t="s">
        <v>321</v>
      </c>
      <c r="B6136" s="44" t="s">
        <v>339</v>
      </c>
      <c r="C6136" s="79" t="s">
        <v>272</v>
      </c>
      <c r="D6136" s="43" t="s">
        <v>273</v>
      </c>
      <c r="E6136" s="53"/>
      <c r="F6136" s="53">
        <f t="shared" si="1469"/>
        <v>0</v>
      </c>
      <c r="G6136" s="53"/>
      <c r="H6136" s="53"/>
      <c r="I6136" s="54"/>
      <c r="J6136" s="50"/>
      <c r="K6136" s="54"/>
      <c r="L6136" s="55"/>
      <c r="M6136" s="75"/>
      <c r="N6136" s="75"/>
      <c r="O6136" s="74"/>
      <c r="P6136" s="74"/>
      <c r="Q6136" s="57">
        <f t="shared" si="1466"/>
        <v>0</v>
      </c>
      <c r="R6136" s="74"/>
      <c r="S6136" s="53">
        <f t="shared" si="1467"/>
        <v>0</v>
      </c>
      <c r="T6136" s="58"/>
      <c r="U6136" s="58"/>
      <c r="V6136" s="53">
        <f t="shared" si="1468"/>
        <v>0</v>
      </c>
      <c r="W6136" s="75"/>
      <c r="X6136" s="76"/>
    </row>
    <row r="6137" spans="1:24" s="77" customFormat="1" ht="31.5" x14ac:dyDescent="0.25">
      <c r="A6137" s="72" t="s">
        <v>321</v>
      </c>
      <c r="B6137" s="44" t="s">
        <v>339</v>
      </c>
      <c r="C6137" s="79" t="s">
        <v>274</v>
      </c>
      <c r="D6137" s="43" t="s">
        <v>275</v>
      </c>
      <c r="E6137" s="53"/>
      <c r="F6137" s="53">
        <f t="shared" si="1469"/>
        <v>0</v>
      </c>
      <c r="G6137" s="53"/>
      <c r="H6137" s="53"/>
      <c r="I6137" s="54"/>
      <c r="J6137" s="50"/>
      <c r="K6137" s="54"/>
      <c r="L6137" s="55"/>
      <c r="M6137" s="75"/>
      <c r="N6137" s="75"/>
      <c r="O6137" s="74"/>
      <c r="P6137" s="74"/>
      <c r="Q6137" s="57">
        <f t="shared" si="1466"/>
        <v>0</v>
      </c>
      <c r="R6137" s="74"/>
      <c r="S6137" s="53">
        <f t="shared" si="1467"/>
        <v>0</v>
      </c>
      <c r="T6137" s="58"/>
      <c r="U6137" s="58"/>
      <c r="V6137" s="53">
        <f t="shared" si="1468"/>
        <v>0</v>
      </c>
      <c r="W6137" s="75"/>
      <c r="X6137" s="76"/>
    </row>
    <row r="6138" spans="1:24" s="77" customFormat="1" ht="15.75" x14ac:dyDescent="0.25">
      <c r="A6138" s="72" t="s">
        <v>321</v>
      </c>
      <c r="B6138" s="44" t="s">
        <v>339</v>
      </c>
      <c r="C6138" s="79" t="s">
        <v>276</v>
      </c>
      <c r="D6138" s="43" t="s">
        <v>277</v>
      </c>
      <c r="E6138" s="53"/>
      <c r="F6138" s="53">
        <f t="shared" si="1469"/>
        <v>0</v>
      </c>
      <c r="G6138" s="53"/>
      <c r="H6138" s="53"/>
      <c r="I6138" s="54"/>
      <c r="J6138" s="50"/>
      <c r="K6138" s="54"/>
      <c r="L6138" s="55"/>
      <c r="M6138" s="75"/>
      <c r="N6138" s="75"/>
      <c r="O6138" s="74"/>
      <c r="P6138" s="74"/>
      <c r="Q6138" s="57">
        <f t="shared" si="1466"/>
        <v>0</v>
      </c>
      <c r="R6138" s="74"/>
      <c r="S6138" s="53">
        <f t="shared" si="1467"/>
        <v>0</v>
      </c>
      <c r="T6138" s="58"/>
      <c r="U6138" s="58"/>
      <c r="V6138" s="53">
        <f t="shared" si="1468"/>
        <v>0</v>
      </c>
      <c r="W6138" s="75"/>
      <c r="X6138" s="76"/>
    </row>
    <row r="6139" spans="1:24" s="77" customFormat="1" ht="31.5" x14ac:dyDescent="0.25">
      <c r="A6139" s="72" t="s">
        <v>321</v>
      </c>
      <c r="B6139" s="44" t="s">
        <v>339</v>
      </c>
      <c r="C6139" s="79" t="s">
        <v>278</v>
      </c>
      <c r="D6139" s="43" t="s">
        <v>279</v>
      </c>
      <c r="E6139" s="74"/>
      <c r="F6139" s="74"/>
      <c r="G6139" s="74"/>
      <c r="H6139" s="74"/>
      <c r="I6139" s="54"/>
      <c r="J6139" s="50"/>
      <c r="K6139" s="54"/>
      <c r="L6139" s="55"/>
      <c r="M6139" s="75"/>
      <c r="N6139" s="75"/>
      <c r="O6139" s="74"/>
      <c r="P6139" s="74"/>
      <c r="Q6139" s="57">
        <f t="shared" si="1466"/>
        <v>0</v>
      </c>
      <c r="R6139" s="74"/>
      <c r="S6139" s="53">
        <f t="shared" si="1467"/>
        <v>0</v>
      </c>
      <c r="T6139" s="58"/>
      <c r="U6139" s="58"/>
      <c r="V6139" s="53">
        <f t="shared" si="1468"/>
        <v>0</v>
      </c>
      <c r="W6139" s="75"/>
      <c r="X6139" s="76"/>
    </row>
    <row r="6140" spans="1:24" s="77" customFormat="1" ht="15.75" x14ac:dyDescent="0.25">
      <c r="A6140" s="72" t="s">
        <v>321</v>
      </c>
      <c r="B6140" s="44" t="s">
        <v>339</v>
      </c>
      <c r="C6140" s="37" t="s">
        <v>363</v>
      </c>
      <c r="D6140" s="43" t="s">
        <v>360</v>
      </c>
      <c r="E6140" s="74"/>
      <c r="F6140" s="74"/>
      <c r="G6140" s="74"/>
      <c r="H6140" s="74"/>
      <c r="I6140" s="54"/>
      <c r="J6140" s="50"/>
      <c r="K6140" s="54"/>
      <c r="L6140" s="55"/>
      <c r="M6140" s="75"/>
      <c r="N6140" s="75"/>
      <c r="O6140" s="74"/>
      <c r="P6140" s="74"/>
      <c r="Q6140" s="57"/>
      <c r="R6140" s="74"/>
      <c r="S6140" s="53"/>
      <c r="T6140" s="58"/>
      <c r="U6140" s="58"/>
      <c r="V6140" s="53"/>
      <c r="W6140" s="75"/>
      <c r="X6140" s="76"/>
    </row>
    <row r="6141" spans="1:24" s="77" customFormat="1" ht="15.75" x14ac:dyDescent="0.25">
      <c r="A6141" s="72" t="s">
        <v>321</v>
      </c>
      <c r="B6141" s="44" t="s">
        <v>339</v>
      </c>
      <c r="C6141" s="37" t="s">
        <v>364</v>
      </c>
      <c r="D6141" s="38" t="s">
        <v>365</v>
      </c>
      <c r="E6141" s="53"/>
      <c r="F6141" s="100">
        <f>E6141/12*1</f>
        <v>0</v>
      </c>
      <c r="G6141" s="74"/>
      <c r="H6141" s="74"/>
      <c r="I6141" s="54"/>
      <c r="J6141" s="50"/>
      <c r="K6141" s="54"/>
      <c r="L6141" s="55"/>
      <c r="M6141" s="75"/>
      <c r="N6141" s="75"/>
      <c r="O6141" s="74"/>
      <c r="P6141" s="74"/>
      <c r="Q6141" s="57">
        <f>O6141-P6141</f>
        <v>0</v>
      </c>
      <c r="R6141" s="74"/>
      <c r="S6141" s="53">
        <f>ROUND(R6141/12*3,0)</f>
        <v>0</v>
      </c>
      <c r="T6141" s="58"/>
      <c r="U6141" s="58"/>
      <c r="V6141" s="53">
        <f>T6141-U6141</f>
        <v>0</v>
      </c>
      <c r="W6141" s="75"/>
      <c r="X6141" s="76"/>
    </row>
    <row r="6142" spans="1:24" s="77" customFormat="1" ht="15.75" x14ac:dyDescent="0.25">
      <c r="A6142" s="72" t="s">
        <v>321</v>
      </c>
      <c r="B6142" s="44" t="s">
        <v>339</v>
      </c>
      <c r="C6142" s="37" t="s">
        <v>370</v>
      </c>
      <c r="D6142" s="43" t="s">
        <v>323</v>
      </c>
      <c r="E6142" s="53"/>
      <c r="F6142" s="100">
        <f>E6142/12*1</f>
        <v>0</v>
      </c>
      <c r="G6142" s="74"/>
      <c r="H6142" s="74"/>
      <c r="I6142" s="54"/>
      <c r="J6142" s="50"/>
      <c r="K6142" s="54"/>
      <c r="L6142" s="55"/>
      <c r="M6142" s="75"/>
      <c r="N6142" s="75"/>
      <c r="O6142" s="74"/>
      <c r="P6142" s="74"/>
      <c r="Q6142" s="57"/>
      <c r="R6142" s="74"/>
      <c r="S6142" s="53"/>
      <c r="T6142" s="58"/>
      <c r="U6142" s="58"/>
      <c r="V6142" s="53"/>
      <c r="W6142" s="75"/>
      <c r="X6142" s="76"/>
    </row>
    <row r="6143" spans="1:24" s="77" customFormat="1" ht="15.75" x14ac:dyDescent="0.25">
      <c r="A6143" s="72" t="s">
        <v>321</v>
      </c>
      <c r="B6143" s="44" t="s">
        <v>339</v>
      </c>
      <c r="C6143" s="37" t="s">
        <v>399</v>
      </c>
      <c r="D6143" s="39" t="s">
        <v>371</v>
      </c>
      <c r="E6143" s="53"/>
      <c r="F6143" s="100">
        <f>E6143/12*1</f>
        <v>0</v>
      </c>
      <c r="G6143" s="74"/>
      <c r="H6143" s="74"/>
      <c r="I6143" s="54"/>
      <c r="J6143" s="50"/>
      <c r="K6143" s="54"/>
      <c r="L6143" s="55"/>
      <c r="M6143" s="75"/>
      <c r="N6143" s="75"/>
      <c r="O6143" s="74"/>
      <c r="P6143" s="74"/>
      <c r="Q6143" s="57"/>
      <c r="R6143" s="74"/>
      <c r="S6143" s="53"/>
      <c r="T6143" s="58"/>
      <c r="U6143" s="58"/>
      <c r="V6143" s="53"/>
      <c r="W6143" s="75"/>
      <c r="X6143" s="76"/>
    </row>
    <row r="6144" spans="1:24" s="26" customFormat="1" ht="22.5" customHeight="1" x14ac:dyDescent="0.25">
      <c r="A6144" s="102" t="s">
        <v>322</v>
      </c>
      <c r="B6144" s="102" t="s">
        <v>340</v>
      </c>
      <c r="C6144" s="110" t="s">
        <v>102</v>
      </c>
      <c r="D6144" s="104" t="s">
        <v>21</v>
      </c>
      <c r="E6144" s="111">
        <f>E6145+E6184</f>
        <v>1265387</v>
      </c>
      <c r="F6144" s="111">
        <f>F6145+F6184</f>
        <v>316346.5</v>
      </c>
      <c r="G6144" s="111">
        <f>G6145+G6184</f>
        <v>356475</v>
      </c>
      <c r="H6144" s="111">
        <f>H6145+H6184</f>
        <v>317411</v>
      </c>
      <c r="I6144" s="105">
        <f>I6145+I6184</f>
        <v>37676.25</v>
      </c>
      <c r="J6144" s="108">
        <f>ROUND(I6144/F6144*100,2)</f>
        <v>11.91</v>
      </c>
      <c r="K6144" s="105">
        <f>K6145+K6184</f>
        <v>-2996.75</v>
      </c>
      <c r="L6144" s="108">
        <f>ROUND(K6144*100/-F6144,2)</f>
        <v>0.95</v>
      </c>
      <c r="M6144" s="111">
        <f t="shared" ref="M6144:V6144" si="1470">M6145+M6184</f>
        <v>43731</v>
      </c>
      <c r="N6144" s="111">
        <f t="shared" si="1470"/>
        <v>10933</v>
      </c>
      <c r="O6144" s="111">
        <f t="shared" si="1470"/>
        <v>11130</v>
      </c>
      <c r="P6144" s="111">
        <f t="shared" si="1470"/>
        <v>9121</v>
      </c>
      <c r="Q6144" s="105">
        <f t="shared" si="1470"/>
        <v>2009</v>
      </c>
      <c r="R6144" s="111">
        <f t="shared" si="1470"/>
        <v>665</v>
      </c>
      <c r="S6144" s="105">
        <f t="shared" si="1470"/>
        <v>166</v>
      </c>
      <c r="T6144" s="105">
        <f t="shared" si="1470"/>
        <v>269</v>
      </c>
      <c r="U6144" s="105">
        <f t="shared" si="1470"/>
        <v>226</v>
      </c>
      <c r="V6144" s="105">
        <f t="shared" si="1470"/>
        <v>43</v>
      </c>
      <c r="W6144" s="109">
        <v>8903</v>
      </c>
      <c r="X6144" s="80"/>
    </row>
    <row r="6145" spans="1:24" s="35" customFormat="1" ht="15.75" x14ac:dyDescent="0.25">
      <c r="A6145" s="72" t="s">
        <v>322</v>
      </c>
      <c r="B6145" s="21">
        <v>1</v>
      </c>
      <c r="C6145" s="73" t="s">
        <v>102</v>
      </c>
      <c r="D6145" s="27" t="s">
        <v>22</v>
      </c>
      <c r="E6145" s="52">
        <f t="shared" ref="E6145:L6145" si="1471">E6146+E6152+E6166</f>
        <v>709868</v>
      </c>
      <c r="F6145" s="52">
        <f t="shared" si="1471"/>
        <v>177467</v>
      </c>
      <c r="G6145" s="52">
        <f t="shared" si="1471"/>
        <v>177467</v>
      </c>
      <c r="H6145" s="52">
        <f t="shared" si="1471"/>
        <v>177467</v>
      </c>
      <c r="I6145" s="132">
        <f t="shared" si="1471"/>
        <v>0</v>
      </c>
      <c r="J6145" s="132">
        <f t="shared" si="1471"/>
        <v>0</v>
      </c>
      <c r="K6145" s="132">
        <f t="shared" si="1471"/>
        <v>0</v>
      </c>
      <c r="L6145" s="52">
        <f t="shared" si="1471"/>
        <v>0</v>
      </c>
      <c r="M6145" s="49"/>
      <c r="N6145" s="49">
        <f>ROUND(M6145/12*3,0)</f>
        <v>0</v>
      </c>
      <c r="O6145" s="52">
        <f t="shared" ref="O6145:V6145" si="1472">O6146+O6152+O6166</f>
        <v>0</v>
      </c>
      <c r="P6145" s="52">
        <f t="shared" si="1472"/>
        <v>0</v>
      </c>
      <c r="Q6145" s="132">
        <f t="shared" si="1472"/>
        <v>0</v>
      </c>
      <c r="R6145" s="52">
        <f t="shared" si="1472"/>
        <v>0</v>
      </c>
      <c r="S6145" s="52">
        <f t="shared" si="1472"/>
        <v>0</v>
      </c>
      <c r="T6145" s="142">
        <f t="shared" si="1472"/>
        <v>0</v>
      </c>
      <c r="U6145" s="142">
        <f t="shared" si="1472"/>
        <v>0</v>
      </c>
      <c r="V6145" s="59">
        <f t="shared" si="1472"/>
        <v>0</v>
      </c>
      <c r="W6145" s="75"/>
      <c r="X6145" s="82"/>
    </row>
    <row r="6146" spans="1:24" s="35" customFormat="1" ht="15.75" x14ac:dyDescent="0.25">
      <c r="A6146" s="72" t="s">
        <v>322</v>
      </c>
      <c r="B6146" s="33" t="s">
        <v>334</v>
      </c>
      <c r="C6146" s="73" t="s">
        <v>102</v>
      </c>
      <c r="D6146" s="32" t="s">
        <v>23</v>
      </c>
      <c r="E6146" s="83">
        <f t="shared" ref="E6146:L6146" si="1473">SUM(E6147:E6151)</f>
        <v>709868</v>
      </c>
      <c r="F6146" s="83">
        <f t="shared" si="1473"/>
        <v>177467</v>
      </c>
      <c r="G6146" s="83">
        <f t="shared" si="1473"/>
        <v>177467</v>
      </c>
      <c r="H6146" s="83">
        <f t="shared" si="1473"/>
        <v>177467</v>
      </c>
      <c r="I6146" s="136">
        <f t="shared" si="1473"/>
        <v>0</v>
      </c>
      <c r="J6146" s="136">
        <f t="shared" si="1473"/>
        <v>0</v>
      </c>
      <c r="K6146" s="136">
        <f t="shared" si="1473"/>
        <v>0</v>
      </c>
      <c r="L6146" s="49">
        <f t="shared" si="1473"/>
        <v>0</v>
      </c>
      <c r="M6146" s="83"/>
      <c r="N6146" s="83"/>
      <c r="O6146" s="52">
        <f t="shared" ref="O6146:V6146" si="1474">SUM(O6147:O6151)</f>
        <v>0</v>
      </c>
      <c r="P6146" s="52">
        <f t="shared" si="1474"/>
        <v>0</v>
      </c>
      <c r="Q6146" s="132">
        <f t="shared" si="1474"/>
        <v>0</v>
      </c>
      <c r="R6146" s="52">
        <f t="shared" si="1474"/>
        <v>0</v>
      </c>
      <c r="S6146" s="52">
        <f t="shared" si="1474"/>
        <v>0</v>
      </c>
      <c r="T6146" s="147">
        <f t="shared" si="1474"/>
        <v>0</v>
      </c>
      <c r="U6146" s="149">
        <f t="shared" si="1474"/>
        <v>0</v>
      </c>
      <c r="V6146" s="49">
        <f t="shared" si="1474"/>
        <v>0</v>
      </c>
      <c r="W6146" s="83"/>
      <c r="X6146" s="82"/>
    </row>
    <row r="6147" spans="1:24" s="35" customFormat="1" ht="15.75" x14ac:dyDescent="0.25">
      <c r="A6147" s="72" t="s">
        <v>322</v>
      </c>
      <c r="B6147" s="33" t="s">
        <v>334</v>
      </c>
      <c r="C6147" s="73" t="s">
        <v>73</v>
      </c>
      <c r="D6147" s="34" t="s">
        <v>106</v>
      </c>
      <c r="E6147" s="53"/>
      <c r="F6147" s="53">
        <f t="shared" ref="F6147:F6151" si="1475">ROUND(E6147/12*3,0)</f>
        <v>0</v>
      </c>
      <c r="G6147" s="53"/>
      <c r="H6147" s="53"/>
      <c r="I6147" s="54"/>
      <c r="J6147" s="50"/>
      <c r="K6147" s="54"/>
      <c r="L6147" s="55"/>
      <c r="M6147" s="74"/>
      <c r="N6147" s="74"/>
      <c r="O6147" s="74"/>
      <c r="P6147" s="74"/>
      <c r="Q6147" s="57">
        <f>O6147-P6147</f>
        <v>0</v>
      </c>
      <c r="R6147" s="74"/>
      <c r="S6147" s="53">
        <f>ROUND(R6147/12*3,0)</f>
        <v>0</v>
      </c>
      <c r="T6147" s="58"/>
      <c r="U6147" s="58"/>
      <c r="V6147" s="53">
        <f>T6147-U6147</f>
        <v>0</v>
      </c>
      <c r="W6147" s="74"/>
      <c r="X6147" s="76"/>
    </row>
    <row r="6148" spans="1:24" s="35" customFormat="1" ht="15.75" x14ac:dyDescent="0.25">
      <c r="A6148" s="72" t="s">
        <v>322</v>
      </c>
      <c r="B6148" s="33" t="s">
        <v>334</v>
      </c>
      <c r="C6148" s="73" t="s">
        <v>74</v>
      </c>
      <c r="D6148" s="34" t="s">
        <v>104</v>
      </c>
      <c r="E6148" s="53">
        <v>709868</v>
      </c>
      <c r="F6148" s="53">
        <f t="shared" si="1475"/>
        <v>177467</v>
      </c>
      <c r="G6148" s="53">
        <v>177467</v>
      </c>
      <c r="H6148" s="53">
        <v>177467</v>
      </c>
      <c r="I6148" s="54"/>
      <c r="J6148" s="50"/>
      <c r="K6148" s="54"/>
      <c r="L6148" s="55"/>
      <c r="M6148" s="75"/>
      <c r="N6148" s="75"/>
      <c r="O6148" s="74"/>
      <c r="P6148" s="74"/>
      <c r="Q6148" s="57">
        <f>O6148-P6148</f>
        <v>0</v>
      </c>
      <c r="R6148" s="74"/>
      <c r="S6148" s="53">
        <f>ROUND(R6148/12*3,0)</f>
        <v>0</v>
      </c>
      <c r="T6148" s="58"/>
      <c r="U6148" s="58"/>
      <c r="V6148" s="53">
        <f>T6148-U6148</f>
        <v>0</v>
      </c>
      <c r="W6148" s="75"/>
      <c r="X6148" s="76"/>
    </row>
    <row r="6149" spans="1:24" s="35" customFormat="1" ht="15.75" x14ac:dyDescent="0.25">
      <c r="A6149" s="72" t="s">
        <v>322</v>
      </c>
      <c r="B6149" s="33" t="s">
        <v>334</v>
      </c>
      <c r="C6149" s="73" t="s">
        <v>74</v>
      </c>
      <c r="D6149" s="34" t="s">
        <v>105</v>
      </c>
      <c r="E6149" s="53"/>
      <c r="F6149" s="53">
        <f t="shared" si="1475"/>
        <v>0</v>
      </c>
      <c r="G6149" s="53"/>
      <c r="H6149" s="53"/>
      <c r="I6149" s="54"/>
      <c r="J6149" s="50"/>
      <c r="K6149" s="54"/>
      <c r="L6149" s="55"/>
      <c r="M6149" s="75"/>
      <c r="N6149" s="75"/>
      <c r="O6149" s="74"/>
      <c r="P6149" s="74"/>
      <c r="Q6149" s="57">
        <f>O6149-P6149</f>
        <v>0</v>
      </c>
      <c r="R6149" s="74"/>
      <c r="S6149" s="53">
        <f>ROUND(R6149/12*3,0)</f>
        <v>0</v>
      </c>
      <c r="T6149" s="58"/>
      <c r="U6149" s="58"/>
      <c r="V6149" s="53">
        <f>T6149-U6149</f>
        <v>0</v>
      </c>
      <c r="W6149" s="75"/>
      <c r="X6149" s="76"/>
    </row>
    <row r="6150" spans="1:24" s="35" customFormat="1" ht="15.75" x14ac:dyDescent="0.25">
      <c r="A6150" s="72" t="s">
        <v>322</v>
      </c>
      <c r="B6150" s="33" t="s">
        <v>334</v>
      </c>
      <c r="C6150" s="73" t="s">
        <v>75</v>
      </c>
      <c r="D6150" s="34" t="s">
        <v>107</v>
      </c>
      <c r="E6150" s="74"/>
      <c r="F6150" s="53">
        <f t="shared" si="1475"/>
        <v>0</v>
      </c>
      <c r="G6150" s="74"/>
      <c r="H6150" s="74"/>
      <c r="I6150" s="127"/>
      <c r="J6150" s="55"/>
      <c r="K6150" s="127"/>
      <c r="L6150" s="55"/>
      <c r="M6150" s="75"/>
      <c r="N6150" s="75"/>
      <c r="O6150" s="74"/>
      <c r="P6150" s="74"/>
      <c r="Q6150" s="59">
        <f>O6150-P6150</f>
        <v>0</v>
      </c>
      <c r="R6150" s="74"/>
      <c r="S6150" s="53">
        <f>ROUND(R6150/12*3,0)</f>
        <v>0</v>
      </c>
      <c r="T6150" s="53"/>
      <c r="U6150" s="53"/>
      <c r="V6150" s="53">
        <f>T6150-U6150</f>
        <v>0</v>
      </c>
      <c r="W6150" s="75"/>
      <c r="X6150" s="76"/>
    </row>
    <row r="6151" spans="1:24" s="35" customFormat="1" ht="31.5" x14ac:dyDescent="0.25">
      <c r="A6151" s="72" t="s">
        <v>322</v>
      </c>
      <c r="B6151" s="33" t="s">
        <v>334</v>
      </c>
      <c r="C6151" s="73" t="s">
        <v>76</v>
      </c>
      <c r="D6151" s="34" t="s">
        <v>108</v>
      </c>
      <c r="E6151" s="74"/>
      <c r="F6151" s="53">
        <f t="shared" si="1475"/>
        <v>0</v>
      </c>
      <c r="G6151" s="74"/>
      <c r="H6151" s="74"/>
      <c r="I6151" s="54"/>
      <c r="J6151" s="50"/>
      <c r="K6151" s="54"/>
      <c r="L6151" s="55"/>
      <c r="M6151" s="75"/>
      <c r="N6151" s="75"/>
      <c r="O6151" s="74"/>
      <c r="P6151" s="74"/>
      <c r="Q6151" s="57">
        <f>O6151-P6151</f>
        <v>0</v>
      </c>
      <c r="R6151" s="74"/>
      <c r="S6151" s="53">
        <f>ROUND(R6151/12*3,0)</f>
        <v>0</v>
      </c>
      <c r="T6151" s="58"/>
      <c r="U6151" s="58"/>
      <c r="V6151" s="53">
        <f>T6151-U6151</f>
        <v>0</v>
      </c>
      <c r="W6151" s="75"/>
      <c r="X6151" s="76"/>
    </row>
    <row r="6152" spans="1:24" s="35" customFormat="1" ht="15.75" x14ac:dyDescent="0.25">
      <c r="A6152" s="72" t="s">
        <v>322</v>
      </c>
      <c r="B6152" s="22" t="s">
        <v>335</v>
      </c>
      <c r="C6152" s="36"/>
      <c r="D6152" s="32" t="s">
        <v>24</v>
      </c>
      <c r="E6152" s="61">
        <f t="shared" ref="E6152:L6152" si="1476">SUM(E6153:E6165)</f>
        <v>0</v>
      </c>
      <c r="F6152" s="61">
        <f t="shared" si="1476"/>
        <v>0</v>
      </c>
      <c r="G6152" s="61">
        <f t="shared" si="1476"/>
        <v>0</v>
      </c>
      <c r="H6152" s="61">
        <f t="shared" si="1476"/>
        <v>0</v>
      </c>
      <c r="I6152" s="128">
        <f t="shared" si="1476"/>
        <v>0</v>
      </c>
      <c r="J6152" s="128">
        <f t="shared" si="1476"/>
        <v>0</v>
      </c>
      <c r="K6152" s="128">
        <f t="shared" si="1476"/>
        <v>0</v>
      </c>
      <c r="L6152" s="61">
        <f t="shared" si="1476"/>
        <v>0</v>
      </c>
      <c r="M6152" s="61"/>
      <c r="N6152" s="61"/>
      <c r="O6152" s="61">
        <f t="shared" ref="O6152:V6152" si="1477">SUM(O6153:O6165)</f>
        <v>0</v>
      </c>
      <c r="P6152" s="61">
        <f t="shared" si="1477"/>
        <v>0</v>
      </c>
      <c r="Q6152" s="128">
        <f t="shared" si="1477"/>
        <v>0</v>
      </c>
      <c r="R6152" s="61">
        <f t="shared" si="1477"/>
        <v>0</v>
      </c>
      <c r="S6152" s="61">
        <f t="shared" si="1477"/>
        <v>0</v>
      </c>
      <c r="T6152" s="145">
        <f t="shared" si="1477"/>
        <v>0</v>
      </c>
      <c r="U6152" s="145">
        <f t="shared" si="1477"/>
        <v>0</v>
      </c>
      <c r="V6152" s="61">
        <f t="shared" si="1477"/>
        <v>0</v>
      </c>
      <c r="W6152" s="68"/>
      <c r="X6152" s="76"/>
    </row>
    <row r="6153" spans="1:24" s="35" customFormat="1" ht="15.75" x14ac:dyDescent="0.25">
      <c r="A6153" s="72" t="s">
        <v>322</v>
      </c>
      <c r="B6153" s="33" t="s">
        <v>335</v>
      </c>
      <c r="C6153" s="79" t="s">
        <v>25</v>
      </c>
      <c r="D6153" s="34" t="s">
        <v>54</v>
      </c>
      <c r="E6153" s="74"/>
      <c r="F6153" s="74"/>
      <c r="G6153" s="74"/>
      <c r="H6153" s="74"/>
      <c r="I6153" s="54"/>
      <c r="J6153" s="50"/>
      <c r="K6153" s="54"/>
      <c r="L6153" s="55"/>
      <c r="M6153" s="75"/>
      <c r="N6153" s="75"/>
      <c r="O6153" s="74"/>
      <c r="P6153" s="74"/>
      <c r="Q6153" s="57">
        <f t="shared" ref="Q6153:Q6165" si="1478">O6153-P6153</f>
        <v>0</v>
      </c>
      <c r="R6153" s="74"/>
      <c r="S6153" s="53">
        <f t="shared" ref="S6153:S6165" si="1479">ROUND(R6153/12*3,0)</f>
        <v>0</v>
      </c>
      <c r="T6153" s="58"/>
      <c r="U6153" s="58"/>
      <c r="V6153" s="53">
        <f t="shared" ref="V6153:V6165" si="1480">T6153-U6153</f>
        <v>0</v>
      </c>
      <c r="W6153" s="75"/>
      <c r="X6153" s="76"/>
    </row>
    <row r="6154" spans="1:24" s="35" customFormat="1" ht="15.75" x14ac:dyDescent="0.25">
      <c r="A6154" s="72" t="s">
        <v>322</v>
      </c>
      <c r="B6154" s="33" t="s">
        <v>335</v>
      </c>
      <c r="C6154" s="79" t="s">
        <v>26</v>
      </c>
      <c r="D6154" s="34" t="s">
        <v>27</v>
      </c>
      <c r="E6154" s="74"/>
      <c r="F6154" s="74"/>
      <c r="G6154" s="74"/>
      <c r="H6154" s="74"/>
      <c r="I6154" s="54"/>
      <c r="J6154" s="50"/>
      <c r="K6154" s="54"/>
      <c r="L6154" s="55"/>
      <c r="M6154" s="75"/>
      <c r="N6154" s="75"/>
      <c r="O6154" s="74"/>
      <c r="P6154" s="74"/>
      <c r="Q6154" s="57">
        <f t="shared" si="1478"/>
        <v>0</v>
      </c>
      <c r="R6154" s="74"/>
      <c r="S6154" s="53">
        <f t="shared" si="1479"/>
        <v>0</v>
      </c>
      <c r="T6154" s="58"/>
      <c r="U6154" s="58"/>
      <c r="V6154" s="53">
        <f t="shared" si="1480"/>
        <v>0</v>
      </c>
      <c r="W6154" s="75"/>
      <c r="X6154" s="76"/>
    </row>
    <row r="6155" spans="1:24" s="35" customFormat="1" ht="31.5" x14ac:dyDescent="0.25">
      <c r="A6155" s="72" t="s">
        <v>322</v>
      </c>
      <c r="B6155" s="33" t="s">
        <v>335</v>
      </c>
      <c r="C6155" s="79" t="s">
        <v>28</v>
      </c>
      <c r="D6155" s="34" t="s">
        <v>29</v>
      </c>
      <c r="E6155" s="74"/>
      <c r="F6155" s="74"/>
      <c r="G6155" s="74"/>
      <c r="H6155" s="74"/>
      <c r="I6155" s="54"/>
      <c r="J6155" s="50"/>
      <c r="K6155" s="54"/>
      <c r="L6155" s="55"/>
      <c r="M6155" s="75"/>
      <c r="N6155" s="75"/>
      <c r="O6155" s="74"/>
      <c r="P6155" s="74"/>
      <c r="Q6155" s="57">
        <f t="shared" si="1478"/>
        <v>0</v>
      </c>
      <c r="R6155" s="74"/>
      <c r="S6155" s="53">
        <f t="shared" si="1479"/>
        <v>0</v>
      </c>
      <c r="T6155" s="58"/>
      <c r="U6155" s="58"/>
      <c r="V6155" s="53">
        <f t="shared" si="1480"/>
        <v>0</v>
      </c>
      <c r="W6155" s="75"/>
      <c r="X6155" s="76"/>
    </row>
    <row r="6156" spans="1:24" s="35" customFormat="1" ht="15.75" x14ac:dyDescent="0.25">
      <c r="A6156" s="72" t="s">
        <v>322</v>
      </c>
      <c r="B6156" s="33" t="s">
        <v>335</v>
      </c>
      <c r="C6156" s="79" t="s">
        <v>56</v>
      </c>
      <c r="D6156" s="34" t="s">
        <v>53</v>
      </c>
      <c r="E6156" s="74"/>
      <c r="F6156" s="74"/>
      <c r="G6156" s="74"/>
      <c r="H6156" s="74"/>
      <c r="I6156" s="54"/>
      <c r="J6156" s="50"/>
      <c r="K6156" s="54"/>
      <c r="L6156" s="55"/>
      <c r="M6156" s="75"/>
      <c r="N6156" s="75"/>
      <c r="O6156" s="74"/>
      <c r="P6156" s="74"/>
      <c r="Q6156" s="57">
        <f t="shared" si="1478"/>
        <v>0</v>
      </c>
      <c r="R6156" s="74"/>
      <c r="S6156" s="53">
        <f t="shared" si="1479"/>
        <v>0</v>
      </c>
      <c r="T6156" s="58"/>
      <c r="U6156" s="58"/>
      <c r="V6156" s="53">
        <f t="shared" si="1480"/>
        <v>0</v>
      </c>
      <c r="W6156" s="75"/>
      <c r="X6156" s="76"/>
    </row>
    <row r="6157" spans="1:24" s="35" customFormat="1" ht="15.75" x14ac:dyDescent="0.25">
      <c r="A6157" s="72" t="s">
        <v>322</v>
      </c>
      <c r="B6157" s="33" t="s">
        <v>335</v>
      </c>
      <c r="C6157" s="79" t="s">
        <v>57</v>
      </c>
      <c r="D6157" s="34" t="s">
        <v>68</v>
      </c>
      <c r="E6157" s="74"/>
      <c r="F6157" s="74"/>
      <c r="G6157" s="74"/>
      <c r="H6157" s="74"/>
      <c r="I6157" s="54"/>
      <c r="J6157" s="50"/>
      <c r="K6157" s="54"/>
      <c r="L6157" s="55"/>
      <c r="M6157" s="75"/>
      <c r="N6157" s="75"/>
      <c r="O6157" s="74"/>
      <c r="P6157" s="74"/>
      <c r="Q6157" s="57">
        <f t="shared" si="1478"/>
        <v>0</v>
      </c>
      <c r="R6157" s="74"/>
      <c r="S6157" s="53">
        <f t="shared" si="1479"/>
        <v>0</v>
      </c>
      <c r="T6157" s="58"/>
      <c r="U6157" s="58"/>
      <c r="V6157" s="53">
        <f t="shared" si="1480"/>
        <v>0</v>
      </c>
      <c r="W6157" s="75"/>
      <c r="X6157" s="76"/>
    </row>
    <row r="6158" spans="1:24" s="35" customFormat="1" ht="15.75" x14ac:dyDescent="0.25">
      <c r="A6158" s="72" t="s">
        <v>322</v>
      </c>
      <c r="B6158" s="33" t="s">
        <v>335</v>
      </c>
      <c r="C6158" s="79" t="s">
        <v>58</v>
      </c>
      <c r="D6158" s="34" t="s">
        <v>70</v>
      </c>
      <c r="E6158" s="74"/>
      <c r="F6158" s="74"/>
      <c r="G6158" s="74"/>
      <c r="H6158" s="74"/>
      <c r="I6158" s="54"/>
      <c r="J6158" s="50"/>
      <c r="K6158" s="54"/>
      <c r="L6158" s="55"/>
      <c r="M6158" s="75"/>
      <c r="N6158" s="75"/>
      <c r="O6158" s="74"/>
      <c r="P6158" s="74"/>
      <c r="Q6158" s="57">
        <f t="shared" si="1478"/>
        <v>0</v>
      </c>
      <c r="R6158" s="74"/>
      <c r="S6158" s="53">
        <f t="shared" si="1479"/>
        <v>0</v>
      </c>
      <c r="T6158" s="58"/>
      <c r="U6158" s="58"/>
      <c r="V6158" s="53">
        <f t="shared" si="1480"/>
        <v>0</v>
      </c>
      <c r="W6158" s="75"/>
      <c r="X6158" s="76"/>
    </row>
    <row r="6159" spans="1:24" s="35" customFormat="1" ht="31.5" x14ac:dyDescent="0.25">
      <c r="A6159" s="72" t="s">
        <v>322</v>
      </c>
      <c r="B6159" s="33" t="s">
        <v>335</v>
      </c>
      <c r="C6159" s="79" t="s">
        <v>59</v>
      </c>
      <c r="D6159" s="34" t="s">
        <v>69</v>
      </c>
      <c r="E6159" s="74"/>
      <c r="F6159" s="74"/>
      <c r="G6159" s="74"/>
      <c r="H6159" s="74"/>
      <c r="I6159" s="54"/>
      <c r="J6159" s="50"/>
      <c r="K6159" s="54"/>
      <c r="L6159" s="55"/>
      <c r="M6159" s="75"/>
      <c r="N6159" s="75"/>
      <c r="O6159" s="74"/>
      <c r="P6159" s="74"/>
      <c r="Q6159" s="57">
        <f t="shared" si="1478"/>
        <v>0</v>
      </c>
      <c r="R6159" s="74"/>
      <c r="S6159" s="53">
        <f t="shared" si="1479"/>
        <v>0</v>
      </c>
      <c r="T6159" s="58"/>
      <c r="U6159" s="58"/>
      <c r="V6159" s="53">
        <f t="shared" si="1480"/>
        <v>0</v>
      </c>
      <c r="W6159" s="75"/>
      <c r="X6159" s="76"/>
    </row>
    <row r="6160" spans="1:24" s="35" customFormat="1" ht="15.75" x14ac:dyDescent="0.25">
      <c r="A6160" s="72" t="s">
        <v>322</v>
      </c>
      <c r="B6160" s="33" t="s">
        <v>335</v>
      </c>
      <c r="C6160" s="79" t="s">
        <v>60</v>
      </c>
      <c r="D6160" s="34" t="s">
        <v>72</v>
      </c>
      <c r="E6160" s="74"/>
      <c r="F6160" s="74"/>
      <c r="G6160" s="74"/>
      <c r="H6160" s="74"/>
      <c r="I6160" s="54"/>
      <c r="J6160" s="50"/>
      <c r="K6160" s="54"/>
      <c r="L6160" s="55"/>
      <c r="M6160" s="75"/>
      <c r="N6160" s="75"/>
      <c r="O6160" s="74"/>
      <c r="P6160" s="74"/>
      <c r="Q6160" s="57">
        <f t="shared" si="1478"/>
        <v>0</v>
      </c>
      <c r="R6160" s="74"/>
      <c r="S6160" s="53">
        <f t="shared" si="1479"/>
        <v>0</v>
      </c>
      <c r="T6160" s="58"/>
      <c r="U6160" s="58"/>
      <c r="V6160" s="53">
        <f t="shared" si="1480"/>
        <v>0</v>
      </c>
      <c r="W6160" s="75"/>
      <c r="X6160" s="76"/>
    </row>
    <row r="6161" spans="1:24" s="35" customFormat="1" ht="15.75" x14ac:dyDescent="0.25">
      <c r="A6161" s="72" t="s">
        <v>322</v>
      </c>
      <c r="B6161" s="33" t="s">
        <v>335</v>
      </c>
      <c r="C6161" s="79" t="s">
        <v>61</v>
      </c>
      <c r="D6161" s="34" t="s">
        <v>67</v>
      </c>
      <c r="E6161" s="74"/>
      <c r="F6161" s="74"/>
      <c r="G6161" s="74"/>
      <c r="H6161" s="74"/>
      <c r="I6161" s="54"/>
      <c r="J6161" s="50"/>
      <c r="K6161" s="54"/>
      <c r="L6161" s="55"/>
      <c r="M6161" s="75"/>
      <c r="N6161" s="75"/>
      <c r="O6161" s="74"/>
      <c r="P6161" s="74"/>
      <c r="Q6161" s="57">
        <f t="shared" si="1478"/>
        <v>0</v>
      </c>
      <c r="R6161" s="74"/>
      <c r="S6161" s="53">
        <f t="shared" si="1479"/>
        <v>0</v>
      </c>
      <c r="T6161" s="58"/>
      <c r="U6161" s="58"/>
      <c r="V6161" s="53">
        <f t="shared" si="1480"/>
        <v>0</v>
      </c>
      <c r="W6161" s="75"/>
      <c r="X6161" s="76"/>
    </row>
    <row r="6162" spans="1:24" s="35" customFormat="1" ht="15.75" x14ac:dyDescent="0.25">
      <c r="A6162" s="72" t="s">
        <v>322</v>
      </c>
      <c r="B6162" s="33" t="s">
        <v>335</v>
      </c>
      <c r="C6162" s="79" t="s">
        <v>62</v>
      </c>
      <c r="D6162" s="34" t="s">
        <v>66</v>
      </c>
      <c r="E6162" s="74"/>
      <c r="F6162" s="74"/>
      <c r="G6162" s="74"/>
      <c r="H6162" s="74"/>
      <c r="I6162" s="54"/>
      <c r="J6162" s="50"/>
      <c r="K6162" s="54"/>
      <c r="L6162" s="55"/>
      <c r="M6162" s="75"/>
      <c r="N6162" s="75"/>
      <c r="O6162" s="74"/>
      <c r="P6162" s="74"/>
      <c r="Q6162" s="57">
        <f t="shared" si="1478"/>
        <v>0</v>
      </c>
      <c r="R6162" s="74"/>
      <c r="S6162" s="53">
        <f t="shared" si="1479"/>
        <v>0</v>
      </c>
      <c r="T6162" s="58"/>
      <c r="U6162" s="58"/>
      <c r="V6162" s="53">
        <f t="shared" si="1480"/>
        <v>0</v>
      </c>
      <c r="W6162" s="75"/>
      <c r="X6162" s="76"/>
    </row>
    <row r="6163" spans="1:24" s="35" customFormat="1" ht="15.75" x14ac:dyDescent="0.25">
      <c r="A6163" s="72" t="s">
        <v>322</v>
      </c>
      <c r="B6163" s="33" t="s">
        <v>335</v>
      </c>
      <c r="C6163" s="79" t="s">
        <v>63</v>
      </c>
      <c r="D6163" s="34" t="s">
        <v>52</v>
      </c>
      <c r="E6163" s="74"/>
      <c r="F6163" s="74"/>
      <c r="G6163" s="74"/>
      <c r="H6163" s="74"/>
      <c r="I6163" s="54"/>
      <c r="J6163" s="50"/>
      <c r="K6163" s="54"/>
      <c r="L6163" s="55"/>
      <c r="M6163" s="75"/>
      <c r="N6163" s="75"/>
      <c r="O6163" s="74"/>
      <c r="P6163" s="74"/>
      <c r="Q6163" s="57">
        <f t="shared" si="1478"/>
        <v>0</v>
      </c>
      <c r="R6163" s="74"/>
      <c r="S6163" s="53">
        <f t="shared" si="1479"/>
        <v>0</v>
      </c>
      <c r="T6163" s="58"/>
      <c r="U6163" s="58"/>
      <c r="V6163" s="53">
        <f t="shared" si="1480"/>
        <v>0</v>
      </c>
      <c r="W6163" s="75"/>
      <c r="X6163" s="76"/>
    </row>
    <row r="6164" spans="1:24" s="35" customFormat="1" ht="15.75" x14ac:dyDescent="0.25">
      <c r="A6164" s="72" t="s">
        <v>322</v>
      </c>
      <c r="B6164" s="33" t="s">
        <v>335</v>
      </c>
      <c r="C6164" s="79" t="s">
        <v>64</v>
      </c>
      <c r="D6164" s="34" t="s">
        <v>55</v>
      </c>
      <c r="E6164" s="74"/>
      <c r="F6164" s="74"/>
      <c r="G6164" s="74"/>
      <c r="H6164" s="74"/>
      <c r="I6164" s="127"/>
      <c r="J6164" s="55"/>
      <c r="K6164" s="127"/>
      <c r="L6164" s="55"/>
      <c r="M6164" s="75"/>
      <c r="N6164" s="75"/>
      <c r="O6164" s="74"/>
      <c r="P6164" s="74"/>
      <c r="Q6164" s="59">
        <f t="shared" si="1478"/>
        <v>0</v>
      </c>
      <c r="R6164" s="74"/>
      <c r="S6164" s="53">
        <f t="shared" si="1479"/>
        <v>0</v>
      </c>
      <c r="T6164" s="53"/>
      <c r="U6164" s="53"/>
      <c r="V6164" s="53">
        <f t="shared" si="1480"/>
        <v>0</v>
      </c>
      <c r="W6164" s="75"/>
      <c r="X6164" s="76"/>
    </row>
    <row r="6165" spans="1:24" s="35" customFormat="1" ht="15.75" x14ac:dyDescent="0.25">
      <c r="A6165" s="72" t="s">
        <v>322</v>
      </c>
      <c r="B6165" s="33" t="s">
        <v>335</v>
      </c>
      <c r="C6165" s="79" t="s">
        <v>65</v>
      </c>
      <c r="D6165" s="34" t="s">
        <v>71</v>
      </c>
      <c r="E6165" s="74"/>
      <c r="F6165" s="74"/>
      <c r="G6165" s="74"/>
      <c r="H6165" s="74"/>
      <c r="I6165" s="54"/>
      <c r="J6165" s="50"/>
      <c r="K6165" s="54"/>
      <c r="L6165" s="55"/>
      <c r="M6165" s="75"/>
      <c r="N6165" s="75"/>
      <c r="O6165" s="74"/>
      <c r="P6165" s="74"/>
      <c r="Q6165" s="57">
        <f t="shared" si="1478"/>
        <v>0</v>
      </c>
      <c r="R6165" s="74"/>
      <c r="S6165" s="53">
        <f t="shared" si="1479"/>
        <v>0</v>
      </c>
      <c r="T6165" s="58"/>
      <c r="U6165" s="58"/>
      <c r="V6165" s="53">
        <f t="shared" si="1480"/>
        <v>0</v>
      </c>
      <c r="W6165" s="75"/>
      <c r="X6165" s="76"/>
    </row>
    <row r="6166" spans="1:24" s="35" customFormat="1" ht="31.5" x14ac:dyDescent="0.25">
      <c r="A6166" s="72" t="s">
        <v>322</v>
      </c>
      <c r="B6166" s="22" t="s">
        <v>336</v>
      </c>
      <c r="C6166" s="73" t="s">
        <v>102</v>
      </c>
      <c r="D6166" s="32" t="s">
        <v>30</v>
      </c>
      <c r="E6166" s="61">
        <f t="shared" ref="E6166:L6166" si="1481">SUM(E6167:E6183)</f>
        <v>0</v>
      </c>
      <c r="F6166" s="61">
        <f t="shared" si="1481"/>
        <v>0</v>
      </c>
      <c r="G6166" s="61">
        <f t="shared" si="1481"/>
        <v>0</v>
      </c>
      <c r="H6166" s="61">
        <f t="shared" si="1481"/>
        <v>0</v>
      </c>
      <c r="I6166" s="128">
        <f t="shared" si="1481"/>
        <v>0</v>
      </c>
      <c r="J6166" s="128">
        <f t="shared" si="1481"/>
        <v>0</v>
      </c>
      <c r="K6166" s="128">
        <f t="shared" si="1481"/>
        <v>0</v>
      </c>
      <c r="L6166" s="61">
        <f t="shared" si="1481"/>
        <v>0</v>
      </c>
      <c r="M6166" s="61"/>
      <c r="N6166" s="61"/>
      <c r="O6166" s="61">
        <f t="shared" ref="O6166:V6166" si="1482">SUM(O6167:O6181)</f>
        <v>0</v>
      </c>
      <c r="P6166" s="61">
        <f t="shared" si="1482"/>
        <v>0</v>
      </c>
      <c r="Q6166" s="128">
        <f t="shared" si="1482"/>
        <v>0</v>
      </c>
      <c r="R6166" s="61">
        <f t="shared" si="1482"/>
        <v>0</v>
      </c>
      <c r="S6166" s="61">
        <f t="shared" si="1482"/>
        <v>0</v>
      </c>
      <c r="T6166" s="145">
        <f t="shared" si="1482"/>
        <v>0</v>
      </c>
      <c r="U6166" s="145">
        <f t="shared" si="1482"/>
        <v>0</v>
      </c>
      <c r="V6166" s="61">
        <f t="shared" si="1482"/>
        <v>0</v>
      </c>
      <c r="W6166" s="61"/>
      <c r="X6166" s="76"/>
    </row>
    <row r="6167" spans="1:24" s="35" customFormat="1" ht="15.75" x14ac:dyDescent="0.25">
      <c r="A6167" s="72" t="s">
        <v>322</v>
      </c>
      <c r="B6167" s="33" t="s">
        <v>336</v>
      </c>
      <c r="C6167" s="73" t="s">
        <v>79</v>
      </c>
      <c r="D6167" s="43" t="s">
        <v>77</v>
      </c>
      <c r="E6167" s="74"/>
      <c r="F6167" s="74"/>
      <c r="G6167" s="74"/>
      <c r="H6167" s="74"/>
      <c r="I6167" s="54"/>
      <c r="J6167" s="50"/>
      <c r="K6167" s="54"/>
      <c r="L6167" s="55"/>
      <c r="M6167" s="75"/>
      <c r="N6167" s="75"/>
      <c r="O6167" s="74"/>
      <c r="P6167" s="74"/>
      <c r="Q6167" s="57">
        <f t="shared" ref="Q6167:Q6181" si="1483">O6167-P6167</f>
        <v>0</v>
      </c>
      <c r="R6167" s="74"/>
      <c r="S6167" s="53">
        <f>ROUND(R6167/12*3,0)</f>
        <v>0</v>
      </c>
      <c r="T6167" s="58"/>
      <c r="U6167" s="58"/>
      <c r="V6167" s="53">
        <f t="shared" ref="V6167:V6181" si="1484">T6167-U6167</f>
        <v>0</v>
      </c>
      <c r="W6167" s="75"/>
      <c r="X6167" s="76"/>
    </row>
    <row r="6168" spans="1:24" s="35" customFormat="1" ht="15.75" x14ac:dyDescent="0.25">
      <c r="A6168" s="72" t="s">
        <v>322</v>
      </c>
      <c r="B6168" s="33" t="s">
        <v>336</v>
      </c>
      <c r="C6168" s="73" t="s">
        <v>80</v>
      </c>
      <c r="D6168" s="43" t="s">
        <v>78</v>
      </c>
      <c r="E6168" s="74"/>
      <c r="F6168" s="74"/>
      <c r="G6168" s="74"/>
      <c r="H6168" s="74"/>
      <c r="I6168" s="54"/>
      <c r="J6168" s="50"/>
      <c r="K6168" s="54"/>
      <c r="L6168" s="55"/>
      <c r="M6168" s="75"/>
      <c r="N6168" s="75"/>
      <c r="O6168" s="74"/>
      <c r="P6168" s="74"/>
      <c r="Q6168" s="57">
        <f t="shared" si="1483"/>
        <v>0</v>
      </c>
      <c r="R6168" s="74"/>
      <c r="S6168" s="53">
        <f>ROUND(R6168/12*3,0)</f>
        <v>0</v>
      </c>
      <c r="T6168" s="58"/>
      <c r="U6168" s="58"/>
      <c r="V6168" s="53">
        <f t="shared" si="1484"/>
        <v>0</v>
      </c>
      <c r="W6168" s="75"/>
      <c r="X6168" s="76"/>
    </row>
    <row r="6169" spans="1:24" s="35" customFormat="1" ht="15.75" x14ac:dyDescent="0.25">
      <c r="A6169" s="72" t="s">
        <v>322</v>
      </c>
      <c r="B6169" s="33" t="s">
        <v>336</v>
      </c>
      <c r="C6169" s="73" t="s">
        <v>82</v>
      </c>
      <c r="D6169" s="34" t="s">
        <v>81</v>
      </c>
      <c r="E6169" s="74"/>
      <c r="F6169" s="74"/>
      <c r="G6169" s="74"/>
      <c r="H6169" s="74"/>
      <c r="I6169" s="54"/>
      <c r="J6169" s="50"/>
      <c r="K6169" s="54"/>
      <c r="L6169" s="55"/>
      <c r="M6169" s="75"/>
      <c r="N6169" s="75"/>
      <c r="O6169" s="74"/>
      <c r="P6169" s="74"/>
      <c r="Q6169" s="57">
        <f t="shared" si="1483"/>
        <v>0</v>
      </c>
      <c r="R6169" s="74"/>
      <c r="S6169" s="53">
        <f>ROUND(R6169/12*4,0)</f>
        <v>0</v>
      </c>
      <c r="T6169" s="58"/>
      <c r="U6169" s="58"/>
      <c r="V6169" s="53">
        <f t="shared" si="1484"/>
        <v>0</v>
      </c>
      <c r="W6169" s="75"/>
      <c r="X6169" s="76"/>
    </row>
    <row r="6170" spans="1:24" s="35" customFormat="1" ht="31.5" x14ac:dyDescent="0.25">
      <c r="A6170" s="72" t="s">
        <v>322</v>
      </c>
      <c r="B6170" s="33" t="s">
        <v>336</v>
      </c>
      <c r="C6170" s="73" t="s">
        <v>84</v>
      </c>
      <c r="D6170" s="43" t="s">
        <v>83</v>
      </c>
      <c r="E6170" s="74"/>
      <c r="F6170" s="74"/>
      <c r="G6170" s="74"/>
      <c r="H6170" s="74"/>
      <c r="I6170" s="54"/>
      <c r="J6170" s="50"/>
      <c r="K6170" s="54"/>
      <c r="L6170" s="55"/>
      <c r="M6170" s="75"/>
      <c r="N6170" s="75"/>
      <c r="O6170" s="74"/>
      <c r="P6170" s="74"/>
      <c r="Q6170" s="57">
        <f t="shared" si="1483"/>
        <v>0</v>
      </c>
      <c r="R6170" s="74"/>
      <c r="S6170" s="53">
        <f t="shared" ref="S6170:S6181" si="1485">ROUND(R6170/12*3,0)</f>
        <v>0</v>
      </c>
      <c r="T6170" s="58"/>
      <c r="U6170" s="58"/>
      <c r="V6170" s="53">
        <f t="shared" si="1484"/>
        <v>0</v>
      </c>
      <c r="W6170" s="75"/>
      <c r="X6170" s="76"/>
    </row>
    <row r="6171" spans="1:24" s="35" customFormat="1" ht="15.75" x14ac:dyDescent="0.25">
      <c r="A6171" s="72" t="s">
        <v>322</v>
      </c>
      <c r="B6171" s="33" t="s">
        <v>336</v>
      </c>
      <c r="C6171" s="73" t="s">
        <v>95</v>
      </c>
      <c r="D6171" s="43" t="s">
        <v>96</v>
      </c>
      <c r="E6171" s="74"/>
      <c r="F6171" s="74"/>
      <c r="G6171" s="74"/>
      <c r="H6171" s="74"/>
      <c r="I6171" s="54"/>
      <c r="J6171" s="50"/>
      <c r="K6171" s="54"/>
      <c r="L6171" s="55"/>
      <c r="M6171" s="75"/>
      <c r="N6171" s="75"/>
      <c r="O6171" s="74"/>
      <c r="P6171" s="74"/>
      <c r="Q6171" s="57">
        <f t="shared" si="1483"/>
        <v>0</v>
      </c>
      <c r="R6171" s="74"/>
      <c r="S6171" s="53">
        <f t="shared" si="1485"/>
        <v>0</v>
      </c>
      <c r="T6171" s="58"/>
      <c r="U6171" s="58"/>
      <c r="V6171" s="53">
        <f t="shared" si="1484"/>
        <v>0</v>
      </c>
      <c r="W6171" s="75"/>
      <c r="X6171" s="76"/>
    </row>
    <row r="6172" spans="1:24" s="35" customFormat="1" ht="31.5" x14ac:dyDescent="0.25">
      <c r="A6172" s="72" t="s">
        <v>322</v>
      </c>
      <c r="B6172" s="33" t="s">
        <v>336</v>
      </c>
      <c r="C6172" s="73" t="s">
        <v>86</v>
      </c>
      <c r="D6172" s="43" t="s">
        <v>85</v>
      </c>
      <c r="E6172" s="53"/>
      <c r="F6172" s="53"/>
      <c r="G6172" s="53"/>
      <c r="H6172" s="53"/>
      <c r="I6172" s="54"/>
      <c r="J6172" s="50"/>
      <c r="K6172" s="54"/>
      <c r="L6172" s="55"/>
      <c r="M6172" s="75"/>
      <c r="N6172" s="75"/>
      <c r="O6172" s="74"/>
      <c r="P6172" s="74"/>
      <c r="Q6172" s="57">
        <f t="shared" si="1483"/>
        <v>0</v>
      </c>
      <c r="R6172" s="74"/>
      <c r="S6172" s="53">
        <f t="shared" si="1485"/>
        <v>0</v>
      </c>
      <c r="T6172" s="58"/>
      <c r="U6172" s="58"/>
      <c r="V6172" s="53">
        <f t="shared" si="1484"/>
        <v>0</v>
      </c>
      <c r="W6172" s="75"/>
      <c r="X6172" s="76"/>
    </row>
    <row r="6173" spans="1:24" s="35" customFormat="1" ht="31.5" x14ac:dyDescent="0.25">
      <c r="A6173" s="72" t="s">
        <v>322</v>
      </c>
      <c r="B6173" s="33" t="s">
        <v>336</v>
      </c>
      <c r="C6173" s="73" t="s">
        <v>102</v>
      </c>
      <c r="D6173" s="39" t="s">
        <v>362</v>
      </c>
      <c r="E6173" s="74"/>
      <c r="F6173" s="74"/>
      <c r="G6173" s="74"/>
      <c r="H6173" s="74"/>
      <c r="I6173" s="54"/>
      <c r="J6173" s="50"/>
      <c r="K6173" s="54"/>
      <c r="L6173" s="55"/>
      <c r="M6173" s="75"/>
      <c r="N6173" s="75"/>
      <c r="O6173" s="74"/>
      <c r="P6173" s="74"/>
      <c r="Q6173" s="57">
        <f t="shared" si="1483"/>
        <v>0</v>
      </c>
      <c r="R6173" s="74"/>
      <c r="S6173" s="53">
        <f t="shared" si="1485"/>
        <v>0</v>
      </c>
      <c r="T6173" s="58"/>
      <c r="U6173" s="58"/>
      <c r="V6173" s="53">
        <f t="shared" si="1484"/>
        <v>0</v>
      </c>
      <c r="W6173" s="75"/>
      <c r="X6173" s="76"/>
    </row>
    <row r="6174" spans="1:24" s="35" customFormat="1" ht="15.75" x14ac:dyDescent="0.25">
      <c r="A6174" s="72" t="s">
        <v>322</v>
      </c>
      <c r="B6174" s="33" t="s">
        <v>336</v>
      </c>
      <c r="C6174" s="73" t="s">
        <v>89</v>
      </c>
      <c r="D6174" s="43" t="s">
        <v>88</v>
      </c>
      <c r="E6174" s="74"/>
      <c r="F6174" s="74"/>
      <c r="G6174" s="74"/>
      <c r="H6174" s="74"/>
      <c r="I6174" s="54"/>
      <c r="J6174" s="50"/>
      <c r="K6174" s="54"/>
      <c r="L6174" s="55"/>
      <c r="M6174" s="75"/>
      <c r="N6174" s="75"/>
      <c r="O6174" s="74"/>
      <c r="P6174" s="74"/>
      <c r="Q6174" s="57">
        <f t="shared" si="1483"/>
        <v>0</v>
      </c>
      <c r="R6174" s="74"/>
      <c r="S6174" s="53">
        <f t="shared" si="1485"/>
        <v>0</v>
      </c>
      <c r="T6174" s="58"/>
      <c r="U6174" s="58"/>
      <c r="V6174" s="53">
        <f t="shared" si="1484"/>
        <v>0</v>
      </c>
      <c r="W6174" s="75"/>
      <c r="X6174" s="76"/>
    </row>
    <row r="6175" spans="1:24" s="35" customFormat="1" ht="37.5" customHeight="1" x14ac:dyDescent="0.25">
      <c r="A6175" s="72" t="s">
        <v>322</v>
      </c>
      <c r="B6175" s="33" t="s">
        <v>336</v>
      </c>
      <c r="C6175" s="73" t="s">
        <v>91</v>
      </c>
      <c r="D6175" s="43" t="s">
        <v>90</v>
      </c>
      <c r="E6175" s="74"/>
      <c r="F6175" s="74"/>
      <c r="G6175" s="74"/>
      <c r="H6175" s="74"/>
      <c r="I6175" s="54"/>
      <c r="J6175" s="50"/>
      <c r="K6175" s="54"/>
      <c r="L6175" s="55"/>
      <c r="M6175" s="75"/>
      <c r="N6175" s="75"/>
      <c r="O6175" s="74"/>
      <c r="P6175" s="74"/>
      <c r="Q6175" s="57">
        <f t="shared" si="1483"/>
        <v>0</v>
      </c>
      <c r="R6175" s="74"/>
      <c r="S6175" s="53">
        <f t="shared" si="1485"/>
        <v>0</v>
      </c>
      <c r="T6175" s="58"/>
      <c r="U6175" s="58"/>
      <c r="V6175" s="53">
        <f t="shared" si="1484"/>
        <v>0</v>
      </c>
      <c r="W6175" s="75"/>
      <c r="X6175" s="76"/>
    </row>
    <row r="6176" spans="1:24" s="35" customFormat="1" ht="15.75" x14ac:dyDescent="0.25">
      <c r="A6176" s="72" t="s">
        <v>322</v>
      </c>
      <c r="B6176" s="33" t="s">
        <v>336</v>
      </c>
      <c r="C6176" s="73" t="s">
        <v>94</v>
      </c>
      <c r="D6176" s="43" t="s">
        <v>97</v>
      </c>
      <c r="E6176" s="74"/>
      <c r="F6176" s="74"/>
      <c r="G6176" s="74"/>
      <c r="H6176" s="74"/>
      <c r="I6176" s="54"/>
      <c r="J6176" s="50"/>
      <c r="K6176" s="54"/>
      <c r="L6176" s="55"/>
      <c r="M6176" s="75"/>
      <c r="N6176" s="75"/>
      <c r="O6176" s="74"/>
      <c r="P6176" s="74"/>
      <c r="Q6176" s="57">
        <f t="shared" si="1483"/>
        <v>0</v>
      </c>
      <c r="R6176" s="74"/>
      <c r="S6176" s="53">
        <f t="shared" si="1485"/>
        <v>0</v>
      </c>
      <c r="T6176" s="58"/>
      <c r="U6176" s="58"/>
      <c r="V6176" s="53">
        <f t="shared" si="1484"/>
        <v>0</v>
      </c>
      <c r="W6176" s="75"/>
      <c r="X6176" s="76"/>
    </row>
    <row r="6177" spans="1:24" s="35" customFormat="1" ht="15.75" x14ac:dyDescent="0.25">
      <c r="A6177" s="72" t="s">
        <v>322</v>
      </c>
      <c r="B6177" s="33" t="s">
        <v>336</v>
      </c>
      <c r="C6177" s="73" t="s">
        <v>93</v>
      </c>
      <c r="D6177" s="43" t="s">
        <v>92</v>
      </c>
      <c r="E6177" s="74"/>
      <c r="F6177" s="74"/>
      <c r="G6177" s="74"/>
      <c r="H6177" s="74"/>
      <c r="I6177" s="54"/>
      <c r="J6177" s="50"/>
      <c r="K6177" s="54"/>
      <c r="L6177" s="55"/>
      <c r="M6177" s="75"/>
      <c r="N6177" s="75"/>
      <c r="O6177" s="74"/>
      <c r="P6177" s="74"/>
      <c r="Q6177" s="57">
        <f t="shared" si="1483"/>
        <v>0</v>
      </c>
      <c r="R6177" s="74"/>
      <c r="S6177" s="53">
        <f t="shared" si="1485"/>
        <v>0</v>
      </c>
      <c r="T6177" s="58"/>
      <c r="U6177" s="58"/>
      <c r="V6177" s="53">
        <f t="shared" si="1484"/>
        <v>0</v>
      </c>
      <c r="W6177" s="75"/>
      <c r="X6177" s="76"/>
    </row>
    <row r="6178" spans="1:24" s="77" customFormat="1" ht="31.5" x14ac:dyDescent="0.25">
      <c r="A6178" s="72" t="s">
        <v>322</v>
      </c>
      <c r="B6178" s="33" t="s">
        <v>336</v>
      </c>
      <c r="C6178" s="73" t="s">
        <v>98</v>
      </c>
      <c r="D6178" s="34" t="s">
        <v>99</v>
      </c>
      <c r="E6178" s="74"/>
      <c r="F6178" s="74"/>
      <c r="G6178" s="74"/>
      <c r="H6178" s="74"/>
      <c r="I6178" s="54"/>
      <c r="J6178" s="50"/>
      <c r="K6178" s="54"/>
      <c r="L6178" s="55"/>
      <c r="M6178" s="75"/>
      <c r="N6178" s="75"/>
      <c r="O6178" s="74"/>
      <c r="P6178" s="74"/>
      <c r="Q6178" s="57">
        <f t="shared" si="1483"/>
        <v>0</v>
      </c>
      <c r="R6178" s="74"/>
      <c r="S6178" s="53">
        <f t="shared" si="1485"/>
        <v>0</v>
      </c>
      <c r="T6178" s="58"/>
      <c r="U6178" s="58"/>
      <c r="V6178" s="53">
        <f t="shared" si="1484"/>
        <v>0</v>
      </c>
      <c r="W6178" s="75"/>
      <c r="X6178" s="76"/>
    </row>
    <row r="6179" spans="1:24" s="77" customFormat="1" ht="15.75" x14ac:dyDescent="0.25">
      <c r="A6179" s="72" t="s">
        <v>322</v>
      </c>
      <c r="B6179" s="33" t="s">
        <v>336</v>
      </c>
      <c r="C6179" s="73" t="s">
        <v>100</v>
      </c>
      <c r="D6179" s="34" t="s">
        <v>101</v>
      </c>
      <c r="E6179" s="74"/>
      <c r="F6179" s="74"/>
      <c r="G6179" s="74"/>
      <c r="H6179" s="74"/>
      <c r="I6179" s="54"/>
      <c r="J6179" s="50"/>
      <c r="K6179" s="54"/>
      <c r="L6179" s="55"/>
      <c r="M6179" s="75"/>
      <c r="N6179" s="75"/>
      <c r="O6179" s="74"/>
      <c r="P6179" s="74"/>
      <c r="Q6179" s="57">
        <f t="shared" si="1483"/>
        <v>0</v>
      </c>
      <c r="R6179" s="74"/>
      <c r="S6179" s="53">
        <f t="shared" si="1485"/>
        <v>0</v>
      </c>
      <c r="T6179" s="58"/>
      <c r="U6179" s="58"/>
      <c r="V6179" s="53">
        <f t="shared" si="1484"/>
        <v>0</v>
      </c>
      <c r="W6179" s="75"/>
      <c r="X6179" s="76"/>
    </row>
    <row r="6180" spans="1:24" s="77" customFormat="1" ht="47.25" x14ac:dyDescent="0.25">
      <c r="A6180" s="72" t="s">
        <v>322</v>
      </c>
      <c r="B6180" s="33" t="s">
        <v>336</v>
      </c>
      <c r="C6180" s="73" t="s">
        <v>102</v>
      </c>
      <c r="D6180" s="39" t="s">
        <v>87</v>
      </c>
      <c r="E6180" s="74"/>
      <c r="F6180" s="74"/>
      <c r="G6180" s="74"/>
      <c r="H6180" s="74"/>
      <c r="I6180" s="54"/>
      <c r="J6180" s="50"/>
      <c r="K6180" s="54"/>
      <c r="L6180" s="55"/>
      <c r="M6180" s="75"/>
      <c r="N6180" s="75"/>
      <c r="O6180" s="74"/>
      <c r="P6180" s="74"/>
      <c r="Q6180" s="57">
        <f t="shared" si="1483"/>
        <v>0</v>
      </c>
      <c r="R6180" s="74"/>
      <c r="S6180" s="53">
        <f t="shared" si="1485"/>
        <v>0</v>
      </c>
      <c r="T6180" s="58"/>
      <c r="U6180" s="58"/>
      <c r="V6180" s="53">
        <f t="shared" si="1484"/>
        <v>0</v>
      </c>
      <c r="W6180" s="75"/>
      <c r="X6180" s="76"/>
    </row>
    <row r="6181" spans="1:24" s="77" customFormat="1" ht="63" x14ac:dyDescent="0.25">
      <c r="A6181" s="72" t="s">
        <v>322</v>
      </c>
      <c r="B6181" s="33" t="s">
        <v>336</v>
      </c>
      <c r="C6181" s="73" t="s">
        <v>102</v>
      </c>
      <c r="D6181" s="39" t="s">
        <v>103</v>
      </c>
      <c r="E6181" s="74"/>
      <c r="F6181" s="74"/>
      <c r="G6181" s="74"/>
      <c r="H6181" s="74"/>
      <c r="I6181" s="54"/>
      <c r="J6181" s="50"/>
      <c r="K6181" s="54"/>
      <c r="L6181" s="55"/>
      <c r="M6181" s="75"/>
      <c r="N6181" s="75"/>
      <c r="O6181" s="74"/>
      <c r="P6181" s="74"/>
      <c r="Q6181" s="57">
        <f t="shared" si="1483"/>
        <v>0</v>
      </c>
      <c r="R6181" s="74"/>
      <c r="S6181" s="53">
        <f t="shared" si="1485"/>
        <v>0</v>
      </c>
      <c r="T6181" s="58"/>
      <c r="U6181" s="58"/>
      <c r="V6181" s="53">
        <f t="shared" si="1484"/>
        <v>0</v>
      </c>
      <c r="W6181" s="75"/>
      <c r="X6181" s="76"/>
    </row>
    <row r="6182" spans="1:24" s="77" customFormat="1" ht="23.25" customHeight="1" x14ac:dyDescent="0.25">
      <c r="A6182" s="72" t="s">
        <v>322</v>
      </c>
      <c r="B6182" s="33" t="s">
        <v>336</v>
      </c>
      <c r="C6182" s="23" t="s">
        <v>374</v>
      </c>
      <c r="D6182" s="39" t="s">
        <v>375</v>
      </c>
      <c r="E6182" s="74"/>
      <c r="F6182" s="74"/>
      <c r="G6182" s="74"/>
      <c r="H6182" s="74"/>
      <c r="I6182" s="127"/>
      <c r="J6182" s="55"/>
      <c r="K6182" s="127"/>
      <c r="L6182" s="55"/>
      <c r="M6182" s="75"/>
      <c r="N6182" s="75"/>
      <c r="O6182" s="74"/>
      <c r="P6182" s="74"/>
      <c r="Q6182" s="59"/>
      <c r="R6182" s="74"/>
      <c r="S6182" s="53"/>
      <c r="T6182" s="53"/>
      <c r="U6182" s="53"/>
      <c r="V6182" s="53"/>
      <c r="W6182" s="75"/>
      <c r="X6182" s="76"/>
    </row>
    <row r="6183" spans="1:24" s="77" customFormat="1" ht="15.75" x14ac:dyDescent="0.25">
      <c r="A6183" s="72" t="s">
        <v>322</v>
      </c>
      <c r="B6183" s="33" t="s">
        <v>336</v>
      </c>
      <c r="C6183" s="23" t="s">
        <v>377</v>
      </c>
      <c r="D6183" s="39" t="s">
        <v>376</v>
      </c>
      <c r="E6183" s="74"/>
      <c r="F6183" s="74"/>
      <c r="G6183" s="74"/>
      <c r="H6183" s="74"/>
      <c r="I6183" s="127"/>
      <c r="J6183" s="55"/>
      <c r="K6183" s="127"/>
      <c r="L6183" s="55"/>
      <c r="M6183" s="75"/>
      <c r="N6183" s="75"/>
      <c r="O6183" s="74"/>
      <c r="P6183" s="74"/>
      <c r="Q6183" s="59"/>
      <c r="R6183" s="74"/>
      <c r="S6183" s="53"/>
      <c r="T6183" s="53"/>
      <c r="U6183" s="53"/>
      <c r="V6183" s="53"/>
      <c r="W6183" s="75"/>
      <c r="X6183" s="76"/>
    </row>
    <row r="6184" spans="1:24" s="77" customFormat="1" ht="15.75" x14ac:dyDescent="0.25">
      <c r="A6184" s="72" t="s">
        <v>322</v>
      </c>
      <c r="B6184" s="21">
        <v>2</v>
      </c>
      <c r="C6184" s="73" t="s">
        <v>102</v>
      </c>
      <c r="D6184" s="40" t="s">
        <v>31</v>
      </c>
      <c r="E6184" s="68">
        <f t="shared" ref="E6184:L6184" si="1486">E6185+E6191+E6245</f>
        <v>555519</v>
      </c>
      <c r="F6184" s="68">
        <f t="shared" si="1486"/>
        <v>138879.5</v>
      </c>
      <c r="G6184" s="68">
        <f t="shared" si="1486"/>
        <v>179008</v>
      </c>
      <c r="H6184" s="68">
        <f t="shared" si="1486"/>
        <v>139944</v>
      </c>
      <c r="I6184" s="134">
        <f t="shared" si="1486"/>
        <v>37676.25</v>
      </c>
      <c r="J6184" s="134">
        <f t="shared" si="1486"/>
        <v>40.01</v>
      </c>
      <c r="K6184" s="134">
        <f t="shared" si="1486"/>
        <v>-2996.75</v>
      </c>
      <c r="L6184" s="64">
        <f t="shared" si="1486"/>
        <v>3.18</v>
      </c>
      <c r="M6184" s="64">
        <v>43731</v>
      </c>
      <c r="N6184" s="49">
        <f>ROUND(M6184/12*3,0)</f>
        <v>10933</v>
      </c>
      <c r="O6184" s="68">
        <f t="shared" ref="O6184:V6184" si="1487">O6185+O6191+O6245</f>
        <v>11130</v>
      </c>
      <c r="P6184" s="68">
        <f t="shared" si="1487"/>
        <v>9121</v>
      </c>
      <c r="Q6184" s="134">
        <f t="shared" si="1487"/>
        <v>2009</v>
      </c>
      <c r="R6184" s="68">
        <f t="shared" si="1487"/>
        <v>665</v>
      </c>
      <c r="S6184" s="64">
        <f t="shared" si="1487"/>
        <v>166</v>
      </c>
      <c r="T6184" s="144">
        <f t="shared" si="1487"/>
        <v>269</v>
      </c>
      <c r="U6184" s="144">
        <f t="shared" si="1487"/>
        <v>226</v>
      </c>
      <c r="V6184" s="64">
        <f t="shared" si="1487"/>
        <v>43</v>
      </c>
      <c r="W6184" s="68"/>
      <c r="X6184" s="76"/>
    </row>
    <row r="6185" spans="1:24" s="77" customFormat="1" ht="15.75" x14ac:dyDescent="0.25">
      <c r="A6185" s="72" t="s">
        <v>322</v>
      </c>
      <c r="B6185" s="22" t="s">
        <v>337</v>
      </c>
      <c r="C6185" s="73" t="s">
        <v>102</v>
      </c>
      <c r="D6185" s="32" t="s">
        <v>32</v>
      </c>
      <c r="E6185" s="64">
        <f t="shared" ref="E6185:L6185" si="1488">SUM(E6186:E6190)</f>
        <v>178833</v>
      </c>
      <c r="F6185" s="64">
        <f t="shared" si="1488"/>
        <v>44708</v>
      </c>
      <c r="G6185" s="64">
        <f t="shared" si="1488"/>
        <v>44708</v>
      </c>
      <c r="H6185" s="64">
        <f t="shared" si="1488"/>
        <v>44708</v>
      </c>
      <c r="I6185" s="134">
        <f t="shared" si="1488"/>
        <v>0</v>
      </c>
      <c r="J6185" s="134">
        <f t="shared" si="1488"/>
        <v>0</v>
      </c>
      <c r="K6185" s="134">
        <f t="shared" si="1488"/>
        <v>0</v>
      </c>
      <c r="L6185" s="64">
        <f t="shared" si="1488"/>
        <v>0</v>
      </c>
      <c r="M6185" s="64"/>
      <c r="N6185" s="64"/>
      <c r="O6185" s="64">
        <f t="shared" ref="O6185:V6185" si="1489">SUM(O6186:O6190)</f>
        <v>5040</v>
      </c>
      <c r="P6185" s="64">
        <f t="shared" si="1489"/>
        <v>5040</v>
      </c>
      <c r="Q6185" s="134">
        <f t="shared" si="1489"/>
        <v>0</v>
      </c>
      <c r="R6185" s="64">
        <f t="shared" si="1489"/>
        <v>205</v>
      </c>
      <c r="S6185" s="64">
        <f t="shared" si="1489"/>
        <v>51</v>
      </c>
      <c r="T6185" s="144">
        <f t="shared" si="1489"/>
        <v>115</v>
      </c>
      <c r="U6185" s="144">
        <f t="shared" si="1489"/>
        <v>115</v>
      </c>
      <c r="V6185" s="64">
        <f t="shared" si="1489"/>
        <v>0</v>
      </c>
      <c r="W6185" s="64"/>
      <c r="X6185" s="76"/>
    </row>
    <row r="6186" spans="1:24" s="77" customFormat="1" ht="15.75" x14ac:dyDescent="0.25">
      <c r="A6186" s="72" t="s">
        <v>322</v>
      </c>
      <c r="B6186" s="33" t="s">
        <v>337</v>
      </c>
      <c r="C6186" s="73" t="s">
        <v>109</v>
      </c>
      <c r="D6186" s="34" t="s">
        <v>106</v>
      </c>
      <c r="E6186" s="53">
        <v>178833</v>
      </c>
      <c r="F6186" s="53">
        <f>ROUND(E6186/12*3,0)</f>
        <v>44708</v>
      </c>
      <c r="G6186" s="53">
        <v>44708</v>
      </c>
      <c r="H6186" s="53">
        <v>44708</v>
      </c>
      <c r="I6186" s="54"/>
      <c r="J6186" s="50"/>
      <c r="K6186" s="54"/>
      <c r="L6186" s="55"/>
      <c r="M6186" s="75"/>
      <c r="N6186" s="75"/>
      <c r="O6186" s="74">
        <v>5040</v>
      </c>
      <c r="P6186" s="74">
        <v>5040</v>
      </c>
      <c r="Q6186" s="57">
        <f>O6186-P6186</f>
        <v>0</v>
      </c>
      <c r="R6186" s="74">
        <v>205</v>
      </c>
      <c r="S6186" s="53">
        <f>ROUND(R6186/12*3,0)</f>
        <v>51</v>
      </c>
      <c r="T6186" s="58">
        <v>115</v>
      </c>
      <c r="U6186" s="58">
        <v>115</v>
      </c>
      <c r="V6186" s="53">
        <f>T6186-U6186</f>
        <v>0</v>
      </c>
      <c r="W6186" s="75"/>
      <c r="X6186" s="76"/>
    </row>
    <row r="6187" spans="1:24" s="77" customFormat="1" ht="31.5" x14ac:dyDescent="0.25">
      <c r="A6187" s="72" t="s">
        <v>322</v>
      </c>
      <c r="B6187" s="33" t="s">
        <v>337</v>
      </c>
      <c r="C6187" s="73" t="s">
        <v>110</v>
      </c>
      <c r="D6187" s="34" t="s">
        <v>114</v>
      </c>
      <c r="E6187" s="74"/>
      <c r="F6187" s="74"/>
      <c r="G6187" s="74"/>
      <c r="H6187" s="74"/>
      <c r="I6187" s="54"/>
      <c r="J6187" s="50"/>
      <c r="K6187" s="54"/>
      <c r="L6187" s="55"/>
      <c r="M6187" s="75"/>
      <c r="N6187" s="75"/>
      <c r="O6187" s="74"/>
      <c r="P6187" s="74"/>
      <c r="Q6187" s="57">
        <f>O6187-P6187</f>
        <v>0</v>
      </c>
      <c r="R6187" s="74"/>
      <c r="S6187" s="53">
        <f>ROUND(R6187/12*3,0)</f>
        <v>0</v>
      </c>
      <c r="T6187" s="58"/>
      <c r="U6187" s="58"/>
      <c r="V6187" s="53">
        <f>T6187-U6187</f>
        <v>0</v>
      </c>
      <c r="W6187" s="75"/>
      <c r="X6187" s="76"/>
    </row>
    <row r="6188" spans="1:24" s="77" customFormat="1" ht="15.75" x14ac:dyDescent="0.25">
      <c r="A6188" s="72" t="s">
        <v>322</v>
      </c>
      <c r="B6188" s="33" t="s">
        <v>337</v>
      </c>
      <c r="C6188" s="73" t="s">
        <v>111</v>
      </c>
      <c r="D6188" s="34" t="s">
        <v>115</v>
      </c>
      <c r="E6188" s="74"/>
      <c r="F6188" s="74"/>
      <c r="G6188" s="74"/>
      <c r="H6188" s="74"/>
      <c r="I6188" s="54"/>
      <c r="J6188" s="50"/>
      <c r="K6188" s="54"/>
      <c r="L6188" s="55"/>
      <c r="M6188" s="75"/>
      <c r="N6188" s="75"/>
      <c r="O6188" s="74"/>
      <c r="P6188" s="74"/>
      <c r="Q6188" s="57">
        <f>O6188-P6188</f>
        <v>0</v>
      </c>
      <c r="R6188" s="74"/>
      <c r="S6188" s="53">
        <f>ROUND(R6188/12*3,0)</f>
        <v>0</v>
      </c>
      <c r="T6188" s="58"/>
      <c r="U6188" s="58"/>
      <c r="V6188" s="53">
        <f>T6188-U6188</f>
        <v>0</v>
      </c>
      <c r="W6188" s="75"/>
      <c r="X6188" s="76"/>
    </row>
    <row r="6189" spans="1:24" s="77" customFormat="1" ht="31.5" x14ac:dyDescent="0.25">
      <c r="A6189" s="72" t="s">
        <v>322</v>
      </c>
      <c r="B6189" s="33" t="s">
        <v>337</v>
      </c>
      <c r="C6189" s="73" t="s">
        <v>113</v>
      </c>
      <c r="D6189" s="34" t="s">
        <v>116</v>
      </c>
      <c r="E6189" s="74"/>
      <c r="F6189" s="74"/>
      <c r="G6189" s="74"/>
      <c r="H6189" s="74"/>
      <c r="I6189" s="127"/>
      <c r="J6189" s="55"/>
      <c r="K6189" s="127"/>
      <c r="L6189" s="55"/>
      <c r="M6189" s="75"/>
      <c r="N6189" s="75"/>
      <c r="O6189" s="74"/>
      <c r="P6189" s="74"/>
      <c r="Q6189" s="59">
        <f>O6189-P6189</f>
        <v>0</v>
      </c>
      <c r="R6189" s="74"/>
      <c r="S6189" s="53">
        <f>ROUND(R6189/12*3,0)</f>
        <v>0</v>
      </c>
      <c r="T6189" s="53"/>
      <c r="U6189" s="53"/>
      <c r="V6189" s="53">
        <f>T6189-U6189</f>
        <v>0</v>
      </c>
      <c r="W6189" s="75"/>
      <c r="X6189" s="76"/>
    </row>
    <row r="6190" spans="1:24" s="77" customFormat="1" ht="15.75" x14ac:dyDescent="0.25">
      <c r="A6190" s="72" t="s">
        <v>322</v>
      </c>
      <c r="B6190" s="33" t="s">
        <v>337</v>
      </c>
      <c r="C6190" s="73" t="s">
        <v>112</v>
      </c>
      <c r="D6190" s="34" t="s">
        <v>117</v>
      </c>
      <c r="E6190" s="74"/>
      <c r="F6190" s="74"/>
      <c r="G6190" s="74"/>
      <c r="H6190" s="74"/>
      <c r="I6190" s="54"/>
      <c r="J6190" s="50"/>
      <c r="K6190" s="54"/>
      <c r="L6190" s="55"/>
      <c r="M6190" s="75"/>
      <c r="N6190" s="75"/>
      <c r="O6190" s="74"/>
      <c r="P6190" s="74"/>
      <c r="Q6190" s="57">
        <f>O6190-P6190</f>
        <v>0</v>
      </c>
      <c r="R6190" s="74"/>
      <c r="S6190" s="53">
        <f>ROUND(R6190/12*3,0)</f>
        <v>0</v>
      </c>
      <c r="T6190" s="58"/>
      <c r="U6190" s="58"/>
      <c r="V6190" s="53">
        <f>T6190-U6190</f>
        <v>0</v>
      </c>
      <c r="W6190" s="75"/>
      <c r="X6190" s="76"/>
    </row>
    <row r="6191" spans="1:24" s="77" customFormat="1" ht="15.75" x14ac:dyDescent="0.25">
      <c r="A6191" s="72" t="s">
        <v>322</v>
      </c>
      <c r="B6191" s="22" t="s">
        <v>338</v>
      </c>
      <c r="C6191" s="73" t="s">
        <v>102</v>
      </c>
      <c r="D6191" s="41" t="s">
        <v>33</v>
      </c>
      <c r="E6191" s="64">
        <f>SUM(E6192:E6244)</f>
        <v>376686</v>
      </c>
      <c r="F6191" s="64">
        <f>SUM(F6192:F6244)</f>
        <v>94171.5</v>
      </c>
      <c r="G6191" s="64">
        <f>SUM(G6192:G6244)</f>
        <v>128851</v>
      </c>
      <c r="H6191" s="64">
        <f>SUM(H6192:H6244)</f>
        <v>89787</v>
      </c>
      <c r="I6191" s="134">
        <f>SUM(I6192:I6244)</f>
        <v>37676.25</v>
      </c>
      <c r="J6191" s="50">
        <f>ROUND(I6191/F6191*100,2)</f>
        <v>40.01</v>
      </c>
      <c r="K6191" s="134">
        <f>SUM(K6192:K6244)</f>
        <v>-2996.75</v>
      </c>
      <c r="L6191" s="55">
        <f>ROUND(K6191*100/-F6191,2)</f>
        <v>3.18</v>
      </c>
      <c r="M6191" s="64"/>
      <c r="N6191" s="64"/>
      <c r="O6191" s="64">
        <f t="shared" ref="O6191:V6191" si="1490">SUM(O6192:O6244)</f>
        <v>6090</v>
      </c>
      <c r="P6191" s="64">
        <f t="shared" si="1490"/>
        <v>4081</v>
      </c>
      <c r="Q6191" s="134">
        <f t="shared" si="1490"/>
        <v>2009</v>
      </c>
      <c r="R6191" s="64">
        <f t="shared" si="1490"/>
        <v>460</v>
      </c>
      <c r="S6191" s="64">
        <f t="shared" si="1490"/>
        <v>115</v>
      </c>
      <c r="T6191" s="144">
        <f t="shared" si="1490"/>
        <v>154</v>
      </c>
      <c r="U6191" s="144">
        <f t="shared" si="1490"/>
        <v>111</v>
      </c>
      <c r="V6191" s="64">
        <f t="shared" si="1490"/>
        <v>43</v>
      </c>
      <c r="W6191" s="64"/>
      <c r="X6191" s="76"/>
    </row>
    <row r="6192" spans="1:24" s="77" customFormat="1" ht="31.5" x14ac:dyDescent="0.25">
      <c r="A6192" s="72" t="s">
        <v>322</v>
      </c>
      <c r="B6192" s="33" t="s">
        <v>338</v>
      </c>
      <c r="C6192" s="78" t="s">
        <v>139</v>
      </c>
      <c r="D6192" s="43" t="s">
        <v>119</v>
      </c>
      <c r="E6192" s="53">
        <v>284715</v>
      </c>
      <c r="F6192" s="53">
        <f t="shared" ref="F6192:F6193" si="1491">E6192/12*3</f>
        <v>71178.75</v>
      </c>
      <c r="G6192" s="53">
        <v>68182</v>
      </c>
      <c r="H6192" s="53">
        <v>68182</v>
      </c>
      <c r="I6192" s="127"/>
      <c r="J6192" s="55"/>
      <c r="K6192" s="54">
        <f t="shared" ref="K6192" si="1492">G6192-F6192</f>
        <v>-2996.75</v>
      </c>
      <c r="L6192" s="55">
        <f t="shared" ref="L6192" si="1493">ROUND(K6192*100/-F6192,2)</f>
        <v>4.21</v>
      </c>
      <c r="M6192" s="75"/>
      <c r="N6192" s="75"/>
      <c r="O6192" s="74">
        <v>2884</v>
      </c>
      <c r="P6192" s="74">
        <v>2884</v>
      </c>
      <c r="Q6192" s="57">
        <f t="shared" ref="Q6192:Q6244" si="1494">O6192-P6192</f>
        <v>0</v>
      </c>
      <c r="R6192" s="74">
        <v>380</v>
      </c>
      <c r="S6192" s="53">
        <f>ROUND(R6192/12*3,0)</f>
        <v>95</v>
      </c>
      <c r="T6192" s="58">
        <v>91</v>
      </c>
      <c r="U6192" s="58">
        <v>91</v>
      </c>
      <c r="V6192" s="53">
        <f t="shared" ref="V6192:V6244" si="1495">T6192-U6192</f>
        <v>0</v>
      </c>
      <c r="W6192" s="75"/>
      <c r="X6192" s="76"/>
    </row>
    <row r="6193" spans="1:24" s="77" customFormat="1" ht="47.25" x14ac:dyDescent="0.25">
      <c r="A6193" s="72" t="s">
        <v>322</v>
      </c>
      <c r="B6193" s="33" t="s">
        <v>338</v>
      </c>
      <c r="C6193" s="78" t="s">
        <v>140</v>
      </c>
      <c r="D6193" s="43" t="s">
        <v>120</v>
      </c>
      <c r="E6193" s="53">
        <v>65678</v>
      </c>
      <c r="F6193" s="53">
        <f t="shared" si="1491"/>
        <v>16419.5</v>
      </c>
      <c r="G6193" s="53">
        <v>35545</v>
      </c>
      <c r="H6193" s="53">
        <v>15178</v>
      </c>
      <c r="I6193" s="127">
        <f t="shared" ref="I6193" si="1496">G6193-F6193</f>
        <v>19125.5</v>
      </c>
      <c r="J6193" s="55">
        <f t="shared" ref="J6193" si="1497">ROUND(I6193/F6193*100,2)</f>
        <v>116.48</v>
      </c>
      <c r="K6193" s="54"/>
      <c r="L6193" s="55"/>
      <c r="M6193" s="75"/>
      <c r="N6193" s="75"/>
      <c r="O6193" s="74">
        <v>1855</v>
      </c>
      <c r="P6193" s="74">
        <v>854</v>
      </c>
      <c r="Q6193" s="57">
        <f t="shared" si="1494"/>
        <v>1001</v>
      </c>
      <c r="R6193" s="74">
        <v>35</v>
      </c>
      <c r="S6193" s="53">
        <f>ROUND(R6193/12*3,0)</f>
        <v>9</v>
      </c>
      <c r="T6193" s="58">
        <v>20</v>
      </c>
      <c r="U6193" s="58">
        <v>9</v>
      </c>
      <c r="V6193" s="53">
        <f t="shared" si="1495"/>
        <v>11</v>
      </c>
      <c r="W6193" s="75"/>
      <c r="X6193" s="76"/>
    </row>
    <row r="6194" spans="1:24" s="77" customFormat="1" ht="31.5" x14ac:dyDescent="0.25">
      <c r="A6194" s="72" t="s">
        <v>322</v>
      </c>
      <c r="B6194" s="33" t="s">
        <v>338</v>
      </c>
      <c r="C6194" s="78" t="s">
        <v>141</v>
      </c>
      <c r="D6194" s="43" t="s">
        <v>142</v>
      </c>
      <c r="E6194" s="74"/>
      <c r="F6194" s="74"/>
      <c r="G6194" s="74"/>
      <c r="H6194" s="74"/>
      <c r="I6194" s="54"/>
      <c r="J6194" s="50"/>
      <c r="K6194" s="54"/>
      <c r="L6194" s="55"/>
      <c r="M6194" s="75"/>
      <c r="N6194" s="75"/>
      <c r="O6194" s="74"/>
      <c r="P6194" s="74"/>
      <c r="Q6194" s="57">
        <f t="shared" si="1494"/>
        <v>0</v>
      </c>
      <c r="R6194" s="74"/>
      <c r="S6194" s="53">
        <f t="shared" ref="S6194:S6232" si="1498">ROUND(R6194/12*3,0)</f>
        <v>0</v>
      </c>
      <c r="T6194" s="58"/>
      <c r="U6194" s="58"/>
      <c r="V6194" s="53">
        <f t="shared" si="1495"/>
        <v>0</v>
      </c>
      <c r="W6194" s="75"/>
      <c r="X6194" s="76"/>
    </row>
    <row r="6195" spans="1:24" s="77" customFormat="1" ht="31.5" x14ac:dyDescent="0.25">
      <c r="A6195" s="72" t="s">
        <v>322</v>
      </c>
      <c r="B6195" s="33" t="s">
        <v>338</v>
      </c>
      <c r="C6195" s="78" t="s">
        <v>143</v>
      </c>
      <c r="D6195" s="43" t="s">
        <v>144</v>
      </c>
      <c r="E6195" s="74"/>
      <c r="F6195" s="74"/>
      <c r="G6195" s="74"/>
      <c r="H6195" s="74"/>
      <c r="I6195" s="54"/>
      <c r="J6195" s="50"/>
      <c r="K6195" s="54"/>
      <c r="L6195" s="55"/>
      <c r="M6195" s="75"/>
      <c r="N6195" s="75"/>
      <c r="O6195" s="74"/>
      <c r="P6195" s="74"/>
      <c r="Q6195" s="57">
        <f t="shared" si="1494"/>
        <v>0</v>
      </c>
      <c r="R6195" s="74"/>
      <c r="S6195" s="53">
        <f t="shared" si="1498"/>
        <v>0</v>
      </c>
      <c r="T6195" s="58"/>
      <c r="U6195" s="58"/>
      <c r="V6195" s="53">
        <f t="shared" si="1495"/>
        <v>0</v>
      </c>
      <c r="W6195" s="75"/>
      <c r="X6195" s="76"/>
    </row>
    <row r="6196" spans="1:24" s="77" customFormat="1" ht="15.75" x14ac:dyDescent="0.25">
      <c r="A6196" s="72" t="s">
        <v>322</v>
      </c>
      <c r="B6196" s="33" t="s">
        <v>338</v>
      </c>
      <c r="C6196" s="78" t="s">
        <v>145</v>
      </c>
      <c r="D6196" s="43" t="s">
        <v>146</v>
      </c>
      <c r="E6196" s="74"/>
      <c r="F6196" s="74"/>
      <c r="G6196" s="74"/>
      <c r="H6196" s="74"/>
      <c r="I6196" s="54"/>
      <c r="J6196" s="50"/>
      <c r="K6196" s="54"/>
      <c r="L6196" s="55"/>
      <c r="M6196" s="75"/>
      <c r="N6196" s="75"/>
      <c r="O6196" s="74"/>
      <c r="P6196" s="74"/>
      <c r="Q6196" s="57">
        <f t="shared" si="1494"/>
        <v>0</v>
      </c>
      <c r="R6196" s="74"/>
      <c r="S6196" s="53">
        <f t="shared" si="1498"/>
        <v>0</v>
      </c>
      <c r="T6196" s="58"/>
      <c r="U6196" s="58"/>
      <c r="V6196" s="53">
        <f t="shared" si="1495"/>
        <v>0</v>
      </c>
      <c r="W6196" s="75"/>
      <c r="X6196" s="76"/>
    </row>
    <row r="6197" spans="1:24" s="77" customFormat="1" ht="15.75" x14ac:dyDescent="0.25">
      <c r="A6197" s="72" t="s">
        <v>322</v>
      </c>
      <c r="B6197" s="33" t="s">
        <v>338</v>
      </c>
      <c r="C6197" s="78" t="s">
        <v>147</v>
      </c>
      <c r="D6197" s="43" t="s">
        <v>148</v>
      </c>
      <c r="E6197" s="74"/>
      <c r="F6197" s="74"/>
      <c r="G6197" s="74"/>
      <c r="H6197" s="74"/>
      <c r="I6197" s="54"/>
      <c r="J6197" s="50"/>
      <c r="K6197" s="54"/>
      <c r="L6197" s="55"/>
      <c r="M6197" s="75"/>
      <c r="N6197" s="75"/>
      <c r="O6197" s="74"/>
      <c r="P6197" s="74"/>
      <c r="Q6197" s="57">
        <f t="shared" si="1494"/>
        <v>0</v>
      </c>
      <c r="R6197" s="74"/>
      <c r="S6197" s="53">
        <f t="shared" si="1498"/>
        <v>0</v>
      </c>
      <c r="T6197" s="58"/>
      <c r="U6197" s="58"/>
      <c r="V6197" s="53">
        <f t="shared" si="1495"/>
        <v>0</v>
      </c>
      <c r="W6197" s="75"/>
      <c r="X6197" s="76"/>
    </row>
    <row r="6198" spans="1:24" s="77" customFormat="1" ht="78.75" x14ac:dyDescent="0.25">
      <c r="A6198" s="72" t="s">
        <v>322</v>
      </c>
      <c r="B6198" s="33" t="s">
        <v>338</v>
      </c>
      <c r="C6198" s="78" t="s">
        <v>149</v>
      </c>
      <c r="D6198" s="43" t="s">
        <v>150</v>
      </c>
      <c r="E6198" s="74"/>
      <c r="F6198" s="74"/>
      <c r="G6198" s="74"/>
      <c r="H6198" s="74"/>
      <c r="I6198" s="54"/>
      <c r="J6198" s="50"/>
      <c r="K6198" s="54"/>
      <c r="L6198" s="55"/>
      <c r="M6198" s="75"/>
      <c r="N6198" s="75"/>
      <c r="O6198" s="74"/>
      <c r="P6198" s="74"/>
      <c r="Q6198" s="57">
        <f t="shared" si="1494"/>
        <v>0</v>
      </c>
      <c r="R6198" s="74"/>
      <c r="S6198" s="53">
        <f t="shared" si="1498"/>
        <v>0</v>
      </c>
      <c r="T6198" s="58"/>
      <c r="U6198" s="58"/>
      <c r="V6198" s="53">
        <f t="shared" si="1495"/>
        <v>0</v>
      </c>
      <c r="W6198" s="75"/>
      <c r="X6198" s="76"/>
    </row>
    <row r="6199" spans="1:24" s="77" customFormat="1" ht="31.5" x14ac:dyDescent="0.25">
      <c r="A6199" s="72" t="s">
        <v>322</v>
      </c>
      <c r="B6199" s="33" t="s">
        <v>338</v>
      </c>
      <c r="C6199" s="78" t="s">
        <v>130</v>
      </c>
      <c r="D6199" s="43" t="s">
        <v>151</v>
      </c>
      <c r="E6199" s="74"/>
      <c r="F6199" s="74"/>
      <c r="G6199" s="74"/>
      <c r="H6199" s="74"/>
      <c r="I6199" s="54"/>
      <c r="J6199" s="50"/>
      <c r="K6199" s="54"/>
      <c r="L6199" s="55"/>
      <c r="M6199" s="75"/>
      <c r="N6199" s="75"/>
      <c r="O6199" s="74"/>
      <c r="P6199" s="74"/>
      <c r="Q6199" s="57">
        <f t="shared" si="1494"/>
        <v>0</v>
      </c>
      <c r="R6199" s="74"/>
      <c r="S6199" s="53">
        <f t="shared" si="1498"/>
        <v>0</v>
      </c>
      <c r="T6199" s="58"/>
      <c r="U6199" s="58"/>
      <c r="V6199" s="53">
        <f t="shared" si="1495"/>
        <v>0</v>
      </c>
      <c r="W6199" s="75"/>
      <c r="X6199" s="76"/>
    </row>
    <row r="6200" spans="1:24" s="77" customFormat="1" ht="47.25" x14ac:dyDescent="0.25">
      <c r="A6200" s="72" t="s">
        <v>322</v>
      </c>
      <c r="B6200" s="33" t="s">
        <v>338</v>
      </c>
      <c r="C6200" s="78" t="s">
        <v>174</v>
      </c>
      <c r="D6200" s="43" t="s">
        <v>175</v>
      </c>
      <c r="E6200" s="74"/>
      <c r="F6200" s="74"/>
      <c r="G6200" s="74"/>
      <c r="H6200" s="74"/>
      <c r="I6200" s="54"/>
      <c r="J6200" s="50"/>
      <c r="K6200" s="54"/>
      <c r="L6200" s="55"/>
      <c r="M6200" s="75"/>
      <c r="N6200" s="75"/>
      <c r="O6200" s="74"/>
      <c r="P6200" s="74"/>
      <c r="Q6200" s="57">
        <f t="shared" si="1494"/>
        <v>0</v>
      </c>
      <c r="R6200" s="74"/>
      <c r="S6200" s="53">
        <f t="shared" si="1498"/>
        <v>0</v>
      </c>
      <c r="T6200" s="58"/>
      <c r="U6200" s="58"/>
      <c r="V6200" s="53">
        <f t="shared" si="1495"/>
        <v>0</v>
      </c>
      <c r="W6200" s="75"/>
      <c r="X6200" s="76"/>
    </row>
    <row r="6201" spans="1:24" s="77" customFormat="1" ht="31.5" x14ac:dyDescent="0.25">
      <c r="A6201" s="72" t="s">
        <v>322</v>
      </c>
      <c r="B6201" s="33" t="s">
        <v>338</v>
      </c>
      <c r="C6201" s="78" t="s">
        <v>129</v>
      </c>
      <c r="D6201" s="43" t="s">
        <v>152</v>
      </c>
      <c r="E6201" s="74"/>
      <c r="F6201" s="74"/>
      <c r="G6201" s="74"/>
      <c r="H6201" s="74"/>
      <c r="I6201" s="54"/>
      <c r="J6201" s="50"/>
      <c r="K6201" s="54"/>
      <c r="L6201" s="55"/>
      <c r="M6201" s="75"/>
      <c r="N6201" s="75"/>
      <c r="O6201" s="74"/>
      <c r="P6201" s="74"/>
      <c r="Q6201" s="57">
        <f t="shared" si="1494"/>
        <v>0</v>
      </c>
      <c r="R6201" s="74"/>
      <c r="S6201" s="53">
        <f t="shared" si="1498"/>
        <v>0</v>
      </c>
      <c r="T6201" s="58"/>
      <c r="U6201" s="58"/>
      <c r="V6201" s="53">
        <f t="shared" si="1495"/>
        <v>0</v>
      </c>
      <c r="W6201" s="75"/>
      <c r="X6201" s="76"/>
    </row>
    <row r="6202" spans="1:24" s="77" customFormat="1" ht="31.5" x14ac:dyDescent="0.25">
      <c r="A6202" s="72" t="s">
        <v>322</v>
      </c>
      <c r="B6202" s="33" t="s">
        <v>338</v>
      </c>
      <c r="C6202" s="78" t="s">
        <v>176</v>
      </c>
      <c r="D6202" s="43" t="s">
        <v>177</v>
      </c>
      <c r="E6202" s="74"/>
      <c r="F6202" s="74"/>
      <c r="G6202" s="74"/>
      <c r="H6202" s="74"/>
      <c r="I6202" s="54"/>
      <c r="J6202" s="50"/>
      <c r="K6202" s="54"/>
      <c r="L6202" s="55"/>
      <c r="M6202" s="75"/>
      <c r="N6202" s="75"/>
      <c r="O6202" s="74"/>
      <c r="P6202" s="74"/>
      <c r="Q6202" s="57">
        <f t="shared" si="1494"/>
        <v>0</v>
      </c>
      <c r="R6202" s="74"/>
      <c r="S6202" s="53">
        <f t="shared" si="1498"/>
        <v>0</v>
      </c>
      <c r="T6202" s="58"/>
      <c r="U6202" s="58"/>
      <c r="V6202" s="53">
        <f t="shared" si="1495"/>
        <v>0</v>
      </c>
      <c r="W6202" s="75"/>
      <c r="X6202" s="76"/>
    </row>
    <row r="6203" spans="1:24" s="77" customFormat="1" ht="15.75" x14ac:dyDescent="0.25">
      <c r="A6203" s="72" t="s">
        <v>322</v>
      </c>
      <c r="B6203" s="33" t="s">
        <v>338</v>
      </c>
      <c r="C6203" s="78" t="s">
        <v>131</v>
      </c>
      <c r="D6203" s="43" t="s">
        <v>153</v>
      </c>
      <c r="E6203" s="74"/>
      <c r="F6203" s="74"/>
      <c r="G6203" s="74"/>
      <c r="H6203" s="74"/>
      <c r="I6203" s="54"/>
      <c r="J6203" s="50"/>
      <c r="K6203" s="54"/>
      <c r="L6203" s="55"/>
      <c r="M6203" s="75"/>
      <c r="N6203" s="75"/>
      <c r="O6203" s="74"/>
      <c r="P6203" s="74"/>
      <c r="Q6203" s="57">
        <f t="shared" si="1494"/>
        <v>0</v>
      </c>
      <c r="R6203" s="74"/>
      <c r="S6203" s="53">
        <f t="shared" si="1498"/>
        <v>0</v>
      </c>
      <c r="T6203" s="58"/>
      <c r="U6203" s="58"/>
      <c r="V6203" s="53">
        <f t="shared" si="1495"/>
        <v>0</v>
      </c>
      <c r="W6203" s="75"/>
      <c r="X6203" s="76"/>
    </row>
    <row r="6204" spans="1:24" s="77" customFormat="1" ht="31.5" x14ac:dyDescent="0.25">
      <c r="A6204" s="72" t="s">
        <v>322</v>
      </c>
      <c r="B6204" s="33" t="s">
        <v>338</v>
      </c>
      <c r="C6204" s="78" t="s">
        <v>178</v>
      </c>
      <c r="D6204" s="43" t="s">
        <v>179</v>
      </c>
      <c r="E6204" s="74"/>
      <c r="F6204" s="74"/>
      <c r="G6204" s="74"/>
      <c r="H6204" s="74"/>
      <c r="I6204" s="54"/>
      <c r="J6204" s="50"/>
      <c r="K6204" s="54"/>
      <c r="L6204" s="55"/>
      <c r="M6204" s="75"/>
      <c r="N6204" s="75"/>
      <c r="O6204" s="74"/>
      <c r="P6204" s="74"/>
      <c r="Q6204" s="57">
        <f t="shared" si="1494"/>
        <v>0</v>
      </c>
      <c r="R6204" s="74"/>
      <c r="S6204" s="53">
        <f t="shared" si="1498"/>
        <v>0</v>
      </c>
      <c r="T6204" s="58"/>
      <c r="U6204" s="58"/>
      <c r="V6204" s="53">
        <f t="shared" si="1495"/>
        <v>0</v>
      </c>
      <c r="W6204" s="75"/>
      <c r="X6204" s="76"/>
    </row>
    <row r="6205" spans="1:24" s="77" customFormat="1" ht="31.5" x14ac:dyDescent="0.25">
      <c r="A6205" s="72" t="s">
        <v>322</v>
      </c>
      <c r="B6205" s="33" t="s">
        <v>338</v>
      </c>
      <c r="C6205" s="78" t="s">
        <v>132</v>
      </c>
      <c r="D6205" s="43" t="s">
        <v>154</v>
      </c>
      <c r="E6205" s="74"/>
      <c r="F6205" s="74"/>
      <c r="G6205" s="74"/>
      <c r="H6205" s="74"/>
      <c r="I6205" s="54"/>
      <c r="J6205" s="50"/>
      <c r="K6205" s="54"/>
      <c r="L6205" s="55"/>
      <c r="M6205" s="75"/>
      <c r="N6205" s="75"/>
      <c r="O6205" s="74"/>
      <c r="P6205" s="74"/>
      <c r="Q6205" s="57">
        <f t="shared" si="1494"/>
        <v>0</v>
      </c>
      <c r="R6205" s="74"/>
      <c r="S6205" s="53">
        <f t="shared" si="1498"/>
        <v>0</v>
      </c>
      <c r="T6205" s="58"/>
      <c r="U6205" s="58"/>
      <c r="V6205" s="53">
        <f t="shared" si="1495"/>
        <v>0</v>
      </c>
      <c r="W6205" s="75"/>
      <c r="X6205" s="76"/>
    </row>
    <row r="6206" spans="1:24" s="77" customFormat="1" ht="15.75" x14ac:dyDescent="0.25">
      <c r="A6206" s="72" t="s">
        <v>322</v>
      </c>
      <c r="B6206" s="33" t="s">
        <v>338</v>
      </c>
      <c r="C6206" s="78" t="s">
        <v>133</v>
      </c>
      <c r="D6206" s="43" t="s">
        <v>155</v>
      </c>
      <c r="E6206" s="74"/>
      <c r="F6206" s="74"/>
      <c r="G6206" s="74"/>
      <c r="H6206" s="74"/>
      <c r="I6206" s="54"/>
      <c r="J6206" s="50"/>
      <c r="K6206" s="54"/>
      <c r="L6206" s="55"/>
      <c r="M6206" s="75"/>
      <c r="N6206" s="75"/>
      <c r="O6206" s="74"/>
      <c r="P6206" s="74"/>
      <c r="Q6206" s="57">
        <f t="shared" si="1494"/>
        <v>0</v>
      </c>
      <c r="R6206" s="74"/>
      <c r="S6206" s="53">
        <f t="shared" si="1498"/>
        <v>0</v>
      </c>
      <c r="T6206" s="58"/>
      <c r="U6206" s="58"/>
      <c r="V6206" s="53">
        <f t="shared" si="1495"/>
        <v>0</v>
      </c>
      <c r="W6206" s="75"/>
      <c r="X6206" s="76"/>
    </row>
    <row r="6207" spans="1:24" s="77" customFormat="1" ht="15.75" x14ac:dyDescent="0.25">
      <c r="A6207" s="72" t="s">
        <v>322</v>
      </c>
      <c r="B6207" s="33" t="s">
        <v>338</v>
      </c>
      <c r="C6207" s="78" t="s">
        <v>135</v>
      </c>
      <c r="D6207" s="43" t="s">
        <v>156</v>
      </c>
      <c r="E6207" s="74"/>
      <c r="F6207" s="74"/>
      <c r="G6207" s="74"/>
      <c r="H6207" s="74"/>
      <c r="I6207" s="54"/>
      <c r="J6207" s="50"/>
      <c r="K6207" s="54"/>
      <c r="L6207" s="55"/>
      <c r="M6207" s="75"/>
      <c r="N6207" s="75"/>
      <c r="O6207" s="74"/>
      <c r="P6207" s="74"/>
      <c r="Q6207" s="57">
        <f t="shared" si="1494"/>
        <v>0</v>
      </c>
      <c r="R6207" s="74"/>
      <c r="S6207" s="53">
        <f t="shared" si="1498"/>
        <v>0</v>
      </c>
      <c r="T6207" s="58"/>
      <c r="U6207" s="58"/>
      <c r="V6207" s="53">
        <f t="shared" si="1495"/>
        <v>0</v>
      </c>
      <c r="W6207" s="75"/>
      <c r="X6207" s="76"/>
    </row>
    <row r="6208" spans="1:24" s="77" customFormat="1" ht="31.5" x14ac:dyDescent="0.25">
      <c r="A6208" s="72" t="s">
        <v>322</v>
      </c>
      <c r="B6208" s="33" t="s">
        <v>338</v>
      </c>
      <c r="C6208" s="78" t="s">
        <v>136</v>
      </c>
      <c r="D6208" s="43" t="s">
        <v>157</v>
      </c>
      <c r="E6208" s="74"/>
      <c r="F6208" s="74"/>
      <c r="G6208" s="74"/>
      <c r="H6208" s="74"/>
      <c r="I6208" s="54"/>
      <c r="J6208" s="50"/>
      <c r="K6208" s="54"/>
      <c r="L6208" s="55"/>
      <c r="M6208" s="75"/>
      <c r="N6208" s="75"/>
      <c r="O6208" s="74"/>
      <c r="P6208" s="74"/>
      <c r="Q6208" s="57">
        <f t="shared" si="1494"/>
        <v>0</v>
      </c>
      <c r="R6208" s="74"/>
      <c r="S6208" s="53">
        <f t="shared" si="1498"/>
        <v>0</v>
      </c>
      <c r="T6208" s="58"/>
      <c r="U6208" s="58"/>
      <c r="V6208" s="53">
        <f t="shared" si="1495"/>
        <v>0</v>
      </c>
      <c r="W6208" s="75"/>
      <c r="X6208" s="76"/>
    </row>
    <row r="6209" spans="1:24" s="77" customFormat="1" ht="47.25" x14ac:dyDescent="0.25">
      <c r="A6209" s="72" t="s">
        <v>322</v>
      </c>
      <c r="B6209" s="33" t="s">
        <v>338</v>
      </c>
      <c r="C6209" s="78" t="s">
        <v>134</v>
      </c>
      <c r="D6209" s="43" t="s">
        <v>158</v>
      </c>
      <c r="E6209" s="74"/>
      <c r="F6209" s="74"/>
      <c r="G6209" s="74"/>
      <c r="H6209" s="74"/>
      <c r="I6209" s="54"/>
      <c r="J6209" s="50"/>
      <c r="K6209" s="54"/>
      <c r="L6209" s="55"/>
      <c r="M6209" s="75"/>
      <c r="N6209" s="75"/>
      <c r="O6209" s="74"/>
      <c r="P6209" s="74"/>
      <c r="Q6209" s="57">
        <f t="shared" si="1494"/>
        <v>0</v>
      </c>
      <c r="R6209" s="74"/>
      <c r="S6209" s="53">
        <f t="shared" si="1498"/>
        <v>0</v>
      </c>
      <c r="T6209" s="58"/>
      <c r="U6209" s="58"/>
      <c r="V6209" s="53">
        <f t="shared" si="1495"/>
        <v>0</v>
      </c>
      <c r="W6209" s="75"/>
      <c r="X6209" s="76"/>
    </row>
    <row r="6210" spans="1:24" s="77" customFormat="1" ht="15.75" x14ac:dyDescent="0.25">
      <c r="A6210" s="72" t="s">
        <v>322</v>
      </c>
      <c r="B6210" s="33" t="s">
        <v>338</v>
      </c>
      <c r="C6210" s="78" t="s">
        <v>138</v>
      </c>
      <c r="D6210" s="43" t="s">
        <v>159</v>
      </c>
      <c r="E6210" s="74"/>
      <c r="F6210" s="74"/>
      <c r="G6210" s="74"/>
      <c r="H6210" s="74"/>
      <c r="I6210" s="54"/>
      <c r="J6210" s="50"/>
      <c r="K6210" s="54"/>
      <c r="L6210" s="55"/>
      <c r="M6210" s="75"/>
      <c r="N6210" s="75"/>
      <c r="O6210" s="74"/>
      <c r="P6210" s="74"/>
      <c r="Q6210" s="57">
        <f t="shared" si="1494"/>
        <v>0</v>
      </c>
      <c r="R6210" s="74"/>
      <c r="S6210" s="53">
        <f t="shared" si="1498"/>
        <v>0</v>
      </c>
      <c r="T6210" s="58"/>
      <c r="U6210" s="58"/>
      <c r="V6210" s="53">
        <f t="shared" si="1495"/>
        <v>0</v>
      </c>
      <c r="W6210" s="75"/>
      <c r="X6210" s="76"/>
    </row>
    <row r="6211" spans="1:24" s="77" customFormat="1" ht="15.75" x14ac:dyDescent="0.25">
      <c r="A6211" s="72" t="s">
        <v>322</v>
      </c>
      <c r="B6211" s="33" t="s">
        <v>338</v>
      </c>
      <c r="C6211" s="78" t="s">
        <v>180</v>
      </c>
      <c r="D6211" s="43" t="s">
        <v>181</v>
      </c>
      <c r="E6211" s="74"/>
      <c r="F6211" s="74"/>
      <c r="G6211" s="74"/>
      <c r="H6211" s="74"/>
      <c r="I6211" s="54"/>
      <c r="J6211" s="50"/>
      <c r="K6211" s="54"/>
      <c r="L6211" s="55"/>
      <c r="M6211" s="75"/>
      <c r="N6211" s="75"/>
      <c r="O6211" s="74"/>
      <c r="P6211" s="74"/>
      <c r="Q6211" s="57">
        <f t="shared" si="1494"/>
        <v>0</v>
      </c>
      <c r="R6211" s="74"/>
      <c r="S6211" s="53">
        <f t="shared" si="1498"/>
        <v>0</v>
      </c>
      <c r="T6211" s="58"/>
      <c r="U6211" s="58"/>
      <c r="V6211" s="53">
        <f t="shared" si="1495"/>
        <v>0</v>
      </c>
      <c r="W6211" s="75"/>
      <c r="X6211" s="76"/>
    </row>
    <row r="6212" spans="1:24" s="77" customFormat="1" ht="31.5" x14ac:dyDescent="0.25">
      <c r="A6212" s="72" t="s">
        <v>322</v>
      </c>
      <c r="B6212" s="33" t="s">
        <v>338</v>
      </c>
      <c r="C6212" s="78" t="s">
        <v>137</v>
      </c>
      <c r="D6212" s="43" t="s">
        <v>160</v>
      </c>
      <c r="E6212" s="74"/>
      <c r="F6212" s="74"/>
      <c r="G6212" s="74"/>
      <c r="H6212" s="74"/>
      <c r="I6212" s="54"/>
      <c r="J6212" s="50"/>
      <c r="K6212" s="54"/>
      <c r="L6212" s="55"/>
      <c r="M6212" s="75"/>
      <c r="N6212" s="75"/>
      <c r="O6212" s="74"/>
      <c r="P6212" s="74"/>
      <c r="Q6212" s="57">
        <f t="shared" si="1494"/>
        <v>0</v>
      </c>
      <c r="R6212" s="74"/>
      <c r="S6212" s="53">
        <f t="shared" si="1498"/>
        <v>0</v>
      </c>
      <c r="T6212" s="58"/>
      <c r="U6212" s="58"/>
      <c r="V6212" s="53">
        <f t="shared" si="1495"/>
        <v>0</v>
      </c>
      <c r="W6212" s="75"/>
      <c r="X6212" s="76"/>
    </row>
    <row r="6213" spans="1:24" s="77" customFormat="1" ht="15.75" x14ac:dyDescent="0.25">
      <c r="A6213" s="72" t="s">
        <v>322</v>
      </c>
      <c r="B6213" s="33" t="s">
        <v>338</v>
      </c>
      <c r="C6213" s="78" t="s">
        <v>127</v>
      </c>
      <c r="D6213" s="43" t="s">
        <v>161</v>
      </c>
      <c r="E6213" s="74"/>
      <c r="F6213" s="74"/>
      <c r="G6213" s="74"/>
      <c r="H6213" s="74"/>
      <c r="I6213" s="54"/>
      <c r="J6213" s="50"/>
      <c r="K6213" s="54"/>
      <c r="L6213" s="55"/>
      <c r="M6213" s="75"/>
      <c r="N6213" s="75"/>
      <c r="O6213" s="74"/>
      <c r="P6213" s="74"/>
      <c r="Q6213" s="57">
        <f t="shared" si="1494"/>
        <v>0</v>
      </c>
      <c r="R6213" s="74"/>
      <c r="S6213" s="53">
        <f t="shared" si="1498"/>
        <v>0</v>
      </c>
      <c r="T6213" s="58"/>
      <c r="U6213" s="58"/>
      <c r="V6213" s="53">
        <f t="shared" si="1495"/>
        <v>0</v>
      </c>
      <c r="W6213" s="75"/>
      <c r="X6213" s="76"/>
    </row>
    <row r="6214" spans="1:24" s="77" customFormat="1" ht="31.5" x14ac:dyDescent="0.25">
      <c r="A6214" s="72" t="s">
        <v>322</v>
      </c>
      <c r="B6214" s="33" t="s">
        <v>338</v>
      </c>
      <c r="C6214" s="78" t="s">
        <v>126</v>
      </c>
      <c r="D6214" s="43" t="s">
        <v>162</v>
      </c>
      <c r="E6214" s="74"/>
      <c r="F6214" s="74"/>
      <c r="G6214" s="74"/>
      <c r="H6214" s="74"/>
      <c r="I6214" s="54"/>
      <c r="J6214" s="50"/>
      <c r="K6214" s="54"/>
      <c r="L6214" s="55"/>
      <c r="M6214" s="75"/>
      <c r="N6214" s="75"/>
      <c r="O6214" s="74"/>
      <c r="P6214" s="74"/>
      <c r="Q6214" s="57">
        <f t="shared" si="1494"/>
        <v>0</v>
      </c>
      <c r="R6214" s="74"/>
      <c r="S6214" s="53">
        <f t="shared" si="1498"/>
        <v>0</v>
      </c>
      <c r="T6214" s="58"/>
      <c r="U6214" s="58"/>
      <c r="V6214" s="53">
        <f t="shared" si="1495"/>
        <v>0</v>
      </c>
      <c r="W6214" s="75"/>
      <c r="X6214" s="76"/>
    </row>
    <row r="6215" spans="1:24" s="77" customFormat="1" ht="15.75" x14ac:dyDescent="0.25">
      <c r="A6215" s="72" t="s">
        <v>322</v>
      </c>
      <c r="B6215" s="33" t="s">
        <v>338</v>
      </c>
      <c r="C6215" s="78" t="s">
        <v>122</v>
      </c>
      <c r="D6215" s="43" t="s">
        <v>163</v>
      </c>
      <c r="E6215" s="74"/>
      <c r="F6215" s="74"/>
      <c r="G6215" s="74"/>
      <c r="H6215" s="74"/>
      <c r="I6215" s="54"/>
      <c r="J6215" s="50"/>
      <c r="K6215" s="54"/>
      <c r="L6215" s="55"/>
      <c r="M6215" s="75"/>
      <c r="N6215" s="75"/>
      <c r="O6215" s="74"/>
      <c r="P6215" s="74"/>
      <c r="Q6215" s="57">
        <f t="shared" si="1494"/>
        <v>0</v>
      </c>
      <c r="R6215" s="74"/>
      <c r="S6215" s="53">
        <f t="shared" si="1498"/>
        <v>0</v>
      </c>
      <c r="T6215" s="58"/>
      <c r="U6215" s="58"/>
      <c r="V6215" s="53">
        <f t="shared" si="1495"/>
        <v>0</v>
      </c>
      <c r="W6215" s="75"/>
      <c r="X6215" s="76"/>
    </row>
    <row r="6216" spans="1:24" s="77" customFormat="1" ht="15.75" x14ac:dyDescent="0.25">
      <c r="A6216" s="72" t="s">
        <v>322</v>
      </c>
      <c r="B6216" s="33" t="s">
        <v>338</v>
      </c>
      <c r="C6216" s="78" t="s">
        <v>123</v>
      </c>
      <c r="D6216" s="43" t="s">
        <v>164</v>
      </c>
      <c r="E6216" s="74"/>
      <c r="F6216" s="74"/>
      <c r="G6216" s="74"/>
      <c r="H6216" s="74"/>
      <c r="I6216" s="54"/>
      <c r="J6216" s="50"/>
      <c r="K6216" s="54"/>
      <c r="L6216" s="55"/>
      <c r="M6216" s="75"/>
      <c r="N6216" s="75"/>
      <c r="O6216" s="74"/>
      <c r="P6216" s="74"/>
      <c r="Q6216" s="57">
        <f t="shared" si="1494"/>
        <v>0</v>
      </c>
      <c r="R6216" s="74"/>
      <c r="S6216" s="53">
        <f t="shared" si="1498"/>
        <v>0</v>
      </c>
      <c r="T6216" s="58"/>
      <c r="U6216" s="58"/>
      <c r="V6216" s="53">
        <f t="shared" si="1495"/>
        <v>0</v>
      </c>
      <c r="W6216" s="75"/>
      <c r="X6216" s="76"/>
    </row>
    <row r="6217" spans="1:24" s="77" customFormat="1" ht="15.75" x14ac:dyDescent="0.25">
      <c r="A6217" s="72" t="s">
        <v>322</v>
      </c>
      <c r="B6217" s="33" t="s">
        <v>338</v>
      </c>
      <c r="C6217" s="78" t="s">
        <v>182</v>
      </c>
      <c r="D6217" s="43" t="s">
        <v>183</v>
      </c>
      <c r="E6217" s="74"/>
      <c r="F6217" s="74"/>
      <c r="G6217" s="74"/>
      <c r="H6217" s="74"/>
      <c r="I6217" s="54"/>
      <c r="J6217" s="50"/>
      <c r="K6217" s="54"/>
      <c r="L6217" s="55"/>
      <c r="M6217" s="75"/>
      <c r="N6217" s="75"/>
      <c r="O6217" s="74"/>
      <c r="P6217" s="74"/>
      <c r="Q6217" s="57">
        <f t="shared" si="1494"/>
        <v>0</v>
      </c>
      <c r="R6217" s="74"/>
      <c r="S6217" s="53">
        <f t="shared" si="1498"/>
        <v>0</v>
      </c>
      <c r="T6217" s="58"/>
      <c r="U6217" s="58"/>
      <c r="V6217" s="53">
        <f t="shared" si="1495"/>
        <v>0</v>
      </c>
      <c r="W6217" s="75"/>
      <c r="X6217" s="76"/>
    </row>
    <row r="6218" spans="1:24" s="77" customFormat="1" ht="15.75" x14ac:dyDescent="0.25">
      <c r="A6218" s="72" t="s">
        <v>322</v>
      </c>
      <c r="B6218" s="33" t="s">
        <v>338</v>
      </c>
      <c r="C6218" s="78" t="s">
        <v>184</v>
      </c>
      <c r="D6218" s="43" t="s">
        <v>185</v>
      </c>
      <c r="E6218" s="74"/>
      <c r="F6218" s="74"/>
      <c r="G6218" s="74"/>
      <c r="H6218" s="74"/>
      <c r="I6218" s="54"/>
      <c r="J6218" s="50"/>
      <c r="K6218" s="54"/>
      <c r="L6218" s="55"/>
      <c r="M6218" s="75"/>
      <c r="N6218" s="75"/>
      <c r="O6218" s="74"/>
      <c r="P6218" s="74"/>
      <c r="Q6218" s="57">
        <f t="shared" si="1494"/>
        <v>0</v>
      </c>
      <c r="R6218" s="74"/>
      <c r="S6218" s="53">
        <f t="shared" si="1498"/>
        <v>0</v>
      </c>
      <c r="T6218" s="58"/>
      <c r="U6218" s="58"/>
      <c r="V6218" s="53">
        <f t="shared" si="1495"/>
        <v>0</v>
      </c>
      <c r="W6218" s="75"/>
      <c r="X6218" s="76"/>
    </row>
    <row r="6219" spans="1:24" s="77" customFormat="1" ht="15.75" x14ac:dyDescent="0.25">
      <c r="A6219" s="72" t="s">
        <v>322</v>
      </c>
      <c r="B6219" s="33" t="s">
        <v>338</v>
      </c>
      <c r="C6219" s="78" t="s">
        <v>186</v>
      </c>
      <c r="D6219" s="43" t="s">
        <v>187</v>
      </c>
      <c r="E6219" s="74"/>
      <c r="F6219" s="74"/>
      <c r="G6219" s="74"/>
      <c r="H6219" s="74"/>
      <c r="I6219" s="54"/>
      <c r="J6219" s="50"/>
      <c r="K6219" s="54"/>
      <c r="L6219" s="55"/>
      <c r="M6219" s="75"/>
      <c r="N6219" s="75"/>
      <c r="O6219" s="74"/>
      <c r="P6219" s="74"/>
      <c r="Q6219" s="57">
        <f t="shared" si="1494"/>
        <v>0</v>
      </c>
      <c r="R6219" s="74"/>
      <c r="S6219" s="53">
        <f t="shared" si="1498"/>
        <v>0</v>
      </c>
      <c r="T6219" s="58"/>
      <c r="U6219" s="58"/>
      <c r="V6219" s="53">
        <f t="shared" si="1495"/>
        <v>0</v>
      </c>
      <c r="W6219" s="75"/>
      <c r="X6219" s="76"/>
    </row>
    <row r="6220" spans="1:24" s="77" customFormat="1" ht="31.5" x14ac:dyDescent="0.25">
      <c r="A6220" s="72" t="s">
        <v>322</v>
      </c>
      <c r="B6220" s="33" t="s">
        <v>338</v>
      </c>
      <c r="C6220" s="78" t="s">
        <v>188</v>
      </c>
      <c r="D6220" s="43" t="s">
        <v>189</v>
      </c>
      <c r="E6220" s="74"/>
      <c r="F6220" s="74"/>
      <c r="G6220" s="74"/>
      <c r="H6220" s="74"/>
      <c r="I6220" s="54"/>
      <c r="J6220" s="50"/>
      <c r="K6220" s="54"/>
      <c r="L6220" s="55"/>
      <c r="M6220" s="75"/>
      <c r="N6220" s="75"/>
      <c r="O6220" s="74"/>
      <c r="P6220" s="74"/>
      <c r="Q6220" s="57">
        <f t="shared" si="1494"/>
        <v>0</v>
      </c>
      <c r="R6220" s="74"/>
      <c r="S6220" s="53">
        <f t="shared" si="1498"/>
        <v>0</v>
      </c>
      <c r="T6220" s="58"/>
      <c r="U6220" s="58"/>
      <c r="V6220" s="53">
        <f t="shared" si="1495"/>
        <v>0</v>
      </c>
      <c r="W6220" s="75"/>
      <c r="X6220" s="76"/>
    </row>
    <row r="6221" spans="1:24" s="77" customFormat="1" ht="15.75" x14ac:dyDescent="0.25">
      <c r="A6221" s="72" t="s">
        <v>322</v>
      </c>
      <c r="B6221" s="33" t="s">
        <v>338</v>
      </c>
      <c r="C6221" s="78" t="s">
        <v>124</v>
      </c>
      <c r="D6221" s="43" t="s">
        <v>165</v>
      </c>
      <c r="E6221" s="74"/>
      <c r="F6221" s="74"/>
      <c r="G6221" s="74"/>
      <c r="H6221" s="74"/>
      <c r="I6221" s="54"/>
      <c r="J6221" s="50"/>
      <c r="K6221" s="54"/>
      <c r="L6221" s="55"/>
      <c r="M6221" s="75"/>
      <c r="N6221" s="75"/>
      <c r="O6221" s="74"/>
      <c r="P6221" s="74"/>
      <c r="Q6221" s="57">
        <f t="shared" si="1494"/>
        <v>0</v>
      </c>
      <c r="R6221" s="74"/>
      <c r="S6221" s="53">
        <f t="shared" si="1498"/>
        <v>0</v>
      </c>
      <c r="T6221" s="58"/>
      <c r="U6221" s="58"/>
      <c r="V6221" s="53">
        <f t="shared" si="1495"/>
        <v>0</v>
      </c>
      <c r="W6221" s="75"/>
      <c r="X6221" s="76"/>
    </row>
    <row r="6222" spans="1:24" s="77" customFormat="1" ht="15.75" x14ac:dyDescent="0.25">
      <c r="A6222" s="72" t="s">
        <v>322</v>
      </c>
      <c r="B6222" s="33" t="s">
        <v>338</v>
      </c>
      <c r="C6222" s="78" t="s">
        <v>125</v>
      </c>
      <c r="D6222" s="43" t="s">
        <v>166</v>
      </c>
      <c r="E6222" s="74"/>
      <c r="F6222" s="74"/>
      <c r="G6222" s="74"/>
      <c r="H6222" s="74"/>
      <c r="I6222" s="54"/>
      <c r="J6222" s="50"/>
      <c r="K6222" s="54"/>
      <c r="L6222" s="55"/>
      <c r="M6222" s="75"/>
      <c r="N6222" s="75"/>
      <c r="O6222" s="74"/>
      <c r="P6222" s="74"/>
      <c r="Q6222" s="57">
        <f t="shared" si="1494"/>
        <v>0</v>
      </c>
      <c r="R6222" s="74"/>
      <c r="S6222" s="53">
        <f t="shared" si="1498"/>
        <v>0</v>
      </c>
      <c r="T6222" s="58"/>
      <c r="U6222" s="58"/>
      <c r="V6222" s="53">
        <f t="shared" si="1495"/>
        <v>0</v>
      </c>
      <c r="W6222" s="75"/>
      <c r="X6222" s="76"/>
    </row>
    <row r="6223" spans="1:24" s="77" customFormat="1" ht="47.25" x14ac:dyDescent="0.25">
      <c r="A6223" s="72" t="s">
        <v>322</v>
      </c>
      <c r="B6223" s="33" t="s">
        <v>338</v>
      </c>
      <c r="C6223" s="78" t="s">
        <v>34</v>
      </c>
      <c r="D6223" s="43" t="s">
        <v>167</v>
      </c>
      <c r="E6223" s="74"/>
      <c r="F6223" s="74"/>
      <c r="G6223" s="74"/>
      <c r="H6223" s="74"/>
      <c r="I6223" s="54"/>
      <c r="J6223" s="50"/>
      <c r="K6223" s="54"/>
      <c r="L6223" s="55"/>
      <c r="M6223" s="75"/>
      <c r="N6223" s="75"/>
      <c r="O6223" s="74"/>
      <c r="P6223" s="74"/>
      <c r="Q6223" s="57">
        <f t="shared" si="1494"/>
        <v>0</v>
      </c>
      <c r="R6223" s="74"/>
      <c r="S6223" s="53">
        <f t="shared" si="1498"/>
        <v>0</v>
      </c>
      <c r="T6223" s="58"/>
      <c r="U6223" s="58"/>
      <c r="V6223" s="53">
        <f t="shared" si="1495"/>
        <v>0</v>
      </c>
      <c r="W6223" s="75"/>
      <c r="X6223" s="76"/>
    </row>
    <row r="6224" spans="1:24" s="77" customFormat="1" ht="15.75" x14ac:dyDescent="0.25">
      <c r="A6224" s="72" t="s">
        <v>322</v>
      </c>
      <c r="B6224" s="33" t="s">
        <v>338</v>
      </c>
      <c r="C6224" s="78" t="s">
        <v>35</v>
      </c>
      <c r="D6224" s="43" t="s">
        <v>168</v>
      </c>
      <c r="E6224" s="74"/>
      <c r="F6224" s="74"/>
      <c r="G6224" s="74"/>
      <c r="H6224" s="74"/>
      <c r="I6224" s="54"/>
      <c r="J6224" s="50"/>
      <c r="K6224" s="54"/>
      <c r="L6224" s="55"/>
      <c r="M6224" s="75"/>
      <c r="N6224" s="75"/>
      <c r="O6224" s="74"/>
      <c r="P6224" s="74"/>
      <c r="Q6224" s="57">
        <f t="shared" si="1494"/>
        <v>0</v>
      </c>
      <c r="R6224" s="74"/>
      <c r="S6224" s="53">
        <f t="shared" si="1498"/>
        <v>0</v>
      </c>
      <c r="T6224" s="58"/>
      <c r="U6224" s="58"/>
      <c r="V6224" s="53">
        <f t="shared" si="1495"/>
        <v>0</v>
      </c>
      <c r="W6224" s="75"/>
      <c r="X6224" s="76"/>
    </row>
    <row r="6225" spans="1:24" s="77" customFormat="1" ht="31.5" x14ac:dyDescent="0.25">
      <c r="A6225" s="72" t="s">
        <v>322</v>
      </c>
      <c r="B6225" s="33" t="s">
        <v>338</v>
      </c>
      <c r="C6225" s="78" t="s">
        <v>36</v>
      </c>
      <c r="D6225" s="43" t="s">
        <v>190</v>
      </c>
      <c r="E6225" s="74"/>
      <c r="F6225" s="74"/>
      <c r="G6225" s="74"/>
      <c r="H6225" s="74"/>
      <c r="I6225" s="54"/>
      <c r="J6225" s="50"/>
      <c r="K6225" s="54"/>
      <c r="L6225" s="55"/>
      <c r="M6225" s="75"/>
      <c r="N6225" s="75"/>
      <c r="O6225" s="74"/>
      <c r="P6225" s="74"/>
      <c r="Q6225" s="57">
        <f t="shared" si="1494"/>
        <v>0</v>
      </c>
      <c r="R6225" s="74"/>
      <c r="S6225" s="53">
        <f t="shared" si="1498"/>
        <v>0</v>
      </c>
      <c r="T6225" s="58"/>
      <c r="U6225" s="58"/>
      <c r="V6225" s="53">
        <f t="shared" si="1495"/>
        <v>0</v>
      </c>
      <c r="W6225" s="75"/>
      <c r="X6225" s="76"/>
    </row>
    <row r="6226" spans="1:24" s="77" customFormat="1" ht="31.5" x14ac:dyDescent="0.25">
      <c r="A6226" s="72" t="s">
        <v>322</v>
      </c>
      <c r="B6226" s="33" t="s">
        <v>338</v>
      </c>
      <c r="C6226" s="78" t="s">
        <v>37</v>
      </c>
      <c r="D6226" s="43" t="s">
        <v>191</v>
      </c>
      <c r="E6226" s="74"/>
      <c r="F6226" s="74"/>
      <c r="G6226" s="74"/>
      <c r="H6226" s="74"/>
      <c r="I6226" s="54"/>
      <c r="J6226" s="50"/>
      <c r="K6226" s="54"/>
      <c r="L6226" s="55"/>
      <c r="M6226" s="75"/>
      <c r="N6226" s="75"/>
      <c r="O6226" s="74"/>
      <c r="P6226" s="74"/>
      <c r="Q6226" s="57">
        <f t="shared" si="1494"/>
        <v>0</v>
      </c>
      <c r="R6226" s="74"/>
      <c r="S6226" s="53">
        <f t="shared" si="1498"/>
        <v>0</v>
      </c>
      <c r="T6226" s="58"/>
      <c r="U6226" s="58"/>
      <c r="V6226" s="53">
        <f t="shared" si="1495"/>
        <v>0</v>
      </c>
      <c r="W6226" s="75"/>
      <c r="X6226" s="76"/>
    </row>
    <row r="6227" spans="1:24" s="77" customFormat="1" ht="31.5" x14ac:dyDescent="0.25">
      <c r="A6227" s="72" t="s">
        <v>322</v>
      </c>
      <c r="B6227" s="33" t="s">
        <v>338</v>
      </c>
      <c r="C6227" s="78" t="s">
        <v>38</v>
      </c>
      <c r="D6227" s="43" t="s">
        <v>169</v>
      </c>
      <c r="E6227" s="74"/>
      <c r="F6227" s="74"/>
      <c r="G6227" s="74"/>
      <c r="H6227" s="74"/>
      <c r="I6227" s="54"/>
      <c r="J6227" s="50"/>
      <c r="K6227" s="54"/>
      <c r="L6227" s="55"/>
      <c r="M6227" s="75"/>
      <c r="N6227" s="75"/>
      <c r="O6227" s="74"/>
      <c r="P6227" s="74"/>
      <c r="Q6227" s="57">
        <f t="shared" si="1494"/>
        <v>0</v>
      </c>
      <c r="R6227" s="74"/>
      <c r="S6227" s="53">
        <f t="shared" si="1498"/>
        <v>0</v>
      </c>
      <c r="T6227" s="58"/>
      <c r="U6227" s="58"/>
      <c r="V6227" s="53">
        <f t="shared" si="1495"/>
        <v>0</v>
      </c>
      <c r="W6227" s="75"/>
      <c r="X6227" s="76"/>
    </row>
    <row r="6228" spans="1:24" s="77" customFormat="1" ht="15.75" x14ac:dyDescent="0.25">
      <c r="A6228" s="72" t="s">
        <v>322</v>
      </c>
      <c r="B6228" s="33" t="s">
        <v>338</v>
      </c>
      <c r="C6228" s="78" t="s">
        <v>39</v>
      </c>
      <c r="D6228" s="43" t="s">
        <v>170</v>
      </c>
      <c r="E6228" s="74"/>
      <c r="F6228" s="74"/>
      <c r="G6228" s="74"/>
      <c r="H6228" s="74"/>
      <c r="I6228" s="54"/>
      <c r="J6228" s="50"/>
      <c r="K6228" s="54"/>
      <c r="L6228" s="55"/>
      <c r="M6228" s="75"/>
      <c r="N6228" s="75"/>
      <c r="O6228" s="74"/>
      <c r="P6228" s="74"/>
      <c r="Q6228" s="57">
        <f t="shared" si="1494"/>
        <v>0</v>
      </c>
      <c r="R6228" s="74"/>
      <c r="S6228" s="53">
        <f t="shared" si="1498"/>
        <v>0</v>
      </c>
      <c r="T6228" s="58"/>
      <c r="U6228" s="58"/>
      <c r="V6228" s="53">
        <f t="shared" si="1495"/>
        <v>0</v>
      </c>
      <c r="W6228" s="75"/>
      <c r="X6228" s="76"/>
    </row>
    <row r="6229" spans="1:24" s="77" customFormat="1" ht="47.25" x14ac:dyDescent="0.25">
      <c r="A6229" s="72" t="s">
        <v>322</v>
      </c>
      <c r="B6229" s="33" t="s">
        <v>338</v>
      </c>
      <c r="C6229" s="78" t="s">
        <v>40</v>
      </c>
      <c r="D6229" s="43" t="s">
        <v>172</v>
      </c>
      <c r="E6229" s="74"/>
      <c r="F6229" s="74"/>
      <c r="G6229" s="74"/>
      <c r="H6229" s="74"/>
      <c r="I6229" s="54"/>
      <c r="J6229" s="50"/>
      <c r="K6229" s="54"/>
      <c r="L6229" s="55"/>
      <c r="M6229" s="75"/>
      <c r="N6229" s="75"/>
      <c r="O6229" s="74"/>
      <c r="P6229" s="74"/>
      <c r="Q6229" s="57">
        <f t="shared" si="1494"/>
        <v>0</v>
      </c>
      <c r="R6229" s="74"/>
      <c r="S6229" s="53">
        <f t="shared" si="1498"/>
        <v>0</v>
      </c>
      <c r="T6229" s="58"/>
      <c r="U6229" s="58"/>
      <c r="V6229" s="53">
        <f t="shared" si="1495"/>
        <v>0</v>
      </c>
      <c r="W6229" s="75"/>
      <c r="X6229" s="76"/>
    </row>
    <row r="6230" spans="1:24" s="77" customFormat="1" ht="15.75" x14ac:dyDescent="0.25">
      <c r="A6230" s="72" t="s">
        <v>322</v>
      </c>
      <c r="B6230" s="33" t="s">
        <v>338</v>
      </c>
      <c r="C6230" s="78" t="s">
        <v>41</v>
      </c>
      <c r="D6230" s="43" t="s">
        <v>171</v>
      </c>
      <c r="E6230" s="74"/>
      <c r="F6230" s="74"/>
      <c r="G6230" s="74"/>
      <c r="H6230" s="74"/>
      <c r="I6230" s="54"/>
      <c r="J6230" s="50"/>
      <c r="K6230" s="54"/>
      <c r="L6230" s="55"/>
      <c r="M6230" s="75"/>
      <c r="N6230" s="75"/>
      <c r="O6230" s="74"/>
      <c r="P6230" s="74"/>
      <c r="Q6230" s="57">
        <f t="shared" si="1494"/>
        <v>0</v>
      </c>
      <c r="R6230" s="74"/>
      <c r="S6230" s="53">
        <f t="shared" si="1498"/>
        <v>0</v>
      </c>
      <c r="T6230" s="58"/>
      <c r="U6230" s="58"/>
      <c r="V6230" s="53">
        <f t="shared" si="1495"/>
        <v>0</v>
      </c>
      <c r="W6230" s="75"/>
      <c r="X6230" s="76"/>
    </row>
    <row r="6231" spans="1:24" s="77" customFormat="1" ht="15.75" x14ac:dyDescent="0.25">
      <c r="A6231" s="72" t="s">
        <v>322</v>
      </c>
      <c r="B6231" s="33" t="s">
        <v>338</v>
      </c>
      <c r="C6231" s="78" t="s">
        <v>42</v>
      </c>
      <c r="D6231" s="43" t="s">
        <v>192</v>
      </c>
      <c r="E6231" s="74"/>
      <c r="F6231" s="74"/>
      <c r="G6231" s="74"/>
      <c r="H6231" s="74"/>
      <c r="I6231" s="54"/>
      <c r="J6231" s="50"/>
      <c r="K6231" s="54"/>
      <c r="L6231" s="55"/>
      <c r="M6231" s="75"/>
      <c r="N6231" s="75"/>
      <c r="O6231" s="74"/>
      <c r="P6231" s="74"/>
      <c r="Q6231" s="57">
        <f t="shared" si="1494"/>
        <v>0</v>
      </c>
      <c r="R6231" s="74"/>
      <c r="S6231" s="53">
        <f t="shared" si="1498"/>
        <v>0</v>
      </c>
      <c r="T6231" s="58"/>
      <c r="U6231" s="58"/>
      <c r="V6231" s="53">
        <f t="shared" si="1495"/>
        <v>0</v>
      </c>
      <c r="W6231" s="75"/>
      <c r="X6231" s="76"/>
    </row>
    <row r="6232" spans="1:24" s="77" customFormat="1" ht="15.75" x14ac:dyDescent="0.25">
      <c r="A6232" s="72" t="s">
        <v>322</v>
      </c>
      <c r="B6232" s="33" t="s">
        <v>338</v>
      </c>
      <c r="C6232" s="78" t="s">
        <v>43</v>
      </c>
      <c r="D6232" s="43" t="s">
        <v>193</v>
      </c>
      <c r="E6232" s="74"/>
      <c r="F6232" s="74"/>
      <c r="G6232" s="74"/>
      <c r="H6232" s="74"/>
      <c r="I6232" s="54"/>
      <c r="J6232" s="50"/>
      <c r="K6232" s="54"/>
      <c r="L6232" s="55"/>
      <c r="M6232" s="75"/>
      <c r="N6232" s="75"/>
      <c r="O6232" s="74"/>
      <c r="P6232" s="74"/>
      <c r="Q6232" s="57">
        <f t="shared" si="1494"/>
        <v>0</v>
      </c>
      <c r="R6232" s="74"/>
      <c r="S6232" s="53">
        <f t="shared" si="1498"/>
        <v>0</v>
      </c>
      <c r="T6232" s="58"/>
      <c r="U6232" s="58"/>
      <c r="V6232" s="53">
        <f t="shared" si="1495"/>
        <v>0</v>
      </c>
      <c r="W6232" s="75"/>
      <c r="X6232" s="76"/>
    </row>
    <row r="6233" spans="1:24" s="77" customFormat="1" ht="15.75" x14ac:dyDescent="0.25">
      <c r="A6233" s="72" t="s">
        <v>322</v>
      </c>
      <c r="B6233" s="33" t="s">
        <v>338</v>
      </c>
      <c r="C6233" s="78" t="s">
        <v>44</v>
      </c>
      <c r="D6233" s="43" t="s">
        <v>173</v>
      </c>
      <c r="E6233" s="53">
        <v>26293</v>
      </c>
      <c r="F6233" s="53">
        <f>E6233/12*3</f>
        <v>6573.25</v>
      </c>
      <c r="G6233" s="53">
        <v>25124</v>
      </c>
      <c r="H6233" s="53">
        <v>6427</v>
      </c>
      <c r="I6233" s="127">
        <f>G6233-F6233</f>
        <v>18550.75</v>
      </c>
      <c r="J6233" s="55">
        <f>ROUND(I6233/F6233*100,2)</f>
        <v>282.22000000000003</v>
      </c>
      <c r="K6233" s="54"/>
      <c r="L6233" s="55"/>
      <c r="M6233" s="75"/>
      <c r="N6233" s="75"/>
      <c r="O6233" s="74">
        <v>1351</v>
      </c>
      <c r="P6233" s="74">
        <v>343</v>
      </c>
      <c r="Q6233" s="57">
        <f t="shared" si="1494"/>
        <v>1008</v>
      </c>
      <c r="R6233" s="74">
        <v>45</v>
      </c>
      <c r="S6233" s="53">
        <f>ROUND(R6233/12*3,0)</f>
        <v>11</v>
      </c>
      <c r="T6233" s="58">
        <v>43</v>
      </c>
      <c r="U6233" s="58">
        <v>11</v>
      </c>
      <c r="V6233" s="53">
        <f t="shared" si="1495"/>
        <v>32</v>
      </c>
      <c r="W6233" s="75"/>
      <c r="X6233" s="76"/>
    </row>
    <row r="6234" spans="1:24" s="77" customFormat="1" ht="15.75" x14ac:dyDescent="0.25">
      <c r="A6234" s="72" t="s">
        <v>322</v>
      </c>
      <c r="B6234" s="33" t="s">
        <v>338</v>
      </c>
      <c r="C6234" s="78" t="s">
        <v>45</v>
      </c>
      <c r="D6234" s="43" t="s">
        <v>187</v>
      </c>
      <c r="E6234" s="74"/>
      <c r="F6234" s="74"/>
      <c r="G6234" s="74"/>
      <c r="H6234" s="74"/>
      <c r="I6234" s="54"/>
      <c r="J6234" s="50"/>
      <c r="K6234" s="54"/>
      <c r="L6234" s="55"/>
      <c r="M6234" s="75"/>
      <c r="N6234" s="75"/>
      <c r="O6234" s="74"/>
      <c r="P6234" s="74"/>
      <c r="Q6234" s="57">
        <f t="shared" si="1494"/>
        <v>0</v>
      </c>
      <c r="R6234" s="74"/>
      <c r="S6234" s="53">
        <f t="shared" ref="S6234:S6244" si="1499">ROUND(R6234/12*3,0)</f>
        <v>0</v>
      </c>
      <c r="T6234" s="58"/>
      <c r="U6234" s="58"/>
      <c r="V6234" s="53">
        <f t="shared" si="1495"/>
        <v>0</v>
      </c>
      <c r="W6234" s="75"/>
      <c r="X6234" s="76"/>
    </row>
    <row r="6235" spans="1:24" s="77" customFormat="1" ht="15.75" x14ac:dyDescent="0.25">
      <c r="A6235" s="72" t="s">
        <v>322</v>
      </c>
      <c r="B6235" s="33" t="s">
        <v>338</v>
      </c>
      <c r="C6235" s="78" t="s">
        <v>46</v>
      </c>
      <c r="D6235" s="43" t="s">
        <v>194</v>
      </c>
      <c r="E6235" s="74"/>
      <c r="F6235" s="74"/>
      <c r="G6235" s="74"/>
      <c r="H6235" s="74"/>
      <c r="I6235" s="54"/>
      <c r="J6235" s="50"/>
      <c r="K6235" s="54"/>
      <c r="L6235" s="55"/>
      <c r="M6235" s="75"/>
      <c r="N6235" s="75"/>
      <c r="O6235" s="74"/>
      <c r="P6235" s="74"/>
      <c r="Q6235" s="57">
        <f t="shared" si="1494"/>
        <v>0</v>
      </c>
      <c r="R6235" s="74"/>
      <c r="S6235" s="53">
        <f t="shared" si="1499"/>
        <v>0</v>
      </c>
      <c r="T6235" s="58"/>
      <c r="U6235" s="58"/>
      <c r="V6235" s="53">
        <f t="shared" si="1495"/>
        <v>0</v>
      </c>
      <c r="W6235" s="75"/>
      <c r="X6235" s="76"/>
    </row>
    <row r="6236" spans="1:24" s="77" customFormat="1" ht="15.75" x14ac:dyDescent="0.25">
      <c r="A6236" s="72" t="s">
        <v>322</v>
      </c>
      <c r="B6236" s="33" t="s">
        <v>338</v>
      </c>
      <c r="C6236" s="78" t="s">
        <v>47</v>
      </c>
      <c r="D6236" s="43" t="s">
        <v>121</v>
      </c>
      <c r="E6236" s="74"/>
      <c r="F6236" s="74"/>
      <c r="G6236" s="74"/>
      <c r="H6236" s="74"/>
      <c r="I6236" s="54"/>
      <c r="J6236" s="50"/>
      <c r="K6236" s="54"/>
      <c r="L6236" s="55"/>
      <c r="M6236" s="75"/>
      <c r="N6236" s="75"/>
      <c r="O6236" s="74"/>
      <c r="P6236" s="74"/>
      <c r="Q6236" s="57">
        <f t="shared" si="1494"/>
        <v>0</v>
      </c>
      <c r="R6236" s="74"/>
      <c r="S6236" s="53">
        <f t="shared" si="1499"/>
        <v>0</v>
      </c>
      <c r="T6236" s="58"/>
      <c r="U6236" s="58"/>
      <c r="V6236" s="53">
        <f t="shared" si="1495"/>
        <v>0</v>
      </c>
      <c r="W6236" s="75"/>
      <c r="X6236" s="76"/>
    </row>
    <row r="6237" spans="1:24" s="77" customFormat="1" ht="15.75" x14ac:dyDescent="0.25">
      <c r="A6237" s="72" t="s">
        <v>322</v>
      </c>
      <c r="B6237" s="33" t="s">
        <v>338</v>
      </c>
      <c r="C6237" s="78" t="s">
        <v>48</v>
      </c>
      <c r="D6237" s="43" t="s">
        <v>195</v>
      </c>
      <c r="E6237" s="74"/>
      <c r="F6237" s="74"/>
      <c r="G6237" s="74"/>
      <c r="H6237" s="74"/>
      <c r="I6237" s="54"/>
      <c r="J6237" s="50"/>
      <c r="K6237" s="54"/>
      <c r="L6237" s="55"/>
      <c r="M6237" s="75"/>
      <c r="N6237" s="75"/>
      <c r="O6237" s="74"/>
      <c r="P6237" s="74"/>
      <c r="Q6237" s="57">
        <f t="shared" si="1494"/>
        <v>0</v>
      </c>
      <c r="R6237" s="74"/>
      <c r="S6237" s="53">
        <f t="shared" si="1499"/>
        <v>0</v>
      </c>
      <c r="T6237" s="58"/>
      <c r="U6237" s="58"/>
      <c r="V6237" s="53">
        <f t="shared" si="1495"/>
        <v>0</v>
      </c>
      <c r="W6237" s="75"/>
      <c r="X6237" s="76"/>
    </row>
    <row r="6238" spans="1:24" s="77" customFormat="1" ht="31.5" x14ac:dyDescent="0.25">
      <c r="A6238" s="72" t="s">
        <v>322</v>
      </c>
      <c r="B6238" s="33" t="s">
        <v>338</v>
      </c>
      <c r="C6238" s="78" t="s">
        <v>128</v>
      </c>
      <c r="D6238" s="43" t="s">
        <v>118</v>
      </c>
      <c r="E6238" s="74"/>
      <c r="F6238" s="74"/>
      <c r="G6238" s="74"/>
      <c r="H6238" s="74"/>
      <c r="I6238" s="54"/>
      <c r="J6238" s="50"/>
      <c r="K6238" s="54"/>
      <c r="L6238" s="55"/>
      <c r="M6238" s="75"/>
      <c r="N6238" s="75"/>
      <c r="O6238" s="74"/>
      <c r="P6238" s="74"/>
      <c r="Q6238" s="57">
        <f t="shared" si="1494"/>
        <v>0</v>
      </c>
      <c r="R6238" s="74"/>
      <c r="S6238" s="53">
        <f t="shared" si="1499"/>
        <v>0</v>
      </c>
      <c r="T6238" s="58"/>
      <c r="U6238" s="58"/>
      <c r="V6238" s="53">
        <f t="shared" si="1495"/>
        <v>0</v>
      </c>
      <c r="W6238" s="75"/>
      <c r="X6238" s="76"/>
    </row>
    <row r="6239" spans="1:24" s="77" customFormat="1" ht="15.75" x14ac:dyDescent="0.25">
      <c r="A6239" s="72" t="s">
        <v>322</v>
      </c>
      <c r="B6239" s="33" t="s">
        <v>338</v>
      </c>
      <c r="C6239" s="78" t="s">
        <v>47</v>
      </c>
      <c r="D6239" s="43" t="s">
        <v>121</v>
      </c>
      <c r="E6239" s="74"/>
      <c r="F6239" s="74"/>
      <c r="G6239" s="74"/>
      <c r="H6239" s="74"/>
      <c r="I6239" s="54"/>
      <c r="J6239" s="50"/>
      <c r="K6239" s="54"/>
      <c r="L6239" s="55"/>
      <c r="M6239" s="75"/>
      <c r="N6239" s="75"/>
      <c r="O6239" s="74"/>
      <c r="P6239" s="74"/>
      <c r="Q6239" s="57">
        <f t="shared" si="1494"/>
        <v>0</v>
      </c>
      <c r="R6239" s="74"/>
      <c r="S6239" s="53">
        <f t="shared" si="1499"/>
        <v>0</v>
      </c>
      <c r="T6239" s="58"/>
      <c r="U6239" s="58"/>
      <c r="V6239" s="53">
        <f t="shared" si="1495"/>
        <v>0</v>
      </c>
      <c r="W6239" s="75"/>
      <c r="X6239" s="76"/>
    </row>
    <row r="6240" spans="1:24" s="77" customFormat="1" ht="31.5" x14ac:dyDescent="0.25">
      <c r="A6240" s="72" t="s">
        <v>322</v>
      </c>
      <c r="B6240" s="33" t="s">
        <v>338</v>
      </c>
      <c r="C6240" s="78" t="s">
        <v>49</v>
      </c>
      <c r="D6240" s="43" t="s">
        <v>196</v>
      </c>
      <c r="E6240" s="74"/>
      <c r="F6240" s="74"/>
      <c r="G6240" s="74"/>
      <c r="H6240" s="74"/>
      <c r="I6240" s="54"/>
      <c r="J6240" s="50"/>
      <c r="K6240" s="54"/>
      <c r="L6240" s="55"/>
      <c r="M6240" s="75"/>
      <c r="N6240" s="75"/>
      <c r="O6240" s="74"/>
      <c r="P6240" s="74"/>
      <c r="Q6240" s="57">
        <f t="shared" si="1494"/>
        <v>0</v>
      </c>
      <c r="R6240" s="74"/>
      <c r="S6240" s="53">
        <f t="shared" si="1499"/>
        <v>0</v>
      </c>
      <c r="T6240" s="58"/>
      <c r="U6240" s="58"/>
      <c r="V6240" s="53">
        <f t="shared" si="1495"/>
        <v>0</v>
      </c>
      <c r="W6240" s="75"/>
      <c r="X6240" s="76"/>
    </row>
    <row r="6241" spans="1:24" s="77" customFormat="1" ht="31.5" x14ac:dyDescent="0.25">
      <c r="A6241" s="72" t="s">
        <v>322</v>
      </c>
      <c r="B6241" s="33" t="s">
        <v>338</v>
      </c>
      <c r="C6241" s="78" t="s">
        <v>197</v>
      </c>
      <c r="D6241" s="43" t="s">
        <v>198</v>
      </c>
      <c r="E6241" s="74"/>
      <c r="F6241" s="74"/>
      <c r="G6241" s="74"/>
      <c r="H6241" s="74"/>
      <c r="I6241" s="54"/>
      <c r="J6241" s="50"/>
      <c r="K6241" s="54"/>
      <c r="L6241" s="55"/>
      <c r="M6241" s="75"/>
      <c r="N6241" s="75"/>
      <c r="O6241" s="74"/>
      <c r="P6241" s="74"/>
      <c r="Q6241" s="57">
        <f t="shared" si="1494"/>
        <v>0</v>
      </c>
      <c r="R6241" s="74"/>
      <c r="S6241" s="53">
        <f t="shared" si="1499"/>
        <v>0</v>
      </c>
      <c r="T6241" s="58"/>
      <c r="U6241" s="58"/>
      <c r="V6241" s="53">
        <f t="shared" si="1495"/>
        <v>0</v>
      </c>
      <c r="W6241" s="75"/>
      <c r="X6241" s="76"/>
    </row>
    <row r="6242" spans="1:24" s="77" customFormat="1" ht="47.25" x14ac:dyDescent="0.25">
      <c r="A6242" s="72" t="s">
        <v>322</v>
      </c>
      <c r="B6242" s="33" t="s">
        <v>338</v>
      </c>
      <c r="C6242" s="78" t="s">
        <v>199</v>
      </c>
      <c r="D6242" s="43" t="s">
        <v>200</v>
      </c>
      <c r="E6242" s="74"/>
      <c r="F6242" s="74"/>
      <c r="G6242" s="74"/>
      <c r="H6242" s="74"/>
      <c r="I6242" s="54"/>
      <c r="J6242" s="50"/>
      <c r="K6242" s="54"/>
      <c r="L6242" s="55"/>
      <c r="M6242" s="75"/>
      <c r="N6242" s="75"/>
      <c r="O6242" s="74"/>
      <c r="P6242" s="74"/>
      <c r="Q6242" s="57">
        <f t="shared" si="1494"/>
        <v>0</v>
      </c>
      <c r="R6242" s="74"/>
      <c r="S6242" s="53">
        <f t="shared" si="1499"/>
        <v>0</v>
      </c>
      <c r="T6242" s="58"/>
      <c r="U6242" s="58"/>
      <c r="V6242" s="53">
        <f t="shared" si="1495"/>
        <v>0</v>
      </c>
      <c r="W6242" s="75"/>
      <c r="X6242" s="76"/>
    </row>
    <row r="6243" spans="1:24" s="77" customFormat="1" ht="31.5" x14ac:dyDescent="0.25">
      <c r="A6243" s="72" t="s">
        <v>322</v>
      </c>
      <c r="B6243" s="33" t="s">
        <v>338</v>
      </c>
      <c r="C6243" s="78" t="s">
        <v>201</v>
      </c>
      <c r="D6243" s="43" t="s">
        <v>202</v>
      </c>
      <c r="E6243" s="74"/>
      <c r="F6243" s="74"/>
      <c r="G6243" s="74"/>
      <c r="H6243" s="74"/>
      <c r="I6243" s="127"/>
      <c r="J6243" s="55"/>
      <c r="K6243" s="127"/>
      <c r="L6243" s="55"/>
      <c r="M6243" s="75"/>
      <c r="N6243" s="75"/>
      <c r="O6243" s="74"/>
      <c r="P6243" s="74"/>
      <c r="Q6243" s="59">
        <f t="shared" si="1494"/>
        <v>0</v>
      </c>
      <c r="R6243" s="74"/>
      <c r="S6243" s="53">
        <f t="shared" si="1499"/>
        <v>0</v>
      </c>
      <c r="T6243" s="53"/>
      <c r="U6243" s="53"/>
      <c r="V6243" s="53">
        <f t="shared" si="1495"/>
        <v>0</v>
      </c>
      <c r="W6243" s="75"/>
      <c r="X6243" s="76"/>
    </row>
    <row r="6244" spans="1:24" s="77" customFormat="1" ht="47.25" x14ac:dyDescent="0.25">
      <c r="A6244" s="72" t="s">
        <v>322</v>
      </c>
      <c r="B6244" s="33" t="s">
        <v>338</v>
      </c>
      <c r="C6244" s="78" t="s">
        <v>203</v>
      </c>
      <c r="D6244" s="43" t="s">
        <v>204</v>
      </c>
      <c r="E6244" s="74"/>
      <c r="F6244" s="74"/>
      <c r="G6244" s="74"/>
      <c r="H6244" s="74"/>
      <c r="I6244" s="54"/>
      <c r="J6244" s="50"/>
      <c r="K6244" s="54"/>
      <c r="L6244" s="55"/>
      <c r="M6244" s="75"/>
      <c r="N6244" s="75"/>
      <c r="O6244" s="74"/>
      <c r="P6244" s="74"/>
      <c r="Q6244" s="57">
        <f t="shared" si="1494"/>
        <v>0</v>
      </c>
      <c r="R6244" s="74"/>
      <c r="S6244" s="53">
        <f t="shared" si="1499"/>
        <v>0</v>
      </c>
      <c r="T6244" s="58"/>
      <c r="U6244" s="58"/>
      <c r="V6244" s="53">
        <f t="shared" si="1495"/>
        <v>0</v>
      </c>
      <c r="W6244" s="75"/>
      <c r="X6244" s="76"/>
    </row>
    <row r="6245" spans="1:24" s="77" customFormat="1" ht="31.5" x14ac:dyDescent="0.25">
      <c r="A6245" s="72" t="s">
        <v>322</v>
      </c>
      <c r="B6245" s="22" t="s">
        <v>339</v>
      </c>
      <c r="C6245" s="73" t="s">
        <v>102</v>
      </c>
      <c r="D6245" s="32" t="s">
        <v>50</v>
      </c>
      <c r="E6245" s="64">
        <f t="shared" ref="E6245:L6245" si="1500">SUM(E6246:E6292)</f>
        <v>0</v>
      </c>
      <c r="F6245" s="64">
        <f t="shared" si="1500"/>
        <v>0</v>
      </c>
      <c r="G6245" s="64">
        <f t="shared" si="1500"/>
        <v>5449</v>
      </c>
      <c r="H6245" s="64">
        <f t="shared" si="1500"/>
        <v>5449</v>
      </c>
      <c r="I6245" s="134">
        <f t="shared" si="1500"/>
        <v>0</v>
      </c>
      <c r="J6245" s="134">
        <f t="shared" si="1500"/>
        <v>0</v>
      </c>
      <c r="K6245" s="134">
        <f t="shared" si="1500"/>
        <v>0</v>
      </c>
      <c r="L6245" s="64">
        <f t="shared" si="1500"/>
        <v>0</v>
      </c>
      <c r="M6245" s="64"/>
      <c r="N6245" s="64"/>
      <c r="O6245" s="64">
        <f t="shared" ref="O6245:V6245" si="1501">SUM(O6246:O6290)</f>
        <v>0</v>
      </c>
      <c r="P6245" s="64">
        <f t="shared" si="1501"/>
        <v>0</v>
      </c>
      <c r="Q6245" s="134">
        <f t="shared" si="1501"/>
        <v>0</v>
      </c>
      <c r="R6245" s="64">
        <f t="shared" si="1501"/>
        <v>0</v>
      </c>
      <c r="S6245" s="64">
        <f t="shared" si="1501"/>
        <v>0</v>
      </c>
      <c r="T6245" s="144">
        <f t="shared" si="1501"/>
        <v>0</v>
      </c>
      <c r="U6245" s="144">
        <f t="shared" si="1501"/>
        <v>0</v>
      </c>
      <c r="V6245" s="64">
        <f t="shared" si="1501"/>
        <v>0</v>
      </c>
      <c r="W6245" s="64"/>
      <c r="X6245" s="76"/>
    </row>
    <row r="6246" spans="1:24" s="77" customFormat="1" ht="63" x14ac:dyDescent="0.25">
      <c r="A6246" s="72" t="s">
        <v>322</v>
      </c>
      <c r="B6246" s="44" t="s">
        <v>339</v>
      </c>
      <c r="C6246" s="73" t="s">
        <v>102</v>
      </c>
      <c r="D6246" s="43" t="s">
        <v>205</v>
      </c>
      <c r="E6246" s="74"/>
      <c r="F6246" s="74"/>
      <c r="G6246" s="74"/>
      <c r="H6246" s="74"/>
      <c r="I6246" s="54"/>
      <c r="J6246" s="50"/>
      <c r="K6246" s="54"/>
      <c r="L6246" s="55"/>
      <c r="M6246" s="75"/>
      <c r="N6246" s="75"/>
      <c r="O6246" s="74"/>
      <c r="P6246" s="74"/>
      <c r="Q6246" s="57">
        <f>O6246-P6246</f>
        <v>0</v>
      </c>
      <c r="R6246" s="74"/>
      <c r="S6246" s="53">
        <f>ROUND(R6246/12*3,0)</f>
        <v>0</v>
      </c>
      <c r="T6246" s="58"/>
      <c r="U6246" s="58"/>
      <c r="V6246" s="53">
        <f>T6246-U6246</f>
        <v>0</v>
      </c>
      <c r="W6246" s="75"/>
      <c r="X6246" s="76"/>
    </row>
    <row r="6247" spans="1:24" s="77" customFormat="1" ht="15.75" x14ac:dyDescent="0.25">
      <c r="A6247" s="72" t="s">
        <v>322</v>
      </c>
      <c r="B6247" s="44" t="s">
        <v>339</v>
      </c>
      <c r="C6247" s="23" t="s">
        <v>384</v>
      </c>
      <c r="D6247" s="43" t="s">
        <v>387</v>
      </c>
      <c r="E6247" s="74"/>
      <c r="F6247" s="74"/>
      <c r="G6247" s="74"/>
      <c r="H6247" s="74"/>
      <c r="I6247" s="54"/>
      <c r="J6247" s="50"/>
      <c r="K6247" s="54"/>
      <c r="L6247" s="55"/>
      <c r="M6247" s="75"/>
      <c r="N6247" s="75"/>
      <c r="O6247" s="74"/>
      <c r="P6247" s="74"/>
      <c r="Q6247" s="57"/>
      <c r="R6247" s="74"/>
      <c r="S6247" s="53"/>
      <c r="T6247" s="58"/>
      <c r="U6247" s="58"/>
      <c r="V6247" s="53"/>
      <c r="W6247" s="75"/>
      <c r="X6247" s="76"/>
    </row>
    <row r="6248" spans="1:24" s="77" customFormat="1" ht="15.75" x14ac:dyDescent="0.25">
      <c r="A6248" s="72" t="s">
        <v>322</v>
      </c>
      <c r="B6248" s="44" t="s">
        <v>339</v>
      </c>
      <c r="C6248" s="23" t="s">
        <v>385</v>
      </c>
      <c r="D6248" s="43" t="s">
        <v>388</v>
      </c>
      <c r="E6248" s="74"/>
      <c r="F6248" s="74"/>
      <c r="G6248" s="74"/>
      <c r="H6248" s="74"/>
      <c r="I6248" s="54"/>
      <c r="J6248" s="50"/>
      <c r="K6248" s="54"/>
      <c r="L6248" s="55"/>
      <c r="M6248" s="75"/>
      <c r="N6248" s="75"/>
      <c r="O6248" s="74"/>
      <c r="P6248" s="74"/>
      <c r="Q6248" s="57"/>
      <c r="R6248" s="74"/>
      <c r="S6248" s="53"/>
      <c r="T6248" s="58"/>
      <c r="U6248" s="58"/>
      <c r="V6248" s="53"/>
      <c r="W6248" s="75"/>
      <c r="X6248" s="76"/>
    </row>
    <row r="6249" spans="1:24" s="77" customFormat="1" ht="31.5" x14ac:dyDescent="0.25">
      <c r="A6249" s="72" t="s">
        <v>322</v>
      </c>
      <c r="B6249" s="44" t="s">
        <v>339</v>
      </c>
      <c r="C6249" s="23" t="s">
        <v>386</v>
      </c>
      <c r="D6249" s="43" t="s">
        <v>389</v>
      </c>
      <c r="E6249" s="74"/>
      <c r="F6249" s="74"/>
      <c r="G6249" s="74"/>
      <c r="H6249" s="74"/>
      <c r="I6249" s="54"/>
      <c r="J6249" s="50"/>
      <c r="K6249" s="54"/>
      <c r="L6249" s="55"/>
      <c r="M6249" s="75"/>
      <c r="N6249" s="75"/>
      <c r="O6249" s="74"/>
      <c r="P6249" s="74"/>
      <c r="Q6249" s="57"/>
      <c r="R6249" s="74"/>
      <c r="S6249" s="53"/>
      <c r="T6249" s="58"/>
      <c r="U6249" s="58"/>
      <c r="V6249" s="53"/>
      <c r="W6249" s="75"/>
      <c r="X6249" s="76"/>
    </row>
    <row r="6250" spans="1:24" s="77" customFormat="1" ht="31.5" x14ac:dyDescent="0.25">
      <c r="A6250" s="72" t="s">
        <v>322</v>
      </c>
      <c r="B6250" s="44" t="s">
        <v>339</v>
      </c>
      <c r="C6250" s="79" t="s">
        <v>206</v>
      </c>
      <c r="D6250" s="43" t="s">
        <v>207</v>
      </c>
      <c r="E6250" s="74"/>
      <c r="F6250" s="74"/>
      <c r="G6250" s="74"/>
      <c r="H6250" s="74"/>
      <c r="I6250" s="54"/>
      <c r="J6250" s="50"/>
      <c r="K6250" s="54"/>
      <c r="L6250" s="55"/>
      <c r="M6250" s="75"/>
      <c r="N6250" s="75"/>
      <c r="O6250" s="74"/>
      <c r="P6250" s="74"/>
      <c r="Q6250" s="57">
        <f t="shared" ref="Q6250:Q6288" si="1502">O6250-P6250</f>
        <v>0</v>
      </c>
      <c r="R6250" s="74"/>
      <c r="S6250" s="53">
        <f t="shared" ref="S6250:S6288" si="1503">ROUND(R6250/12*3,0)</f>
        <v>0</v>
      </c>
      <c r="T6250" s="58"/>
      <c r="U6250" s="58"/>
      <c r="V6250" s="53">
        <f t="shared" ref="V6250:V6288" si="1504">T6250-U6250</f>
        <v>0</v>
      </c>
      <c r="W6250" s="75"/>
      <c r="X6250" s="76"/>
    </row>
    <row r="6251" spans="1:24" s="77" customFormat="1" ht="31.5" x14ac:dyDescent="0.25">
      <c r="A6251" s="72" t="s">
        <v>322</v>
      </c>
      <c r="B6251" s="44" t="s">
        <v>339</v>
      </c>
      <c r="C6251" s="79" t="s">
        <v>208</v>
      </c>
      <c r="D6251" s="43" t="s">
        <v>209</v>
      </c>
      <c r="E6251" s="53"/>
      <c r="F6251" s="53">
        <f>E6251/12*1</f>
        <v>0</v>
      </c>
      <c r="G6251" s="53"/>
      <c r="H6251" s="53"/>
      <c r="I6251" s="54"/>
      <c r="J6251" s="50"/>
      <c r="K6251" s="54"/>
      <c r="L6251" s="55"/>
      <c r="M6251" s="75"/>
      <c r="N6251" s="75"/>
      <c r="O6251" s="74"/>
      <c r="P6251" s="74"/>
      <c r="Q6251" s="57">
        <f t="shared" si="1502"/>
        <v>0</v>
      </c>
      <c r="R6251" s="74"/>
      <c r="S6251" s="53">
        <f t="shared" si="1503"/>
        <v>0</v>
      </c>
      <c r="T6251" s="58"/>
      <c r="U6251" s="58"/>
      <c r="V6251" s="53">
        <f t="shared" si="1504"/>
        <v>0</v>
      </c>
      <c r="W6251" s="75"/>
      <c r="X6251" s="76"/>
    </row>
    <row r="6252" spans="1:24" s="77" customFormat="1" ht="15.75" x14ac:dyDescent="0.25">
      <c r="A6252" s="72" t="s">
        <v>322</v>
      </c>
      <c r="B6252" s="44" t="s">
        <v>339</v>
      </c>
      <c r="C6252" s="79" t="s">
        <v>210</v>
      </c>
      <c r="D6252" s="43" t="s">
        <v>224</v>
      </c>
      <c r="E6252" s="74"/>
      <c r="F6252" s="74"/>
      <c r="G6252" s="74"/>
      <c r="H6252" s="74"/>
      <c r="I6252" s="54"/>
      <c r="J6252" s="50"/>
      <c r="K6252" s="54"/>
      <c r="L6252" s="55"/>
      <c r="M6252" s="75"/>
      <c r="N6252" s="75"/>
      <c r="O6252" s="74"/>
      <c r="P6252" s="74"/>
      <c r="Q6252" s="57">
        <f t="shared" si="1502"/>
        <v>0</v>
      </c>
      <c r="R6252" s="74"/>
      <c r="S6252" s="53">
        <f t="shared" si="1503"/>
        <v>0</v>
      </c>
      <c r="T6252" s="58"/>
      <c r="U6252" s="58"/>
      <c r="V6252" s="53">
        <f t="shared" si="1504"/>
        <v>0</v>
      </c>
      <c r="W6252" s="75"/>
      <c r="X6252" s="76"/>
    </row>
    <row r="6253" spans="1:24" s="77" customFormat="1" ht="31.5" x14ac:dyDescent="0.25">
      <c r="A6253" s="72" t="s">
        <v>322</v>
      </c>
      <c r="B6253" s="44" t="s">
        <v>339</v>
      </c>
      <c r="C6253" s="79" t="s">
        <v>211</v>
      </c>
      <c r="D6253" s="43" t="s">
        <v>225</v>
      </c>
      <c r="E6253" s="74"/>
      <c r="F6253" s="74"/>
      <c r="G6253" s="74"/>
      <c r="H6253" s="74"/>
      <c r="I6253" s="54"/>
      <c r="J6253" s="50"/>
      <c r="K6253" s="54"/>
      <c r="L6253" s="55"/>
      <c r="M6253" s="75"/>
      <c r="N6253" s="75"/>
      <c r="O6253" s="74"/>
      <c r="P6253" s="74"/>
      <c r="Q6253" s="57">
        <f t="shared" si="1502"/>
        <v>0</v>
      </c>
      <c r="R6253" s="74"/>
      <c r="S6253" s="53">
        <f>ROUND(R6253/12*3,0)</f>
        <v>0</v>
      </c>
      <c r="T6253" s="58"/>
      <c r="U6253" s="58"/>
      <c r="V6253" s="53">
        <f t="shared" si="1504"/>
        <v>0</v>
      </c>
      <c r="W6253" s="75"/>
      <c r="X6253" s="76"/>
    </row>
    <row r="6254" spans="1:24" s="77" customFormat="1" ht="31.5" x14ac:dyDescent="0.25">
      <c r="A6254" s="72" t="s">
        <v>322</v>
      </c>
      <c r="B6254" s="44" t="s">
        <v>339</v>
      </c>
      <c r="C6254" s="79" t="s">
        <v>212</v>
      </c>
      <c r="D6254" s="43" t="s">
        <v>213</v>
      </c>
      <c r="E6254" s="53"/>
      <c r="F6254" s="53">
        <f>E6254/12*1</f>
        <v>0</v>
      </c>
      <c r="G6254" s="53"/>
      <c r="H6254" s="53"/>
      <c r="I6254" s="54"/>
      <c r="J6254" s="50"/>
      <c r="K6254" s="54"/>
      <c r="L6254" s="55"/>
      <c r="M6254" s="75"/>
      <c r="N6254" s="75"/>
      <c r="O6254" s="74"/>
      <c r="P6254" s="74"/>
      <c r="Q6254" s="57">
        <f t="shared" si="1502"/>
        <v>0</v>
      </c>
      <c r="R6254" s="74"/>
      <c r="S6254" s="53">
        <f t="shared" si="1503"/>
        <v>0</v>
      </c>
      <c r="T6254" s="58"/>
      <c r="U6254" s="58"/>
      <c r="V6254" s="53">
        <f t="shared" si="1504"/>
        <v>0</v>
      </c>
      <c r="W6254" s="75"/>
      <c r="X6254" s="76"/>
    </row>
    <row r="6255" spans="1:24" s="77" customFormat="1" ht="15.75" x14ac:dyDescent="0.25">
      <c r="A6255" s="72" t="s">
        <v>322</v>
      </c>
      <c r="B6255" s="44" t="s">
        <v>339</v>
      </c>
      <c r="C6255" s="79" t="s">
        <v>214</v>
      </c>
      <c r="D6255" s="43" t="s">
        <v>215</v>
      </c>
      <c r="E6255" s="74"/>
      <c r="F6255" s="74"/>
      <c r="G6255" s="74"/>
      <c r="H6255" s="74"/>
      <c r="I6255" s="54"/>
      <c r="J6255" s="50"/>
      <c r="K6255" s="54"/>
      <c r="L6255" s="55"/>
      <c r="M6255" s="75"/>
      <c r="N6255" s="75"/>
      <c r="O6255" s="74"/>
      <c r="P6255" s="74"/>
      <c r="Q6255" s="57">
        <f t="shared" si="1502"/>
        <v>0</v>
      </c>
      <c r="R6255" s="74"/>
      <c r="S6255" s="53">
        <f t="shared" si="1503"/>
        <v>0</v>
      </c>
      <c r="T6255" s="58"/>
      <c r="U6255" s="58"/>
      <c r="V6255" s="53">
        <f t="shared" si="1504"/>
        <v>0</v>
      </c>
      <c r="W6255" s="75"/>
      <c r="X6255" s="76"/>
    </row>
    <row r="6256" spans="1:24" s="77" customFormat="1" ht="31.5" x14ac:dyDescent="0.25">
      <c r="A6256" s="72" t="s">
        <v>322</v>
      </c>
      <c r="B6256" s="44" t="s">
        <v>339</v>
      </c>
      <c r="C6256" s="79" t="s">
        <v>216</v>
      </c>
      <c r="D6256" s="43" t="s">
        <v>217</v>
      </c>
      <c r="E6256" s="53"/>
      <c r="F6256" s="53">
        <f t="shared" ref="F6256:F6287" si="1505">E6256/12*1</f>
        <v>0</v>
      </c>
      <c r="G6256" s="53"/>
      <c r="H6256" s="53"/>
      <c r="I6256" s="54"/>
      <c r="J6256" s="50"/>
      <c r="K6256" s="54"/>
      <c r="L6256" s="55"/>
      <c r="M6256" s="75"/>
      <c r="N6256" s="75"/>
      <c r="O6256" s="74"/>
      <c r="P6256" s="74"/>
      <c r="Q6256" s="57">
        <f t="shared" si="1502"/>
        <v>0</v>
      </c>
      <c r="R6256" s="74"/>
      <c r="S6256" s="53">
        <f t="shared" si="1503"/>
        <v>0</v>
      </c>
      <c r="T6256" s="58"/>
      <c r="U6256" s="58"/>
      <c r="V6256" s="53">
        <f t="shared" si="1504"/>
        <v>0</v>
      </c>
      <c r="W6256" s="75"/>
      <c r="X6256" s="76"/>
    </row>
    <row r="6257" spans="1:24" s="77" customFormat="1" ht="31.5" x14ac:dyDescent="0.25">
      <c r="A6257" s="72" t="s">
        <v>322</v>
      </c>
      <c r="B6257" s="44" t="s">
        <v>339</v>
      </c>
      <c r="C6257" s="79" t="s">
        <v>218</v>
      </c>
      <c r="D6257" s="43" t="s">
        <v>219</v>
      </c>
      <c r="E6257" s="53"/>
      <c r="F6257" s="53">
        <f t="shared" si="1505"/>
        <v>0</v>
      </c>
      <c r="G6257" s="53"/>
      <c r="H6257" s="53"/>
      <c r="I6257" s="54"/>
      <c r="J6257" s="50"/>
      <c r="K6257" s="54"/>
      <c r="L6257" s="55"/>
      <c r="M6257" s="75"/>
      <c r="N6257" s="75"/>
      <c r="O6257" s="74"/>
      <c r="P6257" s="74"/>
      <c r="Q6257" s="57">
        <f t="shared" si="1502"/>
        <v>0</v>
      </c>
      <c r="R6257" s="74"/>
      <c r="S6257" s="53">
        <f t="shared" si="1503"/>
        <v>0</v>
      </c>
      <c r="T6257" s="58"/>
      <c r="U6257" s="58"/>
      <c r="V6257" s="53">
        <f t="shared" si="1504"/>
        <v>0</v>
      </c>
      <c r="W6257" s="75"/>
      <c r="X6257" s="76"/>
    </row>
    <row r="6258" spans="1:24" s="77" customFormat="1" ht="31.5" x14ac:dyDescent="0.25">
      <c r="A6258" s="72" t="s">
        <v>322</v>
      </c>
      <c r="B6258" s="44" t="s">
        <v>339</v>
      </c>
      <c r="C6258" s="79" t="s">
        <v>220</v>
      </c>
      <c r="D6258" s="43" t="s">
        <v>221</v>
      </c>
      <c r="E6258" s="53"/>
      <c r="F6258" s="53">
        <f t="shared" si="1505"/>
        <v>0</v>
      </c>
      <c r="G6258" s="53"/>
      <c r="H6258" s="53"/>
      <c r="I6258" s="54"/>
      <c r="J6258" s="50"/>
      <c r="K6258" s="54"/>
      <c r="L6258" s="55"/>
      <c r="M6258" s="75"/>
      <c r="N6258" s="75"/>
      <c r="O6258" s="74"/>
      <c r="P6258" s="74"/>
      <c r="Q6258" s="57">
        <f t="shared" si="1502"/>
        <v>0</v>
      </c>
      <c r="R6258" s="74"/>
      <c r="S6258" s="53">
        <f t="shared" si="1503"/>
        <v>0</v>
      </c>
      <c r="T6258" s="58"/>
      <c r="U6258" s="58"/>
      <c r="V6258" s="53">
        <f t="shared" si="1504"/>
        <v>0</v>
      </c>
      <c r="W6258" s="75"/>
      <c r="X6258" s="76"/>
    </row>
    <row r="6259" spans="1:24" s="77" customFormat="1" ht="31.5" x14ac:dyDescent="0.25">
      <c r="A6259" s="72" t="s">
        <v>322</v>
      </c>
      <c r="B6259" s="44" t="s">
        <v>339</v>
      </c>
      <c r="C6259" s="79" t="s">
        <v>222</v>
      </c>
      <c r="D6259" s="43" t="s">
        <v>226</v>
      </c>
      <c r="E6259" s="53"/>
      <c r="F6259" s="53">
        <f t="shared" si="1505"/>
        <v>0</v>
      </c>
      <c r="G6259" s="53"/>
      <c r="H6259" s="53"/>
      <c r="I6259" s="54"/>
      <c r="J6259" s="50"/>
      <c r="K6259" s="54"/>
      <c r="L6259" s="55"/>
      <c r="M6259" s="75"/>
      <c r="N6259" s="75"/>
      <c r="O6259" s="74"/>
      <c r="P6259" s="74"/>
      <c r="Q6259" s="57">
        <f t="shared" si="1502"/>
        <v>0</v>
      </c>
      <c r="R6259" s="74"/>
      <c r="S6259" s="53">
        <f t="shared" si="1503"/>
        <v>0</v>
      </c>
      <c r="T6259" s="58"/>
      <c r="U6259" s="58"/>
      <c r="V6259" s="53">
        <f t="shared" si="1504"/>
        <v>0</v>
      </c>
      <c r="W6259" s="75"/>
      <c r="X6259" s="76"/>
    </row>
    <row r="6260" spans="1:24" s="77" customFormat="1" ht="31.5" x14ac:dyDescent="0.25">
      <c r="A6260" s="72" t="s">
        <v>322</v>
      </c>
      <c r="B6260" s="44" t="s">
        <v>339</v>
      </c>
      <c r="C6260" s="79" t="s">
        <v>223</v>
      </c>
      <c r="D6260" s="43" t="s">
        <v>227</v>
      </c>
      <c r="E6260" s="53"/>
      <c r="F6260" s="53">
        <f t="shared" si="1505"/>
        <v>0</v>
      </c>
      <c r="G6260" s="53"/>
      <c r="H6260" s="53"/>
      <c r="I6260" s="54"/>
      <c r="J6260" s="50"/>
      <c r="K6260" s="54"/>
      <c r="L6260" s="55"/>
      <c r="M6260" s="75"/>
      <c r="N6260" s="75"/>
      <c r="O6260" s="74"/>
      <c r="P6260" s="74"/>
      <c r="Q6260" s="57">
        <f t="shared" si="1502"/>
        <v>0</v>
      </c>
      <c r="R6260" s="74"/>
      <c r="S6260" s="53">
        <f t="shared" si="1503"/>
        <v>0</v>
      </c>
      <c r="T6260" s="58"/>
      <c r="U6260" s="58"/>
      <c r="V6260" s="53">
        <f t="shared" si="1504"/>
        <v>0</v>
      </c>
      <c r="W6260" s="75"/>
      <c r="X6260" s="76"/>
    </row>
    <row r="6261" spans="1:24" s="77" customFormat="1" ht="31.5" x14ac:dyDescent="0.25">
      <c r="A6261" s="72" t="s">
        <v>322</v>
      </c>
      <c r="B6261" s="44" t="s">
        <v>339</v>
      </c>
      <c r="C6261" s="79" t="s">
        <v>280</v>
      </c>
      <c r="D6261" s="43" t="s">
        <v>281</v>
      </c>
      <c r="E6261" s="53"/>
      <c r="F6261" s="53">
        <f t="shared" si="1505"/>
        <v>0</v>
      </c>
      <c r="G6261" s="53"/>
      <c r="H6261" s="53"/>
      <c r="I6261" s="54"/>
      <c r="J6261" s="50"/>
      <c r="K6261" s="54"/>
      <c r="L6261" s="55"/>
      <c r="M6261" s="75"/>
      <c r="N6261" s="75"/>
      <c r="O6261" s="74"/>
      <c r="P6261" s="74"/>
      <c r="Q6261" s="57">
        <f t="shared" si="1502"/>
        <v>0</v>
      </c>
      <c r="R6261" s="74"/>
      <c r="S6261" s="53">
        <f t="shared" si="1503"/>
        <v>0</v>
      </c>
      <c r="T6261" s="58"/>
      <c r="U6261" s="58"/>
      <c r="V6261" s="53">
        <f t="shared" si="1504"/>
        <v>0</v>
      </c>
      <c r="W6261" s="75"/>
      <c r="X6261" s="76"/>
    </row>
    <row r="6262" spans="1:24" s="77" customFormat="1" ht="15.75" x14ac:dyDescent="0.25">
      <c r="A6262" s="72" t="s">
        <v>322</v>
      </c>
      <c r="B6262" s="44" t="s">
        <v>339</v>
      </c>
      <c r="C6262" s="79" t="s">
        <v>228</v>
      </c>
      <c r="D6262" s="43" t="s">
        <v>229</v>
      </c>
      <c r="E6262" s="53"/>
      <c r="F6262" s="53">
        <f t="shared" si="1505"/>
        <v>0</v>
      </c>
      <c r="G6262" s="53">
        <v>1712</v>
      </c>
      <c r="H6262" s="53">
        <v>1712</v>
      </c>
      <c r="I6262" s="54"/>
      <c r="J6262" s="50"/>
      <c r="K6262" s="54"/>
      <c r="L6262" s="55"/>
      <c r="M6262" s="75"/>
      <c r="N6262" s="75"/>
      <c r="O6262" s="74"/>
      <c r="P6262" s="74"/>
      <c r="Q6262" s="57">
        <f t="shared" si="1502"/>
        <v>0</v>
      </c>
      <c r="R6262" s="74"/>
      <c r="S6262" s="53">
        <f t="shared" si="1503"/>
        <v>0</v>
      </c>
      <c r="T6262" s="58"/>
      <c r="U6262" s="58"/>
      <c r="V6262" s="53">
        <f t="shared" si="1504"/>
        <v>0</v>
      </c>
      <c r="W6262" s="75"/>
      <c r="X6262" s="76"/>
    </row>
    <row r="6263" spans="1:24" s="77" customFormat="1" ht="31.5" x14ac:dyDescent="0.25">
      <c r="A6263" s="72" t="s">
        <v>322</v>
      </c>
      <c r="B6263" s="44" t="s">
        <v>339</v>
      </c>
      <c r="C6263" s="79" t="s">
        <v>230</v>
      </c>
      <c r="D6263" s="43" t="s">
        <v>231</v>
      </c>
      <c r="E6263" s="53"/>
      <c r="F6263" s="53">
        <f t="shared" si="1505"/>
        <v>0</v>
      </c>
      <c r="G6263" s="53"/>
      <c r="H6263" s="53"/>
      <c r="I6263" s="54"/>
      <c r="J6263" s="50"/>
      <c r="K6263" s="54"/>
      <c r="L6263" s="55"/>
      <c r="M6263" s="75"/>
      <c r="N6263" s="75"/>
      <c r="O6263" s="74"/>
      <c r="P6263" s="74"/>
      <c r="Q6263" s="57">
        <f t="shared" si="1502"/>
        <v>0</v>
      </c>
      <c r="R6263" s="74"/>
      <c r="S6263" s="53">
        <f t="shared" si="1503"/>
        <v>0</v>
      </c>
      <c r="T6263" s="58"/>
      <c r="U6263" s="58"/>
      <c r="V6263" s="53">
        <f t="shared" si="1504"/>
        <v>0</v>
      </c>
      <c r="W6263" s="75"/>
      <c r="X6263" s="76"/>
    </row>
    <row r="6264" spans="1:24" s="77" customFormat="1" ht="15.75" x14ac:dyDescent="0.25">
      <c r="A6264" s="72" t="s">
        <v>322</v>
      </c>
      <c r="B6264" s="44" t="s">
        <v>339</v>
      </c>
      <c r="C6264" s="79" t="s">
        <v>232</v>
      </c>
      <c r="D6264" s="43" t="s">
        <v>233</v>
      </c>
      <c r="E6264" s="53"/>
      <c r="F6264" s="53">
        <f t="shared" si="1505"/>
        <v>0</v>
      </c>
      <c r="G6264" s="53"/>
      <c r="H6264" s="53"/>
      <c r="I6264" s="54"/>
      <c r="J6264" s="50"/>
      <c r="K6264" s="54"/>
      <c r="L6264" s="55"/>
      <c r="M6264" s="75"/>
      <c r="N6264" s="75"/>
      <c r="O6264" s="74"/>
      <c r="P6264" s="74"/>
      <c r="Q6264" s="57">
        <f t="shared" si="1502"/>
        <v>0</v>
      </c>
      <c r="R6264" s="74"/>
      <c r="S6264" s="53">
        <f t="shared" si="1503"/>
        <v>0</v>
      </c>
      <c r="T6264" s="58"/>
      <c r="U6264" s="58"/>
      <c r="V6264" s="53">
        <f t="shared" si="1504"/>
        <v>0</v>
      </c>
      <c r="W6264" s="75"/>
      <c r="X6264" s="76"/>
    </row>
    <row r="6265" spans="1:24" s="77" customFormat="1" ht="15.75" x14ac:dyDescent="0.25">
      <c r="A6265" s="72" t="s">
        <v>322</v>
      </c>
      <c r="B6265" s="44" t="s">
        <v>339</v>
      </c>
      <c r="C6265" s="37" t="s">
        <v>394</v>
      </c>
      <c r="D6265" s="43" t="s">
        <v>369</v>
      </c>
      <c r="E6265" s="53"/>
      <c r="F6265" s="53">
        <f t="shared" si="1505"/>
        <v>0</v>
      </c>
      <c r="G6265" s="53"/>
      <c r="H6265" s="53"/>
      <c r="I6265" s="54"/>
      <c r="J6265" s="50"/>
      <c r="K6265" s="54"/>
      <c r="L6265" s="55"/>
      <c r="M6265" s="75"/>
      <c r="N6265" s="75"/>
      <c r="O6265" s="74"/>
      <c r="P6265" s="74"/>
      <c r="Q6265" s="57">
        <f t="shared" si="1502"/>
        <v>0</v>
      </c>
      <c r="R6265" s="74"/>
      <c r="S6265" s="53">
        <f t="shared" si="1503"/>
        <v>0</v>
      </c>
      <c r="T6265" s="58"/>
      <c r="U6265" s="58"/>
      <c r="V6265" s="53">
        <f t="shared" si="1504"/>
        <v>0</v>
      </c>
      <c r="W6265" s="75"/>
      <c r="X6265" s="76"/>
    </row>
    <row r="6266" spans="1:24" s="77" customFormat="1" ht="15.75" x14ac:dyDescent="0.25">
      <c r="A6266" s="72" t="s">
        <v>322</v>
      </c>
      <c r="B6266" s="44" t="s">
        <v>339</v>
      </c>
      <c r="C6266" s="79" t="s">
        <v>234</v>
      </c>
      <c r="D6266" s="43" t="s">
        <v>235</v>
      </c>
      <c r="E6266" s="53"/>
      <c r="F6266" s="53">
        <f t="shared" si="1505"/>
        <v>0</v>
      </c>
      <c r="G6266" s="53"/>
      <c r="H6266" s="53"/>
      <c r="I6266" s="54"/>
      <c r="J6266" s="50"/>
      <c r="K6266" s="54"/>
      <c r="L6266" s="55"/>
      <c r="M6266" s="75"/>
      <c r="N6266" s="75"/>
      <c r="O6266" s="74"/>
      <c r="P6266" s="74"/>
      <c r="Q6266" s="57">
        <f t="shared" si="1502"/>
        <v>0</v>
      </c>
      <c r="R6266" s="74"/>
      <c r="S6266" s="53">
        <f t="shared" si="1503"/>
        <v>0</v>
      </c>
      <c r="T6266" s="58"/>
      <c r="U6266" s="58"/>
      <c r="V6266" s="53">
        <f t="shared" si="1504"/>
        <v>0</v>
      </c>
      <c r="W6266" s="75"/>
      <c r="X6266" s="76"/>
    </row>
    <row r="6267" spans="1:24" s="77" customFormat="1" ht="15.75" x14ac:dyDescent="0.25">
      <c r="A6267" s="72" t="s">
        <v>322</v>
      </c>
      <c r="B6267" s="44" t="s">
        <v>339</v>
      </c>
      <c r="C6267" s="79" t="s">
        <v>236</v>
      </c>
      <c r="D6267" s="43" t="s">
        <v>237</v>
      </c>
      <c r="E6267" s="53"/>
      <c r="F6267" s="53">
        <f t="shared" si="1505"/>
        <v>0</v>
      </c>
      <c r="G6267" s="53">
        <v>3737</v>
      </c>
      <c r="H6267" s="53">
        <v>3737</v>
      </c>
      <c r="I6267" s="54"/>
      <c r="J6267" s="50"/>
      <c r="K6267" s="54"/>
      <c r="L6267" s="55"/>
      <c r="M6267" s="75"/>
      <c r="N6267" s="75"/>
      <c r="O6267" s="74"/>
      <c r="P6267" s="74"/>
      <c r="Q6267" s="57">
        <f t="shared" si="1502"/>
        <v>0</v>
      </c>
      <c r="R6267" s="74"/>
      <c r="S6267" s="53">
        <f t="shared" si="1503"/>
        <v>0</v>
      </c>
      <c r="T6267" s="58"/>
      <c r="U6267" s="58"/>
      <c r="V6267" s="53">
        <f t="shared" si="1504"/>
        <v>0</v>
      </c>
      <c r="W6267" s="75"/>
      <c r="X6267" s="76"/>
    </row>
    <row r="6268" spans="1:24" s="77" customFormat="1" ht="31.5" x14ac:dyDescent="0.25">
      <c r="A6268" s="72" t="s">
        <v>322</v>
      </c>
      <c r="B6268" s="44" t="s">
        <v>339</v>
      </c>
      <c r="C6268" s="79" t="s">
        <v>238</v>
      </c>
      <c r="D6268" s="43" t="s">
        <v>239</v>
      </c>
      <c r="E6268" s="53"/>
      <c r="F6268" s="53">
        <f t="shared" si="1505"/>
        <v>0</v>
      </c>
      <c r="G6268" s="53"/>
      <c r="H6268" s="53"/>
      <c r="I6268" s="54"/>
      <c r="J6268" s="50"/>
      <c r="K6268" s="54"/>
      <c r="L6268" s="55"/>
      <c r="M6268" s="75"/>
      <c r="N6268" s="75"/>
      <c r="O6268" s="74"/>
      <c r="P6268" s="74"/>
      <c r="Q6268" s="57">
        <f t="shared" si="1502"/>
        <v>0</v>
      </c>
      <c r="R6268" s="74"/>
      <c r="S6268" s="53">
        <f t="shared" si="1503"/>
        <v>0</v>
      </c>
      <c r="T6268" s="58"/>
      <c r="U6268" s="58"/>
      <c r="V6268" s="53">
        <f t="shared" si="1504"/>
        <v>0</v>
      </c>
      <c r="W6268" s="75"/>
      <c r="X6268" s="76"/>
    </row>
    <row r="6269" spans="1:24" s="77" customFormat="1" ht="31.5" x14ac:dyDescent="0.25">
      <c r="A6269" s="72" t="s">
        <v>322</v>
      </c>
      <c r="B6269" s="44" t="s">
        <v>339</v>
      </c>
      <c r="C6269" s="79" t="s">
        <v>240</v>
      </c>
      <c r="D6269" s="43" t="s">
        <v>241</v>
      </c>
      <c r="E6269" s="53"/>
      <c r="F6269" s="53">
        <f t="shared" si="1505"/>
        <v>0</v>
      </c>
      <c r="G6269" s="53"/>
      <c r="H6269" s="53"/>
      <c r="I6269" s="54"/>
      <c r="J6269" s="50"/>
      <c r="K6269" s="54"/>
      <c r="L6269" s="55"/>
      <c r="M6269" s="75"/>
      <c r="N6269" s="75"/>
      <c r="O6269" s="74"/>
      <c r="P6269" s="74"/>
      <c r="Q6269" s="57">
        <f t="shared" si="1502"/>
        <v>0</v>
      </c>
      <c r="R6269" s="74"/>
      <c r="S6269" s="53">
        <f t="shared" si="1503"/>
        <v>0</v>
      </c>
      <c r="T6269" s="58"/>
      <c r="U6269" s="58"/>
      <c r="V6269" s="53">
        <f t="shared" si="1504"/>
        <v>0</v>
      </c>
      <c r="W6269" s="75"/>
      <c r="X6269" s="76"/>
    </row>
    <row r="6270" spans="1:24" s="77" customFormat="1" ht="15.75" x14ac:dyDescent="0.25">
      <c r="A6270" s="72" t="s">
        <v>322</v>
      </c>
      <c r="B6270" s="44" t="s">
        <v>339</v>
      </c>
      <c r="C6270" s="79" t="s">
        <v>242</v>
      </c>
      <c r="D6270" s="43" t="s">
        <v>246</v>
      </c>
      <c r="E6270" s="53"/>
      <c r="F6270" s="53">
        <f t="shared" si="1505"/>
        <v>0</v>
      </c>
      <c r="G6270" s="53"/>
      <c r="H6270" s="53"/>
      <c r="I6270" s="54"/>
      <c r="J6270" s="50"/>
      <c r="K6270" s="54"/>
      <c r="L6270" s="55"/>
      <c r="M6270" s="75"/>
      <c r="N6270" s="75"/>
      <c r="O6270" s="74"/>
      <c r="P6270" s="74"/>
      <c r="Q6270" s="57">
        <f t="shared" si="1502"/>
        <v>0</v>
      </c>
      <c r="R6270" s="74"/>
      <c r="S6270" s="53">
        <f t="shared" si="1503"/>
        <v>0</v>
      </c>
      <c r="T6270" s="58"/>
      <c r="U6270" s="58"/>
      <c r="V6270" s="53">
        <f t="shared" si="1504"/>
        <v>0</v>
      </c>
      <c r="W6270" s="75"/>
      <c r="X6270" s="76"/>
    </row>
    <row r="6271" spans="1:24" s="77" customFormat="1" ht="15.75" x14ac:dyDescent="0.25">
      <c r="A6271" s="72" t="s">
        <v>322</v>
      </c>
      <c r="B6271" s="44" t="s">
        <v>339</v>
      </c>
      <c r="C6271" s="79" t="s">
        <v>243</v>
      </c>
      <c r="D6271" s="43" t="s">
        <v>247</v>
      </c>
      <c r="E6271" s="53"/>
      <c r="F6271" s="53">
        <f t="shared" si="1505"/>
        <v>0</v>
      </c>
      <c r="G6271" s="53"/>
      <c r="H6271" s="53"/>
      <c r="I6271" s="54"/>
      <c r="J6271" s="50"/>
      <c r="K6271" s="54"/>
      <c r="L6271" s="55"/>
      <c r="M6271" s="75"/>
      <c r="N6271" s="75"/>
      <c r="O6271" s="74"/>
      <c r="P6271" s="74"/>
      <c r="Q6271" s="57">
        <f t="shared" si="1502"/>
        <v>0</v>
      </c>
      <c r="R6271" s="74"/>
      <c r="S6271" s="53">
        <f t="shared" si="1503"/>
        <v>0</v>
      </c>
      <c r="T6271" s="58"/>
      <c r="U6271" s="58"/>
      <c r="V6271" s="53">
        <f t="shared" si="1504"/>
        <v>0</v>
      </c>
      <c r="W6271" s="75"/>
      <c r="X6271" s="76"/>
    </row>
    <row r="6272" spans="1:24" s="77" customFormat="1" ht="15.75" x14ac:dyDescent="0.25">
      <c r="A6272" s="72" t="s">
        <v>322</v>
      </c>
      <c r="B6272" s="44" t="s">
        <v>339</v>
      </c>
      <c r="C6272" s="79" t="s">
        <v>244</v>
      </c>
      <c r="D6272" s="43" t="s">
        <v>245</v>
      </c>
      <c r="E6272" s="53"/>
      <c r="F6272" s="53">
        <f t="shared" si="1505"/>
        <v>0</v>
      </c>
      <c r="G6272" s="53"/>
      <c r="H6272" s="53"/>
      <c r="I6272" s="54"/>
      <c r="J6272" s="50"/>
      <c r="K6272" s="54"/>
      <c r="L6272" s="55"/>
      <c r="M6272" s="75"/>
      <c r="N6272" s="75"/>
      <c r="O6272" s="74"/>
      <c r="P6272" s="74"/>
      <c r="Q6272" s="57">
        <f t="shared" si="1502"/>
        <v>0</v>
      </c>
      <c r="R6272" s="74"/>
      <c r="S6272" s="53">
        <f t="shared" si="1503"/>
        <v>0</v>
      </c>
      <c r="T6272" s="58"/>
      <c r="U6272" s="58"/>
      <c r="V6272" s="53">
        <f t="shared" si="1504"/>
        <v>0</v>
      </c>
      <c r="W6272" s="75"/>
      <c r="X6272" s="76"/>
    </row>
    <row r="6273" spans="1:24" s="77" customFormat="1" ht="31.5" x14ac:dyDescent="0.25">
      <c r="A6273" s="72" t="s">
        <v>322</v>
      </c>
      <c r="B6273" s="44" t="s">
        <v>339</v>
      </c>
      <c r="C6273" s="79" t="s">
        <v>248</v>
      </c>
      <c r="D6273" s="43" t="s">
        <v>249</v>
      </c>
      <c r="E6273" s="53"/>
      <c r="F6273" s="53">
        <f t="shared" si="1505"/>
        <v>0</v>
      </c>
      <c r="G6273" s="53"/>
      <c r="H6273" s="53"/>
      <c r="I6273" s="54"/>
      <c r="J6273" s="50"/>
      <c r="K6273" s="54"/>
      <c r="L6273" s="55"/>
      <c r="M6273" s="75"/>
      <c r="N6273" s="75"/>
      <c r="O6273" s="74"/>
      <c r="P6273" s="74"/>
      <c r="Q6273" s="57">
        <f t="shared" si="1502"/>
        <v>0</v>
      </c>
      <c r="R6273" s="74"/>
      <c r="S6273" s="53">
        <f t="shared" si="1503"/>
        <v>0</v>
      </c>
      <c r="T6273" s="58"/>
      <c r="U6273" s="58"/>
      <c r="V6273" s="53">
        <f t="shared" si="1504"/>
        <v>0</v>
      </c>
      <c r="W6273" s="75"/>
      <c r="X6273" s="76"/>
    </row>
    <row r="6274" spans="1:24" s="77" customFormat="1" ht="15.75" x14ac:dyDescent="0.25">
      <c r="A6274" s="72" t="s">
        <v>322</v>
      </c>
      <c r="B6274" s="44" t="s">
        <v>339</v>
      </c>
      <c r="C6274" s="79" t="s">
        <v>250</v>
      </c>
      <c r="D6274" s="43" t="s">
        <v>251</v>
      </c>
      <c r="E6274" s="53"/>
      <c r="F6274" s="53">
        <f t="shared" si="1505"/>
        <v>0</v>
      </c>
      <c r="G6274" s="53"/>
      <c r="H6274" s="53"/>
      <c r="I6274" s="54"/>
      <c r="J6274" s="50"/>
      <c r="K6274" s="54"/>
      <c r="L6274" s="55"/>
      <c r="M6274" s="75"/>
      <c r="N6274" s="75"/>
      <c r="O6274" s="74"/>
      <c r="P6274" s="74"/>
      <c r="Q6274" s="57">
        <f t="shared" si="1502"/>
        <v>0</v>
      </c>
      <c r="R6274" s="74"/>
      <c r="S6274" s="53">
        <f t="shared" si="1503"/>
        <v>0</v>
      </c>
      <c r="T6274" s="58"/>
      <c r="U6274" s="58"/>
      <c r="V6274" s="53">
        <f t="shared" si="1504"/>
        <v>0</v>
      </c>
      <c r="W6274" s="75"/>
      <c r="X6274" s="76"/>
    </row>
    <row r="6275" spans="1:24" s="77" customFormat="1" ht="31.5" x14ac:dyDescent="0.25">
      <c r="A6275" s="72" t="s">
        <v>322</v>
      </c>
      <c r="B6275" s="44" t="s">
        <v>339</v>
      </c>
      <c r="C6275" s="79" t="s">
        <v>252</v>
      </c>
      <c r="D6275" s="43" t="s">
        <v>253</v>
      </c>
      <c r="E6275" s="53"/>
      <c r="F6275" s="53">
        <f t="shared" si="1505"/>
        <v>0</v>
      </c>
      <c r="G6275" s="53"/>
      <c r="H6275" s="53"/>
      <c r="I6275" s="54"/>
      <c r="J6275" s="50"/>
      <c r="K6275" s="54"/>
      <c r="L6275" s="55"/>
      <c r="M6275" s="75"/>
      <c r="N6275" s="75"/>
      <c r="O6275" s="74"/>
      <c r="P6275" s="74"/>
      <c r="Q6275" s="57">
        <f t="shared" si="1502"/>
        <v>0</v>
      </c>
      <c r="R6275" s="74"/>
      <c r="S6275" s="53">
        <f t="shared" si="1503"/>
        <v>0</v>
      </c>
      <c r="T6275" s="58"/>
      <c r="U6275" s="58"/>
      <c r="V6275" s="53">
        <f t="shared" si="1504"/>
        <v>0</v>
      </c>
      <c r="W6275" s="75"/>
      <c r="X6275" s="76"/>
    </row>
    <row r="6276" spans="1:24" s="77" customFormat="1" ht="15.75" x14ac:dyDescent="0.25">
      <c r="A6276" s="72" t="s">
        <v>322</v>
      </c>
      <c r="B6276" s="44" t="s">
        <v>339</v>
      </c>
      <c r="C6276" s="79" t="s">
        <v>254</v>
      </c>
      <c r="D6276" s="43" t="s">
        <v>263</v>
      </c>
      <c r="E6276" s="53"/>
      <c r="F6276" s="53">
        <f t="shared" si="1505"/>
        <v>0</v>
      </c>
      <c r="G6276" s="53"/>
      <c r="H6276" s="53"/>
      <c r="I6276" s="54"/>
      <c r="J6276" s="50"/>
      <c r="K6276" s="54"/>
      <c r="L6276" s="55"/>
      <c r="M6276" s="75"/>
      <c r="N6276" s="75"/>
      <c r="O6276" s="74"/>
      <c r="P6276" s="74"/>
      <c r="Q6276" s="57">
        <f t="shared" si="1502"/>
        <v>0</v>
      </c>
      <c r="R6276" s="74"/>
      <c r="S6276" s="53">
        <f t="shared" si="1503"/>
        <v>0</v>
      </c>
      <c r="T6276" s="58"/>
      <c r="U6276" s="58"/>
      <c r="V6276" s="53">
        <f t="shared" si="1504"/>
        <v>0</v>
      </c>
      <c r="W6276" s="75"/>
      <c r="X6276" s="76"/>
    </row>
    <row r="6277" spans="1:24" s="77" customFormat="1" ht="15.75" x14ac:dyDescent="0.25">
      <c r="A6277" s="72" t="s">
        <v>322</v>
      </c>
      <c r="B6277" s="44" t="s">
        <v>339</v>
      </c>
      <c r="C6277" s="79" t="s">
        <v>255</v>
      </c>
      <c r="D6277" s="43" t="s">
        <v>256</v>
      </c>
      <c r="E6277" s="53"/>
      <c r="F6277" s="53">
        <f t="shared" si="1505"/>
        <v>0</v>
      </c>
      <c r="G6277" s="53"/>
      <c r="H6277" s="53"/>
      <c r="I6277" s="54"/>
      <c r="J6277" s="50"/>
      <c r="K6277" s="54"/>
      <c r="L6277" s="55"/>
      <c r="M6277" s="75"/>
      <c r="N6277" s="75"/>
      <c r="O6277" s="74"/>
      <c r="P6277" s="74"/>
      <c r="Q6277" s="57">
        <f t="shared" si="1502"/>
        <v>0</v>
      </c>
      <c r="R6277" s="74"/>
      <c r="S6277" s="53">
        <f t="shared" si="1503"/>
        <v>0</v>
      </c>
      <c r="T6277" s="58"/>
      <c r="U6277" s="58"/>
      <c r="V6277" s="53">
        <f t="shared" si="1504"/>
        <v>0</v>
      </c>
      <c r="W6277" s="75"/>
      <c r="X6277" s="76"/>
    </row>
    <row r="6278" spans="1:24" s="77" customFormat="1" ht="15.75" x14ac:dyDescent="0.25">
      <c r="A6278" s="72" t="s">
        <v>322</v>
      </c>
      <c r="B6278" s="44" t="s">
        <v>339</v>
      </c>
      <c r="C6278" s="79" t="s">
        <v>257</v>
      </c>
      <c r="D6278" s="43" t="s">
        <v>258</v>
      </c>
      <c r="E6278" s="53"/>
      <c r="F6278" s="53">
        <f t="shared" si="1505"/>
        <v>0</v>
      </c>
      <c r="G6278" s="53"/>
      <c r="H6278" s="53"/>
      <c r="I6278" s="54"/>
      <c r="J6278" s="50"/>
      <c r="K6278" s="54"/>
      <c r="L6278" s="55"/>
      <c r="M6278" s="75"/>
      <c r="N6278" s="75"/>
      <c r="O6278" s="74"/>
      <c r="P6278" s="74"/>
      <c r="Q6278" s="57">
        <f t="shared" si="1502"/>
        <v>0</v>
      </c>
      <c r="R6278" s="74"/>
      <c r="S6278" s="53">
        <f t="shared" si="1503"/>
        <v>0</v>
      </c>
      <c r="T6278" s="58"/>
      <c r="U6278" s="58"/>
      <c r="V6278" s="53">
        <f t="shared" si="1504"/>
        <v>0</v>
      </c>
      <c r="W6278" s="75"/>
      <c r="X6278" s="76"/>
    </row>
    <row r="6279" spans="1:24" s="77" customFormat="1" ht="15.75" x14ac:dyDescent="0.25">
      <c r="A6279" s="72" t="s">
        <v>322</v>
      </c>
      <c r="B6279" s="44" t="s">
        <v>339</v>
      </c>
      <c r="C6279" s="79" t="s">
        <v>259</v>
      </c>
      <c r="D6279" s="43" t="s">
        <v>260</v>
      </c>
      <c r="E6279" s="53"/>
      <c r="F6279" s="53">
        <f t="shared" si="1505"/>
        <v>0</v>
      </c>
      <c r="G6279" s="53"/>
      <c r="H6279" s="53"/>
      <c r="I6279" s="54"/>
      <c r="J6279" s="50"/>
      <c r="K6279" s="54"/>
      <c r="L6279" s="55"/>
      <c r="M6279" s="75"/>
      <c r="N6279" s="75"/>
      <c r="O6279" s="74"/>
      <c r="P6279" s="74"/>
      <c r="Q6279" s="57">
        <f t="shared" si="1502"/>
        <v>0</v>
      </c>
      <c r="R6279" s="74"/>
      <c r="S6279" s="53">
        <f t="shared" si="1503"/>
        <v>0</v>
      </c>
      <c r="T6279" s="58"/>
      <c r="U6279" s="58"/>
      <c r="V6279" s="53">
        <f t="shared" si="1504"/>
        <v>0</v>
      </c>
      <c r="W6279" s="75"/>
      <c r="X6279" s="76"/>
    </row>
    <row r="6280" spans="1:24" s="77" customFormat="1" ht="31.5" x14ac:dyDescent="0.25">
      <c r="A6280" s="72" t="s">
        <v>322</v>
      </c>
      <c r="B6280" s="44" t="s">
        <v>339</v>
      </c>
      <c r="C6280" s="79" t="s">
        <v>261</v>
      </c>
      <c r="D6280" s="43" t="s">
        <v>262</v>
      </c>
      <c r="E6280" s="53"/>
      <c r="F6280" s="53">
        <f t="shared" si="1505"/>
        <v>0</v>
      </c>
      <c r="G6280" s="53"/>
      <c r="H6280" s="53"/>
      <c r="I6280" s="54"/>
      <c r="J6280" s="50"/>
      <c r="K6280" s="54"/>
      <c r="L6280" s="55"/>
      <c r="M6280" s="75"/>
      <c r="N6280" s="75"/>
      <c r="O6280" s="74"/>
      <c r="P6280" s="74"/>
      <c r="Q6280" s="57">
        <f t="shared" si="1502"/>
        <v>0</v>
      </c>
      <c r="R6280" s="74"/>
      <c r="S6280" s="53">
        <f t="shared" si="1503"/>
        <v>0</v>
      </c>
      <c r="T6280" s="58"/>
      <c r="U6280" s="58"/>
      <c r="V6280" s="53">
        <f t="shared" si="1504"/>
        <v>0</v>
      </c>
      <c r="W6280" s="75"/>
      <c r="X6280" s="76"/>
    </row>
    <row r="6281" spans="1:24" s="77" customFormat="1" ht="15.75" x14ac:dyDescent="0.25">
      <c r="A6281" s="72" t="s">
        <v>322</v>
      </c>
      <c r="B6281" s="44" t="s">
        <v>339</v>
      </c>
      <c r="C6281" s="79" t="s">
        <v>264</v>
      </c>
      <c r="D6281" s="43" t="s">
        <v>265</v>
      </c>
      <c r="E6281" s="53"/>
      <c r="F6281" s="53">
        <f t="shared" si="1505"/>
        <v>0</v>
      </c>
      <c r="G6281" s="53"/>
      <c r="H6281" s="53"/>
      <c r="I6281" s="54"/>
      <c r="J6281" s="50"/>
      <c r="K6281" s="54"/>
      <c r="L6281" s="55"/>
      <c r="M6281" s="75"/>
      <c r="N6281" s="75"/>
      <c r="O6281" s="74"/>
      <c r="P6281" s="74"/>
      <c r="Q6281" s="57">
        <f t="shared" si="1502"/>
        <v>0</v>
      </c>
      <c r="R6281" s="74"/>
      <c r="S6281" s="53">
        <f t="shared" si="1503"/>
        <v>0</v>
      </c>
      <c r="T6281" s="58"/>
      <c r="U6281" s="58"/>
      <c r="V6281" s="53">
        <f t="shared" si="1504"/>
        <v>0</v>
      </c>
      <c r="W6281" s="75"/>
      <c r="X6281" s="76"/>
    </row>
    <row r="6282" spans="1:24" s="77" customFormat="1" ht="47.25" x14ac:dyDescent="0.25">
      <c r="A6282" s="72" t="s">
        <v>322</v>
      </c>
      <c r="B6282" s="44" t="s">
        <v>339</v>
      </c>
      <c r="C6282" s="79" t="s">
        <v>266</v>
      </c>
      <c r="D6282" s="43" t="s">
        <v>267</v>
      </c>
      <c r="E6282" s="53"/>
      <c r="F6282" s="53">
        <f t="shared" si="1505"/>
        <v>0</v>
      </c>
      <c r="G6282" s="53"/>
      <c r="H6282" s="53"/>
      <c r="I6282" s="54"/>
      <c r="J6282" s="50"/>
      <c r="K6282" s="54"/>
      <c r="L6282" s="55"/>
      <c r="M6282" s="75"/>
      <c r="N6282" s="75"/>
      <c r="O6282" s="74"/>
      <c r="P6282" s="74"/>
      <c r="Q6282" s="57">
        <f t="shared" si="1502"/>
        <v>0</v>
      </c>
      <c r="R6282" s="74"/>
      <c r="S6282" s="53">
        <f t="shared" si="1503"/>
        <v>0</v>
      </c>
      <c r="T6282" s="58"/>
      <c r="U6282" s="58"/>
      <c r="V6282" s="53">
        <f t="shared" si="1504"/>
        <v>0</v>
      </c>
      <c r="W6282" s="75"/>
      <c r="X6282" s="76"/>
    </row>
    <row r="6283" spans="1:24" s="77" customFormat="1" ht="15.75" x14ac:dyDescent="0.25">
      <c r="A6283" s="72" t="s">
        <v>322</v>
      </c>
      <c r="B6283" s="44" t="s">
        <v>339</v>
      </c>
      <c r="C6283" s="79" t="s">
        <v>268</v>
      </c>
      <c r="D6283" s="43" t="s">
        <v>269</v>
      </c>
      <c r="E6283" s="53"/>
      <c r="F6283" s="53">
        <f t="shared" si="1505"/>
        <v>0</v>
      </c>
      <c r="G6283" s="53"/>
      <c r="H6283" s="53"/>
      <c r="I6283" s="54"/>
      <c r="J6283" s="50"/>
      <c r="K6283" s="54"/>
      <c r="L6283" s="55"/>
      <c r="M6283" s="75"/>
      <c r="N6283" s="75"/>
      <c r="O6283" s="74"/>
      <c r="P6283" s="74"/>
      <c r="Q6283" s="57">
        <f t="shared" si="1502"/>
        <v>0</v>
      </c>
      <c r="R6283" s="74"/>
      <c r="S6283" s="53">
        <f t="shared" si="1503"/>
        <v>0</v>
      </c>
      <c r="T6283" s="58"/>
      <c r="U6283" s="58"/>
      <c r="V6283" s="53">
        <f t="shared" si="1504"/>
        <v>0</v>
      </c>
      <c r="W6283" s="75"/>
      <c r="X6283" s="76"/>
    </row>
    <row r="6284" spans="1:24" s="77" customFormat="1" ht="31.5" x14ac:dyDescent="0.25">
      <c r="A6284" s="72" t="s">
        <v>322</v>
      </c>
      <c r="B6284" s="44" t="s">
        <v>339</v>
      </c>
      <c r="C6284" s="79" t="s">
        <v>270</v>
      </c>
      <c r="D6284" s="43" t="s">
        <v>271</v>
      </c>
      <c r="E6284" s="53"/>
      <c r="F6284" s="53">
        <f t="shared" si="1505"/>
        <v>0</v>
      </c>
      <c r="G6284" s="53"/>
      <c r="H6284" s="53"/>
      <c r="I6284" s="54"/>
      <c r="J6284" s="50"/>
      <c r="K6284" s="54"/>
      <c r="L6284" s="55"/>
      <c r="M6284" s="75"/>
      <c r="N6284" s="75"/>
      <c r="O6284" s="74"/>
      <c r="P6284" s="74"/>
      <c r="Q6284" s="57">
        <f t="shared" si="1502"/>
        <v>0</v>
      </c>
      <c r="R6284" s="74"/>
      <c r="S6284" s="53">
        <f t="shared" si="1503"/>
        <v>0</v>
      </c>
      <c r="T6284" s="58"/>
      <c r="U6284" s="58"/>
      <c r="V6284" s="53">
        <f t="shared" si="1504"/>
        <v>0</v>
      </c>
      <c r="W6284" s="75"/>
      <c r="X6284" s="76"/>
    </row>
    <row r="6285" spans="1:24" s="77" customFormat="1" ht="15.75" x14ac:dyDescent="0.25">
      <c r="A6285" s="72" t="s">
        <v>322</v>
      </c>
      <c r="B6285" s="44" t="s">
        <v>339</v>
      </c>
      <c r="C6285" s="79" t="s">
        <v>272</v>
      </c>
      <c r="D6285" s="43" t="s">
        <v>273</v>
      </c>
      <c r="E6285" s="53"/>
      <c r="F6285" s="53">
        <f t="shared" si="1505"/>
        <v>0</v>
      </c>
      <c r="G6285" s="53"/>
      <c r="H6285" s="53"/>
      <c r="I6285" s="54"/>
      <c r="J6285" s="50"/>
      <c r="K6285" s="54"/>
      <c r="L6285" s="55"/>
      <c r="M6285" s="75"/>
      <c r="N6285" s="75"/>
      <c r="O6285" s="74"/>
      <c r="P6285" s="74"/>
      <c r="Q6285" s="57">
        <f t="shared" si="1502"/>
        <v>0</v>
      </c>
      <c r="R6285" s="74"/>
      <c r="S6285" s="53">
        <f t="shared" si="1503"/>
        <v>0</v>
      </c>
      <c r="T6285" s="58"/>
      <c r="U6285" s="58"/>
      <c r="V6285" s="53">
        <f t="shared" si="1504"/>
        <v>0</v>
      </c>
      <c r="W6285" s="75"/>
      <c r="X6285" s="76"/>
    </row>
    <row r="6286" spans="1:24" s="77" customFormat="1" ht="31.5" x14ac:dyDescent="0.25">
      <c r="A6286" s="72" t="s">
        <v>322</v>
      </c>
      <c r="B6286" s="44" t="s">
        <v>339</v>
      </c>
      <c r="C6286" s="79" t="s">
        <v>274</v>
      </c>
      <c r="D6286" s="43" t="s">
        <v>275</v>
      </c>
      <c r="E6286" s="53"/>
      <c r="F6286" s="53">
        <f t="shared" si="1505"/>
        <v>0</v>
      </c>
      <c r="G6286" s="53"/>
      <c r="H6286" s="53"/>
      <c r="I6286" s="54"/>
      <c r="J6286" s="50"/>
      <c r="K6286" s="54"/>
      <c r="L6286" s="55"/>
      <c r="M6286" s="75"/>
      <c r="N6286" s="75"/>
      <c r="O6286" s="74"/>
      <c r="P6286" s="74"/>
      <c r="Q6286" s="57">
        <f t="shared" si="1502"/>
        <v>0</v>
      </c>
      <c r="R6286" s="74"/>
      <c r="S6286" s="53">
        <f t="shared" si="1503"/>
        <v>0</v>
      </c>
      <c r="T6286" s="58"/>
      <c r="U6286" s="58"/>
      <c r="V6286" s="53">
        <f t="shared" si="1504"/>
        <v>0</v>
      </c>
      <c r="W6286" s="75"/>
      <c r="X6286" s="76"/>
    </row>
    <row r="6287" spans="1:24" s="77" customFormat="1" ht="15.75" x14ac:dyDescent="0.25">
      <c r="A6287" s="72" t="s">
        <v>322</v>
      </c>
      <c r="B6287" s="44" t="s">
        <v>339</v>
      </c>
      <c r="C6287" s="79" t="s">
        <v>276</v>
      </c>
      <c r="D6287" s="43" t="s">
        <v>277</v>
      </c>
      <c r="E6287" s="53"/>
      <c r="F6287" s="53">
        <f t="shared" si="1505"/>
        <v>0</v>
      </c>
      <c r="G6287" s="53"/>
      <c r="H6287" s="53"/>
      <c r="I6287" s="54"/>
      <c r="J6287" s="50"/>
      <c r="K6287" s="54"/>
      <c r="L6287" s="55"/>
      <c r="M6287" s="75"/>
      <c r="N6287" s="75"/>
      <c r="O6287" s="74"/>
      <c r="P6287" s="74"/>
      <c r="Q6287" s="57">
        <f t="shared" si="1502"/>
        <v>0</v>
      </c>
      <c r="R6287" s="74"/>
      <c r="S6287" s="53">
        <f t="shared" si="1503"/>
        <v>0</v>
      </c>
      <c r="T6287" s="58"/>
      <c r="U6287" s="58"/>
      <c r="V6287" s="53">
        <f t="shared" si="1504"/>
        <v>0</v>
      </c>
      <c r="W6287" s="75"/>
      <c r="X6287" s="76"/>
    </row>
    <row r="6288" spans="1:24" s="77" customFormat="1" ht="31.5" x14ac:dyDescent="0.25">
      <c r="A6288" s="72" t="s">
        <v>322</v>
      </c>
      <c r="B6288" s="44" t="s">
        <v>339</v>
      </c>
      <c r="C6288" s="79" t="s">
        <v>278</v>
      </c>
      <c r="D6288" s="43" t="s">
        <v>279</v>
      </c>
      <c r="E6288" s="74"/>
      <c r="F6288" s="74"/>
      <c r="G6288" s="74"/>
      <c r="H6288" s="74"/>
      <c r="I6288" s="54"/>
      <c r="J6288" s="50"/>
      <c r="K6288" s="54"/>
      <c r="L6288" s="55"/>
      <c r="M6288" s="75"/>
      <c r="N6288" s="75"/>
      <c r="O6288" s="74"/>
      <c r="P6288" s="74"/>
      <c r="Q6288" s="57">
        <f t="shared" si="1502"/>
        <v>0</v>
      </c>
      <c r="R6288" s="74"/>
      <c r="S6288" s="53">
        <f t="shared" si="1503"/>
        <v>0</v>
      </c>
      <c r="T6288" s="53"/>
      <c r="U6288" s="53"/>
      <c r="V6288" s="53">
        <f t="shared" si="1504"/>
        <v>0</v>
      </c>
      <c r="W6288" s="75"/>
      <c r="X6288" s="76"/>
    </row>
    <row r="6289" spans="1:24" s="77" customFormat="1" ht="15.75" x14ac:dyDescent="0.25">
      <c r="A6289" s="72" t="s">
        <v>322</v>
      </c>
      <c r="B6289" s="44" t="s">
        <v>339</v>
      </c>
      <c r="C6289" s="37" t="s">
        <v>363</v>
      </c>
      <c r="D6289" s="43" t="s">
        <v>360</v>
      </c>
      <c r="E6289" s="74"/>
      <c r="F6289" s="74"/>
      <c r="G6289" s="74"/>
      <c r="H6289" s="74"/>
      <c r="I6289" s="54"/>
      <c r="J6289" s="50"/>
      <c r="K6289" s="54"/>
      <c r="L6289" s="50"/>
      <c r="M6289" s="75"/>
      <c r="N6289" s="75"/>
      <c r="O6289" s="74"/>
      <c r="P6289" s="74"/>
      <c r="Q6289" s="57"/>
      <c r="R6289" s="74"/>
      <c r="S6289" s="53"/>
      <c r="T6289" s="53"/>
      <c r="U6289" s="53"/>
      <c r="V6289" s="53"/>
      <c r="W6289" s="75"/>
      <c r="X6289" s="76"/>
    </row>
    <row r="6290" spans="1:24" s="77" customFormat="1" ht="15.75" x14ac:dyDescent="0.25">
      <c r="A6290" s="72" t="s">
        <v>322</v>
      </c>
      <c r="B6290" s="44" t="s">
        <v>339</v>
      </c>
      <c r="C6290" s="37" t="s">
        <v>364</v>
      </c>
      <c r="D6290" s="38" t="s">
        <v>365</v>
      </c>
      <c r="E6290" s="53"/>
      <c r="F6290" s="100">
        <f>E6290/12*1</f>
        <v>0</v>
      </c>
      <c r="G6290" s="74"/>
      <c r="H6290" s="74"/>
      <c r="I6290" s="54"/>
      <c r="J6290" s="50"/>
      <c r="K6290" s="54"/>
      <c r="L6290" s="50"/>
      <c r="M6290" s="75"/>
      <c r="N6290" s="75"/>
      <c r="O6290" s="74"/>
      <c r="P6290" s="74"/>
      <c r="Q6290" s="57">
        <f>O6290-P6290</f>
        <v>0</v>
      </c>
      <c r="R6290" s="74"/>
      <c r="S6290" s="53">
        <f>ROUND(R6290/12*3,0)</f>
        <v>0</v>
      </c>
      <c r="T6290" s="53"/>
      <c r="U6290" s="53"/>
      <c r="V6290" s="53">
        <f>T6290-U6290</f>
        <v>0</v>
      </c>
      <c r="W6290" s="75"/>
      <c r="X6290" s="76"/>
    </row>
    <row r="6291" spans="1:24" s="81" customFormat="1" ht="29.25" customHeight="1" x14ac:dyDescent="0.25">
      <c r="A6291" s="72" t="s">
        <v>322</v>
      </c>
      <c r="B6291" s="44" t="s">
        <v>339</v>
      </c>
      <c r="C6291" s="37" t="s">
        <v>370</v>
      </c>
      <c r="D6291" s="43" t="s">
        <v>323</v>
      </c>
      <c r="E6291" s="53"/>
      <c r="F6291" s="100">
        <f>E6291/12*1</f>
        <v>0</v>
      </c>
      <c r="G6291" s="74"/>
      <c r="H6291" s="74"/>
      <c r="I6291" s="127"/>
      <c r="J6291" s="50"/>
      <c r="K6291" s="127"/>
      <c r="L6291" s="50"/>
      <c r="M6291" s="75"/>
      <c r="N6291" s="75"/>
      <c r="O6291" s="74"/>
      <c r="P6291" s="74"/>
      <c r="Q6291" s="59"/>
      <c r="R6291" s="74"/>
      <c r="S6291" s="53"/>
      <c r="T6291" s="53"/>
      <c r="U6291" s="53"/>
      <c r="V6291" s="53"/>
      <c r="W6291" s="75"/>
      <c r="X6291" s="76"/>
    </row>
    <row r="6292" spans="1:24" s="81" customFormat="1" ht="26.25" customHeight="1" x14ac:dyDescent="0.25">
      <c r="A6292" s="72" t="s">
        <v>322</v>
      </c>
      <c r="B6292" s="44" t="s">
        <v>339</v>
      </c>
      <c r="C6292" s="37" t="s">
        <v>399</v>
      </c>
      <c r="D6292" s="39" t="s">
        <v>371</v>
      </c>
      <c r="E6292" s="53"/>
      <c r="F6292" s="100">
        <f>E6292/12*1</f>
        <v>0</v>
      </c>
      <c r="G6292" s="74"/>
      <c r="H6292" s="74"/>
      <c r="I6292" s="127"/>
      <c r="J6292" s="50"/>
      <c r="K6292" s="127"/>
      <c r="L6292" s="50"/>
      <c r="M6292" s="75"/>
      <c r="N6292" s="75"/>
      <c r="O6292" s="74"/>
      <c r="P6292" s="74"/>
      <c r="Q6292" s="59">
        <f>O6292-P6292</f>
        <v>0</v>
      </c>
      <c r="R6292" s="74"/>
      <c r="S6292" s="53">
        <f>ROUND(R6292/12*3,0)</f>
        <v>0</v>
      </c>
      <c r="T6292" s="53"/>
      <c r="U6292" s="53"/>
      <c r="V6292" s="53">
        <f>T6292-U6292</f>
        <v>0</v>
      </c>
      <c r="W6292" s="75"/>
      <c r="X6292" s="76"/>
    </row>
    <row r="6293" spans="1:24" x14ac:dyDescent="0.2">
      <c r="A6293" s="98" t="s">
        <v>353</v>
      </c>
    </row>
    <row r="6294" spans="1:24" s="26" customFormat="1" ht="15" x14ac:dyDescent="0.2">
      <c r="A6294" s="161" t="s">
        <v>403</v>
      </c>
      <c r="B6294" s="162"/>
      <c r="C6294" s="162"/>
      <c r="D6294" s="163"/>
      <c r="E6294" s="162"/>
      <c r="F6294" s="162"/>
      <c r="G6294" s="162"/>
      <c r="H6294" s="162"/>
      <c r="I6294" s="162"/>
      <c r="J6294" s="164"/>
      <c r="K6294" s="162"/>
      <c r="L6294" s="162"/>
      <c r="M6294" s="162"/>
      <c r="N6294" s="162"/>
      <c r="O6294" s="162"/>
      <c r="P6294" s="162"/>
      <c r="Q6294" s="162"/>
      <c r="R6294" s="162"/>
      <c r="S6294" s="162"/>
      <c r="T6294" s="162"/>
      <c r="U6294" s="162"/>
      <c r="V6294" s="162"/>
      <c r="W6294" s="165"/>
      <c r="X6294" s="6"/>
    </row>
    <row r="6295" spans="1:24" s="26" customFormat="1" ht="15" x14ac:dyDescent="0.2">
      <c r="A6295" s="161" t="s">
        <v>354</v>
      </c>
      <c r="B6295" s="162"/>
      <c r="C6295" s="162"/>
      <c r="D6295" s="163"/>
      <c r="E6295" s="162"/>
      <c r="F6295" s="162"/>
      <c r="G6295" s="162"/>
      <c r="H6295" s="162"/>
      <c r="I6295" s="162"/>
      <c r="J6295" s="164"/>
      <c r="K6295" s="162"/>
      <c r="L6295" s="162"/>
      <c r="M6295" s="162"/>
      <c r="N6295" s="162"/>
      <c r="O6295" s="162"/>
      <c r="P6295" s="162"/>
      <c r="Q6295" s="162"/>
      <c r="R6295" s="162"/>
      <c r="S6295" s="162"/>
      <c r="T6295" s="162"/>
      <c r="U6295" s="162"/>
      <c r="V6295" s="162"/>
      <c r="W6295" s="165"/>
      <c r="X6295" s="6"/>
    </row>
    <row r="6296" spans="1:24" s="26" customFormat="1" ht="15" x14ac:dyDescent="0.2">
      <c r="A6296" s="23" t="s">
        <v>372</v>
      </c>
      <c r="B6296" s="162"/>
      <c r="C6296" s="162"/>
      <c r="D6296" s="163"/>
      <c r="E6296" s="162"/>
      <c r="F6296" s="162"/>
      <c r="G6296" s="162"/>
      <c r="H6296" s="162"/>
      <c r="I6296" s="162"/>
      <c r="J6296" s="164"/>
      <c r="K6296" s="162"/>
      <c r="L6296" s="162"/>
      <c r="M6296" s="162"/>
      <c r="N6296" s="162"/>
      <c r="O6296" s="162"/>
      <c r="P6296" s="162"/>
      <c r="Q6296" s="162"/>
      <c r="R6296" s="162"/>
      <c r="S6296" s="162"/>
      <c r="T6296" s="162"/>
      <c r="U6296" s="162"/>
      <c r="V6296" s="162"/>
      <c r="W6296" s="165"/>
      <c r="X6296" s="6"/>
    </row>
  </sheetData>
  <autoFilter ref="A9:X6296" xr:uid="{B6D7B7BA-7DF4-4ADE-B95F-60463B840871}"/>
  <mergeCells count="17">
    <mergeCell ref="A2:G2"/>
    <mergeCell ref="A3:D3"/>
    <mergeCell ref="A6:A8"/>
    <mergeCell ref="B6:B8"/>
    <mergeCell ref="C6:C8"/>
    <mergeCell ref="D6:D8"/>
    <mergeCell ref="E6:L6"/>
    <mergeCell ref="M6:Q6"/>
    <mergeCell ref="R6:V6"/>
    <mergeCell ref="W6:W8"/>
    <mergeCell ref="E7:F7"/>
    <mergeCell ref="I7:J7"/>
    <mergeCell ref="K7:L7"/>
    <mergeCell ref="M7:N7"/>
    <mergeCell ref="Q7:Q8"/>
    <mergeCell ref="R7:S7"/>
    <mergeCell ref="V7:V8"/>
  </mergeCells>
  <phoneticPr fontId="21" type="noConversion"/>
  <pageMargins left="0.11811023622047245" right="0.11811023622047245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marts</vt:lpstr>
      <vt:lpstr>marts!Print_Titles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Dreimane</dc:creator>
  <cp:lastModifiedBy>Baiba Dreimane</cp:lastModifiedBy>
  <cp:lastPrinted>2024-04-03T13:27:01Z</cp:lastPrinted>
  <dcterms:created xsi:type="dcterms:W3CDTF">2023-01-25T10:55:28Z</dcterms:created>
  <dcterms:modified xsi:type="dcterms:W3CDTF">2024-05-03T07:10:45Z</dcterms:modified>
</cp:coreProperties>
</file>