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50" tabRatio="867" activeTab="0"/>
  </bookViews>
  <sheets>
    <sheet name="kopā -NVD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<sst xmlns="http://schemas.openxmlformats.org/spreadsheetml/2006/main" count="74" uniqueCount="62">
  <si>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Piegādātājs</t>
  </si>
  <si>
    <t>Pasākums</t>
  </si>
  <si>
    <t>SIA "3D Technology"</t>
  </si>
  <si>
    <t>6-252-2020</t>
  </si>
  <si>
    <t>Sejas vairogu iegāde</t>
  </si>
  <si>
    <t>SIA "Hipnos"</t>
  </si>
  <si>
    <t>6-253-2020</t>
  </si>
  <si>
    <t>numurs</t>
  </si>
  <si>
    <t>24.03.2020.</t>
  </si>
  <si>
    <t>Vienības</t>
  </si>
  <si>
    <t>Cena, EUR</t>
  </si>
  <si>
    <t>Summa, EUR</t>
  </si>
  <si>
    <t>PVN likme</t>
  </si>
  <si>
    <t>2020.gada  līguma summa  ar PVN</t>
  </si>
  <si>
    <t>Finansējums</t>
  </si>
  <si>
    <t>Neinvazīvo mākslīgās plaušu ventilācijas iekārtu iegāde, t.sk.</t>
  </si>
  <si>
    <t>Neinvazīvo mākslīgās plaušu ventilācijas iekārta</t>
  </si>
  <si>
    <t>Medicīnas ierīce un to komplektējošās daļas modelis</t>
  </si>
  <si>
    <t>Lowenstein medical Prisma 25ST</t>
  </si>
  <si>
    <t>Lowenstein medical VENTI30-C</t>
  </si>
  <si>
    <t>Lowenstein medical VENTI 50</t>
  </si>
  <si>
    <t>Maska</t>
  </si>
  <si>
    <t>Lowenstein medical Joyce Clinic FF L</t>
  </si>
  <si>
    <t>Lowenstein medical Joyce One FF</t>
  </si>
  <si>
    <t>AS "Air Baltic Corporation"</t>
  </si>
  <si>
    <t>6-264-2020</t>
  </si>
  <si>
    <t>Pārvadājums</t>
  </si>
  <si>
    <t>Nr.</t>
  </si>
  <si>
    <t>LSEZ Lauma Fabrics SIA</t>
  </si>
  <si>
    <t>Medicīnas preces (maskas un respiratori), t.sk.</t>
  </si>
  <si>
    <t>trīskārtīgās maskas</t>
  </si>
  <si>
    <t xml:space="preserve">1) Medicīnas preces </t>
  </si>
  <si>
    <t>ar CE sertifikātu apliecināti KN95 respiratori</t>
  </si>
  <si>
    <t>2.) Transportēšana</t>
  </si>
  <si>
    <t> 6-278-2020</t>
  </si>
  <si>
    <t>27.03.2020.</t>
  </si>
  <si>
    <t>SIA  “TAVOL”</t>
  </si>
  <si>
    <t>Individuālie aizsardzības līdzekļi (respiratori)</t>
  </si>
  <si>
    <t>X plore 1750 N95 mod. 1320</t>
  </si>
  <si>
    <t>X plore 1750 N95 mod 1321 </t>
  </si>
  <si>
    <t>SIA Saules Aptieka</t>
  </si>
  <si>
    <t xml:space="preserve"> datums</t>
  </si>
  <si>
    <t>Sejas ķirurģiskās maskas</t>
  </si>
  <si>
    <t>Pavadzīme Nr  TAV0111 no 27.03.2020.</t>
  </si>
  <si>
    <t xml:space="preserve"> Līgums / pavadzīme (ja nav līgums) </t>
  </si>
  <si>
    <r>
      <rPr>
        <b/>
        <sz val="14"/>
        <rFont val="Times New Roman"/>
        <family val="1"/>
      </rPr>
      <t>NVD Noslēgtie līgumi un darījumi, ko apstiprina preču pavadzīmes par medicīnas preču, ierīču iegādēm un piegād</t>
    </r>
    <r>
      <rPr>
        <sz val="14"/>
        <rFont val="Times New Roman"/>
        <family val="1"/>
      </rPr>
      <t>i, 
kas nepieciešamas Covid-19 uzliesmojuma izplatības ierobežošanai no  apakšprogrammas
 "Neatliekamās medicīniskās palīdzības nodrošināšana stacionārās ārstniecības iestādēs" 33.17.00  2020.gadā</t>
    </r>
  </si>
  <si>
    <t>SIA "ATTA-1"</t>
  </si>
  <si>
    <t>Pavadzīme Nr  AT 050414, 02.04.2020</t>
  </si>
  <si>
    <t>Sejas maska kods 08232</t>
  </si>
  <si>
    <t>03.04. būs piegāde un Pavadzīme</t>
  </si>
  <si>
    <t>Kopā NVD</t>
  </si>
  <si>
    <t xml:space="preserve">X plore   FFP2 ventilis                                     </t>
  </si>
  <si>
    <t xml:space="preserve">X plore 1930 FFP3 ventilis                              </t>
  </si>
  <si>
    <t>Xplore 1930 FFP3</t>
  </si>
  <si>
    <t>17.03.2020.</t>
  </si>
  <si>
    <t>Ķirurģiskās maskas SURGIAL Disposable mask, 3ply, CE, Metal Nosebridge 1's</t>
  </si>
  <si>
    <t>Respirators ( HY8620 FFP2 NO VALVE 1'S)</t>
  </si>
  <si>
    <t>SIA GP Nord
(maksātājs - NMPD)</t>
  </si>
  <si>
    <t>02.04.2020.</t>
  </si>
  <si>
    <t>6-304-2020</t>
  </si>
  <si>
    <t>1-14/2020/34</t>
  </si>
  <si>
    <t>Kravas gaisa pārvadājuma nodrošināšana, atļauju koordinēšana, nestandarta kravas iekraušana URC lidostā un izkraušana RIX lidostā, sauszemes piegādes koordinēšana no ražotāja rūpnīcas Zhenzhou līdz URC lidostai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</si>
</sst>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#,##0.00_ ;\-#,##0.00\ "/>
    <numFmt numFmtId="193" formatCode="0.0000"/>
    <numFmt numFmtId="194" formatCode="0.000"/>
    <numFmt numFmtId="195" formatCode="0.0"/>
    <numFmt numFmtId="196" formatCode="_-* #,##0.000\ _L_s_-;\-* #,##0.000\ _L_s_-;_-* &quot;-&quot;??\ _L_s_-;_-@_-"/>
    <numFmt numFmtId="197" formatCode="_-* #,##0.0000\ _L_s_-;\-* #,##0.0000\ _L_s_-;_-* &quot;-&quot;??\ _L_s_-;_-@_-"/>
    <numFmt numFmtId="198" formatCode="_-* #,##0.00000\ _L_s_-;\-* #,##0.00000\ _L_s_-;_-* &quot;-&quot;??\ _L_s_-;_-@_-"/>
    <numFmt numFmtId="199" formatCode="_-* #,##0.000000\ _L_s_-;\-* #,##0.000000\ _L_s_-;_-* &quot;-&quot;??\ _L_s_-;_-@_-"/>
    <numFmt numFmtId="200" formatCode="_-* #,##0.0000000\ _L_s_-;\-* #,##0.0000000\ _L_s_-;_-* &quot;-&quot;??\ _L_s_-;_-@_-"/>
    <numFmt numFmtId="201" formatCode="_-* #,##0.00000000\ _L_s_-;\-* #,##0.00000000\ _L_s_-;_-* &quot;-&quot;??\ _L_s_-;_-@_-"/>
    <numFmt numFmtId="202" formatCode="_-* #,##0.000000000\ _L_s_-;\-* #,##0.000000000\ _L_s_-;_-* &quot;-&quot;??\ _L_s_-;_-@_-"/>
    <numFmt numFmtId="203" formatCode="#,##0.000"/>
    <numFmt numFmtId="204" formatCode="#,##0.0"/>
    <numFmt numFmtId="205" formatCode="#,##0.0000"/>
    <numFmt numFmtId="206" formatCode="#,##0.00000"/>
    <numFmt numFmtId="207" formatCode="#,##0.000000"/>
    <numFmt numFmtId="208" formatCode="#,##0.0000000"/>
    <numFmt numFmtId="209" formatCode="0.0000000"/>
    <numFmt numFmtId="210" formatCode="0.000000"/>
    <numFmt numFmtId="211" formatCode="0.00000"/>
    <numFmt numFmtId="212" formatCode="_-* #,##0.0\ _L_s_-;\-* #,##0.0\ _L_s_-;_-* &quot;-&quot;??\ _L_s_-;_-@_-"/>
    <numFmt numFmtId="213" formatCode="00000"/>
    <numFmt numFmtId="214" formatCode="#,##0.00000000000"/>
    <numFmt numFmtId="215" formatCode="#,##0.000000000000"/>
    <numFmt numFmtId="216" formatCode="#,##0.0000000000"/>
    <numFmt numFmtId="217" formatCode="#,##0.000000000"/>
    <numFmt numFmtId="218" formatCode="#,##0.00000000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 ;\-#,##0.0\ "/>
    <numFmt numFmtId="224" formatCode="#,##0_ ;\-#,##0\ "/>
    <numFmt numFmtId="225" formatCode="#,##0.000_ ;\-#,##0.000\ "/>
    <numFmt numFmtId="226" formatCode="#,##0.0000_ ;\-#,##0.0000\ 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1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 wrapText="1"/>
    </xf>
    <xf numFmtId="3" fontId="9" fillId="33" borderId="10" xfId="0" applyNumberFormat="1" applyFont="1" applyFill="1" applyBorder="1" applyAlignment="1">
      <alignment wrapText="1"/>
    </xf>
    <xf numFmtId="9" fontId="9" fillId="33" borderId="10" xfId="64" applyFont="1" applyFill="1" applyBorder="1" applyAlignment="1">
      <alignment wrapText="1"/>
    </xf>
    <xf numFmtId="0" fontId="12" fillId="33" borderId="10" xfId="0" applyFont="1" applyFill="1" applyBorder="1" applyAlignment="1">
      <alignment horizontal="right" wrapText="1"/>
    </xf>
    <xf numFmtId="0" fontId="12" fillId="33" borderId="10" xfId="0" applyFont="1" applyFill="1" applyBorder="1" applyAlignment="1">
      <alignment wrapText="1"/>
    </xf>
    <xf numFmtId="4" fontId="12" fillId="33" borderId="10" xfId="0" applyNumberFormat="1" applyFont="1" applyFill="1" applyBorder="1" applyAlignment="1">
      <alignment wrapText="1"/>
    </xf>
    <xf numFmtId="9" fontId="12" fillId="33" borderId="10" xfId="64" applyFont="1" applyFill="1" applyBorder="1" applyAlignment="1">
      <alignment wrapText="1"/>
    </xf>
    <xf numFmtId="4" fontId="12" fillId="33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right"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10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wrapText="1"/>
    </xf>
    <xf numFmtId="4" fontId="10" fillId="33" borderId="10" xfId="0" applyNumberFormat="1" applyFont="1" applyFill="1" applyBorder="1" applyAlignment="1">
      <alignment wrapText="1"/>
    </xf>
    <xf numFmtId="9" fontId="10" fillId="33" borderId="10" xfId="64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 wrapText="1"/>
    </xf>
    <xf numFmtId="3" fontId="10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9" fontId="10" fillId="33" borderId="10" xfId="64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0" fontId="8" fillId="0" borderId="12" xfId="0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0" fontId="9" fillId="33" borderId="15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 horizontal="left" wrapText="1"/>
    </xf>
    <xf numFmtId="0" fontId="9" fillId="33" borderId="16" xfId="0" applyFont="1" applyFill="1" applyBorder="1" applyAlignment="1">
      <alignment/>
    </xf>
    <xf numFmtId="0" fontId="9" fillId="33" borderId="16" xfId="0" applyFont="1" applyFill="1" applyBorder="1" applyAlignment="1">
      <alignment wrapText="1"/>
    </xf>
    <xf numFmtId="4" fontId="9" fillId="33" borderId="16" xfId="0" applyNumberFormat="1" applyFont="1" applyFill="1" applyBorder="1" applyAlignment="1">
      <alignment/>
    </xf>
    <xf numFmtId="0" fontId="12" fillId="33" borderId="16" xfId="0" applyFont="1" applyFill="1" applyBorder="1" applyAlignment="1">
      <alignment horizontal="right" wrapText="1"/>
    </xf>
    <xf numFmtId="0" fontId="12" fillId="33" borderId="16" xfId="0" applyFont="1" applyFill="1" applyBorder="1" applyAlignment="1">
      <alignment wrapText="1"/>
    </xf>
    <xf numFmtId="3" fontId="12" fillId="33" borderId="16" xfId="0" applyNumberFormat="1" applyFont="1" applyFill="1" applyBorder="1" applyAlignment="1">
      <alignment wrapText="1"/>
    </xf>
    <xf numFmtId="4" fontId="12" fillId="33" borderId="16" xfId="0" applyNumberFormat="1" applyFont="1" applyFill="1" applyBorder="1" applyAlignment="1">
      <alignment wrapText="1"/>
    </xf>
    <xf numFmtId="9" fontId="12" fillId="33" borderId="16" xfId="64" applyFont="1" applyFill="1" applyBorder="1" applyAlignment="1">
      <alignment wrapText="1"/>
    </xf>
    <xf numFmtId="3" fontId="9" fillId="33" borderId="16" xfId="0" applyNumberFormat="1" applyFont="1" applyFill="1" applyBorder="1" applyAlignment="1">
      <alignment wrapText="1"/>
    </xf>
    <xf numFmtId="3" fontId="9" fillId="33" borderId="16" xfId="0" applyNumberFormat="1" applyFont="1" applyFill="1" applyBorder="1" applyAlignment="1">
      <alignment/>
    </xf>
    <xf numFmtId="0" fontId="9" fillId="33" borderId="17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 horizontal="left" wrapText="1"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>
      <alignment wrapText="1"/>
    </xf>
    <xf numFmtId="3" fontId="9" fillId="33" borderId="18" xfId="0" applyNumberFormat="1" applyFont="1" applyFill="1" applyBorder="1" applyAlignment="1">
      <alignment wrapText="1"/>
    </xf>
    <xf numFmtId="3" fontId="9" fillId="33" borderId="18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 horizontal="left" wrapText="1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right" wrapText="1"/>
    </xf>
    <xf numFmtId="0" fontId="9" fillId="33" borderId="14" xfId="0" applyFont="1" applyFill="1" applyBorder="1" applyAlignment="1">
      <alignment wrapText="1"/>
    </xf>
    <xf numFmtId="4" fontId="9" fillId="33" borderId="14" xfId="0" applyNumberFormat="1" applyFont="1" applyFill="1" applyBorder="1" applyAlignment="1">
      <alignment wrapText="1"/>
    </xf>
    <xf numFmtId="9" fontId="9" fillId="33" borderId="14" xfId="64" applyFont="1" applyFill="1" applyBorder="1" applyAlignment="1">
      <alignment wrapText="1"/>
    </xf>
    <xf numFmtId="0" fontId="9" fillId="33" borderId="16" xfId="0" applyFont="1" applyFill="1" applyBorder="1" applyAlignment="1">
      <alignment horizontal="right" wrapText="1"/>
    </xf>
    <xf numFmtId="4" fontId="9" fillId="33" borderId="16" xfId="0" applyNumberFormat="1" applyFont="1" applyFill="1" applyBorder="1" applyAlignment="1">
      <alignment wrapText="1"/>
    </xf>
    <xf numFmtId="9" fontId="9" fillId="33" borderId="16" xfId="64" applyFont="1" applyFill="1" applyBorder="1" applyAlignment="1">
      <alignment wrapText="1"/>
    </xf>
    <xf numFmtId="0" fontId="9" fillId="33" borderId="18" xfId="0" applyFont="1" applyFill="1" applyBorder="1" applyAlignment="1">
      <alignment horizontal="right" wrapText="1"/>
    </xf>
    <xf numFmtId="9" fontId="9" fillId="33" borderId="18" xfId="64" applyFont="1" applyFill="1" applyBorder="1" applyAlignment="1">
      <alignment wrapText="1"/>
    </xf>
    <xf numFmtId="0" fontId="10" fillId="33" borderId="14" xfId="0" applyFont="1" applyFill="1" applyBorder="1" applyAlignment="1">
      <alignment horizontal="left" wrapText="1"/>
    </xf>
    <xf numFmtId="3" fontId="9" fillId="33" borderId="14" xfId="0" applyNumberFormat="1" applyFont="1" applyFill="1" applyBorder="1" applyAlignment="1">
      <alignment wrapText="1"/>
    </xf>
    <xf numFmtId="0" fontId="10" fillId="33" borderId="18" xfId="0" applyFont="1" applyFill="1" applyBorder="1" applyAlignment="1">
      <alignment horizontal="left" wrapText="1"/>
    </xf>
    <xf numFmtId="4" fontId="9" fillId="33" borderId="18" xfId="0" applyNumberFormat="1" applyFont="1" applyFill="1" applyBorder="1" applyAlignment="1">
      <alignment wrapText="1"/>
    </xf>
    <xf numFmtId="0" fontId="10" fillId="33" borderId="14" xfId="0" applyFont="1" applyFill="1" applyBorder="1" applyAlignment="1">
      <alignment horizontal="center" wrapText="1"/>
    </xf>
    <xf numFmtId="0" fontId="10" fillId="33" borderId="16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center" wrapText="1"/>
    </xf>
    <xf numFmtId="0" fontId="10" fillId="33" borderId="18" xfId="0" applyFont="1" applyFill="1" applyBorder="1" applyAlignment="1">
      <alignment horizontal="center" wrapText="1"/>
    </xf>
    <xf numFmtId="4" fontId="9" fillId="33" borderId="10" xfId="0" applyNumberFormat="1" applyFont="1" applyFill="1" applyBorder="1" applyAlignment="1">
      <alignment horizontal="right"/>
    </xf>
    <xf numFmtId="4" fontId="9" fillId="33" borderId="19" xfId="0" applyNumberFormat="1" applyFont="1" applyFill="1" applyBorder="1" applyAlignment="1">
      <alignment/>
    </xf>
    <xf numFmtId="4" fontId="9" fillId="33" borderId="20" xfId="0" applyNumberFormat="1" applyFont="1" applyFill="1" applyBorder="1" applyAlignment="1">
      <alignment/>
    </xf>
    <xf numFmtId="4" fontId="9" fillId="33" borderId="21" xfId="0" applyNumberFormat="1" applyFont="1" applyFill="1" applyBorder="1" applyAlignment="1">
      <alignment/>
    </xf>
    <xf numFmtId="4" fontId="10" fillId="33" borderId="19" xfId="0" applyNumberFormat="1" applyFont="1" applyFill="1" applyBorder="1" applyAlignment="1">
      <alignment/>
    </xf>
    <xf numFmtId="4" fontId="12" fillId="33" borderId="20" xfId="0" applyNumberFormat="1" applyFont="1" applyFill="1" applyBorder="1" applyAlignment="1">
      <alignment/>
    </xf>
    <xf numFmtId="204" fontId="9" fillId="33" borderId="21" xfId="0" applyNumberFormat="1" applyFont="1" applyFill="1" applyBorder="1" applyAlignment="1">
      <alignment/>
    </xf>
    <xf numFmtId="0" fontId="12" fillId="33" borderId="22" xfId="0" applyFont="1" applyFill="1" applyBorder="1" applyAlignment="1">
      <alignment horizontal="right" wrapText="1"/>
    </xf>
    <xf numFmtId="0" fontId="9" fillId="33" borderId="22" xfId="0" applyFont="1" applyFill="1" applyBorder="1" applyAlignment="1">
      <alignment wrapText="1"/>
    </xf>
    <xf numFmtId="3" fontId="9" fillId="33" borderId="22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10" fillId="19" borderId="23" xfId="0" applyFont="1" applyFill="1" applyBorder="1" applyAlignment="1">
      <alignment horizontal="right" wrapText="1"/>
    </xf>
    <xf numFmtId="0" fontId="10" fillId="19" borderId="23" xfId="0" applyFont="1" applyFill="1" applyBorder="1" applyAlignment="1">
      <alignment horizontal="center" wrapText="1"/>
    </xf>
    <xf numFmtId="4" fontId="10" fillId="19" borderId="23" xfId="0" applyNumberFormat="1" applyFont="1" applyFill="1" applyBorder="1" applyAlignment="1">
      <alignment horizontal="right"/>
    </xf>
    <xf numFmtId="0" fontId="10" fillId="33" borderId="17" xfId="0" applyFont="1" applyFill="1" applyBorder="1" applyAlignment="1">
      <alignment horizontal="left" wrapText="1"/>
    </xf>
    <xf numFmtId="9" fontId="9" fillId="33" borderId="22" xfId="64" applyFont="1" applyFill="1" applyBorder="1" applyAlignment="1">
      <alignment wrapText="1"/>
    </xf>
    <xf numFmtId="4" fontId="9" fillId="33" borderId="22" xfId="0" applyNumberFormat="1" applyFont="1" applyFill="1" applyBorder="1" applyAlignment="1">
      <alignment wrapText="1"/>
    </xf>
    <xf numFmtId="0" fontId="12" fillId="33" borderId="24" xfId="0" applyFont="1" applyFill="1" applyBorder="1" applyAlignment="1">
      <alignment horizontal="right" wrapText="1"/>
    </xf>
    <xf numFmtId="0" fontId="10" fillId="33" borderId="25" xfId="0" applyFont="1" applyFill="1" applyBorder="1" applyAlignment="1">
      <alignment horizontal="left" wrapText="1"/>
    </xf>
    <xf numFmtId="0" fontId="10" fillId="33" borderId="22" xfId="0" applyFont="1" applyFill="1" applyBorder="1" applyAlignment="1">
      <alignment horizontal="center" wrapText="1"/>
    </xf>
    <xf numFmtId="0" fontId="10" fillId="33" borderId="22" xfId="0" applyFont="1" applyFill="1" applyBorder="1" applyAlignment="1">
      <alignment horizontal="left" wrapText="1"/>
    </xf>
    <xf numFmtId="4" fontId="9" fillId="33" borderId="2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10" fillId="33" borderId="11" xfId="0" applyFont="1" applyFill="1" applyBorder="1" applyAlignment="1">
      <alignment horizontal="center" wrapText="1"/>
    </xf>
    <xf numFmtId="0" fontId="10" fillId="33" borderId="27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10" fillId="0" borderId="2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31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52</xdr:row>
      <xdr:rowOff>0</xdr:rowOff>
    </xdr:from>
    <xdr:to>
      <xdr:col>1</xdr:col>
      <xdr:colOff>152400</xdr:colOff>
      <xdr:row>52</xdr:row>
      <xdr:rowOff>152400</xdr:rowOff>
    </xdr:to>
    <xdr:pic>
      <xdr:nvPicPr>
        <xdr:cNvPr id="1" name="Picture 1" descr="http://mail.inbox.lv/ed2/editor/plugins/smiley2/msn/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087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L55"/>
  <sheetViews>
    <sheetView tabSelected="1" zoomScale="80" zoomScaleNormal="80" zoomScalePageLayoutView="0" workbookViewId="0" topLeftCell="A1">
      <pane xSplit="1" ySplit="6" topLeftCell="B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8" sqref="K18"/>
    </sheetView>
  </sheetViews>
  <sheetFormatPr defaultColWidth="9.140625" defaultRowHeight="12.75"/>
  <cols>
    <col min="1" max="1" width="9.140625" style="1" customWidth="1"/>
    <col min="2" max="2" width="26.7109375" style="1" customWidth="1"/>
    <col min="3" max="3" width="15.8515625" style="1" customWidth="1"/>
    <col min="4" max="4" width="16.140625" style="1" customWidth="1"/>
    <col min="5" max="5" width="40.28125" style="1" customWidth="1"/>
    <col min="6" max="6" width="31.140625" style="1" customWidth="1"/>
    <col min="7" max="7" width="15.00390625" style="1" customWidth="1"/>
    <col min="8" max="9" width="17.28125" style="1" customWidth="1"/>
    <col min="10" max="10" width="13.8515625" style="1" customWidth="1"/>
    <col min="11" max="11" width="20.421875" style="2" customWidth="1"/>
    <col min="12" max="12" width="14.28125" style="1" customWidth="1"/>
    <col min="13" max="13" width="11.00390625" style="1" customWidth="1"/>
    <col min="14" max="16384" width="9.140625" style="1" customWidth="1"/>
  </cols>
  <sheetData>
    <row r="2" spans="2:11" ht="70.5" customHeight="1">
      <c r="B2" s="120" t="s">
        <v>45</v>
      </c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7.25" customHeight="1">
      <c r="A3" s="50"/>
      <c r="B3" s="51"/>
      <c r="C3" s="51"/>
      <c r="D3" s="14"/>
      <c r="E3" s="14"/>
      <c r="F3" s="14"/>
      <c r="G3" s="14"/>
      <c r="H3" s="14"/>
      <c r="I3" s="14"/>
      <c r="J3" s="14"/>
      <c r="K3" s="11"/>
    </row>
    <row r="4" spans="1:11" ht="42" customHeight="1">
      <c r="A4" s="121" t="s">
        <v>27</v>
      </c>
      <c r="B4" s="121" t="s">
        <v>0</v>
      </c>
      <c r="C4" s="124" t="s">
        <v>44</v>
      </c>
      <c r="D4" s="125"/>
      <c r="E4" s="123" t="s">
        <v>1</v>
      </c>
      <c r="F4" s="39"/>
      <c r="G4" s="126" t="s">
        <v>14</v>
      </c>
      <c r="H4" s="127"/>
      <c r="I4" s="127"/>
      <c r="J4" s="127"/>
      <c r="K4" s="128"/>
    </row>
    <row r="5" spans="1:11" ht="61.5" customHeight="1">
      <c r="A5" s="122"/>
      <c r="B5" s="122"/>
      <c r="C5" s="40" t="s">
        <v>41</v>
      </c>
      <c r="D5" s="41" t="s">
        <v>7</v>
      </c>
      <c r="E5" s="123"/>
      <c r="F5" s="38" t="s">
        <v>17</v>
      </c>
      <c r="G5" s="38" t="s">
        <v>9</v>
      </c>
      <c r="H5" s="38" t="s">
        <v>10</v>
      </c>
      <c r="I5" s="38" t="s">
        <v>11</v>
      </c>
      <c r="J5" s="38" t="s">
        <v>12</v>
      </c>
      <c r="K5" s="41" t="s">
        <v>13</v>
      </c>
    </row>
    <row r="6" spans="1:11" s="15" customFormat="1" ht="10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4" customFormat="1" ht="30.75" customHeight="1">
      <c r="A7" s="31">
        <v>1</v>
      </c>
      <c r="B7" s="31" t="s">
        <v>2</v>
      </c>
      <c r="C7" s="31" t="s">
        <v>8</v>
      </c>
      <c r="D7" s="32" t="s">
        <v>3</v>
      </c>
      <c r="E7" s="33" t="s">
        <v>4</v>
      </c>
      <c r="F7" s="33"/>
      <c r="G7" s="35">
        <v>10000</v>
      </c>
      <c r="H7" s="36">
        <v>20</v>
      </c>
      <c r="I7" s="36">
        <f>G7*H7</f>
        <v>200000</v>
      </c>
      <c r="J7" s="37">
        <v>0.21</v>
      </c>
      <c r="K7" s="34">
        <v>242000</v>
      </c>
    </row>
    <row r="8" spans="1:11" s="4" customFormat="1" ht="9.75" customHeight="1">
      <c r="A8" s="17"/>
      <c r="B8" s="17"/>
      <c r="C8" s="17"/>
      <c r="D8" s="18"/>
      <c r="E8" s="19"/>
      <c r="F8" s="19"/>
      <c r="G8" s="22"/>
      <c r="H8" s="21"/>
      <c r="I8" s="21"/>
      <c r="J8" s="23"/>
      <c r="K8" s="20"/>
    </row>
    <row r="9" spans="1:11" s="4" customFormat="1" ht="48.75" customHeight="1">
      <c r="A9" s="31">
        <v>2</v>
      </c>
      <c r="B9" s="31" t="s">
        <v>5</v>
      </c>
      <c r="C9" s="31" t="s">
        <v>8</v>
      </c>
      <c r="D9" s="32" t="s">
        <v>6</v>
      </c>
      <c r="E9" s="33" t="s">
        <v>15</v>
      </c>
      <c r="F9" s="33"/>
      <c r="G9" s="33"/>
      <c r="H9" s="33"/>
      <c r="I9" s="33"/>
      <c r="J9" s="33"/>
      <c r="K9" s="34">
        <f>SUM(K10:K15)</f>
        <v>36278.5584</v>
      </c>
    </row>
    <row r="10" spans="1:11" s="4" customFormat="1" ht="33">
      <c r="A10" s="74"/>
      <c r="B10" s="75"/>
      <c r="C10" s="75"/>
      <c r="D10" s="76"/>
      <c r="E10" s="77" t="s">
        <v>16</v>
      </c>
      <c r="F10" s="77" t="s">
        <v>18</v>
      </c>
      <c r="G10" s="78">
        <v>5</v>
      </c>
      <c r="H10" s="78">
        <v>2066.11</v>
      </c>
      <c r="I10" s="79">
        <f aca="true" t="shared" si="0" ref="I10:I15">G10*H10</f>
        <v>10330.550000000001</v>
      </c>
      <c r="J10" s="80">
        <v>0.12</v>
      </c>
      <c r="K10" s="95">
        <f aca="true" t="shared" si="1" ref="K10:K15">I10*1.12</f>
        <v>11570.216000000002</v>
      </c>
    </row>
    <row r="11" spans="1:11" s="4" customFormat="1" ht="33">
      <c r="A11" s="56"/>
      <c r="B11" s="57"/>
      <c r="C11" s="57"/>
      <c r="D11" s="58"/>
      <c r="E11" s="81" t="s">
        <v>16</v>
      </c>
      <c r="F11" s="81" t="s">
        <v>19</v>
      </c>
      <c r="G11" s="59">
        <v>5</v>
      </c>
      <c r="H11" s="59">
        <v>3099.17</v>
      </c>
      <c r="I11" s="82">
        <f t="shared" si="0"/>
        <v>15495.85</v>
      </c>
      <c r="J11" s="83">
        <v>0.12</v>
      </c>
      <c r="K11" s="96">
        <f t="shared" si="1"/>
        <v>17355.352000000003</v>
      </c>
    </row>
    <row r="12" spans="1:11" s="4" customFormat="1" ht="33">
      <c r="A12" s="56"/>
      <c r="B12" s="57"/>
      <c r="C12" s="57"/>
      <c r="D12" s="58"/>
      <c r="E12" s="81" t="s">
        <v>16</v>
      </c>
      <c r="F12" s="81" t="s">
        <v>20</v>
      </c>
      <c r="G12" s="59">
        <v>1</v>
      </c>
      <c r="H12" s="59">
        <v>4297.52</v>
      </c>
      <c r="I12" s="82">
        <f t="shared" si="0"/>
        <v>4297.52</v>
      </c>
      <c r="J12" s="83">
        <v>0.12</v>
      </c>
      <c r="K12" s="96">
        <f t="shared" si="1"/>
        <v>4813.222400000001</v>
      </c>
    </row>
    <row r="13" spans="1:11" s="4" customFormat="1" ht="33">
      <c r="A13" s="56"/>
      <c r="B13" s="57"/>
      <c r="C13" s="57"/>
      <c r="D13" s="58"/>
      <c r="E13" s="81" t="s">
        <v>21</v>
      </c>
      <c r="F13" s="81" t="s">
        <v>22</v>
      </c>
      <c r="G13" s="59">
        <v>11</v>
      </c>
      <c r="H13" s="59">
        <v>24.79</v>
      </c>
      <c r="I13" s="59">
        <f t="shared" si="0"/>
        <v>272.69</v>
      </c>
      <c r="J13" s="83">
        <v>0.12</v>
      </c>
      <c r="K13" s="96">
        <f t="shared" si="1"/>
        <v>305.4128</v>
      </c>
    </row>
    <row r="14" spans="1:11" s="4" customFormat="1" ht="33">
      <c r="A14" s="56"/>
      <c r="B14" s="57"/>
      <c r="C14" s="57"/>
      <c r="D14" s="58"/>
      <c r="E14" s="81" t="s">
        <v>21</v>
      </c>
      <c r="F14" s="81" t="s">
        <v>22</v>
      </c>
      <c r="G14" s="59">
        <v>24</v>
      </c>
      <c r="H14" s="59">
        <v>24.79</v>
      </c>
      <c r="I14" s="59">
        <f t="shared" si="0"/>
        <v>594.96</v>
      </c>
      <c r="J14" s="83">
        <v>0.12</v>
      </c>
      <c r="K14" s="96">
        <f t="shared" si="1"/>
        <v>666.3552000000001</v>
      </c>
    </row>
    <row r="15" spans="1:11" s="4" customFormat="1" ht="33">
      <c r="A15" s="68"/>
      <c r="B15" s="69"/>
      <c r="C15" s="69"/>
      <c r="D15" s="70"/>
      <c r="E15" s="84" t="s">
        <v>21</v>
      </c>
      <c r="F15" s="84" t="s">
        <v>23</v>
      </c>
      <c r="G15" s="71">
        <v>20</v>
      </c>
      <c r="H15" s="71">
        <v>70</v>
      </c>
      <c r="I15" s="71">
        <f t="shared" si="0"/>
        <v>1400</v>
      </c>
      <c r="J15" s="85">
        <v>0.12</v>
      </c>
      <c r="K15" s="97">
        <f t="shared" si="1"/>
        <v>1568.0000000000002</v>
      </c>
    </row>
    <row r="16" spans="1:11" s="4" customFormat="1" ht="11.25" customHeight="1">
      <c r="A16" s="17"/>
      <c r="B16" s="17"/>
      <c r="C16" s="17"/>
      <c r="D16" s="18"/>
      <c r="E16" s="24"/>
      <c r="F16" s="24"/>
      <c r="G16" s="25"/>
      <c r="H16" s="25"/>
      <c r="I16" s="25"/>
      <c r="J16" s="27"/>
      <c r="K16" s="28"/>
    </row>
    <row r="17" spans="1:11" s="4" customFormat="1" ht="138" customHeight="1">
      <c r="A17" s="31">
        <v>3</v>
      </c>
      <c r="B17" s="31" t="s">
        <v>24</v>
      </c>
      <c r="C17" s="31" t="s">
        <v>8</v>
      </c>
      <c r="D17" s="32" t="s">
        <v>25</v>
      </c>
      <c r="E17" s="33" t="s">
        <v>61</v>
      </c>
      <c r="F17" s="33" t="s">
        <v>26</v>
      </c>
      <c r="G17" s="19">
        <v>1</v>
      </c>
      <c r="H17" s="94">
        <v>95000</v>
      </c>
      <c r="I17" s="94">
        <v>95000</v>
      </c>
      <c r="J17" s="30">
        <v>0</v>
      </c>
      <c r="K17" s="94">
        <v>95000</v>
      </c>
    </row>
    <row r="18" spans="1:11" s="4" customFormat="1" ht="11.25" customHeight="1">
      <c r="A18" s="17"/>
      <c r="B18" s="17"/>
      <c r="C18" s="17"/>
      <c r="D18" s="18"/>
      <c r="E18" s="19"/>
      <c r="F18" s="19"/>
      <c r="G18" s="19"/>
      <c r="H18" s="20"/>
      <c r="I18" s="20"/>
      <c r="J18" s="19"/>
      <c r="K18" s="20"/>
    </row>
    <row r="19" spans="1:11" s="4" customFormat="1" ht="33">
      <c r="A19" s="52">
        <v>4</v>
      </c>
      <c r="B19" s="53" t="s">
        <v>28</v>
      </c>
      <c r="C19" s="53" t="s">
        <v>35</v>
      </c>
      <c r="D19" s="54" t="s">
        <v>34</v>
      </c>
      <c r="E19" s="55" t="s">
        <v>29</v>
      </c>
      <c r="F19" s="55"/>
      <c r="G19" s="55"/>
      <c r="H19" s="55"/>
      <c r="I19" s="55"/>
      <c r="J19" s="55"/>
      <c r="K19" s="98">
        <f>K20+K23</f>
        <v>6753550</v>
      </c>
    </row>
    <row r="20" spans="1:11" s="4" customFormat="1" ht="25.5" customHeight="1">
      <c r="A20" s="56"/>
      <c r="B20" s="57"/>
      <c r="C20" s="57"/>
      <c r="D20" s="58"/>
      <c r="E20" s="59" t="s">
        <v>31</v>
      </c>
      <c r="F20" s="59"/>
      <c r="G20" s="59"/>
      <c r="H20" s="59"/>
      <c r="I20" s="60">
        <f>I21+I22</f>
        <v>5050000</v>
      </c>
      <c r="J20" s="59"/>
      <c r="K20" s="96">
        <f>K21+K22</f>
        <v>6110500</v>
      </c>
    </row>
    <row r="21" spans="1:11" s="4" customFormat="1" ht="16.5">
      <c r="A21" s="56"/>
      <c r="B21" s="57"/>
      <c r="C21" s="57"/>
      <c r="D21" s="58"/>
      <c r="E21" s="61" t="s">
        <v>30</v>
      </c>
      <c r="F21" s="62"/>
      <c r="G21" s="63">
        <v>5000000</v>
      </c>
      <c r="H21" s="64">
        <v>0.57</v>
      </c>
      <c r="I21" s="63">
        <f>G21*H21</f>
        <v>2849999.9999999995</v>
      </c>
      <c r="J21" s="65">
        <v>0.21</v>
      </c>
      <c r="K21" s="99">
        <f>I21*1.21</f>
        <v>3448499.9999999995</v>
      </c>
    </row>
    <row r="22" spans="1:11" s="4" customFormat="1" ht="33">
      <c r="A22" s="56"/>
      <c r="B22" s="57"/>
      <c r="C22" s="57"/>
      <c r="D22" s="58"/>
      <c r="E22" s="61" t="s">
        <v>32</v>
      </c>
      <c r="F22" s="62"/>
      <c r="G22" s="63">
        <v>1000000</v>
      </c>
      <c r="H22" s="64">
        <v>2.2</v>
      </c>
      <c r="I22" s="63">
        <f>G22*H22</f>
        <v>2200000</v>
      </c>
      <c r="J22" s="65">
        <v>0.21</v>
      </c>
      <c r="K22" s="99">
        <f>I22*1.21</f>
        <v>2662000</v>
      </c>
    </row>
    <row r="23" spans="1:11" s="4" customFormat="1" ht="16.5">
      <c r="A23" s="56"/>
      <c r="B23" s="57"/>
      <c r="C23" s="57"/>
      <c r="D23" s="58"/>
      <c r="E23" s="57" t="s">
        <v>33</v>
      </c>
      <c r="F23" s="59"/>
      <c r="G23" s="66">
        <v>1</v>
      </c>
      <c r="H23" s="67">
        <v>643050</v>
      </c>
      <c r="I23" s="67">
        <v>643050</v>
      </c>
      <c r="J23" s="65">
        <v>0</v>
      </c>
      <c r="K23" s="96">
        <v>643050</v>
      </c>
    </row>
    <row r="24" spans="1:11" s="4" customFormat="1" ht="16.5">
      <c r="A24" s="68"/>
      <c r="B24" s="69"/>
      <c r="C24" s="69"/>
      <c r="D24" s="70"/>
      <c r="E24" s="69"/>
      <c r="F24" s="71"/>
      <c r="G24" s="72"/>
      <c r="H24" s="73"/>
      <c r="I24" s="73"/>
      <c r="J24" s="72"/>
      <c r="K24" s="100"/>
    </row>
    <row r="25" spans="1:11" s="4" customFormat="1" ht="33">
      <c r="A25" s="42">
        <v>5</v>
      </c>
      <c r="B25" s="42" t="s">
        <v>36</v>
      </c>
      <c r="C25" s="116" t="s">
        <v>43</v>
      </c>
      <c r="D25" s="117"/>
      <c r="E25" s="42" t="s">
        <v>37</v>
      </c>
      <c r="F25" s="43"/>
      <c r="G25" s="44"/>
      <c r="H25" s="45"/>
      <c r="I25" s="45"/>
      <c r="J25" s="44"/>
      <c r="K25" s="46">
        <f>K26+K27</f>
        <v>24763.859999999997</v>
      </c>
    </row>
    <row r="26" spans="1:11" s="4" customFormat="1" ht="16.5">
      <c r="A26" s="74"/>
      <c r="B26" s="86"/>
      <c r="C26" s="78"/>
      <c r="D26" s="78"/>
      <c r="E26" s="75"/>
      <c r="F26" s="78" t="s">
        <v>38</v>
      </c>
      <c r="G26" s="87">
        <v>15120</v>
      </c>
      <c r="H26" s="79">
        <v>0.97</v>
      </c>
      <c r="I26" s="79">
        <f>G26*H26</f>
        <v>14666.4</v>
      </c>
      <c r="J26" s="80">
        <v>0.21</v>
      </c>
      <c r="K26" s="95">
        <f>I26*1.21</f>
        <v>17746.343999999997</v>
      </c>
    </row>
    <row r="27" spans="1:11" s="4" customFormat="1" ht="16.5">
      <c r="A27" s="68"/>
      <c r="B27" s="88"/>
      <c r="C27" s="71"/>
      <c r="D27" s="71"/>
      <c r="E27" s="69"/>
      <c r="F27" s="71" t="s">
        <v>39</v>
      </c>
      <c r="G27" s="72">
        <v>3240</v>
      </c>
      <c r="H27" s="89">
        <v>1.79</v>
      </c>
      <c r="I27" s="72">
        <f>G27*H27</f>
        <v>5799.6</v>
      </c>
      <c r="J27" s="85">
        <v>0.21</v>
      </c>
      <c r="K27" s="97">
        <f>I27*1.21</f>
        <v>7017.5160000000005</v>
      </c>
    </row>
    <row r="28" spans="1:11" s="4" customFormat="1" ht="31.5" customHeight="1">
      <c r="A28" s="17">
        <v>6</v>
      </c>
      <c r="B28" s="42" t="s">
        <v>36</v>
      </c>
      <c r="C28" s="118" t="s">
        <v>49</v>
      </c>
      <c r="D28" s="119"/>
      <c r="E28" s="42" t="s">
        <v>37</v>
      </c>
      <c r="F28" s="19"/>
      <c r="G28" s="22"/>
      <c r="H28" s="21"/>
      <c r="I28" s="22"/>
      <c r="J28" s="85"/>
      <c r="K28" s="34">
        <f>K29+K30+K31</f>
        <v>104587.56</v>
      </c>
    </row>
    <row r="29" spans="1:11" s="4" customFormat="1" ht="31.5" customHeight="1">
      <c r="A29" s="74"/>
      <c r="B29" s="86"/>
      <c r="C29" s="90"/>
      <c r="D29" s="90"/>
      <c r="E29" s="86"/>
      <c r="F29" s="78" t="s">
        <v>51</v>
      </c>
      <c r="G29" s="87">
        <v>10800</v>
      </c>
      <c r="H29" s="79">
        <v>2.57</v>
      </c>
      <c r="I29" s="87">
        <f>H29*G29</f>
        <v>27756</v>
      </c>
      <c r="J29" s="80">
        <v>0.21</v>
      </c>
      <c r="K29" s="95">
        <f>I29+I29*0.21</f>
        <v>33584.76</v>
      </c>
    </row>
    <row r="30" spans="1:11" s="4" customFormat="1" ht="31.5" customHeight="1">
      <c r="A30" s="56"/>
      <c r="B30" s="91"/>
      <c r="C30" s="92"/>
      <c r="D30" s="92"/>
      <c r="E30" s="91"/>
      <c r="F30" s="59" t="s">
        <v>52</v>
      </c>
      <c r="G30" s="66">
        <v>3600</v>
      </c>
      <c r="H30" s="82">
        <v>5.8</v>
      </c>
      <c r="I30" s="66">
        <f>H30*G30</f>
        <v>20880</v>
      </c>
      <c r="J30" s="83">
        <v>0.21</v>
      </c>
      <c r="K30" s="96">
        <f>I30+I30*0.21</f>
        <v>25264.8</v>
      </c>
    </row>
    <row r="31" spans="1:11" s="4" customFormat="1" ht="31.5" customHeight="1">
      <c r="A31" s="68"/>
      <c r="B31" s="88"/>
      <c r="C31" s="93"/>
      <c r="D31" s="93"/>
      <c r="E31" s="88"/>
      <c r="F31" s="71" t="s">
        <v>53</v>
      </c>
      <c r="G31" s="72">
        <v>7200</v>
      </c>
      <c r="H31" s="89">
        <v>5.25</v>
      </c>
      <c r="I31" s="72">
        <f>H31*G31</f>
        <v>37800</v>
      </c>
      <c r="J31" s="85">
        <v>0.21</v>
      </c>
      <c r="K31" s="97">
        <f>I31+I31*0.21</f>
        <v>45738</v>
      </c>
    </row>
    <row r="32" spans="1:11" s="4" customFormat="1" ht="16.5">
      <c r="A32" s="17"/>
      <c r="B32" s="42"/>
      <c r="C32" s="19"/>
      <c r="D32" s="19"/>
      <c r="E32" s="17"/>
      <c r="F32" s="19"/>
      <c r="G32" s="22"/>
      <c r="H32" s="20"/>
      <c r="I32" s="26"/>
      <c r="J32" s="27"/>
      <c r="K32" s="28"/>
    </row>
    <row r="33" spans="1:11" s="47" customFormat="1" ht="16.5">
      <c r="A33" s="42">
        <v>7</v>
      </c>
      <c r="B33" s="42" t="s">
        <v>40</v>
      </c>
      <c r="C33" s="49" t="s">
        <v>58</v>
      </c>
      <c r="D33" s="49" t="s">
        <v>59</v>
      </c>
      <c r="E33" s="42" t="s">
        <v>42</v>
      </c>
      <c r="F33" s="43"/>
      <c r="G33" s="44">
        <v>2000000</v>
      </c>
      <c r="H33" s="46">
        <v>0.66</v>
      </c>
      <c r="I33" s="35">
        <v>1320000</v>
      </c>
      <c r="J33" s="48">
        <v>0.12</v>
      </c>
      <c r="K33" s="46">
        <f>I33*1.12</f>
        <v>1478400.0000000002</v>
      </c>
    </row>
    <row r="34" spans="1:11" s="47" customFormat="1" ht="16.5">
      <c r="A34" s="42"/>
      <c r="B34" s="42"/>
      <c r="C34" s="49"/>
      <c r="D34" s="49"/>
      <c r="E34" s="42"/>
      <c r="F34" s="43"/>
      <c r="G34" s="44"/>
      <c r="H34" s="46"/>
      <c r="I34" s="35"/>
      <c r="J34" s="48"/>
      <c r="K34" s="46"/>
    </row>
    <row r="35" spans="1:11" s="47" customFormat="1" ht="37.5" customHeight="1">
      <c r="A35" s="42">
        <v>8</v>
      </c>
      <c r="B35" s="42" t="s">
        <v>46</v>
      </c>
      <c r="C35" s="116" t="s">
        <v>47</v>
      </c>
      <c r="D35" s="117"/>
      <c r="E35" s="42" t="s">
        <v>48</v>
      </c>
      <c r="F35" s="43"/>
      <c r="G35" s="44">
        <v>16000</v>
      </c>
      <c r="H35" s="46">
        <v>0.6</v>
      </c>
      <c r="I35" s="35">
        <f>G35*H35</f>
        <v>9600</v>
      </c>
      <c r="J35" s="48">
        <v>0.21</v>
      </c>
      <c r="K35" s="46">
        <f>I35+I35*0.21</f>
        <v>11616</v>
      </c>
    </row>
    <row r="36" spans="1:11" s="47" customFormat="1" ht="16.5">
      <c r="A36" s="42"/>
      <c r="B36" s="42"/>
      <c r="C36" s="49"/>
      <c r="D36" s="49"/>
      <c r="E36" s="42"/>
      <c r="F36" s="43"/>
      <c r="G36" s="44"/>
      <c r="H36" s="46"/>
      <c r="I36" s="35"/>
      <c r="J36" s="48"/>
      <c r="K36" s="46"/>
    </row>
    <row r="37" spans="1:11" ht="33">
      <c r="A37" s="42">
        <v>9</v>
      </c>
      <c r="B37" s="42" t="s">
        <v>57</v>
      </c>
      <c r="C37" s="49" t="s">
        <v>54</v>
      </c>
      <c r="D37" s="49" t="s">
        <v>60</v>
      </c>
      <c r="E37" s="33" t="s">
        <v>29</v>
      </c>
      <c r="F37" s="104"/>
      <c r="G37" s="104"/>
      <c r="H37" s="104"/>
      <c r="I37" s="104"/>
      <c r="J37" s="104"/>
      <c r="K37" s="46">
        <f>K38+K39</f>
        <v>1040200.3200000001</v>
      </c>
    </row>
    <row r="38" spans="1:11" ht="66">
      <c r="A38" s="112"/>
      <c r="B38" s="113"/>
      <c r="C38" s="113"/>
      <c r="D38" s="114"/>
      <c r="E38" s="101" t="s">
        <v>30</v>
      </c>
      <c r="F38" s="102" t="s">
        <v>55</v>
      </c>
      <c r="G38" s="103">
        <v>1000000</v>
      </c>
      <c r="H38" s="110">
        <v>0.583036</v>
      </c>
      <c r="I38" s="103">
        <f>G38*H38</f>
        <v>583036</v>
      </c>
      <c r="J38" s="109">
        <v>0.12</v>
      </c>
      <c r="K38" s="115">
        <f>I38*1.12</f>
        <v>653000.3200000001</v>
      </c>
    </row>
    <row r="39" spans="1:11" s="4" customFormat="1" ht="33" customHeight="1">
      <c r="A39" s="108"/>
      <c r="B39" s="93"/>
      <c r="C39" s="93"/>
      <c r="D39" s="88"/>
      <c r="E39" s="111" t="s">
        <v>32</v>
      </c>
      <c r="F39" s="71" t="s">
        <v>56</v>
      </c>
      <c r="G39" s="72">
        <v>100000</v>
      </c>
      <c r="H39" s="89">
        <v>3.2</v>
      </c>
      <c r="I39" s="72">
        <f>G39*H39</f>
        <v>320000</v>
      </c>
      <c r="J39" s="85">
        <v>0.21</v>
      </c>
      <c r="K39" s="97">
        <f>I39*1.21</f>
        <v>387200</v>
      </c>
    </row>
    <row r="40" spans="1:12" ht="37.5" customHeight="1">
      <c r="A40" s="105" t="s">
        <v>50</v>
      </c>
      <c r="B40" s="105"/>
      <c r="C40" s="105"/>
      <c r="D40" s="106"/>
      <c r="E40" s="16"/>
      <c r="F40" s="106"/>
      <c r="G40" s="106"/>
      <c r="H40" s="106"/>
      <c r="I40" s="106"/>
      <c r="J40" s="106"/>
      <c r="K40" s="107">
        <f>K7+K9+K17+K19+K25+K33+K35+K28+K37</f>
        <v>9786396.298400002</v>
      </c>
      <c r="L40" s="13"/>
    </row>
    <row r="41" spans="2:11" s="7" customFormat="1" ht="15.75">
      <c r="B41" s="8"/>
      <c r="C41" s="8"/>
      <c r="D41" s="8"/>
      <c r="E41" s="8"/>
      <c r="F41" s="8"/>
      <c r="G41" s="8"/>
      <c r="H41" s="8"/>
      <c r="I41" s="8"/>
      <c r="J41" s="8"/>
      <c r="K41" s="9"/>
    </row>
    <row r="42" ht="12.75">
      <c r="K42" s="3"/>
    </row>
    <row r="43" spans="2:11" ht="12.75">
      <c r="B43" s="6"/>
      <c r="C43" s="6"/>
      <c r="D43" s="6"/>
      <c r="E43" s="6"/>
      <c r="F43" s="6"/>
      <c r="G43" s="6"/>
      <c r="H43" s="6"/>
      <c r="I43" s="6"/>
      <c r="J43" s="6"/>
      <c r="K43" s="5"/>
    </row>
    <row r="50" spans="2:10" ht="12.75">
      <c r="B50" s="12"/>
      <c r="C50" s="12"/>
      <c r="D50" s="12"/>
      <c r="E50" s="12"/>
      <c r="F50" s="12"/>
      <c r="G50" s="12"/>
      <c r="H50" s="12"/>
      <c r="I50" s="12"/>
      <c r="J50" s="12"/>
    </row>
    <row r="51" spans="2:10" ht="12.75">
      <c r="B51" s="12"/>
      <c r="C51" s="12"/>
      <c r="D51" s="12"/>
      <c r="E51" s="12"/>
      <c r="F51" s="12"/>
      <c r="G51" s="12"/>
      <c r="H51" s="12"/>
      <c r="I51" s="12"/>
      <c r="J51" s="12"/>
    </row>
    <row r="52" spans="2:10" ht="12.75">
      <c r="B52" s="12"/>
      <c r="C52" s="12"/>
      <c r="D52" s="12"/>
      <c r="E52" s="12"/>
      <c r="F52" s="12"/>
      <c r="G52" s="12"/>
      <c r="H52" s="12"/>
      <c r="I52" s="12"/>
      <c r="J52" s="12"/>
    </row>
    <row r="53" spans="2:10" ht="12.75">
      <c r="B53" s="12"/>
      <c r="C53" s="12"/>
      <c r="D53" s="12"/>
      <c r="E53" s="12"/>
      <c r="F53" s="12"/>
      <c r="G53" s="12"/>
      <c r="H53" s="12"/>
      <c r="I53" s="12"/>
      <c r="J53" s="12"/>
    </row>
    <row r="54" spans="2:10" ht="14.25" customHeight="1">
      <c r="B54" s="12"/>
      <c r="C54" s="12"/>
      <c r="D54" s="12"/>
      <c r="E54" s="12"/>
      <c r="F54" s="12"/>
      <c r="G54" s="12"/>
      <c r="H54" s="12"/>
      <c r="I54" s="12"/>
      <c r="J54" s="12"/>
    </row>
    <row r="55" spans="2:10" ht="13.5" customHeight="1">
      <c r="B55" s="10"/>
      <c r="C55" s="10"/>
      <c r="D55" s="10"/>
      <c r="E55" s="10"/>
      <c r="F55" s="10"/>
      <c r="G55" s="10"/>
      <c r="H55" s="10"/>
      <c r="I55" s="10"/>
      <c r="J55" s="10"/>
    </row>
  </sheetData>
  <sheetProtection/>
  <mergeCells count="9">
    <mergeCell ref="C35:D35"/>
    <mergeCell ref="C28:D28"/>
    <mergeCell ref="B2:K2"/>
    <mergeCell ref="C25:D25"/>
    <mergeCell ref="A4:A5"/>
    <mergeCell ref="E4:E5"/>
    <mergeCell ref="C4:D4"/>
    <mergeCell ref="G4:K4"/>
    <mergeCell ref="B4:B5"/>
  </mergeCells>
  <printOptions horizontalCentered="1"/>
  <pageMargins left="0.35433070866141736" right="0.15748031496062992" top="0.3937007874015748" bottom="0.07874015748031496" header="0.07874015748031496" footer="0.07874015748031496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Baiba</dc:creator>
  <cp:keywords/>
  <dc:description/>
  <cp:lastModifiedBy>Edgars Labsvīrs</cp:lastModifiedBy>
  <cp:lastPrinted>2020-04-02T11:40:06Z</cp:lastPrinted>
  <dcterms:created xsi:type="dcterms:W3CDTF">2002-03-26T13:26:21Z</dcterms:created>
  <dcterms:modified xsi:type="dcterms:W3CDTF">2020-04-09T18:17:48Z</dcterms:modified>
  <cp:category/>
  <cp:version/>
  <cp:contentType/>
  <cp:contentStatus/>
</cp:coreProperties>
</file>