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<sst xmlns="http://schemas.openxmlformats.org/spreadsheetml/2006/main" count="161" uniqueCount="121">
  <si>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</si>
  <si>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</si>
  <si>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</si>
  <si>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</si>
  <si>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</si>
  <si>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</si>
  <si>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</si>
  <si>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</si>
  <si>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SAVA speciālistu prakses</t>
  </si>
  <si>
    <t>Nīmante Ilona - ārsta prakse neiroloģijā</t>
  </si>
  <si>
    <t>Fizioterapijas kabinets VALE, IK</t>
  </si>
  <si>
    <t>Leonardovs Igors - ārsta prakse neiroloģijā</t>
  </si>
  <si>
    <t>Miščuka Gaļina - ārsta prakse oftalmoloģijā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</si>
  <si>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</si>
  <si>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</si>
  <si>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</si>
  <si>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</si>
  <si>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t.sk.</t>
  </si>
  <si>
    <t>Sergeja Hobotova traumatoloģijas un ortopēdijas klīnika, SIA</t>
  </si>
  <si>
    <t xml:space="preserve">Prognozējamā invaliditāte un novēršamās invaliditātes ārstu konsīlijs </t>
  </si>
  <si>
    <t>Čebotarjova Olga - ārsta prakse neiroloģijā</t>
  </si>
  <si>
    <t>Gorškova Ausma - acu ārsta prakse</t>
  </si>
  <si>
    <t>Grigorjeva Inguna - ārsta prakse oftalmoloģijā</t>
  </si>
  <si>
    <t>Hahele Ilze -ārsta prakse oftalmoloģijā</t>
  </si>
  <si>
    <t>Hublarova Jūlija - ārsta prakse ginekoloģijā, dzemdniecībā</t>
  </si>
  <si>
    <t>Jakovļeva Olga - fizioterapeita prakse</t>
  </si>
  <si>
    <t>Katkevičs Valdis - ārsta prakse psihiatrijā un neiroloģijā</t>
  </si>
  <si>
    <t>Kovaļčuks Andrejs - ārsta prakse traumatoloģijā, ortopēdijā</t>
  </si>
  <si>
    <t>Krompāne Svetlana - ārsta prakse oftalmoloģijā</t>
  </si>
  <si>
    <t>Kučinska Irina - ārsta prakse ginekoloģijā, dzemdniecībā</t>
  </si>
  <si>
    <t>Lācis Jānis - ārsta prakse ķirurģijā un traumatoloģijā, ortopēdijā</t>
  </si>
  <si>
    <t>Ļubimova Valentīna - ārsta prakse neiroloģijā</t>
  </si>
  <si>
    <t>Maksimova Jeļena - ārsta prakse psihiatrijā un narkoloģijā</t>
  </si>
  <si>
    <t>Maksimovs Aleksejs - ārsta prakse traumatoloģijā, ortopēdijā</t>
  </si>
  <si>
    <t>Meļņikova Tatjana -ārsta prakse oftalmoloģijā</t>
  </si>
  <si>
    <t>Rancāne Sandra - ārsta prakse ginekoloģijā, dzemdniecībā</t>
  </si>
  <si>
    <t>Rogale Nadežda - ārsta prakse oftalmoloģijā</t>
  </si>
  <si>
    <t>Stupāne Žanna - ārsta prakse ginekoloģijā, dzemdniecībā</t>
  </si>
  <si>
    <t>Štāle Silvija - acu ārsta prakse</t>
  </si>
  <si>
    <t>Terentjevs Vladimirs - ģimenes ārsta un neirologa prakse</t>
  </si>
  <si>
    <t>Vēvere Viktorija - ārsta prakse pneimonoloģijā un alergoloģijā</t>
  </si>
  <si>
    <t>Zaharenoks Valerijs - ārsta prakse neiroloģijā</t>
  </si>
  <si>
    <t>Augsta riska bērnu profilakse pret sezonālo saslimšanu ar respiratori sincitiālo vīrusu (Synagi) (kods AP47)</t>
  </si>
  <si>
    <t>Hroniska un akūta nieru aizstājējterapija dienas stacionārā</t>
  </si>
  <si>
    <t>PRIVĀTKLĪNIKA "ĢIMENES VESELĪBA", SIA</t>
  </si>
  <si>
    <t>Bikauniece Ināra - ārsta prakse dermatoloģijā, veneroloģijā</t>
  </si>
  <si>
    <t>Lavrinoviča Tatjana - ārsta prakse ginekoloģijā, dzemdniecībā</t>
  </si>
  <si>
    <t>Zjablikovs Romans - ārsta prakse ginekoloģijā, dzemdniecībā</t>
  </si>
  <si>
    <t>AIJAS JASEVIČAS FIZIOTERAPIJAS PRAKSE, Individuālais komersants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</si>
  <si>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</si>
  <si>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</si>
  <si>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</si>
  <si>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</si>
  <si>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 xml:space="preserve">Ļaundabīgo audzēju primārie diagnostiskie izmeklējumi    </t>
  </si>
  <si>
    <t xml:space="preserve">Speciālistu konsultācijas konstatētas atradnes gadījumā     </t>
  </si>
  <si>
    <t>Mammogrāfija (stratēģiskais iepirkums)</t>
  </si>
  <si>
    <t>Ļaundabīgo audzēju sekundārie diagnostiskie izmeklējumi</t>
  </si>
  <si>
    <t xml:space="preserve">veiktais darba apjoms ar ieturējumu </t>
  </si>
  <si>
    <t>Deļmans Gļebs - ārsta prakse gastroenteroloģijā</t>
  </si>
  <si>
    <t>Smolko Ivans - ārsta prakse traumatoloģijā, ortopēdijā</t>
  </si>
  <si>
    <t>Petrāne Valentīna - ārsta prakse otolaringoloģijā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</si>
  <si>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</si>
  <si>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</si>
  <si>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</si>
  <si>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</si>
  <si>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Jakubova Tatjana - ārsta prakse psihiatrijā un bērnu psihiatrijā</t>
  </si>
  <si>
    <t>Ludzas medicīnas centrs, SIA</t>
  </si>
  <si>
    <t>Daugavpils psihoneiroloģiskā slimnīca, Valsts SIA</t>
  </si>
  <si>
    <t>REHABILITĀCIJAS CENTRS "RĀZNA", SIA</t>
  </si>
  <si>
    <t>Viļānu slimnīca, SIA</t>
  </si>
  <si>
    <t>Daugavpils bērnu veselības centrs, SIA</t>
  </si>
  <si>
    <t>DERMATOVENEROLOGS, SIA</t>
  </si>
  <si>
    <t>GRĪVAS POLIKLĪNIKA, SIA</t>
  </si>
  <si>
    <t>INSAITS A, SIA</t>
  </si>
  <si>
    <t>LĀZERS, SIA</t>
  </si>
  <si>
    <t>MEDA D, SIA</t>
  </si>
  <si>
    <t>Medical plus, SIA</t>
  </si>
  <si>
    <t>IVAKO GROUP, SIA</t>
  </si>
  <si>
    <t>Veselības centrs Ilūkste, SIA</t>
  </si>
  <si>
    <t>Kārsavas slimnīca, SIA</t>
  </si>
  <si>
    <t>LUC MEDICAL, SIA</t>
  </si>
  <si>
    <t>AP82 - Covid-19 laboratorijas pakalpojumi  </t>
  </si>
  <si>
    <t>Līguma summa pārskata periodā</t>
  </si>
  <si>
    <t>Kopā</t>
  </si>
  <si>
    <t>no LNG</t>
  </si>
  <si>
    <t>pakalpojumu apmaksa bez LNG</t>
  </si>
  <si>
    <t>t.sk.no LNG</t>
  </si>
  <si>
    <t>3=4+5</t>
  </si>
  <si>
    <t>AP86 - SARS-CoV-2 antigēna noteikšana</t>
  </si>
  <si>
    <t>AP87 - Psihologa/psihoterapeita pakalpojumi</t>
  </si>
  <si>
    <t>Andris Jurāns - psihologa prakse</t>
  </si>
  <si>
    <t>Ilona Žodžika - psihologa prakse</t>
  </si>
  <si>
    <t xml:space="preserve">AP90 - Rehabilitācija ambulatori pieaugušajiem, kas pārslimojuši Covid-19 </t>
  </si>
  <si>
    <t xml:space="preserve">AP91 - Rehabilitācija dienas stacionārā pieaugušajiem, kas pārslimojuši Covid-19 </t>
  </si>
  <si>
    <t xml:space="preserve">AP92 - Rehabilitācija dienas stacionārā bērniem, kas pārslimojuši Covid-19 </t>
  </si>
  <si>
    <t xml:space="preserve">AP89 - Rehabilitācija ambulatori bērniem, kas pārslimojuši Covid-19 </t>
  </si>
  <si>
    <t>Anita Lindāne - psihologa prakse</t>
  </si>
  <si>
    <t>Babuškina Svetlana  - ārsta prakse ginekoloģijā, dzemdniecībā</t>
  </si>
  <si>
    <t>Irēna Žukovska - psihologa prakse</t>
  </si>
  <si>
    <t>Mazulis Česlavs  - ārsta prakse psihiatrijā</t>
  </si>
  <si>
    <t xml:space="preserve">AP93 - Skābekļa terapija </t>
  </si>
  <si>
    <t>Iedzīvotāju aicināšanai uz Covid-19 vakcināciju</t>
  </si>
  <si>
    <t>Pārskats par noslēgtiem līgumiem  un veikto  sekundārās ambulatorās veselības aprūpes (SAVA) darba apjomu Latgales nodaļā 2021.gada 12 mēnešos</t>
  </si>
  <si>
    <t>BALTĀS PŪCES, IK</t>
  </si>
  <si>
    <t>Daugavpils reģionālā slimnīca, SIA</t>
  </si>
  <si>
    <t>RĒZEKNES SLIMNĪCA, SIA</t>
  </si>
  <si>
    <t>Preiļu slimnīca, SIA</t>
  </si>
  <si>
    <t>Krāslavas slimnīca, SIA</t>
  </si>
  <si>
    <t>Līvānu slimnīca, Līvānu novada domes pašvaldības SIA</t>
  </si>
  <si>
    <t>Krāslavas novada Veselības un sociālo pakalpojumu centrs "Dagda"</t>
  </si>
  <si>
    <t>4=5+6</t>
  </si>
  <si>
    <t>7=8+9</t>
  </si>
  <si>
    <t>Aijas Krišānes ārsta prakse, SIA</t>
  </si>
  <si>
    <t>Anitas Ločmeles ārsta prakse, SIA</t>
  </si>
  <si>
    <t>J.Kosnareviča-prakse oftalmoloģijā, SIA</t>
  </si>
  <si>
    <t>MENTAL PRAKSE, SIA</t>
  </si>
  <si>
    <t>Neiroprakse, SIA</t>
  </si>
  <si>
    <t>Ritas Nalivaiko ārsta prakse psihiatrijā, SIA</t>
  </si>
  <si>
    <t>SOINE, SIA</t>
  </si>
  <si>
    <t>10=4-3</t>
  </si>
  <si>
    <t>11=4-3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</si>
</sst>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5" borderId="0" applyNumberFormat="0" applyBorder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38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15" fillId="0" borderId="8" applyNumberFormat="0" applyFill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7" fillId="13" borderId="2" applyNumberFormat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51" borderId="0" applyNumberFormat="0" applyBorder="0" applyAlignment="0" applyProtection="0"/>
    <xf numFmtId="0" fontId="19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9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5" fillId="56" borderId="19" xfId="0" applyFont="1" applyFill="1" applyBorder="1" applyAlignment="1">
      <alignment/>
    </xf>
    <xf numFmtId="0" fontId="3" fillId="56" borderId="19" xfId="0" applyFont="1" applyFill="1" applyBorder="1" applyAlignment="1">
      <alignment horizontal="left" vertical="center" wrapText="1"/>
    </xf>
    <xf numFmtId="4" fontId="3" fillId="56" borderId="19" xfId="0" applyNumberFormat="1" applyFont="1" applyFill="1" applyBorder="1" applyAlignment="1">
      <alignment/>
    </xf>
    <xf numFmtId="0" fontId="1" fillId="57" borderId="0" xfId="0" applyFont="1" applyFill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9" xfId="0" applyFont="1" applyBorder="1" applyAlignment="1">
      <alignment horizontal="center"/>
    </xf>
    <xf numFmtId="4" fontId="1" fillId="57" borderId="19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4" fontId="1" fillId="57" borderId="19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25" fillId="56" borderId="19" xfId="0" applyFont="1" applyFill="1" applyBorder="1" applyAlignment="1">
      <alignment horizontal="left" vertical="center" wrapText="1"/>
    </xf>
    <xf numFmtId="4" fontId="3" fillId="56" borderId="19" xfId="0" applyNumberFormat="1" applyFont="1" applyFill="1" applyBorder="1" applyAlignment="1">
      <alignment horizontal="right" wrapText="1"/>
    </xf>
    <xf numFmtId="4" fontId="1" fillId="57" borderId="19" xfId="0" applyNumberFormat="1" applyFont="1" applyFill="1" applyBorder="1" applyAlignment="1">
      <alignment horizontal="right" wrapText="1"/>
    </xf>
    <xf numFmtId="0" fontId="3" fillId="56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horizontal="center" vertical="center" wrapText="1"/>
    </xf>
    <xf numFmtId="4" fontId="26" fillId="56" borderId="19" xfId="0" applyNumberFormat="1" applyFont="1" applyFill="1" applyBorder="1" applyAlignment="1">
      <alignment horizontal="right" wrapText="1"/>
    </xf>
    <xf numFmtId="4" fontId="29" fillId="0" borderId="19" xfId="0" applyNumberFormat="1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/>
    </xf>
    <xf numFmtId="4" fontId="28" fillId="57" borderId="19" xfId="0" applyNumberFormat="1" applyFont="1" applyFill="1" applyBorder="1" applyAlignment="1">
      <alignment/>
    </xf>
    <xf numFmtId="4" fontId="28" fillId="0" borderId="19" xfId="0" applyNumberFormat="1" applyFont="1" applyBorder="1" applyAlignment="1">
      <alignment horizontal="right" wrapText="1"/>
    </xf>
    <xf numFmtId="4" fontId="26" fillId="56" borderId="19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1" fillId="0" borderId="19" xfId="106" applyNumberFormat="1" applyFont="1" applyBorder="1" applyAlignment="1">
      <alignment horizontal="center" vertical="center" wrapText="1"/>
      <protection/>
    </xf>
    <xf numFmtId="4" fontId="28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 wrapText="1"/>
    </xf>
    <xf numFmtId="4" fontId="3" fillId="56" borderId="19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3" fillId="55" borderId="0" xfId="0" applyFont="1" applyFill="1" applyAlignment="1">
      <alignment/>
    </xf>
    <xf numFmtId="3" fontId="3" fillId="0" borderId="19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55" borderId="0" xfId="0" applyFont="1" applyFill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center" vertical="center" wrapText="1"/>
    </xf>
    <xf numFmtId="4" fontId="28" fillId="57" borderId="19" xfId="0" applyNumberFormat="1" applyFont="1" applyFill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1" fontId="5" fillId="55" borderId="20" xfId="0" applyNumberFormat="1" applyFont="1" applyFill="1" applyBorder="1" applyAlignment="1">
      <alignment horizontal="center" vertical="center" wrapText="1"/>
    </xf>
    <xf numFmtId="4" fontId="1" fillId="0" borderId="21" xfId="106" applyNumberFormat="1" applyFont="1" applyBorder="1" applyAlignment="1">
      <alignment horizontal="center" vertical="center" wrapText="1"/>
      <protection/>
    </xf>
    <xf numFmtId="4" fontId="1" fillId="0" borderId="22" xfId="106" applyNumberFormat="1" applyFont="1" applyBorder="1" applyAlignment="1">
      <alignment horizontal="center" vertical="center" wrapText="1"/>
      <protection/>
    </xf>
    <xf numFmtId="4" fontId="1" fillId="0" borderId="23" xfId="106" applyNumberFormat="1" applyFont="1" applyBorder="1" applyAlignment="1">
      <alignment horizontal="center" vertical="center" wrapText="1"/>
      <protection/>
    </xf>
    <xf numFmtId="4" fontId="1" fillId="0" borderId="24" xfId="106" applyNumberFormat="1" applyFont="1" applyBorder="1" applyAlignment="1">
      <alignment horizontal="center" vertical="center" wrapText="1"/>
      <protection/>
    </xf>
    <xf numFmtId="4" fontId="1" fillId="0" borderId="19" xfId="0" applyNumberFormat="1" applyFont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57" borderId="27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57" borderId="25" xfId="0" applyNumberFormat="1" applyFont="1" applyFill="1" applyBorder="1" applyAlignment="1">
      <alignment horizontal="center" vertical="center" wrapText="1"/>
    </xf>
    <xf numFmtId="4" fontId="1" fillId="57" borderId="26" xfId="0" applyNumberFormat="1" applyFont="1" applyFill="1" applyBorder="1" applyAlignment="1">
      <alignment horizontal="center" vertical="center" wrapText="1"/>
    </xf>
    <xf numFmtId="4" fontId="1" fillId="57" borderId="2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19" xfId="106" applyNumberFormat="1" applyFont="1" applyBorder="1" applyAlignment="1">
      <alignment horizontal="center" vertical="center" wrapText="1"/>
      <protection/>
    </xf>
    <xf numFmtId="4" fontId="1" fillId="0" borderId="25" xfId="106" applyNumberFormat="1" applyFont="1" applyBorder="1" applyAlignment="1">
      <alignment horizontal="center" vertical="center" wrapText="1"/>
      <protection/>
    </xf>
    <xf numFmtId="4" fontId="1" fillId="0" borderId="20" xfId="106" applyNumberFormat="1" applyFont="1" applyBorder="1" applyAlignment="1">
      <alignment horizontal="center" vertical="center" wrapText="1"/>
      <protection/>
    </xf>
    <xf numFmtId="4" fontId="1" fillId="0" borderId="29" xfId="0" applyNumberFormat="1" applyFont="1" applyBorder="1" applyAlignment="1">
      <alignment horizontal="center" vertical="center" wrapText="1"/>
    </xf>
    <xf numFmtId="4" fontId="3" fillId="57" borderId="25" xfId="0" applyNumberFormat="1" applyFont="1" applyFill="1" applyBorder="1" applyAlignment="1">
      <alignment horizontal="center" vertical="center" wrapText="1"/>
    </xf>
    <xf numFmtId="4" fontId="3" fillId="57" borderId="26" xfId="0" applyNumberFormat="1" applyFont="1" applyFill="1" applyBorder="1" applyAlignment="1">
      <alignment horizontal="center" vertical="center" wrapText="1"/>
    </xf>
    <xf numFmtId="4" fontId="3" fillId="57" borderId="2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7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tabSelected="1" zoomScale="80" zoomScaleNormal="80" zoomScalePageLayoutView="0" workbookViewId="0" topLeftCell="A1">
      <pane xSplit="1" ySplit="7" topLeftCell="C9" activePane="bottomRight" state="frozen"/>
      <selection pane="topLeft" activeCell="AL119" sqref="AL119"/>
      <selection pane="topRight" activeCell="AL119" sqref="AL119"/>
      <selection pane="bottomLeft" activeCell="AL119" sqref="AL119"/>
      <selection pane="bottomRight" activeCell="C9" sqref="C9"/>
    </sheetView>
  </sheetViews>
  <sheetFormatPr defaultColWidth="9.140625" defaultRowHeight="12.75"/>
  <cols>
    <col min="1" max="1" width="30.7109375" style="51" customWidth="1"/>
    <col min="2" max="2" width="10.57421875" style="5" hidden="1" customWidth="1"/>
    <col min="3" max="3" width="13.57421875" style="6" customWidth="1"/>
    <col min="4" max="4" width="14.00390625" style="6" hidden="1" customWidth="1"/>
    <col min="5" max="5" width="12.421875" style="6" hidden="1" customWidth="1"/>
    <col min="6" max="6" width="14.00390625" style="6" hidden="1" customWidth="1"/>
    <col min="7" max="7" width="14.00390625" style="6" customWidth="1"/>
    <col min="8" max="8" width="13.00390625" style="21" customWidth="1"/>
    <col min="9" max="9" width="14.421875" style="21" customWidth="1"/>
    <col min="10" max="10" width="13.140625" style="6" customWidth="1"/>
    <col min="11" max="11" width="13.421875" style="21" customWidth="1"/>
    <col min="12" max="12" width="14.8515625" style="21" customWidth="1"/>
    <col min="13" max="14" width="11.8515625" style="6" customWidth="1"/>
    <col min="15" max="15" width="11.00390625" style="6" customWidth="1"/>
    <col min="16" max="16" width="10.7109375" style="6" customWidth="1"/>
    <col min="17" max="17" width="12.7109375" style="6" customWidth="1"/>
    <col min="18" max="18" width="11.28125" style="6" hidden="1" customWidth="1"/>
    <col min="19" max="19" width="12.140625" style="6" customWidth="1"/>
    <col min="20" max="20" width="12.57421875" style="6" customWidth="1"/>
    <col min="21" max="21" width="8.140625" style="6" customWidth="1"/>
    <col min="22" max="22" width="13.57421875" style="6" customWidth="1"/>
    <col min="23" max="23" width="12.57421875" style="6" customWidth="1"/>
    <col min="24" max="24" width="11.00390625" style="21" customWidth="1"/>
    <col min="25" max="25" width="10.8515625" style="6" customWidth="1"/>
    <col min="26" max="26" width="12.8515625" style="6" customWidth="1"/>
    <col min="27" max="27" width="11.00390625" style="21" customWidth="1"/>
    <col min="28" max="29" width="9.57421875" style="6" customWidth="1"/>
    <col min="30" max="30" width="9.57421875" style="21" customWidth="1"/>
    <col min="31" max="32" width="9.57421875" style="6" customWidth="1"/>
    <col min="33" max="33" width="9.57421875" style="21" customWidth="1"/>
    <col min="34" max="35" width="9.57421875" style="6" customWidth="1"/>
    <col min="36" max="36" width="9.57421875" style="21" customWidth="1"/>
    <col min="37" max="37" width="9.57421875" style="6" customWidth="1"/>
    <col min="38" max="38" width="11.28125" style="6" customWidth="1"/>
    <col min="39" max="39" width="9.7109375" style="21" customWidth="1"/>
    <col min="40" max="40" width="9.140625" style="6" customWidth="1"/>
    <col min="41" max="41" width="11.00390625" style="6" customWidth="1"/>
    <col min="42" max="42" width="9.140625" style="21" customWidth="1"/>
    <col min="43" max="43" width="9.140625" style="6" customWidth="1"/>
    <col min="44" max="44" width="11.57421875" style="6" customWidth="1"/>
    <col min="45" max="45" width="10.28125" style="21" customWidth="1"/>
    <col min="46" max="46" width="9.140625" style="6" customWidth="1"/>
    <col min="47" max="47" width="10.7109375" style="6" customWidth="1"/>
    <col min="48" max="48" width="9.140625" style="21" customWidth="1"/>
    <col min="49" max="49" width="9.140625" style="6" customWidth="1"/>
    <col min="50" max="50" width="12.7109375" style="6" customWidth="1"/>
    <col min="51" max="51" width="12.8515625" style="6" customWidth="1"/>
    <col min="52" max="52" width="10.7109375" style="6" customWidth="1"/>
    <col min="53" max="53" width="9.140625" style="6" customWidth="1"/>
    <col min="54" max="54" width="11.00390625" style="6" customWidth="1"/>
    <col min="55" max="59" width="9.140625" style="6" customWidth="1"/>
    <col min="60" max="60" width="11.00390625" style="6" customWidth="1"/>
    <col min="61" max="61" width="13.421875" style="6" customWidth="1"/>
    <col min="62" max="62" width="14.00390625" style="6" customWidth="1"/>
    <col min="63" max="63" width="14.140625" style="6" customWidth="1"/>
    <col min="64" max="64" width="13.28125" style="6" customWidth="1"/>
    <col min="65" max="16384" width="9.140625" style="6" customWidth="1"/>
  </cols>
  <sheetData>
    <row r="1" spans="20:21" ht="12.75">
      <c r="T1" s="11"/>
      <c r="U1" s="11"/>
    </row>
    <row r="2" spans="1:21" ht="15.75" customHeight="1">
      <c r="A2" s="72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43"/>
    </row>
    <row r="5" spans="1:62" s="19" customFormat="1" ht="12.75" customHeight="1">
      <c r="A5" s="67" t="s">
        <v>6</v>
      </c>
      <c r="B5" s="67"/>
      <c r="C5" s="67" t="s">
        <v>49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 t="s">
        <v>14</v>
      </c>
      <c r="R5" s="68"/>
      <c r="S5" s="68"/>
      <c r="T5" s="68" t="s">
        <v>50</v>
      </c>
      <c r="U5" s="68"/>
      <c r="V5" s="68"/>
      <c r="W5" s="68" t="s">
        <v>51</v>
      </c>
      <c r="X5" s="68"/>
      <c r="Y5" s="68"/>
      <c r="Z5" s="68" t="s">
        <v>43</v>
      </c>
      <c r="AA5" s="68"/>
      <c r="AB5" s="68"/>
      <c r="AC5" s="68" t="s">
        <v>42</v>
      </c>
      <c r="AD5" s="68"/>
      <c r="AE5" s="68"/>
      <c r="AF5" s="68" t="s">
        <v>19</v>
      </c>
      <c r="AG5" s="68"/>
      <c r="AH5" s="68"/>
      <c r="AI5" s="68" t="s">
        <v>55</v>
      </c>
      <c r="AJ5" s="68"/>
      <c r="AK5" s="84"/>
      <c r="AL5" s="89" t="s">
        <v>53</v>
      </c>
      <c r="AM5" s="89"/>
      <c r="AN5" s="89"/>
      <c r="AO5" s="89" t="s">
        <v>54</v>
      </c>
      <c r="AP5" s="89"/>
      <c r="AQ5" s="89"/>
      <c r="AR5" s="89" t="s">
        <v>56</v>
      </c>
      <c r="AS5" s="89"/>
      <c r="AT5" s="89"/>
      <c r="AU5" s="94" t="s">
        <v>81</v>
      </c>
      <c r="AV5" s="66"/>
      <c r="AW5" s="66" t="s">
        <v>88</v>
      </c>
      <c r="AX5" s="69" t="s">
        <v>89</v>
      </c>
      <c r="AY5" s="92" t="s">
        <v>95</v>
      </c>
      <c r="AZ5" s="62" t="s">
        <v>92</v>
      </c>
      <c r="BA5" s="63"/>
      <c r="BB5" s="62" t="s">
        <v>93</v>
      </c>
      <c r="BC5" s="63"/>
      <c r="BD5" s="62" t="s">
        <v>94</v>
      </c>
      <c r="BE5" s="63"/>
      <c r="BF5" s="62" t="s">
        <v>100</v>
      </c>
      <c r="BG5" s="63"/>
      <c r="BH5" s="91" t="s">
        <v>101</v>
      </c>
      <c r="BI5" s="86" t="s">
        <v>64</v>
      </c>
      <c r="BJ5" s="95" t="s">
        <v>15</v>
      </c>
    </row>
    <row r="6" spans="1:62" s="19" customFormat="1" ht="75.75" customHeight="1">
      <c r="A6" s="67"/>
      <c r="B6" s="67"/>
      <c r="C6" s="74" t="s">
        <v>7</v>
      </c>
      <c r="D6" s="78" t="s">
        <v>82</v>
      </c>
      <c r="E6" s="79"/>
      <c r="F6" s="80"/>
      <c r="G6" s="75" t="s">
        <v>13</v>
      </c>
      <c r="H6" s="76"/>
      <c r="I6" s="77"/>
      <c r="J6" s="75" t="s">
        <v>3</v>
      </c>
      <c r="K6" s="76"/>
      <c r="L6" s="77"/>
      <c r="M6" s="67" t="s">
        <v>4</v>
      </c>
      <c r="N6" s="67" t="s">
        <v>0</v>
      </c>
      <c r="O6" s="85" t="s">
        <v>61</v>
      </c>
      <c r="P6" s="8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84"/>
      <c r="AL6" s="90"/>
      <c r="AM6" s="90"/>
      <c r="AN6" s="90"/>
      <c r="AO6" s="90"/>
      <c r="AP6" s="90"/>
      <c r="AQ6" s="90"/>
      <c r="AR6" s="90"/>
      <c r="AS6" s="90"/>
      <c r="AT6" s="90"/>
      <c r="AU6" s="94"/>
      <c r="AV6" s="66"/>
      <c r="AW6" s="66"/>
      <c r="AX6" s="70"/>
      <c r="AY6" s="93"/>
      <c r="AZ6" s="64"/>
      <c r="BA6" s="65"/>
      <c r="BB6" s="64"/>
      <c r="BC6" s="65"/>
      <c r="BD6" s="64"/>
      <c r="BE6" s="65"/>
      <c r="BF6" s="64"/>
      <c r="BG6" s="65"/>
      <c r="BH6" s="91"/>
      <c r="BI6" s="87"/>
      <c r="BJ6" s="96"/>
    </row>
    <row r="7" spans="1:62" s="19" customFormat="1" ht="77.25" customHeight="1">
      <c r="A7" s="67"/>
      <c r="B7" s="67"/>
      <c r="C7" s="74"/>
      <c r="D7" s="81"/>
      <c r="E7" s="82"/>
      <c r="F7" s="83"/>
      <c r="G7" s="35" t="s">
        <v>83</v>
      </c>
      <c r="H7" s="57" t="s">
        <v>84</v>
      </c>
      <c r="I7" s="57" t="s">
        <v>85</v>
      </c>
      <c r="J7" s="35" t="s">
        <v>83</v>
      </c>
      <c r="K7" s="57" t="s">
        <v>84</v>
      </c>
      <c r="L7" s="57" t="s">
        <v>85</v>
      </c>
      <c r="M7" s="67"/>
      <c r="N7" s="67"/>
      <c r="O7" s="13" t="s">
        <v>2</v>
      </c>
      <c r="P7" s="13" t="s">
        <v>62</v>
      </c>
      <c r="Q7" s="13" t="s">
        <v>57</v>
      </c>
      <c r="R7" s="36" t="s">
        <v>86</v>
      </c>
      <c r="S7" s="13" t="s">
        <v>63</v>
      </c>
      <c r="T7" s="13" t="s">
        <v>57</v>
      </c>
      <c r="U7" s="36" t="s">
        <v>86</v>
      </c>
      <c r="V7" s="13" t="s">
        <v>63</v>
      </c>
      <c r="W7" s="13" t="s">
        <v>57</v>
      </c>
      <c r="X7" s="36" t="s">
        <v>86</v>
      </c>
      <c r="Y7" s="13" t="s">
        <v>63</v>
      </c>
      <c r="Z7" s="13" t="s">
        <v>57</v>
      </c>
      <c r="AA7" s="36" t="s">
        <v>86</v>
      </c>
      <c r="AB7" s="13" t="s">
        <v>63</v>
      </c>
      <c r="AC7" s="13" t="s">
        <v>57</v>
      </c>
      <c r="AD7" s="36" t="s">
        <v>86</v>
      </c>
      <c r="AE7" s="13" t="s">
        <v>63</v>
      </c>
      <c r="AF7" s="13" t="s">
        <v>57</v>
      </c>
      <c r="AG7" s="36" t="s">
        <v>86</v>
      </c>
      <c r="AH7" s="13" t="s">
        <v>63</v>
      </c>
      <c r="AI7" s="13" t="s">
        <v>57</v>
      </c>
      <c r="AJ7" s="36" t="s">
        <v>86</v>
      </c>
      <c r="AK7" s="13" t="s">
        <v>63</v>
      </c>
      <c r="AL7" s="44" t="s">
        <v>57</v>
      </c>
      <c r="AM7" s="45" t="s">
        <v>86</v>
      </c>
      <c r="AN7" s="44" t="s">
        <v>63</v>
      </c>
      <c r="AO7" s="44" t="s">
        <v>57</v>
      </c>
      <c r="AP7" s="45" t="s">
        <v>86</v>
      </c>
      <c r="AQ7" s="44" t="s">
        <v>63</v>
      </c>
      <c r="AR7" s="44" t="s">
        <v>57</v>
      </c>
      <c r="AS7" s="45" t="s">
        <v>86</v>
      </c>
      <c r="AT7" s="44" t="s">
        <v>63</v>
      </c>
      <c r="AU7" s="13" t="s">
        <v>16</v>
      </c>
      <c r="AV7" s="36" t="s">
        <v>86</v>
      </c>
      <c r="AW7" s="66"/>
      <c r="AX7" s="71"/>
      <c r="AY7" s="46" t="s">
        <v>16</v>
      </c>
      <c r="AZ7" s="46" t="s">
        <v>16</v>
      </c>
      <c r="BA7" s="46" t="s">
        <v>63</v>
      </c>
      <c r="BB7" s="46" t="s">
        <v>16</v>
      </c>
      <c r="BC7" s="46" t="s">
        <v>63</v>
      </c>
      <c r="BD7" s="46" t="s">
        <v>16</v>
      </c>
      <c r="BE7" s="46" t="s">
        <v>63</v>
      </c>
      <c r="BF7" s="46" t="s">
        <v>16</v>
      </c>
      <c r="BG7" s="46" t="s">
        <v>63</v>
      </c>
      <c r="BH7" s="91"/>
      <c r="BI7" s="88"/>
      <c r="BJ7" s="97"/>
    </row>
    <row r="8" spans="1:62" s="7" customFormat="1" ht="39" customHeight="1">
      <c r="A8" s="102">
        <v>1</v>
      </c>
      <c r="B8" s="102"/>
      <c r="C8" s="20">
        <v>2</v>
      </c>
      <c r="D8" s="20" t="s">
        <v>87</v>
      </c>
      <c r="E8" s="20">
        <v>4</v>
      </c>
      <c r="F8" s="20">
        <v>5</v>
      </c>
      <c r="G8" s="20" t="s">
        <v>110</v>
      </c>
      <c r="H8" s="58">
        <v>5</v>
      </c>
      <c r="I8" s="58">
        <v>6</v>
      </c>
      <c r="J8" s="20" t="s">
        <v>111</v>
      </c>
      <c r="K8" s="58">
        <v>8</v>
      </c>
      <c r="L8" s="58">
        <v>9</v>
      </c>
      <c r="M8" s="20" t="s">
        <v>119</v>
      </c>
      <c r="N8" s="20" t="s">
        <v>120</v>
      </c>
      <c r="O8" s="20">
        <v>12</v>
      </c>
      <c r="P8" s="20">
        <v>13</v>
      </c>
      <c r="Q8" s="20">
        <v>14</v>
      </c>
      <c r="R8" s="20"/>
      <c r="S8" s="20">
        <v>15</v>
      </c>
      <c r="T8" s="20">
        <v>16</v>
      </c>
      <c r="U8" s="20">
        <v>17</v>
      </c>
      <c r="V8" s="20">
        <v>18</v>
      </c>
      <c r="W8" s="20">
        <v>19</v>
      </c>
      <c r="X8" s="20">
        <v>20</v>
      </c>
      <c r="Y8" s="20">
        <v>21</v>
      </c>
      <c r="Z8" s="20">
        <v>22</v>
      </c>
      <c r="AA8" s="20">
        <v>23</v>
      </c>
      <c r="AB8" s="20">
        <v>24</v>
      </c>
      <c r="AC8" s="61">
        <v>26.2</v>
      </c>
      <c r="AD8" s="61">
        <v>27.2</v>
      </c>
      <c r="AE8" s="61">
        <v>28.2</v>
      </c>
      <c r="AF8" s="61">
        <v>29.2</v>
      </c>
      <c r="AG8" s="61">
        <v>30.2</v>
      </c>
      <c r="AH8" s="61">
        <v>31.2</v>
      </c>
      <c r="AI8" s="61">
        <v>32.2</v>
      </c>
      <c r="AJ8" s="61">
        <v>33.2</v>
      </c>
      <c r="AK8" s="61">
        <v>34.2</v>
      </c>
      <c r="AL8" s="61">
        <v>35.2</v>
      </c>
      <c r="AM8" s="61">
        <v>36.2</v>
      </c>
      <c r="AN8" s="61">
        <v>37.2</v>
      </c>
      <c r="AO8" s="61">
        <v>38.2</v>
      </c>
      <c r="AP8" s="61">
        <v>39.2</v>
      </c>
      <c r="AQ8" s="61">
        <v>40.2</v>
      </c>
      <c r="AR8" s="61">
        <v>41.2</v>
      </c>
      <c r="AS8" s="61">
        <v>42.2</v>
      </c>
      <c r="AT8" s="61">
        <v>43.2</v>
      </c>
      <c r="AU8" s="61">
        <v>44.2</v>
      </c>
      <c r="AV8" s="61">
        <v>45.2</v>
      </c>
      <c r="AW8" s="61">
        <v>46.2</v>
      </c>
      <c r="AX8" s="61">
        <v>47.2</v>
      </c>
      <c r="AY8" s="61">
        <v>48.2</v>
      </c>
      <c r="AZ8" s="61">
        <v>49.2</v>
      </c>
      <c r="BA8" s="61">
        <v>50.2</v>
      </c>
      <c r="BB8" s="61">
        <v>51.2</v>
      </c>
      <c r="BC8" s="61">
        <v>52.2</v>
      </c>
      <c r="BD8" s="61">
        <v>53.2</v>
      </c>
      <c r="BE8" s="61">
        <v>54.2</v>
      </c>
      <c r="BF8" s="61">
        <v>55.2</v>
      </c>
      <c r="BG8" s="61">
        <v>56.2</v>
      </c>
      <c r="BH8" s="61">
        <v>57.2</v>
      </c>
      <c r="BI8" s="61">
        <v>58.2</v>
      </c>
      <c r="BJ8" s="61">
        <v>59.2</v>
      </c>
    </row>
    <row r="9" spans="1:62" s="25" customFormat="1" ht="29.25" customHeight="1">
      <c r="A9" s="29" t="s">
        <v>1</v>
      </c>
      <c r="B9" s="29"/>
      <c r="C9" s="30">
        <f aca="true" t="shared" si="0" ref="C9:BJ9">SUM(C11:C17)</f>
        <v>17490546</v>
      </c>
      <c r="D9" s="30">
        <f t="shared" si="0"/>
        <v>17490546</v>
      </c>
      <c r="E9" s="30">
        <f t="shared" si="0"/>
        <v>0</v>
      </c>
      <c r="F9" s="30">
        <f t="shared" si="0"/>
        <v>17490546</v>
      </c>
      <c r="G9" s="30">
        <f t="shared" si="0"/>
        <v>17269251.53</v>
      </c>
      <c r="H9" s="37">
        <f t="shared" si="0"/>
        <v>598848.0099999999</v>
      </c>
      <c r="I9" s="37">
        <f t="shared" si="0"/>
        <v>16670403.52</v>
      </c>
      <c r="J9" s="30">
        <f t="shared" si="0"/>
        <v>17231378.84</v>
      </c>
      <c r="K9" s="37">
        <f t="shared" si="0"/>
        <v>598848.0099999999</v>
      </c>
      <c r="L9" s="37">
        <f t="shared" si="0"/>
        <v>16632530.829999996</v>
      </c>
      <c r="M9" s="30">
        <f t="shared" si="0"/>
        <v>0</v>
      </c>
      <c r="N9" s="30">
        <f t="shared" si="0"/>
        <v>-221294.46999999837</v>
      </c>
      <c r="O9" s="30">
        <f t="shared" si="0"/>
        <v>360793</v>
      </c>
      <c r="P9" s="30">
        <f t="shared" si="0"/>
        <v>259</v>
      </c>
      <c r="Q9" s="30">
        <f t="shared" si="0"/>
        <v>1076608.9200000002</v>
      </c>
      <c r="R9" s="30">
        <f t="shared" si="0"/>
        <v>17267.82</v>
      </c>
      <c r="S9" s="30">
        <f t="shared" si="0"/>
        <v>49252</v>
      </c>
      <c r="T9" s="30">
        <f t="shared" si="0"/>
        <v>294.35999999999996</v>
      </c>
      <c r="U9" s="30">
        <f t="shared" si="0"/>
        <v>4.28</v>
      </c>
      <c r="V9" s="30">
        <f t="shared" si="0"/>
        <v>32</v>
      </c>
      <c r="W9" s="30">
        <f t="shared" si="0"/>
        <v>1587451</v>
      </c>
      <c r="X9" s="37">
        <f t="shared" si="0"/>
        <v>218090</v>
      </c>
      <c r="Y9" s="30">
        <f t="shared" si="0"/>
        <v>71355.3</v>
      </c>
      <c r="Z9" s="30">
        <f t="shared" si="0"/>
        <v>1128766.25</v>
      </c>
      <c r="AA9" s="37">
        <f t="shared" si="0"/>
        <v>11299.04</v>
      </c>
      <c r="AB9" s="30">
        <f t="shared" si="0"/>
        <v>54005</v>
      </c>
      <c r="AC9" s="30">
        <f t="shared" si="0"/>
        <v>0</v>
      </c>
      <c r="AD9" s="37">
        <f t="shared" si="0"/>
        <v>0</v>
      </c>
      <c r="AE9" s="30">
        <f t="shared" si="0"/>
        <v>0</v>
      </c>
      <c r="AF9" s="30">
        <f t="shared" si="0"/>
        <v>881.4000000000002</v>
      </c>
      <c r="AG9" s="37">
        <f t="shared" si="0"/>
        <v>0</v>
      </c>
      <c r="AH9" s="30">
        <f t="shared" si="0"/>
        <v>4</v>
      </c>
      <c r="AI9" s="30">
        <f t="shared" si="0"/>
        <v>38218.97000000001</v>
      </c>
      <c r="AJ9" s="37">
        <f t="shared" si="0"/>
        <v>987.8799999999999</v>
      </c>
      <c r="AK9" s="30">
        <f t="shared" si="0"/>
        <v>306</v>
      </c>
      <c r="AL9" s="30">
        <f t="shared" si="0"/>
        <v>164719.81000000003</v>
      </c>
      <c r="AM9" s="37">
        <f t="shared" si="0"/>
        <v>1030.03</v>
      </c>
      <c r="AN9" s="30">
        <f t="shared" si="0"/>
        <v>450</v>
      </c>
      <c r="AO9" s="30">
        <f t="shared" si="0"/>
        <v>23771.850000000002</v>
      </c>
      <c r="AP9" s="37">
        <f t="shared" si="0"/>
        <v>957.93</v>
      </c>
      <c r="AQ9" s="30">
        <f t="shared" si="0"/>
        <v>152</v>
      </c>
      <c r="AR9" s="30">
        <f t="shared" si="0"/>
        <v>311580.3899999999</v>
      </c>
      <c r="AS9" s="37">
        <f t="shared" si="0"/>
        <v>405.78000000000003</v>
      </c>
      <c r="AT9" s="30">
        <f t="shared" si="0"/>
        <v>1071</v>
      </c>
      <c r="AU9" s="30">
        <f t="shared" si="0"/>
        <v>0</v>
      </c>
      <c r="AV9" s="37">
        <f t="shared" si="0"/>
        <v>0</v>
      </c>
      <c r="AW9" s="30">
        <f t="shared" si="0"/>
        <v>84.24</v>
      </c>
      <c r="AX9" s="30">
        <f t="shared" si="0"/>
        <v>3517.92</v>
      </c>
      <c r="AY9" s="30">
        <f t="shared" si="0"/>
        <v>243.59</v>
      </c>
      <c r="AZ9" s="30">
        <f>SUM(AZ11:AZ17)</f>
        <v>7033.800000000001</v>
      </c>
      <c r="BA9" s="30">
        <f aca="true" t="shared" si="1" ref="BA9:BH9">SUM(BA11:BA17)</f>
        <v>12</v>
      </c>
      <c r="BB9" s="30">
        <f t="shared" si="1"/>
        <v>20451.15</v>
      </c>
      <c r="BC9" s="30">
        <f t="shared" si="1"/>
        <v>21</v>
      </c>
      <c r="BD9" s="30">
        <f>SUM(BD11:BD17)</f>
        <v>0</v>
      </c>
      <c r="BE9" s="30">
        <f>SUM(BE11:BE17)</f>
        <v>0</v>
      </c>
      <c r="BF9" s="30">
        <f t="shared" si="1"/>
        <v>172.15</v>
      </c>
      <c r="BG9" s="30">
        <f t="shared" si="1"/>
        <v>0</v>
      </c>
      <c r="BH9" s="30">
        <f t="shared" si="1"/>
        <v>1682.09</v>
      </c>
      <c r="BI9" s="30">
        <f t="shared" si="0"/>
        <v>1691232</v>
      </c>
      <c r="BJ9" s="30">
        <f t="shared" si="0"/>
        <v>23825542.030000005</v>
      </c>
    </row>
    <row r="10" spans="1:62" s="7" customFormat="1" ht="12" customHeight="1">
      <c r="A10" s="8" t="s">
        <v>17</v>
      </c>
      <c r="B10" s="8"/>
      <c r="C10" s="9"/>
      <c r="D10" s="9"/>
      <c r="E10" s="9"/>
      <c r="F10" s="9"/>
      <c r="G10" s="9"/>
      <c r="H10" s="38"/>
      <c r="I10" s="38"/>
      <c r="J10" s="9"/>
      <c r="K10" s="38"/>
      <c r="L10" s="38"/>
      <c r="M10" s="9"/>
      <c r="N10" s="9"/>
      <c r="O10" s="9"/>
      <c r="P10" s="9"/>
      <c r="Q10" s="9"/>
      <c r="R10" s="9"/>
      <c r="S10" s="9"/>
      <c r="T10" s="9"/>
      <c r="U10" s="9"/>
      <c r="V10" s="14"/>
      <c r="W10" s="14"/>
      <c r="X10" s="23"/>
      <c r="Y10" s="14"/>
      <c r="Z10" s="14"/>
      <c r="AA10" s="23"/>
      <c r="AB10" s="14"/>
      <c r="AC10" s="14"/>
      <c r="AD10" s="23"/>
      <c r="AE10" s="14"/>
      <c r="AF10" s="14"/>
      <c r="AG10" s="23"/>
      <c r="AH10" s="14"/>
      <c r="AI10" s="14"/>
      <c r="AJ10" s="23"/>
      <c r="AK10" s="14"/>
      <c r="AL10" s="14"/>
      <c r="AM10" s="23"/>
      <c r="AN10" s="14"/>
      <c r="AO10" s="14"/>
      <c r="AP10" s="23"/>
      <c r="AQ10" s="14"/>
      <c r="AR10" s="14"/>
      <c r="AS10" s="23"/>
      <c r="AT10" s="14"/>
      <c r="AU10" s="14"/>
      <c r="AV10" s="2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3" ht="16.5" customHeight="1">
      <c r="A11" s="52" t="s">
        <v>104</v>
      </c>
      <c r="B11" s="48">
        <v>50020401</v>
      </c>
      <c r="C11" s="3">
        <v>9976598</v>
      </c>
      <c r="D11" s="3">
        <f>E11+F11</f>
        <v>9976598</v>
      </c>
      <c r="E11" s="3"/>
      <c r="F11" s="3">
        <v>9976598</v>
      </c>
      <c r="G11" s="3">
        <f>SUM(H11+I11)</f>
        <v>9976597.020000001</v>
      </c>
      <c r="H11" s="40">
        <v>231811.16</v>
      </c>
      <c r="I11" s="40">
        <v>9744785.860000001</v>
      </c>
      <c r="J11" s="24">
        <f>SUM(K11+L11)</f>
        <v>9945051.59</v>
      </c>
      <c r="K11" s="40">
        <v>231811.16</v>
      </c>
      <c r="L11" s="40">
        <v>9713240.43</v>
      </c>
      <c r="M11" s="24"/>
      <c r="N11" s="26">
        <f>G11-D11</f>
        <v>-0.9799999985843897</v>
      </c>
      <c r="O11" s="24">
        <v>123925</v>
      </c>
      <c r="P11" s="24">
        <v>101</v>
      </c>
      <c r="Q11" s="24">
        <f>272107.62</f>
        <v>272107.62</v>
      </c>
      <c r="R11" s="24">
        <v>6022.64</v>
      </c>
      <c r="S11" s="24">
        <v>20491</v>
      </c>
      <c r="T11" s="24">
        <v>294.35999999999996</v>
      </c>
      <c r="U11" s="24">
        <v>4.28</v>
      </c>
      <c r="V11" s="24">
        <v>32</v>
      </c>
      <c r="W11" s="24">
        <v>250481</v>
      </c>
      <c r="X11" s="40">
        <v>34922</v>
      </c>
      <c r="Y11" s="3"/>
      <c r="Z11" s="3">
        <v>709246.62</v>
      </c>
      <c r="AA11" s="39">
        <v>7530.8</v>
      </c>
      <c r="AB11" s="3">
        <v>35084</v>
      </c>
      <c r="AC11" s="3"/>
      <c r="AD11" s="39"/>
      <c r="AE11" s="3"/>
      <c r="AF11" s="3">
        <v>881.4000000000002</v>
      </c>
      <c r="AG11" s="39"/>
      <c r="AH11" s="3">
        <v>4</v>
      </c>
      <c r="AI11" s="3">
        <v>23417.050000000003</v>
      </c>
      <c r="AJ11" s="39">
        <v>599.2399999999999</v>
      </c>
      <c r="AK11" s="3">
        <v>198</v>
      </c>
      <c r="AL11" s="3">
        <v>130520.17000000001</v>
      </c>
      <c r="AM11" s="39">
        <v>842.7700000000001</v>
      </c>
      <c r="AN11" s="3">
        <v>261</v>
      </c>
      <c r="AO11" s="3">
        <v>23771.850000000002</v>
      </c>
      <c r="AP11" s="39">
        <v>957.93</v>
      </c>
      <c r="AQ11" s="3">
        <v>152</v>
      </c>
      <c r="AR11" s="3">
        <v>311317.85999999987</v>
      </c>
      <c r="AS11" s="39">
        <v>405.78000000000003</v>
      </c>
      <c r="AT11" s="3">
        <v>1071</v>
      </c>
      <c r="AU11" s="3"/>
      <c r="AV11" s="39"/>
      <c r="AW11" s="3">
        <v>84.24</v>
      </c>
      <c r="AX11" s="3"/>
      <c r="AY11" s="3"/>
      <c r="AZ11" s="3">
        <v>1019.5600000000001</v>
      </c>
      <c r="BA11" s="3">
        <v>4</v>
      </c>
      <c r="BB11" s="3">
        <v>14023.71</v>
      </c>
      <c r="BC11" s="3">
        <v>21</v>
      </c>
      <c r="BD11" s="3"/>
      <c r="BE11" s="3"/>
      <c r="BF11" s="3"/>
      <c r="BG11" s="3"/>
      <c r="BH11" s="3"/>
      <c r="BI11" s="24">
        <v>816538</v>
      </c>
      <c r="BJ11" s="27">
        <f>J11+O11+Q11+S11+T11+V11+W11+Y11+Z11+AB11+AC11+AE11+AF11+AH11+AI11+AK11+AL11+AN11+AO11+AQ11+AR11+AT11+AU11+AW11+AX11+AY11+AZ11+BA11+BB11+BC11+BF11+BG11+BI11+BH11</f>
        <v>12679998.03</v>
      </c>
      <c r="BK11" s="12"/>
    </row>
    <row r="12" spans="1:63" ht="16.5" customHeight="1">
      <c r="A12" s="53" t="s">
        <v>105</v>
      </c>
      <c r="B12" s="48">
        <v>210020301</v>
      </c>
      <c r="C12" s="3">
        <v>3741189</v>
      </c>
      <c r="D12" s="3">
        <f aca="true" t="shared" si="2" ref="D12:D75">E12+F12</f>
        <v>3741189</v>
      </c>
      <c r="E12" s="3"/>
      <c r="F12" s="3">
        <v>3741189</v>
      </c>
      <c r="G12" s="3">
        <f aca="true" t="shared" si="3" ref="G12:G75">SUM(H12+I12)</f>
        <v>3646627.39</v>
      </c>
      <c r="H12" s="40">
        <v>149912.58</v>
      </c>
      <c r="I12" s="40">
        <v>3496714.81</v>
      </c>
      <c r="J12" s="24">
        <f aca="true" t="shared" si="4" ref="J12:J75">SUM(K12+L12)</f>
        <v>3646627.3899999997</v>
      </c>
      <c r="K12" s="40">
        <v>149912.58</v>
      </c>
      <c r="L12" s="40">
        <v>3496714.8099999996</v>
      </c>
      <c r="M12" s="24"/>
      <c r="N12" s="26">
        <f aca="true" t="shared" si="5" ref="N12:N75">G12-D12</f>
        <v>-94561.60999999987</v>
      </c>
      <c r="O12" s="24">
        <v>106765</v>
      </c>
      <c r="P12" s="24">
        <v>0</v>
      </c>
      <c r="Q12" s="24">
        <f>358736.71+102.2</f>
        <v>358838.91000000003</v>
      </c>
      <c r="R12" s="24">
        <v>711.9599999999999</v>
      </c>
      <c r="S12" s="24">
        <v>3628</v>
      </c>
      <c r="T12" s="24"/>
      <c r="U12" s="24"/>
      <c r="V12" s="24"/>
      <c r="W12" s="24">
        <v>268864</v>
      </c>
      <c r="X12" s="40">
        <v>26341</v>
      </c>
      <c r="Y12" s="3"/>
      <c r="Z12" s="3">
        <v>332581.07</v>
      </c>
      <c r="AA12" s="39">
        <v>3165.3099999999995</v>
      </c>
      <c r="AB12" s="3">
        <v>14917</v>
      </c>
      <c r="AC12" s="3"/>
      <c r="AD12" s="39"/>
      <c r="AE12" s="3"/>
      <c r="AF12" s="3"/>
      <c r="AG12" s="39"/>
      <c r="AH12" s="3"/>
      <c r="AI12" s="3">
        <v>10026.240000000002</v>
      </c>
      <c r="AJ12" s="39">
        <v>263.20000000000005</v>
      </c>
      <c r="AK12" s="3">
        <v>81</v>
      </c>
      <c r="AL12" s="3">
        <v>11340.199999999999</v>
      </c>
      <c r="AM12" s="39">
        <v>50.86999999999999</v>
      </c>
      <c r="AN12" s="3">
        <v>46</v>
      </c>
      <c r="AO12" s="3"/>
      <c r="AP12" s="39"/>
      <c r="AQ12" s="3"/>
      <c r="AR12" s="3"/>
      <c r="AS12" s="39"/>
      <c r="AT12" s="3"/>
      <c r="AU12" s="3"/>
      <c r="AV12" s="39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>
        <v>935.15</v>
      </c>
      <c r="BI12" s="24">
        <v>469191</v>
      </c>
      <c r="BJ12" s="27">
        <f aca="true" t="shared" si="6" ref="BJ12:BJ75">J12+O12+Q12+S12+T12+V12+W12+Y12+Z12+AB12+AC12+AE12+AF12+AH12+AI12+AK12+AL12+AN12+AO12+AQ12+AR12+AT12+AU12+AW12+AX12+AY12+AZ12+BA12+BB12+BC12+BF12+BG12+BI12+BH12</f>
        <v>5223840.960000001</v>
      </c>
      <c r="BK12" s="12"/>
    </row>
    <row r="13" spans="1:63" ht="16.5" customHeight="1">
      <c r="A13" s="53" t="s">
        <v>106</v>
      </c>
      <c r="B13" s="48">
        <v>760200002</v>
      </c>
      <c r="C13" s="3">
        <v>1070826</v>
      </c>
      <c r="D13" s="3">
        <f t="shared" si="2"/>
        <v>1070826</v>
      </c>
      <c r="E13" s="3"/>
      <c r="F13" s="3">
        <v>1070826</v>
      </c>
      <c r="G13" s="3">
        <f t="shared" si="3"/>
        <v>1065974.6800000002</v>
      </c>
      <c r="H13" s="40">
        <v>46760.969999999994</v>
      </c>
      <c r="I13" s="40">
        <v>1019213.7100000002</v>
      </c>
      <c r="J13" s="24">
        <f t="shared" si="4"/>
        <v>1065364.3399999999</v>
      </c>
      <c r="K13" s="40">
        <v>46760.969999999994</v>
      </c>
      <c r="L13" s="40">
        <v>1018603.3699999999</v>
      </c>
      <c r="M13" s="24"/>
      <c r="N13" s="26">
        <f t="shared" si="5"/>
        <v>-4851.319999999832</v>
      </c>
      <c r="O13" s="24">
        <v>25854</v>
      </c>
      <c r="P13" s="24">
        <v>48</v>
      </c>
      <c r="Q13" s="24">
        <f>177151.59+101.95</f>
        <v>177253.54</v>
      </c>
      <c r="R13" s="24">
        <v>4675</v>
      </c>
      <c r="S13" s="24">
        <v>11823</v>
      </c>
      <c r="T13" s="24"/>
      <c r="U13" s="24"/>
      <c r="V13" s="24"/>
      <c r="W13" s="24">
        <v>56065.99999999999</v>
      </c>
      <c r="X13" s="40">
        <v>17461</v>
      </c>
      <c r="Y13" s="3"/>
      <c r="Z13" s="3"/>
      <c r="AA13" s="39"/>
      <c r="AB13" s="3"/>
      <c r="AC13" s="3"/>
      <c r="AD13" s="39"/>
      <c r="AE13" s="3"/>
      <c r="AF13" s="3"/>
      <c r="AG13" s="39"/>
      <c r="AH13" s="3"/>
      <c r="AI13" s="3"/>
      <c r="AJ13" s="39"/>
      <c r="AK13" s="3"/>
      <c r="AL13" s="3">
        <v>9559.029999999999</v>
      </c>
      <c r="AM13" s="39">
        <v>59.41</v>
      </c>
      <c r="AN13" s="3">
        <v>21</v>
      </c>
      <c r="AO13" s="3"/>
      <c r="AP13" s="39"/>
      <c r="AQ13" s="3"/>
      <c r="AR13" s="3"/>
      <c r="AS13" s="39"/>
      <c r="AT13" s="3"/>
      <c r="AU13" s="3"/>
      <c r="AV13" s="39"/>
      <c r="AW13" s="3"/>
      <c r="AX13" s="3"/>
      <c r="AY13" s="3"/>
      <c r="AZ13" s="3">
        <v>2185.4700000000003</v>
      </c>
      <c r="BA13" s="3">
        <v>8</v>
      </c>
      <c r="BB13" s="3">
        <v>6427.4400000000005</v>
      </c>
      <c r="BC13" s="3"/>
      <c r="BD13" s="3"/>
      <c r="BE13" s="3"/>
      <c r="BF13" s="3"/>
      <c r="BG13" s="3"/>
      <c r="BH13" s="3">
        <v>663.16</v>
      </c>
      <c r="BI13" s="24">
        <v>111783</v>
      </c>
      <c r="BJ13" s="27">
        <f t="shared" si="6"/>
        <v>1467007.9799999997</v>
      </c>
      <c r="BK13" s="12"/>
    </row>
    <row r="14" spans="1:63" ht="16.5" customHeight="1">
      <c r="A14" s="53" t="s">
        <v>107</v>
      </c>
      <c r="B14" s="48">
        <v>600200001</v>
      </c>
      <c r="C14" s="3">
        <v>964978</v>
      </c>
      <c r="D14" s="3">
        <f t="shared" si="2"/>
        <v>964978</v>
      </c>
      <c r="E14" s="3"/>
      <c r="F14" s="3">
        <v>964978</v>
      </c>
      <c r="G14" s="3">
        <f t="shared" si="3"/>
        <v>963045.58</v>
      </c>
      <c r="H14" s="40">
        <v>46447.219999999994</v>
      </c>
      <c r="I14" s="40">
        <v>916598.36</v>
      </c>
      <c r="J14" s="24">
        <f t="shared" si="4"/>
        <v>963045.58</v>
      </c>
      <c r="K14" s="40">
        <v>46447.219999999994</v>
      </c>
      <c r="L14" s="40">
        <v>916598.36</v>
      </c>
      <c r="M14" s="24"/>
      <c r="N14" s="26">
        <f t="shared" si="5"/>
        <v>-1932.420000000042</v>
      </c>
      <c r="O14" s="24">
        <v>21571</v>
      </c>
      <c r="P14" s="24"/>
      <c r="Q14" s="24">
        <v>36413.030000000006</v>
      </c>
      <c r="R14" s="24">
        <v>2102.89</v>
      </c>
      <c r="S14" s="24">
        <v>5803</v>
      </c>
      <c r="T14" s="24"/>
      <c r="U14" s="24"/>
      <c r="V14" s="24"/>
      <c r="W14" s="24">
        <v>98993</v>
      </c>
      <c r="X14" s="40"/>
      <c r="Y14" s="3">
        <v>14376</v>
      </c>
      <c r="Z14" s="3"/>
      <c r="AA14" s="39"/>
      <c r="AB14" s="3"/>
      <c r="AC14" s="3"/>
      <c r="AD14" s="39"/>
      <c r="AE14" s="3"/>
      <c r="AF14" s="3"/>
      <c r="AG14" s="39"/>
      <c r="AH14" s="3"/>
      <c r="AI14" s="3"/>
      <c r="AJ14" s="39"/>
      <c r="AK14" s="3"/>
      <c r="AL14" s="3">
        <v>11020.77</v>
      </c>
      <c r="AM14" s="39">
        <v>58.900000000000006</v>
      </c>
      <c r="AN14" s="3">
        <v>116</v>
      </c>
      <c r="AO14" s="3"/>
      <c r="AP14" s="39"/>
      <c r="AQ14" s="3"/>
      <c r="AR14" s="3"/>
      <c r="AS14" s="39"/>
      <c r="AT14" s="3"/>
      <c r="AU14" s="3"/>
      <c r="AV14" s="39"/>
      <c r="AW14" s="3"/>
      <c r="AX14" s="3"/>
      <c r="AY14" s="3">
        <v>243.59</v>
      </c>
      <c r="AZ14" s="3">
        <v>1092.33</v>
      </c>
      <c r="BA14" s="3"/>
      <c r="BB14" s="3"/>
      <c r="BC14" s="3"/>
      <c r="BD14" s="3"/>
      <c r="BE14" s="3"/>
      <c r="BF14" s="3"/>
      <c r="BG14" s="3"/>
      <c r="BH14" s="3"/>
      <c r="BI14" s="24">
        <v>141117</v>
      </c>
      <c r="BJ14" s="27">
        <f t="shared" si="6"/>
        <v>1293791.3</v>
      </c>
      <c r="BK14" s="12"/>
    </row>
    <row r="15" spans="1:63" ht="27.75" customHeight="1">
      <c r="A15" s="53" t="s">
        <v>108</v>
      </c>
      <c r="B15" s="48">
        <v>761200001</v>
      </c>
      <c r="C15" s="3">
        <v>192084</v>
      </c>
      <c r="D15" s="3">
        <f t="shared" si="2"/>
        <v>192084</v>
      </c>
      <c r="E15" s="3"/>
      <c r="F15" s="3">
        <v>192084</v>
      </c>
      <c r="G15" s="3">
        <f t="shared" si="3"/>
        <v>182568.59</v>
      </c>
      <c r="H15" s="40">
        <v>11406.220000000001</v>
      </c>
      <c r="I15" s="40">
        <v>171162.37</v>
      </c>
      <c r="J15" s="24">
        <f t="shared" si="4"/>
        <v>182527.19999999998</v>
      </c>
      <c r="K15" s="40">
        <v>11406.220000000001</v>
      </c>
      <c r="L15" s="40">
        <v>171120.97999999998</v>
      </c>
      <c r="M15" s="24"/>
      <c r="N15" s="26">
        <f t="shared" si="5"/>
        <v>-9515.410000000003</v>
      </c>
      <c r="O15" s="24">
        <v>8087</v>
      </c>
      <c r="P15" s="24">
        <v>8</v>
      </c>
      <c r="Q15" s="24">
        <v>65376.99000000003</v>
      </c>
      <c r="R15" s="24">
        <v>2647.95</v>
      </c>
      <c r="S15" s="24">
        <v>3660</v>
      </c>
      <c r="T15" s="24"/>
      <c r="U15" s="24"/>
      <c r="V15" s="24"/>
      <c r="W15" s="24"/>
      <c r="X15" s="40"/>
      <c r="Y15" s="3"/>
      <c r="Z15" s="3"/>
      <c r="AA15" s="39"/>
      <c r="AB15" s="3"/>
      <c r="AC15" s="3"/>
      <c r="AD15" s="39"/>
      <c r="AE15" s="3"/>
      <c r="AF15" s="3"/>
      <c r="AG15" s="39"/>
      <c r="AH15" s="3"/>
      <c r="AI15" s="3"/>
      <c r="AJ15" s="39"/>
      <c r="AK15" s="3"/>
      <c r="AL15" s="3"/>
      <c r="AM15" s="39"/>
      <c r="AN15" s="3"/>
      <c r="AO15" s="3"/>
      <c r="AP15" s="39"/>
      <c r="AQ15" s="3"/>
      <c r="AR15" s="3"/>
      <c r="AS15" s="39"/>
      <c r="AT15" s="3"/>
      <c r="AU15" s="3"/>
      <c r="AV15" s="3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4">
        <v>32642</v>
      </c>
      <c r="BJ15" s="27">
        <f t="shared" si="6"/>
        <v>292293.19</v>
      </c>
      <c r="BK15" s="12"/>
    </row>
    <row r="16" spans="1:63" ht="15" customHeight="1">
      <c r="A16" s="53" t="s">
        <v>66</v>
      </c>
      <c r="B16" s="48">
        <v>680200030</v>
      </c>
      <c r="C16" s="3">
        <v>1110197</v>
      </c>
      <c r="D16" s="3">
        <f t="shared" si="2"/>
        <v>1110197</v>
      </c>
      <c r="E16" s="3"/>
      <c r="F16" s="3">
        <v>1110197</v>
      </c>
      <c r="G16" s="3">
        <f t="shared" si="3"/>
        <v>1057330.21</v>
      </c>
      <c r="H16" s="40">
        <v>110970.33999999997</v>
      </c>
      <c r="I16" s="40">
        <v>946359.87</v>
      </c>
      <c r="J16" s="24">
        <f t="shared" si="4"/>
        <v>1051654.68</v>
      </c>
      <c r="K16" s="40">
        <v>110970.33999999997</v>
      </c>
      <c r="L16" s="40">
        <v>940684.34</v>
      </c>
      <c r="M16" s="24"/>
      <c r="N16" s="26">
        <f t="shared" si="5"/>
        <v>-52866.79000000004</v>
      </c>
      <c r="O16" s="24">
        <v>37791</v>
      </c>
      <c r="P16" s="24">
        <v>102</v>
      </c>
      <c r="Q16" s="24">
        <f>139077.5</f>
        <v>139077.5</v>
      </c>
      <c r="R16" s="24">
        <v>1107.3799999999999</v>
      </c>
      <c r="S16" s="24">
        <v>3847</v>
      </c>
      <c r="T16" s="24"/>
      <c r="U16" s="24"/>
      <c r="V16" s="24"/>
      <c r="W16" s="24">
        <v>208820.99999999994</v>
      </c>
      <c r="X16" s="40">
        <v>17461</v>
      </c>
      <c r="Y16" s="3">
        <v>1580</v>
      </c>
      <c r="Z16" s="3">
        <v>86938.55999999997</v>
      </c>
      <c r="AA16" s="39">
        <v>602.9300000000001</v>
      </c>
      <c r="AB16" s="3">
        <v>4004</v>
      </c>
      <c r="AC16" s="3"/>
      <c r="AD16" s="39"/>
      <c r="AE16" s="3"/>
      <c r="AF16" s="3"/>
      <c r="AG16" s="39"/>
      <c r="AH16" s="3"/>
      <c r="AI16" s="3">
        <v>4775.679999999999</v>
      </c>
      <c r="AJ16" s="39">
        <v>125.44</v>
      </c>
      <c r="AK16" s="3">
        <v>27</v>
      </c>
      <c r="AL16" s="3">
        <v>2279.64</v>
      </c>
      <c r="AM16" s="39">
        <v>18.08</v>
      </c>
      <c r="AN16" s="3">
        <v>6</v>
      </c>
      <c r="AO16" s="3"/>
      <c r="AP16" s="39"/>
      <c r="AQ16" s="3"/>
      <c r="AR16" s="3">
        <v>262.53000000000003</v>
      </c>
      <c r="AS16" s="39"/>
      <c r="AT16" s="3"/>
      <c r="AU16" s="3"/>
      <c r="AV16" s="39"/>
      <c r="AW16" s="3"/>
      <c r="AX16" s="3"/>
      <c r="AY16" s="3"/>
      <c r="AZ16" s="3">
        <v>2736.44</v>
      </c>
      <c r="BA16" s="3"/>
      <c r="BB16" s="3"/>
      <c r="BC16" s="3"/>
      <c r="BD16" s="3"/>
      <c r="BE16" s="3"/>
      <c r="BF16" s="3">
        <v>172.15</v>
      </c>
      <c r="BG16" s="3"/>
      <c r="BH16" s="3">
        <v>83.78</v>
      </c>
      <c r="BI16" s="24">
        <v>119961</v>
      </c>
      <c r="BJ16" s="27">
        <f t="shared" si="6"/>
        <v>1664017.9599999997</v>
      </c>
      <c r="BK16" s="12"/>
    </row>
    <row r="17" spans="1:63" ht="25.5" customHeight="1">
      <c r="A17" s="53" t="s">
        <v>67</v>
      </c>
      <c r="B17" s="48">
        <v>50012101</v>
      </c>
      <c r="C17" s="3">
        <v>434674</v>
      </c>
      <c r="D17" s="3">
        <f t="shared" si="2"/>
        <v>434674</v>
      </c>
      <c r="E17" s="3"/>
      <c r="F17" s="3">
        <v>434674</v>
      </c>
      <c r="G17" s="3">
        <f t="shared" si="3"/>
        <v>377108.06</v>
      </c>
      <c r="H17" s="40">
        <v>1539.5200000000002</v>
      </c>
      <c r="I17" s="40">
        <v>375568.54</v>
      </c>
      <c r="J17" s="24">
        <f t="shared" si="4"/>
        <v>377108.06</v>
      </c>
      <c r="K17" s="40">
        <v>1539.5200000000002</v>
      </c>
      <c r="L17" s="40">
        <v>375568.54</v>
      </c>
      <c r="M17" s="24"/>
      <c r="N17" s="26">
        <f t="shared" si="5"/>
        <v>-57565.94</v>
      </c>
      <c r="O17" s="24">
        <v>36800</v>
      </c>
      <c r="P17" s="24">
        <v>0</v>
      </c>
      <c r="Q17" s="24">
        <v>27541.33</v>
      </c>
      <c r="R17" s="24"/>
      <c r="S17" s="24"/>
      <c r="T17" s="24"/>
      <c r="U17" s="24"/>
      <c r="V17" s="24"/>
      <c r="W17" s="24">
        <v>704226</v>
      </c>
      <c r="X17" s="40">
        <v>121905</v>
      </c>
      <c r="Y17" s="3">
        <v>55399.3</v>
      </c>
      <c r="Z17" s="3"/>
      <c r="AA17" s="39"/>
      <c r="AB17" s="3"/>
      <c r="AC17" s="3"/>
      <c r="AD17" s="39"/>
      <c r="AE17" s="3"/>
      <c r="AF17" s="3"/>
      <c r="AG17" s="39"/>
      <c r="AH17" s="3"/>
      <c r="AI17" s="3"/>
      <c r="AJ17" s="39"/>
      <c r="AK17" s="3"/>
      <c r="AL17" s="3"/>
      <c r="AM17" s="39"/>
      <c r="AN17" s="3"/>
      <c r="AO17" s="3"/>
      <c r="AP17" s="39"/>
      <c r="AQ17" s="3"/>
      <c r="AR17" s="3"/>
      <c r="AS17" s="39"/>
      <c r="AT17" s="3"/>
      <c r="AU17" s="3"/>
      <c r="AV17" s="39"/>
      <c r="AW17" s="3"/>
      <c r="AX17" s="3">
        <v>3517.92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24">
        <v>0</v>
      </c>
      <c r="BJ17" s="27">
        <f t="shared" si="6"/>
        <v>1204592.61</v>
      </c>
      <c r="BK17" s="12"/>
    </row>
    <row r="18" spans="1:62" s="28" customFormat="1" ht="26.25">
      <c r="A18" s="49" t="s">
        <v>52</v>
      </c>
      <c r="B18" s="17"/>
      <c r="C18" s="30">
        <f aca="true" t="shared" si="7" ref="C18:BJ18">SUM(C19:C34)</f>
        <v>4548474</v>
      </c>
      <c r="D18" s="30">
        <f t="shared" si="7"/>
        <v>4548474</v>
      </c>
      <c r="E18" s="30">
        <f t="shared" si="7"/>
        <v>0</v>
      </c>
      <c r="F18" s="30">
        <f t="shared" si="7"/>
        <v>4548474</v>
      </c>
      <c r="G18" s="30">
        <f t="shared" si="7"/>
        <v>4458523.07</v>
      </c>
      <c r="H18" s="37">
        <f t="shared" si="7"/>
        <v>572005.99</v>
      </c>
      <c r="I18" s="37">
        <f t="shared" si="7"/>
        <v>3886517.08</v>
      </c>
      <c r="J18" s="30">
        <f t="shared" si="7"/>
        <v>4458126.840000001</v>
      </c>
      <c r="K18" s="37">
        <f t="shared" si="7"/>
        <v>572005.99</v>
      </c>
      <c r="L18" s="37">
        <f t="shared" si="7"/>
        <v>3886120.850000001</v>
      </c>
      <c r="M18" s="30">
        <f t="shared" si="7"/>
        <v>0</v>
      </c>
      <c r="N18" s="30">
        <f t="shared" si="7"/>
        <v>-89950.93000000011</v>
      </c>
      <c r="O18" s="30">
        <f t="shared" si="7"/>
        <v>192741</v>
      </c>
      <c r="P18" s="30">
        <f t="shared" si="7"/>
        <v>8</v>
      </c>
      <c r="Q18" s="30">
        <f t="shared" si="7"/>
        <v>728322.2899999999</v>
      </c>
      <c r="R18" s="30">
        <f t="shared" si="7"/>
        <v>33169.97</v>
      </c>
      <c r="S18" s="30">
        <f t="shared" si="7"/>
        <v>30024</v>
      </c>
      <c r="T18" s="30">
        <f t="shared" si="7"/>
        <v>0</v>
      </c>
      <c r="U18" s="30">
        <f t="shared" si="7"/>
        <v>0</v>
      </c>
      <c r="V18" s="30">
        <f t="shared" si="7"/>
        <v>0</v>
      </c>
      <c r="W18" s="30">
        <f t="shared" si="7"/>
        <v>48136.999999999985</v>
      </c>
      <c r="X18" s="37">
        <f t="shared" si="7"/>
        <v>0</v>
      </c>
      <c r="Y18" s="30">
        <f t="shared" si="7"/>
        <v>0</v>
      </c>
      <c r="Z18" s="30">
        <f t="shared" si="7"/>
        <v>0</v>
      </c>
      <c r="AA18" s="37">
        <f t="shared" si="7"/>
        <v>0</v>
      </c>
      <c r="AB18" s="30">
        <f t="shared" si="7"/>
        <v>0</v>
      </c>
      <c r="AC18" s="30">
        <f t="shared" si="7"/>
        <v>0</v>
      </c>
      <c r="AD18" s="37">
        <f t="shared" si="7"/>
        <v>0</v>
      </c>
      <c r="AE18" s="30">
        <f t="shared" si="7"/>
        <v>0</v>
      </c>
      <c r="AF18" s="30">
        <f t="shared" si="7"/>
        <v>0</v>
      </c>
      <c r="AG18" s="37">
        <f t="shared" si="7"/>
        <v>0</v>
      </c>
      <c r="AH18" s="30">
        <f t="shared" si="7"/>
        <v>0</v>
      </c>
      <c r="AI18" s="30">
        <f t="shared" si="7"/>
        <v>0</v>
      </c>
      <c r="AJ18" s="37">
        <f t="shared" si="7"/>
        <v>0</v>
      </c>
      <c r="AK18" s="30">
        <f t="shared" si="7"/>
        <v>0</v>
      </c>
      <c r="AL18" s="30">
        <f t="shared" si="7"/>
        <v>12499.26</v>
      </c>
      <c r="AM18" s="37">
        <f t="shared" si="7"/>
        <v>18.42</v>
      </c>
      <c r="AN18" s="30">
        <f t="shared" si="7"/>
        <v>36</v>
      </c>
      <c r="AO18" s="30">
        <f t="shared" si="7"/>
        <v>0</v>
      </c>
      <c r="AP18" s="37">
        <f t="shared" si="7"/>
        <v>0</v>
      </c>
      <c r="AQ18" s="30">
        <f t="shared" si="7"/>
        <v>0</v>
      </c>
      <c r="AR18" s="30">
        <f t="shared" si="7"/>
        <v>0</v>
      </c>
      <c r="AS18" s="37">
        <f t="shared" si="7"/>
        <v>0</v>
      </c>
      <c r="AT18" s="30">
        <f t="shared" si="7"/>
        <v>0</v>
      </c>
      <c r="AU18" s="30">
        <f t="shared" si="7"/>
        <v>0</v>
      </c>
      <c r="AV18" s="37">
        <f t="shared" si="7"/>
        <v>0</v>
      </c>
      <c r="AW18" s="30">
        <f t="shared" si="7"/>
        <v>0</v>
      </c>
      <c r="AX18" s="30">
        <f t="shared" si="7"/>
        <v>0</v>
      </c>
      <c r="AY18" s="30">
        <f t="shared" si="7"/>
        <v>143.82</v>
      </c>
      <c r="AZ18" s="30">
        <f>SUM(AZ19:AZ34)</f>
        <v>12744.23</v>
      </c>
      <c r="BA18" s="30">
        <f aca="true" t="shared" si="8" ref="BA18:BH18">SUM(BA19:BA34)</f>
        <v>0</v>
      </c>
      <c r="BB18" s="30">
        <f t="shared" si="8"/>
        <v>0</v>
      </c>
      <c r="BC18" s="30">
        <f t="shared" si="8"/>
        <v>0</v>
      </c>
      <c r="BD18" s="30">
        <f>SUM(BD19:BD34)</f>
        <v>0</v>
      </c>
      <c r="BE18" s="30">
        <f>SUM(BE19:BE34)</f>
        <v>0</v>
      </c>
      <c r="BF18" s="30">
        <f t="shared" si="8"/>
        <v>0</v>
      </c>
      <c r="BG18" s="30">
        <f t="shared" si="8"/>
        <v>0</v>
      </c>
      <c r="BH18" s="30">
        <f t="shared" si="8"/>
        <v>0</v>
      </c>
      <c r="BI18" s="30">
        <f t="shared" si="7"/>
        <v>314921</v>
      </c>
      <c r="BJ18" s="30">
        <f t="shared" si="7"/>
        <v>5797695.4399999995</v>
      </c>
    </row>
    <row r="19" spans="1:62" ht="25.5">
      <c r="A19" s="54" t="s">
        <v>109</v>
      </c>
      <c r="B19" s="50">
        <v>601000001</v>
      </c>
      <c r="C19" s="10">
        <v>394635</v>
      </c>
      <c r="D19" s="10">
        <f t="shared" si="2"/>
        <v>394635</v>
      </c>
      <c r="E19" s="10"/>
      <c r="F19" s="10">
        <v>394635</v>
      </c>
      <c r="G19" s="10">
        <f t="shared" si="3"/>
        <v>386860.36</v>
      </c>
      <c r="H19" s="41">
        <v>54068.659999999996</v>
      </c>
      <c r="I19" s="59">
        <v>332791.7</v>
      </c>
      <c r="J19" s="31">
        <f t="shared" si="4"/>
        <v>386860.36</v>
      </c>
      <c r="K19" s="59">
        <v>54068.659999999996</v>
      </c>
      <c r="L19" s="59">
        <v>332791.7</v>
      </c>
      <c r="M19" s="24"/>
      <c r="N19" s="26">
        <f t="shared" si="5"/>
        <v>-7774.640000000014</v>
      </c>
      <c r="O19" s="31">
        <v>26281</v>
      </c>
      <c r="P19" s="31">
        <v>0</v>
      </c>
      <c r="Q19" s="31">
        <v>11575.400000000001</v>
      </c>
      <c r="R19" s="31">
        <v>1686.3399999999997</v>
      </c>
      <c r="S19" s="31">
        <v>1848</v>
      </c>
      <c r="T19" s="24"/>
      <c r="U19" s="24"/>
      <c r="V19" s="24"/>
      <c r="W19" s="24"/>
      <c r="X19" s="40"/>
      <c r="Y19" s="3"/>
      <c r="Z19" s="3"/>
      <c r="AA19" s="39"/>
      <c r="AB19" s="3"/>
      <c r="AC19" s="3"/>
      <c r="AD19" s="39"/>
      <c r="AE19" s="3"/>
      <c r="AF19" s="3"/>
      <c r="AG19" s="39"/>
      <c r="AH19" s="3"/>
      <c r="AI19" s="3"/>
      <c r="AJ19" s="39"/>
      <c r="AK19" s="3"/>
      <c r="AL19" s="3">
        <v>34.17</v>
      </c>
      <c r="AM19" s="39">
        <v>7.32</v>
      </c>
      <c r="AN19" s="3">
        <v>0</v>
      </c>
      <c r="AO19" s="3"/>
      <c r="AP19" s="39"/>
      <c r="AQ19" s="3"/>
      <c r="AR19" s="3"/>
      <c r="AS19" s="39"/>
      <c r="AT19" s="3"/>
      <c r="AU19" s="3"/>
      <c r="AV19" s="39"/>
      <c r="AW19" s="3"/>
      <c r="AX19" s="3"/>
      <c r="AY19" s="3"/>
      <c r="AZ19" s="3">
        <v>3453.6500000000005</v>
      </c>
      <c r="BA19" s="3"/>
      <c r="BB19" s="3"/>
      <c r="BC19" s="3"/>
      <c r="BD19" s="3"/>
      <c r="BE19" s="3"/>
      <c r="BF19" s="3"/>
      <c r="BG19" s="3"/>
      <c r="BH19" s="24"/>
      <c r="BI19" s="24">
        <v>34922</v>
      </c>
      <c r="BJ19" s="27">
        <f t="shared" si="6"/>
        <v>464974.58</v>
      </c>
    </row>
    <row r="20" spans="1:62" ht="21" customHeight="1">
      <c r="A20" s="54" t="s">
        <v>79</v>
      </c>
      <c r="B20" s="50">
        <v>681000002</v>
      </c>
      <c r="C20" s="10">
        <v>145555</v>
      </c>
      <c r="D20" s="10">
        <f t="shared" si="2"/>
        <v>145555</v>
      </c>
      <c r="E20" s="10"/>
      <c r="F20" s="10">
        <v>145555</v>
      </c>
      <c r="G20" s="10">
        <f t="shared" si="3"/>
        <v>143438.21</v>
      </c>
      <c r="H20" s="41">
        <v>22458.96</v>
      </c>
      <c r="I20" s="59">
        <v>120979.25</v>
      </c>
      <c r="J20" s="31">
        <f t="shared" si="4"/>
        <v>143438.21</v>
      </c>
      <c r="K20" s="59">
        <v>22458.96</v>
      </c>
      <c r="L20" s="59">
        <v>120979.25</v>
      </c>
      <c r="M20" s="24"/>
      <c r="N20" s="26">
        <f t="shared" si="5"/>
        <v>-2116.790000000008</v>
      </c>
      <c r="O20" s="31">
        <v>4536</v>
      </c>
      <c r="P20" s="31">
        <v>0</v>
      </c>
      <c r="Q20" s="31">
        <v>257.26</v>
      </c>
      <c r="R20" s="31">
        <v>62.78</v>
      </c>
      <c r="S20" s="31">
        <v>68</v>
      </c>
      <c r="T20" s="24"/>
      <c r="U20" s="24"/>
      <c r="V20" s="24"/>
      <c r="W20" s="24"/>
      <c r="X20" s="40"/>
      <c r="Y20" s="3"/>
      <c r="Z20" s="3"/>
      <c r="AA20" s="39"/>
      <c r="AB20" s="3"/>
      <c r="AC20" s="3"/>
      <c r="AD20" s="39"/>
      <c r="AE20" s="3"/>
      <c r="AF20" s="3"/>
      <c r="AG20" s="39"/>
      <c r="AH20" s="3"/>
      <c r="AI20" s="3"/>
      <c r="AJ20" s="39"/>
      <c r="AK20" s="3"/>
      <c r="AL20" s="3"/>
      <c r="AM20" s="39"/>
      <c r="AN20" s="3"/>
      <c r="AO20" s="3"/>
      <c r="AP20" s="39"/>
      <c r="AQ20" s="3"/>
      <c r="AR20" s="3"/>
      <c r="AS20" s="39"/>
      <c r="AT20" s="3"/>
      <c r="AU20" s="3"/>
      <c r="AV20" s="3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24"/>
      <c r="BI20" s="24">
        <v>30189</v>
      </c>
      <c r="BJ20" s="27">
        <f t="shared" si="6"/>
        <v>178488.47</v>
      </c>
    </row>
    <row r="21" spans="1:62" ht="28.5" customHeight="1">
      <c r="A21" s="54" t="s">
        <v>68</v>
      </c>
      <c r="B21" s="50">
        <v>780200005</v>
      </c>
      <c r="C21" s="10">
        <v>632763</v>
      </c>
      <c r="D21" s="10">
        <f t="shared" si="2"/>
        <v>632763</v>
      </c>
      <c r="E21" s="10"/>
      <c r="F21" s="10">
        <v>632763</v>
      </c>
      <c r="G21" s="10">
        <f t="shared" si="3"/>
        <v>622701.87</v>
      </c>
      <c r="H21" s="41">
        <v>63867.01000000002</v>
      </c>
      <c r="I21" s="59">
        <v>558834.86</v>
      </c>
      <c r="J21" s="31">
        <f t="shared" si="4"/>
        <v>622701.87</v>
      </c>
      <c r="K21" s="59">
        <v>63867.01000000002</v>
      </c>
      <c r="L21" s="59">
        <v>558834.86</v>
      </c>
      <c r="M21" s="24"/>
      <c r="N21" s="26">
        <f t="shared" si="5"/>
        <v>-10061.130000000005</v>
      </c>
      <c r="O21" s="31">
        <v>12285</v>
      </c>
      <c r="P21" s="31"/>
      <c r="Q21" s="31">
        <v>0</v>
      </c>
      <c r="R21" s="31"/>
      <c r="S21" s="31"/>
      <c r="T21" s="24"/>
      <c r="U21" s="24"/>
      <c r="V21" s="24"/>
      <c r="W21" s="24"/>
      <c r="X21" s="40"/>
      <c r="Y21" s="3"/>
      <c r="Z21" s="3"/>
      <c r="AA21" s="39"/>
      <c r="AB21" s="3"/>
      <c r="AC21" s="3"/>
      <c r="AD21" s="39"/>
      <c r="AE21" s="3"/>
      <c r="AF21" s="3"/>
      <c r="AG21" s="39"/>
      <c r="AH21" s="3"/>
      <c r="AI21" s="3"/>
      <c r="AJ21" s="39"/>
      <c r="AK21" s="3"/>
      <c r="AL21" s="3"/>
      <c r="AM21" s="39"/>
      <c r="AN21" s="3"/>
      <c r="AO21" s="3"/>
      <c r="AP21" s="39"/>
      <c r="AQ21" s="3"/>
      <c r="AR21" s="3"/>
      <c r="AS21" s="39"/>
      <c r="AT21" s="3"/>
      <c r="AU21" s="3"/>
      <c r="AV21" s="3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24"/>
      <c r="BI21" s="24">
        <v>23632</v>
      </c>
      <c r="BJ21" s="27">
        <f t="shared" si="6"/>
        <v>658618.87</v>
      </c>
    </row>
    <row r="22" spans="1:62" ht="16.5" customHeight="1">
      <c r="A22" s="54" t="s">
        <v>69</v>
      </c>
      <c r="B22" s="50">
        <v>781800005</v>
      </c>
      <c r="C22" s="10">
        <v>52559</v>
      </c>
      <c r="D22" s="10">
        <f t="shared" si="2"/>
        <v>52559</v>
      </c>
      <c r="E22" s="10"/>
      <c r="F22" s="10">
        <v>52559</v>
      </c>
      <c r="G22" s="10">
        <f t="shared" si="3"/>
        <v>51140.85</v>
      </c>
      <c r="H22" s="41">
        <v>9837.28</v>
      </c>
      <c r="I22" s="59">
        <v>41303.57</v>
      </c>
      <c r="J22" s="31">
        <f t="shared" si="4"/>
        <v>51140.85</v>
      </c>
      <c r="K22" s="59">
        <v>9837.28</v>
      </c>
      <c r="L22" s="59">
        <v>41303.57</v>
      </c>
      <c r="M22" s="24"/>
      <c r="N22" s="26">
        <f t="shared" si="5"/>
        <v>-1418.1500000000015</v>
      </c>
      <c r="O22" s="31">
        <v>2255</v>
      </c>
      <c r="P22" s="31">
        <v>0</v>
      </c>
      <c r="Q22" s="31">
        <v>15797.970000000003</v>
      </c>
      <c r="R22" s="31">
        <v>2271.92</v>
      </c>
      <c r="S22" s="31">
        <v>2516</v>
      </c>
      <c r="T22" s="24"/>
      <c r="U22" s="24"/>
      <c r="V22" s="24"/>
      <c r="W22" s="24"/>
      <c r="X22" s="40"/>
      <c r="Y22" s="3"/>
      <c r="Z22" s="3"/>
      <c r="AA22" s="39"/>
      <c r="AB22" s="3"/>
      <c r="AC22" s="3"/>
      <c r="AD22" s="39"/>
      <c r="AE22" s="3"/>
      <c r="AF22" s="3"/>
      <c r="AG22" s="39"/>
      <c r="AH22" s="3"/>
      <c r="AI22" s="3"/>
      <c r="AJ22" s="39"/>
      <c r="AK22" s="3"/>
      <c r="AL22" s="3"/>
      <c r="AM22" s="39"/>
      <c r="AN22" s="3"/>
      <c r="AO22" s="3"/>
      <c r="AP22" s="39"/>
      <c r="AQ22" s="3"/>
      <c r="AR22" s="3"/>
      <c r="AS22" s="39"/>
      <c r="AT22" s="3"/>
      <c r="AU22" s="3"/>
      <c r="AV22" s="3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24"/>
      <c r="BI22" s="24">
        <v>9450</v>
      </c>
      <c r="BJ22" s="27">
        <f t="shared" si="6"/>
        <v>81159.82</v>
      </c>
    </row>
    <row r="23" spans="1:62" ht="31.5" customHeight="1">
      <c r="A23" s="54" t="s">
        <v>70</v>
      </c>
      <c r="B23" s="50">
        <v>50022601</v>
      </c>
      <c r="C23" s="10">
        <v>1439474</v>
      </c>
      <c r="D23" s="10">
        <f t="shared" si="2"/>
        <v>1439474</v>
      </c>
      <c r="E23" s="10"/>
      <c r="F23" s="10">
        <v>1439474</v>
      </c>
      <c r="G23" s="10">
        <f t="shared" si="3"/>
        <v>1412602.21</v>
      </c>
      <c r="H23" s="41">
        <v>218658.36000000002</v>
      </c>
      <c r="I23" s="59">
        <v>1193943.8499999999</v>
      </c>
      <c r="J23" s="31">
        <f t="shared" si="4"/>
        <v>1412602.2100000002</v>
      </c>
      <c r="K23" s="59">
        <v>218658.36000000002</v>
      </c>
      <c r="L23" s="59">
        <v>1193943.85</v>
      </c>
      <c r="M23" s="24"/>
      <c r="N23" s="26">
        <f t="shared" si="5"/>
        <v>-26871.790000000037</v>
      </c>
      <c r="O23" s="31">
        <v>103685</v>
      </c>
      <c r="P23" s="31">
        <v>0</v>
      </c>
      <c r="Q23" s="31">
        <v>171.66</v>
      </c>
      <c r="R23" s="31">
        <v>66.56</v>
      </c>
      <c r="S23" s="31">
        <v>16</v>
      </c>
      <c r="T23" s="24"/>
      <c r="U23" s="24"/>
      <c r="V23" s="24"/>
      <c r="W23" s="24">
        <v>48136.999999999985</v>
      </c>
      <c r="X23" s="40"/>
      <c r="Y23" s="3"/>
      <c r="Z23" s="3"/>
      <c r="AA23" s="39"/>
      <c r="AB23" s="3"/>
      <c r="AC23" s="3"/>
      <c r="AD23" s="39"/>
      <c r="AE23" s="3"/>
      <c r="AF23" s="3"/>
      <c r="AG23" s="39"/>
      <c r="AH23" s="3"/>
      <c r="AI23" s="3"/>
      <c r="AJ23" s="39"/>
      <c r="AK23" s="3"/>
      <c r="AL23" s="3"/>
      <c r="AM23" s="39"/>
      <c r="AN23" s="3"/>
      <c r="AO23" s="3"/>
      <c r="AP23" s="39"/>
      <c r="AQ23" s="3"/>
      <c r="AR23" s="3"/>
      <c r="AS23" s="39"/>
      <c r="AT23" s="3"/>
      <c r="AU23" s="3"/>
      <c r="AV23" s="3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24"/>
      <c r="BI23" s="24">
        <v>17389</v>
      </c>
      <c r="BJ23" s="27">
        <f t="shared" si="6"/>
        <v>1582000.87</v>
      </c>
    </row>
    <row r="24" spans="1:62" ht="17.25" customHeight="1">
      <c r="A24" s="54" t="s">
        <v>71</v>
      </c>
      <c r="B24" s="50">
        <v>50043801</v>
      </c>
      <c r="C24" s="10">
        <v>349590</v>
      </c>
      <c r="D24" s="10">
        <f t="shared" si="2"/>
        <v>349590</v>
      </c>
      <c r="E24" s="10"/>
      <c r="F24" s="10">
        <v>349590</v>
      </c>
      <c r="G24" s="10">
        <f t="shared" si="3"/>
        <v>349589.11</v>
      </c>
      <c r="H24" s="41">
        <v>51041</v>
      </c>
      <c r="I24" s="59">
        <v>298548.11</v>
      </c>
      <c r="J24" s="31">
        <f t="shared" si="4"/>
        <v>349589.11</v>
      </c>
      <c r="K24" s="59">
        <v>51040.99999999999</v>
      </c>
      <c r="L24" s="59">
        <v>298548.11</v>
      </c>
      <c r="M24" s="24"/>
      <c r="N24" s="26">
        <f t="shared" si="5"/>
        <v>-0.8900000000139698</v>
      </c>
      <c r="O24" s="31">
        <v>29276</v>
      </c>
      <c r="P24" s="31">
        <v>0</v>
      </c>
      <c r="Q24" s="31">
        <v>0</v>
      </c>
      <c r="R24" s="31"/>
      <c r="S24" s="31"/>
      <c r="T24" s="24"/>
      <c r="U24" s="24"/>
      <c r="V24" s="24"/>
      <c r="W24" s="24"/>
      <c r="X24" s="40"/>
      <c r="Y24" s="3"/>
      <c r="Z24" s="3"/>
      <c r="AA24" s="39"/>
      <c r="AB24" s="3"/>
      <c r="AC24" s="3"/>
      <c r="AD24" s="39"/>
      <c r="AE24" s="3"/>
      <c r="AF24" s="3"/>
      <c r="AG24" s="39"/>
      <c r="AH24" s="3"/>
      <c r="AI24" s="3"/>
      <c r="AJ24" s="39"/>
      <c r="AK24" s="3"/>
      <c r="AL24" s="3"/>
      <c r="AM24" s="39"/>
      <c r="AN24" s="3"/>
      <c r="AO24" s="3"/>
      <c r="AP24" s="39"/>
      <c r="AQ24" s="3"/>
      <c r="AR24" s="3"/>
      <c r="AS24" s="39"/>
      <c r="AT24" s="3"/>
      <c r="AU24" s="3"/>
      <c r="AV24" s="3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24"/>
      <c r="BI24" s="24">
        <v>25640</v>
      </c>
      <c r="BJ24" s="27">
        <f t="shared" si="6"/>
        <v>404505.11</v>
      </c>
    </row>
    <row r="25" spans="1:62" ht="12.75">
      <c r="A25" s="54" t="s">
        <v>10</v>
      </c>
      <c r="B25" s="50">
        <v>50000042</v>
      </c>
      <c r="C25" s="10">
        <v>50014</v>
      </c>
      <c r="D25" s="10">
        <f t="shared" si="2"/>
        <v>50014</v>
      </c>
      <c r="E25" s="10"/>
      <c r="F25" s="10">
        <v>50014</v>
      </c>
      <c r="G25" s="10">
        <f t="shared" si="3"/>
        <v>50013.490000000005</v>
      </c>
      <c r="H25" s="41">
        <v>8343.16</v>
      </c>
      <c r="I25" s="59">
        <v>41670.33</v>
      </c>
      <c r="J25" s="31">
        <f t="shared" si="4"/>
        <v>50013.490000000005</v>
      </c>
      <c r="K25" s="59">
        <v>8343.16</v>
      </c>
      <c r="L25" s="59">
        <v>41670.33</v>
      </c>
      <c r="M25" s="24"/>
      <c r="N25" s="26">
        <f t="shared" si="5"/>
        <v>-0.5099999999947613</v>
      </c>
      <c r="O25" s="31">
        <v>8</v>
      </c>
      <c r="P25" s="31">
        <v>0</v>
      </c>
      <c r="Q25" s="31">
        <v>0</v>
      </c>
      <c r="R25" s="31"/>
      <c r="S25" s="31"/>
      <c r="T25" s="24"/>
      <c r="U25" s="24"/>
      <c r="V25" s="24"/>
      <c r="W25" s="24"/>
      <c r="X25" s="40"/>
      <c r="Y25" s="3"/>
      <c r="Z25" s="3"/>
      <c r="AA25" s="39"/>
      <c r="AB25" s="3"/>
      <c r="AC25" s="3"/>
      <c r="AD25" s="39"/>
      <c r="AE25" s="3"/>
      <c r="AF25" s="3"/>
      <c r="AG25" s="39"/>
      <c r="AH25" s="3"/>
      <c r="AI25" s="3"/>
      <c r="AJ25" s="39"/>
      <c r="AK25" s="3"/>
      <c r="AL25" s="3"/>
      <c r="AM25" s="39"/>
      <c r="AN25" s="3"/>
      <c r="AO25" s="3"/>
      <c r="AP25" s="39"/>
      <c r="AQ25" s="3"/>
      <c r="AR25" s="3"/>
      <c r="AS25" s="39"/>
      <c r="AT25" s="3"/>
      <c r="AU25" s="3"/>
      <c r="AV25" s="39"/>
      <c r="AW25" s="3"/>
      <c r="AX25" s="3"/>
      <c r="AY25" s="3">
        <v>143.82</v>
      </c>
      <c r="AZ25" s="3">
        <v>8826.78</v>
      </c>
      <c r="BA25" s="3"/>
      <c r="BB25" s="3"/>
      <c r="BC25" s="3"/>
      <c r="BD25" s="3"/>
      <c r="BE25" s="3"/>
      <c r="BF25" s="3"/>
      <c r="BG25" s="3"/>
      <c r="BH25" s="24"/>
      <c r="BI25" s="24">
        <v>116</v>
      </c>
      <c r="BJ25" s="27">
        <f t="shared" si="6"/>
        <v>59108.090000000004</v>
      </c>
    </row>
    <row r="26" spans="1:62" ht="16.5" customHeight="1">
      <c r="A26" s="54" t="s">
        <v>72</v>
      </c>
      <c r="B26" s="50">
        <v>50000017</v>
      </c>
      <c r="C26" s="10">
        <v>348148</v>
      </c>
      <c r="D26" s="10">
        <f t="shared" si="2"/>
        <v>348148</v>
      </c>
      <c r="E26" s="10"/>
      <c r="F26" s="10">
        <v>348148</v>
      </c>
      <c r="G26" s="10">
        <f t="shared" si="3"/>
        <v>345398.82</v>
      </c>
      <c r="H26" s="41">
        <v>41948.14000000001</v>
      </c>
      <c r="I26" s="59">
        <v>303450.68</v>
      </c>
      <c r="J26" s="31">
        <f t="shared" si="4"/>
        <v>345398.82</v>
      </c>
      <c r="K26" s="59">
        <v>41948.14000000001</v>
      </c>
      <c r="L26" s="59">
        <v>303450.68</v>
      </c>
      <c r="M26" s="24"/>
      <c r="N26" s="26">
        <f t="shared" si="5"/>
        <v>-2749.179999999993</v>
      </c>
      <c r="O26" s="31">
        <v>4037</v>
      </c>
      <c r="P26" s="31">
        <v>0</v>
      </c>
      <c r="Q26" s="31">
        <v>6329.34</v>
      </c>
      <c r="R26" s="31">
        <v>1189.2600000000002</v>
      </c>
      <c r="S26" s="31">
        <v>1280</v>
      </c>
      <c r="T26" s="24"/>
      <c r="U26" s="24"/>
      <c r="V26" s="24"/>
      <c r="W26" s="24"/>
      <c r="X26" s="40"/>
      <c r="Y26" s="3"/>
      <c r="Z26" s="3"/>
      <c r="AA26" s="39"/>
      <c r="AB26" s="3"/>
      <c r="AC26" s="3"/>
      <c r="AD26" s="39"/>
      <c r="AE26" s="3"/>
      <c r="AF26" s="3"/>
      <c r="AG26" s="39"/>
      <c r="AH26" s="3"/>
      <c r="AI26" s="3"/>
      <c r="AJ26" s="39"/>
      <c r="AK26" s="3"/>
      <c r="AL26" s="3"/>
      <c r="AM26" s="39"/>
      <c r="AN26" s="3"/>
      <c r="AO26" s="3"/>
      <c r="AP26" s="39"/>
      <c r="AQ26" s="3"/>
      <c r="AR26" s="3"/>
      <c r="AS26" s="39"/>
      <c r="AT26" s="3"/>
      <c r="AU26" s="3"/>
      <c r="AV26" s="3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24"/>
      <c r="BI26" s="24">
        <v>49019</v>
      </c>
      <c r="BJ26" s="27">
        <f t="shared" si="6"/>
        <v>406064.16000000003</v>
      </c>
    </row>
    <row r="27" spans="1:62" ht="17.25" customHeight="1">
      <c r="A27" s="54" t="s">
        <v>73</v>
      </c>
      <c r="B27" s="50">
        <v>680200009</v>
      </c>
      <c r="C27" s="10">
        <v>75729</v>
      </c>
      <c r="D27" s="10">
        <f t="shared" si="2"/>
        <v>75729</v>
      </c>
      <c r="E27" s="10"/>
      <c r="F27" s="10">
        <v>75729</v>
      </c>
      <c r="G27" s="10">
        <f t="shared" si="3"/>
        <v>75353.97</v>
      </c>
      <c r="H27" s="41">
        <v>2653.5400000000004</v>
      </c>
      <c r="I27" s="59">
        <v>72700.43000000001</v>
      </c>
      <c r="J27" s="31">
        <f t="shared" si="4"/>
        <v>75353.97</v>
      </c>
      <c r="K27" s="59">
        <v>2653.5400000000004</v>
      </c>
      <c r="L27" s="59">
        <v>72700.43000000001</v>
      </c>
      <c r="M27" s="24"/>
      <c r="N27" s="26">
        <f t="shared" si="5"/>
        <v>-375.02999999999884</v>
      </c>
      <c r="O27" s="31">
        <v>192</v>
      </c>
      <c r="P27" s="31">
        <v>0</v>
      </c>
      <c r="Q27" s="31">
        <v>20984</v>
      </c>
      <c r="R27" s="31">
        <v>420.80000000000007</v>
      </c>
      <c r="S27" s="31">
        <v>16</v>
      </c>
      <c r="T27" s="24"/>
      <c r="U27" s="24"/>
      <c r="V27" s="24"/>
      <c r="W27" s="24"/>
      <c r="X27" s="40"/>
      <c r="Y27" s="3"/>
      <c r="Z27" s="3"/>
      <c r="AA27" s="39"/>
      <c r="AB27" s="3"/>
      <c r="AC27" s="3"/>
      <c r="AD27" s="39"/>
      <c r="AE27" s="3"/>
      <c r="AF27" s="3"/>
      <c r="AG27" s="39"/>
      <c r="AH27" s="3"/>
      <c r="AI27" s="3"/>
      <c r="AJ27" s="39"/>
      <c r="AK27" s="3"/>
      <c r="AL27" s="3">
        <v>12179.44</v>
      </c>
      <c r="AM27" s="39">
        <v>3.7</v>
      </c>
      <c r="AN27" s="3">
        <v>36</v>
      </c>
      <c r="AO27" s="3"/>
      <c r="AP27" s="39"/>
      <c r="AQ27" s="3"/>
      <c r="AR27" s="3"/>
      <c r="AS27" s="39"/>
      <c r="AT27" s="3"/>
      <c r="AU27" s="3"/>
      <c r="AV27" s="3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24"/>
      <c r="BI27" s="24">
        <v>3275</v>
      </c>
      <c r="BJ27" s="27">
        <f t="shared" si="6"/>
        <v>112036.41</v>
      </c>
    </row>
    <row r="28" spans="1:62" ht="18.75" customHeight="1">
      <c r="A28" s="54" t="s">
        <v>74</v>
      </c>
      <c r="B28" s="50">
        <v>760200003</v>
      </c>
      <c r="C28" s="10">
        <v>146858</v>
      </c>
      <c r="D28" s="10">
        <f t="shared" si="2"/>
        <v>146858</v>
      </c>
      <c r="E28" s="10"/>
      <c r="F28" s="10">
        <v>146858</v>
      </c>
      <c r="G28" s="10">
        <f t="shared" si="3"/>
        <v>146857.96</v>
      </c>
      <c r="H28" s="41">
        <v>15801.920000000002</v>
      </c>
      <c r="I28" s="59">
        <v>131056.04</v>
      </c>
      <c r="J28" s="31">
        <f t="shared" si="4"/>
        <v>146857.96000000002</v>
      </c>
      <c r="K28" s="59">
        <v>15801.920000000002</v>
      </c>
      <c r="L28" s="59">
        <v>131056.04000000002</v>
      </c>
      <c r="M28" s="24"/>
      <c r="N28" s="26">
        <f t="shared" si="5"/>
        <v>-0.04000000000814907</v>
      </c>
      <c r="O28" s="31">
        <v>3200</v>
      </c>
      <c r="P28" s="31">
        <v>0</v>
      </c>
      <c r="Q28" s="31">
        <v>40368.26999999998</v>
      </c>
      <c r="R28" s="31">
        <v>5669.84</v>
      </c>
      <c r="S28" s="31">
        <v>5676</v>
      </c>
      <c r="T28" s="24"/>
      <c r="U28" s="24"/>
      <c r="V28" s="24"/>
      <c r="W28" s="24"/>
      <c r="X28" s="40"/>
      <c r="Y28" s="3"/>
      <c r="Z28" s="3"/>
      <c r="AA28" s="39"/>
      <c r="AB28" s="3"/>
      <c r="AC28" s="3"/>
      <c r="AD28" s="39"/>
      <c r="AE28" s="3"/>
      <c r="AF28" s="3"/>
      <c r="AG28" s="39"/>
      <c r="AH28" s="3"/>
      <c r="AI28" s="3"/>
      <c r="AJ28" s="39"/>
      <c r="AK28" s="3"/>
      <c r="AL28" s="3">
        <v>34.34</v>
      </c>
      <c r="AM28" s="39">
        <v>7.4</v>
      </c>
      <c r="AN28" s="3">
        <v>0</v>
      </c>
      <c r="AO28" s="3"/>
      <c r="AP28" s="39"/>
      <c r="AQ28" s="3"/>
      <c r="AR28" s="3"/>
      <c r="AS28" s="39"/>
      <c r="AT28" s="3"/>
      <c r="AU28" s="3"/>
      <c r="AV28" s="3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24"/>
      <c r="BI28" s="24">
        <v>17563</v>
      </c>
      <c r="BJ28" s="27">
        <f t="shared" si="6"/>
        <v>213699.57</v>
      </c>
    </row>
    <row r="29" spans="1:62" ht="18.75" customHeight="1">
      <c r="A29" s="54" t="s">
        <v>75</v>
      </c>
      <c r="B29" s="50">
        <v>50064005</v>
      </c>
      <c r="C29" s="10">
        <v>142875</v>
      </c>
      <c r="D29" s="10">
        <f t="shared" si="2"/>
        <v>142875</v>
      </c>
      <c r="E29" s="10"/>
      <c r="F29" s="10">
        <v>142875</v>
      </c>
      <c r="G29" s="10">
        <f t="shared" si="3"/>
        <v>137612.84</v>
      </c>
      <c r="H29" s="41">
        <v>11065.239999999998</v>
      </c>
      <c r="I29" s="59">
        <v>126547.6</v>
      </c>
      <c r="J29" s="31">
        <f t="shared" si="4"/>
        <v>137216.61</v>
      </c>
      <c r="K29" s="59">
        <v>11065.239999999998</v>
      </c>
      <c r="L29" s="59">
        <v>126151.37</v>
      </c>
      <c r="M29" s="24"/>
      <c r="N29" s="26">
        <f t="shared" si="5"/>
        <v>-5262.1600000000035</v>
      </c>
      <c r="O29" s="31">
        <v>1132</v>
      </c>
      <c r="P29" s="31">
        <v>8</v>
      </c>
      <c r="Q29" s="31">
        <v>542.28</v>
      </c>
      <c r="R29" s="31">
        <v>55.339999999999996</v>
      </c>
      <c r="S29" s="31">
        <v>64</v>
      </c>
      <c r="T29" s="24"/>
      <c r="U29" s="24"/>
      <c r="V29" s="24"/>
      <c r="W29" s="24"/>
      <c r="X29" s="40"/>
      <c r="Y29" s="3"/>
      <c r="Z29" s="3"/>
      <c r="AA29" s="39"/>
      <c r="AB29" s="3"/>
      <c r="AC29" s="3"/>
      <c r="AD29" s="39"/>
      <c r="AE29" s="3"/>
      <c r="AF29" s="3"/>
      <c r="AG29" s="39"/>
      <c r="AH29" s="3"/>
      <c r="AI29" s="3"/>
      <c r="AJ29" s="39"/>
      <c r="AK29" s="3"/>
      <c r="AL29" s="3">
        <v>24.22</v>
      </c>
      <c r="AM29" s="39"/>
      <c r="AN29" s="3">
        <v>0</v>
      </c>
      <c r="AO29" s="3"/>
      <c r="AP29" s="39"/>
      <c r="AQ29" s="3"/>
      <c r="AR29" s="3"/>
      <c r="AS29" s="39"/>
      <c r="AT29" s="3"/>
      <c r="AU29" s="3"/>
      <c r="AV29" s="3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4"/>
      <c r="BI29" s="24">
        <v>19004</v>
      </c>
      <c r="BJ29" s="27">
        <f t="shared" si="6"/>
        <v>157983.11</v>
      </c>
    </row>
    <row r="30" spans="1:62" ht="18.75" customHeight="1">
      <c r="A30" s="54" t="s">
        <v>76</v>
      </c>
      <c r="B30" s="50">
        <v>210000043</v>
      </c>
      <c r="C30" s="10"/>
      <c r="D30" s="10">
        <f t="shared" si="2"/>
        <v>0</v>
      </c>
      <c r="E30" s="10"/>
      <c r="F30" s="10">
        <v>0</v>
      </c>
      <c r="G30" s="10">
        <f t="shared" si="3"/>
        <v>0</v>
      </c>
      <c r="H30" s="41"/>
      <c r="I30" s="59"/>
      <c r="J30" s="31">
        <f t="shared" si="4"/>
        <v>0</v>
      </c>
      <c r="K30" s="59"/>
      <c r="L30" s="59"/>
      <c r="M30" s="24"/>
      <c r="N30" s="26">
        <f t="shared" si="5"/>
        <v>0</v>
      </c>
      <c r="O30" s="31"/>
      <c r="P30" s="31"/>
      <c r="Q30" s="31">
        <v>32840.63</v>
      </c>
      <c r="R30" s="31">
        <v>3180.52</v>
      </c>
      <c r="S30" s="31">
        <v>3472</v>
      </c>
      <c r="T30" s="24"/>
      <c r="U30" s="24"/>
      <c r="V30" s="24"/>
      <c r="W30" s="24"/>
      <c r="X30" s="40"/>
      <c r="Y30" s="3"/>
      <c r="Z30" s="3"/>
      <c r="AA30" s="39"/>
      <c r="AB30" s="3"/>
      <c r="AC30" s="3"/>
      <c r="AD30" s="39"/>
      <c r="AE30" s="3"/>
      <c r="AF30" s="3"/>
      <c r="AG30" s="39"/>
      <c r="AH30" s="3"/>
      <c r="AI30" s="3"/>
      <c r="AJ30" s="39"/>
      <c r="AK30" s="3"/>
      <c r="AL30" s="3"/>
      <c r="AM30" s="39"/>
      <c r="AN30" s="3"/>
      <c r="AO30" s="3"/>
      <c r="AP30" s="39"/>
      <c r="AQ30" s="3"/>
      <c r="AR30" s="3"/>
      <c r="AS30" s="39"/>
      <c r="AT30" s="3"/>
      <c r="AU30" s="3"/>
      <c r="AV30" s="3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24"/>
      <c r="BI30" s="24"/>
      <c r="BJ30" s="27">
        <f t="shared" si="6"/>
        <v>36312.63</v>
      </c>
    </row>
    <row r="31" spans="1:62" ht="24" customHeight="1">
      <c r="A31" s="54" t="s">
        <v>44</v>
      </c>
      <c r="B31" s="50">
        <v>50064009</v>
      </c>
      <c r="C31" s="10">
        <v>367649</v>
      </c>
      <c r="D31" s="10">
        <f t="shared" si="2"/>
        <v>367649</v>
      </c>
      <c r="E31" s="10"/>
      <c r="F31" s="10">
        <v>367649</v>
      </c>
      <c r="G31" s="10">
        <f t="shared" si="3"/>
        <v>351396.66</v>
      </c>
      <c r="H31" s="41">
        <v>36775.86</v>
      </c>
      <c r="I31" s="59">
        <v>314620.8</v>
      </c>
      <c r="J31" s="31">
        <f t="shared" si="4"/>
        <v>351396.66000000003</v>
      </c>
      <c r="K31" s="59">
        <v>36775.86</v>
      </c>
      <c r="L31" s="59">
        <v>314620.80000000005</v>
      </c>
      <c r="M31" s="24"/>
      <c r="N31" s="26">
        <f t="shared" si="5"/>
        <v>-16252.340000000026</v>
      </c>
      <c r="O31" s="31">
        <v>2404</v>
      </c>
      <c r="P31" s="31">
        <v>0</v>
      </c>
      <c r="Q31" s="31">
        <v>106229.24999999996</v>
      </c>
      <c r="R31" s="31">
        <v>14119.100000000002</v>
      </c>
      <c r="S31" s="31">
        <v>14364</v>
      </c>
      <c r="T31" s="24"/>
      <c r="U31" s="24"/>
      <c r="V31" s="24"/>
      <c r="W31" s="24"/>
      <c r="X31" s="40"/>
      <c r="Y31" s="3"/>
      <c r="Z31" s="3"/>
      <c r="AA31" s="39"/>
      <c r="AB31" s="3"/>
      <c r="AC31" s="3"/>
      <c r="AD31" s="39"/>
      <c r="AE31" s="3"/>
      <c r="AF31" s="3"/>
      <c r="AG31" s="39"/>
      <c r="AH31" s="3"/>
      <c r="AI31" s="3"/>
      <c r="AJ31" s="39"/>
      <c r="AK31" s="3"/>
      <c r="AL31" s="3"/>
      <c r="AM31" s="39"/>
      <c r="AN31" s="3"/>
      <c r="AO31" s="3"/>
      <c r="AP31" s="39"/>
      <c r="AQ31" s="3"/>
      <c r="AR31" s="3"/>
      <c r="AS31" s="39"/>
      <c r="AT31" s="3"/>
      <c r="AU31" s="3"/>
      <c r="AV31" s="3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24"/>
      <c r="BI31" s="24">
        <v>49704</v>
      </c>
      <c r="BJ31" s="27">
        <f t="shared" si="6"/>
        <v>524097.91</v>
      </c>
    </row>
    <row r="32" spans="1:62" ht="18.75" customHeight="1">
      <c r="A32" s="54" t="s">
        <v>77</v>
      </c>
      <c r="B32" s="50">
        <v>50066201</v>
      </c>
      <c r="C32" s="10">
        <v>109001</v>
      </c>
      <c r="D32" s="10">
        <f t="shared" si="2"/>
        <v>109001</v>
      </c>
      <c r="E32" s="10"/>
      <c r="F32" s="10">
        <v>109001</v>
      </c>
      <c r="G32" s="10">
        <f t="shared" si="3"/>
        <v>109000.97</v>
      </c>
      <c r="H32" s="41"/>
      <c r="I32" s="59">
        <v>109000.97</v>
      </c>
      <c r="J32" s="31">
        <f t="shared" si="4"/>
        <v>109000.97</v>
      </c>
      <c r="K32" s="59"/>
      <c r="L32" s="59">
        <v>109000.97</v>
      </c>
      <c r="M32" s="24"/>
      <c r="N32" s="26">
        <f t="shared" si="5"/>
        <v>-0.029999999998835847</v>
      </c>
      <c r="O32" s="31">
        <v>228</v>
      </c>
      <c r="P32" s="31">
        <v>0</v>
      </c>
      <c r="Q32" s="31">
        <v>0</v>
      </c>
      <c r="R32" s="31"/>
      <c r="S32" s="31"/>
      <c r="T32" s="24"/>
      <c r="U32" s="24"/>
      <c r="V32" s="24"/>
      <c r="W32" s="24"/>
      <c r="X32" s="40"/>
      <c r="Y32" s="3"/>
      <c r="Z32" s="3"/>
      <c r="AA32" s="39"/>
      <c r="AB32" s="3"/>
      <c r="AC32" s="3"/>
      <c r="AD32" s="39"/>
      <c r="AE32" s="3"/>
      <c r="AF32" s="3"/>
      <c r="AG32" s="39"/>
      <c r="AH32" s="3"/>
      <c r="AI32" s="3"/>
      <c r="AJ32" s="39"/>
      <c r="AK32" s="3"/>
      <c r="AL32" s="3"/>
      <c r="AM32" s="39"/>
      <c r="AN32" s="3"/>
      <c r="AO32" s="3"/>
      <c r="AP32" s="39"/>
      <c r="AQ32" s="3"/>
      <c r="AR32" s="3"/>
      <c r="AS32" s="39"/>
      <c r="AT32" s="3"/>
      <c r="AU32" s="3"/>
      <c r="AV32" s="39"/>
      <c r="AW32" s="3"/>
      <c r="AX32" s="3"/>
      <c r="AY32" s="3"/>
      <c r="AZ32" s="3">
        <v>463.8</v>
      </c>
      <c r="BA32" s="3"/>
      <c r="BB32" s="3"/>
      <c r="BC32" s="3"/>
      <c r="BD32" s="3"/>
      <c r="BE32" s="3"/>
      <c r="BF32" s="3"/>
      <c r="BG32" s="3"/>
      <c r="BH32" s="24"/>
      <c r="BI32" s="24">
        <v>564</v>
      </c>
      <c r="BJ32" s="27">
        <f t="shared" si="6"/>
        <v>110256.77</v>
      </c>
    </row>
    <row r="33" spans="1:62" ht="15" customHeight="1">
      <c r="A33" s="54" t="s">
        <v>78</v>
      </c>
      <c r="B33" s="50">
        <v>440800001</v>
      </c>
      <c r="C33" s="10">
        <v>104863</v>
      </c>
      <c r="D33" s="10">
        <f t="shared" si="2"/>
        <v>104863</v>
      </c>
      <c r="E33" s="10"/>
      <c r="F33" s="10">
        <v>104863</v>
      </c>
      <c r="G33" s="10">
        <f t="shared" si="3"/>
        <v>101579.18</v>
      </c>
      <c r="H33" s="41">
        <v>16350.88</v>
      </c>
      <c r="I33" s="59">
        <v>85228.29999999999</v>
      </c>
      <c r="J33" s="31">
        <f t="shared" si="4"/>
        <v>101579.18</v>
      </c>
      <c r="K33" s="59">
        <v>16350.88</v>
      </c>
      <c r="L33" s="59">
        <v>85228.29999999999</v>
      </c>
      <c r="M33" s="24"/>
      <c r="N33" s="26">
        <f t="shared" si="5"/>
        <v>-3283.820000000007</v>
      </c>
      <c r="O33" s="31">
        <v>1994</v>
      </c>
      <c r="P33" s="31">
        <v>0</v>
      </c>
      <c r="Q33" s="31">
        <v>23509.27</v>
      </c>
      <c r="R33" s="31"/>
      <c r="S33" s="31">
        <v>0</v>
      </c>
      <c r="T33" s="24"/>
      <c r="U33" s="24"/>
      <c r="V33" s="24"/>
      <c r="W33" s="24"/>
      <c r="X33" s="40"/>
      <c r="Y33" s="3"/>
      <c r="Z33" s="3"/>
      <c r="AA33" s="39"/>
      <c r="AB33" s="3"/>
      <c r="AC33" s="3"/>
      <c r="AD33" s="39"/>
      <c r="AE33" s="3"/>
      <c r="AF33" s="3"/>
      <c r="AG33" s="39"/>
      <c r="AH33" s="3"/>
      <c r="AI33" s="3"/>
      <c r="AJ33" s="39"/>
      <c r="AK33" s="3"/>
      <c r="AL33" s="3">
        <v>4.23</v>
      </c>
      <c r="AM33" s="39"/>
      <c r="AN33" s="3">
        <v>0</v>
      </c>
      <c r="AO33" s="3"/>
      <c r="AP33" s="39"/>
      <c r="AQ33" s="3"/>
      <c r="AR33" s="3"/>
      <c r="AS33" s="39"/>
      <c r="AT33" s="3"/>
      <c r="AU33" s="3"/>
      <c r="AV33" s="3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24"/>
      <c r="BI33" s="24">
        <v>9756</v>
      </c>
      <c r="BJ33" s="27">
        <f t="shared" si="6"/>
        <v>136842.68</v>
      </c>
    </row>
    <row r="34" spans="1:62" ht="15" customHeight="1">
      <c r="A34" s="54" t="s">
        <v>80</v>
      </c>
      <c r="B34" s="50">
        <v>50000020</v>
      </c>
      <c r="C34" s="10">
        <v>188761</v>
      </c>
      <c r="D34" s="10">
        <f t="shared" si="2"/>
        <v>188761</v>
      </c>
      <c r="E34" s="10"/>
      <c r="F34" s="10">
        <v>188761</v>
      </c>
      <c r="G34" s="10">
        <f t="shared" si="3"/>
        <v>174976.57</v>
      </c>
      <c r="H34" s="41">
        <v>19135.980000000003</v>
      </c>
      <c r="I34" s="59">
        <v>155840.59</v>
      </c>
      <c r="J34" s="31">
        <f t="shared" si="4"/>
        <v>174976.56999999998</v>
      </c>
      <c r="K34" s="59">
        <v>19135.980000000003</v>
      </c>
      <c r="L34" s="59">
        <v>155840.58999999997</v>
      </c>
      <c r="M34" s="24"/>
      <c r="N34" s="26">
        <f t="shared" si="5"/>
        <v>-13784.429999999993</v>
      </c>
      <c r="O34" s="31">
        <v>1228</v>
      </c>
      <c r="P34" s="31">
        <v>0</v>
      </c>
      <c r="Q34" s="31">
        <f>469703.16+13.8</f>
        <v>469716.95999999996</v>
      </c>
      <c r="R34" s="31">
        <v>4447.51</v>
      </c>
      <c r="S34" s="31">
        <v>704</v>
      </c>
      <c r="T34" s="24"/>
      <c r="U34" s="24"/>
      <c r="V34" s="24"/>
      <c r="W34" s="24"/>
      <c r="X34" s="40"/>
      <c r="Y34" s="3"/>
      <c r="Z34" s="3"/>
      <c r="AA34" s="39"/>
      <c r="AB34" s="3"/>
      <c r="AC34" s="3"/>
      <c r="AD34" s="39"/>
      <c r="AE34" s="3"/>
      <c r="AF34" s="3"/>
      <c r="AG34" s="39"/>
      <c r="AH34" s="3"/>
      <c r="AI34" s="3"/>
      <c r="AJ34" s="39"/>
      <c r="AK34" s="3"/>
      <c r="AL34" s="3">
        <v>222.86</v>
      </c>
      <c r="AM34" s="39"/>
      <c r="AN34" s="3"/>
      <c r="AO34" s="3"/>
      <c r="AP34" s="39"/>
      <c r="AQ34" s="3"/>
      <c r="AR34" s="3"/>
      <c r="AS34" s="39"/>
      <c r="AT34" s="3"/>
      <c r="AU34" s="3"/>
      <c r="AV34" s="3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24"/>
      <c r="BI34" s="24">
        <v>24698</v>
      </c>
      <c r="BJ34" s="27">
        <f t="shared" si="6"/>
        <v>671546.3899999999</v>
      </c>
    </row>
    <row r="35" spans="1:62" s="28" customFormat="1" ht="13.5">
      <c r="A35" s="17" t="s">
        <v>8</v>
      </c>
      <c r="B35" s="32"/>
      <c r="C35" s="30">
        <f aca="true" t="shared" si="9" ref="C35:AH35">SUM(C36:C83)</f>
        <v>3002225</v>
      </c>
      <c r="D35" s="30">
        <f t="shared" si="9"/>
        <v>3002225</v>
      </c>
      <c r="E35" s="30">
        <f t="shared" si="9"/>
        <v>0</v>
      </c>
      <c r="F35" s="30">
        <f t="shared" si="9"/>
        <v>3002225</v>
      </c>
      <c r="G35" s="30">
        <f t="shared" si="9"/>
        <v>2934442.45</v>
      </c>
      <c r="H35" s="37">
        <f t="shared" si="9"/>
        <v>314746.96</v>
      </c>
      <c r="I35" s="37">
        <f t="shared" si="9"/>
        <v>2619695.49</v>
      </c>
      <c r="J35" s="30">
        <f t="shared" si="9"/>
        <v>2929858.8100000005</v>
      </c>
      <c r="K35" s="37">
        <f t="shared" si="9"/>
        <v>314746.96</v>
      </c>
      <c r="L35" s="37">
        <f t="shared" si="9"/>
        <v>2615111.85</v>
      </c>
      <c r="M35" s="30">
        <f t="shared" si="9"/>
        <v>0</v>
      </c>
      <c r="N35" s="30">
        <f t="shared" si="9"/>
        <v>-67782.55000000005</v>
      </c>
      <c r="O35" s="30">
        <f t="shared" si="9"/>
        <v>61488</v>
      </c>
      <c r="P35" s="30">
        <f t="shared" si="9"/>
        <v>40</v>
      </c>
      <c r="Q35" s="30">
        <f t="shared" si="9"/>
        <v>327582.67</v>
      </c>
      <c r="R35" s="30">
        <f t="shared" si="9"/>
        <v>45239.77999999999</v>
      </c>
      <c r="S35" s="30">
        <f t="shared" si="9"/>
        <v>51088</v>
      </c>
      <c r="T35" s="30">
        <f t="shared" si="9"/>
        <v>0</v>
      </c>
      <c r="U35" s="30">
        <f t="shared" si="9"/>
        <v>0</v>
      </c>
      <c r="V35" s="30">
        <f t="shared" si="9"/>
        <v>0</v>
      </c>
      <c r="W35" s="30">
        <f t="shared" si="9"/>
        <v>585162</v>
      </c>
      <c r="X35" s="37">
        <f t="shared" si="9"/>
        <v>0</v>
      </c>
      <c r="Y35" s="30">
        <f t="shared" si="9"/>
        <v>75312.55</v>
      </c>
      <c r="Z35" s="30">
        <f t="shared" si="9"/>
        <v>0</v>
      </c>
      <c r="AA35" s="37">
        <f t="shared" si="9"/>
        <v>0</v>
      </c>
      <c r="AB35" s="30">
        <f t="shared" si="9"/>
        <v>0</v>
      </c>
      <c r="AC35" s="30">
        <f t="shared" si="9"/>
        <v>0</v>
      </c>
      <c r="AD35" s="37">
        <f t="shared" si="9"/>
        <v>0</v>
      </c>
      <c r="AE35" s="30">
        <f t="shared" si="9"/>
        <v>0</v>
      </c>
      <c r="AF35" s="30">
        <f t="shared" si="9"/>
        <v>0</v>
      </c>
      <c r="AG35" s="37">
        <f t="shared" si="9"/>
        <v>0</v>
      </c>
      <c r="AH35" s="30">
        <f t="shared" si="9"/>
        <v>0</v>
      </c>
      <c r="AI35" s="30">
        <f aca="true" t="shared" si="10" ref="AI35:AY35">SUM(AI36:AI83)</f>
        <v>0</v>
      </c>
      <c r="AJ35" s="37">
        <f t="shared" si="10"/>
        <v>0</v>
      </c>
      <c r="AK35" s="30">
        <f t="shared" si="10"/>
        <v>0</v>
      </c>
      <c r="AL35" s="30">
        <f t="shared" si="10"/>
        <v>519.0300000000001</v>
      </c>
      <c r="AM35" s="37">
        <f t="shared" si="10"/>
        <v>99.69999999999999</v>
      </c>
      <c r="AN35" s="30">
        <f t="shared" si="10"/>
        <v>8</v>
      </c>
      <c r="AO35" s="30">
        <f t="shared" si="10"/>
        <v>0</v>
      </c>
      <c r="AP35" s="37">
        <f t="shared" si="10"/>
        <v>0</v>
      </c>
      <c r="AQ35" s="30">
        <f t="shared" si="10"/>
        <v>0</v>
      </c>
      <c r="AR35" s="30">
        <f t="shared" si="10"/>
        <v>0</v>
      </c>
      <c r="AS35" s="37">
        <f t="shared" si="10"/>
        <v>0</v>
      </c>
      <c r="AT35" s="30">
        <f t="shared" si="10"/>
        <v>0</v>
      </c>
      <c r="AU35" s="30">
        <f t="shared" si="10"/>
        <v>0</v>
      </c>
      <c r="AV35" s="37">
        <f t="shared" si="10"/>
        <v>0</v>
      </c>
      <c r="AW35" s="30">
        <f t="shared" si="10"/>
        <v>0</v>
      </c>
      <c r="AX35" s="30">
        <f t="shared" si="10"/>
        <v>27141.73</v>
      </c>
      <c r="AY35" s="30">
        <f t="shared" si="10"/>
        <v>3976.71</v>
      </c>
      <c r="AZ35" s="30">
        <f>SUM(AZ36:AZ83)</f>
        <v>42140.47</v>
      </c>
      <c r="BA35" s="30"/>
      <c r="BB35" s="30">
        <f>SUM(BB36:BB83)</f>
        <v>0</v>
      </c>
      <c r="BC35" s="30"/>
      <c r="BD35" s="30">
        <f>SUM(BD36:BD83)</f>
        <v>0</v>
      </c>
      <c r="BE35" s="30"/>
      <c r="BF35" s="30"/>
      <c r="BG35" s="30"/>
      <c r="BH35" s="30"/>
      <c r="BI35" s="30">
        <f>SUM(BI36:BI83)</f>
        <v>295212</v>
      </c>
      <c r="BJ35" s="30">
        <f>SUM(BJ36:BJ83)</f>
        <v>4399489.970000001</v>
      </c>
    </row>
    <row r="36" spans="1:62" ht="38.25">
      <c r="A36" s="55" t="s">
        <v>48</v>
      </c>
      <c r="B36" s="4">
        <v>440800015</v>
      </c>
      <c r="C36" s="10">
        <v>125947</v>
      </c>
      <c r="D36" s="10">
        <f t="shared" si="2"/>
        <v>125947</v>
      </c>
      <c r="E36" s="10"/>
      <c r="F36" s="10">
        <v>125947</v>
      </c>
      <c r="G36" s="10">
        <f t="shared" si="3"/>
        <v>125946.72999999998</v>
      </c>
      <c r="H36" s="41">
        <v>19455.96</v>
      </c>
      <c r="I36" s="41">
        <v>106490.76999999999</v>
      </c>
      <c r="J36" s="10">
        <f t="shared" si="4"/>
        <v>125946.72999999998</v>
      </c>
      <c r="K36" s="41">
        <v>19455.96</v>
      </c>
      <c r="L36" s="41">
        <v>106490.76999999999</v>
      </c>
      <c r="M36" s="3"/>
      <c r="N36" s="3">
        <f t="shared" si="5"/>
        <v>-0.27000000001862645</v>
      </c>
      <c r="O36" s="10">
        <v>1016</v>
      </c>
      <c r="P36" s="10">
        <v>0</v>
      </c>
      <c r="Q36" s="10"/>
      <c r="R36" s="10"/>
      <c r="S36" s="10"/>
      <c r="T36" s="3"/>
      <c r="U36" s="3"/>
      <c r="V36" s="3"/>
      <c r="W36" s="3"/>
      <c r="X36" s="39"/>
      <c r="Y36" s="3"/>
      <c r="Z36" s="3"/>
      <c r="AA36" s="39"/>
      <c r="AB36" s="3"/>
      <c r="AC36" s="3"/>
      <c r="AD36" s="39"/>
      <c r="AE36" s="3"/>
      <c r="AF36" s="3"/>
      <c r="AG36" s="39"/>
      <c r="AH36" s="3"/>
      <c r="AI36" s="3"/>
      <c r="AJ36" s="39"/>
      <c r="AK36" s="3"/>
      <c r="AL36" s="3"/>
      <c r="AM36" s="39"/>
      <c r="AN36" s="3"/>
      <c r="AO36" s="3"/>
      <c r="AP36" s="39"/>
      <c r="AQ36" s="3"/>
      <c r="AR36" s="3"/>
      <c r="AS36" s="39"/>
      <c r="AT36" s="3"/>
      <c r="AU36" s="3"/>
      <c r="AV36" s="39"/>
      <c r="AW36" s="3"/>
      <c r="AX36" s="3"/>
      <c r="AY36" s="3">
        <v>801.8299999999999</v>
      </c>
      <c r="AZ36" s="3">
        <v>8744</v>
      </c>
      <c r="BA36" s="3"/>
      <c r="BB36" s="3"/>
      <c r="BC36" s="3"/>
      <c r="BD36" s="3"/>
      <c r="BE36" s="3"/>
      <c r="BF36" s="3"/>
      <c r="BG36" s="3"/>
      <c r="BH36" s="3"/>
      <c r="BI36" s="3">
        <v>620</v>
      </c>
      <c r="BJ36" s="27">
        <f t="shared" si="6"/>
        <v>137128.56</v>
      </c>
    </row>
    <row r="37" spans="1:62" ht="30" customHeight="1">
      <c r="A37" s="55" t="s">
        <v>112</v>
      </c>
      <c r="B37" s="4">
        <v>210077412</v>
      </c>
      <c r="C37" s="10">
        <v>71587</v>
      </c>
      <c r="D37" s="10">
        <f t="shared" si="2"/>
        <v>71587</v>
      </c>
      <c r="E37" s="10"/>
      <c r="F37" s="10">
        <v>71587</v>
      </c>
      <c r="G37" s="10">
        <f t="shared" si="3"/>
        <v>70012.49</v>
      </c>
      <c r="H37" s="41">
        <v>13305.060000000001</v>
      </c>
      <c r="I37" s="41">
        <v>56707.43000000001</v>
      </c>
      <c r="J37" s="10">
        <f t="shared" si="4"/>
        <v>70012.49</v>
      </c>
      <c r="K37" s="41">
        <v>13305.060000000001</v>
      </c>
      <c r="L37" s="41">
        <v>56707.43000000001</v>
      </c>
      <c r="M37" s="3"/>
      <c r="N37" s="3">
        <f t="shared" si="5"/>
        <v>-1574.5099999999948</v>
      </c>
      <c r="O37" s="10">
        <v>592</v>
      </c>
      <c r="P37" s="10">
        <v>0</v>
      </c>
      <c r="Q37" s="10">
        <v>69888.98</v>
      </c>
      <c r="R37" s="10">
        <v>8637.039999999999</v>
      </c>
      <c r="S37" s="10">
        <v>9312</v>
      </c>
      <c r="T37" s="3"/>
      <c r="U37" s="3"/>
      <c r="V37" s="3"/>
      <c r="W37" s="3"/>
      <c r="X37" s="39"/>
      <c r="Y37" s="3"/>
      <c r="Z37" s="3"/>
      <c r="AA37" s="39"/>
      <c r="AB37" s="3"/>
      <c r="AC37" s="3"/>
      <c r="AD37" s="39"/>
      <c r="AE37" s="3"/>
      <c r="AF37" s="3"/>
      <c r="AG37" s="39"/>
      <c r="AH37" s="3"/>
      <c r="AI37" s="3"/>
      <c r="AJ37" s="39"/>
      <c r="AK37" s="3"/>
      <c r="AL37" s="3">
        <v>501.90000000000003</v>
      </c>
      <c r="AM37" s="39">
        <v>96.03999999999999</v>
      </c>
      <c r="AN37" s="3">
        <v>8</v>
      </c>
      <c r="AO37" s="3"/>
      <c r="AP37" s="39"/>
      <c r="AQ37" s="3"/>
      <c r="AR37" s="3"/>
      <c r="AS37" s="39"/>
      <c r="AT37" s="3"/>
      <c r="AU37" s="3"/>
      <c r="AV37" s="39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13944</v>
      </c>
      <c r="BJ37" s="27">
        <f t="shared" si="6"/>
        <v>164259.37</v>
      </c>
    </row>
    <row r="38" spans="1:62" ht="12.75">
      <c r="A38" s="55" t="s">
        <v>90</v>
      </c>
      <c r="B38" s="4">
        <v>681000016</v>
      </c>
      <c r="C38" s="10"/>
      <c r="D38" s="10">
        <f t="shared" si="2"/>
        <v>0</v>
      </c>
      <c r="E38" s="10"/>
      <c r="F38" s="10"/>
      <c r="G38" s="10">
        <f t="shared" si="3"/>
        <v>0</v>
      </c>
      <c r="H38" s="41"/>
      <c r="I38" s="41">
        <v>0</v>
      </c>
      <c r="J38" s="10">
        <f t="shared" si="4"/>
        <v>0</v>
      </c>
      <c r="K38" s="41"/>
      <c r="L38" s="41">
        <v>0</v>
      </c>
      <c r="M38" s="3"/>
      <c r="N38" s="3">
        <f t="shared" si="5"/>
        <v>0</v>
      </c>
      <c r="O38" s="10"/>
      <c r="P38" s="10"/>
      <c r="Q38" s="10"/>
      <c r="R38" s="10"/>
      <c r="S38" s="10"/>
      <c r="T38" s="3"/>
      <c r="U38" s="3"/>
      <c r="V38" s="3"/>
      <c r="W38" s="3"/>
      <c r="X38" s="39"/>
      <c r="Y38" s="3"/>
      <c r="Z38" s="3"/>
      <c r="AA38" s="39"/>
      <c r="AB38" s="3"/>
      <c r="AC38" s="3"/>
      <c r="AD38" s="39"/>
      <c r="AE38" s="3"/>
      <c r="AF38" s="3"/>
      <c r="AG38" s="39"/>
      <c r="AH38" s="3"/>
      <c r="AI38" s="3"/>
      <c r="AJ38" s="39"/>
      <c r="AK38" s="3"/>
      <c r="AL38" s="3"/>
      <c r="AM38" s="39"/>
      <c r="AN38" s="3"/>
      <c r="AO38" s="3"/>
      <c r="AP38" s="39"/>
      <c r="AQ38" s="3"/>
      <c r="AR38" s="3"/>
      <c r="AS38" s="39"/>
      <c r="AT38" s="3"/>
      <c r="AU38" s="3"/>
      <c r="AV38" s="39"/>
      <c r="AW38" s="3"/>
      <c r="AX38" s="3">
        <v>21938.14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7">
        <f t="shared" si="6"/>
        <v>21938.14</v>
      </c>
    </row>
    <row r="39" spans="1:62" ht="12.75">
      <c r="A39" s="55" t="s">
        <v>96</v>
      </c>
      <c r="B39" s="4">
        <v>2000001</v>
      </c>
      <c r="C39" s="10"/>
      <c r="D39" s="10">
        <f t="shared" si="2"/>
        <v>0</v>
      </c>
      <c r="E39" s="10"/>
      <c r="F39" s="10"/>
      <c r="G39" s="10">
        <f t="shared" si="3"/>
        <v>0</v>
      </c>
      <c r="H39" s="41"/>
      <c r="I39" s="41">
        <v>0</v>
      </c>
      <c r="J39" s="10">
        <f t="shared" si="4"/>
        <v>0</v>
      </c>
      <c r="K39" s="41"/>
      <c r="L39" s="41">
        <v>0</v>
      </c>
      <c r="M39" s="3"/>
      <c r="N39" s="3">
        <f t="shared" si="5"/>
        <v>0</v>
      </c>
      <c r="O39" s="10"/>
      <c r="P39" s="10"/>
      <c r="Q39" s="10"/>
      <c r="R39" s="10"/>
      <c r="S39" s="10"/>
      <c r="T39" s="3"/>
      <c r="U39" s="3"/>
      <c r="V39" s="3"/>
      <c r="W39" s="3"/>
      <c r="X39" s="39"/>
      <c r="Y39" s="3"/>
      <c r="Z39" s="3"/>
      <c r="AA39" s="39"/>
      <c r="AB39" s="3"/>
      <c r="AC39" s="3"/>
      <c r="AD39" s="39"/>
      <c r="AE39" s="3"/>
      <c r="AF39" s="3"/>
      <c r="AG39" s="39"/>
      <c r="AH39" s="3"/>
      <c r="AI39" s="3"/>
      <c r="AJ39" s="39"/>
      <c r="AK39" s="3"/>
      <c r="AL39" s="3"/>
      <c r="AM39" s="39"/>
      <c r="AN39" s="3"/>
      <c r="AO39" s="3"/>
      <c r="AP39" s="39"/>
      <c r="AQ39" s="3"/>
      <c r="AR39" s="3"/>
      <c r="AS39" s="39"/>
      <c r="AT39" s="3"/>
      <c r="AU39" s="3"/>
      <c r="AV39" s="39"/>
      <c r="AW39" s="3"/>
      <c r="AX39" s="3">
        <v>244.3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7">
        <f t="shared" si="6"/>
        <v>244.3</v>
      </c>
    </row>
    <row r="40" spans="1:62" ht="12.75">
      <c r="A40" s="55" t="s">
        <v>113</v>
      </c>
      <c r="B40" s="4">
        <v>440800009</v>
      </c>
      <c r="C40" s="10">
        <v>98355</v>
      </c>
      <c r="D40" s="10">
        <f t="shared" si="2"/>
        <v>98355</v>
      </c>
      <c r="E40" s="10"/>
      <c r="F40" s="10">
        <v>98355</v>
      </c>
      <c r="G40" s="10">
        <f t="shared" si="3"/>
        <v>90671.28</v>
      </c>
      <c r="H40" s="41">
        <v>16798.06</v>
      </c>
      <c r="I40" s="41">
        <v>73873.22</v>
      </c>
      <c r="J40" s="10">
        <f t="shared" si="4"/>
        <v>90671.28</v>
      </c>
      <c r="K40" s="41">
        <v>16798.06</v>
      </c>
      <c r="L40" s="41">
        <v>73873.22</v>
      </c>
      <c r="M40" s="3"/>
      <c r="N40" s="3">
        <f t="shared" si="5"/>
        <v>-7683.720000000001</v>
      </c>
      <c r="O40" s="10">
        <v>592</v>
      </c>
      <c r="P40" s="10">
        <v>0</v>
      </c>
      <c r="Q40" s="10">
        <v>60889.69</v>
      </c>
      <c r="R40" s="10">
        <v>8747.34</v>
      </c>
      <c r="S40" s="10">
        <v>8348</v>
      </c>
      <c r="T40" s="3"/>
      <c r="U40" s="3"/>
      <c r="V40" s="3"/>
      <c r="W40" s="3"/>
      <c r="X40" s="39"/>
      <c r="Y40" s="3"/>
      <c r="Z40" s="3"/>
      <c r="AA40" s="39"/>
      <c r="AB40" s="3"/>
      <c r="AC40" s="3"/>
      <c r="AD40" s="39"/>
      <c r="AE40" s="3"/>
      <c r="AF40" s="3"/>
      <c r="AG40" s="39"/>
      <c r="AH40" s="3"/>
      <c r="AI40" s="3"/>
      <c r="AJ40" s="39"/>
      <c r="AK40" s="3"/>
      <c r="AL40" s="3">
        <v>17.13</v>
      </c>
      <c r="AM40" s="39">
        <v>3.66</v>
      </c>
      <c r="AN40" s="3">
        <v>0</v>
      </c>
      <c r="AO40" s="3"/>
      <c r="AP40" s="39"/>
      <c r="AQ40" s="3"/>
      <c r="AR40" s="3"/>
      <c r="AS40" s="39"/>
      <c r="AT40" s="3"/>
      <c r="AU40" s="3"/>
      <c r="AV40" s="3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18132</v>
      </c>
      <c r="BJ40" s="27">
        <f t="shared" si="6"/>
        <v>178650.1</v>
      </c>
    </row>
    <row r="41" spans="1:62" ht="25.5">
      <c r="A41" s="55" t="s">
        <v>97</v>
      </c>
      <c r="B41" s="4">
        <v>50000031</v>
      </c>
      <c r="C41" s="10">
        <v>46872</v>
      </c>
      <c r="D41" s="10">
        <f t="shared" si="2"/>
        <v>46872</v>
      </c>
      <c r="E41" s="10"/>
      <c r="F41" s="10">
        <v>46872</v>
      </c>
      <c r="G41" s="10">
        <f t="shared" si="3"/>
        <v>43894.850000000006</v>
      </c>
      <c r="H41" s="41">
        <v>8696.600000000002</v>
      </c>
      <c r="I41" s="41">
        <v>35198.25</v>
      </c>
      <c r="J41" s="10">
        <f t="shared" si="4"/>
        <v>43894.850000000006</v>
      </c>
      <c r="K41" s="41">
        <v>8696.600000000002</v>
      </c>
      <c r="L41" s="41">
        <v>35198.25</v>
      </c>
      <c r="M41" s="3"/>
      <c r="N41" s="3">
        <f t="shared" si="5"/>
        <v>-2977.149999999994</v>
      </c>
      <c r="O41" s="10">
        <v>368</v>
      </c>
      <c r="P41" s="10">
        <v>0</v>
      </c>
      <c r="Q41" s="10">
        <v>37314.909999999996</v>
      </c>
      <c r="R41" s="10">
        <v>5861.960000000001</v>
      </c>
      <c r="S41" s="10">
        <v>6188</v>
      </c>
      <c r="T41" s="3"/>
      <c r="U41" s="3"/>
      <c r="V41" s="3"/>
      <c r="W41" s="3"/>
      <c r="X41" s="39"/>
      <c r="Y41" s="3"/>
      <c r="Z41" s="3"/>
      <c r="AA41" s="39"/>
      <c r="AB41" s="3"/>
      <c r="AC41" s="3"/>
      <c r="AD41" s="39"/>
      <c r="AE41" s="3"/>
      <c r="AF41" s="3"/>
      <c r="AG41" s="39"/>
      <c r="AH41" s="3"/>
      <c r="AI41" s="3"/>
      <c r="AJ41" s="39"/>
      <c r="AK41" s="3"/>
      <c r="AL41" s="3"/>
      <c r="AM41" s="39"/>
      <c r="AN41" s="3"/>
      <c r="AO41" s="3"/>
      <c r="AP41" s="39"/>
      <c r="AQ41" s="3"/>
      <c r="AR41" s="3"/>
      <c r="AS41" s="39"/>
      <c r="AT41" s="3"/>
      <c r="AU41" s="3"/>
      <c r="AV41" s="3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>
        <v>9096</v>
      </c>
      <c r="BJ41" s="27">
        <f t="shared" si="6"/>
        <v>96861.76000000001</v>
      </c>
    </row>
    <row r="42" spans="1:62" ht="12.75">
      <c r="A42" s="55" t="s">
        <v>103</v>
      </c>
      <c r="B42" s="4">
        <v>6000001</v>
      </c>
      <c r="C42" s="10"/>
      <c r="D42" s="10">
        <f t="shared" si="2"/>
        <v>0</v>
      </c>
      <c r="E42" s="10"/>
      <c r="F42" s="10"/>
      <c r="G42" s="10">
        <f t="shared" si="3"/>
        <v>0</v>
      </c>
      <c r="H42" s="41"/>
      <c r="I42" s="41">
        <v>0</v>
      </c>
      <c r="J42" s="10">
        <f t="shared" si="4"/>
        <v>0</v>
      </c>
      <c r="K42" s="41"/>
      <c r="L42" s="41">
        <v>0</v>
      </c>
      <c r="M42" s="3"/>
      <c r="N42" s="3">
        <f t="shared" si="5"/>
        <v>0</v>
      </c>
      <c r="O42" s="10"/>
      <c r="P42" s="10"/>
      <c r="Q42" s="10"/>
      <c r="R42" s="10"/>
      <c r="S42" s="10"/>
      <c r="T42" s="3"/>
      <c r="U42" s="3"/>
      <c r="V42" s="3"/>
      <c r="W42" s="3"/>
      <c r="X42" s="39"/>
      <c r="Y42" s="3"/>
      <c r="Z42" s="3"/>
      <c r="AA42" s="39"/>
      <c r="AB42" s="3"/>
      <c r="AC42" s="3"/>
      <c r="AD42" s="39"/>
      <c r="AE42" s="3"/>
      <c r="AF42" s="3"/>
      <c r="AG42" s="39"/>
      <c r="AH42" s="3"/>
      <c r="AI42" s="3"/>
      <c r="AJ42" s="39"/>
      <c r="AK42" s="3"/>
      <c r="AL42" s="3"/>
      <c r="AM42" s="39"/>
      <c r="AN42" s="3"/>
      <c r="AO42" s="3"/>
      <c r="AP42" s="39"/>
      <c r="AQ42" s="3"/>
      <c r="AR42" s="3"/>
      <c r="AS42" s="39"/>
      <c r="AT42" s="3"/>
      <c r="AU42" s="3"/>
      <c r="AV42" s="39"/>
      <c r="AW42" s="3"/>
      <c r="AX42" s="3">
        <v>1661.2400000000002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7">
        <f t="shared" si="6"/>
        <v>1661.2400000000002</v>
      </c>
    </row>
    <row r="43" spans="1:62" ht="25.5">
      <c r="A43" s="55" t="s">
        <v>45</v>
      </c>
      <c r="B43" s="4">
        <v>210077426</v>
      </c>
      <c r="C43" s="10">
        <v>43580</v>
      </c>
      <c r="D43" s="10">
        <f t="shared" si="2"/>
        <v>43580</v>
      </c>
      <c r="E43" s="10"/>
      <c r="F43" s="10">
        <v>43580</v>
      </c>
      <c r="G43" s="10">
        <f t="shared" si="3"/>
        <v>43579.4</v>
      </c>
      <c r="H43" s="41">
        <v>703</v>
      </c>
      <c r="I43" s="41">
        <v>42876.4</v>
      </c>
      <c r="J43" s="10">
        <f t="shared" si="4"/>
        <v>43579.4</v>
      </c>
      <c r="K43" s="41">
        <v>703</v>
      </c>
      <c r="L43" s="41">
        <v>42876.4</v>
      </c>
      <c r="M43" s="3"/>
      <c r="N43" s="3">
        <f t="shared" si="5"/>
        <v>-0.5999999999985448</v>
      </c>
      <c r="O43" s="10">
        <v>424</v>
      </c>
      <c r="P43" s="10">
        <v>0</v>
      </c>
      <c r="Q43" s="10"/>
      <c r="R43" s="10"/>
      <c r="S43" s="10"/>
      <c r="T43" s="3"/>
      <c r="U43" s="3"/>
      <c r="V43" s="3"/>
      <c r="W43" s="3"/>
      <c r="X43" s="39"/>
      <c r="Y43" s="3"/>
      <c r="Z43" s="3"/>
      <c r="AA43" s="39"/>
      <c r="AB43" s="3"/>
      <c r="AC43" s="3"/>
      <c r="AD43" s="39"/>
      <c r="AE43" s="3"/>
      <c r="AF43" s="3"/>
      <c r="AG43" s="39"/>
      <c r="AH43" s="3"/>
      <c r="AI43" s="3"/>
      <c r="AJ43" s="39"/>
      <c r="AK43" s="3"/>
      <c r="AL43" s="3"/>
      <c r="AM43" s="39"/>
      <c r="AN43" s="3"/>
      <c r="AO43" s="3"/>
      <c r="AP43" s="39"/>
      <c r="AQ43" s="3"/>
      <c r="AR43" s="3"/>
      <c r="AS43" s="39"/>
      <c r="AT43" s="3"/>
      <c r="AU43" s="3"/>
      <c r="AV43" s="3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8732</v>
      </c>
      <c r="BJ43" s="27">
        <f t="shared" si="6"/>
        <v>52735.4</v>
      </c>
    </row>
    <row r="44" spans="1:62" ht="25.5">
      <c r="A44" s="55" t="s">
        <v>20</v>
      </c>
      <c r="B44" s="4">
        <v>50000005</v>
      </c>
      <c r="C44" s="10">
        <v>127081</v>
      </c>
      <c r="D44" s="10">
        <f t="shared" si="2"/>
        <v>127081</v>
      </c>
      <c r="E44" s="10"/>
      <c r="F44" s="10">
        <v>127081</v>
      </c>
      <c r="G44" s="10">
        <f t="shared" si="3"/>
        <v>127080.44</v>
      </c>
      <c r="H44" s="41">
        <v>10824.74</v>
      </c>
      <c r="I44" s="41">
        <v>116255.7</v>
      </c>
      <c r="J44" s="10">
        <f t="shared" si="4"/>
        <v>127080.44</v>
      </c>
      <c r="K44" s="41">
        <v>10824.74</v>
      </c>
      <c r="L44" s="41">
        <v>116255.7</v>
      </c>
      <c r="M44" s="3"/>
      <c r="N44" s="3">
        <f t="shared" si="5"/>
        <v>-0.5599999999976717</v>
      </c>
      <c r="O44" s="10">
        <v>380</v>
      </c>
      <c r="P44" s="10">
        <v>0</v>
      </c>
      <c r="Q44" s="10"/>
      <c r="R44" s="10"/>
      <c r="S44" s="10"/>
      <c r="T44" s="3"/>
      <c r="U44" s="3"/>
      <c r="V44" s="3"/>
      <c r="W44" s="3"/>
      <c r="X44" s="39"/>
      <c r="Y44" s="3"/>
      <c r="Z44" s="3"/>
      <c r="AA44" s="39"/>
      <c r="AB44" s="3"/>
      <c r="AC44" s="3"/>
      <c r="AD44" s="39"/>
      <c r="AE44" s="3"/>
      <c r="AF44" s="3"/>
      <c r="AG44" s="39"/>
      <c r="AH44" s="3"/>
      <c r="AI44" s="3"/>
      <c r="AJ44" s="39"/>
      <c r="AK44" s="3"/>
      <c r="AL44" s="3"/>
      <c r="AM44" s="39"/>
      <c r="AN44" s="3"/>
      <c r="AO44" s="3"/>
      <c r="AP44" s="39"/>
      <c r="AQ44" s="3"/>
      <c r="AR44" s="3"/>
      <c r="AS44" s="39"/>
      <c r="AT44" s="3"/>
      <c r="AU44" s="3"/>
      <c r="AV44" s="3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>
        <v>13448</v>
      </c>
      <c r="BJ44" s="27">
        <f t="shared" si="6"/>
        <v>140908.44</v>
      </c>
    </row>
    <row r="45" spans="1:62" ht="29.25" customHeight="1">
      <c r="A45" s="55" t="s">
        <v>58</v>
      </c>
      <c r="B45" s="4">
        <v>50077481</v>
      </c>
      <c r="C45" s="10">
        <v>8574</v>
      </c>
      <c r="D45" s="10">
        <f t="shared" si="2"/>
        <v>8574</v>
      </c>
      <c r="E45" s="10"/>
      <c r="F45" s="10">
        <v>8574</v>
      </c>
      <c r="G45" s="10">
        <f t="shared" si="3"/>
        <v>8462.6</v>
      </c>
      <c r="H45" s="41"/>
      <c r="I45" s="41">
        <v>8462.6</v>
      </c>
      <c r="J45" s="10">
        <f t="shared" si="4"/>
        <v>8462.6</v>
      </c>
      <c r="K45" s="41"/>
      <c r="L45" s="41">
        <v>8462.6</v>
      </c>
      <c r="M45" s="3"/>
      <c r="N45" s="3">
        <f t="shared" si="5"/>
        <v>-111.39999999999964</v>
      </c>
      <c r="O45" s="10">
        <v>28</v>
      </c>
      <c r="P45" s="10"/>
      <c r="Q45" s="10"/>
      <c r="R45" s="10"/>
      <c r="S45" s="10"/>
      <c r="T45" s="3"/>
      <c r="U45" s="3"/>
      <c r="V45" s="3"/>
      <c r="W45" s="3"/>
      <c r="X45" s="39"/>
      <c r="Y45" s="3"/>
      <c r="Z45" s="3"/>
      <c r="AA45" s="39"/>
      <c r="AB45" s="3"/>
      <c r="AC45" s="3"/>
      <c r="AD45" s="39"/>
      <c r="AE45" s="3"/>
      <c r="AF45" s="3"/>
      <c r="AG45" s="39"/>
      <c r="AH45" s="3"/>
      <c r="AI45" s="3"/>
      <c r="AJ45" s="39"/>
      <c r="AK45" s="3"/>
      <c r="AL45" s="3"/>
      <c r="AM45" s="39"/>
      <c r="AN45" s="3"/>
      <c r="AO45" s="3"/>
      <c r="AP45" s="39"/>
      <c r="AQ45" s="3"/>
      <c r="AR45" s="3"/>
      <c r="AS45" s="39"/>
      <c r="AT45" s="3"/>
      <c r="AU45" s="3"/>
      <c r="AV45" s="3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>
        <v>1616</v>
      </c>
      <c r="BJ45" s="27">
        <f t="shared" si="6"/>
        <v>10106.6</v>
      </c>
    </row>
    <row r="46" spans="1:62" ht="30" customHeight="1">
      <c r="A46" s="55" t="s">
        <v>21</v>
      </c>
      <c r="B46" s="4">
        <v>50077476</v>
      </c>
      <c r="C46" s="10">
        <v>240113</v>
      </c>
      <c r="D46" s="10">
        <f t="shared" si="2"/>
        <v>240113</v>
      </c>
      <c r="E46" s="10"/>
      <c r="F46" s="10">
        <v>240113</v>
      </c>
      <c r="G46" s="10">
        <f t="shared" si="3"/>
        <v>240112.21</v>
      </c>
      <c r="H46" s="41">
        <v>14449.3</v>
      </c>
      <c r="I46" s="41">
        <v>225662.91</v>
      </c>
      <c r="J46" s="10">
        <f t="shared" si="4"/>
        <v>240112.21</v>
      </c>
      <c r="K46" s="41">
        <v>14449.3</v>
      </c>
      <c r="L46" s="41">
        <v>225662.91</v>
      </c>
      <c r="M46" s="3"/>
      <c r="N46" s="3">
        <f t="shared" si="5"/>
        <v>-0.7900000000081491</v>
      </c>
      <c r="O46" s="10">
        <v>15848</v>
      </c>
      <c r="P46" s="10"/>
      <c r="Q46" s="10">
        <v>12900.939999999999</v>
      </c>
      <c r="R46" s="10">
        <v>2416.44</v>
      </c>
      <c r="S46" s="10">
        <v>2600</v>
      </c>
      <c r="T46" s="3"/>
      <c r="U46" s="3"/>
      <c r="V46" s="3"/>
      <c r="W46" s="3"/>
      <c r="X46" s="39"/>
      <c r="Y46" s="3"/>
      <c r="Z46" s="3"/>
      <c r="AA46" s="39"/>
      <c r="AB46" s="3"/>
      <c r="AC46" s="3"/>
      <c r="AD46" s="39"/>
      <c r="AE46" s="3"/>
      <c r="AF46" s="3"/>
      <c r="AG46" s="39"/>
      <c r="AH46" s="3"/>
      <c r="AI46" s="3"/>
      <c r="AJ46" s="39"/>
      <c r="AK46" s="3"/>
      <c r="AL46" s="3"/>
      <c r="AM46" s="39"/>
      <c r="AN46" s="3"/>
      <c r="AO46" s="3"/>
      <c r="AP46" s="39"/>
      <c r="AQ46" s="3"/>
      <c r="AR46" s="3"/>
      <c r="AS46" s="39"/>
      <c r="AT46" s="3"/>
      <c r="AU46" s="3"/>
      <c r="AV46" s="3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0</v>
      </c>
      <c r="BJ46" s="27">
        <f t="shared" si="6"/>
        <v>271461.14999999997</v>
      </c>
    </row>
    <row r="47" spans="1:62" ht="25.5">
      <c r="A47" s="55" t="s">
        <v>22</v>
      </c>
      <c r="B47" s="4">
        <v>210077429</v>
      </c>
      <c r="C47" s="10">
        <v>59152</v>
      </c>
      <c r="D47" s="10">
        <f t="shared" si="2"/>
        <v>59152</v>
      </c>
      <c r="E47" s="10"/>
      <c r="F47" s="10">
        <v>59152</v>
      </c>
      <c r="G47" s="10">
        <f t="shared" si="3"/>
        <v>58559.15000000001</v>
      </c>
      <c r="H47" s="41">
        <v>5013.52</v>
      </c>
      <c r="I47" s="41">
        <v>53545.630000000005</v>
      </c>
      <c r="J47" s="10">
        <f t="shared" si="4"/>
        <v>58559.15000000001</v>
      </c>
      <c r="K47" s="41">
        <v>5013.52</v>
      </c>
      <c r="L47" s="41">
        <v>53545.630000000005</v>
      </c>
      <c r="M47" s="3"/>
      <c r="N47" s="3">
        <f t="shared" si="5"/>
        <v>-592.8499999999913</v>
      </c>
      <c r="O47" s="3">
        <v>844</v>
      </c>
      <c r="P47" s="10"/>
      <c r="Q47" s="10">
        <v>3430.3899999999994</v>
      </c>
      <c r="R47" s="10">
        <v>639.8999999999999</v>
      </c>
      <c r="S47" s="10">
        <v>692</v>
      </c>
      <c r="T47" s="3"/>
      <c r="U47" s="3"/>
      <c r="V47" s="3"/>
      <c r="W47" s="3"/>
      <c r="X47" s="39"/>
      <c r="Y47" s="3"/>
      <c r="Z47" s="3"/>
      <c r="AA47" s="39"/>
      <c r="AB47" s="3"/>
      <c r="AC47" s="3"/>
      <c r="AD47" s="39"/>
      <c r="AE47" s="3"/>
      <c r="AF47" s="3"/>
      <c r="AG47" s="39"/>
      <c r="AH47" s="3"/>
      <c r="AI47" s="3"/>
      <c r="AJ47" s="39"/>
      <c r="AK47" s="3"/>
      <c r="AL47" s="3"/>
      <c r="AM47" s="39"/>
      <c r="AN47" s="3"/>
      <c r="AO47" s="3"/>
      <c r="AP47" s="39"/>
      <c r="AQ47" s="3"/>
      <c r="AR47" s="3"/>
      <c r="AS47" s="39"/>
      <c r="AT47" s="3"/>
      <c r="AU47" s="3"/>
      <c r="AV47" s="3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5132</v>
      </c>
      <c r="BJ47" s="27">
        <f t="shared" si="6"/>
        <v>68657.54000000001</v>
      </c>
    </row>
    <row r="48" spans="1:62" ht="25.5">
      <c r="A48" s="55" t="s">
        <v>23</v>
      </c>
      <c r="B48" s="4">
        <v>210077430</v>
      </c>
      <c r="C48" s="10">
        <v>95209</v>
      </c>
      <c r="D48" s="10">
        <f t="shared" si="2"/>
        <v>95209</v>
      </c>
      <c r="E48" s="10"/>
      <c r="F48" s="10">
        <v>95209</v>
      </c>
      <c r="G48" s="10">
        <f t="shared" si="3"/>
        <v>95105.97</v>
      </c>
      <c r="H48" s="41">
        <v>6690.5599999999995</v>
      </c>
      <c r="I48" s="41">
        <v>88415.41</v>
      </c>
      <c r="J48" s="10">
        <f t="shared" si="4"/>
        <v>95105.97</v>
      </c>
      <c r="K48" s="41">
        <v>6690.5599999999995</v>
      </c>
      <c r="L48" s="41">
        <v>88415.41</v>
      </c>
      <c r="M48" s="3"/>
      <c r="N48" s="3">
        <f t="shared" si="5"/>
        <v>-103.02999999999884</v>
      </c>
      <c r="O48" s="10">
        <v>2256</v>
      </c>
      <c r="P48" s="10"/>
      <c r="Q48" s="10">
        <v>5696.289999999999</v>
      </c>
      <c r="R48" s="10">
        <v>1066.9799999999998</v>
      </c>
      <c r="S48" s="10">
        <v>1148</v>
      </c>
      <c r="T48" s="3"/>
      <c r="U48" s="3"/>
      <c r="V48" s="3"/>
      <c r="W48" s="24"/>
      <c r="X48" s="40"/>
      <c r="Y48" s="3"/>
      <c r="Z48" s="3"/>
      <c r="AA48" s="39"/>
      <c r="AB48" s="3"/>
      <c r="AC48" s="3"/>
      <c r="AD48" s="39"/>
      <c r="AE48" s="3"/>
      <c r="AF48" s="3"/>
      <c r="AG48" s="39"/>
      <c r="AH48" s="3"/>
      <c r="AI48" s="3"/>
      <c r="AJ48" s="39"/>
      <c r="AK48" s="3"/>
      <c r="AL48" s="3"/>
      <c r="AM48" s="39"/>
      <c r="AN48" s="3"/>
      <c r="AO48" s="3"/>
      <c r="AP48" s="39"/>
      <c r="AQ48" s="3"/>
      <c r="AR48" s="3"/>
      <c r="AS48" s="39"/>
      <c r="AT48" s="3"/>
      <c r="AU48" s="3"/>
      <c r="AV48" s="3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>
        <v>5228</v>
      </c>
      <c r="BJ48" s="27">
        <f t="shared" si="6"/>
        <v>109434.26</v>
      </c>
    </row>
    <row r="49" spans="1:62" ht="25.5">
      <c r="A49" s="55" t="s">
        <v>24</v>
      </c>
      <c r="B49" s="4">
        <v>50077442</v>
      </c>
      <c r="C49" s="10"/>
      <c r="D49" s="10">
        <f t="shared" si="2"/>
        <v>0</v>
      </c>
      <c r="E49" s="10"/>
      <c r="F49" s="10"/>
      <c r="G49" s="10">
        <f t="shared" si="3"/>
        <v>0</v>
      </c>
      <c r="H49" s="41"/>
      <c r="I49" s="41">
        <v>0</v>
      </c>
      <c r="J49" s="10">
        <f t="shared" si="4"/>
        <v>0</v>
      </c>
      <c r="K49" s="41"/>
      <c r="L49" s="41">
        <v>0</v>
      </c>
      <c r="M49" s="3"/>
      <c r="N49" s="3">
        <f t="shared" si="5"/>
        <v>0</v>
      </c>
      <c r="O49" s="10"/>
      <c r="P49" s="10"/>
      <c r="Q49" s="10">
        <v>5295.739999999999</v>
      </c>
      <c r="R49" s="10">
        <v>605.52</v>
      </c>
      <c r="S49" s="10">
        <v>660</v>
      </c>
      <c r="T49" s="3"/>
      <c r="U49" s="3"/>
      <c r="V49" s="3"/>
      <c r="W49" s="24"/>
      <c r="X49" s="40"/>
      <c r="Y49" s="3"/>
      <c r="Z49" s="3"/>
      <c r="AA49" s="39"/>
      <c r="AB49" s="3"/>
      <c r="AC49" s="3"/>
      <c r="AD49" s="39"/>
      <c r="AE49" s="3"/>
      <c r="AF49" s="3"/>
      <c r="AG49" s="39"/>
      <c r="AH49" s="3"/>
      <c r="AI49" s="3"/>
      <c r="AJ49" s="39"/>
      <c r="AK49" s="3"/>
      <c r="AL49" s="3"/>
      <c r="AM49" s="39"/>
      <c r="AN49" s="3"/>
      <c r="AO49" s="3"/>
      <c r="AP49" s="39"/>
      <c r="AQ49" s="3"/>
      <c r="AR49" s="3"/>
      <c r="AS49" s="39"/>
      <c r="AT49" s="3"/>
      <c r="AU49" s="3"/>
      <c r="AV49" s="3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7">
        <f t="shared" si="6"/>
        <v>5955.739999999999</v>
      </c>
    </row>
    <row r="50" spans="1:62" ht="12.75">
      <c r="A50" s="55" t="s">
        <v>91</v>
      </c>
      <c r="B50" s="4">
        <v>440200029</v>
      </c>
      <c r="C50" s="10"/>
      <c r="D50" s="10">
        <f t="shared" si="2"/>
        <v>0</v>
      </c>
      <c r="E50" s="10"/>
      <c r="F50" s="10"/>
      <c r="G50" s="10">
        <f t="shared" si="3"/>
        <v>0</v>
      </c>
      <c r="H50" s="41"/>
      <c r="I50" s="41">
        <v>0</v>
      </c>
      <c r="J50" s="10">
        <f t="shared" si="4"/>
        <v>0</v>
      </c>
      <c r="K50" s="41"/>
      <c r="L50" s="41">
        <v>0</v>
      </c>
      <c r="M50" s="3"/>
      <c r="N50" s="3">
        <f t="shared" si="5"/>
        <v>0</v>
      </c>
      <c r="O50" s="10"/>
      <c r="P50" s="10"/>
      <c r="Q50" s="10"/>
      <c r="R50" s="10"/>
      <c r="S50" s="10"/>
      <c r="T50" s="3"/>
      <c r="U50" s="3"/>
      <c r="V50" s="3"/>
      <c r="W50" s="24"/>
      <c r="X50" s="40"/>
      <c r="Y50" s="3"/>
      <c r="Z50" s="3"/>
      <c r="AA50" s="39"/>
      <c r="AB50" s="3"/>
      <c r="AC50" s="3"/>
      <c r="AD50" s="39"/>
      <c r="AE50" s="3"/>
      <c r="AF50" s="3"/>
      <c r="AG50" s="39"/>
      <c r="AH50" s="3"/>
      <c r="AI50" s="3"/>
      <c r="AJ50" s="39"/>
      <c r="AK50" s="3"/>
      <c r="AL50" s="3"/>
      <c r="AM50" s="39"/>
      <c r="AN50" s="3"/>
      <c r="AO50" s="3"/>
      <c r="AP50" s="39"/>
      <c r="AQ50" s="3"/>
      <c r="AR50" s="3"/>
      <c r="AS50" s="39"/>
      <c r="AT50" s="3"/>
      <c r="AU50" s="3"/>
      <c r="AV50" s="39"/>
      <c r="AW50" s="3"/>
      <c r="AX50" s="3">
        <v>2833.8799999999997</v>
      </c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7">
        <f t="shared" si="6"/>
        <v>2833.8799999999997</v>
      </c>
    </row>
    <row r="51" spans="1:62" ht="12.75">
      <c r="A51" s="55" t="s">
        <v>98</v>
      </c>
      <c r="B51" s="4">
        <v>50000167</v>
      </c>
      <c r="C51" s="10"/>
      <c r="D51" s="10"/>
      <c r="E51" s="10"/>
      <c r="F51" s="10"/>
      <c r="G51" s="10">
        <f t="shared" si="3"/>
        <v>0</v>
      </c>
      <c r="H51" s="41"/>
      <c r="I51" s="41">
        <v>0</v>
      </c>
      <c r="J51" s="10">
        <f t="shared" si="4"/>
        <v>0</v>
      </c>
      <c r="K51" s="41"/>
      <c r="L51" s="41">
        <v>0</v>
      </c>
      <c r="M51" s="3"/>
      <c r="N51" s="3">
        <f t="shared" si="5"/>
        <v>0</v>
      </c>
      <c r="O51" s="10"/>
      <c r="P51" s="10"/>
      <c r="Q51" s="10"/>
      <c r="R51" s="10"/>
      <c r="S51" s="10"/>
      <c r="T51" s="3"/>
      <c r="U51" s="3"/>
      <c r="V51" s="3"/>
      <c r="W51" s="24"/>
      <c r="X51" s="40"/>
      <c r="Y51" s="3"/>
      <c r="Z51" s="3"/>
      <c r="AA51" s="39"/>
      <c r="AB51" s="3"/>
      <c r="AC51" s="3"/>
      <c r="AD51" s="39"/>
      <c r="AE51" s="3"/>
      <c r="AF51" s="3"/>
      <c r="AG51" s="39"/>
      <c r="AH51" s="3"/>
      <c r="AI51" s="3"/>
      <c r="AJ51" s="39"/>
      <c r="AK51" s="3"/>
      <c r="AL51" s="3"/>
      <c r="AM51" s="39"/>
      <c r="AN51" s="3"/>
      <c r="AO51" s="3"/>
      <c r="AP51" s="39"/>
      <c r="AQ51" s="3"/>
      <c r="AR51" s="3"/>
      <c r="AS51" s="39"/>
      <c r="AT51" s="3"/>
      <c r="AU51" s="3"/>
      <c r="AV51" s="39"/>
      <c r="AW51" s="3"/>
      <c r="AX51" s="3">
        <v>464.17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27">
        <f t="shared" si="6"/>
        <v>464.17</v>
      </c>
    </row>
    <row r="52" spans="1:62" ht="25.5">
      <c r="A52" s="55" t="s">
        <v>114</v>
      </c>
      <c r="B52" s="4">
        <v>50077478</v>
      </c>
      <c r="C52" s="10">
        <v>136644</v>
      </c>
      <c r="D52" s="10">
        <f t="shared" si="2"/>
        <v>136644</v>
      </c>
      <c r="E52" s="10"/>
      <c r="F52" s="10">
        <v>136644</v>
      </c>
      <c r="G52" s="10">
        <f t="shared" si="3"/>
        <v>136643.94</v>
      </c>
      <c r="H52" s="41">
        <v>10178.119999999999</v>
      </c>
      <c r="I52" s="41">
        <v>126465.82</v>
      </c>
      <c r="J52" s="10">
        <f t="shared" si="4"/>
        <v>136643.94</v>
      </c>
      <c r="K52" s="41">
        <v>10178.119999999999</v>
      </c>
      <c r="L52" s="41">
        <v>126465.82</v>
      </c>
      <c r="M52" s="3"/>
      <c r="N52" s="3">
        <f t="shared" si="5"/>
        <v>-0.059999999997671694</v>
      </c>
      <c r="O52" s="10">
        <v>10664</v>
      </c>
      <c r="P52" s="10">
        <v>0</v>
      </c>
      <c r="Q52" s="10">
        <v>17107.29</v>
      </c>
      <c r="R52" s="10">
        <v>3219.36</v>
      </c>
      <c r="S52" s="10">
        <v>3444</v>
      </c>
      <c r="T52" s="3"/>
      <c r="U52" s="3"/>
      <c r="V52" s="3"/>
      <c r="W52" s="24"/>
      <c r="X52" s="40"/>
      <c r="Y52" s="3"/>
      <c r="Z52" s="3"/>
      <c r="AA52" s="39"/>
      <c r="AB52" s="3"/>
      <c r="AC52" s="3"/>
      <c r="AD52" s="39"/>
      <c r="AE52" s="3"/>
      <c r="AF52" s="3"/>
      <c r="AG52" s="39"/>
      <c r="AH52" s="3"/>
      <c r="AI52" s="3"/>
      <c r="AJ52" s="39"/>
      <c r="AK52" s="3"/>
      <c r="AL52" s="3"/>
      <c r="AM52" s="39"/>
      <c r="AN52" s="3"/>
      <c r="AO52" s="3"/>
      <c r="AP52" s="39"/>
      <c r="AQ52" s="3"/>
      <c r="AR52" s="3"/>
      <c r="AS52" s="39"/>
      <c r="AT52" s="3"/>
      <c r="AU52" s="3"/>
      <c r="AV52" s="3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>
        <v>624</v>
      </c>
      <c r="BJ52" s="27">
        <f t="shared" si="6"/>
        <v>168483.23</v>
      </c>
    </row>
    <row r="53" spans="1:62" ht="27" customHeight="1">
      <c r="A53" s="55" t="s">
        <v>25</v>
      </c>
      <c r="B53" s="4">
        <v>50000018</v>
      </c>
      <c r="C53" s="10">
        <v>301320</v>
      </c>
      <c r="D53" s="10">
        <f t="shared" si="2"/>
        <v>301320</v>
      </c>
      <c r="E53" s="10"/>
      <c r="F53" s="10">
        <v>301320</v>
      </c>
      <c r="G53" s="10">
        <f t="shared" si="3"/>
        <v>301319.99</v>
      </c>
      <c r="H53" s="41">
        <v>39089.58</v>
      </c>
      <c r="I53" s="41">
        <v>262230.41</v>
      </c>
      <c r="J53" s="10">
        <f t="shared" si="4"/>
        <v>301319.99</v>
      </c>
      <c r="K53" s="41">
        <v>39089.58</v>
      </c>
      <c r="L53" s="41">
        <v>262230.41</v>
      </c>
      <c r="M53" s="3"/>
      <c r="N53" s="3">
        <f t="shared" si="5"/>
        <v>-0.010000000009313226</v>
      </c>
      <c r="O53" s="10">
        <v>904</v>
      </c>
      <c r="P53" s="10">
        <v>0</v>
      </c>
      <c r="Q53" s="10"/>
      <c r="R53" s="10"/>
      <c r="S53" s="10"/>
      <c r="T53" s="3"/>
      <c r="U53" s="3"/>
      <c r="V53" s="3"/>
      <c r="W53" s="24"/>
      <c r="X53" s="40"/>
      <c r="Y53" s="3"/>
      <c r="Z53" s="3"/>
      <c r="AA53" s="39"/>
      <c r="AB53" s="3"/>
      <c r="AC53" s="3"/>
      <c r="AD53" s="39"/>
      <c r="AE53" s="3"/>
      <c r="AF53" s="3"/>
      <c r="AG53" s="39"/>
      <c r="AH53" s="3"/>
      <c r="AI53" s="3"/>
      <c r="AJ53" s="39"/>
      <c r="AK53" s="3"/>
      <c r="AL53" s="3"/>
      <c r="AM53" s="39"/>
      <c r="AN53" s="3"/>
      <c r="AO53" s="3"/>
      <c r="AP53" s="39"/>
      <c r="AQ53" s="3"/>
      <c r="AR53" s="3"/>
      <c r="AS53" s="39"/>
      <c r="AT53" s="3"/>
      <c r="AU53" s="3"/>
      <c r="AV53" s="39"/>
      <c r="AW53" s="3"/>
      <c r="AX53" s="3"/>
      <c r="AY53" s="3">
        <v>3174.88</v>
      </c>
      <c r="AZ53" s="3">
        <v>33396.47</v>
      </c>
      <c r="BA53" s="3"/>
      <c r="BB53" s="3"/>
      <c r="BC53" s="3"/>
      <c r="BD53" s="3"/>
      <c r="BE53" s="3"/>
      <c r="BF53" s="3"/>
      <c r="BG53" s="3"/>
      <c r="BH53" s="3"/>
      <c r="BI53" s="3">
        <v>1020</v>
      </c>
      <c r="BJ53" s="27">
        <f t="shared" si="6"/>
        <v>339815.33999999997</v>
      </c>
    </row>
    <row r="54" spans="1:62" ht="31.5" customHeight="1">
      <c r="A54" s="55" t="s">
        <v>65</v>
      </c>
      <c r="B54" s="4">
        <v>210000053</v>
      </c>
      <c r="C54" s="10">
        <v>8669</v>
      </c>
      <c r="D54" s="10">
        <f t="shared" si="2"/>
        <v>8669</v>
      </c>
      <c r="E54" s="10"/>
      <c r="F54" s="10">
        <v>8669</v>
      </c>
      <c r="G54" s="10">
        <f t="shared" si="3"/>
        <v>8668.04</v>
      </c>
      <c r="H54" s="41">
        <v>0</v>
      </c>
      <c r="I54" s="41">
        <v>8668.04</v>
      </c>
      <c r="J54" s="10">
        <f t="shared" si="4"/>
        <v>8668.04</v>
      </c>
      <c r="K54" s="41">
        <v>0</v>
      </c>
      <c r="L54" s="41">
        <v>8668.04</v>
      </c>
      <c r="M54" s="3"/>
      <c r="N54" s="3">
        <f t="shared" si="5"/>
        <v>-0.9599999999991269</v>
      </c>
      <c r="O54" s="10">
        <v>0</v>
      </c>
      <c r="P54" s="10">
        <v>0</v>
      </c>
      <c r="Q54" s="10"/>
      <c r="R54" s="10"/>
      <c r="S54" s="10"/>
      <c r="T54" s="3"/>
      <c r="U54" s="3"/>
      <c r="V54" s="3"/>
      <c r="W54" s="24">
        <v>109640</v>
      </c>
      <c r="X54" s="40"/>
      <c r="Y54" s="3">
        <v>9988</v>
      </c>
      <c r="Z54" s="3"/>
      <c r="AA54" s="39"/>
      <c r="AB54" s="3"/>
      <c r="AC54" s="3"/>
      <c r="AD54" s="39"/>
      <c r="AE54" s="3"/>
      <c r="AF54" s="3"/>
      <c r="AG54" s="39"/>
      <c r="AH54" s="3"/>
      <c r="AI54" s="3"/>
      <c r="AJ54" s="39"/>
      <c r="AK54" s="3"/>
      <c r="AL54" s="3"/>
      <c r="AM54" s="39"/>
      <c r="AN54" s="3"/>
      <c r="AO54" s="3"/>
      <c r="AP54" s="39"/>
      <c r="AQ54" s="3"/>
      <c r="AR54" s="3"/>
      <c r="AS54" s="39"/>
      <c r="AT54" s="3"/>
      <c r="AU54" s="3"/>
      <c r="AV54" s="3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>
        <v>0</v>
      </c>
      <c r="BJ54" s="27">
        <f t="shared" si="6"/>
        <v>128296.04000000001</v>
      </c>
    </row>
    <row r="55" spans="1:62" ht="31.5" customHeight="1">
      <c r="A55" s="55" t="s">
        <v>26</v>
      </c>
      <c r="B55" s="4">
        <v>760200025</v>
      </c>
      <c r="C55" s="10">
        <v>83109</v>
      </c>
      <c r="D55" s="10">
        <f t="shared" si="2"/>
        <v>83109</v>
      </c>
      <c r="E55" s="10"/>
      <c r="F55" s="10">
        <v>83109</v>
      </c>
      <c r="G55" s="10">
        <f t="shared" si="3"/>
        <v>83042.92</v>
      </c>
      <c r="H55" s="41">
        <v>10575.920000000002</v>
      </c>
      <c r="I55" s="41">
        <v>72467</v>
      </c>
      <c r="J55" s="10">
        <f t="shared" si="4"/>
        <v>83042.92</v>
      </c>
      <c r="K55" s="41">
        <v>10575.920000000002</v>
      </c>
      <c r="L55" s="41">
        <v>72467</v>
      </c>
      <c r="M55" s="3"/>
      <c r="N55" s="3">
        <f t="shared" si="5"/>
        <v>-66.08000000000175</v>
      </c>
      <c r="O55" s="10">
        <v>1476</v>
      </c>
      <c r="P55" s="10">
        <v>0</v>
      </c>
      <c r="Q55" s="10"/>
      <c r="R55" s="10"/>
      <c r="S55" s="10"/>
      <c r="T55" s="3"/>
      <c r="U55" s="3"/>
      <c r="V55" s="3"/>
      <c r="W55" s="24">
        <v>92216</v>
      </c>
      <c r="X55" s="40"/>
      <c r="Y55" s="3">
        <v>13092</v>
      </c>
      <c r="Z55" s="3"/>
      <c r="AA55" s="39"/>
      <c r="AB55" s="3"/>
      <c r="AC55" s="3"/>
      <c r="AD55" s="39"/>
      <c r="AE55" s="3"/>
      <c r="AF55" s="3"/>
      <c r="AG55" s="39"/>
      <c r="AH55" s="3"/>
      <c r="AI55" s="3"/>
      <c r="AJ55" s="39"/>
      <c r="AK55" s="3"/>
      <c r="AL55" s="3"/>
      <c r="AM55" s="39"/>
      <c r="AN55" s="3"/>
      <c r="AO55" s="3"/>
      <c r="AP55" s="39"/>
      <c r="AQ55" s="3"/>
      <c r="AR55" s="3"/>
      <c r="AS55" s="39"/>
      <c r="AT55" s="3"/>
      <c r="AU55" s="3"/>
      <c r="AV55" s="3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>
        <v>12032</v>
      </c>
      <c r="BJ55" s="27">
        <f t="shared" si="6"/>
        <v>201858.91999999998</v>
      </c>
    </row>
    <row r="56" spans="1:62" ht="24.75" customHeight="1">
      <c r="A56" s="55" t="s">
        <v>27</v>
      </c>
      <c r="B56" s="4">
        <v>681000007</v>
      </c>
      <c r="C56" s="10">
        <v>9945</v>
      </c>
      <c r="D56" s="10">
        <f t="shared" si="2"/>
        <v>9945</v>
      </c>
      <c r="E56" s="10"/>
      <c r="F56" s="10">
        <v>9945</v>
      </c>
      <c r="G56" s="10">
        <f t="shared" si="3"/>
        <v>2009.47</v>
      </c>
      <c r="H56" s="41">
        <v>0</v>
      </c>
      <c r="I56" s="41">
        <v>2009.47</v>
      </c>
      <c r="J56" s="10">
        <f t="shared" si="4"/>
        <v>2009.47</v>
      </c>
      <c r="K56" s="41">
        <v>0</v>
      </c>
      <c r="L56" s="41">
        <v>2009.47</v>
      </c>
      <c r="M56" s="3"/>
      <c r="N56" s="3">
        <f t="shared" si="5"/>
        <v>-7935.53</v>
      </c>
      <c r="O56" s="10">
        <v>92</v>
      </c>
      <c r="P56" s="10">
        <v>0</v>
      </c>
      <c r="Q56" s="10">
        <v>0</v>
      </c>
      <c r="R56" s="10"/>
      <c r="S56" s="10"/>
      <c r="T56" s="3"/>
      <c r="U56" s="3"/>
      <c r="V56" s="3"/>
      <c r="W56" s="24"/>
      <c r="X56" s="40"/>
      <c r="Y56" s="3"/>
      <c r="Z56" s="3"/>
      <c r="AA56" s="39"/>
      <c r="AB56" s="3"/>
      <c r="AC56" s="3"/>
      <c r="AD56" s="39"/>
      <c r="AE56" s="3"/>
      <c r="AF56" s="3"/>
      <c r="AG56" s="39"/>
      <c r="AH56" s="3"/>
      <c r="AI56" s="3"/>
      <c r="AJ56" s="39"/>
      <c r="AK56" s="3"/>
      <c r="AL56" s="3"/>
      <c r="AM56" s="39"/>
      <c r="AN56" s="3"/>
      <c r="AO56" s="3"/>
      <c r="AP56" s="39"/>
      <c r="AQ56" s="3"/>
      <c r="AR56" s="3"/>
      <c r="AS56" s="39"/>
      <c r="AT56" s="3"/>
      <c r="AU56" s="3"/>
      <c r="AV56" s="3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>
        <v>480</v>
      </c>
      <c r="BJ56" s="27">
        <f t="shared" si="6"/>
        <v>2581.4700000000003</v>
      </c>
    </row>
    <row r="57" spans="1:62" ht="25.5">
      <c r="A57" s="55" t="s">
        <v>28</v>
      </c>
      <c r="B57" s="4">
        <v>50077482</v>
      </c>
      <c r="C57" s="10">
        <v>16982</v>
      </c>
      <c r="D57" s="10">
        <f t="shared" si="2"/>
        <v>16982</v>
      </c>
      <c r="E57" s="10"/>
      <c r="F57" s="10">
        <v>16982</v>
      </c>
      <c r="G57" s="10">
        <f t="shared" si="3"/>
        <v>16003.01</v>
      </c>
      <c r="H57" s="41">
        <v>1501.8999999999999</v>
      </c>
      <c r="I57" s="41">
        <v>14501.11</v>
      </c>
      <c r="J57" s="10">
        <f t="shared" si="4"/>
        <v>16003.01</v>
      </c>
      <c r="K57" s="41">
        <v>1501.8999999999999</v>
      </c>
      <c r="L57" s="41">
        <v>14501.11</v>
      </c>
      <c r="M57" s="3"/>
      <c r="N57" s="3">
        <f t="shared" si="5"/>
        <v>-978.9899999999998</v>
      </c>
      <c r="O57" s="10">
        <v>64</v>
      </c>
      <c r="P57" s="10">
        <v>0</v>
      </c>
      <c r="Q57" s="10"/>
      <c r="R57" s="10"/>
      <c r="S57" s="10"/>
      <c r="T57" s="3"/>
      <c r="U57" s="3"/>
      <c r="V57" s="3"/>
      <c r="W57" s="3"/>
      <c r="X57" s="39"/>
      <c r="Y57" s="3"/>
      <c r="Z57" s="3"/>
      <c r="AA57" s="39"/>
      <c r="AB57" s="3"/>
      <c r="AC57" s="3"/>
      <c r="AD57" s="39"/>
      <c r="AE57" s="3"/>
      <c r="AF57" s="3"/>
      <c r="AG57" s="39"/>
      <c r="AH57" s="3"/>
      <c r="AI57" s="3"/>
      <c r="AJ57" s="39"/>
      <c r="AK57" s="3"/>
      <c r="AL57" s="3"/>
      <c r="AM57" s="39"/>
      <c r="AN57" s="3"/>
      <c r="AO57" s="3"/>
      <c r="AP57" s="39"/>
      <c r="AQ57" s="3"/>
      <c r="AR57" s="3"/>
      <c r="AS57" s="39"/>
      <c r="AT57" s="3"/>
      <c r="AU57" s="3"/>
      <c r="AV57" s="3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>
        <v>1572</v>
      </c>
      <c r="BJ57" s="27">
        <f t="shared" si="6"/>
        <v>17639.010000000002</v>
      </c>
    </row>
    <row r="58" spans="1:62" ht="25.5">
      <c r="A58" s="55" t="s">
        <v>29</v>
      </c>
      <c r="B58" s="4">
        <v>210077422</v>
      </c>
      <c r="C58" s="10">
        <v>18849</v>
      </c>
      <c r="D58" s="10">
        <f t="shared" si="2"/>
        <v>18849</v>
      </c>
      <c r="E58" s="10"/>
      <c r="F58" s="10">
        <v>18849</v>
      </c>
      <c r="G58" s="10">
        <f t="shared" si="3"/>
        <v>16094.93</v>
      </c>
      <c r="H58" s="41">
        <v>3432.44</v>
      </c>
      <c r="I58" s="41">
        <v>12662.49</v>
      </c>
      <c r="J58" s="10">
        <f t="shared" si="4"/>
        <v>16094.93</v>
      </c>
      <c r="K58" s="41">
        <v>3432.44</v>
      </c>
      <c r="L58" s="41">
        <v>12662.49</v>
      </c>
      <c r="M58" s="3"/>
      <c r="N58" s="3">
        <f t="shared" si="5"/>
        <v>-2754.0699999999997</v>
      </c>
      <c r="O58" s="10">
        <v>164</v>
      </c>
      <c r="P58" s="10">
        <v>0</v>
      </c>
      <c r="Q58" s="10">
        <v>12966.11</v>
      </c>
      <c r="R58" s="10">
        <v>1979.44</v>
      </c>
      <c r="S58" s="10">
        <v>2052</v>
      </c>
      <c r="T58" s="3"/>
      <c r="U58" s="3"/>
      <c r="V58" s="3"/>
      <c r="W58" s="3"/>
      <c r="X58" s="39"/>
      <c r="Y58" s="3"/>
      <c r="Z58" s="3"/>
      <c r="AA58" s="39"/>
      <c r="AB58" s="3"/>
      <c r="AC58" s="3"/>
      <c r="AD58" s="39"/>
      <c r="AE58" s="3"/>
      <c r="AF58" s="3"/>
      <c r="AG58" s="39"/>
      <c r="AH58" s="3"/>
      <c r="AI58" s="3"/>
      <c r="AJ58" s="39"/>
      <c r="AK58" s="3"/>
      <c r="AL58" s="3"/>
      <c r="AM58" s="39"/>
      <c r="AN58" s="3"/>
      <c r="AO58" s="3"/>
      <c r="AP58" s="39"/>
      <c r="AQ58" s="3"/>
      <c r="AR58" s="3"/>
      <c r="AS58" s="39"/>
      <c r="AT58" s="3"/>
      <c r="AU58" s="3"/>
      <c r="AV58" s="3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>
        <v>3596</v>
      </c>
      <c r="BJ58" s="27">
        <f t="shared" si="6"/>
        <v>34873.04</v>
      </c>
    </row>
    <row r="59" spans="1:62" ht="25.5">
      <c r="A59" s="55" t="s">
        <v>46</v>
      </c>
      <c r="B59" s="4">
        <v>50000034</v>
      </c>
      <c r="C59" s="10">
        <v>10602</v>
      </c>
      <c r="D59" s="10">
        <f t="shared" si="2"/>
        <v>10602</v>
      </c>
      <c r="E59" s="10"/>
      <c r="F59" s="10">
        <v>10602</v>
      </c>
      <c r="G59" s="10">
        <f t="shared" si="3"/>
        <v>10309.54</v>
      </c>
      <c r="H59" s="41">
        <v>2280.24</v>
      </c>
      <c r="I59" s="41">
        <v>8029.300000000001</v>
      </c>
      <c r="J59" s="10">
        <f t="shared" si="4"/>
        <v>10309.54</v>
      </c>
      <c r="K59" s="41">
        <v>2280.24</v>
      </c>
      <c r="L59" s="41">
        <v>8029.300000000001</v>
      </c>
      <c r="M59" s="3"/>
      <c r="N59" s="3">
        <f t="shared" si="5"/>
        <v>-292.4599999999991</v>
      </c>
      <c r="O59" s="10">
        <v>44</v>
      </c>
      <c r="P59" s="10">
        <v>0</v>
      </c>
      <c r="Q59" s="10">
        <v>15306.199999999997</v>
      </c>
      <c r="R59" s="10">
        <v>2362.44</v>
      </c>
      <c r="S59" s="10">
        <v>2564</v>
      </c>
      <c r="T59" s="3"/>
      <c r="U59" s="3"/>
      <c r="V59" s="24"/>
      <c r="W59" s="24"/>
      <c r="X59" s="40"/>
      <c r="Y59" s="3"/>
      <c r="Z59" s="3"/>
      <c r="AA59" s="39"/>
      <c r="AB59" s="3"/>
      <c r="AC59" s="3"/>
      <c r="AD59" s="39"/>
      <c r="AE59" s="3"/>
      <c r="AF59" s="3"/>
      <c r="AG59" s="39"/>
      <c r="AH59" s="3"/>
      <c r="AI59" s="3"/>
      <c r="AJ59" s="39"/>
      <c r="AK59" s="3"/>
      <c r="AL59" s="3"/>
      <c r="AM59" s="39"/>
      <c r="AN59" s="3"/>
      <c r="AO59" s="3"/>
      <c r="AP59" s="39"/>
      <c r="AQ59" s="3"/>
      <c r="AR59" s="3"/>
      <c r="AS59" s="39"/>
      <c r="AT59" s="3"/>
      <c r="AU59" s="3"/>
      <c r="AV59" s="3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>
        <v>2436</v>
      </c>
      <c r="BJ59" s="27">
        <f t="shared" si="6"/>
        <v>30659.739999999998</v>
      </c>
    </row>
    <row r="60" spans="1:62" ht="25.5">
      <c r="A60" s="55" t="s">
        <v>30</v>
      </c>
      <c r="B60" s="4">
        <v>760200020</v>
      </c>
      <c r="C60" s="10">
        <v>122409</v>
      </c>
      <c r="D60" s="10">
        <f t="shared" si="2"/>
        <v>122409</v>
      </c>
      <c r="E60" s="10"/>
      <c r="F60" s="10">
        <v>122409</v>
      </c>
      <c r="G60" s="10">
        <f t="shared" si="3"/>
        <v>109846.79</v>
      </c>
      <c r="H60" s="41">
        <v>13346.380000000001</v>
      </c>
      <c r="I60" s="41">
        <v>96500.40999999999</v>
      </c>
      <c r="J60" s="10">
        <f t="shared" si="4"/>
        <v>109846.79</v>
      </c>
      <c r="K60" s="41">
        <v>13346.380000000001</v>
      </c>
      <c r="L60" s="41">
        <v>96500.40999999999</v>
      </c>
      <c r="M60" s="3"/>
      <c r="N60" s="3">
        <f t="shared" si="5"/>
        <v>-12562.210000000006</v>
      </c>
      <c r="O60" s="10">
        <v>2104</v>
      </c>
      <c r="P60" s="10">
        <v>0</v>
      </c>
      <c r="Q60" s="10"/>
      <c r="R60" s="10"/>
      <c r="S60" s="10"/>
      <c r="T60" s="3"/>
      <c r="U60" s="3"/>
      <c r="V60" s="24"/>
      <c r="W60" s="24"/>
      <c r="X60" s="40"/>
      <c r="Y60" s="3"/>
      <c r="Z60" s="3"/>
      <c r="AA60" s="39"/>
      <c r="AB60" s="3"/>
      <c r="AC60" s="3"/>
      <c r="AD60" s="39"/>
      <c r="AE60" s="3"/>
      <c r="AF60" s="3"/>
      <c r="AG60" s="39"/>
      <c r="AH60" s="3"/>
      <c r="AI60" s="3"/>
      <c r="AJ60" s="39"/>
      <c r="AK60" s="3"/>
      <c r="AL60" s="3"/>
      <c r="AM60" s="39"/>
      <c r="AN60" s="3"/>
      <c r="AO60" s="3"/>
      <c r="AP60" s="39"/>
      <c r="AQ60" s="3"/>
      <c r="AR60" s="3"/>
      <c r="AS60" s="39"/>
      <c r="AT60" s="3"/>
      <c r="AU60" s="3"/>
      <c r="AV60" s="3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>
        <v>15156</v>
      </c>
      <c r="BJ60" s="27">
        <f t="shared" si="6"/>
        <v>127106.79</v>
      </c>
    </row>
    <row r="61" spans="1:62" ht="25.5">
      <c r="A61" s="55" t="s">
        <v>11</v>
      </c>
      <c r="B61" s="4">
        <v>601000010</v>
      </c>
      <c r="C61" s="10">
        <v>57587</v>
      </c>
      <c r="D61" s="10">
        <f t="shared" si="2"/>
        <v>57587</v>
      </c>
      <c r="E61" s="10"/>
      <c r="F61" s="10">
        <v>57587</v>
      </c>
      <c r="G61" s="10">
        <f t="shared" si="3"/>
        <v>57586.72</v>
      </c>
      <c r="H61" s="41">
        <v>9031.36</v>
      </c>
      <c r="I61" s="41">
        <v>48555.36</v>
      </c>
      <c r="J61" s="10">
        <f t="shared" si="4"/>
        <v>57586.72</v>
      </c>
      <c r="K61" s="41">
        <v>9031.36</v>
      </c>
      <c r="L61" s="41">
        <v>48555.36</v>
      </c>
      <c r="M61" s="3"/>
      <c r="N61" s="3">
        <f t="shared" si="5"/>
        <v>-0.27999999999883585</v>
      </c>
      <c r="O61" s="10">
        <v>1288</v>
      </c>
      <c r="P61" s="10">
        <v>0</v>
      </c>
      <c r="Q61" s="10">
        <v>0</v>
      </c>
      <c r="R61" s="10"/>
      <c r="S61" s="10"/>
      <c r="T61" s="3"/>
      <c r="U61" s="3"/>
      <c r="V61" s="24"/>
      <c r="W61" s="24"/>
      <c r="X61" s="40"/>
      <c r="Y61" s="3"/>
      <c r="Z61" s="3"/>
      <c r="AA61" s="39"/>
      <c r="AB61" s="3"/>
      <c r="AC61" s="3"/>
      <c r="AD61" s="39"/>
      <c r="AE61" s="3"/>
      <c r="AF61" s="3"/>
      <c r="AG61" s="39"/>
      <c r="AH61" s="3"/>
      <c r="AI61" s="3"/>
      <c r="AJ61" s="39"/>
      <c r="AK61" s="3"/>
      <c r="AL61" s="3"/>
      <c r="AM61" s="39"/>
      <c r="AN61" s="3"/>
      <c r="AO61" s="3"/>
      <c r="AP61" s="39"/>
      <c r="AQ61" s="3"/>
      <c r="AR61" s="3"/>
      <c r="AS61" s="39"/>
      <c r="AT61" s="3"/>
      <c r="AU61" s="3"/>
      <c r="AV61" s="3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>
        <v>8384</v>
      </c>
      <c r="BJ61" s="27">
        <f t="shared" si="6"/>
        <v>67258.72</v>
      </c>
    </row>
    <row r="62" spans="1:62" ht="25.5">
      <c r="A62" s="55" t="s">
        <v>31</v>
      </c>
      <c r="B62" s="4">
        <v>210077421</v>
      </c>
      <c r="C62" s="10">
        <v>36896</v>
      </c>
      <c r="D62" s="10">
        <f t="shared" si="2"/>
        <v>36896</v>
      </c>
      <c r="E62" s="10"/>
      <c r="F62" s="10">
        <v>36896</v>
      </c>
      <c r="G62" s="10">
        <f t="shared" si="3"/>
        <v>35149.92</v>
      </c>
      <c r="H62" s="41">
        <v>4818.200000000001</v>
      </c>
      <c r="I62" s="41">
        <v>30331.719999999998</v>
      </c>
      <c r="J62" s="10">
        <f t="shared" si="4"/>
        <v>35149.92</v>
      </c>
      <c r="K62" s="41">
        <v>4818.200000000001</v>
      </c>
      <c r="L62" s="41">
        <v>30331.719999999998</v>
      </c>
      <c r="M62" s="3"/>
      <c r="N62" s="3">
        <f t="shared" si="5"/>
        <v>-1746.0800000000017</v>
      </c>
      <c r="O62" s="3">
        <v>384</v>
      </c>
      <c r="P62" s="10">
        <v>0</v>
      </c>
      <c r="Q62" s="10"/>
      <c r="R62" s="10"/>
      <c r="S62" s="10"/>
      <c r="T62" s="3"/>
      <c r="U62" s="3"/>
      <c r="V62" s="24"/>
      <c r="W62" s="24"/>
      <c r="X62" s="40"/>
      <c r="Y62" s="3"/>
      <c r="Z62" s="3"/>
      <c r="AA62" s="39"/>
      <c r="AB62" s="3"/>
      <c r="AC62" s="3"/>
      <c r="AD62" s="39"/>
      <c r="AE62" s="3"/>
      <c r="AF62" s="3"/>
      <c r="AG62" s="39"/>
      <c r="AH62" s="3"/>
      <c r="AI62" s="3"/>
      <c r="AJ62" s="39"/>
      <c r="AK62" s="3"/>
      <c r="AL62" s="3"/>
      <c r="AM62" s="39"/>
      <c r="AN62" s="3"/>
      <c r="AO62" s="3"/>
      <c r="AP62" s="39"/>
      <c r="AQ62" s="3"/>
      <c r="AR62" s="3"/>
      <c r="AS62" s="39"/>
      <c r="AT62" s="3"/>
      <c r="AU62" s="3"/>
      <c r="AV62" s="3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>
        <v>4836</v>
      </c>
      <c r="BJ62" s="27">
        <f t="shared" si="6"/>
        <v>40369.92</v>
      </c>
    </row>
    <row r="63" spans="1:62" ht="25.5">
      <c r="A63" s="55" t="s">
        <v>32</v>
      </c>
      <c r="B63" s="4">
        <v>210000007</v>
      </c>
      <c r="C63" s="10">
        <v>6014</v>
      </c>
      <c r="D63" s="10">
        <f t="shared" si="2"/>
        <v>6014</v>
      </c>
      <c r="E63" s="10"/>
      <c r="F63" s="10">
        <v>6014</v>
      </c>
      <c r="G63" s="10">
        <f t="shared" si="3"/>
        <v>6013.44</v>
      </c>
      <c r="H63" s="41">
        <v>0</v>
      </c>
      <c r="I63" s="41">
        <v>6013.44</v>
      </c>
      <c r="J63" s="10">
        <f t="shared" si="4"/>
        <v>6013.44</v>
      </c>
      <c r="K63" s="41">
        <v>0</v>
      </c>
      <c r="L63" s="41">
        <v>6013.44</v>
      </c>
      <c r="M63" s="3"/>
      <c r="N63" s="3">
        <f t="shared" si="5"/>
        <v>-0.5600000000004002</v>
      </c>
      <c r="O63" s="10">
        <v>0</v>
      </c>
      <c r="P63" s="10">
        <v>0</v>
      </c>
      <c r="Q63" s="10"/>
      <c r="R63" s="10"/>
      <c r="S63" s="10"/>
      <c r="T63" s="3"/>
      <c r="U63" s="3"/>
      <c r="V63" s="24"/>
      <c r="W63" s="24">
        <v>69691.99999999999</v>
      </c>
      <c r="X63" s="40"/>
      <c r="Y63" s="3">
        <v>11212</v>
      </c>
      <c r="Z63" s="3"/>
      <c r="AA63" s="39"/>
      <c r="AB63" s="3"/>
      <c r="AC63" s="3"/>
      <c r="AD63" s="39"/>
      <c r="AE63" s="3"/>
      <c r="AF63" s="3"/>
      <c r="AG63" s="39"/>
      <c r="AH63" s="3"/>
      <c r="AI63" s="3"/>
      <c r="AJ63" s="39"/>
      <c r="AK63" s="3"/>
      <c r="AL63" s="3"/>
      <c r="AM63" s="39"/>
      <c r="AN63" s="3"/>
      <c r="AO63" s="3"/>
      <c r="AP63" s="39"/>
      <c r="AQ63" s="3"/>
      <c r="AR63" s="3"/>
      <c r="AS63" s="39"/>
      <c r="AT63" s="3"/>
      <c r="AU63" s="3"/>
      <c r="AV63" s="3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>
        <v>0</v>
      </c>
      <c r="BJ63" s="27">
        <f t="shared" si="6"/>
        <v>86917.43999999999</v>
      </c>
    </row>
    <row r="64" spans="1:62" ht="25.5">
      <c r="A64" s="55" t="s">
        <v>33</v>
      </c>
      <c r="B64" s="4">
        <v>210000008</v>
      </c>
      <c r="C64" s="10">
        <v>121621</v>
      </c>
      <c r="D64" s="10">
        <f t="shared" si="2"/>
        <v>121621</v>
      </c>
      <c r="E64" s="10"/>
      <c r="F64" s="10">
        <v>121621</v>
      </c>
      <c r="G64" s="10">
        <f t="shared" si="3"/>
        <v>121620.09</v>
      </c>
      <c r="H64" s="41">
        <v>11799.260000000002</v>
      </c>
      <c r="I64" s="41">
        <v>109820.82999999999</v>
      </c>
      <c r="J64" s="10">
        <f t="shared" si="4"/>
        <v>121620.09</v>
      </c>
      <c r="K64" s="41">
        <v>11799.260000000002</v>
      </c>
      <c r="L64" s="41">
        <v>109820.82999999999</v>
      </c>
      <c r="M64" s="3"/>
      <c r="N64" s="3">
        <f t="shared" si="5"/>
        <v>-0.9100000000034925</v>
      </c>
      <c r="O64" s="10">
        <v>1412</v>
      </c>
      <c r="P64" s="10">
        <v>0</v>
      </c>
      <c r="Q64" s="10"/>
      <c r="R64" s="10"/>
      <c r="S64" s="10"/>
      <c r="T64" s="3"/>
      <c r="U64" s="3"/>
      <c r="V64" s="24"/>
      <c r="W64" s="24"/>
      <c r="X64" s="40"/>
      <c r="Y64" s="3"/>
      <c r="Z64" s="3"/>
      <c r="AA64" s="39"/>
      <c r="AB64" s="3"/>
      <c r="AC64" s="3"/>
      <c r="AD64" s="39"/>
      <c r="AE64" s="3"/>
      <c r="AF64" s="3"/>
      <c r="AG64" s="39"/>
      <c r="AH64" s="3"/>
      <c r="AI64" s="3"/>
      <c r="AJ64" s="39"/>
      <c r="AK64" s="3"/>
      <c r="AL64" s="3"/>
      <c r="AM64" s="39"/>
      <c r="AN64" s="3"/>
      <c r="AO64" s="3"/>
      <c r="AP64" s="39"/>
      <c r="AQ64" s="3"/>
      <c r="AR64" s="3"/>
      <c r="AS64" s="39"/>
      <c r="AT64" s="3"/>
      <c r="AU64" s="3"/>
      <c r="AV64" s="3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>
        <v>24692</v>
      </c>
      <c r="BJ64" s="27">
        <f t="shared" si="6"/>
        <v>147724.09</v>
      </c>
    </row>
    <row r="65" spans="1:62" ht="24.75" customHeight="1">
      <c r="A65" s="55" t="s">
        <v>99</v>
      </c>
      <c r="B65" s="4">
        <v>761200014</v>
      </c>
      <c r="C65" s="10">
        <v>8564</v>
      </c>
      <c r="D65" s="10">
        <f t="shared" si="2"/>
        <v>8564</v>
      </c>
      <c r="E65" s="10"/>
      <c r="F65" s="10">
        <v>8564</v>
      </c>
      <c r="G65" s="10">
        <f t="shared" si="3"/>
        <v>8563.56</v>
      </c>
      <c r="H65" s="41"/>
      <c r="I65" s="41">
        <v>8563.56</v>
      </c>
      <c r="J65" s="10">
        <f t="shared" si="4"/>
        <v>8563.56</v>
      </c>
      <c r="K65" s="41"/>
      <c r="L65" s="41">
        <v>8563.56</v>
      </c>
      <c r="M65" s="3"/>
      <c r="N65" s="3">
        <f t="shared" si="5"/>
        <v>-0.4400000000005093</v>
      </c>
      <c r="O65" s="10">
        <v>0</v>
      </c>
      <c r="P65" s="10">
        <v>0</v>
      </c>
      <c r="Q65" s="10"/>
      <c r="R65" s="10"/>
      <c r="S65" s="10"/>
      <c r="T65" s="3"/>
      <c r="U65" s="3"/>
      <c r="V65" s="24"/>
      <c r="W65" s="24">
        <v>69692</v>
      </c>
      <c r="X65" s="40"/>
      <c r="Y65" s="3">
        <v>3080</v>
      </c>
      <c r="Z65" s="3"/>
      <c r="AA65" s="39"/>
      <c r="AB65" s="3"/>
      <c r="AC65" s="3"/>
      <c r="AD65" s="39"/>
      <c r="AE65" s="3"/>
      <c r="AF65" s="3"/>
      <c r="AG65" s="39"/>
      <c r="AH65" s="3"/>
      <c r="AI65" s="3"/>
      <c r="AJ65" s="39"/>
      <c r="AK65" s="3"/>
      <c r="AL65" s="3"/>
      <c r="AM65" s="39"/>
      <c r="AN65" s="3"/>
      <c r="AO65" s="3"/>
      <c r="AP65" s="39"/>
      <c r="AQ65" s="3"/>
      <c r="AR65" s="3"/>
      <c r="AS65" s="39"/>
      <c r="AT65" s="3"/>
      <c r="AU65" s="3"/>
      <c r="AV65" s="39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>
        <v>0</v>
      </c>
      <c r="BJ65" s="27">
        <f t="shared" si="6"/>
        <v>81335.56</v>
      </c>
    </row>
    <row r="66" spans="1:62" ht="25.5">
      <c r="A66" s="55" t="s">
        <v>34</v>
      </c>
      <c r="B66" s="4">
        <v>601000008</v>
      </c>
      <c r="C66" s="10">
        <v>61678</v>
      </c>
      <c r="D66" s="10">
        <f t="shared" si="2"/>
        <v>61678</v>
      </c>
      <c r="E66" s="10"/>
      <c r="F66" s="10">
        <v>61678</v>
      </c>
      <c r="G66" s="10">
        <f t="shared" si="3"/>
        <v>61677.06</v>
      </c>
      <c r="H66" s="41">
        <v>9039.619999999999</v>
      </c>
      <c r="I66" s="41">
        <v>52637.44</v>
      </c>
      <c r="J66" s="10">
        <f t="shared" si="4"/>
        <v>61677.06</v>
      </c>
      <c r="K66" s="41">
        <v>9039.619999999999</v>
      </c>
      <c r="L66" s="41">
        <v>52637.44</v>
      </c>
      <c r="M66" s="3"/>
      <c r="N66" s="3">
        <f t="shared" si="5"/>
        <v>-0.9400000000023283</v>
      </c>
      <c r="O66" s="10">
        <v>1740</v>
      </c>
      <c r="P66" s="10">
        <v>0</v>
      </c>
      <c r="Q66" s="10">
        <v>1526.4299999999998</v>
      </c>
      <c r="R66" s="10">
        <v>284.42</v>
      </c>
      <c r="S66" s="10">
        <v>308</v>
      </c>
      <c r="T66" s="3"/>
      <c r="U66" s="3"/>
      <c r="V66" s="24"/>
      <c r="W66" s="24"/>
      <c r="X66" s="40"/>
      <c r="Y66" s="3"/>
      <c r="Z66" s="3"/>
      <c r="AA66" s="39"/>
      <c r="AB66" s="3"/>
      <c r="AC66" s="3"/>
      <c r="AD66" s="39"/>
      <c r="AE66" s="3"/>
      <c r="AF66" s="3"/>
      <c r="AG66" s="39"/>
      <c r="AH66" s="3"/>
      <c r="AI66" s="3"/>
      <c r="AJ66" s="39"/>
      <c r="AK66" s="3"/>
      <c r="AL66" s="3"/>
      <c r="AM66" s="39"/>
      <c r="AN66" s="3"/>
      <c r="AO66" s="3"/>
      <c r="AP66" s="39"/>
      <c r="AQ66" s="3"/>
      <c r="AR66" s="3"/>
      <c r="AS66" s="39"/>
      <c r="AT66" s="3"/>
      <c r="AU66" s="3"/>
      <c r="AV66" s="39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>
        <v>8224</v>
      </c>
      <c r="BJ66" s="27">
        <f t="shared" si="6"/>
        <v>73475.48999999999</v>
      </c>
    </row>
    <row r="67" spans="1:62" ht="12.75">
      <c r="A67" s="55" t="s">
        <v>115</v>
      </c>
      <c r="B67" s="4">
        <v>50000037</v>
      </c>
      <c r="C67" s="10">
        <v>30399</v>
      </c>
      <c r="D67" s="10">
        <f t="shared" si="2"/>
        <v>30399</v>
      </c>
      <c r="E67" s="10"/>
      <c r="F67" s="10">
        <v>30399</v>
      </c>
      <c r="G67" s="10">
        <f t="shared" si="3"/>
        <v>28145.48</v>
      </c>
      <c r="H67" s="41">
        <v>0</v>
      </c>
      <c r="I67" s="41">
        <v>28145.48</v>
      </c>
      <c r="J67" s="10">
        <f t="shared" si="4"/>
        <v>28145.48</v>
      </c>
      <c r="K67" s="41">
        <v>0</v>
      </c>
      <c r="L67" s="41">
        <v>28145.48</v>
      </c>
      <c r="M67" s="3"/>
      <c r="N67" s="3">
        <f t="shared" si="5"/>
        <v>-2253.5200000000004</v>
      </c>
      <c r="O67" s="10">
        <v>640</v>
      </c>
      <c r="P67" s="10">
        <v>0</v>
      </c>
      <c r="Q67" s="10"/>
      <c r="R67" s="10"/>
      <c r="S67" s="10"/>
      <c r="T67" s="3"/>
      <c r="U67" s="3"/>
      <c r="V67" s="24"/>
      <c r="W67" s="24">
        <v>156807</v>
      </c>
      <c r="X67" s="40"/>
      <c r="Y67" s="3">
        <v>18656</v>
      </c>
      <c r="Z67" s="3"/>
      <c r="AA67" s="39"/>
      <c r="AB67" s="3"/>
      <c r="AC67" s="3"/>
      <c r="AD67" s="39"/>
      <c r="AE67" s="3"/>
      <c r="AF67" s="3"/>
      <c r="AG67" s="39"/>
      <c r="AH67" s="3"/>
      <c r="AI67" s="3"/>
      <c r="AJ67" s="39"/>
      <c r="AK67" s="3"/>
      <c r="AL67" s="3"/>
      <c r="AM67" s="39"/>
      <c r="AN67" s="3"/>
      <c r="AO67" s="3"/>
      <c r="AP67" s="39"/>
      <c r="AQ67" s="3"/>
      <c r="AR67" s="3"/>
      <c r="AS67" s="39"/>
      <c r="AT67" s="3"/>
      <c r="AU67" s="3"/>
      <c r="AV67" s="39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>
        <v>1308</v>
      </c>
      <c r="BJ67" s="27">
        <f t="shared" si="6"/>
        <v>205556.48</v>
      </c>
    </row>
    <row r="68" spans="1:62" ht="25.5">
      <c r="A68" s="55" t="s">
        <v>12</v>
      </c>
      <c r="B68" s="4">
        <v>210077431</v>
      </c>
      <c r="C68" s="10">
        <v>45587</v>
      </c>
      <c r="D68" s="10">
        <f t="shared" si="2"/>
        <v>45587</v>
      </c>
      <c r="E68" s="10"/>
      <c r="F68" s="10">
        <v>45587</v>
      </c>
      <c r="G68" s="10">
        <f t="shared" si="3"/>
        <v>42200.14</v>
      </c>
      <c r="H68" s="41">
        <v>4838.2</v>
      </c>
      <c r="I68" s="41">
        <v>37361.94</v>
      </c>
      <c r="J68" s="10">
        <f t="shared" si="4"/>
        <v>42200.14</v>
      </c>
      <c r="K68" s="41">
        <v>4838.2</v>
      </c>
      <c r="L68" s="41">
        <v>37361.94</v>
      </c>
      <c r="M68" s="3"/>
      <c r="N68" s="3">
        <f t="shared" si="5"/>
        <v>-3386.8600000000006</v>
      </c>
      <c r="O68" s="10">
        <v>500</v>
      </c>
      <c r="P68" s="10">
        <v>0</v>
      </c>
      <c r="Q68" s="10"/>
      <c r="R68" s="10"/>
      <c r="S68" s="10"/>
      <c r="T68" s="3"/>
      <c r="U68" s="3"/>
      <c r="V68" s="24"/>
      <c r="W68" s="24"/>
      <c r="X68" s="40"/>
      <c r="Y68" s="3"/>
      <c r="Z68" s="3"/>
      <c r="AA68" s="39"/>
      <c r="AB68" s="3"/>
      <c r="AC68" s="3"/>
      <c r="AD68" s="39"/>
      <c r="AE68" s="3"/>
      <c r="AF68" s="3"/>
      <c r="AG68" s="39"/>
      <c r="AH68" s="3"/>
      <c r="AI68" s="3"/>
      <c r="AJ68" s="39"/>
      <c r="AK68" s="3"/>
      <c r="AL68" s="3"/>
      <c r="AM68" s="39"/>
      <c r="AN68" s="3"/>
      <c r="AO68" s="3"/>
      <c r="AP68" s="39"/>
      <c r="AQ68" s="3"/>
      <c r="AR68" s="3"/>
      <c r="AS68" s="39"/>
      <c r="AT68" s="3"/>
      <c r="AU68" s="3"/>
      <c r="AV68" s="39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>
        <v>4972</v>
      </c>
      <c r="BJ68" s="27">
        <f t="shared" si="6"/>
        <v>47672.14</v>
      </c>
    </row>
    <row r="69" spans="1:62" ht="21" customHeight="1">
      <c r="A69" s="55" t="s">
        <v>116</v>
      </c>
      <c r="B69" s="4">
        <v>50000029</v>
      </c>
      <c r="C69" s="10">
        <v>124234</v>
      </c>
      <c r="D69" s="10">
        <f t="shared" si="2"/>
        <v>124234</v>
      </c>
      <c r="E69" s="10"/>
      <c r="F69" s="10">
        <v>124234</v>
      </c>
      <c r="G69" s="10">
        <f t="shared" si="3"/>
        <v>124233.75</v>
      </c>
      <c r="H69" s="41">
        <v>8931.779999999999</v>
      </c>
      <c r="I69" s="41">
        <v>115301.97</v>
      </c>
      <c r="J69" s="10">
        <f t="shared" si="4"/>
        <v>124234</v>
      </c>
      <c r="K69" s="41">
        <v>8931.779999999999</v>
      </c>
      <c r="L69" s="41">
        <v>115302.22</v>
      </c>
      <c r="M69" s="3"/>
      <c r="N69" s="3">
        <f t="shared" si="5"/>
        <v>-0.25</v>
      </c>
      <c r="O69" s="10">
        <v>2720</v>
      </c>
      <c r="P69" s="10">
        <v>0</v>
      </c>
      <c r="Q69" s="10"/>
      <c r="R69" s="10"/>
      <c r="S69" s="10"/>
      <c r="T69" s="3"/>
      <c r="U69" s="3"/>
      <c r="V69" s="24"/>
      <c r="W69" s="24"/>
      <c r="X69" s="40"/>
      <c r="Y69" s="3"/>
      <c r="Z69" s="3"/>
      <c r="AA69" s="39"/>
      <c r="AB69" s="3"/>
      <c r="AC69" s="3"/>
      <c r="AD69" s="39"/>
      <c r="AE69" s="3"/>
      <c r="AF69" s="3"/>
      <c r="AG69" s="39"/>
      <c r="AH69" s="3"/>
      <c r="AI69" s="3"/>
      <c r="AJ69" s="39"/>
      <c r="AK69" s="3"/>
      <c r="AL69" s="3"/>
      <c r="AM69" s="39"/>
      <c r="AN69" s="3"/>
      <c r="AO69" s="3"/>
      <c r="AP69" s="39"/>
      <c r="AQ69" s="3"/>
      <c r="AR69" s="3"/>
      <c r="AS69" s="39"/>
      <c r="AT69" s="3"/>
      <c r="AU69" s="3"/>
      <c r="AV69" s="39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>
        <v>10748</v>
      </c>
      <c r="BJ69" s="27">
        <f t="shared" si="6"/>
        <v>137702</v>
      </c>
    </row>
    <row r="70" spans="1:62" ht="25.5">
      <c r="A70" s="55" t="s">
        <v>9</v>
      </c>
      <c r="B70" s="4">
        <v>210000005</v>
      </c>
      <c r="C70" s="10">
        <v>94411</v>
      </c>
      <c r="D70" s="10">
        <f t="shared" si="2"/>
        <v>94411</v>
      </c>
      <c r="E70" s="10"/>
      <c r="F70" s="10">
        <v>94411</v>
      </c>
      <c r="G70" s="10">
        <f t="shared" si="3"/>
        <v>92310.87</v>
      </c>
      <c r="H70" s="41">
        <v>11872.180000000002</v>
      </c>
      <c r="I70" s="41">
        <v>80438.68999999999</v>
      </c>
      <c r="J70" s="10">
        <f t="shared" si="4"/>
        <v>92310.87</v>
      </c>
      <c r="K70" s="41">
        <v>11872.180000000002</v>
      </c>
      <c r="L70" s="41">
        <v>80438.68999999999</v>
      </c>
      <c r="M70" s="3"/>
      <c r="N70" s="3">
        <f t="shared" si="5"/>
        <v>-2100.1300000000047</v>
      </c>
      <c r="O70" s="10">
        <v>960</v>
      </c>
      <c r="P70" s="10">
        <v>0</v>
      </c>
      <c r="Q70" s="10"/>
      <c r="R70" s="10"/>
      <c r="S70" s="10"/>
      <c r="T70" s="3"/>
      <c r="U70" s="3"/>
      <c r="V70" s="24"/>
      <c r="W70" s="24"/>
      <c r="X70" s="40"/>
      <c r="Y70" s="3"/>
      <c r="Z70" s="3"/>
      <c r="AA70" s="39"/>
      <c r="AB70" s="3"/>
      <c r="AC70" s="3"/>
      <c r="AD70" s="39"/>
      <c r="AE70" s="3"/>
      <c r="AF70" s="3"/>
      <c r="AG70" s="39"/>
      <c r="AH70" s="3"/>
      <c r="AI70" s="3"/>
      <c r="AJ70" s="39"/>
      <c r="AK70" s="3"/>
      <c r="AL70" s="3"/>
      <c r="AM70" s="39"/>
      <c r="AN70" s="3"/>
      <c r="AO70" s="3"/>
      <c r="AP70" s="39"/>
      <c r="AQ70" s="3"/>
      <c r="AR70" s="3"/>
      <c r="AS70" s="39"/>
      <c r="AT70" s="3"/>
      <c r="AU70" s="3"/>
      <c r="AV70" s="39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>
        <v>11992</v>
      </c>
      <c r="BJ70" s="27">
        <f t="shared" si="6"/>
        <v>105262.87</v>
      </c>
    </row>
    <row r="71" spans="1:62" ht="25.5">
      <c r="A71" s="55" t="s">
        <v>60</v>
      </c>
      <c r="B71" s="4">
        <v>760200024</v>
      </c>
      <c r="C71" s="10">
        <v>75083</v>
      </c>
      <c r="D71" s="10">
        <f t="shared" si="2"/>
        <v>75083</v>
      </c>
      <c r="E71" s="10"/>
      <c r="F71" s="10">
        <v>75083</v>
      </c>
      <c r="G71" s="10">
        <f t="shared" si="3"/>
        <v>75082.88</v>
      </c>
      <c r="H71" s="41">
        <v>5088.14</v>
      </c>
      <c r="I71" s="41">
        <v>69994.74</v>
      </c>
      <c r="J71" s="10">
        <f t="shared" si="4"/>
        <v>75082.88</v>
      </c>
      <c r="K71" s="41">
        <v>5088.14</v>
      </c>
      <c r="L71" s="41">
        <v>69994.74</v>
      </c>
      <c r="M71" s="3"/>
      <c r="N71" s="3">
        <f t="shared" si="5"/>
        <v>-0.11999999999534339</v>
      </c>
      <c r="O71" s="10">
        <v>1124</v>
      </c>
      <c r="P71" s="10">
        <v>0</v>
      </c>
      <c r="Q71" s="10"/>
      <c r="R71" s="10"/>
      <c r="S71" s="10"/>
      <c r="T71" s="3"/>
      <c r="U71" s="3"/>
      <c r="V71" s="24"/>
      <c r="W71" s="24"/>
      <c r="X71" s="40"/>
      <c r="Y71" s="3"/>
      <c r="Z71" s="3"/>
      <c r="AA71" s="39"/>
      <c r="AB71" s="3"/>
      <c r="AC71" s="3"/>
      <c r="AD71" s="39"/>
      <c r="AE71" s="3"/>
      <c r="AF71" s="3"/>
      <c r="AG71" s="39"/>
      <c r="AH71" s="3"/>
      <c r="AI71" s="3"/>
      <c r="AJ71" s="39"/>
      <c r="AK71" s="3"/>
      <c r="AL71" s="3"/>
      <c r="AM71" s="39"/>
      <c r="AN71" s="3"/>
      <c r="AO71" s="3"/>
      <c r="AP71" s="39"/>
      <c r="AQ71" s="3"/>
      <c r="AR71" s="3"/>
      <c r="AS71" s="39"/>
      <c r="AT71" s="3"/>
      <c r="AU71" s="3"/>
      <c r="AV71" s="39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>
        <v>4604</v>
      </c>
      <c r="BJ71" s="27">
        <f t="shared" si="6"/>
        <v>80810.88</v>
      </c>
    </row>
    <row r="72" spans="1:62" ht="33" customHeight="1">
      <c r="A72" s="55" t="s">
        <v>35</v>
      </c>
      <c r="B72" s="4">
        <v>210077423</v>
      </c>
      <c r="C72" s="10">
        <v>48697</v>
      </c>
      <c r="D72" s="10">
        <f t="shared" si="2"/>
        <v>48697</v>
      </c>
      <c r="E72" s="10"/>
      <c r="F72" s="10">
        <v>48697</v>
      </c>
      <c r="G72" s="10">
        <f t="shared" si="3"/>
        <v>47231.66</v>
      </c>
      <c r="H72" s="41">
        <v>9396.6</v>
      </c>
      <c r="I72" s="41">
        <v>37835.060000000005</v>
      </c>
      <c r="J72" s="10">
        <f t="shared" si="4"/>
        <v>47231.66</v>
      </c>
      <c r="K72" s="41">
        <v>9396.6</v>
      </c>
      <c r="L72" s="41">
        <v>37835.060000000005</v>
      </c>
      <c r="M72" s="3"/>
      <c r="N72" s="3">
        <f t="shared" si="5"/>
        <v>-1465.3399999999965</v>
      </c>
      <c r="O72" s="10">
        <v>684</v>
      </c>
      <c r="P72" s="10">
        <v>0</v>
      </c>
      <c r="Q72" s="10">
        <v>34787.83999999999</v>
      </c>
      <c r="R72" s="10">
        <v>4811.5599999999995</v>
      </c>
      <c r="S72" s="10">
        <v>5200</v>
      </c>
      <c r="T72" s="3"/>
      <c r="U72" s="3"/>
      <c r="V72" s="24"/>
      <c r="W72" s="24"/>
      <c r="X72" s="40"/>
      <c r="Y72" s="3"/>
      <c r="Z72" s="3"/>
      <c r="AA72" s="39"/>
      <c r="AB72" s="3"/>
      <c r="AC72" s="3"/>
      <c r="AD72" s="39"/>
      <c r="AE72" s="3"/>
      <c r="AF72" s="3"/>
      <c r="AG72" s="39"/>
      <c r="AH72" s="3"/>
      <c r="AI72" s="3"/>
      <c r="AJ72" s="39"/>
      <c r="AK72" s="3"/>
      <c r="AL72" s="3"/>
      <c r="AM72" s="39"/>
      <c r="AN72" s="3"/>
      <c r="AO72" s="3"/>
      <c r="AP72" s="39"/>
      <c r="AQ72" s="3"/>
      <c r="AR72" s="3"/>
      <c r="AS72" s="39"/>
      <c r="AT72" s="3"/>
      <c r="AU72" s="3"/>
      <c r="AV72" s="3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>
        <v>12064</v>
      </c>
      <c r="BJ72" s="27">
        <f t="shared" si="6"/>
        <v>99967.5</v>
      </c>
    </row>
    <row r="73" spans="1:62" ht="17.25" customHeight="1">
      <c r="A73" s="54" t="s">
        <v>117</v>
      </c>
      <c r="B73" s="4">
        <v>210000013</v>
      </c>
      <c r="C73" s="10">
        <v>10505</v>
      </c>
      <c r="D73" s="10">
        <f t="shared" si="2"/>
        <v>10505</v>
      </c>
      <c r="E73" s="10"/>
      <c r="F73" s="10">
        <v>10505</v>
      </c>
      <c r="G73" s="10">
        <f t="shared" si="3"/>
        <v>10504.300000000001</v>
      </c>
      <c r="H73" s="41">
        <v>0</v>
      </c>
      <c r="I73" s="41">
        <v>10504.300000000001</v>
      </c>
      <c r="J73" s="10">
        <f t="shared" si="4"/>
        <v>10504.300000000001</v>
      </c>
      <c r="K73" s="41">
        <v>0</v>
      </c>
      <c r="L73" s="41">
        <v>10504.300000000001</v>
      </c>
      <c r="M73" s="3"/>
      <c r="N73" s="3">
        <f t="shared" si="5"/>
        <v>-0.6999999999989086</v>
      </c>
      <c r="O73" s="10">
        <v>0</v>
      </c>
      <c r="P73" s="10">
        <v>0</v>
      </c>
      <c r="Q73" s="10"/>
      <c r="R73" s="10"/>
      <c r="S73" s="10"/>
      <c r="T73" s="3"/>
      <c r="U73" s="3"/>
      <c r="V73" s="24"/>
      <c r="W73" s="24">
        <v>87114.99999999997</v>
      </c>
      <c r="X73" s="40"/>
      <c r="Y73" s="3">
        <v>19284.55</v>
      </c>
      <c r="Z73" s="3"/>
      <c r="AA73" s="39"/>
      <c r="AB73" s="3"/>
      <c r="AC73" s="3"/>
      <c r="AD73" s="39"/>
      <c r="AE73" s="3"/>
      <c r="AF73" s="3"/>
      <c r="AG73" s="39"/>
      <c r="AH73" s="3"/>
      <c r="AI73" s="3"/>
      <c r="AJ73" s="39"/>
      <c r="AK73" s="3"/>
      <c r="AL73" s="3"/>
      <c r="AM73" s="39"/>
      <c r="AN73" s="3"/>
      <c r="AO73" s="3"/>
      <c r="AP73" s="39"/>
      <c r="AQ73" s="3"/>
      <c r="AR73" s="3"/>
      <c r="AS73" s="39"/>
      <c r="AT73" s="3"/>
      <c r="AU73" s="3"/>
      <c r="AV73" s="39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>
        <v>0</v>
      </c>
      <c r="BJ73" s="27">
        <f t="shared" si="6"/>
        <v>116903.84999999998</v>
      </c>
    </row>
    <row r="74" spans="1:62" ht="25.5">
      <c r="A74" s="55" t="s">
        <v>36</v>
      </c>
      <c r="B74" s="4">
        <v>680200034</v>
      </c>
      <c r="C74" s="10">
        <v>116337</v>
      </c>
      <c r="D74" s="10">
        <f t="shared" si="2"/>
        <v>116337</v>
      </c>
      <c r="E74" s="10"/>
      <c r="F74" s="10">
        <v>116337</v>
      </c>
      <c r="G74" s="10">
        <f t="shared" si="3"/>
        <v>110605.09999999999</v>
      </c>
      <c r="H74" s="41">
        <v>9340.119999999999</v>
      </c>
      <c r="I74" s="41">
        <v>101264.98</v>
      </c>
      <c r="J74" s="10">
        <f t="shared" si="4"/>
        <v>110605.09999999999</v>
      </c>
      <c r="K74" s="41">
        <v>9340.119999999999</v>
      </c>
      <c r="L74" s="41">
        <v>101264.98</v>
      </c>
      <c r="M74" s="3"/>
      <c r="N74" s="3">
        <f t="shared" si="5"/>
        <v>-5731.900000000009</v>
      </c>
      <c r="O74" s="10">
        <v>2592</v>
      </c>
      <c r="P74" s="10">
        <v>0</v>
      </c>
      <c r="Q74" s="10">
        <v>6103.009999999998</v>
      </c>
      <c r="R74" s="10">
        <v>1151.1000000000001</v>
      </c>
      <c r="S74" s="10">
        <v>1228</v>
      </c>
      <c r="T74" s="3"/>
      <c r="U74" s="3"/>
      <c r="V74" s="24"/>
      <c r="W74" s="24"/>
      <c r="X74" s="40"/>
      <c r="Y74" s="3"/>
      <c r="Z74" s="3"/>
      <c r="AA74" s="39"/>
      <c r="AB74" s="3"/>
      <c r="AC74" s="3"/>
      <c r="AD74" s="39"/>
      <c r="AE74" s="3"/>
      <c r="AF74" s="3"/>
      <c r="AG74" s="39"/>
      <c r="AH74" s="3"/>
      <c r="AI74" s="3"/>
      <c r="AJ74" s="39"/>
      <c r="AK74" s="3"/>
      <c r="AL74" s="3"/>
      <c r="AM74" s="39"/>
      <c r="AN74" s="3"/>
      <c r="AO74" s="3"/>
      <c r="AP74" s="39"/>
      <c r="AQ74" s="3"/>
      <c r="AR74" s="3"/>
      <c r="AS74" s="39"/>
      <c r="AT74" s="3"/>
      <c r="AU74" s="3"/>
      <c r="AV74" s="39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>
        <v>8624</v>
      </c>
      <c r="BJ74" s="27">
        <f t="shared" si="6"/>
        <v>129152.10999999999</v>
      </c>
    </row>
    <row r="75" spans="1:62" ht="39" customHeight="1">
      <c r="A75" s="55" t="s">
        <v>18</v>
      </c>
      <c r="B75" s="4">
        <v>50000025</v>
      </c>
      <c r="C75" s="10">
        <v>132746</v>
      </c>
      <c r="D75" s="10">
        <f t="shared" si="2"/>
        <v>132746</v>
      </c>
      <c r="E75" s="10"/>
      <c r="F75" s="10">
        <v>132746</v>
      </c>
      <c r="G75" s="10">
        <f t="shared" si="3"/>
        <v>132745.99</v>
      </c>
      <c r="H75" s="41">
        <v>18746.6</v>
      </c>
      <c r="I75" s="41">
        <v>113999.38999999998</v>
      </c>
      <c r="J75" s="10">
        <f t="shared" si="4"/>
        <v>132745.99</v>
      </c>
      <c r="K75" s="41">
        <v>18746.6</v>
      </c>
      <c r="L75" s="41">
        <v>113999.38999999998</v>
      </c>
      <c r="M75" s="3"/>
      <c r="N75" s="3">
        <f t="shared" si="5"/>
        <v>-0.010000000009313226</v>
      </c>
      <c r="O75" s="10">
        <v>1392</v>
      </c>
      <c r="P75" s="10">
        <v>0</v>
      </c>
      <c r="Q75" s="10"/>
      <c r="R75" s="10"/>
      <c r="S75" s="10"/>
      <c r="T75" s="3"/>
      <c r="U75" s="3"/>
      <c r="V75" s="3"/>
      <c r="W75" s="3"/>
      <c r="X75" s="39"/>
      <c r="Y75" s="3"/>
      <c r="Z75" s="3"/>
      <c r="AA75" s="39"/>
      <c r="AB75" s="3"/>
      <c r="AC75" s="3"/>
      <c r="AD75" s="39"/>
      <c r="AE75" s="3"/>
      <c r="AF75" s="3"/>
      <c r="AG75" s="39"/>
      <c r="AH75" s="3"/>
      <c r="AI75" s="3"/>
      <c r="AJ75" s="39"/>
      <c r="AK75" s="3"/>
      <c r="AL75" s="3"/>
      <c r="AM75" s="39"/>
      <c r="AN75" s="3"/>
      <c r="AO75" s="3"/>
      <c r="AP75" s="39"/>
      <c r="AQ75" s="3"/>
      <c r="AR75" s="3"/>
      <c r="AS75" s="39"/>
      <c r="AT75" s="3"/>
      <c r="AU75" s="3"/>
      <c r="AV75" s="3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>
        <v>26792</v>
      </c>
      <c r="BJ75" s="27">
        <f t="shared" si="6"/>
        <v>160929.99</v>
      </c>
    </row>
    <row r="76" spans="1:62" ht="29.25" customHeight="1">
      <c r="A76" s="55" t="s">
        <v>59</v>
      </c>
      <c r="B76" s="4">
        <v>210000009</v>
      </c>
      <c r="C76" s="10">
        <v>25570</v>
      </c>
      <c r="D76" s="10">
        <f aca="true" t="shared" si="11" ref="D76:D83">E76+F76</f>
        <v>25570</v>
      </c>
      <c r="E76" s="10"/>
      <c r="F76" s="10">
        <v>25570</v>
      </c>
      <c r="G76" s="10">
        <f aca="true" t="shared" si="12" ref="G76:G83">SUM(H76+I76)</f>
        <v>25569.760000000002</v>
      </c>
      <c r="H76" s="41">
        <v>3426.2</v>
      </c>
      <c r="I76" s="41">
        <v>22143.56</v>
      </c>
      <c r="J76" s="10">
        <f aca="true" t="shared" si="13" ref="J76:J83">SUM(K76+L76)</f>
        <v>20985.87</v>
      </c>
      <c r="K76" s="41">
        <v>3426.2</v>
      </c>
      <c r="L76" s="41">
        <v>17559.67</v>
      </c>
      <c r="M76" s="3"/>
      <c r="N76" s="3">
        <f aca="true" t="shared" si="14" ref="N76:N83">G76-D76</f>
        <v>-0.23999999999796273</v>
      </c>
      <c r="O76" s="10">
        <v>248</v>
      </c>
      <c r="P76" s="10">
        <v>40</v>
      </c>
      <c r="Q76" s="10"/>
      <c r="R76" s="10"/>
      <c r="S76" s="10"/>
      <c r="T76" s="3"/>
      <c r="U76" s="3"/>
      <c r="V76" s="3"/>
      <c r="W76" s="3"/>
      <c r="X76" s="39"/>
      <c r="Y76" s="3"/>
      <c r="Z76" s="3"/>
      <c r="AA76" s="39"/>
      <c r="AB76" s="3"/>
      <c r="AC76" s="3"/>
      <c r="AD76" s="39"/>
      <c r="AE76" s="3"/>
      <c r="AF76" s="3"/>
      <c r="AG76" s="39"/>
      <c r="AH76" s="3"/>
      <c r="AI76" s="3"/>
      <c r="AJ76" s="39"/>
      <c r="AK76" s="3"/>
      <c r="AL76" s="3"/>
      <c r="AM76" s="39"/>
      <c r="AN76" s="3"/>
      <c r="AO76" s="3"/>
      <c r="AP76" s="39"/>
      <c r="AQ76" s="3"/>
      <c r="AR76" s="3"/>
      <c r="AS76" s="39"/>
      <c r="AT76" s="3"/>
      <c r="AU76" s="3"/>
      <c r="AV76" s="3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>
        <v>4768</v>
      </c>
      <c r="BJ76" s="27">
        <f aca="true" t="shared" si="15" ref="BJ76:BJ83">J76+O76+Q76+S76+T76+V76+W76+Y76+Z76+AB76+AC76+AE76+AF76+AH76+AI76+AK76+AL76+AN76+AO76+AQ76+AR76+AT76+AU76+AW76+AX76+AY76+AZ76+BA76+BB76+BC76+BF76+BG76+BI76+BH76</f>
        <v>26001.87</v>
      </c>
    </row>
    <row r="77" spans="1:62" ht="12.75">
      <c r="A77" s="55" t="s">
        <v>118</v>
      </c>
      <c r="B77" s="4">
        <v>210077428</v>
      </c>
      <c r="C77" s="10">
        <v>153347</v>
      </c>
      <c r="D77" s="10">
        <f t="shared" si="11"/>
        <v>153347</v>
      </c>
      <c r="E77" s="10"/>
      <c r="F77" s="10">
        <v>153347</v>
      </c>
      <c r="G77" s="10">
        <f t="shared" si="12"/>
        <v>149946.3</v>
      </c>
      <c r="H77" s="41">
        <v>7083.480000000001</v>
      </c>
      <c r="I77" s="41">
        <v>142862.81999999998</v>
      </c>
      <c r="J77" s="10">
        <f t="shared" si="13"/>
        <v>149946.3</v>
      </c>
      <c r="K77" s="41">
        <v>7083.480000000001</v>
      </c>
      <c r="L77" s="41">
        <v>142862.81999999998</v>
      </c>
      <c r="M77" s="3"/>
      <c r="N77" s="3">
        <f t="shared" si="14"/>
        <v>-3400.7000000000116</v>
      </c>
      <c r="O77" s="10">
        <v>1776</v>
      </c>
      <c r="P77" s="10">
        <v>0</v>
      </c>
      <c r="Q77" s="10"/>
      <c r="R77" s="10"/>
      <c r="S77" s="10"/>
      <c r="T77" s="3"/>
      <c r="U77" s="3"/>
      <c r="V77" s="3"/>
      <c r="W77" s="3"/>
      <c r="X77" s="39"/>
      <c r="Y77" s="3"/>
      <c r="Z77" s="3"/>
      <c r="AA77" s="39"/>
      <c r="AB77" s="3"/>
      <c r="AC77" s="3"/>
      <c r="AD77" s="39"/>
      <c r="AE77" s="3"/>
      <c r="AF77" s="3"/>
      <c r="AG77" s="39"/>
      <c r="AH77" s="3"/>
      <c r="AI77" s="3"/>
      <c r="AJ77" s="39"/>
      <c r="AK77" s="3"/>
      <c r="AL77" s="3"/>
      <c r="AM77" s="39"/>
      <c r="AN77" s="3"/>
      <c r="AO77" s="3"/>
      <c r="AP77" s="39"/>
      <c r="AQ77" s="3"/>
      <c r="AR77" s="3"/>
      <c r="AS77" s="39"/>
      <c r="AT77" s="3"/>
      <c r="AU77" s="3"/>
      <c r="AV77" s="39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>
        <v>18888</v>
      </c>
      <c r="BJ77" s="27">
        <f t="shared" si="15"/>
        <v>170610.3</v>
      </c>
    </row>
    <row r="78" spans="1:62" ht="25.5">
      <c r="A78" s="55" t="s">
        <v>37</v>
      </c>
      <c r="B78" s="4">
        <v>50000040</v>
      </c>
      <c r="C78" s="10">
        <v>27962</v>
      </c>
      <c r="D78" s="10">
        <f t="shared" si="11"/>
        <v>27962</v>
      </c>
      <c r="E78" s="10"/>
      <c r="F78" s="10">
        <v>27962</v>
      </c>
      <c r="G78" s="10">
        <f t="shared" si="12"/>
        <v>26459.97</v>
      </c>
      <c r="H78" s="41">
        <v>5699.28</v>
      </c>
      <c r="I78" s="41">
        <v>20760.690000000002</v>
      </c>
      <c r="J78" s="10">
        <f t="shared" si="13"/>
        <v>26459.97</v>
      </c>
      <c r="K78" s="41">
        <v>5699.28</v>
      </c>
      <c r="L78" s="41">
        <v>20760.690000000002</v>
      </c>
      <c r="M78" s="3"/>
      <c r="N78" s="3">
        <f t="shared" si="14"/>
        <v>-1502.0299999999988</v>
      </c>
      <c r="O78" s="10">
        <v>356</v>
      </c>
      <c r="P78" s="10">
        <v>0</v>
      </c>
      <c r="Q78" s="10">
        <f>21895.72+633.49</f>
        <v>22529.210000000003</v>
      </c>
      <c r="R78" s="10">
        <v>3223.38</v>
      </c>
      <c r="S78" s="10">
        <f>3476-32</f>
        <v>3444</v>
      </c>
      <c r="T78" s="3"/>
      <c r="U78" s="3"/>
      <c r="V78" s="3"/>
      <c r="W78" s="3"/>
      <c r="X78" s="39"/>
      <c r="Y78" s="3"/>
      <c r="Z78" s="3"/>
      <c r="AA78" s="39"/>
      <c r="AB78" s="3"/>
      <c r="AC78" s="3"/>
      <c r="AD78" s="39"/>
      <c r="AE78" s="3"/>
      <c r="AF78" s="3"/>
      <c r="AG78" s="39"/>
      <c r="AH78" s="3"/>
      <c r="AI78" s="3"/>
      <c r="AJ78" s="39"/>
      <c r="AK78" s="3"/>
      <c r="AL78" s="3"/>
      <c r="AM78" s="39"/>
      <c r="AN78" s="3"/>
      <c r="AO78" s="3"/>
      <c r="AP78" s="39"/>
      <c r="AQ78" s="3"/>
      <c r="AR78" s="3"/>
      <c r="AS78" s="39"/>
      <c r="AT78" s="3"/>
      <c r="AU78" s="3"/>
      <c r="AV78" s="39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>
        <v>5900</v>
      </c>
      <c r="BJ78" s="27">
        <f t="shared" si="15"/>
        <v>58689.18000000001</v>
      </c>
    </row>
    <row r="79" spans="1:62" ht="12.75">
      <c r="A79" s="55" t="s">
        <v>38</v>
      </c>
      <c r="B79" s="4">
        <v>440800011</v>
      </c>
      <c r="C79" s="10">
        <v>27889</v>
      </c>
      <c r="D79" s="10">
        <f t="shared" si="11"/>
        <v>27889</v>
      </c>
      <c r="E79" s="10"/>
      <c r="F79" s="10">
        <v>27889</v>
      </c>
      <c r="G79" s="10">
        <f t="shared" si="12"/>
        <v>26982.120000000003</v>
      </c>
      <c r="H79" s="41">
        <v>3899.1400000000003</v>
      </c>
      <c r="I79" s="41">
        <v>23082.980000000003</v>
      </c>
      <c r="J79" s="10">
        <f t="shared" si="13"/>
        <v>26982.120000000003</v>
      </c>
      <c r="K79" s="41">
        <v>3899.1400000000003</v>
      </c>
      <c r="L79" s="41">
        <v>23082.980000000003</v>
      </c>
      <c r="M79" s="3"/>
      <c r="N79" s="3">
        <f t="shared" si="14"/>
        <v>-906.8799999999974</v>
      </c>
      <c r="O79" s="10">
        <v>880</v>
      </c>
      <c r="P79" s="10">
        <v>0</v>
      </c>
      <c r="Q79" s="10">
        <v>1249.0899999999997</v>
      </c>
      <c r="R79" s="10">
        <v>232.9</v>
      </c>
      <c r="S79" s="10">
        <v>252</v>
      </c>
      <c r="T79" s="3"/>
      <c r="U79" s="3"/>
      <c r="V79" s="3"/>
      <c r="W79" s="3"/>
      <c r="X79" s="39"/>
      <c r="Y79" s="3"/>
      <c r="Z79" s="3"/>
      <c r="AA79" s="39"/>
      <c r="AB79" s="3"/>
      <c r="AC79" s="3"/>
      <c r="AD79" s="39"/>
      <c r="AE79" s="3"/>
      <c r="AF79" s="3"/>
      <c r="AG79" s="39"/>
      <c r="AH79" s="3"/>
      <c r="AI79" s="3"/>
      <c r="AJ79" s="39"/>
      <c r="AK79" s="3"/>
      <c r="AL79" s="3"/>
      <c r="AM79" s="39"/>
      <c r="AN79" s="3"/>
      <c r="AO79" s="3"/>
      <c r="AP79" s="39"/>
      <c r="AQ79" s="3"/>
      <c r="AR79" s="3"/>
      <c r="AS79" s="39"/>
      <c r="AT79" s="3"/>
      <c r="AU79" s="3"/>
      <c r="AV79" s="39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>
        <v>3384</v>
      </c>
      <c r="BJ79" s="27">
        <f t="shared" si="15"/>
        <v>32747.210000000003</v>
      </c>
    </row>
    <row r="80" spans="1:62" ht="25.5">
      <c r="A80" s="55" t="s">
        <v>39</v>
      </c>
      <c r="B80" s="4">
        <v>440800002</v>
      </c>
      <c r="C80" s="10">
        <v>23141</v>
      </c>
      <c r="D80" s="10">
        <f t="shared" si="11"/>
        <v>23141</v>
      </c>
      <c r="E80" s="10"/>
      <c r="F80" s="10">
        <v>23141</v>
      </c>
      <c r="G80" s="10">
        <f t="shared" si="12"/>
        <v>23140.03</v>
      </c>
      <c r="H80" s="41"/>
      <c r="I80" s="41">
        <v>23140.03</v>
      </c>
      <c r="J80" s="10">
        <f t="shared" si="13"/>
        <v>23140.03</v>
      </c>
      <c r="K80" s="41"/>
      <c r="L80" s="41">
        <v>23140.03</v>
      </c>
      <c r="M80" s="3"/>
      <c r="N80" s="3">
        <f t="shared" si="14"/>
        <v>-0.9700000000011642</v>
      </c>
      <c r="O80" s="10">
        <v>1404</v>
      </c>
      <c r="P80" s="10">
        <v>0</v>
      </c>
      <c r="Q80" s="10"/>
      <c r="R80" s="10"/>
      <c r="S80" s="10"/>
      <c r="T80" s="3"/>
      <c r="U80" s="3"/>
      <c r="V80" s="3"/>
      <c r="W80" s="3"/>
      <c r="X80" s="39"/>
      <c r="Y80" s="3"/>
      <c r="Z80" s="3"/>
      <c r="AA80" s="39"/>
      <c r="AB80" s="3"/>
      <c r="AC80" s="3"/>
      <c r="AD80" s="39"/>
      <c r="AE80" s="3"/>
      <c r="AF80" s="3"/>
      <c r="AG80" s="39"/>
      <c r="AH80" s="3"/>
      <c r="AI80" s="3"/>
      <c r="AJ80" s="39"/>
      <c r="AK80" s="3"/>
      <c r="AL80" s="3"/>
      <c r="AM80" s="39"/>
      <c r="AN80" s="3"/>
      <c r="AO80" s="3"/>
      <c r="AP80" s="39"/>
      <c r="AQ80" s="3"/>
      <c r="AR80" s="3"/>
      <c r="AS80" s="39"/>
      <c r="AT80" s="3"/>
      <c r="AU80" s="3"/>
      <c r="AV80" s="39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>
        <v>3724</v>
      </c>
      <c r="BJ80" s="27">
        <f t="shared" si="15"/>
        <v>28268.03</v>
      </c>
    </row>
    <row r="81" spans="1:62" ht="25.5">
      <c r="A81" s="55" t="s">
        <v>40</v>
      </c>
      <c r="B81" s="4">
        <v>210000010</v>
      </c>
      <c r="C81" s="10">
        <v>36064</v>
      </c>
      <c r="D81" s="10">
        <f t="shared" si="11"/>
        <v>36064</v>
      </c>
      <c r="E81" s="10"/>
      <c r="F81" s="10">
        <v>36064</v>
      </c>
      <c r="G81" s="10">
        <f t="shared" si="12"/>
        <v>34522.95</v>
      </c>
      <c r="H81" s="41">
        <v>2779.26</v>
      </c>
      <c r="I81" s="41">
        <v>31743.689999999995</v>
      </c>
      <c r="J81" s="10">
        <f t="shared" si="13"/>
        <v>34522.95</v>
      </c>
      <c r="K81" s="41">
        <v>2779.26</v>
      </c>
      <c r="L81" s="41">
        <v>31743.689999999995</v>
      </c>
      <c r="M81" s="3"/>
      <c r="N81" s="3">
        <f t="shared" si="14"/>
        <v>-1541.050000000003</v>
      </c>
      <c r="O81" s="10">
        <v>2144</v>
      </c>
      <c r="P81" s="10">
        <v>0</v>
      </c>
      <c r="Q81" s="10">
        <v>0</v>
      </c>
      <c r="R81" s="10"/>
      <c r="S81" s="10"/>
      <c r="T81" s="3"/>
      <c r="U81" s="3"/>
      <c r="V81" s="3"/>
      <c r="W81" s="3"/>
      <c r="X81" s="39"/>
      <c r="Y81" s="3"/>
      <c r="Z81" s="3"/>
      <c r="AA81" s="39"/>
      <c r="AB81" s="3"/>
      <c r="AC81" s="3"/>
      <c r="AD81" s="39"/>
      <c r="AE81" s="3"/>
      <c r="AF81" s="3"/>
      <c r="AG81" s="39"/>
      <c r="AH81" s="3"/>
      <c r="AI81" s="3"/>
      <c r="AJ81" s="39"/>
      <c r="AK81" s="3"/>
      <c r="AL81" s="3"/>
      <c r="AM81" s="39"/>
      <c r="AN81" s="3"/>
      <c r="AO81" s="3"/>
      <c r="AP81" s="39"/>
      <c r="AQ81" s="3"/>
      <c r="AR81" s="3"/>
      <c r="AS81" s="39"/>
      <c r="AT81" s="3"/>
      <c r="AU81" s="3"/>
      <c r="AV81" s="39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24">
        <v>2380</v>
      </c>
      <c r="BJ81" s="27">
        <f t="shared" si="15"/>
        <v>39046.95</v>
      </c>
    </row>
    <row r="82" spans="1:62" ht="31.5" customHeight="1">
      <c r="A82" s="55" t="s">
        <v>41</v>
      </c>
      <c r="B82" s="4">
        <v>680200001</v>
      </c>
      <c r="C82" s="10">
        <v>98137</v>
      </c>
      <c r="D82" s="10">
        <f t="shared" si="11"/>
        <v>98137</v>
      </c>
      <c r="E82" s="10"/>
      <c r="F82" s="10">
        <v>98137</v>
      </c>
      <c r="G82" s="10">
        <f t="shared" si="12"/>
        <v>93751.66</v>
      </c>
      <c r="H82" s="41">
        <v>12616.16</v>
      </c>
      <c r="I82" s="41">
        <v>81135.5</v>
      </c>
      <c r="J82" s="10">
        <f t="shared" si="13"/>
        <v>93751.66</v>
      </c>
      <c r="K82" s="41">
        <v>12616.16</v>
      </c>
      <c r="L82" s="41">
        <v>81135.5</v>
      </c>
      <c r="M82" s="3"/>
      <c r="N82" s="3">
        <f t="shared" si="14"/>
        <v>-4385.3399999999965</v>
      </c>
      <c r="O82" s="10">
        <v>1268</v>
      </c>
      <c r="P82" s="10">
        <v>0</v>
      </c>
      <c r="Q82" s="10"/>
      <c r="R82" s="10"/>
      <c r="S82" s="10"/>
      <c r="T82" s="3"/>
      <c r="U82" s="3"/>
      <c r="V82" s="3"/>
      <c r="W82" s="3"/>
      <c r="X82" s="39"/>
      <c r="Y82" s="3"/>
      <c r="Z82" s="3"/>
      <c r="AA82" s="39"/>
      <c r="AB82" s="3"/>
      <c r="AC82" s="3"/>
      <c r="AD82" s="39"/>
      <c r="AE82" s="3"/>
      <c r="AF82" s="3"/>
      <c r="AG82" s="39"/>
      <c r="AH82" s="3"/>
      <c r="AI82" s="3"/>
      <c r="AJ82" s="39"/>
      <c r="AK82" s="3"/>
      <c r="AL82" s="3"/>
      <c r="AM82" s="39"/>
      <c r="AN82" s="3"/>
      <c r="AO82" s="3"/>
      <c r="AP82" s="39"/>
      <c r="AQ82" s="3"/>
      <c r="AR82" s="3"/>
      <c r="AS82" s="39"/>
      <c r="AT82" s="3"/>
      <c r="AU82" s="3"/>
      <c r="AV82" s="39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24">
        <v>12384</v>
      </c>
      <c r="BJ82" s="27">
        <f t="shared" si="15"/>
        <v>107403.66</v>
      </c>
    </row>
    <row r="83" spans="1:62" ht="47.25" customHeight="1">
      <c r="A83" s="55" t="s">
        <v>47</v>
      </c>
      <c r="B83" s="4">
        <v>210077424</v>
      </c>
      <c r="C83" s="10">
        <v>14757</v>
      </c>
      <c r="D83" s="10">
        <f t="shared" si="11"/>
        <v>14757</v>
      </c>
      <c r="E83" s="10"/>
      <c r="F83" s="10">
        <v>14757</v>
      </c>
      <c r="G83" s="10">
        <f t="shared" si="12"/>
        <v>13034.95</v>
      </c>
      <c r="H83" s="41">
        <v>0</v>
      </c>
      <c r="I83" s="41">
        <v>13034.95</v>
      </c>
      <c r="J83" s="10">
        <f t="shared" si="13"/>
        <v>13034.95</v>
      </c>
      <c r="K83" s="41">
        <v>0</v>
      </c>
      <c r="L83" s="41">
        <v>13034.95</v>
      </c>
      <c r="M83" s="3"/>
      <c r="N83" s="3">
        <f t="shared" si="14"/>
        <v>-1722.0499999999993</v>
      </c>
      <c r="O83" s="10">
        <v>116</v>
      </c>
      <c r="P83" s="10">
        <v>0</v>
      </c>
      <c r="Q83" s="10">
        <v>20590.550000000003</v>
      </c>
      <c r="R83" s="10"/>
      <c r="S83" s="10">
        <v>3648</v>
      </c>
      <c r="T83" s="3"/>
      <c r="U83" s="3"/>
      <c r="V83" s="3"/>
      <c r="W83" s="3"/>
      <c r="X83" s="39"/>
      <c r="Y83" s="3"/>
      <c r="Z83" s="3"/>
      <c r="AA83" s="39"/>
      <c r="AB83" s="3"/>
      <c r="AC83" s="3"/>
      <c r="AD83" s="39"/>
      <c r="AE83" s="3"/>
      <c r="AF83" s="3"/>
      <c r="AG83" s="39"/>
      <c r="AH83" s="3"/>
      <c r="AI83" s="3"/>
      <c r="AJ83" s="39"/>
      <c r="AK83" s="3"/>
      <c r="AL83" s="3"/>
      <c r="AM83" s="39"/>
      <c r="AN83" s="3"/>
      <c r="AO83" s="3"/>
      <c r="AP83" s="39"/>
      <c r="AQ83" s="3"/>
      <c r="AR83" s="3"/>
      <c r="AS83" s="39"/>
      <c r="AT83" s="3"/>
      <c r="AU83" s="3"/>
      <c r="AV83" s="39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24">
        <v>3680</v>
      </c>
      <c r="BJ83" s="27">
        <f t="shared" si="15"/>
        <v>41069.5</v>
      </c>
    </row>
    <row r="84" spans="1:64" ht="15">
      <c r="A84" s="16" t="s">
        <v>5</v>
      </c>
      <c r="B84" s="16"/>
      <c r="C84" s="18">
        <f aca="true" t="shared" si="16" ref="C84:AH84">SUM(C9+C18+C35)</f>
        <v>25041245</v>
      </c>
      <c r="D84" s="18">
        <f t="shared" si="16"/>
        <v>25041245</v>
      </c>
      <c r="E84" s="18">
        <f t="shared" si="16"/>
        <v>0</v>
      </c>
      <c r="F84" s="18">
        <f t="shared" si="16"/>
        <v>25041245</v>
      </c>
      <c r="G84" s="18">
        <f t="shared" si="16"/>
        <v>24662217.05</v>
      </c>
      <c r="H84" s="42">
        <f t="shared" si="16"/>
        <v>1485600.96</v>
      </c>
      <c r="I84" s="42">
        <f t="shared" si="16"/>
        <v>23176616.090000004</v>
      </c>
      <c r="J84" s="18">
        <f t="shared" si="16"/>
        <v>24619364.490000002</v>
      </c>
      <c r="K84" s="42">
        <f t="shared" si="16"/>
        <v>1485600.96</v>
      </c>
      <c r="L84" s="42">
        <f t="shared" si="16"/>
        <v>23133763.529999997</v>
      </c>
      <c r="M84" s="18">
        <f t="shared" si="16"/>
        <v>0</v>
      </c>
      <c r="N84" s="18">
        <f t="shared" si="16"/>
        <v>-379027.94999999856</v>
      </c>
      <c r="O84" s="18">
        <f t="shared" si="16"/>
        <v>615022</v>
      </c>
      <c r="P84" s="18">
        <f t="shared" si="16"/>
        <v>307</v>
      </c>
      <c r="Q84" s="18">
        <f t="shared" si="16"/>
        <v>2132513.88</v>
      </c>
      <c r="R84" s="18">
        <f t="shared" si="16"/>
        <v>95677.56999999999</v>
      </c>
      <c r="S84" s="18">
        <f t="shared" si="16"/>
        <v>130364</v>
      </c>
      <c r="T84" s="18">
        <f t="shared" si="16"/>
        <v>294.35999999999996</v>
      </c>
      <c r="U84" s="18">
        <f t="shared" si="16"/>
        <v>4.28</v>
      </c>
      <c r="V84" s="18">
        <f t="shared" si="16"/>
        <v>32</v>
      </c>
      <c r="W84" s="18">
        <f t="shared" si="16"/>
        <v>2220750</v>
      </c>
      <c r="X84" s="42">
        <f t="shared" si="16"/>
        <v>218090</v>
      </c>
      <c r="Y84" s="18">
        <f t="shared" si="16"/>
        <v>146667.85</v>
      </c>
      <c r="Z84" s="18">
        <f t="shared" si="16"/>
        <v>1128766.25</v>
      </c>
      <c r="AA84" s="42">
        <f t="shared" si="16"/>
        <v>11299.04</v>
      </c>
      <c r="AB84" s="18">
        <f t="shared" si="16"/>
        <v>54005</v>
      </c>
      <c r="AC84" s="18">
        <f t="shared" si="16"/>
        <v>0</v>
      </c>
      <c r="AD84" s="42">
        <f t="shared" si="16"/>
        <v>0</v>
      </c>
      <c r="AE84" s="18">
        <f t="shared" si="16"/>
        <v>0</v>
      </c>
      <c r="AF84" s="18">
        <f t="shared" si="16"/>
        <v>881.4000000000002</v>
      </c>
      <c r="AG84" s="42">
        <f t="shared" si="16"/>
        <v>0</v>
      </c>
      <c r="AH84" s="18">
        <f t="shared" si="16"/>
        <v>4</v>
      </c>
      <c r="AI84" s="18">
        <f aca="true" t="shared" si="17" ref="AI84:BI84">SUM(AI9+AI18+AI35)</f>
        <v>38218.97000000001</v>
      </c>
      <c r="AJ84" s="42">
        <f t="shared" si="17"/>
        <v>987.8799999999999</v>
      </c>
      <c r="AK84" s="18">
        <f t="shared" si="17"/>
        <v>306</v>
      </c>
      <c r="AL84" s="18">
        <f t="shared" si="17"/>
        <v>177738.10000000003</v>
      </c>
      <c r="AM84" s="42">
        <f t="shared" si="17"/>
        <v>1148.15</v>
      </c>
      <c r="AN84" s="18">
        <f t="shared" si="17"/>
        <v>494</v>
      </c>
      <c r="AO84" s="18">
        <f t="shared" si="17"/>
        <v>23771.850000000002</v>
      </c>
      <c r="AP84" s="42">
        <f t="shared" si="17"/>
        <v>957.93</v>
      </c>
      <c r="AQ84" s="18">
        <f t="shared" si="17"/>
        <v>152</v>
      </c>
      <c r="AR84" s="18">
        <f t="shared" si="17"/>
        <v>311580.3899999999</v>
      </c>
      <c r="AS84" s="42">
        <f t="shared" si="17"/>
        <v>405.78000000000003</v>
      </c>
      <c r="AT84" s="18">
        <f t="shared" si="17"/>
        <v>1071</v>
      </c>
      <c r="AU84" s="18">
        <f t="shared" si="17"/>
        <v>0</v>
      </c>
      <c r="AV84" s="42">
        <f t="shared" si="17"/>
        <v>0</v>
      </c>
      <c r="AW84" s="18">
        <f t="shared" si="17"/>
        <v>84.24</v>
      </c>
      <c r="AX84" s="18">
        <f t="shared" si="17"/>
        <v>30659.65</v>
      </c>
      <c r="AY84" s="18">
        <f t="shared" si="17"/>
        <v>4364.12</v>
      </c>
      <c r="AZ84" s="18">
        <f t="shared" si="17"/>
        <v>61918.5</v>
      </c>
      <c r="BA84" s="18">
        <f t="shared" si="17"/>
        <v>12</v>
      </c>
      <c r="BB84" s="18">
        <f t="shared" si="17"/>
        <v>20451.15</v>
      </c>
      <c r="BC84" s="18">
        <f t="shared" si="17"/>
        <v>21</v>
      </c>
      <c r="BD84" s="18">
        <f>SUM(BD9+BD18+BD35)</f>
        <v>0</v>
      </c>
      <c r="BE84" s="18">
        <f>SUM(BE9+BE18+BE35)</f>
        <v>0</v>
      </c>
      <c r="BF84" s="18">
        <f t="shared" si="17"/>
        <v>172.15</v>
      </c>
      <c r="BG84" s="18">
        <f t="shared" si="17"/>
        <v>0</v>
      </c>
      <c r="BH84" s="18">
        <f t="shared" si="17"/>
        <v>1682.09</v>
      </c>
      <c r="BI84" s="18">
        <f t="shared" si="17"/>
        <v>2301365</v>
      </c>
      <c r="BJ84" s="18">
        <f>SUM(BJ9+BJ18+BJ35)</f>
        <v>34022727.440000005</v>
      </c>
      <c r="BK84" s="12"/>
      <c r="BL84" s="12"/>
    </row>
    <row r="85" spans="1:62" s="1" customFormat="1" ht="13.5" customHeight="1">
      <c r="A85" s="56"/>
      <c r="B85" s="2"/>
      <c r="H85" s="22"/>
      <c r="I85" s="22"/>
      <c r="K85" s="22"/>
      <c r="L85" s="22"/>
      <c r="X85" s="22"/>
      <c r="AA85" s="22"/>
      <c r="AD85" s="22"/>
      <c r="AG85" s="22"/>
      <c r="AJ85" s="22"/>
      <c r="AM85" s="22"/>
      <c r="AP85" s="22"/>
      <c r="AS85" s="22"/>
      <c r="AV85" s="22"/>
      <c r="BJ85" s="15"/>
    </row>
    <row r="86" spans="1:62" s="1" customFormat="1" ht="12.75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34"/>
      <c r="X86" s="22"/>
      <c r="AA86" s="22"/>
      <c r="AD86" s="22"/>
      <c r="AG86" s="22"/>
      <c r="AJ86" s="22"/>
      <c r="AM86" s="22"/>
      <c r="AP86" s="22"/>
      <c r="AS86" s="22"/>
      <c r="AV86" s="22"/>
      <c r="BI86" s="15"/>
      <c r="BJ86" s="15"/>
    </row>
    <row r="87" spans="44:62" ht="12.75">
      <c r="AR87" s="12"/>
      <c r="AS87" s="47"/>
      <c r="BJ87" s="12"/>
    </row>
    <row r="88" spans="1:62" ht="15.75">
      <c r="A88" s="98"/>
      <c r="B88" s="98"/>
      <c r="C88" s="99"/>
      <c r="D88" s="99"/>
      <c r="E88" s="99"/>
      <c r="F88" s="99"/>
      <c r="G88" s="99"/>
      <c r="H88" s="99"/>
      <c r="I88" s="99"/>
      <c r="J88" s="33"/>
      <c r="K88" s="60"/>
      <c r="O88" s="100"/>
      <c r="P88" s="101"/>
      <c r="BJ88" s="12"/>
    </row>
    <row r="89" spans="9:19" ht="12.75">
      <c r="I89" s="47"/>
      <c r="J89" s="12"/>
      <c r="K89" s="47"/>
      <c r="Q89" s="12"/>
      <c r="S89" s="12"/>
    </row>
    <row r="90" ht="12.75">
      <c r="BJ90" s="12"/>
    </row>
  </sheetData>
  <sheetProtection/>
  <mergeCells count="35">
    <mergeCell ref="BJ5:BJ7"/>
    <mergeCell ref="A88:I88"/>
    <mergeCell ref="O88:P88"/>
    <mergeCell ref="A8:B8"/>
    <mergeCell ref="N6:N7"/>
    <mergeCell ref="A86:T86"/>
    <mergeCell ref="Z5:AB6"/>
    <mergeCell ref="AC5:AE6"/>
    <mergeCell ref="AL5:AN6"/>
    <mergeCell ref="AR5:AT6"/>
    <mergeCell ref="BI5:BI7"/>
    <mergeCell ref="AO5:AQ6"/>
    <mergeCell ref="BH5:BH7"/>
    <mergeCell ref="BB5:BC6"/>
    <mergeCell ref="AY5:AY6"/>
    <mergeCell ref="BF5:BG6"/>
    <mergeCell ref="BD5:BE6"/>
    <mergeCell ref="AU5:AV6"/>
    <mergeCell ref="A2:T2"/>
    <mergeCell ref="C6:C7"/>
    <mergeCell ref="C5:P5"/>
    <mergeCell ref="Q5:S6"/>
    <mergeCell ref="J6:L6"/>
    <mergeCell ref="M6:M7"/>
    <mergeCell ref="D6:F7"/>
    <mergeCell ref="G6:I6"/>
    <mergeCell ref="O6:P6"/>
    <mergeCell ref="AZ5:BA6"/>
    <mergeCell ref="AW5:AW7"/>
    <mergeCell ref="A5:B7"/>
    <mergeCell ref="T5:V6"/>
    <mergeCell ref="W5:Y6"/>
    <mergeCell ref="AX5:AX7"/>
    <mergeCell ref="AF5:AH6"/>
    <mergeCell ref="AI5:AK6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2022-04-20T07:43:40Z</cp:lastPrinted>
  <dcterms:created xsi:type="dcterms:W3CDTF">2006-03-14T12:21:32Z</dcterms:created>
  <dcterms:modified xsi:type="dcterms:W3CDTF">2022-04-20T12:39:33Z</dcterms:modified>
  <cp:category/>
  <cp:version/>
  <cp:contentType/>
  <cp:contentStatus/>
</cp:coreProperties>
</file>