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C:\Users\Inka Indriksone\Desktop\Anetei\"/>
    </mc:Choice>
  </mc:AlternateContent>
  <xr:revisionPtr revIDLastSave="0" documentId="13_ncr:1_{136A3C6D-E468-45AF-A70B-01F6AB13393B}" xr6:coauthVersionLast="47" xr6:coauthVersionMax="47" xr10:uidLastSave="{00000000-0000-0000-0000-000000000000}"/>
  <bookViews>
    <workbookView xWindow="-120" yWindow="-120" windowWidth="29040" windowHeight="15990" tabRatio="686" activeTab="3" xr2:uid="{00000000-000D-0000-FFFF-FFFF00000000}"/>
  </bookViews>
  <sheets>
    <sheet name="Saturs" sheetId="6" r:id="rId1"/>
    <sheet name="Izskatīšanas procesā" sheetId="9" r:id="rId2"/>
    <sheet name="Priorit_pasāk_kopā" sheetId="8" r:id="rId3"/>
    <sheet name="Priorit_pasāk_kopā_bērniem" sheetId="1" r:id="rId4"/>
  </sheets>
  <externalReferences>
    <externalReference r:id="rId5"/>
    <externalReference r:id="rId6"/>
    <externalReference r:id="rId7"/>
    <externalReference r:id="rId8"/>
    <externalReference r:id="rId9"/>
    <externalReference r:id="rId10"/>
    <externalReference r:id="rId11"/>
  </externalReferences>
  <definedNames>
    <definedName name="_1_2_d_NMP_lim">#REF!</definedName>
    <definedName name="_xlnm._FilterDatabase" localSheetId="1" hidden="1">'Izskatīšanas procesā'!$B$7:$I$116</definedName>
    <definedName name="_xlnm._FilterDatabase" localSheetId="2" hidden="1">Priorit_pasāk_kopā!$B$10:$V$10</definedName>
    <definedName name="_xlnm._FilterDatabase" localSheetId="3" hidden="1">Priorit_pasāk_kopā_bērniem!$B$9:$U$9</definedName>
    <definedName name="aa">#REF!</definedName>
    <definedName name="_xlnm.Auto_Open">#REF!</definedName>
    <definedName name="b">#REF!</definedName>
    <definedName name="BEx3ATHHUCGCIRND8KLAREDV3L40" hidden="1">[1]HEADER!#REF!</definedName>
    <definedName name="BEx3QB2RILYEXIROLAFCWQMOJXMN" hidden="1">[1]HEADER!#REF!</definedName>
    <definedName name="BEx3RIJ9LXPXWNF4BFBFA4ILG6AY" hidden="1">[1]HEADER!#REF!</definedName>
    <definedName name="BEx3T3XEKJ0I8634YNR6MPN3OBQL" hidden="1">[1]HEADER!#REF!</definedName>
    <definedName name="BEx73MBHXPGN5MLC2IC6RCMRLO6D" hidden="1">[1]HEADER!#REF!</definedName>
    <definedName name="BEx7KKYHXVDNTR0VZKUAIUQCSOP9" hidden="1">[1]HEADER!#REF!</definedName>
    <definedName name="BEx9EDPXWEPLE7S1KH5K8GGFZKC0" hidden="1">[1]HEADER!#REF!</definedName>
    <definedName name="BExBE9K6C6Q27ZVX3WOCP2J41BHY" hidden="1">[1]HEADER!#REF!</definedName>
    <definedName name="BExCQGR4Z3D1E5XRGMT5VWBAFBXW" hidden="1">[1]ZQZBC_PLN__04_03_10!#REF!</definedName>
    <definedName name="BExMP7OQLL0R8VO1CGH6H677G4ZU" hidden="1">[1]HEADER!#REF!</definedName>
    <definedName name="BExO50CMJCMLOGHRH7OH9FMGVTSS" hidden="1">[1]HEADER!#REF!</definedName>
    <definedName name="BExOA3RQ9DFFMJC5QYZ23ZT9RUN8" hidden="1">[1]HEADER!#REF!</definedName>
    <definedName name="BExS6S40JMF44ZTMXW3UE4WW9B54" hidden="1">[1]HEADER!#REF!</definedName>
    <definedName name="BExU5I577AMALET6AIZ4P1LRV9CU" hidden="1">[1]ZQZBC_PLN__04_03_10!#REF!</definedName>
    <definedName name="BExU7EBQBMZVYUSS9YS0I4JESH9L" hidden="1">[1]HEADER!#REF!</definedName>
    <definedName name="BExUC9I2YXGSCVE8W0KZ56D3E9UX" hidden="1">[1]HEADER!#REF!</definedName>
    <definedName name="BExZJQJI4H09EC94GXCLZDAB05VB" hidden="1">[1]HEADER!#REF!</definedName>
    <definedName name="bt">#REF!</definedName>
    <definedName name="BX">#REF!</definedName>
    <definedName name="CalendarYear">#REF!</definedName>
    <definedName name="ccc">#REF!</definedName>
    <definedName name="d">#REF!</definedName>
    <definedName name="D_Evija3">#REF!</definedName>
    <definedName name="DaysAndWeeks">{0,1,2,3,4,5,6} + {0;1;2;3;4;5}*7</definedName>
    <definedName name="de">#REF!</definedName>
    <definedName name="dff">#NAME?</definedName>
    <definedName name="DRGNAMES">#REF!</definedName>
    <definedName name="e">#REF!</definedName>
    <definedName name="ee">#REF!</definedName>
    <definedName name="Excel_BuiltIn__FilterDatabase_2">#REF!</definedName>
    <definedName name="Excel_BuiltIn__FilterDatabase_3">#REF!</definedName>
    <definedName name="Excel_BuiltIn_Print_Titles_2">#REF!</definedName>
    <definedName name="Excel_BuiltIn_Print_Titles_3">#REF!</definedName>
    <definedName name="gad_skaits">#REF!</definedName>
    <definedName name="gad_skaits_1">#REF!</definedName>
    <definedName name="gggg">#REF!</definedName>
    <definedName name="ghy">#REF!</definedName>
    <definedName name="h">#REF!</definedName>
    <definedName name="hh">#REF!</definedName>
    <definedName name="hjh">#REF!</definedName>
    <definedName name="hyh">#REF!</definedName>
    <definedName name="i">#REF!</definedName>
    <definedName name="izm.kods">#REF!</definedName>
    <definedName name="izm.kods_1">[2]izm.posteni!$A$2:$A$216</definedName>
    <definedName name="izm.nos">#REF!</definedName>
    <definedName name="izm.nos_1">[2]izm.posteni!$B$2:$B$216</definedName>
    <definedName name="jhg">#REF!</definedName>
    <definedName name="kk">#REF!</definedName>
    <definedName name="l">#REF!</definedName>
    <definedName name="Limeni_7_9group">#REF!</definedName>
    <definedName name="mmm" hidden="1">[1]ZQZBC_PLN__04_03_10!#REF!</definedName>
    <definedName name="n">#REF!</definedName>
    <definedName name="P_Dati_rikojums">#REF!</definedName>
    <definedName name="pp">#REF!</definedName>
    <definedName name="Recover">[3]Macro1!$A$80</definedName>
    <definedName name="Rikojums2222">[4]Macro1!$A$106</definedName>
    <definedName name="rr">#REF!</definedName>
    <definedName name="rt">#REF!</definedName>
    <definedName name="rty">#REF!</definedName>
    <definedName name="S5\">#REF!</definedName>
    <definedName name="ss">#REF!</definedName>
    <definedName name="Str.">#REF!</definedName>
    <definedName name="Str.vien.nos.">#REF!</definedName>
    <definedName name="Struktura">#REF!</definedName>
    <definedName name="Struktūrvien.kodi2">#REF!</definedName>
    <definedName name="Struktūrvien.kodi2_1">[2]strukturkodi!$B$2:$B$232</definedName>
    <definedName name="Struktūrvien.kods">#REF!</definedName>
    <definedName name="Struktūrvien.kods_1">[2]strukturkodi!$A$2:$A$232</definedName>
    <definedName name="T13l6">[5]ATSKAITE_2v!#REF!</definedName>
    <definedName name="TableName">"Dummy"</definedName>
    <definedName name="Tarifs_28">#REF!</definedName>
    <definedName name="TWO_LINKS">'[6]8.1.'!$C$5</definedName>
    <definedName name="ty">#REF!</definedName>
    <definedName name="tyuj">#REF!</definedName>
    <definedName name="u">#REF!</definedName>
    <definedName name="U_N_A">#REF!</definedName>
    <definedName name="wedr">#REF!</definedName>
    <definedName name="WeekStart">#REF!</definedName>
    <definedName name="x">#REF!</definedName>
    <definedName name="XBD">[7]Dati!$B$6</definedName>
    <definedName name="XDD">[7]Dati!$B$4</definedName>
    <definedName name="XDS">[7]Dati!$B$5</definedName>
    <definedName name="XSVD">[7]Dati!$B$7</definedName>
    <definedName name="xxxx">#REF!</definedName>
    <definedName name="yuh">#REF!</definedName>
    <definedName name="yyy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5" i="1" l="1"/>
  <c r="N56" i="1"/>
  <c r="N52" i="1"/>
  <c r="N53" i="1"/>
  <c r="N54" i="1"/>
  <c r="N51" i="1"/>
  <c r="N50" i="1"/>
  <c r="N49" i="1"/>
  <c r="N47" i="1"/>
  <c r="N48" i="1"/>
  <c r="N45" i="1"/>
  <c r="N46" i="1"/>
  <c r="N44" i="1"/>
  <c r="N41" i="1"/>
  <c r="N42" i="1"/>
  <c r="N43" i="1"/>
  <c r="N37" i="1"/>
  <c r="N38" i="1"/>
  <c r="N39" i="1"/>
  <c r="N40" i="1"/>
  <c r="N35" i="1"/>
  <c r="N36" i="1"/>
  <c r="N33" i="1"/>
  <c r="N34" i="1"/>
  <c r="N31" i="1"/>
  <c r="N32" i="1"/>
  <c r="N29" i="1"/>
  <c r="N30" i="1"/>
  <c r="N27" i="1"/>
  <c r="N28" i="1"/>
  <c r="N25" i="1"/>
  <c r="N26" i="1"/>
  <c r="N23" i="1"/>
  <c r="N24" i="1"/>
  <c r="N21" i="1"/>
  <c r="N22" i="1"/>
  <c r="N19" i="1"/>
  <c r="N20" i="1"/>
  <c r="N17" i="1"/>
  <c r="N18" i="1"/>
  <c r="N15" i="1"/>
  <c r="N16" i="1"/>
  <c r="N12" i="1"/>
  <c r="N13" i="1"/>
  <c r="N14" i="1"/>
  <c r="N11" i="1"/>
  <c r="N10" i="1"/>
  <c r="J11" i="1"/>
  <c r="J10" i="1"/>
  <c r="J51" i="1"/>
  <c r="J52" i="1"/>
  <c r="J53" i="1"/>
  <c r="J54" i="1"/>
  <c r="J55" i="1"/>
  <c r="J56" i="1"/>
  <c r="J50" i="1"/>
  <c r="J48" i="1"/>
  <c r="J49" i="1"/>
  <c r="J47" i="1"/>
  <c r="J44" i="1"/>
  <c r="J45" i="1"/>
  <c r="J46" i="1"/>
  <c r="J42" i="1"/>
  <c r="J43" i="1"/>
  <c r="J41" i="1"/>
  <c r="J40" i="1"/>
  <c r="J39" i="1"/>
  <c r="J38" i="1"/>
  <c r="J37" i="1"/>
  <c r="J36" i="1"/>
  <c r="J35" i="1"/>
  <c r="J33" i="1"/>
  <c r="J34" i="1"/>
  <c r="J31" i="1"/>
  <c r="J32" i="1"/>
  <c r="J29" i="1"/>
  <c r="J30" i="1"/>
  <c r="J27" i="1"/>
  <c r="J28" i="1"/>
  <c r="J25" i="1"/>
  <c r="J26" i="1"/>
  <c r="J23" i="1"/>
  <c r="J24" i="1"/>
  <c r="J21" i="1"/>
  <c r="J22" i="1"/>
  <c r="J19" i="1"/>
  <c r="J20" i="1"/>
  <c r="J17" i="1"/>
  <c r="J18" i="1"/>
  <c r="J15" i="1"/>
  <c r="J16" i="1"/>
  <c r="J13" i="1"/>
  <c r="J14" i="1"/>
  <c r="J12" i="1"/>
  <c r="K11" i="8" l="1"/>
  <c r="Q55" i="1"/>
  <c r="Q56" i="1"/>
  <c r="Q54" i="1"/>
  <c r="Q52" i="1"/>
  <c r="Q53" i="1"/>
  <c r="Q41" i="1"/>
  <c r="Q42" i="1"/>
  <c r="Q43" i="1"/>
  <c r="Q44" i="1"/>
  <c r="Q45" i="1"/>
  <c r="Q46" i="1"/>
  <c r="Q47" i="1"/>
  <c r="Q48" i="1"/>
  <c r="Q49" i="1"/>
  <c r="Q50" i="1"/>
  <c r="Q51" i="1"/>
  <c r="Q40" i="1"/>
  <c r="Q39" i="1"/>
  <c r="Q38" i="1"/>
  <c r="Q37" i="1"/>
  <c r="Q31" i="1"/>
  <c r="Q32" i="1"/>
  <c r="Q33" i="1"/>
  <c r="Q34" i="1"/>
  <c r="Q35" i="1"/>
  <c r="Q36" i="1"/>
  <c r="Q28" i="1"/>
  <c r="Q29" i="1"/>
  <c r="Q30" i="1"/>
  <c r="Q27" i="1"/>
  <c r="Q25" i="1"/>
  <c r="Q26" i="1"/>
  <c r="Q24" i="1"/>
  <c r="Q23" i="1"/>
  <c r="Q15" i="1"/>
  <c r="Q16" i="1"/>
  <c r="Q17" i="1"/>
  <c r="Q18" i="1"/>
  <c r="Q19" i="1"/>
  <c r="Q20" i="1"/>
  <c r="Q21" i="1"/>
  <c r="Q22" i="1"/>
  <c r="Q14" i="1"/>
  <c r="Q12" i="1"/>
  <c r="Q11" i="1"/>
  <c r="Q10" i="1"/>
  <c r="P56" i="1"/>
  <c r="P55" i="1"/>
  <c r="P52" i="1"/>
  <c r="P53" i="1"/>
  <c r="P54" i="1"/>
  <c r="P51" i="1"/>
  <c r="P34" i="1"/>
  <c r="P35" i="1"/>
  <c r="P36" i="1"/>
  <c r="P37" i="1"/>
  <c r="P38" i="1"/>
  <c r="P39" i="1"/>
  <c r="P40" i="1"/>
  <c r="P41" i="1"/>
  <c r="P42" i="1"/>
  <c r="P43" i="1"/>
  <c r="P44" i="1"/>
  <c r="P45" i="1"/>
  <c r="P46" i="1"/>
  <c r="P47" i="1"/>
  <c r="P48" i="1"/>
  <c r="P49" i="1"/>
  <c r="P50" i="1"/>
  <c r="P21" i="1"/>
  <c r="P22" i="1"/>
  <c r="P23" i="1"/>
  <c r="P24" i="1"/>
  <c r="P25" i="1"/>
  <c r="P26" i="1"/>
  <c r="P27" i="1"/>
  <c r="P28" i="1"/>
  <c r="P29" i="1"/>
  <c r="P30" i="1"/>
  <c r="P31" i="1"/>
  <c r="P32" i="1"/>
  <c r="P33" i="1"/>
  <c r="P11" i="1"/>
  <c r="P12" i="1"/>
  <c r="P14" i="1"/>
  <c r="P15" i="1"/>
  <c r="P16" i="1"/>
  <c r="P17" i="1"/>
  <c r="P18" i="1"/>
  <c r="P19" i="1"/>
  <c r="P20" i="1"/>
  <c r="P10" i="1"/>
  <c r="O50" i="1"/>
  <c r="O51" i="1"/>
  <c r="O52" i="1"/>
  <c r="O53" i="1"/>
  <c r="O54" i="1"/>
  <c r="O55" i="1"/>
  <c r="O56" i="1"/>
  <c r="O44" i="1"/>
  <c r="O45" i="1"/>
  <c r="O46" i="1"/>
  <c r="O47" i="1"/>
  <c r="O48" i="1"/>
  <c r="O49" i="1"/>
  <c r="O41" i="1"/>
  <c r="O42" i="1"/>
  <c r="O43" i="1"/>
  <c r="O35" i="1"/>
  <c r="O36" i="1"/>
  <c r="O37" i="1"/>
  <c r="O38" i="1"/>
  <c r="O39" i="1"/>
  <c r="O40" i="1"/>
  <c r="O33" i="1"/>
  <c r="O34" i="1"/>
  <c r="O30" i="1"/>
  <c r="O31" i="1"/>
  <c r="O32" i="1"/>
  <c r="O28" i="1"/>
  <c r="O29" i="1"/>
  <c r="O26" i="1"/>
  <c r="O27" i="1"/>
  <c r="O24" i="1"/>
  <c r="O25" i="1"/>
  <c r="O22" i="1"/>
  <c r="O23" i="1"/>
  <c r="O20" i="1"/>
  <c r="O21" i="1"/>
  <c r="O19" i="1"/>
  <c r="O18" i="1"/>
  <c r="O17" i="1"/>
  <c r="O16" i="1"/>
  <c r="O15" i="1"/>
  <c r="O14" i="1"/>
  <c r="O11" i="1"/>
  <c r="O12" i="1"/>
  <c r="O10" i="1"/>
  <c r="R250" i="8" l="1"/>
  <c r="R249" i="8"/>
  <c r="R248" i="8"/>
  <c r="R244" i="8"/>
  <c r="R245" i="8"/>
  <c r="R237" i="8"/>
  <c r="R238" i="8"/>
  <c r="R239" i="8"/>
  <c r="R240" i="8"/>
  <c r="R241" i="8"/>
  <c r="R242" i="8"/>
  <c r="R243" i="8"/>
  <c r="R234" i="8"/>
  <c r="R235" i="8"/>
  <c r="R236" i="8"/>
  <c r="R231" i="8"/>
  <c r="R232" i="8"/>
  <c r="R233" i="8"/>
  <c r="R230" i="8"/>
  <c r="R222" i="8"/>
  <c r="R223" i="8"/>
  <c r="R224" i="8"/>
  <c r="R225" i="8"/>
  <c r="R221" i="8"/>
  <c r="R195" i="8"/>
  <c r="R193" i="8"/>
  <c r="R194" i="8"/>
  <c r="R191" i="8"/>
  <c r="R192" i="8"/>
  <c r="R189" i="8"/>
  <c r="R190" i="8"/>
  <c r="R188" i="8"/>
  <c r="R187" i="8"/>
  <c r="R186" i="8"/>
  <c r="R184" i="8"/>
  <c r="R181" i="8"/>
  <c r="R180" i="8"/>
  <c r="R179" i="8"/>
  <c r="R173" i="8"/>
  <c r="R172" i="8"/>
  <c r="R159" i="8"/>
  <c r="R160" i="8"/>
  <c r="R161" i="8"/>
  <c r="R162" i="8"/>
  <c r="R163" i="8"/>
  <c r="R158" i="8"/>
  <c r="R156" i="8"/>
  <c r="R155" i="8"/>
  <c r="R154" i="8"/>
  <c r="R153" i="8"/>
  <c r="R152" i="8"/>
  <c r="R151" i="8"/>
  <c r="R150" i="8"/>
  <c r="R149" i="8"/>
  <c r="R146" i="8"/>
  <c r="R147" i="8"/>
  <c r="R145" i="8"/>
  <c r="R143" i="8"/>
  <c r="R142" i="8"/>
  <c r="R141" i="8"/>
  <c r="R140" i="8"/>
  <c r="R139" i="8"/>
  <c r="R130" i="8"/>
  <c r="R131" i="8"/>
  <c r="R128" i="8"/>
  <c r="R129" i="8"/>
  <c r="R127" i="8"/>
  <c r="R126" i="8"/>
  <c r="R125" i="8"/>
  <c r="R124" i="8"/>
  <c r="R121" i="8"/>
  <c r="R122" i="8"/>
  <c r="R123" i="8"/>
  <c r="R119" i="8"/>
  <c r="R120" i="8"/>
  <c r="R117" i="8"/>
  <c r="R118" i="8"/>
  <c r="R111" i="8"/>
  <c r="R112" i="8"/>
  <c r="R113" i="8"/>
  <c r="R114" i="8"/>
  <c r="R115" i="8"/>
  <c r="R116" i="8"/>
  <c r="R106" i="8"/>
  <c r="R107" i="8"/>
  <c r="R108" i="8"/>
  <c r="R109" i="8"/>
  <c r="R110" i="8"/>
  <c r="R103" i="8"/>
  <c r="R104" i="8"/>
  <c r="R105" i="8"/>
  <c r="R99" i="8"/>
  <c r="R100" i="8"/>
  <c r="R101" i="8"/>
  <c r="R102" i="8"/>
  <c r="R95" i="8"/>
  <c r="R96" i="8"/>
  <c r="R97" i="8"/>
  <c r="R98" i="8"/>
  <c r="R91" i="8"/>
  <c r="R92" i="8"/>
  <c r="R93" i="8"/>
  <c r="R94" i="8"/>
  <c r="R88" i="8"/>
  <c r="R89" i="8"/>
  <c r="R90" i="8"/>
  <c r="R85" i="8"/>
  <c r="R86" i="8"/>
  <c r="R87" i="8"/>
  <c r="R81" i="8"/>
  <c r="R82" i="8"/>
  <c r="R83" i="8"/>
  <c r="R84" i="8"/>
  <c r="R78" i="8"/>
  <c r="R79" i="8"/>
  <c r="R80" i="8"/>
  <c r="R74" i="8"/>
  <c r="R75" i="8"/>
  <c r="R76" i="8"/>
  <c r="R77" i="8"/>
  <c r="R72" i="8"/>
  <c r="R73" i="8"/>
  <c r="R70" i="8"/>
  <c r="R71" i="8"/>
  <c r="R60" i="8"/>
  <c r="R61" i="8"/>
  <c r="R62" i="8"/>
  <c r="R63" i="8"/>
  <c r="R64" i="8"/>
  <c r="R65" i="8"/>
  <c r="R66" i="8"/>
  <c r="R67" i="8"/>
  <c r="R68" i="8"/>
  <c r="R69" i="8"/>
  <c r="R56" i="8"/>
  <c r="R57" i="8"/>
  <c r="R58" i="8"/>
  <c r="R59" i="8"/>
  <c r="R54" i="8"/>
  <c r="R55" i="8"/>
  <c r="R52" i="8"/>
  <c r="R53" i="8"/>
  <c r="R50" i="8"/>
  <c r="R51" i="8"/>
  <c r="R48" i="8"/>
  <c r="R49" i="8"/>
  <c r="R45" i="8"/>
  <c r="R46" i="8"/>
  <c r="R47" i="8"/>
  <c r="R43" i="8"/>
  <c r="R44" i="8"/>
  <c r="R42" i="8"/>
  <c r="R39" i="8"/>
  <c r="R40" i="8"/>
  <c r="R41" i="8"/>
  <c r="R30" i="8"/>
  <c r="R31" i="8"/>
  <c r="R32" i="8"/>
  <c r="R33" i="8"/>
  <c r="R34" i="8"/>
  <c r="R35" i="8"/>
  <c r="R36" i="8"/>
  <c r="R37" i="8"/>
  <c r="R38" i="8"/>
  <c r="R29" i="8"/>
  <c r="R27" i="8"/>
  <c r="R23" i="8"/>
  <c r="R24" i="8"/>
  <c r="R25" i="8"/>
  <c r="R20" i="8"/>
  <c r="R21" i="8"/>
  <c r="R22" i="8"/>
  <c r="R17" i="8"/>
  <c r="R18" i="8"/>
  <c r="R19" i="8"/>
  <c r="R15" i="8"/>
  <c r="R16" i="8"/>
  <c r="R13" i="8"/>
  <c r="R14" i="8"/>
  <c r="R12" i="8"/>
  <c r="R11" i="8"/>
  <c r="Q245" i="8"/>
  <c r="Q139" i="8" l="1"/>
  <c r="Q140" i="8"/>
  <c r="Q141" i="8"/>
  <c r="Q142" i="8"/>
  <c r="Q143" i="8"/>
  <c r="Q138" i="8"/>
  <c r="Q132" i="8"/>
  <c r="Q133" i="8"/>
  <c r="Q131" i="8"/>
  <c r="Q128" i="8"/>
  <c r="Q129" i="8"/>
  <c r="Q130" i="8"/>
  <c r="Q127" i="8"/>
  <c r="Q122" i="8"/>
  <c r="Q123" i="8"/>
  <c r="Q124" i="8"/>
  <c r="Q125" i="8"/>
  <c r="Q126" i="8"/>
  <c r="Q118" i="8"/>
  <c r="Q119" i="8"/>
  <c r="Q120" i="8"/>
  <c r="Q121" i="8"/>
  <c r="Q97" i="8"/>
  <c r="Q98" i="8"/>
  <c r="Q99" i="8"/>
  <c r="Q100" i="8"/>
  <c r="Q101" i="8"/>
  <c r="Q102" i="8"/>
  <c r="Q103" i="8"/>
  <c r="Q104" i="8"/>
  <c r="Q105" i="8"/>
  <c r="Q106" i="8"/>
  <c r="Q107" i="8"/>
  <c r="Q108" i="8"/>
  <c r="Q109" i="8"/>
  <c r="Q110" i="8"/>
  <c r="Q111" i="8"/>
  <c r="Q112" i="8"/>
  <c r="Q113" i="8"/>
  <c r="Q114" i="8"/>
  <c r="Q115" i="8"/>
  <c r="Q116" i="8"/>
  <c r="Q117" i="8"/>
  <c r="Q81" i="8"/>
  <c r="Q82" i="8"/>
  <c r="Q83" i="8"/>
  <c r="Q84" i="8"/>
  <c r="Q85" i="8"/>
  <c r="Q86" i="8"/>
  <c r="Q87" i="8"/>
  <c r="Q88" i="8"/>
  <c r="Q89" i="8"/>
  <c r="Q90" i="8"/>
  <c r="Q91" i="8"/>
  <c r="Q92" i="8"/>
  <c r="Q93" i="8"/>
  <c r="Q94" i="8"/>
  <c r="Q95" i="8"/>
  <c r="Q96" i="8"/>
  <c r="Q73" i="8"/>
  <c r="Q74" i="8"/>
  <c r="Q75" i="8"/>
  <c r="Q76" i="8"/>
  <c r="Q77" i="8"/>
  <c r="Q78" i="8"/>
  <c r="Q79" i="8"/>
  <c r="Q80" i="8"/>
  <c r="Q61" i="8"/>
  <c r="Q62" i="8"/>
  <c r="Q63" i="8"/>
  <c r="Q64" i="8"/>
  <c r="Q65" i="8"/>
  <c r="Q66" i="8"/>
  <c r="Q67" i="8"/>
  <c r="Q68" i="8"/>
  <c r="Q69" i="8"/>
  <c r="Q70" i="8"/>
  <c r="Q71" i="8"/>
  <c r="Q72" i="8"/>
  <c r="Q60" i="8"/>
  <c r="Q58" i="8"/>
  <c r="Q59" i="8"/>
  <c r="Q57" i="8"/>
  <c r="Q56" i="8"/>
  <c r="Q55" i="8"/>
  <c r="Q54" i="8"/>
  <c r="Q52" i="8"/>
  <c r="Q53" i="8"/>
  <c r="Q37" i="8"/>
  <c r="Q38" i="8"/>
  <c r="Q39" i="8"/>
  <c r="Q40" i="8"/>
  <c r="Q41" i="8"/>
  <c r="Q42" i="8"/>
  <c r="Q43" i="8"/>
  <c r="Q44" i="8"/>
  <c r="Q45" i="8"/>
  <c r="Q46" i="8"/>
  <c r="Q47" i="8"/>
  <c r="Q48" i="8"/>
  <c r="Q49" i="8"/>
  <c r="Q50" i="8"/>
  <c r="Q51" i="8"/>
  <c r="Q23" i="8"/>
  <c r="Q24" i="8"/>
  <c r="Q25" i="8"/>
  <c r="Q27" i="8"/>
  <c r="Q29" i="8"/>
  <c r="Q30" i="8"/>
  <c r="Q31" i="8"/>
  <c r="Q32" i="8"/>
  <c r="Q33" i="8"/>
  <c r="Q34" i="8"/>
  <c r="Q35" i="8"/>
  <c r="Q36" i="8"/>
  <c r="Q22" i="8"/>
  <c r="Q12" i="8"/>
  <c r="Q13" i="8"/>
  <c r="Q14" i="8"/>
  <c r="Q15" i="8"/>
  <c r="Q16" i="8"/>
  <c r="Q17" i="8"/>
  <c r="Q18" i="8"/>
  <c r="Q19" i="8"/>
  <c r="Q20" i="8"/>
  <c r="Q21" i="8"/>
  <c r="Q11" i="8"/>
  <c r="P244" i="8" l="1"/>
  <c r="P245" i="8"/>
  <c r="P246" i="8"/>
  <c r="P248" i="8"/>
  <c r="P249" i="8"/>
  <c r="P250" i="8"/>
  <c r="P241" i="8"/>
  <c r="P242" i="8"/>
  <c r="P243" i="8"/>
  <c r="P239" i="8"/>
  <c r="P240" i="8"/>
  <c r="P238" i="8"/>
  <c r="P231" i="8"/>
  <c r="P232" i="8"/>
  <c r="P233" i="8"/>
  <c r="P234" i="8"/>
  <c r="P235" i="8"/>
  <c r="P236" i="8"/>
  <c r="P237" i="8"/>
  <c r="P230" i="8"/>
  <c r="P225" i="8"/>
  <c r="P192" i="8"/>
  <c r="P193" i="8"/>
  <c r="P194" i="8"/>
  <c r="P195" i="8"/>
  <c r="P191" i="8"/>
  <c r="P189" i="8"/>
  <c r="P190" i="8"/>
  <c r="P187" i="8"/>
  <c r="P188" i="8"/>
  <c r="P186" i="8"/>
  <c r="P184" i="8"/>
  <c r="P181" i="8"/>
  <c r="P180" i="8"/>
  <c r="P179" i="8"/>
  <c r="P173" i="8"/>
  <c r="P161" i="8"/>
  <c r="P160" i="8"/>
  <c r="P159" i="8"/>
  <c r="P146" i="8" l="1"/>
  <c r="P147" i="8"/>
  <c r="P148" i="8"/>
  <c r="P149" i="8"/>
  <c r="P150" i="8"/>
  <c r="P151" i="8"/>
  <c r="P152" i="8"/>
  <c r="P153" i="8"/>
  <c r="P154" i="8"/>
  <c r="P155" i="8"/>
  <c r="P156" i="8"/>
  <c r="P157" i="8"/>
  <c r="P158" i="8"/>
  <c r="P145" i="8"/>
  <c r="P143" i="8"/>
  <c r="P139" i="8"/>
  <c r="P140" i="8"/>
  <c r="P141" i="8"/>
  <c r="P142" i="8"/>
  <c r="P138" i="8"/>
  <c r="P131" i="8"/>
  <c r="P132" i="8"/>
  <c r="P133" i="8"/>
  <c r="P129" i="8"/>
  <c r="P130" i="8"/>
  <c r="P128" i="8"/>
  <c r="P127" i="8"/>
  <c r="P126" i="8"/>
  <c r="P114" i="8"/>
  <c r="P115" i="8"/>
  <c r="P116" i="8"/>
  <c r="P117" i="8"/>
  <c r="P118" i="8"/>
  <c r="P119" i="8"/>
  <c r="P120" i="8"/>
  <c r="P121" i="8"/>
  <c r="P122" i="8"/>
  <c r="P123" i="8"/>
  <c r="P124" i="8"/>
  <c r="P125" i="8"/>
  <c r="P102" i="8"/>
  <c r="P103" i="8"/>
  <c r="P104" i="8"/>
  <c r="P105" i="8"/>
  <c r="P106" i="8"/>
  <c r="P107" i="8"/>
  <c r="P108" i="8"/>
  <c r="P109" i="8"/>
  <c r="P110" i="8"/>
  <c r="P111" i="8"/>
  <c r="P112" i="8"/>
  <c r="P113" i="8"/>
  <c r="P101" i="8"/>
  <c r="P99" i="8"/>
  <c r="P100" i="8"/>
  <c r="P98" i="8"/>
  <c r="P88" i="8"/>
  <c r="P89" i="8"/>
  <c r="P90" i="8"/>
  <c r="P91" i="8"/>
  <c r="P92" i="8"/>
  <c r="P93" i="8"/>
  <c r="P94" i="8"/>
  <c r="P95" i="8"/>
  <c r="P96" i="8"/>
  <c r="P97" i="8"/>
  <c r="P84" i="8"/>
  <c r="P85" i="8"/>
  <c r="P86" i="8"/>
  <c r="P87" i="8"/>
  <c r="P81" i="8"/>
  <c r="P82" i="8"/>
  <c r="P83" i="8"/>
  <c r="P79" i="8"/>
  <c r="P80" i="8"/>
  <c r="P78" i="8"/>
  <c r="P77" i="8"/>
  <c r="P74" i="8"/>
  <c r="P75" i="8"/>
  <c r="P76" i="8"/>
  <c r="P72" i="8"/>
  <c r="P73" i="8"/>
  <c r="P70" i="8"/>
  <c r="P71" i="8"/>
  <c r="P68" i="8"/>
  <c r="P69" i="8"/>
  <c r="P66" i="8"/>
  <c r="P67" i="8"/>
  <c r="P64" i="8"/>
  <c r="P65" i="8"/>
  <c r="P62" i="8"/>
  <c r="P63" i="8"/>
  <c r="P57" i="8"/>
  <c r="P58" i="8"/>
  <c r="P59" i="8"/>
  <c r="P60" i="8"/>
  <c r="P61" i="8"/>
  <c r="P55" i="8"/>
  <c r="P56" i="8"/>
  <c r="P54" i="8"/>
  <c r="P42" i="8"/>
  <c r="P43" i="8"/>
  <c r="P44" i="8"/>
  <c r="P45" i="8"/>
  <c r="P46" i="8"/>
  <c r="P47" i="8"/>
  <c r="P48" i="8"/>
  <c r="P49" i="8"/>
  <c r="P50" i="8"/>
  <c r="P51" i="8"/>
  <c r="P52" i="8"/>
  <c r="P53" i="8"/>
  <c r="P40" i="8"/>
  <c r="P41" i="8"/>
  <c r="P37" i="8"/>
  <c r="P38" i="8"/>
  <c r="P39" i="8"/>
  <c r="P36" i="8"/>
  <c r="P33" i="8"/>
  <c r="P34" i="8"/>
  <c r="P35" i="8"/>
  <c r="P32" i="8"/>
  <c r="P31" i="8"/>
  <c r="P30" i="8"/>
  <c r="P29" i="8"/>
  <c r="P27" i="8"/>
  <c r="P25" i="8"/>
  <c r="P20" i="8"/>
  <c r="P21" i="8"/>
  <c r="P22" i="8"/>
  <c r="P23" i="8"/>
  <c r="P24" i="8"/>
  <c r="P13" i="8"/>
  <c r="P14" i="8"/>
  <c r="P15" i="8"/>
  <c r="P16" i="8"/>
  <c r="P17" i="8"/>
  <c r="P18" i="8"/>
  <c r="P19" i="8"/>
  <c r="P12" i="8"/>
  <c r="P11" i="8"/>
  <c r="K250" i="8" l="1"/>
  <c r="K245" i="8"/>
  <c r="K238" i="8"/>
  <c r="K239" i="8"/>
  <c r="K240" i="8"/>
  <c r="K241" i="8"/>
  <c r="K242" i="8"/>
  <c r="K243" i="8"/>
  <c r="K244" i="8"/>
  <c r="K231" i="8"/>
  <c r="K232" i="8"/>
  <c r="K233" i="8"/>
  <c r="K234" i="8"/>
  <c r="K235" i="8"/>
  <c r="K236" i="8"/>
  <c r="K237" i="8"/>
  <c r="K230" i="8"/>
  <c r="K228" i="8"/>
  <c r="K227" i="8"/>
  <c r="K224" i="8"/>
  <c r="K225" i="8"/>
  <c r="K222" i="8"/>
  <c r="K223" i="8"/>
  <c r="K220" i="8"/>
  <c r="K221" i="8"/>
  <c r="K218" i="8"/>
  <c r="K219" i="8"/>
  <c r="K216" i="8"/>
  <c r="K217" i="8"/>
  <c r="K214" i="8"/>
  <c r="K215" i="8"/>
  <c r="K212" i="8"/>
  <c r="K213" i="8"/>
  <c r="K210" i="8"/>
  <c r="K211" i="8"/>
  <c r="K208" i="8"/>
  <c r="K209" i="8"/>
  <c r="K206" i="8"/>
  <c r="K207" i="8"/>
  <c r="K205" i="8"/>
  <c r="K200" i="8"/>
  <c r="K198" i="8"/>
  <c r="K199" i="8"/>
  <c r="K196" i="8"/>
  <c r="K197" i="8"/>
  <c r="K194" i="8"/>
  <c r="K195" i="8"/>
  <c r="K192" i="8"/>
  <c r="K193" i="8"/>
  <c r="K189" i="8"/>
  <c r="K190" i="8"/>
  <c r="K191" i="8"/>
  <c r="K187" i="8"/>
  <c r="K188" i="8"/>
  <c r="K186" i="8"/>
  <c r="K184" i="8"/>
  <c r="K181" i="8"/>
  <c r="K177" i="8"/>
  <c r="K178" i="8"/>
  <c r="K179" i="8"/>
  <c r="K180" i="8"/>
  <c r="K175" i="8"/>
  <c r="K176" i="8"/>
  <c r="K173" i="8"/>
  <c r="K174" i="8"/>
  <c r="K172" i="8"/>
  <c r="K143" i="8" l="1"/>
  <c r="K142" i="8"/>
  <c r="K138" i="8"/>
  <c r="K139" i="8"/>
  <c r="K140" i="8"/>
  <c r="K136" i="8"/>
  <c r="K137" i="8"/>
  <c r="K134" i="8"/>
  <c r="K135" i="8"/>
  <c r="K133" i="8"/>
  <c r="K128" i="8"/>
  <c r="K123" i="8"/>
  <c r="K124" i="8"/>
  <c r="K121" i="8"/>
  <c r="K122" i="8"/>
  <c r="K119" i="8"/>
  <c r="K120" i="8"/>
  <c r="K117" i="8"/>
  <c r="K118" i="8"/>
  <c r="K115" i="8"/>
  <c r="K116" i="8"/>
  <c r="K113" i="8"/>
  <c r="K114" i="8"/>
  <c r="K111" i="8"/>
  <c r="K112" i="8"/>
  <c r="K109" i="8"/>
  <c r="K110" i="8"/>
  <c r="K107" i="8"/>
  <c r="K108" i="8"/>
  <c r="K105" i="8"/>
  <c r="K106" i="8"/>
  <c r="K103" i="8"/>
  <c r="K104" i="8"/>
  <c r="K101" i="8"/>
  <c r="K102" i="8"/>
  <c r="K100" i="8"/>
  <c r="K99" i="8"/>
  <c r="K97" i="8"/>
  <c r="K95" i="8"/>
  <c r="K96" i="8"/>
  <c r="K93" i="8"/>
  <c r="K94" i="8"/>
  <c r="K91" i="8"/>
  <c r="K92" i="8"/>
  <c r="K90" i="8"/>
  <c r="K89" i="8"/>
  <c r="K88" i="8"/>
  <c r="K87" i="8"/>
  <c r="K86" i="8"/>
  <c r="K85" i="8"/>
  <c r="K84" i="8"/>
  <c r="K83" i="8"/>
  <c r="K82" i="8"/>
  <c r="K81" i="8"/>
  <c r="K80" i="8"/>
  <c r="K77" i="8"/>
  <c r="K78" i="8"/>
  <c r="K79" i="8"/>
  <c r="K74" i="8"/>
  <c r="K75" i="8"/>
  <c r="K76" i="8"/>
  <c r="K71" i="8"/>
  <c r="K72" i="8"/>
  <c r="K73" i="8"/>
  <c r="K68" i="8"/>
  <c r="K69" i="8"/>
  <c r="K70" i="8"/>
  <c r="K64" i="8"/>
  <c r="K65" i="8"/>
  <c r="K66" i="8"/>
  <c r="K67" i="8"/>
  <c r="K61" i="8"/>
  <c r="K62" i="8"/>
  <c r="K63" i="8"/>
  <c r="K57" i="8"/>
  <c r="K58" i="8"/>
  <c r="K59" i="8"/>
  <c r="K60" i="8"/>
  <c r="K54" i="8"/>
  <c r="K55" i="8"/>
  <c r="K56" i="8"/>
  <c r="K51" i="8"/>
  <c r="K52" i="8"/>
  <c r="K53" i="8"/>
  <c r="K48" i="8"/>
  <c r="K49" i="8"/>
  <c r="K50" i="8"/>
  <c r="K45" i="8"/>
  <c r="K46" i="8"/>
  <c r="K47" i="8"/>
  <c r="K43" i="8"/>
  <c r="K44" i="8"/>
  <c r="K41" i="8"/>
  <c r="K42" i="8"/>
  <c r="K39" i="8"/>
  <c r="K40" i="8"/>
  <c r="K37" i="8"/>
  <c r="K38" i="8"/>
  <c r="K36" i="8"/>
  <c r="K35" i="8"/>
  <c r="K34" i="8"/>
  <c r="K32" i="8"/>
  <c r="K33" i="8"/>
  <c r="K30" i="8"/>
  <c r="K31" i="8"/>
  <c r="K29" i="8"/>
  <c r="K24" i="8"/>
  <c r="K25" i="8"/>
  <c r="K27" i="8"/>
  <c r="K21" i="8"/>
  <c r="K22" i="8"/>
  <c r="K23" i="8"/>
  <c r="K19" i="8"/>
  <c r="K20" i="8"/>
  <c r="K15" i="8"/>
  <c r="K16" i="8"/>
  <c r="K17" i="8"/>
  <c r="K18" i="8"/>
  <c r="K14" i="8"/>
  <c r="K13" i="8"/>
  <c r="K12" i="8"/>
  <c r="B116" i="9" l="1"/>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R51" i="1"/>
  <c r="R52" i="1"/>
  <c r="R53" i="1"/>
  <c r="R54" i="1"/>
  <c r="R55" i="1"/>
  <c r="R56" i="1"/>
  <c r="R46" i="1"/>
  <c r="R47" i="1"/>
  <c r="R48" i="1"/>
  <c r="R49" i="1"/>
  <c r="R50" i="1"/>
  <c r="R43" i="1"/>
  <c r="R44" i="1"/>
  <c r="R45" i="1"/>
  <c r="R41" i="1"/>
  <c r="R42" i="1"/>
  <c r="R39" i="1"/>
  <c r="R40" i="1"/>
  <c r="R37" i="1"/>
  <c r="R38" i="1"/>
  <c r="R35" i="1"/>
  <c r="R36" i="1"/>
  <c r="R33" i="1"/>
  <c r="R34" i="1"/>
  <c r="R31" i="1"/>
  <c r="R32" i="1"/>
  <c r="R28" i="1"/>
  <c r="R29" i="1"/>
  <c r="R30" i="1"/>
  <c r="R27" i="1"/>
  <c r="R24" i="1"/>
  <c r="R25" i="1"/>
  <c r="R23" i="1"/>
  <c r="R21" i="1"/>
  <c r="R22" i="1"/>
  <c r="R19" i="1"/>
  <c r="R20" i="1"/>
  <c r="R17" i="1"/>
  <c r="R18" i="1"/>
  <c r="R15" i="1"/>
  <c r="R16" i="1"/>
  <c r="R14" i="1"/>
  <c r="R11" i="1"/>
  <c r="R12" i="1"/>
  <c r="R10" i="1"/>
  <c r="S249" i="8" l="1"/>
  <c r="S250" i="8"/>
  <c r="S248" i="8"/>
  <c r="S245" i="8"/>
  <c r="S243" i="8"/>
  <c r="S244" i="8"/>
  <c r="S240" i="8"/>
  <c r="S241" i="8"/>
  <c r="S242" i="8"/>
  <c r="S238" i="8"/>
  <c r="S239" i="8"/>
  <c r="S236" i="8"/>
  <c r="S237" i="8"/>
  <c r="S234" i="8"/>
  <c r="S235" i="8"/>
  <c r="S233" i="8"/>
  <c r="S231" i="8"/>
  <c r="S232" i="8"/>
  <c r="S230" i="8"/>
  <c r="S225" i="8"/>
  <c r="S222" i="8"/>
  <c r="S223" i="8"/>
  <c r="S224" i="8"/>
  <c r="S221" i="8"/>
  <c r="S220" i="8"/>
  <c r="S219" i="8"/>
  <c r="S213" i="8"/>
  <c r="S214" i="8"/>
  <c r="S215" i="8"/>
  <c r="S216" i="8"/>
  <c r="S217" i="8"/>
  <c r="S218" i="8"/>
  <c r="S206" i="8"/>
  <c r="S207" i="8"/>
  <c r="S208" i="8"/>
  <c r="S209" i="8"/>
  <c r="S210" i="8"/>
  <c r="S211" i="8"/>
  <c r="S212" i="8"/>
  <c r="S205" i="8"/>
  <c r="S203" i="8"/>
  <c r="S204" i="8"/>
  <c r="S202" i="8"/>
  <c r="S201" i="8"/>
  <c r="S196" i="8"/>
  <c r="S194" i="8"/>
  <c r="S195" i="8"/>
  <c r="S192" i="8"/>
  <c r="S193" i="8"/>
  <c r="S190" i="8"/>
  <c r="S191" i="8"/>
  <c r="S188" i="8"/>
  <c r="S189" i="8"/>
  <c r="S187" i="8"/>
  <c r="S186" i="8"/>
  <c r="S184" i="8"/>
  <c r="S181" i="8"/>
  <c r="S180" i="8"/>
  <c r="S179" i="8"/>
  <c r="S174" i="8"/>
  <c r="S173" i="8"/>
  <c r="S172" i="8"/>
  <c r="S159" i="8"/>
  <c r="S160" i="8"/>
  <c r="S161" i="8"/>
  <c r="S152" i="8"/>
  <c r="S153" i="8"/>
  <c r="S154" i="8"/>
  <c r="S155" i="8"/>
  <c r="S156" i="8"/>
  <c r="S157" i="8"/>
  <c r="S158" i="8"/>
  <c r="S148" i="8"/>
  <c r="S149" i="8"/>
  <c r="S150" i="8"/>
  <c r="S151" i="8"/>
  <c r="S146" i="8"/>
  <c r="S147" i="8"/>
  <c r="S145" i="8"/>
  <c r="S143" i="8" l="1"/>
  <c r="S139" i="8"/>
  <c r="S140" i="8"/>
  <c r="S141" i="8"/>
  <c r="S142" i="8"/>
  <c r="S138" i="8"/>
  <c r="S128" i="8"/>
  <c r="S129" i="8"/>
  <c r="S130" i="8"/>
  <c r="S126" i="8"/>
  <c r="S127" i="8"/>
  <c r="S120" i="8"/>
  <c r="S121" i="8"/>
  <c r="S122" i="8"/>
  <c r="S123" i="8"/>
  <c r="S124" i="8"/>
  <c r="S125" i="8"/>
  <c r="S114" i="8"/>
  <c r="S115" i="8"/>
  <c r="S116" i="8"/>
  <c r="S117" i="8"/>
  <c r="S118" i="8"/>
  <c r="S119" i="8"/>
  <c r="S104" i="8"/>
  <c r="S105" i="8"/>
  <c r="S106" i="8"/>
  <c r="S107" i="8"/>
  <c r="S108" i="8"/>
  <c r="S109" i="8"/>
  <c r="S110" i="8"/>
  <c r="S111" i="8"/>
  <c r="S112" i="8"/>
  <c r="S113" i="8"/>
  <c r="S100" i="8"/>
  <c r="S101" i="8"/>
  <c r="S102" i="8"/>
  <c r="S103" i="8"/>
  <c r="S96" i="8"/>
  <c r="S97" i="8"/>
  <c r="S98" i="8"/>
  <c r="S99" i="8"/>
  <c r="S91" i="8"/>
  <c r="S92" i="8"/>
  <c r="S93" i="8"/>
  <c r="S94" i="8"/>
  <c r="S95" i="8"/>
  <c r="S86" i="8"/>
  <c r="S87" i="8"/>
  <c r="S88" i="8"/>
  <c r="S89" i="8"/>
  <c r="S90" i="8"/>
  <c r="S80" i="8"/>
  <c r="S81" i="8"/>
  <c r="S82" i="8"/>
  <c r="S83" i="8"/>
  <c r="S84" i="8"/>
  <c r="S85" i="8"/>
  <c r="S74" i="8"/>
  <c r="S75" i="8"/>
  <c r="S76" i="8"/>
  <c r="S77" i="8"/>
  <c r="S78" i="8"/>
  <c r="S79" i="8"/>
  <c r="S69" i="8"/>
  <c r="S70" i="8"/>
  <c r="S71" i="8"/>
  <c r="S72" i="8"/>
  <c r="S73" i="8"/>
  <c r="S63" i="8"/>
  <c r="S64" i="8"/>
  <c r="S65" i="8"/>
  <c r="S66" i="8"/>
  <c r="S67" i="8"/>
  <c r="S68" i="8"/>
  <c r="S58" i="8"/>
  <c r="S59" i="8"/>
  <c r="S60" i="8"/>
  <c r="S61" i="8"/>
  <c r="S62" i="8"/>
  <c r="S55" i="8"/>
  <c r="S56" i="8"/>
  <c r="S57" i="8"/>
  <c r="S50" i="8"/>
  <c r="S51" i="8"/>
  <c r="S52" i="8"/>
  <c r="S53" i="8"/>
  <c r="S54" i="8"/>
  <c r="S45" i="8"/>
  <c r="S46" i="8"/>
  <c r="S47" i="8"/>
  <c r="S48" i="8"/>
  <c r="S49" i="8"/>
  <c r="S40" i="8"/>
  <c r="S41" i="8"/>
  <c r="S42" i="8"/>
  <c r="S43" i="8"/>
  <c r="S44" i="8"/>
  <c r="S37" i="8"/>
  <c r="S38" i="8"/>
  <c r="S39" i="8"/>
  <c r="S36" i="8"/>
  <c r="S32" i="8"/>
  <c r="S33" i="8"/>
  <c r="S34" i="8"/>
  <c r="S35" i="8"/>
  <c r="S29" i="8"/>
  <c r="S30" i="8"/>
  <c r="S31" i="8"/>
  <c r="S25" i="8"/>
  <c r="S27" i="8"/>
  <c r="S19" i="8"/>
  <c r="S20" i="8"/>
  <c r="S21" i="8"/>
  <c r="S22" i="8"/>
  <c r="S23" i="8"/>
  <c r="S24" i="8"/>
  <c r="S14" i="8"/>
  <c r="S15" i="8"/>
  <c r="S16" i="8"/>
  <c r="S17" i="8"/>
  <c r="S18" i="8"/>
  <c r="S12" i="8"/>
  <c r="S13" i="8"/>
  <c r="S11" i="8"/>
  <c r="O249" i="8" l="1"/>
  <c r="O250" i="8"/>
  <c r="O248" i="8"/>
  <c r="O243" i="8"/>
  <c r="O244" i="8"/>
  <c r="O245" i="8"/>
  <c r="O240" i="8"/>
  <c r="O241" i="8"/>
  <c r="O242" i="8"/>
  <c r="O238" i="8"/>
  <c r="O239" i="8"/>
  <c r="O231" i="8"/>
  <c r="O232" i="8"/>
  <c r="O233" i="8"/>
  <c r="O234" i="8"/>
  <c r="O235" i="8"/>
  <c r="O236" i="8"/>
  <c r="O237" i="8"/>
  <c r="O230" i="8"/>
  <c r="O224" i="8"/>
  <c r="O225" i="8"/>
  <c r="O223" i="8"/>
  <c r="O222" i="8"/>
  <c r="O221" i="8"/>
  <c r="O202" i="8"/>
  <c r="O203" i="8"/>
  <c r="O204" i="8"/>
  <c r="O201" i="8"/>
  <c r="O196" i="8" l="1"/>
  <c r="O195" i="8"/>
  <c r="O190" i="8"/>
  <c r="O191" i="8"/>
  <c r="O192" i="8"/>
  <c r="O193" i="8"/>
  <c r="O194" i="8"/>
  <c r="O187" i="8"/>
  <c r="O188" i="8"/>
  <c r="O189" i="8"/>
  <c r="O186" i="8"/>
  <c r="O184" i="8"/>
  <c r="O180" i="8"/>
  <c r="O181" i="8"/>
  <c r="O179" i="8"/>
  <c r="O173" i="8"/>
  <c r="O174" i="8"/>
  <c r="O172" i="8"/>
  <c r="O158" i="8"/>
  <c r="O159" i="8"/>
  <c r="O160" i="8"/>
  <c r="O161" i="8"/>
  <c r="O162" i="8"/>
  <c r="O163" i="8"/>
  <c r="O147" i="8"/>
  <c r="O148" i="8"/>
  <c r="O149" i="8"/>
  <c r="O150" i="8"/>
  <c r="O151" i="8"/>
  <c r="O152" i="8"/>
  <c r="O153" i="8"/>
  <c r="O154" i="8"/>
  <c r="O155" i="8"/>
  <c r="O156" i="8"/>
  <c r="O157" i="8"/>
  <c r="O146" i="8"/>
  <c r="O145" i="8"/>
  <c r="O143" i="8"/>
  <c r="O142" i="8"/>
  <c r="O140" i="8"/>
  <c r="O141" i="8"/>
  <c r="O139" i="8"/>
  <c r="O138" i="8"/>
  <c r="O133" i="8"/>
  <c r="O132" i="8"/>
  <c r="O131" i="8"/>
  <c r="O130" i="8"/>
  <c r="O129" i="8"/>
  <c r="O128" i="8"/>
  <c r="O127" i="8"/>
  <c r="O126" i="8"/>
  <c r="O125" i="8"/>
  <c r="O120" i="8"/>
  <c r="O121" i="8"/>
  <c r="O122" i="8"/>
  <c r="O123" i="8"/>
  <c r="O124" i="8"/>
  <c r="O117" i="8"/>
  <c r="O118" i="8"/>
  <c r="O119" i="8"/>
  <c r="O114" i="8"/>
  <c r="O115" i="8"/>
  <c r="O116" i="8"/>
  <c r="O111" i="8"/>
  <c r="O112" i="8"/>
  <c r="O113" i="8"/>
  <c r="O108" i="8"/>
  <c r="O109" i="8"/>
  <c r="O110" i="8"/>
  <c r="O106" i="8"/>
  <c r="O107" i="8"/>
  <c r="O104" i="8"/>
  <c r="O105" i="8"/>
  <c r="O101" i="8"/>
  <c r="O102" i="8"/>
  <c r="O103" i="8"/>
  <c r="O99" i="8"/>
  <c r="O100" i="8"/>
  <c r="O97" i="8"/>
  <c r="O98" i="8"/>
  <c r="O94" i="8"/>
  <c r="O95" i="8"/>
  <c r="O96" i="8"/>
  <c r="O90" i="8"/>
  <c r="O91" i="8"/>
  <c r="O92" i="8"/>
  <c r="O93" i="8"/>
  <c r="O88" i="8"/>
  <c r="O89" i="8"/>
  <c r="O86" i="8"/>
  <c r="O87" i="8"/>
  <c r="O84" i="8"/>
  <c r="O85" i="8"/>
  <c r="O82" i="8"/>
  <c r="O83" i="8"/>
  <c r="O80" i="8"/>
  <c r="O81" i="8"/>
  <c r="O78" i="8"/>
  <c r="O79" i="8"/>
  <c r="O76" i="8"/>
  <c r="O77" i="8"/>
  <c r="O74" i="8"/>
  <c r="O75" i="8"/>
  <c r="O72" i="8"/>
  <c r="O73" i="8"/>
  <c r="O71" i="8"/>
  <c r="O68" i="8"/>
  <c r="O69" i="8"/>
  <c r="O70" i="8"/>
  <c r="O66" i="8"/>
  <c r="O67"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5" i="8"/>
  <c r="O24" i="8"/>
  <c r="O23" i="8"/>
  <c r="O22" i="8"/>
  <c r="O21" i="8"/>
  <c r="O20" i="8"/>
  <c r="O19" i="8"/>
  <c r="O18" i="8"/>
  <c r="O17" i="8"/>
  <c r="O16" i="8"/>
  <c r="O15" i="8"/>
  <c r="O14" i="8"/>
  <c r="O13" i="8"/>
  <c r="O12" i="8"/>
  <c r="O11" i="8"/>
  <c r="U57" i="1" l="1"/>
  <c r="T57" i="1"/>
  <c r="S57" i="1"/>
  <c r="R57" i="1"/>
  <c r="V251" i="8"/>
  <c r="U251" i="8"/>
  <c r="T251" i="8"/>
  <c r="S251" i="8"/>
</calcChain>
</file>

<file path=xl/sharedStrings.xml><?xml version="1.0" encoding="utf-8"?>
<sst xmlns="http://schemas.openxmlformats.org/spreadsheetml/2006/main" count="1665" uniqueCount="780">
  <si>
    <t>Manipulācijas kods</t>
  </si>
  <si>
    <t>Manipulācijas nosaukums</t>
  </si>
  <si>
    <t>Neonatoloģija un pediatrija</t>
  </si>
  <si>
    <t>Poligrāfija (PG)</t>
  </si>
  <si>
    <t>Polisomnogrāfija (PSG)</t>
  </si>
  <si>
    <t>Citās sadaļās neiekļautās manipulācijas</t>
  </si>
  <si>
    <t xml:space="preserve"> </t>
  </si>
  <si>
    <t>Elektrokardiogrammas ar 12 novadījumiem apraksts ar īslaicīgu rima monitorēšanu</t>
  </si>
  <si>
    <t>Elektrokardiogrammas ar 12 novadījumiem pieraksts ar īslaicīgu rima monitorēšanu</t>
  </si>
  <si>
    <t>Ārstu konsīlijs (3 speciālisti) terapijas taktikas noteikšanai vai koriģēšanai HIV inficētam pacientam ieslodzījuma vietā</t>
  </si>
  <si>
    <t>Piemaksa manipulācijām 31185, 31186 par elpceļu audu biopsiju</t>
  </si>
  <si>
    <t>Piemaksa par radiofrekvences izmantošanu ausu, kakla un deguna operācijās</t>
  </si>
  <si>
    <t>Piemaksa par diodes lāzera izmantošanu ausu, kakla un deguna operācijās</t>
  </si>
  <si>
    <t>Insulīnam līdzīgais augšanas faktors - 1 (IGF - 1)</t>
  </si>
  <si>
    <t>Piemaksa manipulācijām 31185, 31186 par Fibrooptisku trahejas intubāciju</t>
  </si>
  <si>
    <t xml:space="preserve">Piemaksa manipulācijām 31185, 31186 par Trahejas intubācijas caurules fibrooptisku pozicionēšanu </t>
  </si>
  <si>
    <t>Piemaksa manipulācijām 31185, 31186 par bronhu obturatora ievietošanu (asiņošanas vai fistulas gadījumā)</t>
  </si>
  <si>
    <t>Piemaksa manipulācijām 31185, 31186 par bronhu obturatora evakuāciju</t>
  </si>
  <si>
    <t>Piemaksa manipulācijām 31185, 31186 par trahejas un bronhu lūmena rekanalizāciju</t>
  </si>
  <si>
    <t>Piemaksa manipulācijām 31185, 31186 par argona plazmas koagulāciju</t>
  </si>
  <si>
    <t>Ārstnieciskā plazmaferēze ar automātisko asins separatoru (2 stundas)</t>
  </si>
  <si>
    <t>Datums</t>
  </si>
  <si>
    <t>Jauna manipulācija</t>
  </si>
  <si>
    <t>Sterilas intraoperatīvas tumora rezekcijas zondes izmantošana, pielietojot neironavigāciju</t>
  </si>
  <si>
    <t>Sterilas stiletes zondes izmantošana ventrikulārā katetra ievietošanai, pielietojot neironavigāciju</t>
  </si>
  <si>
    <t>Nr.</t>
  </si>
  <si>
    <t>Mugurkaula ķirurģija</t>
  </si>
  <si>
    <t>Piemaksa manipulācijām 31205, 31206 par nitinola trahejas un bronhu stentiem ar silikona pārklājumu</t>
  </si>
  <si>
    <t xml:space="preserve">Piemaksa manipulācijām 31205, 31206 par silikona bifurkācijas (Y formas)  un smilšpulksteņa formas stentiem </t>
  </si>
  <si>
    <t>Piemaksa manipulācijām 31205, 31206 par Y formas "Carina" nitinola stentiem ar PU pārklājumu</t>
  </si>
  <si>
    <t>Piemaksa manipulācijām 31205, 31206 par silikona lobārās bifurkācijas (OKI) stentiem</t>
  </si>
  <si>
    <t>Piemaksa manipulācijām 31205, 31206 par J formas "Carina" nitinola stentiem ar silikona pārklājumu</t>
  </si>
  <si>
    <t>Iesniedzējs</t>
  </si>
  <si>
    <t>Rehabilitācija</t>
  </si>
  <si>
    <t>Radioloģija</t>
  </si>
  <si>
    <t>Skatīt darblapu "Izskatīšanas procesā"</t>
  </si>
  <si>
    <t>Skatīt darblapu "Pārrēķinātas manipulācijas"</t>
  </si>
  <si>
    <t>Citas manipulāciju sarakstā veicamas izmaiņas</t>
  </si>
  <si>
    <t>Sadaļas nosaukums manipulāciju sarakstā</t>
  </si>
  <si>
    <t>Jaunas un uz tarifa pārrēķinu iesniegtas esošas manipulācijas, kas Dienestā šobrīd tiek vērtētas</t>
  </si>
  <si>
    <t>Esošas manipulācijas pārrēķins</t>
  </si>
  <si>
    <t xml:space="preserve">Lai iekļautu jaunu veselības aprūpes pakalpojumu no valsts budžeta līdzekļiem apmaksājamo veselības aprūpes pakalpojumu klāstā vai veiktu esoša veselības aprūpes pakalpojuma tarifa pārrēķinu, ārstniecības iestādei vai ārstniecības personu profesionālajai apvienībai ir jāiesniedz Nacionālajā veselības dienestā iesniegums un aizpildīta iesnieguma pielikuma veidlapa. </t>
  </si>
  <si>
    <t>Skatīt "Manipulāciju sarakstu"</t>
  </si>
  <si>
    <t>Valsts apmaksājamo manipulāciju un to apmaksas nosacījumu saraksts</t>
  </si>
  <si>
    <t>Saraksta struktūra</t>
  </si>
  <si>
    <t>Skatīt iesnieguma pielikuma veidlapu</t>
  </si>
  <si>
    <t>Reitterapijas nodarbība bērniem, 10 minūtes</t>
  </si>
  <si>
    <t>Individuāls fizioterapeita darbs ar pacientu baseinā (30 minūtes)</t>
  </si>
  <si>
    <t>Individuāls fizioterapeita darbs ar pacientu baseinā (45 minūtes)</t>
  </si>
  <si>
    <t>Fizioterapeita darbs ar pacientu grupu baseinā (45 minūtes). Norāda par katru pacientu (grupā 3-5 pacienti)</t>
  </si>
  <si>
    <t>Fizioterapeita darbs ar pacientu grupu baseinā (45 minūtes). Norāda par katru pacientu (grupā 6-8 pacienti)</t>
  </si>
  <si>
    <t>Pozitīvo atzinumu saraksts: Jaunas manipulācijas, kas finansējuma pieejamības gadījumā tiks iekļautas no valsts budžeta līdzekļiem apmaksājamo pakalpojumu klāstā</t>
  </si>
  <si>
    <t>Pozitīvo atzinumu saraksts: Esošas manipulācijas, kam finansējuma pieejamības gadījumā tiks palielināts tarifs</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</si>
  <si>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</si>
  <si>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t>
  </si>
  <si>
    <t>Rota un adenovīrusa antigēna noteikšana</t>
  </si>
  <si>
    <t>Norovīrusa antigēna noteikšana</t>
  </si>
  <si>
    <t>Biedrība "Latvijas Mutes, sejas un žokļu ķirurģiju asociācija"</t>
  </si>
  <si>
    <t>Piezīmes</t>
  </si>
  <si>
    <t>Paula Stradiņa klīniskā universitātes slimnīca</t>
  </si>
  <si>
    <t>Sirds muskuļa statiskā scintigrāfija ar miokardiotropiem RFP, sinhronizēta ar EKG miera stāvoklī</t>
  </si>
  <si>
    <t>Sirds muskuļa statiskā scintigrāfija ar miokardiotropiem RFP, sinhronizēta ar EKG slodzē</t>
  </si>
  <si>
    <t>Limfātiskās sistēmas scintigrāfiskā izmeklēšana</t>
  </si>
  <si>
    <t>Visa ķermeņa scintigrāfija, audzēju un metastāžu diagnostika ar tumorotropiem RFP vai infekcijas perēkļu meklēšanai</t>
  </si>
  <si>
    <t>RSU Nukleārās medicīnas klīnika</t>
  </si>
  <si>
    <t>18F-PSMA-1007 izmantošana prostatas vēža diagnostikā ar PET/DT metodi</t>
  </si>
  <si>
    <t>Sirds asinsvadu sistēma</t>
  </si>
  <si>
    <t>06051*</t>
  </si>
  <si>
    <t>06158*</t>
  </si>
  <si>
    <t>06054*</t>
  </si>
  <si>
    <t>06140*</t>
  </si>
  <si>
    <t>06052*</t>
  </si>
  <si>
    <t>Transezofageāla elektrofizioloģiska izmeklēšana aritmiju diagnostikai</t>
  </si>
  <si>
    <t>Transezofageāla elektrokardiostimulācija aritmijas terapijai</t>
  </si>
  <si>
    <t>Rīgas Austrumu klīniskā universitātes slimnīca</t>
  </si>
  <si>
    <t>Jāņem vērā, ka esošajā manipulācijā 50810 jau ir ietvertas 18F-fluorodeoksiglikoze izmaksas.
Nepieciešams Latvijas Urologu asociācijas viedoklis.</t>
  </si>
  <si>
    <t>Traumatoloģijas un ortopēdijas slimnīca</t>
  </si>
  <si>
    <t>30022*</t>
  </si>
  <si>
    <t>30012*</t>
  </si>
  <si>
    <t>30006*</t>
  </si>
  <si>
    <t>Mugurkaula fiksācija traumu u. c. mugurkaula nestabilitātes gadījumos</t>
  </si>
  <si>
    <t>Jauna manipulācija/esošas manipulācijas pārrēķins/lūgums svītrot</t>
  </si>
  <si>
    <t>Lūgums svītrot</t>
  </si>
  <si>
    <t>Bērnu klīniskā universitātes slimnīca</t>
  </si>
  <si>
    <t>SIA "Cilvēks"</t>
  </si>
  <si>
    <t>Mākslīgās plaušu ventilācijas iekārtas izmantošana pacientam, kuram mājās nepieciešama ilgstoša mākslīgā plaušu ventilācija (par vienu dienu)</t>
  </si>
  <si>
    <t>Zemžokļa siekalu dziedzera ekstirpācija</t>
  </si>
  <si>
    <t>29206*</t>
  </si>
  <si>
    <t xml:space="preserve">Mīksto audu defektu aizvietošana ar audiem no attāliem rajoniem </t>
  </si>
  <si>
    <t>29171*</t>
  </si>
  <si>
    <t xml:space="preserve">Dziļi novietoto veidojumu izgriešana (kakla cista, dermoīda cista) </t>
  </si>
  <si>
    <t>29169*</t>
  </si>
  <si>
    <t xml:space="preserve">Hemangiomas un limfangiomas ekstirpācija </t>
  </si>
  <si>
    <t>29239*</t>
  </si>
  <si>
    <t>Ekspandera izņemšana un plastika ar izstieptiem audiem</t>
  </si>
  <si>
    <t>29237*</t>
  </si>
  <si>
    <t>Transplantātu ņemšana – brīvā āda</t>
  </si>
  <si>
    <t>29227*</t>
  </si>
  <si>
    <t>Sejas mīmikas muskuļu paralīzes ķirurģiska korekcija – mioplastika ar m. Masseter</t>
  </si>
  <si>
    <t>29203*</t>
  </si>
  <si>
    <t xml:space="preserve">Rētas, garākas par 10 cm, izgriešana bez plastikas paņēmieniem </t>
  </si>
  <si>
    <t>Mēles daļas vai pilna mēles rezekcija</t>
  </si>
  <si>
    <t>Sejas skeleta ievainojumu un slimību ārstēšana sejas-žokļu ķirurģijā</t>
  </si>
  <si>
    <t>21045*</t>
  </si>
  <si>
    <t xml:space="preserve">Konvencionāla holecistektomija ar žults ceļu revīziju </t>
  </si>
  <si>
    <t>21026*</t>
  </si>
  <si>
    <t>Postoperatīva trūces plastika</t>
  </si>
  <si>
    <t>22023*</t>
  </si>
  <si>
    <t>Operācijas varikozi paplašinātu vēnu komplikāciju gadījumā</t>
  </si>
  <si>
    <t>21018*</t>
  </si>
  <si>
    <t>Konvencionāla apendektomija</t>
  </si>
  <si>
    <t>21023*</t>
  </si>
  <si>
    <t>Dobā orgāna perforācijas sašūšana</t>
  </si>
  <si>
    <t>21040*</t>
  </si>
  <si>
    <t>Gastroenteroanastomoze, enteroenteroanastomoze</t>
  </si>
  <si>
    <t>21042*</t>
  </si>
  <si>
    <t>Gastrotomija, gastrostomija, enterotomija, enterostomija, kolostomija, stomas slēgšana</t>
  </si>
  <si>
    <t>21046*</t>
  </si>
  <si>
    <t>Biliodigestīva anastamoze</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</si>
  <si>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</si>
  <si>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</si>
  <si>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21067*</t>
  </si>
  <si>
    <t>20251*</t>
  </si>
  <si>
    <t>Augšējo vai apakšējo ekstremitāšu eksartikulācija, amputācija, revīzija (par katru ekstremitāti)</t>
  </si>
  <si>
    <t>21062*</t>
  </si>
  <si>
    <t>Taisnās zarnas rezekcija vai ekstirpācija</t>
  </si>
  <si>
    <t>21048*</t>
  </si>
  <si>
    <t>Liesas operācija</t>
  </si>
  <si>
    <t>21103*</t>
  </si>
  <si>
    <t>Totāla ekstraperitoneāla trūces plastika (TEP) (apmaksā tikai ambulatori vai dienas stacionārā. Diennakts stacionārā apmaksā gadījumā, ja pacientam kontrindikāciju dēļ nav iespējams veikt dienas stacionārā)</t>
  </si>
  <si>
    <t>21190*</t>
  </si>
  <si>
    <t>Operācijas pie proktoloģiskām saslimšanām ar starpenes pieeju</t>
  </si>
  <si>
    <t>21140*</t>
  </si>
  <si>
    <t>Piemaksa par katru nākamo griezējšuvēja magazīnu</t>
  </si>
  <si>
    <t>21132*</t>
  </si>
  <si>
    <t>Piemaksa par mehānisko šūšanas aparātu – lineārais šuvējs</t>
  </si>
  <si>
    <t>21135*</t>
  </si>
  <si>
    <t>21141*</t>
  </si>
  <si>
    <t>Piemaksa par katru nākamo lineārā šuvēja magazīnu</t>
  </si>
  <si>
    <t>21148*</t>
  </si>
  <si>
    <t>Piemaksa par mehānisko šūšanas aparātu – lineārais griezējšuvējs (100 mm)</t>
  </si>
  <si>
    <t>21193*</t>
  </si>
  <si>
    <t>Piemaksa pie hemoroidektomijām, prolapsa operācijām un starpenes plastiskajām operācijām ar Longo cirkulārā šuvēja komplektu 33 mm (PPH)</t>
  </si>
  <si>
    <t>Zygomatico orbitāles kompleksa bojājums, orbītas pamata plastika</t>
  </si>
  <si>
    <t>29025*</t>
  </si>
  <si>
    <t>Repozīcija un retensija vairākās vietās lauztam apakšžoklim, apakšžoklim ar šķembu lūzumu vai lūzumam ar kaulu audu defektu</t>
  </si>
  <si>
    <t>Apakšžokļa transfokāla osteosintēze ar stiepli vienpusēja lūzuma gadījumā</t>
  </si>
  <si>
    <t>Apakšžokļa repozīcija un ekstrafokāla fiksācija ar Kiršnera stiepli (operāciju zālē)</t>
  </si>
  <si>
    <t>29036*</t>
  </si>
  <si>
    <t>Apakšžokļa osteosintēze ar metāla plāksnīti ar e/o pieeju vienpusēja lūzuma gadījumā</t>
  </si>
  <si>
    <t>29037*</t>
  </si>
  <si>
    <t>Apakšžokļa osteosintēze ar metāla plāksnīti ar i/o pieeju vienpusēja lūzuma gadījumā</t>
  </si>
  <si>
    <t>29090*</t>
  </si>
  <si>
    <t>Osteosintēzes plāksnītes izņemšana (operācija)</t>
  </si>
  <si>
    <t>29098*</t>
  </si>
  <si>
    <t>Vienā vietā lauzta žokļa šinēšana (lauzts un neievainots) un zoba ekstrakcija no lūzuma spraugas, un intraorālā ekstrafokālā fiksācija ar Kiršnera stiepli (operāciju zālē)</t>
  </si>
  <si>
    <t>18207*</t>
  </si>
  <si>
    <t>Plastiskās un rekonstruktīvās operācijas mutes dobumā ar vietējiem audiem</t>
  </si>
  <si>
    <t>18260*</t>
  </si>
  <si>
    <t>Pieauss siekalu dziedzera ekstirpācija, saglabājot sejas nerva (n. facialis) zarus ļaundabīga audzēja gadījumā</t>
  </si>
  <si>
    <t>18261*</t>
  </si>
  <si>
    <t>Komplicēta pieauss siekalu dziedzera rezekcija ļaundabīga audzēja gadījumā</t>
  </si>
  <si>
    <t>Pieauss siekalu dziedzera ekstirpācija, subtotāla vai totāla rezekcija, siekalu dziedzera cistas ekstirpācija, ieskaitot reģionālās limfātiskās sistēmas izņemšanu, saglabājot sejas nerva (n. facialis) zarus</t>
  </si>
  <si>
    <t>29155*</t>
  </si>
  <si>
    <t>Vanaha operācija</t>
  </si>
  <si>
    <t>29230*</t>
  </si>
  <si>
    <t>Sejas mīmikas muskuļu paralīzes ķirurģiska korekcija – blephororrhaphia</t>
  </si>
  <si>
    <t>18178*</t>
  </si>
  <si>
    <t>Bojātas ārējās auss rezekcija</t>
  </si>
  <si>
    <t>18180*</t>
  </si>
  <si>
    <t>Pieauss rajona iedzimtu fistulu ekscīzija</t>
  </si>
  <si>
    <t>18187*</t>
  </si>
  <si>
    <t>Mēles labdabīgu jaunveidojumu ekscīzija</t>
  </si>
  <si>
    <t>18196*</t>
  </si>
  <si>
    <t>Zemžokļa siekalu dziedzera ekstirpācija un/vai izvadu liģēšana</t>
  </si>
  <si>
    <t>18205*</t>
  </si>
  <si>
    <t>Labdabīgu jaunveidojumu ekscīzija aukslējās</t>
  </si>
  <si>
    <t>18208*</t>
  </si>
  <si>
    <t>Plastiskās un rekonstruktīvās operācijas mutes dobumā ar lēveru uz asinsvadu kājiņas</t>
  </si>
  <si>
    <t>18213*</t>
  </si>
  <si>
    <t>Hipertrofētu rētu (keloīdu) ekscīzija galvas, sejas un kakla rajonā</t>
  </si>
  <si>
    <t>18250*</t>
  </si>
  <si>
    <t>Radikāla kakla limfmezglu ekstirpācija ļaundabīga audzēja gadījumā vienā pusē (Crileoperācija)</t>
  </si>
  <si>
    <t>29173*</t>
  </si>
  <si>
    <t>Augšžokļa vai apakšžokļa vienas puses daļas rezekcija</t>
  </si>
  <si>
    <t>29175*</t>
  </si>
  <si>
    <t>Visa augšžokļa vai apakšžokļa rezekcija</t>
  </si>
  <si>
    <t>29207*</t>
  </si>
  <si>
    <t>Mīksto audu defektu aizvietošana sejas rajonā ar lēveri uz asinsvadu kājiņas</t>
  </si>
  <si>
    <t>29208*</t>
  </si>
  <si>
    <t>Mīksto audu defektu aizvietošana no citām ķermeņa daļām</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</si>
  <si>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</si>
  <si>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</si>
  <si>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</si>
  <si>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</si>
  <si>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</si>
  <si>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</si>
  <si>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18265*</t>
  </si>
  <si>
    <t>Ļaundabīga ādas un mīksto audu audzēja ekscīzija</t>
  </si>
  <si>
    <t>18266*</t>
  </si>
  <si>
    <t>Komplicēta defekta slēgšana ar lēveru sejas–kakla apvidū</t>
  </si>
  <si>
    <t>18268*</t>
  </si>
  <si>
    <t>Lūpas rezekcija ļaundabīga audzēja gadījumā</t>
  </si>
  <si>
    <t>29083*</t>
  </si>
  <si>
    <t>Asiņošanas apturēšana ar asinsvadu liģēšanu – a. carotis communis, a. carotis externa</t>
  </si>
  <si>
    <t>29084*</t>
  </si>
  <si>
    <t>Asiņošanas apturēšana ar asinsvadu liģēšanu – a. temporalis superficialis, a. facialis</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</si>
  <si>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</si>
  <si>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</si>
  <si>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</si>
  <si>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</si>
  <si>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</si>
  <si>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</si>
  <si>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</si>
  <si>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</si>
  <si>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Mīksto audu un/vai limfmezglu biopsija</t>
  </si>
  <si>
    <t>Traucējošu gļotādas saišu, muskuļu piestiprinājuma vietu vai deformēta alveolārā izauguma daļas novēršana priekšzobu rajonā vai vienā žokļa pusē vienā seansā</t>
  </si>
  <si>
    <t>29189*</t>
  </si>
  <si>
    <t>Mutes dobuma pamatnes vai vestibulum plastika priekšzobu rajonā vai vienā žokļa pusē</t>
  </si>
  <si>
    <t>Lūpas saitītes atbrīvošana un septum novājināšana izteiktas diastēmas gadījumā</t>
  </si>
  <si>
    <t>29196*</t>
  </si>
  <si>
    <t>Mēles saitītes atbrīvošana ar Z plastiku</t>
  </si>
  <si>
    <t>29197*</t>
  </si>
  <si>
    <t>Mēles saitītes atbrīvošana ar brīvas ādas transplantāciju</t>
  </si>
  <si>
    <t>29201 Rētas izgriešana bez plastikas paņēmieniem – līdz 5 cm</t>
  </si>
  <si>
    <t>29202*</t>
  </si>
  <si>
    <t>5–10 cm rētas izgriešana bez plastikas paņēmieniem</t>
  </si>
  <si>
    <t>Mīksto audu defektu aizvietošana ar blakus esošajiem audiem</t>
  </si>
  <si>
    <t>29209*</t>
  </si>
  <si>
    <t>Rētu izgriešana, lietojot brīvās ādas plastikas metodi</t>
  </si>
  <si>
    <t>29225*</t>
  </si>
  <si>
    <t>Sejas mīmikas muskuļu paralīzes ķirurģiska korekcija – intraorālā miotomija</t>
  </si>
  <si>
    <t>29226*</t>
  </si>
  <si>
    <t>Sejas mīmikas muskuļu paralīzes ķirurģiska korekcija – ādas un zemādas ekscīzija</t>
  </si>
  <si>
    <t>Otorinolaringoloģija</t>
  </si>
  <si>
    <t>Ekstrakapsulāra kataraktas ekstrakcija, izmantojot fakoemulsifikāciju</t>
  </si>
  <si>
    <t>Piemaksa manipulācijai 17257 par vienreizējā fakoemulsifikācijas komplekta lietošanu</t>
  </si>
  <si>
    <t>Piemaksa par salokāmās lēcas lietošanu</t>
  </si>
  <si>
    <t>Nacionālais rehabilitācijas centrs "Vaivari"</t>
  </si>
  <si>
    <t>Piemaksa manipulācijām 19275, 19302, 19305, 19307 par vienu diennakti par ogļskābās gāzes adsorbcijas filtru - kolonna (ECCO2R vai analogs)</t>
  </si>
  <si>
    <t>Izmeklēšana ar mikromatricu tehnoloģiju uz 10 vielu grupām. Objekts - urīns</t>
  </si>
  <si>
    <t>Izmeklēšana ar mikromatricu tehnoloģiju uz 10 vielu grupām. Objekts – siekalas</t>
  </si>
  <si>
    <t xml:space="preserve">Izmeklēšana ar mikromatricu tehnoloģiju uz 11 vielu grupām </t>
  </si>
  <si>
    <t xml:space="preserve">Izmeklēšana ar mikromatricu tehnoloģiju uz 13 vielu grupām </t>
  </si>
  <si>
    <t>Videobronhoskopija</t>
  </si>
  <si>
    <t>Piemaksa manipulācijām 19302 un 19305 par vienu diennakti, pielietojot papildu citokinīnu adsorbcijas filtru</t>
  </si>
  <si>
    <t>Piemaksa manipulācijām 19304, 19305 un 19307 par reģionālu citrāta antikoagulāciju</t>
  </si>
  <si>
    <t>Enzīma GALT aktivitātes kvantitatīva noteikšana asins paraugos, kas izžāvēti uz filtrpapīra</t>
  </si>
  <si>
    <t>Vairogdziedzera radiometrija ar 131J vai 99m-TC pertehnetātu</t>
  </si>
  <si>
    <t>Piemaksa par baklofēna (Baclofenum 2mg/ml) 20ml ampulas lietošanu</t>
  </si>
  <si>
    <t>Piemaksa par morfīna (Morphini hydrochloridum 20mg/ml) vienas 1ml ampulas lietošanu</t>
  </si>
  <si>
    <t>Piemaksa par spinālās injekcijas ierīces uzpildes komplekta lietošanu</t>
  </si>
  <si>
    <t>Izmeklēšana ar mikromatricu tehnoloģiju uz 14 vielu grupām.</t>
  </si>
  <si>
    <t>Endobronhiāla ultrasonoskopija (EBUS) ar sektorālo endoskopu un transbronhiāla limfmezglu un veidojumu punkcija - aspirācija EBUS kontrolē ar sektorālo endoskopu</t>
  </si>
  <si>
    <t>Fibrooptiska trahejas intubācija (pielieto arī anesteziologi)</t>
  </si>
  <si>
    <t>Trahejas intubācijas caurules fibrooptiska pozicionēšana (pielieto arī anesteziologi)</t>
  </si>
  <si>
    <t>Bronha obturatora ievietošana (asiņošanas vai fistulas gadījumā)</t>
  </si>
  <si>
    <t>Bronha obturatora evakuācija</t>
  </si>
  <si>
    <t>Trahejas un bronhu lūmena rekanalizācija</t>
  </si>
  <si>
    <t>Piemaksa manipulācijām 31185, 31186 un 31252 par argona plazmas koagulāciju</t>
  </si>
  <si>
    <t>Bez izmaiņām</t>
  </si>
  <si>
    <t>Ārstu konsīlijs atkārtotai attēldiagnostikas datu apstrādei citā iestādē veiktiem datortomogrāfijas, datortomogrāfijas angiogrāfijas, magnētiskās rezonanses vai magnētiskās rezonanses angiogrāfijas izmeklējumiem</t>
  </si>
  <si>
    <t>Piemaksa par transkutāno kapnogrāfiju pie manipulācijām 02125 Poligrāfija (PG) vai 02126 Polisomnogrāfija (PSG)</t>
  </si>
  <si>
    <t>Transkutānā kapnogrāfija stacionārā</t>
  </si>
  <si>
    <t>Transkutānā kapnogrāfija mājas aprūpē</t>
  </si>
  <si>
    <t>Vitamīns D (25-OH) kopējais</t>
  </si>
  <si>
    <t>Manipulācijas pārrēķins jau veikts 2019.gadā, ņemot vērā datus no vairākiem iesniedzējiem. Skatīt darblapā "Pārrēķinātās manipulācijas". Pašreiz tiek izskatīta iespēja atsevišķu manipulāciju izveidei lielajiem baseiniem un pieprasīta papildu informācija no iesniedzēja.</t>
  </si>
  <si>
    <t>Plānots esošo manipulāciju 55086 "Fizioterapeita un fizioterapeita asistenta darbs ar pacientiem baseinā, grupā 3–8 cilvēki (fizioterapeits ārpus baseina (norāda par katru pacientu grupā))" dzēst un tās vietā veidot divas jaunas manipulācijas (atkarībā no pacientu grupas lieluma).
Manipulācijas pārrēķins jau veikts 2019.gadā, ņemot vērā datus no vairākiem iesniedzējiem. Skatīt darblapā "Pārrēķinātās manipulācijas". Pašreiz tiek izskatīta iespēja atsevišķu manipulāciju izveidei lielajiem baseiniem un pieprasīta papildu informācija no iesniedzēja.</t>
  </si>
  <si>
    <t>Oficiāli vēl nav saņemts</t>
  </si>
  <si>
    <t>Sirolimus</t>
  </si>
  <si>
    <t>NGAL</t>
  </si>
  <si>
    <t>Digoksins</t>
  </si>
  <si>
    <t>Vankomicīns</t>
  </si>
  <si>
    <t>Gentamicīns</t>
  </si>
  <si>
    <t>Latvijas Radiologu asociācija</t>
  </si>
  <si>
    <t>Piemaksa manipulācijām 50696, 50697, 50698, 50699, 50700, 50709, 50720–50724, 17120 un 18045 par izmeklējuma veikšanu ar US aparātiem vērtībā līdz 69 999 euro. Manipulāciju nenorāda, ja US aparāta iegādes vērtība ir zem 15 000 euro</t>
  </si>
  <si>
    <t>Piemaksa manipulācijām 50696–50700, 50709, 50720–50724 un 17120, 18045 par izmeklējuma veikšanu ar US aparātiem vērtībā virs 70 000 euro</t>
  </si>
  <si>
    <t>Multiplās sklerozes pacientu novērošana un terapijas efektivitātes izvērtēšana pēc EDSS skalas</t>
  </si>
  <si>
    <t>Galvas, deguna blakusdobumu vai kakla mīksto audu CT bez kontrastēšanas</t>
  </si>
  <si>
    <t>50515</t>
  </si>
  <si>
    <t>50521</t>
  </si>
  <si>
    <t>50546</t>
  </si>
  <si>
    <t>50609</t>
  </si>
  <si>
    <t>50605</t>
  </si>
  <si>
    <t>50606</t>
  </si>
  <si>
    <t>50629</t>
  </si>
  <si>
    <t>50630</t>
  </si>
  <si>
    <t>Piemaksa manipulācijām 50609–50612 par izmeklējumu veikšanu ar CT aparātu no 16 līdz 64 slāņiem (neieskaitot), par katru nākamo sēriju</t>
  </si>
  <si>
    <t>Piemaksa manipulācijām 50609–50612 un 50614 par izmeklējumu veikšanu ar CT aparātu, sākot no 64 slāņiem, par katru nākamo sēriju.</t>
  </si>
  <si>
    <t>Piemaksa manipulācijām 50509, 50515, 50521, 50529, 50531, 50504 un 50542 par izmeklējuma veikšanu ar CT aparātu no 16 līdz 64 slāņiem (neieskaitot). Piemaksu manipulācijai 50504 apmaksā vienu reizi vienam izmeklējumam</t>
  </si>
  <si>
    <t>Piemaksa manipulācijām 50509, 50515, 50521, 50529, 50531, 50539, 50504, 50540 un 50542 par izmeklējuma veikšanu ar CT aparātu, sākot no 64 slāņiem. Piemaksu manipulācijai 50504 apmaksā vienu reizi vienam izmeklējumam</t>
  </si>
  <si>
    <t>Galvas, deguna blakusdobuma vai kakla mīksto audu CT ar i/v kontrastēšanu, par katru nākamo sēriju</t>
  </si>
  <si>
    <t>CT kvantitatīvā osteodensitometrija</t>
  </si>
  <si>
    <t>Krūšu kurvja CT bez kontrastēšanas</t>
  </si>
  <si>
    <t>Vēdera dobuma, mazā iegurņa CT bez kontrastēšanas</t>
  </si>
  <si>
    <r>
      <t xml:space="preserve">Manipulācija 30012 ietvers sevī arī manipulāciju 30006; attiecīgi šī manipulācija </t>
    </r>
    <r>
      <rPr>
        <b/>
        <sz val="11"/>
        <color theme="1"/>
        <rFont val="Times New Roman"/>
        <family val="1"/>
        <charset val="186"/>
      </rPr>
      <t>pēc 30012 pārrēķina veikšanas</t>
    </r>
    <r>
      <rPr>
        <sz val="11"/>
        <color theme="1"/>
        <rFont val="Times New Roman"/>
        <family val="1"/>
        <charset val="186"/>
      </rPr>
      <t xml:space="preserve"> var tikt svītrota.</t>
    </r>
  </si>
  <si>
    <t>Šajā darblapā apkopota informācija par jaunajām manipulācijām, kas šobrīd tiek izvērtētas, un spēkā esošām manipulācijām, kuru tarifi/apmaksas nosacījumi tiek pārskatīti.</t>
  </si>
  <si>
    <t>Manipulācijas pārrēķins jau ir veikts 2019.gadā, tā atrodama arī šī faila darblapā "Pārrēķinātas manipulācijas". Nākotnē nepieciešams izdalīt divas manipulācijas - mākslīgā plaušu ventilācija mājās bērniem (pie "Pārrēķinātās manipulācijas", iekļauti tikai ārstniecības līdzekļi) un šis pats pakalpojums tikai pieaugušiem pacientiem (iekļaujot arī ierīču nolietojumu).</t>
  </si>
  <si>
    <t>Sterilas magnētiskās zondes izmantošana, pielietojot intrakraniālo neironavigāciju</t>
  </si>
  <si>
    <t xml:space="preserve">Spinālā katetra un spināli ievadāmo medikamentu ievadīšanas izmēģinājums pirms spinālās injekcijas ierīces implantācijas </t>
  </si>
  <si>
    <t xml:space="preserve">Spinālā katetra un spinālās injekcijas ierīces implantācija intratekālo medikamentu ievadīšanai </t>
  </si>
  <si>
    <t>Intratekālo medikamentu ievadīšanas sūkņa rezervuāra uzpildīšana</t>
  </si>
  <si>
    <t xml:space="preserve">Intratekālo medikamentu ievadīšanas sūkņa programmēšana </t>
  </si>
  <si>
    <t xml:space="preserve">Spinālā katetra un spinālās injekcijas ierīces intratekālo medikamentu ievadīšanai maiņa </t>
  </si>
  <si>
    <t>Skatīt darblapu "Jaunas manipulācijas"</t>
  </si>
  <si>
    <t>Skatīt darblapu "Citas izmaiņas"</t>
  </si>
  <si>
    <t>Mugurkaula krūšu-jostas daļas mugurējā stabilizācija bez laminektomijas</t>
  </si>
  <si>
    <t>Mugurkaula kakla daļas mugurējā stabilizācija</t>
  </si>
  <si>
    <t>tiks mainīts iepriekšējais nosaukums uz šo</t>
  </si>
  <si>
    <t>Ģenētika</t>
  </si>
  <si>
    <t>Rīgas Stradiņa universitāte</t>
  </si>
  <si>
    <t>Saņemts, nosūtīts informatīvs e-pasts, drīz tiks uzsākta izskatīšana</t>
  </si>
  <si>
    <t>DNS nukleotīdu sekvence (bāzu secība) jebkurā kodējošā vai nekodējošā DNS rajonā - 1 fragmenta pārbaude/ viena patogēnu varianta pārbaude</t>
  </si>
  <si>
    <t>JAK2 gēna somatiskās mutācijas p.V617F noteikšana, izmantojot TAS-PCR (trīskāršo alēļu specifisko polimerāzes ķēdes reakciju)</t>
  </si>
  <si>
    <t>DNS nukleotīdu sekvence (bāzu secība) jebkurā kodējošā vai nekodējošā DNS rajonā - 12 fragmentu pārbaude, analizējamais reģions 2000-10000</t>
  </si>
  <si>
    <t>Ventrikuloperitoneostomija (bez šuntējošās iekārtas vērtības)</t>
  </si>
  <si>
    <t>Uzsākta izskatīšana</t>
  </si>
  <si>
    <t>Piemaksa par Cell Saver (asins savācēju sistēmu) lietošanu</t>
  </si>
  <si>
    <t>Poligrāfija mājās</t>
  </si>
  <si>
    <t>IZSKATĪŠANAS PROCESĀ</t>
  </si>
  <si>
    <t>Rīgas stradiņa universitāte</t>
  </si>
  <si>
    <t>TP53 GĒNA SOMATISKO VARIANTU NOTEIKŠANA-IZMANTOJOT dns sekvenēšanu</t>
  </si>
  <si>
    <t>JAUNA</t>
  </si>
  <si>
    <t>Vairogdziedzera un epitēlijķermenīšu operācijas</t>
  </si>
  <si>
    <t>LUC Medical</t>
  </si>
  <si>
    <t>Uroloģija</t>
  </si>
  <si>
    <t>19016</t>
  </si>
  <si>
    <t>19048</t>
  </si>
  <si>
    <t>19057</t>
  </si>
  <si>
    <t>19059</t>
  </si>
  <si>
    <t>19066</t>
  </si>
  <si>
    <t>19069</t>
  </si>
  <si>
    <t>19075</t>
  </si>
  <si>
    <t>Urīnpūšļa katetrizācija ar vienreizlietojamā katetra vērtību</t>
  </si>
  <si>
    <t>Adenomas transuretrālā rezekcija, incīzija vai urīnpūšļa kakla rezekcija</t>
  </si>
  <si>
    <t>Optiska uretrotomija</t>
  </si>
  <si>
    <t>Cistoskopija, ieskaitot uretroskopiju.  Nenorādīt kopā ar manipulāciju 19161</t>
  </si>
  <si>
    <t>Urofloumetrija – urīna izdalīšanās mērīšana, ieskaitot reģistrāciju</t>
  </si>
  <si>
    <t>Urīnpūšļa akmeņu skaldīšana un izņemšana</t>
  </si>
  <si>
    <t>Konsultācija- Hronisko slimību pacientu ar īpašām veselības aprūpes vajadzībām ārstniecības, dinamiskās novērošanas nodošana pieaugušo speciālistiem, pacientam sasniedzot 18 gadu vecumu</t>
  </si>
  <si>
    <t>Konsīlijs- Hronisko slimību pacientu ar īpašām veselības aprūpes vajadzībām ārstniecības, dinamiskās novērošanas nodošana pieaugušo speciālistiem, pacientam sasniedzot 18 gadu vecumu</t>
  </si>
  <si>
    <t>Piemaksa par operācijas mikroskopa lietošanu</t>
  </si>
  <si>
    <t>Piemaksa par operācijas mikroskopa lietošanu mugurkaulāja operācijās</t>
  </si>
  <si>
    <t>Laminektomija spināla intramedulāra tumora evakuācijai</t>
  </si>
  <si>
    <t>Infiltratīva subtentoriāla tumora evakuācija</t>
  </si>
  <si>
    <t>xxxxx*</t>
  </si>
  <si>
    <t>šobrīd e-pasta tiek skaņotas iesniegtās pozīcijas</t>
  </si>
  <si>
    <t>26.07.2019. piedāvāts aprēķinātais tarifs, bet - saskaņā ar iesniedzēja papildus iesniegto informāciju 20.09.2019. - tiek turpināts tarifa aprēķina process, iesniedzējs nepiekta piedāvātajam tarifan, bet gan sasauca iekšējo sapulci un nobalsoja, ka maksas tarifs tiek pacelts</t>
  </si>
  <si>
    <t>Uzsākta izskatīšana.</t>
  </si>
  <si>
    <t>Piemaksa par intraoperatīvu elektrokortikogrāfiju pie manipulācijas 24065</t>
  </si>
  <si>
    <t>Operatīva iejaukšanās urīnpūslī, transuretrāla lielu svešķermeņu un/vai lielu audzēju izņemšana un stenta izņemšana</t>
  </si>
  <si>
    <t>Apakšžokļa transfokāla osteosintēze ar stiepli vairākās vietās lauztam žoklim</t>
  </si>
  <si>
    <t>Tonometrija abām acīm</t>
  </si>
  <si>
    <t>Intraokulāra lēcas implantācija mugurējā kamerā</t>
  </si>
  <si>
    <t>Vitreālā ķirurģija (caur pars plana)</t>
  </si>
  <si>
    <t>Priekšējā vitrektomija</t>
  </si>
  <si>
    <t>Informācija atjaunota 07.06.2021.</t>
  </si>
  <si>
    <r>
      <t xml:space="preserve">Jautājumu vai neskaidrību gadījumā lūgums vērsties Dienesta Pakalpojumu attīstības nodaļā, rakstot uz e-pastu </t>
    </r>
    <r>
      <rPr>
        <sz val="11"/>
        <rFont val="Times New Roman"/>
        <family val="1"/>
        <charset val="186"/>
      </rPr>
      <t>anete.baskevica@vmnvd.gov.lv</t>
    </r>
    <r>
      <rPr>
        <sz val="11"/>
        <color theme="1"/>
        <rFont val="Times New Roman"/>
        <family val="1"/>
        <charset val="186"/>
      </rPr>
      <t>.</t>
    </r>
  </si>
  <si>
    <t>21101*</t>
  </si>
  <si>
    <t>Laparoskopiska holicistekomija</t>
  </si>
  <si>
    <t>Mehāniska litotripsija perorālas endoskopiskas tiešas vizualizācijas holangiopankreatoskopijas laikā</t>
  </si>
  <si>
    <t>Perorāla endoskopiska tiešas vizualizācijas holangiopankreatoskopija</t>
  </si>
  <si>
    <t>Priekšdziedzera vēža minimāli invazīvas ārstēšanas procedūra ar AIFU (augstas intensitātes fokusēta ultraskaņa) iekārtu</t>
  </si>
  <si>
    <t>Apmaksas nosacījumu izmaiņas</t>
  </si>
  <si>
    <t>Heparīna inducētās trombocitopēnijas tests. IgG antivielas pret PF4/heparīna kompleksu ar hemiluminescences metodi</t>
  </si>
  <si>
    <t>Telerehabilitācija ar Vigo programmatūru pēc insulta vai galvas traumas par vienu stundu</t>
  </si>
  <si>
    <t>Piemaksa par želatīna pulvera hemostatiķi ar trombīnu  šļircē un papildpiederumiem</t>
  </si>
  <si>
    <t>Piemaksa par Evicel līmes lietošanu (1 ml)</t>
  </si>
  <si>
    <t>Piemaksa manipulācijai 06141 par implantējamās ilgstošas elektrokardiogrammas monitorēšanas diagnostiskās iekārtas lietošanu</t>
  </si>
  <si>
    <t>Piemaksa manipulācijām 06051, 06052 par elektrodu (zondi)</t>
  </si>
  <si>
    <t>Elektrokardiostimulatora/defibrilatora ekstirpācija</t>
  </si>
  <si>
    <t>Piemaksa par harmoniskā skalpeļa 10 mm šķēru lietošanu. Apmaksā tikai laparoskopiskām operācijām. Manipulāciju norāda vienu reizi vienas operācijas laikā</t>
  </si>
  <si>
    <t>Piemaksa par harmoniskā skalpeļa 5 mm šķēru lietošanu. Apmaksā tikai laparoskopiskām operācijām. Manipulāciju norāda vienu reizi vienas operācijas laikā</t>
  </si>
  <si>
    <t>Piemaksa  par vienreizlietojamu advancētas (bipolāras vai ultraskaņas) enerģijas instrumentu konvencionālai vai vaļējai operācijai</t>
  </si>
  <si>
    <t>Piemaksa par vienreizlietojamu advancētas  (bipolāras vai ultraskaņas) enerģijas instrumentu minimāli invazīvai operācijai</t>
  </si>
  <si>
    <t>27050*</t>
  </si>
  <si>
    <t>27051*</t>
  </si>
  <si>
    <t>Imunoloģija - šūnu imunoloģija</t>
  </si>
  <si>
    <t>HLA-B27 antigēna noteikšana</t>
  </si>
  <si>
    <t>46017 - T un B šūnu virsmas receptoru noteikšana (CD3, CD19, CD4, CD8, CD16+56, CD3/HLA-DR, HLA-DR) (citofluorimetrija)</t>
  </si>
  <si>
    <t>Piemaksa par implantu gūžas locītavas hibrīda endoprotēzes lietošanu</t>
  </si>
  <si>
    <t>Piemaksa par mehānisko šūšanas aparātu - cirkulārais liektais šuvējs</t>
  </si>
  <si>
    <t>Intravitreālā injekcija ar Afliberceptum</t>
  </si>
  <si>
    <t>Piemaksa par plaukstas 1. karpometakarpālās locītavas dubultas mobilitātes endoprotēzes lietošanu</t>
  </si>
  <si>
    <t>Nosūtījums uz papildus izmeklējumiem (PET/CT,  Genoma visaptveroša profilēšana ar nākamās paaudzes sekvencēšanu (NGS) u.c.)</t>
  </si>
  <si>
    <t>Nosūtījums uz dinamisko novērošanu</t>
  </si>
  <si>
    <t>Trombocītu funkciju izmeklēšana Coll/EPI</t>
  </si>
  <si>
    <t>Trombocītu funkciju izmeklēšana Coll/ADP</t>
  </si>
  <si>
    <t>Hiperfibrinolīzes noteikšana (tromboelastometrija)</t>
  </si>
  <si>
    <t>Ārējās  asins recēšanas sistēmas noteikšanas tests (tromboelastometrija)</t>
  </si>
  <si>
    <t>Iekšējās asins recēšanas sistēmas noteikšanas tests (tromboelastometrija)</t>
  </si>
  <si>
    <t>Fibrīna polimerizācijas traucējumu noteikšana</t>
  </si>
  <si>
    <t>Heparīna ietekmes noteikšana</t>
  </si>
  <si>
    <t>Anti-Xa faktora aktivitāte</t>
  </si>
  <si>
    <t>TRAP – trombocītu funkcijas noteikšana</t>
  </si>
  <si>
    <t>VSIA "Bērnu klīniskā universitātes slimnīca"</t>
  </si>
  <si>
    <t>Sirds un asinsvadu sistēma</t>
  </si>
  <si>
    <t>Kardio-pulmonālās slodzes tests bērniem, pusaudžiem un jauniešiem</t>
  </si>
  <si>
    <t>Anestēzijas pakalpojumi</t>
  </si>
  <si>
    <t>Porta katetra aprūpe</t>
  </si>
  <si>
    <t>Intravenozā porta sistēmas katetra evakuācija</t>
  </si>
  <si>
    <t>46036</t>
  </si>
  <si>
    <t>46017</t>
  </si>
  <si>
    <t>23.12.2021.</t>
  </si>
  <si>
    <t>Probanda eksoma sekvencēšana (WES), izmantojot NGS metodi ar datu bioinformātisko analīzi un klīnisko interpretāciju</t>
  </si>
  <si>
    <t>Trio eksoma sekvencēšana (WES), izmantojot NGS metodi ar datu bioinformātisko analīzi un klīnisko interpretāciju</t>
  </si>
  <si>
    <t>Primāra balss protēžu implantācija laringektomijas laikā</t>
  </si>
  <si>
    <t xml:space="preserve">Sekundāra balss protēžu implantācija pēc laringektomijas </t>
  </si>
  <si>
    <t>Balss protēžu nomaiņa pēc laringektomijas</t>
  </si>
  <si>
    <t>Ekstrakorporālā membrānas oksigenācija (ECMO) implantācija</t>
  </si>
  <si>
    <t>Ekstrakorporālā membrānas oksigenācija (ECMO) eksplantācija</t>
  </si>
  <si>
    <t>Piemaksa par medikamenta Simdax lietošanu</t>
  </si>
  <si>
    <t>Piemaksa par ECMO implantācijas katru nākamo stundu, sākot no trešās stundas</t>
  </si>
  <si>
    <t>Piemaksa par ECMO eksplantācijas katru nākamo stundu, sākot no trešās stundas</t>
  </si>
  <si>
    <t>Piemaksa par ECMO setu</t>
  </si>
  <si>
    <t>Piemaksa par kanulu BIO-MEDICUS</t>
  </si>
  <si>
    <t>Piemaksa par maģistrālo asinsvadu kanulu</t>
  </si>
  <si>
    <t>Piemaksa par lielu perifēro asinsvadu slēgumu iekārtu MANTA</t>
  </si>
  <si>
    <t>Piemaksa par medicīnisko slāpekļa monooksīdu</t>
  </si>
  <si>
    <t>Piemaksa par zāļu Hloroprokaīns (Chloroprocaini hydrochloridum 50 mg) 1 ampulas lietošanu reģionālajai anestēzijai</t>
  </si>
  <si>
    <t>Piemaksa par zāļu Dexmedetomidīna 1ampulas lietošanu (200mcg/2ml) sedācijai un vispārējai anestēzijai</t>
  </si>
  <si>
    <t>Iedzimtu glikolizēšanās traucējumu selektīvais skrīnings jeb Sialotransferīnu izoformu noteikšana asins serumā (CDG)</t>
  </si>
  <si>
    <t>Neiroķirurģija</t>
  </si>
  <si>
    <t>Piemaksa par kavitrona ultraskaņas aspiratora (CUSA) lietošanu (arī uroloģijā, abdominālajā ķirurģijā)</t>
  </si>
  <si>
    <t>Nr.
p.k.</t>
  </si>
  <si>
    <t>Prioritāra pasākuma kods</t>
  </si>
  <si>
    <t>Prioritāra pasākuma nosaukums</t>
  </si>
  <si>
    <t>Pasākuma doma īsumā (pieejamības uzlabošana, jauns pasākums, tarifa izmaiņas, no plāna pasākumiem izrietošs u.c.)</t>
  </si>
  <si>
    <t>Budžeta programmas (apakšprogrammas)
kods un nosaukums</t>
  </si>
  <si>
    <t>Papildus nepieciešamais valsts budžeta finansējums, euro</t>
  </si>
  <si>
    <t>Manipulācijas plānotās nosaukuma izmaiņas, ja plānotas. Ja nav plānotas – rakstīt Bez izmaiņām.</t>
  </si>
  <si>
    <t>Manipulācijas pašreizējais tarifs 2022.g., eiro</t>
  </si>
  <si>
    <t>Manipulācijas pārrēķinātais vai jauns tarifs, eiro</t>
  </si>
  <si>
    <t>Manipulācijas tarifam nepieciešamais finansējums (uz 1 manipulāciju), eiro 2022.gads</t>
  </si>
  <si>
    <t>Vidējais manipulāciju skaits gadā (saskaņā ar statistikas datiem par 1 kalendāro gadu) 2022.gadam</t>
  </si>
  <si>
    <t>Nepieciešamais finansējums gadā, eiro 2023.gadam</t>
  </si>
  <si>
    <t>2024.gadam</t>
  </si>
  <si>
    <t>2025.gadam</t>
  </si>
  <si>
    <t>AP</t>
  </si>
  <si>
    <t>DS</t>
  </si>
  <si>
    <t>SP</t>
  </si>
  <si>
    <t>KOPĀ</t>
  </si>
  <si>
    <t>PP_01</t>
  </si>
  <si>
    <t>Tarifa pārrēķins</t>
  </si>
  <si>
    <t>33.18.00 Plānveida stacionāro veselības aprūpes pakalpojumu nodrošināšana</t>
  </si>
  <si>
    <t>PP_02</t>
  </si>
  <si>
    <t>PP_03</t>
  </si>
  <si>
    <t>Torakālās ķirurģijas piemaksu manipulācijas</t>
  </si>
  <si>
    <t>31255</t>
  </si>
  <si>
    <t>31257</t>
  </si>
  <si>
    <t>31258</t>
  </si>
  <si>
    <t>31259</t>
  </si>
  <si>
    <t>31260</t>
  </si>
  <si>
    <t>31261</t>
  </si>
  <si>
    <t>PP_04</t>
  </si>
  <si>
    <t>Neironavigācijas un mikroskopa lietošanas piemaksu manipulācijas, laminektomija</t>
  </si>
  <si>
    <t>24008</t>
  </si>
  <si>
    <t>24051</t>
  </si>
  <si>
    <t>24055</t>
  </si>
  <si>
    <t>Piemaksa par neironavigācijas lietošanu (arī otorinolaringologi pie ausu un deguna blakusdobuma operācijām)</t>
  </si>
  <si>
    <t>24056</t>
  </si>
  <si>
    <t>30060</t>
  </si>
  <si>
    <t>30066</t>
  </si>
  <si>
    <t>Piemaksa par neironavigācijas sistēmas lietošanu mugurkaulāja operācijās</t>
  </si>
  <si>
    <t>PP_05</t>
  </si>
  <si>
    <t>Tiesas noteikta ekspertīze psihiatrijā</t>
  </si>
  <si>
    <t>33.16.00 Pārējo ambulatoro veselības aprūpes pakalpojumu nodrošināšana</t>
  </si>
  <si>
    <t>PP_06</t>
  </si>
  <si>
    <t>Ārstnieciska plazmaferēze ar automātisko asins separatoru</t>
  </si>
  <si>
    <t>PP_07</t>
  </si>
  <si>
    <t>Abdominālā ķirurģija un proktoloģija</t>
  </si>
  <si>
    <t>Klipatori</t>
  </si>
  <si>
    <t>Operācijas pie proktoloģiskām saslimšanām ar
starpenes pieeju</t>
  </si>
  <si>
    <t>PP_08</t>
  </si>
  <si>
    <t>Augšējo vai apakšējo ekstremitāšu eksartikulācijai, amputācijai, revīzijai (par katru ekstremitāti)</t>
  </si>
  <si>
    <t>PP_09</t>
  </si>
  <si>
    <t>Traumotoloģija</t>
  </si>
  <si>
    <t>Jauna</t>
  </si>
  <si>
    <t>PP_10</t>
  </si>
  <si>
    <t>Koagulācija</t>
  </si>
  <si>
    <t>PP_11</t>
  </si>
  <si>
    <t>Oftolmaloģija</t>
  </si>
  <si>
    <t>17101</t>
  </si>
  <si>
    <t>17257</t>
  </si>
  <si>
    <t>17258</t>
  </si>
  <si>
    <t>17259</t>
  </si>
  <si>
    <t>17271</t>
  </si>
  <si>
    <t>17304</t>
  </si>
  <si>
    <t>PP_12</t>
  </si>
  <si>
    <t>Aritmoloģija</t>
  </si>
  <si>
    <t>PP_13</t>
  </si>
  <si>
    <t>Scintigrāfija</t>
  </si>
  <si>
    <t>PP_14</t>
  </si>
  <si>
    <t>Abdominālā ķirurģija</t>
  </si>
  <si>
    <t>JAUNS</t>
  </si>
  <si>
    <t>PP_15</t>
  </si>
  <si>
    <t>Antimikrobiālās rezistences plāna 2023-2027</t>
  </si>
  <si>
    <t>Jauns veselības aprūpes pakalpojums</t>
  </si>
  <si>
    <t>33.14.00. Primārās ambulatorās veselības aprūpes nodrošināšana</t>
  </si>
  <si>
    <t>SAVA speciālista pirmreizēja attālināta konsultācija klātienes konsultācijas vietā, t.sk. dokumentācijas aizpildīšana (1.grupa)</t>
  </si>
  <si>
    <t>PP_16</t>
  </si>
  <si>
    <t>Balss protēžu implantācija</t>
  </si>
  <si>
    <t>PP_17</t>
  </si>
  <si>
    <t>PP_18</t>
  </si>
  <si>
    <t>Perorāla endoskopiska tiešas vizualizācijas holangiopankreatoskopija un mehāniska litotripsija perorālas endoskopiskas tiešas vizualizācijas holangiopankreatoskopijas laikā</t>
  </si>
  <si>
    <t>PP_19</t>
  </si>
  <si>
    <t>PP_20</t>
  </si>
  <si>
    <t xml:space="preserve"> Izmeklēšana ar mikromatricu tehnoloģiju narkotisko vielu noteikšanai</t>
  </si>
  <si>
    <t>PP_21</t>
  </si>
  <si>
    <t>Medikamenta Radium Ra 223 dihydrochloride lietošana pacientiem ar prostatas vēzi</t>
  </si>
  <si>
    <t>Intravenozā zāļu Radium Ra 223 dichloridum ievade</t>
  </si>
  <si>
    <t>Piemaksa par medikamentu Radium Ar 223 dihydrochloride (Xofigo)</t>
  </si>
  <si>
    <t>PP_22</t>
  </si>
  <si>
    <t>Mutes, sejas un žokļu ķirurģijas manipulācijas</t>
  </si>
  <si>
    <t>29020</t>
  </si>
  <si>
    <t>Zigomatico orbitāles kompleksa bojājums, vaiga kaula osteosintēze</t>
  </si>
  <si>
    <t>29031</t>
  </si>
  <si>
    <t>29032</t>
  </si>
  <si>
    <t>Plānots mainīt manipulācijas nosaukumu uz "Apakšžokļa osteosintēze ar miniplāksnēm vairākās vietās lauztam žoklim"</t>
  </si>
  <si>
    <t>29034</t>
  </si>
  <si>
    <t>29146</t>
  </si>
  <si>
    <t>29151</t>
  </si>
  <si>
    <t>29181</t>
  </si>
  <si>
    <t>29205</t>
  </si>
  <si>
    <t>PP_23</t>
  </si>
  <si>
    <t>Jaunas piemaksas par zondēm</t>
  </si>
  <si>
    <t>PP_24.</t>
  </si>
  <si>
    <t>Jaunas piemaksas par filtriem un citrāta antikoagulāciju</t>
  </si>
  <si>
    <t>PP_25</t>
  </si>
  <si>
    <t>PP_26</t>
  </si>
  <si>
    <t>Piemaksas par radiofrekvences un diodes lāzera izmantošanu ausu, kakla un deguna operācijās</t>
  </si>
  <si>
    <t>PP_27</t>
  </si>
  <si>
    <t>Potenciālā orgānu donora iestādes izmaksu segšana</t>
  </si>
  <si>
    <t>Finansējums potenciālā orgānu donora iestādes izmaksu segšanai (par potenciālā orgānu donora uzturēšanu, izmeklējumu veikšanu un dalību orgānu izņemšanas operācijā)</t>
  </si>
  <si>
    <t>PP_28</t>
  </si>
  <si>
    <t xml:space="preserve">"Plāns reto slimību jomā 2023.-2025. gadam" VSIA “Bērnu klīniskā universitātes slimnīca” </t>
  </si>
  <si>
    <t>Budžeta programma: 33.12. Reto slimību ārstēšana - ?</t>
  </si>
  <si>
    <t>"Plāns reto slimību jomā 2023.-2025. gadam" VSIA “Bērnu klīniskā universitātes slimnīca” iekļauto pasākumu finanšu ietekme</t>
  </si>
  <si>
    <t>PP_29</t>
  </si>
  <si>
    <t>Piemaksas manipulācijas traheju un bronhu stentu faktisko izmaksu segšanai</t>
  </si>
  <si>
    <t>PP_30</t>
  </si>
  <si>
    <t>Konsilijs HIV inficētiem ieslodzītajiem</t>
  </si>
  <si>
    <t>PP_31</t>
  </si>
  <si>
    <t>Piemaksa par medikamenta Dexmedetomidine hydrochloride lietošanu</t>
  </si>
  <si>
    <t>PP_32</t>
  </si>
  <si>
    <t>Piemaksa par elpceļu audu biopsiju</t>
  </si>
  <si>
    <t>PP_33</t>
  </si>
  <si>
    <t>Konsīlijs atkārtotai attēldiagnostikas datu apstrādei stacionārā</t>
  </si>
  <si>
    <t>PP_34</t>
  </si>
  <si>
    <t>PP_35</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</si>
  <si>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</si>
  <si>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60111</t>
  </si>
  <si>
    <t>Tarifu pārrēķins</t>
  </si>
  <si>
    <t>Tarifa pārrēķins piemaksai par gultasdienu pacientiem ar izgulējumiem</t>
  </si>
  <si>
    <t>PP_70</t>
  </si>
  <si>
    <t>Tarifu pārrēķins operāciju un biopsiju materiālu apstrādei</t>
  </si>
  <si>
    <t>PP_69</t>
  </si>
  <si>
    <t xml:space="preserve"> Biomarķieru testēšana,  pielietojot IHĶ, PCR vai NGS metodes dažādās lokalizācijā</t>
  </si>
  <si>
    <t>PP_68</t>
  </si>
  <si>
    <t>Infiltrācijas anestēzija ar vietējo anestēzijas līdzekli, vada anestēzija kājas vai rokas pirkstam</t>
  </si>
  <si>
    <t>PP_67</t>
  </si>
  <si>
    <t>Jauns</t>
  </si>
  <si>
    <t>PP_66</t>
  </si>
  <si>
    <t>Seksuāli transmisīvo infekciju noteikšanas panelis</t>
  </si>
  <si>
    <t>Seksuāli transmisīvo infekciju panelis jauniešiem līdz 25 gadu vecumam</t>
  </si>
  <si>
    <t>PP_65</t>
  </si>
  <si>
    <t>Jaunu tarifu izveide ģenētisko mutāciju noteikšana izmantojot sekvenēšanu un PĶR metodes</t>
  </si>
  <si>
    <t>PP_64</t>
  </si>
  <si>
    <t>DNS analīze, izmantojot polimerāzes ķēdes reakciju cilvēka ģenētisko patoloģiju diagnostikai (vienai mutācijai)</t>
  </si>
  <si>
    <t>Cilvēka genoma DNS izdalīšana</t>
  </si>
  <si>
    <t>DNS analīzes apmaksas nosacījumu paplašināšana</t>
  </si>
  <si>
    <t>PP_63</t>
  </si>
  <si>
    <t>Jaunu tarifu aprēķins anestēzijā</t>
  </si>
  <si>
    <t>PP_62</t>
  </si>
  <si>
    <t>Krūšu rekonstrukcijai pacientēm mastektomijas (ļaundabīga audzēja gadījumā) nepieciešamie papildmateriāli</t>
  </si>
  <si>
    <t>PP_61</t>
  </si>
  <si>
    <t>Vakcīnas ievadīšana perorāli</t>
  </si>
  <si>
    <t>03082</t>
  </si>
  <si>
    <t>Vakcīnas ievadīšana ādā, zemādā un muskulī</t>
  </si>
  <si>
    <t>03081</t>
  </si>
  <si>
    <t>Vakcinācijas fakta ievade e-veselībā</t>
  </si>
  <si>
    <t>PP_60</t>
  </si>
  <si>
    <t>Papildus finansējums ģimenes ārstu fiksētai piemaksai par prakses uzturēšanu</t>
  </si>
  <si>
    <t>PP_59</t>
  </si>
  <si>
    <t>Leikožu šūnu fenotips (citofluorimetrija)</t>
  </si>
  <si>
    <t>Papildus finansējums plūsmas citometrijas metodei - akūtu leikožu diagnostikai un ārstēšanas uzraudzībai</t>
  </si>
  <si>
    <t>PP_58</t>
  </si>
  <si>
    <t>Stacionārs atkārtoots ārstu konsīlijs (3 speciālisti)  terapijas taktikas maiņai pacientam ar pirmreizēji diagnosticētu onkoloģisko slimību. Iekļauta samaksa par visu konsīlijā iesaistīto darbu. Vienam pacientam vienu reizi norāda konsīlija vadītājs.</t>
  </si>
  <si>
    <t>Ambulators atkārots ārstu konsīlijs (līdz 4 speciālistiem) terapijas taktikas maiņai pacientam ar diagnosticētu onkoloģisko slimību. Iekļauta samaksa par visu konsīlijā iesaistīto darbu. Vienam pacientam vienu reizi norāda konsīlija vadītājs</t>
  </si>
  <si>
    <t>Stacionārs ārstu konsīlijs (3 speciālisti)  terapijas taktikas pieņemšanai pacientam ar pirmreizēji diagnosticētu onkoloģisko slimību. Iekļauta samaksa par visu konsīlijā iesaistīto darbu. Vienam pacientam vienu reizi norāda konsīlija vadītājs.</t>
  </si>
  <si>
    <t>Finansējums onkoloģijas konsīlijiem - atkārotiem, stacionāriem un papildus speciālistiem</t>
  </si>
  <si>
    <t>PP_57</t>
  </si>
  <si>
    <t>Sekundāra citoredukcija (pie olnīcu vēža 10-20 procedūras gadā)</t>
  </si>
  <si>
    <t>Parietālās-diafragmālās vēderplēves ekscīzija (pie olnīcu vēža primāras citoredukcijas 100 procedūras gadā)</t>
  </si>
  <si>
    <t>Laparaskopiska para-aortālo limfmezglu biopsija (pie ielaista dzemdes kakla vēža 10-20 procedūras gadā)</t>
  </si>
  <si>
    <t>Laparaskopiska iegurņa limfmezglu biopsija (pie dzemdes kakla vēža, lai izlemtu par primāru ķirurģisku ārstēšanu vai staru-ķīmijterapiju 10-20 procedūras gadā)</t>
  </si>
  <si>
    <t>Laparaskopiska sargmezgla identificēšama ar indociānīna zaļo krāsvielu (ļauj samazināt limfadenektomiju un saistīto komplikāciju biežumu 20-50 procedūras gadā)</t>
  </si>
  <si>
    <t>Laparaskopiska para-aortāla limfadenektomija (pie endometrija vēža 10-20 procedūras gadā)</t>
  </si>
  <si>
    <t>Laparaskopiska iegurņa limfadenektomija (pie dzemdes kakla agrīnajām stadijām, kā arī pie endometrija vēža 50 procedūras gadā)</t>
  </si>
  <si>
    <t>Para-aortāla limfadenektomija laparatomijas laikā (pie olnīcu un endometrija vēža 150 procedūras gadā)</t>
  </si>
  <si>
    <t>Vertheima operācija</t>
  </si>
  <si>
    <t>16070</t>
  </si>
  <si>
    <t>Radikāla vulvektomija</t>
  </si>
  <si>
    <t>16065</t>
  </si>
  <si>
    <t>Retroperitoneāla ileakāla limfadenoektomija</t>
  </si>
  <si>
    <t>16074</t>
  </si>
  <si>
    <t>Vulvas biopsija</t>
  </si>
  <si>
    <t>Dozētā koagulācija lokālā anestēzijā</t>
  </si>
  <si>
    <t>Kolposkopija (bez mērķbiopsijas)</t>
  </si>
  <si>
    <t>Dzemdes kakla konusveida elektroekscīzija</t>
  </si>
  <si>
    <t>16007</t>
  </si>
  <si>
    <t>Iztriepes paņemšana seksuāli transmisīvo slimību diagnostikai</t>
  </si>
  <si>
    <t>01078</t>
  </si>
  <si>
    <t>Ginekoloģijas manipulācijas</t>
  </si>
  <si>
    <t>PP_56</t>
  </si>
  <si>
    <t>Piemaksa manipulācijai 50303 par katru aplikatora materiālu</t>
  </si>
  <si>
    <t>50419</t>
  </si>
  <si>
    <t>Dobuma terapijas plānošana, lietojot dozas sadalījuma modelēšanu, izmantojot datorizētu plānošanas sistēmu</t>
  </si>
  <si>
    <t>50416</t>
  </si>
  <si>
    <t>Piemaksa manipulācijai 50303 par maināmā JSA (jonizējošā starojuma avots) izmantošanu</t>
  </si>
  <si>
    <t>50415</t>
  </si>
  <si>
    <t>Dobuma terapija, izmantojot endostatu vai endoskopu JSA ievadīšanai</t>
  </si>
  <si>
    <t>50303</t>
  </si>
  <si>
    <t>Papildus finansējums - brahiterapijas nodrošināšana onkoloģijas stacionāros</t>
  </si>
  <si>
    <t>PP_55</t>
  </si>
  <si>
    <t xml:space="preserve">Jaunas piemaksas manipulācijas traheju un bronhu stentu faktisko izmaksu segšanai </t>
  </si>
  <si>
    <t>PP_54</t>
  </si>
  <si>
    <t>Nātrijurētisko peptīdu (B-tipa nātrijurētiskais peptīds un N termināla pro-B tipa nātrijurētiskais peptīds) noteikšana</t>
  </si>
  <si>
    <t>41212</t>
  </si>
  <si>
    <t>PP_53</t>
  </si>
  <si>
    <t>Pacienta individuālā plāna izpilde sākot ar 2. frakciju, pielietojot robotizētu stereotaktisko radioķirurģiju</t>
  </si>
  <si>
    <t>50472</t>
  </si>
  <si>
    <t>Pacienta individuālā plāna 1. frakcijas izpilde, pielietojot robotizētu stereotaktisko radioķirurģiju</t>
  </si>
  <si>
    <t>50471</t>
  </si>
  <si>
    <t>Pacienta individuālā plāna sagatavošana stereotaktiskajai radioķirurģijai, pielietojot robotizētu manipulatoru</t>
  </si>
  <si>
    <t>50470</t>
  </si>
  <si>
    <t>Papildus finansējums kibernazim</t>
  </si>
  <si>
    <t>PP_52</t>
  </si>
  <si>
    <t>Mamogrāfijas apraksts (abām krūtīm, katrai divās projekcijās). Izmeklējuma rezultāts R 5 – pierādīta malignitāte/ļaundabīga atrade</t>
  </si>
  <si>
    <t>50192</t>
  </si>
  <si>
    <t>Mamogrāfijas apraksts (abām krūtīm, katrai divās projekcijās). Izmeklējuma rezultāts R 4 – potenciāla malignitāte/aizdomas par ļaundabīgu veidojumu</t>
  </si>
  <si>
    <t>50191</t>
  </si>
  <si>
    <t>Mamogrāfijas apraksts (abām krūtīm, katrai divās projekcijās). Izmeklējuma rezultāts R 3 – aizdomas par patoloģiju/lokālas patoloģiskas izmaiņas</t>
  </si>
  <si>
    <t>50190</t>
  </si>
  <si>
    <t>Mamogrāfijas apraksts (abām krūtīm, katrai divās projekcijās). Izmeklējuma rezultāts R 2 – potenciāli labdabīga atrade/atsevišķs labdabīgs veidojums</t>
  </si>
  <si>
    <t>50189</t>
  </si>
  <si>
    <t>Mamogrāfijas apraksts (abām krūtīm, katrai divās projekcijās). Izmeklējuma rezultāts R 1 – norma</t>
  </si>
  <si>
    <t>50188</t>
  </si>
  <si>
    <t>Mamogrāfijas apraksts papildu projekcijām, ja veikts izmeklējums 50097</t>
  </si>
  <si>
    <t>50102</t>
  </si>
  <si>
    <t>Papildus finansējum mamogrāfijas attēlu aprakstīšanas manipulāciju tarifiem</t>
  </si>
  <si>
    <t>PP_51</t>
  </si>
  <si>
    <t>Personāla piesaiste ķīmijterapijas pakalpojumu nodrošināšanai</t>
  </si>
  <si>
    <t>PP_50</t>
  </si>
  <si>
    <t>Papildu finansējums parenterālās un enterālās barošanas kabinetam SIA "Rīgas Austrumu klīniskā universitātes slimnīca"</t>
  </si>
  <si>
    <t>PP_49</t>
  </si>
  <si>
    <t>Finansējums Dietoloģijas kabineta darbībai VSIA "Paula Stradiņa klīniskā univeristātes slimnīca"</t>
  </si>
  <si>
    <t>PP_48</t>
  </si>
  <si>
    <t>Konsīlijs pacientu ar īpašām veselības aprūpes vajadzībām nodošanai pieaugušo speciālistiem, pacientam sasniedzot 18 gadu vecumu</t>
  </si>
  <si>
    <t>PP_47</t>
  </si>
  <si>
    <t>Neirosonogrāfija zīdaiņiem (caur avotiņu vai transkraniāli)</t>
  </si>
  <si>
    <t>50709</t>
  </si>
  <si>
    <t>Vēdera dobuma un retroperitoneālās telpas orgānu ultrasonogrāfija</t>
  </si>
  <si>
    <t>50700</t>
  </si>
  <si>
    <t>Transrektāla ultrasonogrāfija</t>
  </si>
  <si>
    <t>50718</t>
  </si>
  <si>
    <t>Sievietes iegurņa orgānu transabdomināla un/vai transvagināla ultrasonogrāfija</t>
  </si>
  <si>
    <t>50717</t>
  </si>
  <si>
    <t>\</t>
  </si>
  <si>
    <t>Prostatas transrektāla ultrasonogrāfija</t>
  </si>
  <si>
    <t>50716</t>
  </si>
  <si>
    <t>Krūšu ultrasonogrāfija</t>
  </si>
  <si>
    <t>50714</t>
  </si>
  <si>
    <t>Kakla un citu virspusējo audu (t.sk. vairogdziedzera, epitēlijķermenīšu, limfmezglu) ultrasonogrāfija</t>
  </si>
  <si>
    <t>Muskuloskeletālā ultrasonogrāfija</t>
  </si>
  <si>
    <t>50697</t>
  </si>
  <si>
    <t>Ultrasonogrāfijas manipulāciju pārrēķins un piemaksas</t>
  </si>
  <si>
    <t>PP_46</t>
  </si>
  <si>
    <t>Izmeklējuma Interlaikīns-6 noteikšanai apmaksas nosacījumu papildinājums</t>
  </si>
  <si>
    <t>PP_45</t>
  </si>
  <si>
    <t>Spinālās injekcijas ierīces implantēšana un uzturēšana VSIA "Traumatoloģijas un ortopēdijas slimnīca" pacientiem</t>
  </si>
  <si>
    <t>PP_44</t>
  </si>
  <si>
    <t>Bērnu paliatīvās aprūpes pakalpojumi pacientiem līdz 24 gadu vecumam BKUS</t>
  </si>
  <si>
    <t>PP_43</t>
  </si>
  <si>
    <t>Papildus nepieciešamais finansējums pieskaitāmo izmaksu segšanai</t>
  </si>
  <si>
    <t>45.01.00 Veselības aprūpes finansējuma administrēšana un ekonomiskā novērtēšana</t>
  </si>
  <si>
    <t>PP_42</t>
  </si>
  <si>
    <t xml:space="preserve"> SAVA speciālista pirmreizēja attālināta konsultācija klātienes konsultācijas vietā, t.sk. dokumentācijas aizpildīšana (1.grupa</t>
  </si>
  <si>
    <t>PP_41</t>
  </si>
  <si>
    <t>Īslaicīga EKG monitorēšana</t>
  </si>
  <si>
    <t>PP_40</t>
  </si>
  <si>
    <t>Multidisciplinārā komandas sanāksme atkārtotai attēldiagnostikas datu apstrādei citā iestādē veiktiem datortomogrāfijas, datortomogrāfijas angiogrāfijas, magnētiskās rezonanses vai magnētiskās rezonanses angiogrāfijas izmeklējumiem</t>
  </si>
  <si>
    <t>PP_39</t>
  </si>
  <si>
    <t>Ekstrakorporālā membrānas oksigenācija (ECMO), uzturēšanas vienas dienas izmaksas</t>
  </si>
  <si>
    <t>Jaunu ECMO tarifu izveidošana</t>
  </si>
  <si>
    <t>PP_38</t>
  </si>
  <si>
    <t>Multidisciplinārais ārstu konsīlijs (līdz 5 speciālisti) onkoloģiskās slimības terapijas taktikas noteikšanai vai mainīšanai</t>
  </si>
  <si>
    <t>Ārstu konsīlijs (3 speciālisti) onkoloģiskās slimības terapijas taktikas noteikšanai vai mainīšanai</t>
  </si>
  <si>
    <t>Onkologu konsilijs un multidisciplinārais konsilijs onkoloģiskajiem pacientiem</t>
  </si>
  <si>
    <t>PP_37</t>
  </si>
  <si>
    <t>Pacientu ar koagulācijas traucējumiem – pārmantotu VIII un IX faktora deficītu (hemofilija) ārstēšanas faktisko izmaksu segšana</t>
  </si>
  <si>
    <t>PP_36</t>
  </si>
  <si>
    <t>Piemaksa manipulācijai 60218 vai Jauna par katru nākamo speciālistu pirmreizējā vai atkārotā onkoloģiskā konsīlijā. Vienam pacientam vienu reizi norāda konsīlija vadītājs.</t>
  </si>
  <si>
    <t>Piemaksa manipulācijām 19275, 19302, 19305, 19307 par vienu diennakti par ogļskābās gāzes adsorbcijas filtru - kolonna (ECCO2R vai analogs)      (Šobrīd manipulāciju apmaksā pacientiem ar diagnozi  U07.1. Manipulāciju apmaksā līdz 30.06.2022. saskaņā ar MK noteikumu Nr.555 243.punktā noteikto.)</t>
  </si>
  <si>
    <t>Piemaksa manipulācijām 19302 un 19305 par vienu diennakti, pielietojot papildu citokinīnu adsorbcijas filtru.             (Šobrīd manipulāciju apmaksā pacientiem ar diagnozi  U07.1. Manipulāciju apmaksā līdz 30.06.2022. saskaņā ar MK noteikumu Nr.555 243.punktā noteikto.)</t>
  </si>
  <si>
    <t>Piemaksa manipulācijām 19304, 19305 un 19307 par reģionālu citrāta antikoagulāciju.                                (Šobrīd manipulāciju apmaksā pacientiem ar diagnozi  U07.1. Manipulāciju apmaksā līdz 30.06.2022. saskaņā ar MK noteikumu Nr.555 243.punktā noteikto.)</t>
  </si>
  <si>
    <t>PP_72</t>
  </si>
  <si>
    <t>Apmaksas nosacījumu paplašināšana poligrāfijai un polisomnogrāfijai</t>
  </si>
  <si>
    <t>Pieejamības uzlabošana</t>
  </si>
  <si>
    <t>02125</t>
  </si>
  <si>
    <t>02126</t>
  </si>
  <si>
    <t>PP_73</t>
  </si>
  <si>
    <t>Papildu finansējums pacientu ēdināšanas nodrošināšanai</t>
  </si>
  <si>
    <t>Segt pakalpojuma pašizmaksu</t>
  </si>
  <si>
    <t>33.17.00 Neatliekamās medicīniskās palīdzības nodrošināšana stacionārās ārstniecības iestādēs</t>
  </si>
  <si>
    <t>PP_74</t>
  </si>
  <si>
    <t>Piemaksa par ginekologa konsultāciju bērniem</t>
  </si>
  <si>
    <t>PP_75</t>
  </si>
  <si>
    <t>PP_76</t>
  </si>
  <si>
    <t>Ambulatora jaundzimušo skrīninga paņemšana</t>
  </si>
  <si>
    <t>PP_77</t>
  </si>
  <si>
    <t>PP_78</t>
  </si>
  <si>
    <t>Specifiskā imūnterapija ar alergēna injekciju (hiposensibilizācija) ar bišu, lapseņu indi</t>
  </si>
  <si>
    <t xml:space="preserve">Imūnterapija (hiposensibilizācija) ar bišu, lapseņu indes alergēnu injekciju devas kāpināšanas fāzē (kāpināšanas shēma (konvencionāla)), ieskaitot alergēna vērtību </t>
  </si>
  <si>
    <t xml:space="preserve">Imūnterapija (hiposensibilizācija) ar bišu, lapseņu indes alergēnu injekciju devas kāpināšanas fāzē (Kāpināšanas shēma (ātrā)), ieskaitot alergēna vērtību </t>
  </si>
  <si>
    <t xml:space="preserve">Imūnterapija (hiposensibilizācija) ar bišu, lapseņu indes alergēnu injekciju uzturošās devas fāzē, ieskaitot alergēna vērtību </t>
  </si>
  <si>
    <t>PP_79</t>
  </si>
  <si>
    <t>PP_80</t>
  </si>
  <si>
    <t>33.15.00 Laboratorisko izmeklējumu nodrošināšana ambulatorajā aprūpē</t>
  </si>
  <si>
    <t>PP_81</t>
  </si>
  <si>
    <t>PP_82</t>
  </si>
  <si>
    <t>Multiplais miega latentuma test</t>
  </si>
  <si>
    <t>PP_83</t>
  </si>
  <si>
    <t>Transkutānā kapnogrāfija</t>
  </si>
  <si>
    <t>PP_84</t>
  </si>
  <si>
    <t>PP_85</t>
  </si>
  <si>
    <t>Tāmes kabinets pacientu baiļu mazināšanai</t>
  </si>
  <si>
    <t>PP_86</t>
  </si>
  <si>
    <t>Piemaksa par enterālās barošanas maisījumu par vienu diennakti bērniem mājās apstākļos</t>
  </si>
  <si>
    <t>PP_87</t>
  </si>
  <si>
    <t>PP_88</t>
  </si>
  <si>
    <t>Pēcdzemdību jaundzimušā un sievietes apskates, ko veic vecmāte mājvizītē, tajā skaitā atkarota jaundzimušā skrīninga paņemšana pēc nepieciešamības</t>
  </si>
  <si>
    <t>PP_89</t>
  </si>
  <si>
    <t>PP_90</t>
  </si>
  <si>
    <t>Klejotājnerva stimulācijas sistēmas implantācija</t>
  </si>
  <si>
    <t>PP_91</t>
  </si>
  <si>
    <t>Zobārstniecības pakalpojumu pilnveidošana bērniem</t>
  </si>
  <si>
    <t>Biodentīts (1 deva)</t>
  </si>
  <si>
    <t>Zobu virsmas pārklāšana ar fluorīda laku</t>
  </si>
  <si>
    <t>Konsultācija ārpus ikgadējās apskates</t>
  </si>
  <si>
    <t xml:space="preserve">Piemaksa par darbu ar psiholoģiski sarežģītiem pacientiem. Manipulācija gadījumiem, kad neizdodas ar bērnu sadarboties </t>
  </si>
  <si>
    <t>MTA (1 deva)</t>
  </si>
  <si>
    <t>Odere Septocal vai Vitrebond</t>
  </si>
  <si>
    <t>SDR vai Everx prosterioi</t>
  </si>
  <si>
    <t>Silanti zobu pārklāšanai vienam zobam</t>
  </si>
  <si>
    <t>Piemaksa par darbu brīvdienās un svētku dienās, 1 PACIENTS</t>
  </si>
  <si>
    <t>PP_92</t>
  </si>
  <si>
    <t>Pacientiem ar būtiskiem dzirdes traucējumiem pakalpojumu un pieejamības paplašināšana</t>
  </si>
  <si>
    <t>60006</t>
  </si>
  <si>
    <t>Bērnu un jauniešu līdz 24 gadiem ar dzirdes traucējumiem izmeklēšana un ārstēšana SIA "Veselības centrs "Biķernieki"" (viens apmeklējums)</t>
  </si>
  <si>
    <t>Kaula vadīšanas skaņas procesora regulešana, pielāgošana, programmēšana (BAHA)</t>
  </si>
  <si>
    <t>Piemaksa par signālspoles maiņu kohleārajam implantam</t>
  </si>
  <si>
    <t>Piemaksa par savienotājvadiņa maiņu kohleārajam implantam</t>
  </si>
  <si>
    <t>Piemaksa par bateriju maiņu kohleārajam implantam</t>
  </si>
  <si>
    <t>Kaulā ievietojamā dzirdes aparāta (BAHA) implanta daļas maiņa bez implanta vērtības</t>
  </si>
  <si>
    <t>18164</t>
  </si>
  <si>
    <t>Piemaksa par kaulā ievietojamo dzirdes aparātu (BAHA)</t>
  </si>
  <si>
    <t>Turpmāk ik gadu 
(ja pasākums nav terminēts)</t>
  </si>
  <si>
    <t>Prioritāro pasākumu bērniem kopsavilkums (2023.-2025. gadam)</t>
  </si>
  <si>
    <t>09.05.2022.</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</si>
  <si>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</si>
  <si>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</si>
  <si>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</si>
  <si>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</si>
  <si>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</si>
  <si>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</si>
  <si>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</si>
  <si>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25.04.2022.</t>
  </si>
  <si>
    <t>Gēna DMPK CTG atkārtojumu skaita noteikšana, izmantojot komerciālu reaģentu komplektu (CE-IVD)</t>
  </si>
  <si>
    <t>Prioritāro pasākumu kopsavilkums (2023.-2025.gadam)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</si>
</sst>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43" formatCode="_-* #,##0.00_-;\-* #,##0.00_-;_-* &quot;-&quot;??_-;_-@_-"/>
    <numFmt numFmtId="164" formatCode="00000"/>
  </numFmts>
  <fonts count="38" x14ac:knownFonts="1">
    <font>
      <sz val="11"/>
      <color theme="1"/>
      <name val="Calibri"/>
      <family val="2"/>
      <charset val="186"/>
      <scheme val="minor"/>
    </font>
    <font>
      <sz val="11"/>
      <color theme="1"/>
      <name val="Calibri"/>
      <family val="2"/>
      <charset val="186"/>
      <scheme val="minor"/>
    </font>
    <font>
      <sz val="11"/>
      <color theme="1"/>
      <name val="Times New Roman"/>
      <family val="1"/>
      <charset val="186"/>
    </font>
    <font>
      <sz val="11"/>
      <name val="Times New Roman"/>
      <family val="1"/>
      <charset val="186"/>
    </font>
    <font>
      <b/>
      <sz val="12"/>
      <color theme="1"/>
      <name val="Times New Roman"/>
      <family val="1"/>
      <charset val="186"/>
    </font>
    <font>
      <sz val="11"/>
      <color rgb="FF000000"/>
      <name val="Calibri"/>
      <family val="2"/>
      <charset val="186"/>
    </font>
    <font>
      <sz val="11"/>
      <color theme="1"/>
      <name val="Calibri"/>
      <family val="2"/>
      <scheme val="minor"/>
    </font>
    <font>
      <sz val="10"/>
      <name val="Arial"/>
      <family val="2"/>
      <charset val="186"/>
    </font>
    <font>
      <sz val="10"/>
      <color indexed="8"/>
      <name val="MS Sans Serif"/>
      <family val="2"/>
      <charset val="186"/>
    </font>
    <font>
      <i/>
      <sz val="12"/>
      <color theme="1"/>
      <name val="Times New Roman"/>
      <family val="1"/>
      <charset val="186"/>
    </font>
    <font>
      <u/>
      <sz val="11"/>
      <color theme="10"/>
      <name val="Calibri"/>
      <family val="2"/>
      <charset val="186"/>
      <scheme val="minor"/>
    </font>
    <font>
      <u/>
      <sz val="11"/>
      <color theme="10"/>
      <name val="Times New Roman"/>
      <family val="1"/>
      <charset val="186"/>
    </font>
    <font>
      <b/>
      <sz val="20"/>
      <color theme="1"/>
      <name val="Times New Roman"/>
      <family val="1"/>
      <charset val="186"/>
    </font>
    <font>
      <b/>
      <sz val="11"/>
      <color theme="1"/>
      <name val="Times New Roman"/>
      <family val="1"/>
      <charset val="186"/>
    </font>
    <font>
      <b/>
      <i/>
      <sz val="12"/>
      <color theme="1"/>
      <name val="Times New Roman"/>
      <family val="1"/>
      <charset val="186"/>
    </font>
    <font>
      <b/>
      <i/>
      <u/>
      <sz val="12"/>
      <color theme="10"/>
      <name val="Times New Roman"/>
      <family val="1"/>
      <charset val="186"/>
    </font>
    <font>
      <u/>
      <sz val="11"/>
      <color theme="10"/>
      <name val="Calibri"/>
      <family val="2"/>
      <scheme val="minor"/>
    </font>
    <font>
      <sz val="10"/>
      <name val="Times New Roman"/>
      <family val="1"/>
      <charset val="186"/>
    </font>
    <font>
      <sz val="10"/>
      <color theme="1"/>
      <name val="Times New Roman"/>
      <family val="1"/>
      <charset val="186"/>
    </font>
    <font>
      <sz val="10"/>
      <color rgb="FF000000"/>
      <name val="Times New Roman"/>
      <family val="1"/>
      <charset val="186"/>
    </font>
    <font>
      <sz val="10"/>
      <name val="Arial"/>
      <family val="2"/>
      <charset val="204"/>
    </font>
    <font>
      <i/>
      <sz val="11"/>
      <color theme="1"/>
      <name val="Times New Roman"/>
      <family val="1"/>
      <charset val="186"/>
    </font>
    <font>
      <b/>
      <u/>
      <sz val="11"/>
      <color theme="10"/>
      <name val="Times New Roman"/>
      <family val="1"/>
      <charset val="186"/>
    </font>
    <font>
      <b/>
      <u/>
      <sz val="16"/>
      <color theme="1"/>
      <name val="Times New Roman"/>
      <family val="1"/>
      <charset val="186"/>
    </font>
    <font>
      <sz val="12"/>
      <name val="Times New Roman"/>
      <family val="1"/>
      <charset val="186"/>
    </font>
    <font>
      <sz val="12"/>
      <color rgb="FF000000"/>
      <name val="Times New Roman"/>
      <family val="1"/>
      <charset val="186"/>
    </font>
    <font>
      <sz val="12"/>
      <color rgb="FF00000A"/>
      <name val="Times New Roman"/>
      <family val="1"/>
      <charset val="186"/>
    </font>
    <font>
      <sz val="12"/>
      <color theme="1"/>
      <name val="Times New Roman"/>
      <family val="1"/>
      <charset val="186"/>
    </font>
    <font>
      <sz val="10"/>
      <color theme="1"/>
      <name val="Times New Roman"/>
      <family val="1"/>
    </font>
    <font>
      <b/>
      <sz val="10"/>
      <color theme="1"/>
      <name val="Times New Roman"/>
      <family val="1"/>
    </font>
    <font>
      <sz val="10"/>
      <color rgb="FF000000"/>
      <name val="Times New Roman"/>
      <family val="1"/>
    </font>
    <font>
      <sz val="10"/>
      <name val="Times New Roman"/>
      <family val="1"/>
    </font>
    <font>
      <sz val="10"/>
      <color rgb="FF000000"/>
      <name val="MS Sans Serif"/>
      <family val="2"/>
      <charset val="186"/>
    </font>
    <font>
      <b/>
      <sz val="10"/>
      <color theme="1"/>
      <name val="Times New Roman"/>
      <family val="1"/>
      <charset val="186"/>
    </font>
    <font>
      <b/>
      <sz val="10"/>
      <name val="Times New Roman"/>
      <family val="1"/>
      <charset val="186"/>
    </font>
    <font>
      <sz val="10"/>
      <color rgb="FF212529"/>
      <name val="Times New Roman"/>
      <family val="1"/>
      <charset val="186"/>
    </font>
    <font>
      <b/>
      <sz val="28"/>
      <color theme="1"/>
      <name val="Times New Roman"/>
      <family val="1"/>
      <charset val="186"/>
    </font>
    <font>
      <sz val="10"/>
      <color indexed="8"/>
      <name val="Times New Roman"/>
      <family val="1"/>
      <charset val="186"/>
    </font>
  </fonts>
  <fills count="5">
    <fill>
      <patternFill patternType="none"/>
    </fill>
    <fill>
      <patternFill patternType="gray125"/>
    </fill>
    <fill>
      <patternFill patternType="solid">
        <fgColor rgb="FFFF9933"/>
        <bgColor indexed="64"/>
      </patternFill>
    </fill>
    <fill>
      <patternFill patternType="solid">
        <fgColor theme="0"/>
        <bgColor indexed="64"/>
      </patternFill>
    </fill>
    <fill>
      <patternFill patternType="solid">
        <fgColor rgb="FFFFFFFF"/>
        <bgColor rgb="FF00000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theme="0" tint="-0.499984740745262"/>
      </top>
      <bottom style="thin">
        <color theme="0" tint="-0.499984740745262"/>
      </bottom>
      <diagonal/>
    </border>
    <border>
      <left style="thin">
        <color rgb="FF808080"/>
      </left>
      <right style="thin">
        <color rgb="FF808080"/>
      </right>
      <top style="thin">
        <color rgb="FF808080"/>
      </top>
      <bottom/>
      <diagonal/>
    </border>
    <border>
      <left/>
      <right style="thin">
        <color rgb="FF808080"/>
      </right>
      <top style="thin">
        <color rgb="FF808080"/>
      </top>
      <bottom style="thin">
        <color rgb="FF808080"/>
      </bottom>
      <diagonal/>
    </border>
    <border>
      <left style="thin">
        <color rgb="FF808080"/>
      </left>
      <right/>
      <top style="thin">
        <color rgb="FF808080"/>
      </top>
      <bottom/>
      <diagonal/>
    </border>
    <border>
      <left style="thin">
        <color rgb="FF808080"/>
      </left>
      <right style="thin">
        <color rgb="FF808080"/>
      </right>
      <top style="thin">
        <color rgb="FF808080"/>
      </top>
      <bottom style="thin">
        <color indexed="64"/>
      </bottom>
      <diagonal/>
    </border>
  </borders>
  <cellStyleXfs count="47">
    <xf numFmtId="0" fontId="0" fillId="0" borderId="0"/>
    <xf numFmtId="0" fontId="1" fillId="0" borderId="0"/>
    <xf numFmtId="0" fontId="1" fillId="0" borderId="0"/>
    <xf numFmtId="0" fontId="6" fillId="0" borderId="0"/>
    <xf numFmtId="0" fontId="6" fillId="0" borderId="0"/>
    <xf numFmtId="0" fontId="7" fillId="0" borderId="0"/>
    <xf numFmtId="0" fontId="5" fillId="0" borderId="0" applyNumberFormat="0" applyFont="0" applyBorder="0" applyProtection="0"/>
    <xf numFmtId="0" fontId="5" fillId="0" borderId="0" applyNumberFormat="0" applyFont="0" applyBorder="0" applyProtection="0"/>
    <xf numFmtId="0" fontId="1" fillId="0" borderId="0"/>
    <xf numFmtId="0" fontId="1" fillId="0" borderId="0"/>
    <xf numFmtId="0" fontId="7" fillId="0" borderId="0"/>
    <xf numFmtId="0" fontId="8" fillId="0" borderId="0"/>
    <xf numFmtId="0" fontId="10" fillId="0" borderId="0" applyNumberForma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6" fillId="0" borderId="0" applyNumberFormat="0" applyFill="0" applyBorder="0" applyAlignment="0" applyProtection="0"/>
    <xf numFmtId="0" fontId="7" fillId="0" borderId="0"/>
    <xf numFmtId="0" fontId="7" fillId="0" borderId="0"/>
    <xf numFmtId="9"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1" fillId="0" borderId="0"/>
    <xf numFmtId="0" fontId="7" fillId="0" borderId="0"/>
    <xf numFmtId="0" fontId="6" fillId="0" borderId="0"/>
    <xf numFmtId="0" fontId="1" fillId="0" borderId="0"/>
    <xf numFmtId="0" fontId="20" fillId="0" borderId="0"/>
    <xf numFmtId="9" fontId="6" fillId="0" borderId="0" applyFont="0" applyFill="0" applyBorder="0" applyAlignment="0" applyProtection="0"/>
    <xf numFmtId="0" fontId="7" fillId="0" borderId="0" applyBorder="0"/>
    <xf numFmtId="0" fontId="6" fillId="0" borderId="0"/>
    <xf numFmtId="9" fontId="6"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5" fillId="0" borderId="0"/>
    <xf numFmtId="43" fontId="6" fillId="0" borderId="0" applyFont="0" applyFill="0" applyBorder="0" applyAlignment="0" applyProtection="0"/>
    <xf numFmtId="0" fontId="1" fillId="0" borderId="0"/>
    <xf numFmtId="0" fontId="32" fillId="0" borderId="0"/>
    <xf numFmtId="0" fontId="1" fillId="0" borderId="0"/>
    <xf numFmtId="0" fontId="7" fillId="0" borderId="0" applyBorder="0"/>
    <xf numFmtId="0" fontId="6" fillId="0" borderId="0"/>
    <xf numFmtId="0" fontId="7" fillId="0" borderId="0"/>
    <xf numFmtId="0" fontId="1" fillId="0" borderId="0"/>
    <xf numFmtId="0" fontId="1" fillId="0" borderId="0"/>
  </cellStyleXfs>
  <cellXfs count="562">
    <xf numFmtId="0" fontId="0" fillId="0" borderId="0" xfId="0"/>
    <xf numFmtId="0" fontId="2" fillId="0" borderId="0" xfId="0" applyFont="1"/>
    <xf numFmtId="0" fontId="2" fillId="0" borderId="0" xfId="0" applyFont="1" applyAlignment="1">
      <alignment horizontal="left" indent="2"/>
    </xf>
    <xf numFmtId="0" fontId="9" fillId="0" borderId="0" xfId="0" applyFont="1" applyAlignment="1">
      <alignment horizontal="left" vertical="justify" wrapText="1"/>
    </xf>
    <xf numFmtId="0" fontId="2" fillId="0" borderId="0" xfId="0" applyFont="1" applyAlignment="1">
      <alignment vertical="justify"/>
    </xf>
    <xf numFmtId="0" fontId="14" fillId="0" borderId="0" xfId="0" applyFont="1" applyAlignment="1">
      <alignment vertical="justify"/>
    </xf>
    <xf numFmtId="0" fontId="2" fillId="3" borderId="1" xfId="0" applyFont="1" applyFill="1" applyBorder="1" applyAlignment="1">
      <alignment horizontal="left" vertical="center" wrapText="1"/>
    </xf>
    <xf numFmtId="0" fontId="2" fillId="0" borderId="0" xfId="0" applyFont="1" applyAlignment="1">
      <alignment vertical="center"/>
    </xf>
    <xf numFmtId="14"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1" xfId="8" applyFont="1" applyFill="1" applyBorder="1" applyAlignment="1" applyProtection="1">
      <alignment horizontal="left" vertical="center" wrapText="1"/>
      <protection locked="0"/>
    </xf>
    <xf numFmtId="1" fontId="2" fillId="3" borderId="1" xfId="4" applyNumberFormat="1" applyFont="1" applyFill="1" applyBorder="1" applyAlignment="1">
      <alignment horizontal="center" vertical="center" wrapText="1"/>
    </xf>
    <xf numFmtId="164" fontId="2" fillId="3" borderId="1" xfId="11"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xf>
    <xf numFmtId="0" fontId="2" fillId="3" borderId="0" xfId="0" applyFont="1" applyFill="1" applyAlignment="1">
      <alignment horizontal="left" indent="2"/>
    </xf>
    <xf numFmtId="0" fontId="4" fillId="3" borderId="0" xfId="0" applyFont="1" applyFill="1" applyAlignment="1">
      <alignment horizontal="justify" vertical="center" wrapText="1"/>
    </xf>
    <xf numFmtId="0" fontId="11" fillId="3" borderId="0" xfId="12" applyFont="1" applyFill="1" applyAlignment="1">
      <alignment horizontal="justify" vertical="top"/>
    </xf>
    <xf numFmtId="0" fontId="2" fillId="3" borderId="0" xfId="0" applyFont="1" applyFill="1"/>
    <xf numFmtId="0" fontId="9" fillId="3" borderId="0" xfId="0" applyFont="1" applyFill="1" applyAlignment="1">
      <alignment horizontal="justify" wrapText="1"/>
    </xf>
    <xf numFmtId="0" fontId="9" fillId="3" borderId="0" xfId="0" applyFont="1" applyFill="1" applyAlignment="1">
      <alignment horizontal="justify" vertical="top" wrapText="1"/>
    </xf>
    <xf numFmtId="0" fontId="4" fillId="3" borderId="0" xfId="0" applyFont="1" applyFill="1" applyAlignment="1">
      <alignment horizontal="justify" wrapText="1"/>
    </xf>
    <xf numFmtId="0" fontId="11" fillId="3" borderId="0" xfId="12" applyFont="1" applyFill="1" applyAlignment="1">
      <alignment horizontal="justify" vertical="top" wrapText="1"/>
    </xf>
    <xf numFmtId="0" fontId="9" fillId="3" borderId="0" xfId="0" applyFont="1" applyFill="1" applyAlignment="1">
      <alignment horizontal="justify" vertical="center" wrapText="1"/>
    </xf>
    <xf numFmtId="0" fontId="9" fillId="3" borderId="0" xfId="0" applyFont="1" applyFill="1" applyAlignment="1">
      <alignment horizontal="left" vertical="center" wrapText="1"/>
    </xf>
    <xf numFmtId="14" fontId="2" fillId="0" borderId="1" xfId="0" applyNumberFormat="1" applyFont="1" applyBorder="1" applyAlignment="1">
      <alignment vertical="center"/>
    </xf>
    <xf numFmtId="0" fontId="2" fillId="3" borderId="1" xfId="0" applyFont="1" applyFill="1" applyBorder="1" applyAlignment="1">
      <alignment vertical="center"/>
    </xf>
    <xf numFmtId="0" fontId="2" fillId="0" borderId="0" xfId="0" applyFont="1" applyAlignment="1">
      <alignment horizontal="left"/>
    </xf>
    <xf numFmtId="0" fontId="2" fillId="0" borderId="0" xfId="0" applyFont="1" applyAlignment="1">
      <alignment horizontal="center"/>
    </xf>
    <xf numFmtId="0" fontId="9" fillId="0" borderId="0" xfId="0" applyFont="1" applyAlignment="1">
      <alignment horizontal="center" vertical="justify" wrapText="1"/>
    </xf>
    <xf numFmtId="0" fontId="2" fillId="2" borderId="3"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left" wrapText="1"/>
    </xf>
    <xf numFmtId="0" fontId="2" fillId="3" borderId="1" xfId="0" applyFont="1" applyFill="1" applyBorder="1" applyAlignment="1">
      <alignment vertical="center" wrapText="1"/>
    </xf>
    <xf numFmtId="0" fontId="23" fillId="0" borderId="0" xfId="0" applyFont="1"/>
    <xf numFmtId="0" fontId="2" fillId="0" borderId="1" xfId="0" applyFont="1" applyBorder="1"/>
    <xf numFmtId="49" fontId="24" fillId="3" borderId="1" xfId="19" applyNumberFormat="1" applyFont="1" applyFill="1" applyBorder="1" applyAlignment="1">
      <alignment horizontal="center" vertical="center" wrapText="1"/>
    </xf>
    <xf numFmtId="0" fontId="3" fillId="0" borderId="1" xfId="0" applyFont="1" applyBorder="1" applyAlignment="1">
      <alignment horizontal="left" vertical="center" wrapText="1"/>
    </xf>
    <xf numFmtId="49" fontId="3" fillId="3" borderId="1" xfId="19" applyNumberFormat="1" applyFont="1" applyFill="1" applyBorder="1" applyAlignment="1">
      <alignment horizontal="left" vertical="center" wrapText="1"/>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vertical="center" wrapText="1"/>
    </xf>
    <xf numFmtId="0" fontId="3" fillId="0" borderId="4" xfId="0" applyFont="1" applyBorder="1" applyAlignment="1">
      <alignment horizontal="left" vertical="center"/>
    </xf>
    <xf numFmtId="0" fontId="2" fillId="0" borderId="4" xfId="0" applyFont="1" applyBorder="1" applyAlignment="1">
      <alignment wrapText="1"/>
    </xf>
    <xf numFmtId="0" fontId="2" fillId="3" borderId="4" xfId="8" applyFont="1" applyFill="1" applyBorder="1" applyAlignment="1" applyProtection="1">
      <alignment horizontal="left" vertical="center" wrapText="1"/>
      <protection locked="0"/>
    </xf>
    <xf numFmtId="0" fontId="2" fillId="3" borderId="4"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1" xfId="0" applyFont="1" applyBorder="1" applyAlignment="1">
      <alignment horizontal="left"/>
    </xf>
    <xf numFmtId="14" fontId="2" fillId="3" borderId="3" xfId="0" applyNumberFormat="1" applyFont="1" applyFill="1" applyBorder="1" applyAlignment="1">
      <alignment horizontal="center" vertical="center" wrapText="1"/>
    </xf>
    <xf numFmtId="164" fontId="2" fillId="3" borderId="3" xfId="11" applyNumberFormat="1" applyFont="1" applyFill="1" applyBorder="1" applyAlignment="1" applyProtection="1">
      <alignment horizontal="center" vertical="center" wrapText="1"/>
      <protection locked="0"/>
    </xf>
    <xf numFmtId="0" fontId="27" fillId="0" borderId="0" xfId="0" applyFont="1" applyAlignment="1">
      <alignment horizontal="center" vertical="center"/>
    </xf>
    <xf numFmtId="0" fontId="27" fillId="3" borderId="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8" applyFont="1" applyFill="1" applyBorder="1" applyAlignment="1" applyProtection="1">
      <alignment horizontal="left" vertical="center" wrapText="1"/>
      <protection locked="0"/>
    </xf>
    <xf numFmtId="0" fontId="27" fillId="3" borderId="4" xfId="8" applyFont="1" applyFill="1" applyBorder="1" applyAlignment="1" applyProtection="1">
      <alignment horizontal="left" vertical="center" wrapText="1"/>
      <protection locked="0"/>
    </xf>
    <xf numFmtId="0" fontId="2" fillId="3" borderId="3" xfId="0" applyFont="1" applyFill="1" applyBorder="1" applyAlignment="1">
      <alignment horizontal="center" vertical="center" wrapText="1"/>
    </xf>
    <xf numFmtId="0" fontId="26" fillId="0" borderId="1" xfId="0" applyFont="1" applyBorder="1" applyAlignment="1">
      <alignment wrapText="1"/>
    </xf>
    <xf numFmtId="0" fontId="26" fillId="0" borderId="1" xfId="0" applyFont="1" applyBorder="1" applyAlignment="1">
      <alignment horizontal="left" vertical="center"/>
    </xf>
    <xf numFmtId="14" fontId="27" fillId="3" borderId="3" xfId="0" applyNumberFormat="1" applyFont="1" applyFill="1" applyBorder="1" applyAlignment="1">
      <alignment horizontal="center" vertical="center" wrapText="1"/>
    </xf>
    <xf numFmtId="0" fontId="25" fillId="0" borderId="3" xfId="0" applyFont="1" applyBorder="1" applyAlignment="1">
      <alignment horizontal="left" vertical="center" wrapText="1"/>
    </xf>
    <xf numFmtId="14" fontId="2" fillId="3" borderId="10"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164" fontId="2" fillId="3" borderId="10" xfId="11" applyNumberFormat="1" applyFont="1" applyFill="1" applyBorder="1" applyAlignment="1" applyProtection="1">
      <alignment horizontal="center" vertical="center" wrapText="1"/>
      <protection locked="0"/>
    </xf>
    <xf numFmtId="0" fontId="2" fillId="3" borderId="10" xfId="8" applyFont="1" applyFill="1" applyBorder="1" applyAlignment="1" applyProtection="1">
      <alignment horizontal="left" vertical="center" wrapText="1"/>
      <protection locked="0"/>
    </xf>
    <xf numFmtId="0" fontId="2" fillId="3" borderId="11" xfId="8" applyFont="1" applyFill="1" applyBorder="1" applyAlignment="1" applyProtection="1">
      <alignment horizontal="left" vertical="center" wrapText="1"/>
      <protection locked="0"/>
    </xf>
    <xf numFmtId="0" fontId="2" fillId="3" borderId="5" xfId="0" applyFont="1" applyFill="1" applyBorder="1" applyAlignment="1">
      <alignment horizontal="center" vertical="center" wrapText="1"/>
    </xf>
    <xf numFmtId="0" fontId="3" fillId="0" borderId="4" xfId="37" applyFont="1" applyBorder="1" applyAlignment="1" applyProtection="1">
      <alignment wrapText="1"/>
      <protection locked="0"/>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right" wrapText="1"/>
    </xf>
    <xf numFmtId="0" fontId="28" fillId="0" borderId="0" xfId="0" applyFont="1" applyAlignment="1">
      <alignment wrapText="1"/>
    </xf>
    <xf numFmtId="0" fontId="28" fillId="3" borderId="1" xfId="0" applyFont="1" applyFill="1" applyBorder="1" applyAlignment="1">
      <alignment wrapText="1"/>
    </xf>
    <xf numFmtId="1" fontId="28" fillId="3" borderId="10" xfId="0" applyNumberFormat="1"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vertical="center" wrapText="1"/>
    </xf>
    <xf numFmtId="0" fontId="30" fillId="3" borderId="1" xfId="0" applyFont="1" applyFill="1" applyBorder="1" applyAlignment="1">
      <alignment horizontal="left" vertical="center" wrapText="1"/>
    </xf>
    <xf numFmtId="0" fontId="28" fillId="3" borderId="1" xfId="4" applyFont="1" applyFill="1" applyBorder="1" applyAlignment="1">
      <alignment horizontal="center" vertical="center"/>
    </xf>
    <xf numFmtId="0" fontId="28" fillId="3" borderId="10" xfId="0" applyFont="1" applyFill="1" applyBorder="1" applyAlignment="1">
      <alignment vertical="center" wrapText="1"/>
    </xf>
    <xf numFmtId="4" fontId="28" fillId="3" borderId="10" xfId="0" applyNumberFormat="1" applyFont="1" applyFill="1" applyBorder="1" applyAlignment="1">
      <alignment horizontal="center" vertical="center" wrapText="1"/>
    </xf>
    <xf numFmtId="4" fontId="31" fillId="3" borderId="10" xfId="0" applyNumberFormat="1" applyFont="1" applyFill="1" applyBorder="1" applyAlignment="1">
      <alignment horizontal="center" vertical="center" wrapText="1"/>
    </xf>
    <xf numFmtId="1" fontId="31" fillId="3" borderId="10" xfId="38" applyNumberFormat="1" applyFont="1" applyFill="1" applyBorder="1" applyAlignment="1">
      <alignment horizontal="center" vertical="center" wrapText="1"/>
    </xf>
    <xf numFmtId="0" fontId="28" fillId="3" borderId="0" xfId="0" applyFont="1" applyFill="1" applyAlignment="1">
      <alignment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30" fillId="3" borderId="11" xfId="0" applyFont="1" applyFill="1" applyBorder="1" applyAlignment="1">
      <alignment horizontal="left" vertical="center" wrapText="1"/>
    </xf>
    <xf numFmtId="49" fontId="28" fillId="3" borderId="1" xfId="4" applyNumberFormat="1" applyFont="1" applyFill="1" applyBorder="1" applyAlignment="1">
      <alignment horizontal="center" vertical="center"/>
    </xf>
    <xf numFmtId="49" fontId="31" fillId="3" borderId="1" xfId="4" applyNumberFormat="1" applyFont="1" applyFill="1" applyBorder="1" applyAlignment="1">
      <alignment horizontal="left" vertical="center" wrapText="1"/>
    </xf>
    <xf numFmtId="0" fontId="28" fillId="3" borderId="1" xfId="4" applyFont="1" applyFill="1" applyBorder="1" applyAlignment="1">
      <alignment horizontal="left" vertical="center" wrapText="1"/>
    </xf>
    <xf numFmtId="3" fontId="28" fillId="3" borderId="1" xfId="0" applyNumberFormat="1"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3" borderId="14" xfId="0" applyFont="1" applyFill="1" applyBorder="1" applyAlignment="1">
      <alignment horizontal="center" vertical="center" wrapText="1"/>
    </xf>
    <xf numFmtId="4" fontId="28" fillId="3" borderId="1" xfId="0" applyNumberFormat="1" applyFont="1" applyFill="1" applyBorder="1" applyAlignment="1">
      <alignment horizontal="center" vertical="center" wrapText="1"/>
    </xf>
    <xf numFmtId="0" fontId="28" fillId="3" borderId="11" xfId="0" applyFont="1" applyFill="1" applyBorder="1" applyAlignment="1">
      <alignment horizontal="left" vertical="center" wrapText="1"/>
    </xf>
    <xf numFmtId="0" fontId="28" fillId="3" borderId="10" xfId="0" applyFont="1" applyFill="1" applyBorder="1" applyAlignment="1">
      <alignment wrapText="1"/>
    </xf>
    <xf numFmtId="49" fontId="31" fillId="3" borderId="5" xfId="18" applyNumberFormat="1" applyFont="1" applyFill="1" applyBorder="1" applyAlignment="1">
      <alignment horizontal="center" vertical="center" wrapText="1"/>
    </xf>
    <xf numFmtId="0" fontId="28" fillId="3" borderId="1" xfId="4" applyFont="1" applyFill="1" applyBorder="1" applyAlignment="1">
      <alignment horizontal="center" vertical="center" wrapText="1"/>
    </xf>
    <xf numFmtId="49" fontId="28" fillId="3" borderId="5" xfId="4" applyNumberFormat="1" applyFont="1" applyFill="1" applyBorder="1" applyAlignment="1">
      <alignment horizontal="center" vertical="center"/>
    </xf>
    <xf numFmtId="2" fontId="28" fillId="3" borderId="1" xfId="34" applyNumberFormat="1" applyFont="1" applyFill="1" applyBorder="1" applyAlignment="1">
      <alignment horizontal="left" vertical="center" wrapText="1"/>
    </xf>
    <xf numFmtId="0" fontId="28" fillId="3" borderId="8"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6" xfId="0" applyFont="1" applyFill="1" applyBorder="1" applyAlignment="1">
      <alignment horizontal="center" vertical="center" wrapText="1"/>
    </xf>
    <xf numFmtId="0" fontId="28" fillId="3" borderId="10" xfId="4" applyFont="1" applyFill="1" applyBorder="1" applyAlignment="1">
      <alignment horizontal="center" vertical="center" wrapText="1"/>
    </xf>
    <xf numFmtId="0" fontId="28" fillId="3" borderId="3"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8" fillId="3" borderId="11" xfId="0" applyFont="1" applyFill="1" applyBorder="1" applyAlignment="1">
      <alignment vertical="center" wrapText="1"/>
    </xf>
    <xf numFmtId="2" fontId="28" fillId="3" borderId="10" xfId="0" applyNumberFormat="1" applyFont="1" applyFill="1" applyBorder="1" applyAlignment="1">
      <alignment horizontal="center" vertical="center" wrapText="1"/>
    </xf>
    <xf numFmtId="3" fontId="28" fillId="3" borderId="15" xfId="4" applyNumberFormat="1" applyFont="1" applyFill="1" applyBorder="1" applyAlignment="1">
      <alignment horizontal="center" vertical="center" wrapText="1"/>
    </xf>
    <xf numFmtId="3" fontId="28" fillId="3" borderId="11" xfId="4" applyNumberFormat="1" applyFont="1" applyFill="1" applyBorder="1" applyAlignment="1">
      <alignment horizontal="center" vertical="center" wrapText="1"/>
    </xf>
    <xf numFmtId="3" fontId="28" fillId="3" borderId="11" xfId="4" applyNumberFormat="1" applyFont="1" applyFill="1" applyBorder="1" applyAlignment="1">
      <alignment horizontal="center" vertical="center"/>
    </xf>
    <xf numFmtId="0" fontId="28" fillId="3" borderId="12" xfId="0" applyFont="1" applyFill="1" applyBorder="1" applyAlignment="1">
      <alignment horizontal="center" vertical="center" wrapText="1"/>
    </xf>
    <xf numFmtId="0" fontId="28" fillId="3" borderId="8" xfId="0" applyFont="1" applyFill="1" applyBorder="1" applyAlignment="1">
      <alignment vertical="center" wrapText="1"/>
    </xf>
    <xf numFmtId="0" fontId="28" fillId="3" borderId="14" xfId="0" applyFont="1" applyFill="1" applyBorder="1" applyAlignment="1">
      <alignment horizontal="right" wrapText="1"/>
    </xf>
    <xf numFmtId="0" fontId="28" fillId="3" borderId="13" xfId="0" applyFont="1" applyFill="1" applyBorder="1" applyAlignment="1">
      <alignment horizontal="right" wrapText="1"/>
    </xf>
    <xf numFmtId="3" fontId="28" fillId="3" borderId="13" xfId="4" applyNumberFormat="1" applyFont="1" applyFill="1" applyBorder="1" applyAlignment="1">
      <alignment horizontal="center" vertical="center"/>
    </xf>
    <xf numFmtId="0" fontId="30" fillId="3" borderId="1" xfId="0" applyFont="1" applyFill="1" applyBorder="1" applyAlignment="1">
      <alignment vertical="center" wrapText="1"/>
    </xf>
    <xf numFmtId="2" fontId="28" fillId="3" borderId="1" xfId="0" applyNumberFormat="1" applyFont="1" applyFill="1" applyBorder="1" applyAlignment="1">
      <alignment horizontal="center" vertical="center" wrapText="1"/>
    </xf>
    <xf numFmtId="0" fontId="28" fillId="3" borderId="3" xfId="0" applyFont="1" applyFill="1" applyBorder="1" applyAlignment="1">
      <alignment vertical="center" wrapText="1"/>
    </xf>
    <xf numFmtId="0" fontId="28" fillId="3" borderId="7" xfId="0" applyFont="1" applyFill="1" applyBorder="1" applyAlignment="1">
      <alignment horizontal="right" wrapText="1"/>
    </xf>
    <xf numFmtId="0" fontId="30" fillId="3" borderId="1" xfId="0" applyFont="1" applyFill="1" applyBorder="1" applyAlignment="1">
      <alignment wrapText="1"/>
    </xf>
    <xf numFmtId="164" fontId="31" fillId="3" borderId="1" xfId="11" applyNumberFormat="1" applyFont="1" applyFill="1" applyBorder="1" applyAlignment="1" applyProtection="1">
      <alignment horizontal="center" vertical="center" wrapText="1"/>
      <protection locked="0"/>
    </xf>
    <xf numFmtId="0" fontId="31" fillId="3" borderId="1" xfId="11" applyFont="1" applyFill="1" applyBorder="1" applyAlignment="1" applyProtection="1">
      <alignment horizontal="left" vertical="center" wrapText="1"/>
      <protection locked="0"/>
    </xf>
    <xf numFmtId="1" fontId="28" fillId="3" borderId="1" xfId="39" applyNumberFormat="1" applyFont="1" applyFill="1" applyBorder="1" applyAlignment="1">
      <alignment horizontal="center" vertical="center"/>
    </xf>
    <xf numFmtId="49" fontId="31" fillId="3" borderId="17" xfId="19" applyNumberFormat="1" applyFont="1" applyFill="1" applyBorder="1" applyAlignment="1">
      <alignment horizontal="left" vertical="center" wrapText="1"/>
    </xf>
    <xf numFmtId="0" fontId="31" fillId="3" borderId="1" xfId="1" applyFont="1" applyFill="1" applyBorder="1" applyAlignment="1">
      <alignment horizontal="left" vertical="center" wrapText="1"/>
    </xf>
    <xf numFmtId="0" fontId="28" fillId="3" borderId="10" xfId="10" applyFont="1" applyFill="1" applyBorder="1" applyAlignment="1">
      <alignment horizontal="left" vertical="center" wrapText="1"/>
    </xf>
    <xf numFmtId="0" fontId="31" fillId="3" borderId="1" xfId="10" applyFont="1" applyFill="1" applyBorder="1" applyAlignment="1">
      <alignment horizontal="center" vertical="center"/>
    </xf>
    <xf numFmtId="0" fontId="28" fillId="3" borderId="1" xfId="10" applyFont="1" applyFill="1" applyBorder="1" applyAlignment="1">
      <alignment horizontal="left" vertical="center" wrapText="1"/>
    </xf>
    <xf numFmtId="49" fontId="31" fillId="3" borderId="1" xfId="19" applyNumberFormat="1" applyFont="1" applyFill="1" applyBorder="1" applyAlignment="1">
      <alignment horizontal="left" vertical="center" wrapText="1"/>
    </xf>
    <xf numFmtId="3" fontId="31" fillId="3" borderId="10" xfId="10" applyNumberFormat="1" applyFont="1" applyFill="1" applyBorder="1" applyAlignment="1">
      <alignment horizontal="center" vertical="center"/>
    </xf>
    <xf numFmtId="0" fontId="31" fillId="3" borderId="10" xfId="10" applyFont="1" applyFill="1" applyBorder="1" applyAlignment="1">
      <alignment horizontal="center" vertical="center"/>
    </xf>
    <xf numFmtId="49" fontId="31" fillId="3" borderId="18" xfId="19" applyNumberFormat="1" applyFont="1" applyFill="1" applyBorder="1" applyAlignment="1">
      <alignment horizontal="left" vertical="center" wrapText="1"/>
    </xf>
    <xf numFmtId="0" fontId="28" fillId="3" borderId="10" xfId="0" applyFont="1" applyFill="1" applyBorder="1" applyAlignment="1">
      <alignment horizontal="left" vertical="center" wrapText="1"/>
    </xf>
    <xf numFmtId="0" fontId="30" fillId="3" borderId="10" xfId="0" applyFont="1" applyFill="1" applyBorder="1" applyAlignment="1">
      <alignment vertical="center" wrapText="1"/>
    </xf>
    <xf numFmtId="164" fontId="31" fillId="3" borderId="10" xfId="11" applyNumberFormat="1" applyFont="1" applyFill="1" applyBorder="1" applyAlignment="1" applyProtection="1">
      <alignment horizontal="center" vertical="center" wrapText="1"/>
      <protection locked="0"/>
    </xf>
    <xf numFmtId="49" fontId="31" fillId="3" borderId="10" xfId="19" applyNumberFormat="1" applyFont="1" applyFill="1" applyBorder="1" applyAlignment="1">
      <alignment vertical="center" wrapText="1"/>
    </xf>
    <xf numFmtId="0" fontId="31" fillId="3" borderId="1" xfId="2" applyFont="1" applyFill="1" applyBorder="1" applyAlignment="1" applyProtection="1">
      <alignment vertical="center" wrapText="1"/>
      <protection locked="0"/>
    </xf>
    <xf numFmtId="0" fontId="31" fillId="3" borderId="10" xfId="0" applyFont="1" applyFill="1" applyBorder="1" applyAlignment="1">
      <alignment horizontal="center" vertical="center" wrapText="1"/>
    </xf>
    <xf numFmtId="49" fontId="31" fillId="3" borderId="19" xfId="18" applyNumberFormat="1" applyFont="1" applyFill="1" applyBorder="1" applyAlignment="1">
      <alignment horizontal="left" vertical="center" wrapText="1"/>
    </xf>
    <xf numFmtId="49" fontId="31" fillId="3" borderId="1" xfId="18" applyNumberFormat="1" applyFont="1" applyFill="1" applyBorder="1" applyAlignment="1">
      <alignment horizontal="center" vertical="center" wrapText="1"/>
    </xf>
    <xf numFmtId="49" fontId="31" fillId="3" borderId="20" xfId="18" applyNumberFormat="1" applyFont="1" applyFill="1" applyBorder="1" applyAlignment="1">
      <alignment horizontal="left" vertical="center" wrapText="1"/>
    </xf>
    <xf numFmtId="0" fontId="28" fillId="3" borderId="15" xfId="0" applyFont="1" applyFill="1" applyBorder="1" applyAlignment="1">
      <alignment horizontal="center" vertical="center" wrapText="1"/>
    </xf>
    <xf numFmtId="0" fontId="28" fillId="3" borderId="5" xfId="0" applyFont="1" applyFill="1" applyBorder="1" applyAlignment="1">
      <alignment vertical="center" wrapText="1"/>
    </xf>
    <xf numFmtId="49" fontId="31" fillId="3" borderId="1" xfId="18" applyNumberFormat="1" applyFont="1" applyFill="1" applyBorder="1" applyAlignment="1">
      <alignment horizontal="left" vertical="center" wrapText="1"/>
    </xf>
    <xf numFmtId="0" fontId="31" fillId="3" borderId="1" xfId="4" applyFont="1" applyFill="1" applyBorder="1" applyAlignment="1">
      <alignment horizontal="center" vertical="center"/>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49" fontId="31" fillId="3" borderId="18" xfId="18" applyNumberFormat="1" applyFont="1" applyFill="1" applyBorder="1" applyAlignment="1">
      <alignment vertical="center" wrapText="1"/>
    </xf>
    <xf numFmtId="49" fontId="31" fillId="3" borderId="1" xfId="18" applyNumberFormat="1" applyFont="1" applyFill="1" applyBorder="1" applyAlignment="1">
      <alignment vertical="center" wrapText="1"/>
    </xf>
    <xf numFmtId="0" fontId="31" fillId="3" borderId="1" xfId="40" applyFont="1" applyFill="1" applyBorder="1" applyAlignment="1" applyProtection="1">
      <alignment horizontal="left" vertical="center" wrapText="1"/>
      <protection locked="0"/>
    </xf>
    <xf numFmtId="49" fontId="31" fillId="3" borderId="17" xfId="18" applyNumberFormat="1" applyFont="1" applyFill="1" applyBorder="1" applyAlignment="1">
      <alignment vertical="center" wrapText="1"/>
    </xf>
    <xf numFmtId="0" fontId="31" fillId="3" borderId="1" xfId="0" applyFont="1" applyFill="1" applyBorder="1" applyAlignment="1">
      <alignment horizontal="left" vertical="center" wrapText="1"/>
    </xf>
    <xf numFmtId="164" fontId="31" fillId="3" borderId="1" xfId="11" applyNumberFormat="1" applyFont="1" applyFill="1" applyBorder="1" applyAlignment="1">
      <alignment horizontal="center" vertical="center" wrapText="1"/>
    </xf>
    <xf numFmtId="0" fontId="31" fillId="3" borderId="1" xfId="8" applyFont="1" applyFill="1" applyBorder="1" applyAlignment="1">
      <alignment horizontal="left" vertical="center" wrapText="1"/>
    </xf>
    <xf numFmtId="49" fontId="31" fillId="3" borderId="1" xfId="4" applyNumberFormat="1" applyFont="1" applyFill="1" applyBorder="1" applyAlignment="1">
      <alignment vertical="center" wrapText="1"/>
    </xf>
    <xf numFmtId="49" fontId="31" fillId="3" borderId="21" xfId="19" applyNumberFormat="1" applyFont="1" applyFill="1" applyBorder="1" applyAlignment="1">
      <alignment vertical="top" wrapText="1"/>
    </xf>
    <xf numFmtId="49" fontId="31" fillId="3" borderId="22" xfId="19" applyNumberFormat="1" applyFont="1" applyFill="1" applyBorder="1" applyAlignment="1">
      <alignment vertical="top" wrapText="1"/>
    </xf>
    <xf numFmtId="49" fontId="31" fillId="3" borderId="9" xfId="19" applyNumberFormat="1" applyFont="1" applyFill="1" applyBorder="1" applyAlignment="1">
      <alignment horizontal="center" vertical="center" wrapText="1"/>
    </xf>
    <xf numFmtId="49" fontId="31" fillId="3" borderId="23" xfId="19" applyNumberFormat="1" applyFont="1" applyFill="1" applyBorder="1" applyAlignment="1">
      <alignment horizontal="left" vertical="center" wrapText="1"/>
    </xf>
    <xf numFmtId="0" fontId="31" fillId="3" borderId="1" xfId="8" applyFont="1" applyFill="1" applyBorder="1" applyAlignment="1">
      <alignment vertical="center" wrapText="1"/>
    </xf>
    <xf numFmtId="0" fontId="31" fillId="3" borderId="2" xfId="0" applyFont="1" applyFill="1" applyBorder="1" applyAlignment="1">
      <alignment horizontal="left" vertical="center" wrapText="1"/>
    </xf>
    <xf numFmtId="0" fontId="31" fillId="3" borderId="10" xfId="0" applyFont="1" applyFill="1" applyBorder="1" applyAlignment="1">
      <alignment horizontal="left" vertical="center" wrapText="1"/>
    </xf>
    <xf numFmtId="1" fontId="28" fillId="3" borderId="1" xfId="0" applyNumberFormat="1" applyFont="1" applyFill="1" applyBorder="1" applyAlignment="1">
      <alignment horizontal="center" vertical="center" wrapText="1"/>
    </xf>
    <xf numFmtId="0" fontId="30" fillId="3" borderId="15" xfId="0" applyFont="1" applyFill="1" applyBorder="1" applyAlignment="1">
      <alignment wrapText="1"/>
    </xf>
    <xf numFmtId="0" fontId="30" fillId="3" borderId="14" xfId="0" applyFont="1" applyFill="1" applyBorder="1" applyAlignment="1">
      <alignment vertical="center" wrapText="1"/>
    </xf>
    <xf numFmtId="0" fontId="31" fillId="3" borderId="10" xfId="11" applyFont="1" applyFill="1" applyBorder="1" applyAlignment="1" applyProtection="1">
      <alignment horizontal="left" vertical="center" wrapText="1"/>
      <protection locked="0"/>
    </xf>
    <xf numFmtId="4" fontId="28" fillId="3" borderId="0" xfId="0" applyNumberFormat="1" applyFont="1" applyFill="1" applyAlignment="1">
      <alignment horizontal="center" vertical="center" wrapText="1"/>
    </xf>
    <xf numFmtId="0" fontId="31" fillId="3" borderId="1" xfId="10" applyFont="1" applyFill="1" applyBorder="1" applyAlignment="1">
      <alignment vertical="center" wrapText="1"/>
    </xf>
    <xf numFmtId="0" fontId="31" fillId="3" borderId="10" xfId="10" applyFont="1" applyFill="1" applyBorder="1" applyAlignment="1">
      <alignment vertical="center" wrapText="1"/>
    </xf>
    <xf numFmtId="0" fontId="30" fillId="3" borderId="15" xfId="0" applyFont="1" applyFill="1" applyBorder="1" applyAlignment="1">
      <alignment vertical="center" wrapText="1"/>
    </xf>
    <xf numFmtId="0" fontId="28" fillId="3" borderId="6" xfId="0" applyFont="1" applyFill="1" applyBorder="1" applyAlignment="1">
      <alignment horizontal="left" vertical="center" wrapText="1"/>
    </xf>
    <xf numFmtId="0" fontId="28" fillId="3" borderId="1" xfId="2" applyFont="1" applyFill="1" applyBorder="1" applyAlignment="1">
      <alignment horizontal="center" vertical="center"/>
    </xf>
    <xf numFmtId="0" fontId="28" fillId="3" borderId="1" xfId="2" applyFont="1" applyFill="1" applyBorder="1" applyAlignment="1">
      <alignment horizontal="left" vertical="center" wrapText="1"/>
    </xf>
    <xf numFmtId="0" fontId="31" fillId="3" borderId="6" xfId="8" applyFont="1" applyFill="1" applyBorder="1" applyAlignment="1" applyProtection="1">
      <alignment horizontal="left" vertical="center" wrapText="1"/>
      <protection locked="0"/>
    </xf>
    <xf numFmtId="0" fontId="31" fillId="3" borderId="5" xfId="8" applyFont="1" applyFill="1" applyBorder="1" applyAlignment="1" applyProtection="1">
      <alignment horizontal="left" vertical="center" wrapText="1"/>
      <protection locked="0"/>
    </xf>
    <xf numFmtId="0" fontId="28" fillId="3" borderId="2" xfId="0" applyFont="1" applyFill="1" applyBorder="1" applyAlignment="1">
      <alignment horizontal="right" wrapText="1"/>
    </xf>
    <xf numFmtId="0" fontId="28" fillId="3" borderId="2" xfId="0" applyFont="1" applyFill="1" applyBorder="1" applyAlignment="1">
      <alignment horizontal="center" wrapText="1"/>
    </xf>
    <xf numFmtId="0" fontId="28" fillId="3" borderId="2" xfId="0" applyFont="1" applyFill="1" applyBorder="1" applyAlignment="1">
      <alignment horizontal="left" vertical="center" wrapText="1"/>
    </xf>
    <xf numFmtId="0" fontId="30" fillId="3" borderId="2" xfId="0" applyFont="1" applyFill="1" applyBorder="1" applyAlignment="1">
      <alignment vertical="center" wrapText="1"/>
    </xf>
    <xf numFmtId="0" fontId="31" fillId="3" borderId="2" xfId="0" applyFont="1" applyFill="1" applyBorder="1" applyAlignment="1">
      <alignment horizontal="center" vertical="center" wrapText="1"/>
    </xf>
    <xf numFmtId="0" fontId="18" fillId="0" borderId="0" xfId="0" applyFont="1" applyAlignment="1">
      <alignment wrapText="1"/>
    </xf>
    <xf numFmtId="0" fontId="18" fillId="3" borderId="0" xfId="0" applyFont="1" applyFill="1" applyAlignment="1">
      <alignment wrapText="1"/>
    </xf>
    <xf numFmtId="0" fontId="18" fillId="0" borderId="0" xfId="0" applyFont="1" applyAlignment="1">
      <alignment horizontal="right"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3" borderId="0" xfId="0" applyFont="1" applyFill="1" applyAlignment="1">
      <alignment horizontal="center" vertical="center" wrapText="1"/>
    </xf>
    <xf numFmtId="1" fontId="19" fillId="4" borderId="1" xfId="0" applyNumberFormat="1"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19" fillId="4" borderId="1" xfId="4" applyFont="1" applyFill="1" applyBorder="1" applyAlignment="1">
      <alignment horizontal="center" vertical="center"/>
    </xf>
    <xf numFmtId="4" fontId="19" fillId="4" borderId="1" xfId="0" applyNumberFormat="1" applyFont="1" applyFill="1" applyBorder="1" applyAlignment="1">
      <alignment horizontal="center" vertical="center" wrapText="1"/>
    </xf>
    <xf numFmtId="4" fontId="17" fillId="4" borderId="10" xfId="0" applyNumberFormat="1" applyFont="1" applyFill="1" applyBorder="1" applyAlignment="1">
      <alignment horizontal="center" vertical="center" wrapText="1"/>
    </xf>
    <xf numFmtId="1" fontId="17" fillId="4" borderId="10" xfId="38" applyNumberFormat="1" applyFont="1" applyFill="1" applyBorder="1" applyAlignment="1">
      <alignment horizontal="center" vertical="center" wrapText="1"/>
    </xf>
    <xf numFmtId="2" fontId="17" fillId="4" borderId="10" xfId="38"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2" xfId="0" applyFont="1" applyFill="1" applyBorder="1" applyAlignment="1">
      <alignment horizontal="left" vertical="center" wrapText="1"/>
    </xf>
    <xf numFmtId="0" fontId="19" fillId="4" borderId="0" xfId="0" applyFont="1" applyFill="1" applyAlignment="1">
      <alignment horizontal="center" vertical="center" wrapText="1"/>
    </xf>
    <xf numFmtId="0" fontId="19" fillId="4" borderId="2" xfId="0" applyFont="1" applyFill="1" applyBorder="1" applyAlignment="1">
      <alignment vertical="center" wrapText="1"/>
    </xf>
    <xf numFmtId="0" fontId="17" fillId="4" borderId="2" xfId="0" applyFont="1" applyFill="1" applyBorder="1" applyAlignment="1">
      <alignment horizontal="center" vertical="center" wrapText="1"/>
    </xf>
    <xf numFmtId="0" fontId="17" fillId="4" borderId="1" xfId="4" applyFont="1" applyFill="1" applyBorder="1" applyAlignment="1">
      <alignment horizontal="left" vertical="center" wrapText="1"/>
    </xf>
    <xf numFmtId="2" fontId="19" fillId="4" borderId="1"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4" borderId="10" xfId="0" applyFont="1" applyFill="1" applyBorder="1" applyAlignment="1">
      <alignment horizontal="left" vertical="center" wrapText="1"/>
    </xf>
    <xf numFmtId="0" fontId="17" fillId="4" borderId="11" xfId="40" applyFont="1" applyFill="1" applyBorder="1" applyAlignment="1">
      <alignment vertical="center" wrapText="1"/>
    </xf>
    <xf numFmtId="0" fontId="19" fillId="4" borderId="10" xfId="0" applyFont="1" applyFill="1" applyBorder="1" applyAlignment="1">
      <alignment vertical="center" wrapText="1"/>
    </xf>
    <xf numFmtId="0" fontId="17" fillId="4" borderId="1" xfId="0" applyFont="1" applyFill="1" applyBorder="1" applyAlignment="1">
      <alignment horizontal="center" vertical="center" wrapText="1"/>
    </xf>
    <xf numFmtId="0" fontId="19" fillId="4" borderId="1" xfId="4" applyFont="1" applyFill="1" applyBorder="1" applyAlignment="1">
      <alignment vertical="center" wrapText="1"/>
    </xf>
    <xf numFmtId="0" fontId="7" fillId="4" borderId="1" xfId="10" applyFill="1" applyBorder="1" applyAlignment="1">
      <alignment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3" xfId="0" applyFont="1" applyFill="1" applyBorder="1" applyAlignment="1">
      <alignment horizontal="left" vertical="center" wrapText="1"/>
    </xf>
    <xf numFmtId="49" fontId="17" fillId="4" borderId="1" xfId="19" applyNumberFormat="1" applyFont="1" applyFill="1" applyBorder="1" applyAlignment="1">
      <alignment horizontal="left" vertical="center" wrapText="1"/>
    </xf>
    <xf numFmtId="0" fontId="19" fillId="4" borderId="4" xfId="0" applyFont="1" applyFill="1" applyBorder="1" applyAlignment="1">
      <alignment horizontal="center" vertical="center" wrapText="1"/>
    </xf>
    <xf numFmtId="49" fontId="17" fillId="4" borderId="19" xfId="19" applyNumberFormat="1" applyFont="1" applyFill="1" applyBorder="1" applyAlignment="1">
      <alignment horizontal="left" vertical="center" wrapText="1"/>
    </xf>
    <xf numFmtId="0" fontId="19" fillId="4" borderId="3" xfId="0" applyFont="1" applyFill="1" applyBorder="1" applyAlignment="1">
      <alignment vertical="center" wrapText="1"/>
    </xf>
    <xf numFmtId="49" fontId="17" fillId="4" borderId="24" xfId="19" applyNumberFormat="1" applyFont="1" applyFill="1" applyBorder="1" applyAlignment="1">
      <alignment horizontal="left" vertical="center" wrapText="1"/>
    </xf>
    <xf numFmtId="0" fontId="17" fillId="4" borderId="10" xfId="0" applyFont="1" applyFill="1" applyBorder="1" applyAlignment="1">
      <alignment horizontal="center" vertical="center" wrapText="1"/>
    </xf>
    <xf numFmtId="0" fontId="19" fillId="4" borderId="10" xfId="0" applyFont="1" applyFill="1" applyBorder="1" applyAlignment="1">
      <alignment horizontal="center" wrapText="1"/>
    </xf>
    <xf numFmtId="0" fontId="19" fillId="4" borderId="11" xfId="0" applyFont="1" applyFill="1" applyBorder="1" applyAlignment="1">
      <alignment horizontal="left" vertical="center" wrapText="1"/>
    </xf>
    <xf numFmtId="0" fontId="19" fillId="4" borderId="1" xfId="4" applyFont="1" applyFill="1" applyBorder="1" applyAlignment="1">
      <alignment horizontal="left" vertical="center" wrapText="1"/>
    </xf>
    <xf numFmtId="0" fontId="19" fillId="4" borderId="3" xfId="0" applyFont="1" applyFill="1" applyBorder="1" applyAlignment="1">
      <alignment horizontal="center" vertical="center" wrapText="1"/>
    </xf>
    <xf numFmtId="0" fontId="19" fillId="4" borderId="1" xfId="4" applyFont="1" applyFill="1" applyBorder="1" applyAlignment="1">
      <alignment horizontal="center" vertical="center" wrapText="1"/>
    </xf>
    <xf numFmtId="3" fontId="19" fillId="4" borderId="10" xfId="0" applyNumberFormat="1" applyFont="1" applyFill="1" applyBorder="1" applyAlignment="1">
      <alignment horizontal="center" vertical="center" wrapText="1"/>
    </xf>
    <xf numFmtId="0" fontId="17" fillId="4" borderId="0" xfId="31" applyFont="1" applyFill="1" applyBorder="1" applyAlignment="1">
      <alignment vertical="center" wrapText="1"/>
    </xf>
    <xf numFmtId="0" fontId="34" fillId="4" borderId="1" xfId="31" applyFont="1" applyFill="1" applyBorder="1" applyAlignment="1">
      <alignment vertical="center" wrapText="1"/>
    </xf>
    <xf numFmtId="0" fontId="7" fillId="4" borderId="10" xfId="10" applyFill="1" applyBorder="1" applyAlignment="1">
      <alignment vertical="center" wrapText="1"/>
    </xf>
    <xf numFmtId="0" fontId="19" fillId="4" borderId="15" xfId="0" applyFont="1" applyFill="1" applyBorder="1" applyAlignment="1">
      <alignment horizontal="center" vertical="center" wrapText="1"/>
    </xf>
    <xf numFmtId="0" fontId="17" fillId="4" borderId="10" xfId="42" applyFont="1" applyFill="1" applyBorder="1" applyAlignment="1">
      <alignment vertical="center" wrapText="1"/>
    </xf>
    <xf numFmtId="0" fontId="17" fillId="4" borderId="1" xfId="42" applyFont="1" applyFill="1" applyBorder="1" applyAlignment="1">
      <alignment vertical="center" wrapText="1"/>
    </xf>
    <xf numFmtId="0" fontId="19" fillId="4" borderId="5" xfId="0" applyFont="1" applyFill="1" applyBorder="1" applyAlignment="1">
      <alignment vertical="center" wrapText="1"/>
    </xf>
    <xf numFmtId="0" fontId="17" fillId="4" borderId="1" xfId="37" applyFont="1" applyFill="1" applyBorder="1" applyAlignment="1">
      <alignment horizontal="left" vertical="center" wrapText="1"/>
    </xf>
    <xf numFmtId="0" fontId="7" fillId="4" borderId="1" xfId="44" applyFill="1" applyBorder="1" applyAlignment="1">
      <alignment vertical="center" wrapText="1"/>
    </xf>
    <xf numFmtId="0" fontId="19" fillId="4" borderId="12" xfId="0" applyFont="1" applyFill="1" applyBorder="1" applyAlignment="1">
      <alignment horizontal="right" wrapText="1"/>
    </xf>
    <xf numFmtId="0" fontId="19" fillId="4" borderId="1" xfId="37" applyFont="1" applyFill="1" applyBorder="1" applyAlignment="1">
      <alignment horizontal="left" vertical="center" wrapText="1"/>
    </xf>
    <xf numFmtId="0" fontId="19" fillId="4" borderId="0" xfId="0" applyFont="1" applyFill="1" applyAlignment="1">
      <alignment horizontal="right" wrapText="1"/>
    </xf>
    <xf numFmtId="0" fontId="19" fillId="4" borderId="7" xfId="0" applyFont="1" applyFill="1" applyBorder="1" applyAlignment="1">
      <alignment horizontal="center" vertical="center" wrapText="1"/>
    </xf>
    <xf numFmtId="0" fontId="19" fillId="4" borderId="7" xfId="0" applyFont="1" applyFill="1" applyBorder="1" applyAlignment="1">
      <alignment horizontal="right" wrapText="1"/>
    </xf>
    <xf numFmtId="49" fontId="19" fillId="4" borderId="1" xfId="4" applyNumberFormat="1" applyFont="1" applyFill="1" applyBorder="1" applyAlignment="1">
      <alignment horizontal="center" vertical="center" wrapText="1"/>
    </xf>
    <xf numFmtId="49" fontId="17" fillId="4" borderId="1" xfId="18" applyNumberFormat="1" applyFont="1" applyFill="1" applyBorder="1" applyAlignment="1">
      <alignment horizontal="left" vertical="center" wrapText="1"/>
    </xf>
    <xf numFmtId="0" fontId="19" fillId="4" borderId="14"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7" fillId="4" borderId="1" xfId="31" applyFont="1" applyFill="1" applyBorder="1" applyAlignment="1">
      <alignment vertical="top" wrapText="1"/>
    </xf>
    <xf numFmtId="0" fontId="34" fillId="4" borderId="1" xfId="31" applyFont="1" applyFill="1" applyBorder="1" applyAlignment="1">
      <alignment vertical="top" wrapText="1"/>
    </xf>
    <xf numFmtId="0" fontId="7" fillId="4" borderId="1" xfId="0" applyFont="1" applyFill="1" applyBorder="1" applyAlignment="1">
      <alignment vertical="top" wrapText="1"/>
    </xf>
    <xf numFmtId="0" fontId="19" fillId="4" borderId="1" xfId="0" applyFont="1" applyFill="1" applyBorder="1" applyAlignment="1">
      <alignment horizontal="right" wrapText="1"/>
    </xf>
    <xf numFmtId="3" fontId="19" fillId="4" borderId="1" xfId="0" applyNumberFormat="1" applyFont="1" applyFill="1" applyBorder="1" applyAlignment="1">
      <alignment horizontal="center" vertical="center" wrapText="1"/>
    </xf>
    <xf numFmtId="0" fontId="19" fillId="4" borderId="10" xfId="0" applyFont="1" applyFill="1" applyBorder="1" applyAlignment="1">
      <alignment horizontal="left" wrapText="1"/>
    </xf>
    <xf numFmtId="0" fontId="19" fillId="4" borderId="10" xfId="0" applyFont="1" applyFill="1" applyBorder="1" applyAlignment="1">
      <alignment horizontal="right" wrapText="1"/>
    </xf>
    <xf numFmtId="0" fontId="19" fillId="4" borderId="15" xfId="0" applyFont="1" applyFill="1" applyBorder="1" applyAlignment="1">
      <alignment vertical="center" wrapText="1"/>
    </xf>
    <xf numFmtId="0" fontId="19" fillId="4" borderId="8" xfId="0" applyFont="1" applyFill="1" applyBorder="1" applyAlignment="1">
      <alignment horizontal="left" vertical="center" wrapText="1"/>
    </xf>
    <xf numFmtId="0" fontId="19" fillId="4" borderId="13" xfId="0" applyFont="1" applyFill="1" applyBorder="1" applyAlignment="1">
      <alignment horizontal="right" wrapText="1"/>
    </xf>
    <xf numFmtId="0" fontId="19" fillId="4" borderId="2" xfId="0" applyFont="1" applyFill="1" applyBorder="1" applyAlignment="1">
      <alignment horizontal="right" wrapText="1"/>
    </xf>
    <xf numFmtId="49" fontId="17" fillId="4" borderId="25" xfId="18" applyNumberFormat="1" applyFont="1" applyFill="1" applyBorder="1" applyAlignment="1">
      <alignment horizontal="center" vertical="center" wrapText="1"/>
    </xf>
    <xf numFmtId="49" fontId="17" fillId="4" borderId="20" xfId="18" applyNumberFormat="1" applyFont="1" applyFill="1" applyBorder="1" applyAlignment="1">
      <alignment horizontal="left" vertical="center" wrapText="1"/>
    </xf>
    <xf numFmtId="0" fontId="19" fillId="4" borderId="15" xfId="0" applyFont="1" applyFill="1" applyBorder="1" applyAlignment="1">
      <alignment horizontal="left" vertical="center" wrapText="1"/>
    </xf>
    <xf numFmtId="49" fontId="17" fillId="4" borderId="19" xfId="23" applyNumberFormat="1" applyFont="1" applyFill="1" applyBorder="1" applyAlignment="1">
      <alignment horizontal="center" vertical="center" wrapText="1"/>
    </xf>
    <xf numFmtId="49" fontId="17" fillId="4" borderId="19" xfId="23" applyNumberFormat="1" applyFont="1" applyFill="1" applyBorder="1" applyAlignment="1">
      <alignment horizontal="left" vertical="center" wrapText="1"/>
    </xf>
    <xf numFmtId="164" fontId="17" fillId="4" borderId="10" xfId="11" applyNumberFormat="1" applyFont="1" applyFill="1" applyBorder="1" applyAlignment="1" applyProtection="1">
      <alignment horizontal="center" vertical="center" wrapText="1"/>
      <protection locked="0"/>
    </xf>
    <xf numFmtId="49" fontId="17" fillId="4" borderId="10" xfId="4" applyNumberFormat="1" applyFont="1" applyFill="1" applyBorder="1" applyAlignment="1">
      <alignment vertical="center" wrapText="1"/>
    </xf>
    <xf numFmtId="49" fontId="17" fillId="4" borderId="1" xfId="18" applyNumberFormat="1" applyFont="1" applyFill="1" applyBorder="1" applyAlignment="1">
      <alignment horizontal="center" vertical="center" wrapText="1"/>
    </xf>
    <xf numFmtId="0" fontId="17" fillId="4" borderId="11" xfId="11" applyFont="1" applyFill="1" applyBorder="1" applyAlignment="1" applyProtection="1">
      <alignment horizontal="left" vertical="center" wrapText="1"/>
      <protection locked="0"/>
    </xf>
    <xf numFmtId="0" fontId="17" fillId="4" borderId="4" xfId="0" applyFont="1" applyFill="1" applyBorder="1" applyAlignment="1">
      <alignment horizontal="center" vertical="center" wrapText="1"/>
    </xf>
    <xf numFmtId="0" fontId="17" fillId="4" borderId="3" xfId="39" applyFont="1" applyFill="1" applyBorder="1" applyAlignment="1" applyProtection="1">
      <alignment horizontal="left" vertical="center" wrapText="1"/>
      <protection locked="0"/>
    </xf>
    <xf numFmtId="0" fontId="17" fillId="4" borderId="1" xfId="39" applyFont="1" applyFill="1" applyBorder="1" applyAlignment="1" applyProtection="1">
      <alignment horizontal="left" vertical="center" wrapText="1"/>
      <protection locked="0"/>
    </xf>
    <xf numFmtId="0" fontId="19" fillId="4" borderId="14" xfId="0" applyFont="1" applyFill="1" applyBorder="1" applyAlignment="1">
      <alignment horizontal="right" wrapText="1"/>
    </xf>
    <xf numFmtId="0" fontId="19" fillId="4" borderId="3" xfId="0" applyFont="1" applyFill="1" applyBorder="1" applyAlignment="1">
      <alignment horizontal="left" vertical="center" wrapText="1"/>
    </xf>
    <xf numFmtId="0" fontId="19" fillId="4" borderId="8" xfId="0" applyFont="1" applyFill="1" applyBorder="1" applyAlignment="1">
      <alignment horizontal="right" wrapText="1"/>
    </xf>
    <xf numFmtId="0" fontId="19" fillId="4" borderId="3" xfId="0" applyFont="1" applyFill="1" applyBorder="1" applyAlignment="1">
      <alignment horizontal="right" wrapText="1"/>
    </xf>
    <xf numFmtId="0" fontId="19" fillId="4" borderId="6" xfId="0" applyFont="1" applyFill="1" applyBorder="1" applyAlignment="1">
      <alignment horizontal="right" wrapText="1"/>
    </xf>
    <xf numFmtId="0" fontId="19" fillId="4" borderId="0" xfId="0" applyFont="1" applyFill="1" applyAlignment="1">
      <alignment horizontal="left" vertical="center" wrapText="1"/>
    </xf>
    <xf numFmtId="49" fontId="19" fillId="4" borderId="1" xfId="43" applyNumberFormat="1" applyFont="1" applyFill="1" applyBorder="1" applyAlignment="1">
      <alignment horizontal="center" vertical="center" wrapText="1"/>
    </xf>
    <xf numFmtId="49" fontId="17" fillId="4" borderId="1" xfId="43" applyNumberFormat="1" applyFont="1" applyFill="1" applyBorder="1" applyAlignment="1">
      <alignment vertical="center" wrapText="1"/>
    </xf>
    <xf numFmtId="0" fontId="17" fillId="4" borderId="11" xfId="42" applyFont="1" applyFill="1" applyBorder="1" applyAlignment="1">
      <alignment vertical="top" wrapText="1"/>
    </xf>
    <xf numFmtId="49" fontId="17" fillId="4" borderId="1" xfId="4" applyNumberFormat="1" applyFont="1" applyFill="1" applyBorder="1" applyAlignment="1">
      <alignment vertical="center" wrapText="1"/>
    </xf>
    <xf numFmtId="0" fontId="19" fillId="4" borderId="1" xfId="0" applyFont="1" applyFill="1" applyBorder="1" applyAlignment="1">
      <alignment horizontal="center" wrapText="1"/>
    </xf>
    <xf numFmtId="0" fontId="19" fillId="4" borderId="1" xfId="41" applyFont="1" applyFill="1" applyBorder="1"/>
    <xf numFmtId="0" fontId="17" fillId="4" borderId="1" xfId="10" applyFont="1" applyFill="1" applyBorder="1" applyAlignment="1">
      <alignment horizontal="left" vertical="center" wrapText="1"/>
    </xf>
    <xf numFmtId="0" fontId="19" fillId="4" borderId="10" xfId="4" applyFont="1" applyFill="1" applyBorder="1" applyAlignment="1">
      <alignment horizontal="center" vertical="center" wrapText="1"/>
    </xf>
    <xf numFmtId="0" fontId="19" fillId="4" borderId="10" xfId="4" applyFont="1" applyFill="1" applyBorder="1" applyAlignment="1">
      <alignment horizontal="left" vertical="center" wrapText="1"/>
    </xf>
    <xf numFmtId="49" fontId="17" fillId="4" borderId="19" xfId="18" applyNumberFormat="1" applyFont="1" applyFill="1" applyBorder="1" applyAlignment="1">
      <alignment horizontal="center" vertical="center" wrapText="1"/>
    </xf>
    <xf numFmtId="49" fontId="17" fillId="4" borderId="24" xfId="18" applyNumberFormat="1" applyFont="1" applyFill="1" applyBorder="1" applyAlignment="1">
      <alignment horizontal="center" vertical="center" wrapText="1"/>
    </xf>
    <xf numFmtId="49" fontId="17" fillId="4" borderId="26" xfId="18" applyNumberFormat="1" applyFont="1" applyFill="1" applyBorder="1" applyAlignment="1">
      <alignment horizontal="left" vertical="center" wrapText="1"/>
    </xf>
    <xf numFmtId="0" fontId="17" fillId="4" borderId="1" xfId="0" applyFont="1" applyFill="1" applyBorder="1" applyAlignment="1">
      <alignment wrapText="1"/>
    </xf>
    <xf numFmtId="0" fontId="17" fillId="4" borderId="1" xfId="0" applyFont="1" applyFill="1" applyBorder="1" applyAlignment="1">
      <alignment vertical="center" wrapText="1"/>
    </xf>
    <xf numFmtId="0" fontId="17" fillId="4" borderId="11" xfId="0" applyFont="1" applyFill="1" applyBorder="1" applyAlignment="1">
      <alignment horizontal="center" vertical="center" wrapText="1"/>
    </xf>
    <xf numFmtId="0" fontId="17" fillId="4" borderId="10" xfId="0" applyFont="1" applyFill="1" applyBorder="1" applyAlignment="1">
      <alignment wrapText="1"/>
    </xf>
    <xf numFmtId="0" fontId="17" fillId="4" borderId="11" xfId="31" applyFont="1" applyFill="1" applyBorder="1" applyAlignment="1">
      <alignment horizontal="left" vertical="center" wrapText="1"/>
    </xf>
    <xf numFmtId="0" fontId="17" fillId="4" borderId="1" xfId="11" applyFont="1" applyFill="1" applyBorder="1" applyAlignment="1" applyProtection="1">
      <alignment horizontal="center" vertical="center" wrapText="1"/>
      <protection locked="0"/>
    </xf>
    <xf numFmtId="0" fontId="17" fillId="4" borderId="1" xfId="11" applyFont="1" applyFill="1" applyBorder="1" applyAlignment="1" applyProtection="1">
      <alignment horizontal="left" vertical="center" wrapText="1"/>
      <protection locked="0"/>
    </xf>
    <xf numFmtId="0" fontId="17" fillId="4" borderId="10" xfId="11" applyFont="1" applyFill="1" applyBorder="1" applyAlignment="1" applyProtection="1">
      <alignment horizontal="center" vertical="center" wrapText="1"/>
      <protection locked="0"/>
    </xf>
    <xf numFmtId="0" fontId="17" fillId="4" borderId="10" xfId="31" applyFont="1" applyFill="1" applyBorder="1" applyAlignment="1">
      <alignment vertical="center" wrapText="1"/>
    </xf>
    <xf numFmtId="0" fontId="17" fillId="4" borderId="1" xfId="4" applyFont="1" applyFill="1" applyBorder="1" applyAlignment="1">
      <alignment vertical="center" wrapText="1"/>
    </xf>
    <xf numFmtId="164" fontId="17" fillId="4" borderId="10" xfId="31" applyNumberFormat="1" applyFont="1" applyFill="1" applyBorder="1" applyAlignment="1" applyProtection="1">
      <alignment horizontal="center" vertical="center" wrapText="1"/>
      <protection locked="0"/>
    </xf>
    <xf numFmtId="0" fontId="17" fillId="4" borderId="11" xfId="31" applyFont="1" applyFill="1" applyBorder="1" applyAlignment="1">
      <alignment vertical="center" wrapText="1"/>
    </xf>
    <xf numFmtId="49" fontId="17" fillId="4" borderId="11" xfId="19" applyNumberFormat="1" applyFont="1" applyFill="1" applyBorder="1" applyAlignment="1">
      <alignment horizontal="center" vertical="center" wrapText="1"/>
    </xf>
    <xf numFmtId="0" fontId="19" fillId="4" borderId="11" xfId="0" applyFont="1" applyFill="1" applyBorder="1" applyAlignment="1">
      <alignment horizontal="right" wrapText="1"/>
    </xf>
    <xf numFmtId="49" fontId="17" fillId="4" borderId="1" xfId="23" applyNumberFormat="1" applyFont="1" applyFill="1" applyBorder="1" applyAlignment="1">
      <alignment horizontal="left" vertical="center" wrapText="1"/>
    </xf>
    <xf numFmtId="0" fontId="17" fillId="4" borderId="1" xfId="31" applyFont="1" applyFill="1" applyBorder="1" applyAlignment="1">
      <alignment vertical="center" wrapText="1"/>
    </xf>
    <xf numFmtId="49" fontId="17" fillId="4" borderId="20" xfId="23" applyNumberFormat="1"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30" fillId="3" borderId="10"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28" fillId="3" borderId="14" xfId="0" applyFont="1" applyFill="1" applyBorder="1" applyAlignment="1">
      <alignment horizontal="left" vertical="center" wrapText="1"/>
    </xf>
    <xf numFmtId="0" fontId="28" fillId="3" borderId="15" xfId="0" applyFont="1" applyFill="1" applyBorder="1" applyAlignment="1">
      <alignment horizontal="left" vertical="center" wrapText="1"/>
    </xf>
    <xf numFmtId="0" fontId="34" fillId="4" borderId="10" xfId="31" applyFont="1" applyFill="1" applyBorder="1" applyAlignment="1">
      <alignment horizontal="left" vertical="center" wrapText="1"/>
    </xf>
    <xf numFmtId="0" fontId="17" fillId="4" borderId="10" xfId="42" applyFont="1" applyFill="1" applyBorder="1" applyAlignment="1">
      <alignment horizontal="left" vertical="center" wrapText="1"/>
    </xf>
    <xf numFmtId="0" fontId="35" fillId="0" borderId="0" xfId="0" applyFont="1" applyFill="1" applyAlignment="1">
      <alignment wrapText="1"/>
    </xf>
    <xf numFmtId="0" fontId="19" fillId="0" borderId="10" xfId="0" applyFont="1" applyFill="1" applyBorder="1" applyAlignment="1">
      <alignment horizontal="left" vertical="center" wrapText="1"/>
    </xf>
    <xf numFmtId="4" fontId="31" fillId="3" borderId="10" xfId="38" applyNumberFormat="1" applyFont="1" applyFill="1" applyBorder="1" applyAlignment="1">
      <alignment horizontal="center" vertical="center" wrapText="1"/>
    </xf>
    <xf numFmtId="4" fontId="31" fillId="3" borderId="11" xfId="38" applyNumberFormat="1" applyFont="1" applyFill="1" applyBorder="1" applyAlignment="1">
      <alignment horizontal="center" vertical="center" wrapText="1"/>
    </xf>
    <xf numFmtId="4" fontId="31" fillId="3" borderId="13" xfId="38" applyNumberFormat="1" applyFont="1" applyFill="1" applyBorder="1" applyAlignment="1">
      <alignment horizontal="center" vertical="center" wrapText="1"/>
    </xf>
    <xf numFmtId="4" fontId="28" fillId="3" borderId="13" xfId="0" applyNumberFormat="1" applyFont="1" applyFill="1" applyBorder="1" applyAlignment="1">
      <alignment horizontal="center" vertical="center" wrapText="1"/>
    </xf>
    <xf numFmtId="4" fontId="28" fillId="3" borderId="11" xfId="0" applyNumberFormat="1" applyFont="1" applyFill="1" applyBorder="1" applyAlignment="1">
      <alignment horizontal="center" vertical="center" wrapText="1"/>
    </xf>
    <xf numFmtId="4" fontId="31" fillId="3" borderId="3" xfId="38" applyNumberFormat="1" applyFont="1" applyFill="1" applyBorder="1" applyAlignment="1">
      <alignment horizontal="center" vertical="center" wrapText="1"/>
    </xf>
    <xf numFmtId="4" fontId="31" fillId="3" borderId="7" xfId="38" applyNumberFormat="1" applyFont="1" applyFill="1" applyBorder="1" applyAlignment="1">
      <alignment horizontal="center" vertical="center" wrapText="1"/>
    </xf>
    <xf numFmtId="4" fontId="28" fillId="3" borderId="8" xfId="0" applyNumberFormat="1" applyFont="1" applyFill="1" applyBorder="1" applyAlignment="1">
      <alignment horizontal="center" vertical="center" wrapText="1"/>
    </xf>
    <xf numFmtId="4" fontId="28" fillId="3" borderId="3" xfId="0" applyNumberFormat="1" applyFont="1" applyFill="1" applyBorder="1" applyAlignment="1">
      <alignment horizontal="center" vertical="center" wrapText="1"/>
    </xf>
    <xf numFmtId="4" fontId="28" fillId="3" borderId="2" xfId="0" applyNumberFormat="1" applyFont="1" applyFill="1" applyBorder="1" applyAlignment="1">
      <alignment horizontal="right" wrapText="1"/>
    </xf>
    <xf numFmtId="4" fontId="31" fillId="3" borderId="8" xfId="38" applyNumberFormat="1" applyFont="1" applyFill="1" applyBorder="1" applyAlignment="1">
      <alignment horizontal="center" vertical="center" wrapText="1"/>
    </xf>
    <xf numFmtId="4" fontId="31" fillId="3" borderId="0" xfId="38" applyNumberFormat="1" applyFont="1" applyFill="1" applyBorder="1" applyAlignment="1">
      <alignment horizontal="center" vertical="center" wrapText="1"/>
    </xf>
    <xf numFmtId="4" fontId="31" fillId="3" borderId="2" xfId="38" applyNumberFormat="1" applyFont="1" applyFill="1" applyBorder="1" applyAlignment="1">
      <alignment horizontal="center" vertical="center" wrapText="1"/>
    </xf>
    <xf numFmtId="4" fontId="17" fillId="4" borderId="10" xfId="38" applyNumberFormat="1" applyFont="1" applyFill="1" applyBorder="1" applyAlignment="1">
      <alignment horizontal="center" vertical="center" wrapText="1"/>
    </xf>
    <xf numFmtId="4" fontId="19" fillId="4" borderId="10" xfId="0" applyNumberFormat="1" applyFont="1" applyFill="1" applyBorder="1" applyAlignment="1">
      <alignment horizontal="center" vertical="center" wrapText="1"/>
    </xf>
    <xf numFmtId="4" fontId="19" fillId="4" borderId="15" xfId="0" applyNumberFormat="1" applyFont="1" applyFill="1" applyBorder="1" applyAlignment="1">
      <alignment horizontal="center" vertical="center" wrapText="1"/>
    </xf>
    <xf numFmtId="4" fontId="19" fillId="4" borderId="2" xfId="0" applyNumberFormat="1" applyFont="1" applyFill="1" applyBorder="1" applyAlignment="1">
      <alignment horizontal="center" vertical="center" wrapText="1"/>
    </xf>
    <xf numFmtId="4" fontId="19" fillId="4" borderId="12" xfId="0" applyNumberFormat="1" applyFont="1" applyFill="1" applyBorder="1" applyAlignment="1">
      <alignment horizontal="right" wrapText="1"/>
    </xf>
    <xf numFmtId="4" fontId="19" fillId="4" borderId="0" xfId="0" applyNumberFormat="1" applyFont="1" applyFill="1" applyAlignment="1">
      <alignment horizontal="right" wrapText="1"/>
    </xf>
    <xf numFmtId="4" fontId="19" fillId="4" borderId="2" xfId="0" applyNumberFormat="1" applyFont="1" applyFill="1" applyBorder="1" applyAlignment="1">
      <alignment horizontal="center" wrapText="1"/>
    </xf>
    <xf numFmtId="4" fontId="19" fillId="4" borderId="7" xfId="0" applyNumberFormat="1" applyFont="1" applyFill="1" applyBorder="1" applyAlignment="1">
      <alignment horizontal="right" wrapText="1"/>
    </xf>
    <xf numFmtId="4" fontId="19" fillId="4" borderId="3" xfId="0" applyNumberFormat="1" applyFont="1" applyFill="1" applyBorder="1" applyAlignment="1">
      <alignment horizontal="center" wrapText="1"/>
    </xf>
    <xf numFmtId="4" fontId="19" fillId="4" borderId="12" xfId="0" applyNumberFormat="1" applyFont="1" applyFill="1" applyBorder="1" applyAlignment="1">
      <alignment horizontal="center" vertical="center" wrapText="1"/>
    </xf>
    <xf numFmtId="4" fontId="19" fillId="4" borderId="11" xfId="0" applyNumberFormat="1" applyFont="1" applyFill="1" applyBorder="1" applyAlignment="1">
      <alignment horizontal="center" vertical="center" wrapText="1"/>
    </xf>
    <xf numFmtId="4" fontId="19" fillId="4" borderId="0" xfId="0" applyNumberFormat="1" applyFont="1" applyFill="1" applyAlignment="1">
      <alignment horizontal="center" vertical="center" wrapText="1"/>
    </xf>
    <xf numFmtId="4" fontId="19" fillId="4" borderId="13" xfId="0" applyNumberFormat="1" applyFont="1" applyFill="1" applyBorder="1" applyAlignment="1">
      <alignment horizontal="center" vertical="center" wrapText="1"/>
    </xf>
    <xf numFmtId="4" fontId="19" fillId="4" borderId="7" xfId="0" applyNumberFormat="1" applyFont="1" applyFill="1" applyBorder="1" applyAlignment="1">
      <alignment horizontal="center" vertical="center" wrapText="1"/>
    </xf>
    <xf numFmtId="4" fontId="19" fillId="4" borderId="8" xfId="0" applyNumberFormat="1" applyFont="1" applyFill="1" applyBorder="1" applyAlignment="1">
      <alignment horizontal="center" vertical="center" wrapText="1"/>
    </xf>
    <xf numFmtId="4" fontId="19" fillId="4" borderId="3" xfId="0" applyNumberFormat="1" applyFont="1" applyFill="1" applyBorder="1" applyAlignment="1">
      <alignment horizontal="center" vertical="center" wrapText="1"/>
    </xf>
    <xf numFmtId="4" fontId="19" fillId="4" borderId="1" xfId="0" applyNumberFormat="1" applyFont="1" applyFill="1" applyBorder="1" applyAlignment="1">
      <alignment horizontal="right" wrapText="1"/>
    </xf>
    <xf numFmtId="4" fontId="19" fillId="4" borderId="10" xfId="0" applyNumberFormat="1" applyFont="1" applyFill="1" applyBorder="1" applyAlignment="1">
      <alignment horizontal="right" wrapText="1"/>
    </xf>
    <xf numFmtId="4" fontId="19" fillId="4" borderId="13" xfId="0" applyNumberFormat="1" applyFont="1" applyFill="1" applyBorder="1" applyAlignment="1">
      <alignment horizontal="right" wrapText="1"/>
    </xf>
    <xf numFmtId="4" fontId="19" fillId="4" borderId="2" xfId="0" applyNumberFormat="1" applyFont="1" applyFill="1" applyBorder="1" applyAlignment="1">
      <alignment horizontal="right" wrapText="1"/>
    </xf>
    <xf numFmtId="4" fontId="19" fillId="4" borderId="3" xfId="0" applyNumberFormat="1" applyFont="1" applyFill="1" applyBorder="1" applyAlignment="1">
      <alignment horizontal="right" wrapText="1"/>
    </xf>
    <xf numFmtId="4" fontId="19" fillId="4" borderId="1" xfId="0" applyNumberFormat="1" applyFont="1" applyFill="1" applyBorder="1" applyAlignment="1">
      <alignment horizontal="center" wrapText="1"/>
    </xf>
    <xf numFmtId="4" fontId="19" fillId="4" borderId="10" xfId="0" applyNumberFormat="1" applyFont="1" applyFill="1" applyBorder="1" applyAlignment="1">
      <alignment horizontal="center" wrapText="1"/>
    </xf>
    <xf numFmtId="4" fontId="19" fillId="4" borderId="15" xfId="0" applyNumberFormat="1" applyFont="1" applyFill="1" applyBorder="1" applyAlignment="1">
      <alignment horizontal="center" wrapText="1"/>
    </xf>
    <xf numFmtId="4" fontId="19" fillId="4" borderId="6" xfId="0" applyNumberFormat="1" applyFont="1" applyFill="1" applyBorder="1" applyAlignment="1">
      <alignment horizontal="center" wrapText="1"/>
    </xf>
    <xf numFmtId="0" fontId="29" fillId="2" borderId="10" xfId="0" applyFont="1" applyFill="1" applyBorder="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33" fillId="0" borderId="0" xfId="0" applyFont="1" applyAlignment="1">
      <alignment horizontal="right" wrapText="1"/>
    </xf>
    <xf numFmtId="4" fontId="33" fillId="0" borderId="0" xfId="0" applyNumberFormat="1" applyFont="1" applyAlignment="1">
      <alignment horizontal="right" wrapText="1"/>
    </xf>
    <xf numFmtId="0" fontId="33" fillId="0" borderId="0" xfId="0" applyFont="1" applyAlignment="1">
      <alignment wrapText="1"/>
    </xf>
    <xf numFmtId="2" fontId="18" fillId="0" borderId="0" xfId="0" applyNumberFormat="1" applyFont="1" applyAlignment="1">
      <alignment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Fill="1" applyBorder="1" applyAlignment="1">
      <alignment vertical="center" wrapText="1"/>
    </xf>
    <xf numFmtId="0" fontId="18" fillId="0" borderId="10" xfId="0" applyFont="1" applyFill="1" applyBorder="1" applyAlignment="1">
      <alignment vertical="center" wrapText="1"/>
    </xf>
    <xf numFmtId="0" fontId="18" fillId="0" borderId="16" xfId="0" applyFont="1" applyFill="1" applyBorder="1" applyAlignment="1">
      <alignment wrapText="1"/>
    </xf>
    <xf numFmtId="2"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vertical="center" wrapText="1"/>
    </xf>
    <xf numFmtId="0" fontId="18" fillId="0" borderId="3" xfId="0" applyFont="1" applyFill="1" applyBorder="1" applyAlignment="1">
      <alignment vertical="center" wrapText="1"/>
    </xf>
    <xf numFmtId="0" fontId="18" fillId="0" borderId="3" xfId="0"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 xfId="0" applyFont="1" applyFill="1" applyBorder="1" applyAlignment="1">
      <alignment vertical="center" wrapText="1"/>
    </xf>
    <xf numFmtId="0" fontId="37" fillId="0" borderId="4" xfId="27" applyFont="1" applyFill="1" applyBorder="1" applyAlignment="1">
      <alignment vertical="center" wrapText="1"/>
    </xf>
    <xf numFmtId="0" fontId="18" fillId="0" borderId="11" xfId="0" applyFont="1" applyFill="1" applyBorder="1" applyAlignment="1">
      <alignment horizontal="left" vertical="center" wrapText="1"/>
    </xf>
    <xf numFmtId="0" fontId="37" fillId="0" borderId="4" xfId="27" applyFont="1" applyFill="1" applyBorder="1" applyAlignment="1">
      <alignment wrapText="1"/>
    </xf>
    <xf numFmtId="0" fontId="18" fillId="0" borderId="8" xfId="0" applyFont="1" applyFill="1" applyBorder="1" applyAlignment="1">
      <alignment horizontal="left" vertical="center" wrapText="1"/>
    </xf>
    <xf numFmtId="2" fontId="18" fillId="0" borderId="8" xfId="0" applyNumberFormat="1" applyFont="1" applyFill="1" applyBorder="1" applyAlignment="1">
      <alignment horizontal="center" vertical="center" wrapText="1"/>
    </xf>
    <xf numFmtId="0" fontId="18" fillId="0" borderId="8" xfId="0" applyFont="1" applyFill="1" applyBorder="1" applyAlignment="1">
      <alignment horizontal="right" wrapText="1"/>
    </xf>
    <xf numFmtId="3" fontId="2" fillId="0" borderId="8" xfId="45" applyNumberFormat="1" applyFont="1" applyFill="1" applyBorder="1" applyAlignment="1">
      <alignment vertical="center"/>
    </xf>
    <xf numFmtId="0" fontId="19" fillId="0" borderId="3" xfId="0" applyFont="1" applyFill="1" applyBorder="1" applyAlignment="1">
      <alignment horizontal="left" vertical="center" wrapText="1"/>
    </xf>
    <xf numFmtId="0" fontId="18" fillId="0" borderId="3" xfId="0" applyFont="1" applyFill="1" applyBorder="1" applyAlignment="1">
      <alignment wrapText="1"/>
    </xf>
    <xf numFmtId="0" fontId="19" fillId="0" borderId="3" xfId="0" applyFont="1" applyFill="1" applyBorder="1" applyAlignment="1">
      <alignment wrapText="1"/>
    </xf>
    <xf numFmtId="0" fontId="1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wrapText="1"/>
    </xf>
    <xf numFmtId="0" fontId="19" fillId="0" borderId="1" xfId="0" applyFont="1" applyFill="1" applyBorder="1" applyAlignment="1">
      <alignment vertical="center" wrapText="1"/>
    </xf>
    <xf numFmtId="0" fontId="19" fillId="0" borderId="10"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9" fillId="0" borderId="16" xfId="0" applyFont="1" applyFill="1" applyBorder="1" applyAlignment="1">
      <alignment vertical="center" wrapText="1"/>
    </xf>
    <xf numFmtId="0" fontId="18" fillId="0" borderId="5" xfId="0" applyFont="1" applyFill="1" applyBorder="1" applyAlignment="1">
      <alignment horizontal="center" vertical="center" wrapText="1"/>
    </xf>
    <xf numFmtId="0" fontId="2" fillId="0" borderId="3" xfId="46"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0" xfId="0" applyFont="1" applyFill="1" applyAlignment="1">
      <alignment horizontal="center" vertical="center" wrapText="1"/>
    </xf>
    <xf numFmtId="0" fontId="2" fillId="0" borderId="2" xfId="46" applyFont="1" applyFill="1" applyBorder="1" applyAlignment="1">
      <alignment vertical="center" wrapText="1"/>
    </xf>
    <xf numFmtId="0" fontId="19" fillId="0" borderId="2" xfId="0" applyFont="1" applyFill="1" applyBorder="1" applyAlignment="1">
      <alignment vertical="center" wrapText="1"/>
    </xf>
    <xf numFmtId="0" fontId="18" fillId="0" borderId="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 xfId="0" applyFont="1" applyFill="1" applyBorder="1" applyAlignment="1">
      <alignment wrapText="1"/>
    </xf>
    <xf numFmtId="0" fontId="18" fillId="0" borderId="1" xfId="0" applyFont="1" applyFill="1" applyBorder="1" applyAlignment="1">
      <alignment vertical="center" wrapText="1"/>
    </xf>
    <xf numFmtId="0" fontId="37" fillId="0" borderId="1" xfId="27" applyFont="1" applyFill="1" applyBorder="1" applyAlignment="1">
      <alignment wrapText="1"/>
    </xf>
    <xf numFmtId="0" fontId="37" fillId="0" borderId="1" xfId="27" applyFont="1" applyFill="1" applyBorder="1" applyAlignment="1">
      <alignment vertical="center" wrapText="1"/>
    </xf>
    <xf numFmtId="0" fontId="19" fillId="0" borderId="10" xfId="0" applyFont="1" applyFill="1" applyBorder="1" applyAlignment="1">
      <alignment wrapText="1"/>
    </xf>
    <xf numFmtId="0" fontId="18" fillId="0" borderId="10" xfId="0" applyFont="1" applyFill="1" applyBorder="1" applyAlignment="1">
      <alignment wrapText="1"/>
    </xf>
    <xf numFmtId="0" fontId="18" fillId="0" borderId="0" xfId="0" applyFont="1" applyFill="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7" fillId="0" borderId="10" xfId="31" applyFont="1" applyFill="1" applyBorder="1" applyAlignment="1">
      <alignment vertical="center" wrapText="1"/>
    </xf>
    <xf numFmtId="49" fontId="17" fillId="0" borderId="1" xfId="19"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49" fontId="17" fillId="0" borderId="10" xfId="19" applyNumberFormat="1" applyFont="1" applyFill="1" applyBorder="1" applyAlignment="1">
      <alignment horizontal="left" vertical="center" wrapText="1"/>
    </xf>
    <xf numFmtId="0" fontId="17" fillId="0" borderId="11" xfId="31" applyFont="1" applyFill="1" applyBorder="1" applyAlignment="1">
      <alignment vertical="center" wrapText="1"/>
    </xf>
    <xf numFmtId="0" fontId="37" fillId="0" borderId="5" xfId="27"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5" xfId="0" applyFont="1" applyFill="1" applyBorder="1" applyAlignment="1">
      <alignment wrapText="1"/>
    </xf>
    <xf numFmtId="0" fontId="18" fillId="0" borderId="6"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vertical="center" wrapText="1"/>
    </xf>
    <xf numFmtId="0" fontId="33" fillId="2" borderId="3" xfId="0" applyFont="1" applyFill="1" applyBorder="1" applyAlignment="1">
      <alignment horizontal="center" vertical="center" wrapText="1"/>
    </xf>
    <xf numFmtId="0" fontId="33" fillId="2" borderId="3" xfId="0" applyFont="1" applyFill="1" applyBorder="1" applyAlignment="1">
      <alignment horizontal="left" vertical="center" wrapText="1"/>
    </xf>
    <xf numFmtId="0" fontId="2" fillId="2" borderId="10" xfId="0"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4" fontId="33" fillId="0" borderId="11" xfId="0" applyNumberFormat="1" applyFont="1" applyFill="1" applyBorder="1" applyAlignment="1">
      <alignment horizontal="center" vertical="center" wrapText="1"/>
    </xf>
    <xf numFmtId="4" fontId="33" fillId="0" borderId="8" xfId="0" applyNumberFormat="1" applyFont="1" applyFill="1" applyBorder="1" applyAlignment="1">
      <alignment horizontal="center" vertical="center" wrapText="1"/>
    </xf>
    <xf numFmtId="4" fontId="18" fillId="0" borderId="8" xfId="0" applyNumberFormat="1" applyFont="1" applyFill="1" applyBorder="1" applyAlignment="1">
      <alignment horizontal="right" wrapText="1"/>
    </xf>
    <xf numFmtId="4" fontId="34" fillId="0" borderId="1" xfId="0" applyNumberFormat="1" applyFont="1" applyFill="1" applyBorder="1" applyAlignment="1">
      <alignment horizontal="center" vertical="center"/>
    </xf>
    <xf numFmtId="4" fontId="18" fillId="0" borderId="3" xfId="0" applyNumberFormat="1" applyFont="1" applyFill="1" applyBorder="1" applyAlignment="1">
      <alignment horizontal="right" wrapText="1"/>
    </xf>
    <xf numFmtId="49" fontId="17" fillId="0" borderId="1" xfId="4" applyNumberFormat="1" applyFont="1" applyFill="1" applyBorder="1" applyAlignment="1">
      <alignment vertical="center" wrapText="1"/>
    </xf>
    <xf numFmtId="49" fontId="17" fillId="0" borderId="19" xfId="18" applyNumberFormat="1" applyFont="1" applyFill="1" applyBorder="1" applyAlignment="1">
      <alignment horizontal="left" vertical="center" wrapText="1"/>
    </xf>
    <xf numFmtId="49" fontId="17" fillId="0" borderId="27" xfId="18" applyNumberFormat="1" applyFont="1" applyFill="1" applyBorder="1" applyAlignment="1">
      <alignment horizontal="left" vertical="center" wrapText="1"/>
    </xf>
    <xf numFmtId="49" fontId="17" fillId="0" borderId="27" xfId="18" applyNumberFormat="1" applyFont="1" applyFill="1" applyBorder="1" applyAlignment="1">
      <alignment horizontal="center" vertical="center" wrapText="1"/>
    </xf>
    <xf numFmtId="49" fontId="17" fillId="0" borderId="9" xfId="18" applyNumberFormat="1" applyFont="1" applyFill="1" applyBorder="1" applyAlignment="1">
      <alignment horizontal="center" vertical="center" wrapText="1"/>
    </xf>
    <xf numFmtId="49" fontId="18" fillId="0" borderId="1" xfId="4" applyNumberFormat="1" applyFont="1" applyFill="1" applyBorder="1" applyAlignment="1">
      <alignment horizontal="center" vertical="center"/>
    </xf>
    <xf numFmtId="49" fontId="17" fillId="0" borderId="10" xfId="4" applyNumberFormat="1" applyFont="1" applyFill="1" applyBorder="1" applyAlignment="1">
      <alignment vertical="center" wrapText="1"/>
    </xf>
    <xf numFmtId="0" fontId="18" fillId="0" borderId="1" xfId="0" applyFont="1" applyFill="1" applyBorder="1" applyAlignment="1">
      <alignment horizontal="left" vertical="center"/>
    </xf>
    <xf numFmtId="0" fontId="18" fillId="0" borderId="10" xfId="0" applyFont="1" applyFill="1" applyBorder="1" applyAlignment="1">
      <alignment horizontal="left" vertical="center"/>
    </xf>
    <xf numFmtId="0" fontId="19" fillId="0" borderId="1" xfId="4" applyFont="1" applyFill="1" applyBorder="1" applyAlignment="1">
      <alignment vertical="center" wrapText="1"/>
    </xf>
    <xf numFmtId="0" fontId="17" fillId="0" borderId="1" xfId="11" applyFont="1" applyFill="1" applyBorder="1" applyAlignment="1" applyProtection="1">
      <alignment horizontal="left" vertical="center" wrapText="1"/>
      <protection locked="0"/>
    </xf>
    <xf numFmtId="0" fontId="18" fillId="0" borderId="3" xfId="46" applyFont="1" applyFill="1" applyBorder="1" applyAlignment="1">
      <alignment vertical="center" wrapText="1"/>
    </xf>
    <xf numFmtId="4" fontId="17" fillId="3" borderId="10" xfId="38" applyNumberFormat="1" applyFont="1" applyFill="1" applyBorder="1" applyAlignment="1">
      <alignment horizontal="center" vertical="center" wrapText="1"/>
    </xf>
    <xf numFmtId="4" fontId="18" fillId="3" borderId="10"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8" fillId="3" borderId="2" xfId="0" applyNumberFormat="1" applyFont="1" applyFill="1" applyBorder="1" applyAlignment="1">
      <alignment horizontal="right" wrapText="1"/>
    </xf>
    <xf numFmtId="1" fontId="28" fillId="3" borderId="13" xfId="0" applyNumberFormat="1" applyFont="1" applyFill="1" applyBorder="1" applyAlignment="1">
      <alignment horizontal="center" vertical="center" wrapText="1"/>
    </xf>
    <xf numFmtId="0" fontId="29" fillId="2" borderId="3"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 fillId="0" borderId="1" xfId="0" applyFont="1" applyBorder="1" applyAlignment="1">
      <alignment vertical="center" wrapText="1"/>
    </xf>
    <xf numFmtId="0" fontId="27" fillId="0" borderId="10" xfId="0" applyFont="1" applyBorder="1" applyAlignment="1">
      <alignment horizontal="center" vertical="center"/>
    </xf>
    <xf numFmtId="0" fontId="27"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4" fillId="0" borderId="0" xfId="0" applyFont="1" applyAlignment="1">
      <alignment wrapText="1"/>
    </xf>
    <xf numFmtId="49" fontId="24" fillId="0" borderId="0" xfId="19" applyNumberFormat="1" applyFont="1" applyAlignment="1">
      <alignment horizontal="left" vertical="center" wrapText="1"/>
    </xf>
    <xf numFmtId="49" fontId="3" fillId="3" borderId="1" xfId="18" applyNumberFormat="1" applyFont="1" applyFill="1" applyBorder="1" applyAlignment="1">
      <alignment horizontal="left" vertical="center" wrapText="1"/>
    </xf>
    <xf numFmtId="0" fontId="3" fillId="0" borderId="1" xfId="0" applyFont="1" applyBorder="1" applyAlignment="1">
      <alignment vertical="center" wrapText="1"/>
    </xf>
    <xf numFmtId="14" fontId="2" fillId="0" borderId="1" xfId="0" applyNumberFormat="1" applyFont="1" applyBorder="1" applyAlignment="1">
      <alignment horizontal="center" vertical="center" wrapText="1"/>
    </xf>
    <xf numFmtId="49" fontId="2" fillId="0" borderId="1" xfId="4" applyNumberFormat="1" applyFont="1" applyBorder="1" applyAlignment="1">
      <alignment horizontal="left" vertical="center" wrapText="1"/>
    </xf>
    <xf numFmtId="49" fontId="2" fillId="0" borderId="1" xfId="4"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8" applyFont="1" applyBorder="1" applyAlignment="1" applyProtection="1">
      <alignment horizontal="left" vertical="center" wrapText="1"/>
      <protection locked="0"/>
    </xf>
    <xf numFmtId="0" fontId="2" fillId="0" borderId="10" xfId="0" applyFont="1" applyBorder="1" applyAlignment="1">
      <alignment vertical="center" wrapText="1"/>
    </xf>
    <xf numFmtId="0" fontId="33" fillId="2" borderId="2" xfId="0" applyFont="1" applyFill="1" applyBorder="1" applyAlignment="1">
      <alignment horizontal="center" vertical="center" wrapText="1"/>
    </xf>
    <xf numFmtId="4" fontId="31" fillId="0" borderId="11" xfId="38" applyNumberFormat="1" applyFont="1" applyFill="1" applyBorder="1" applyAlignment="1">
      <alignment horizontal="center" vertical="center" wrapText="1"/>
    </xf>
    <xf numFmtId="4" fontId="28" fillId="0" borderId="11" xfId="38"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3" fontId="2" fillId="0" borderId="11" xfId="45" applyNumberFormat="1" applyFont="1" applyFill="1" applyBorder="1" applyAlignment="1">
      <alignment horizontal="center" vertical="center"/>
    </xf>
    <xf numFmtId="4" fontId="18" fillId="0" borderId="1" xfId="0" applyNumberFormat="1" applyFont="1" applyFill="1" applyBorder="1" applyAlignment="1">
      <alignment horizontal="center" vertical="center" wrapText="1"/>
    </xf>
    <xf numFmtId="4" fontId="18" fillId="0" borderId="11"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4" fontId="31" fillId="3" borderId="1" xfId="19" applyNumberFormat="1" applyFont="1" applyFill="1" applyBorder="1" applyAlignment="1">
      <alignment horizontal="center" vertical="center"/>
    </xf>
    <xf numFmtId="4" fontId="28" fillId="3" borderId="6" xfId="4" applyNumberFormat="1" applyFont="1" applyFill="1" applyBorder="1" applyAlignment="1">
      <alignment horizontal="center" vertical="center" wrapText="1"/>
    </xf>
    <xf numFmtId="4" fontId="31" fillId="3" borderId="10" xfId="19" applyNumberFormat="1" applyFont="1" applyFill="1" applyBorder="1" applyAlignment="1">
      <alignment horizontal="center" vertical="center"/>
    </xf>
    <xf numFmtId="4" fontId="28" fillId="3" borderId="2" xfId="0" applyNumberFormat="1" applyFont="1" applyFill="1" applyBorder="1" applyAlignment="1">
      <alignment horizontal="center" vertical="center" wrapText="1"/>
    </xf>
    <xf numFmtId="4" fontId="31" fillId="3" borderId="11" xfId="19" applyNumberFormat="1" applyFont="1" applyFill="1" applyBorder="1" applyAlignment="1">
      <alignment horizontal="center" vertical="center"/>
    </xf>
    <xf numFmtId="4" fontId="31" fillId="3" borderId="3" xfId="19" applyNumberFormat="1" applyFont="1" applyFill="1" applyBorder="1" applyAlignment="1">
      <alignment horizontal="center" vertical="center"/>
    </xf>
    <xf numFmtId="4" fontId="31" fillId="3" borderId="2" xfId="19" applyNumberFormat="1" applyFont="1" applyFill="1" applyBorder="1" applyAlignment="1">
      <alignment horizontal="center" vertical="center"/>
    </xf>
    <xf numFmtId="4" fontId="28" fillId="3" borderId="4" xfId="0" applyNumberFormat="1" applyFont="1" applyFill="1" applyBorder="1" applyAlignment="1">
      <alignment horizontal="center" vertical="center" wrapText="1"/>
    </xf>
    <xf numFmtId="4" fontId="19" fillId="4" borderId="4" xfId="0" applyNumberFormat="1" applyFont="1" applyFill="1" applyBorder="1" applyAlignment="1">
      <alignment horizontal="center"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22" fillId="0" borderId="0" xfId="12" applyFont="1" applyAlignment="1">
      <alignment horizontal="left" vertical="justify"/>
    </xf>
    <xf numFmtId="0" fontId="21" fillId="0" borderId="0" xfId="0" applyFont="1" applyAlignment="1">
      <alignment horizontal="left" vertical="center"/>
    </xf>
    <xf numFmtId="0" fontId="15" fillId="0" borderId="0" xfId="12" applyFont="1" applyAlignment="1">
      <alignment horizontal="left" vertical="justify"/>
    </xf>
    <xf numFmtId="0" fontId="12" fillId="0" borderId="0" xfId="0" applyFont="1" applyAlignment="1">
      <alignment horizontal="center" vertical="center"/>
    </xf>
    <xf numFmtId="0" fontId="29" fillId="2" borderId="4" xfId="0"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8" fillId="3" borderId="10"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28" fillId="3" borderId="3" xfId="0" applyFont="1" applyFill="1" applyBorder="1" applyAlignment="1">
      <alignment horizontal="left" vertical="center" wrapText="1"/>
    </xf>
    <xf numFmtId="0" fontId="28" fillId="3" borderId="10" xfId="0" applyFont="1" applyFill="1" applyBorder="1" applyAlignment="1">
      <alignment horizontal="center" vertical="top" wrapText="1"/>
    </xf>
    <xf numFmtId="0" fontId="28" fillId="3" borderId="2" xfId="0" applyFont="1" applyFill="1" applyBorder="1" applyAlignment="1">
      <alignment horizontal="center" vertical="top" wrapText="1"/>
    </xf>
    <xf numFmtId="0" fontId="28" fillId="3" borderId="3" xfId="0" applyFont="1" applyFill="1" applyBorder="1" applyAlignment="1">
      <alignment horizontal="center" vertical="top" wrapText="1"/>
    </xf>
    <xf numFmtId="0" fontId="28" fillId="3" borderId="10" xfId="0" applyFont="1" applyFill="1" applyBorder="1" applyAlignment="1">
      <alignment horizontal="left" vertical="top" wrapText="1"/>
    </xf>
    <xf numFmtId="0" fontId="28" fillId="3" borderId="2"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10"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30" fillId="3" borderId="10" xfId="0" applyFont="1" applyFill="1" applyBorder="1" applyAlignment="1">
      <alignment horizontal="left" vertical="center" wrapText="1"/>
    </xf>
    <xf numFmtId="0" fontId="30" fillId="3" borderId="2"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29" fillId="2" borderId="10" xfId="0" applyFont="1" applyFill="1" applyBorder="1" applyAlignment="1">
      <alignment horizontal="center" wrapText="1"/>
    </xf>
    <xf numFmtId="0" fontId="29" fillId="2" borderId="1" xfId="0" applyFont="1" applyFill="1" applyBorder="1" applyAlignment="1">
      <alignment horizontal="center" wrapText="1"/>
    </xf>
    <xf numFmtId="0" fontId="19" fillId="4" borderId="10"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36" fillId="0" borderId="0" xfId="0" applyFont="1" applyAlignment="1">
      <alignment horizontal="center" vertical="center" wrapText="1"/>
    </xf>
    <xf numFmtId="0" fontId="28" fillId="3" borderId="11" xfId="0" applyFont="1" applyFill="1" applyBorder="1" applyAlignment="1">
      <alignment horizontal="left" vertical="center" wrapText="1"/>
    </xf>
    <xf numFmtId="0" fontId="28" fillId="3" borderId="13" xfId="0" applyFont="1" applyFill="1" applyBorder="1" applyAlignment="1">
      <alignment horizontal="left" vertical="center" wrapText="1"/>
    </xf>
    <xf numFmtId="0" fontId="28" fillId="3" borderId="8" xfId="0" applyFont="1" applyFill="1" applyBorder="1" applyAlignment="1">
      <alignment horizontal="left" vertical="center" wrapText="1"/>
    </xf>
    <xf numFmtId="0" fontId="30" fillId="3" borderId="10" xfId="0" applyFont="1" applyFill="1" applyBorder="1" applyAlignment="1">
      <alignment horizontal="left" vertical="top" wrapText="1"/>
    </xf>
    <xf numFmtId="0" fontId="30" fillId="3" borderId="2" xfId="0" applyFont="1" applyFill="1" applyBorder="1" applyAlignment="1">
      <alignment horizontal="left" vertical="top" wrapText="1"/>
    </xf>
    <xf numFmtId="0" fontId="30" fillId="3" borderId="3" xfId="0" applyFont="1" applyFill="1" applyBorder="1" applyAlignment="1">
      <alignment horizontal="left" vertical="top" wrapText="1"/>
    </xf>
    <xf numFmtId="0" fontId="28" fillId="2" borderId="10"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1" fillId="3" borderId="10"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16"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36" fillId="0" borderId="7" xfId="0" applyFont="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0" xfId="0" applyFont="1" applyFill="1" applyBorder="1" applyAlignment="1">
      <alignment horizontal="center" wrapText="1"/>
    </xf>
    <xf numFmtId="0" fontId="33" fillId="2" borderId="1" xfId="0" applyFont="1" applyFill="1" applyBorder="1" applyAlignment="1">
      <alignment horizontal="center" wrapText="1"/>
    </xf>
    <xf numFmtId="4" fontId="31" fillId="3" borderId="3" xfId="0" applyNumberFormat="1" applyFont="1" applyFill="1" applyBorder="1" applyAlignment="1">
      <alignment vertical="top" wrapText="1"/>
    </xf>
    <xf numFmtId="4" fontId="31" fillId="3" borderId="12" xfId="38" applyNumberFormat="1" applyFont="1" applyFill="1" applyBorder="1" applyAlignment="1">
      <alignment horizontal="center" vertical="center" wrapText="1"/>
    </xf>
    <xf numFmtId="4" fontId="17" fillId="3" borderId="2" xfId="38" applyNumberFormat="1" applyFont="1" applyFill="1" applyBorder="1" applyAlignment="1">
      <alignment horizontal="center" vertical="center" wrapText="1"/>
    </xf>
    <xf numFmtId="4" fontId="28" fillId="3" borderId="12" xfId="0" applyNumberFormat="1" applyFont="1" applyFill="1" applyBorder="1" applyAlignment="1">
      <alignment horizontal="center" vertical="center" wrapText="1"/>
    </xf>
    <xf numFmtId="0" fontId="19" fillId="4" borderId="12" xfId="0" applyFont="1" applyFill="1" applyBorder="1" applyAlignment="1">
      <alignment horizontal="center" vertical="center" wrapText="1"/>
    </xf>
    <xf numFmtId="4" fontId="19" fillId="4" borderId="5" xfId="0" applyNumberFormat="1" applyFont="1" applyFill="1" applyBorder="1" applyAlignment="1">
      <alignment horizontal="center" vertical="center" wrapText="1"/>
    </xf>
    <xf numFmtId="4" fontId="19" fillId="4" borderId="14" xfId="0" applyNumberFormat="1" applyFont="1" applyFill="1" applyBorder="1" applyAlignment="1">
      <alignment horizontal="center" vertical="center" wrapText="1"/>
    </xf>
    <xf numFmtId="4" fontId="19" fillId="4" borderId="6" xfId="0" applyNumberFormat="1" applyFont="1" applyFill="1" applyBorder="1" applyAlignment="1">
      <alignment horizontal="center" vertical="center" wrapText="1"/>
    </xf>
  </cellXfs>
  <cellStyles count="47">
    <cellStyle name="Comma 2" xfId="21" xr:uid="{00000000-0005-0000-0000-000000000000}"/>
    <cellStyle name="Comma 3" xfId="22" xr:uid="{00000000-0005-0000-0000-000001000000}"/>
    <cellStyle name="Comma 5" xfId="38" xr:uid="{93AC28EF-4044-404C-B3BC-D92199003980}"/>
    <cellStyle name="Currency 2" xfId="36" xr:uid="{BEF38D63-D708-4DE3-8DC4-65249613D035}"/>
    <cellStyle name="Excel Built-in Normal" xfId="6" xr:uid="{00000000-0005-0000-0000-000002000000}"/>
    <cellStyle name="Excel Built-in Normal 1" xfId="7" xr:uid="{00000000-0005-0000-0000-000003000000}"/>
    <cellStyle name="Hyperlink" xfId="12" builtinId="8"/>
    <cellStyle name="Hyperlink 2" xfId="17" xr:uid="{00000000-0005-0000-0000-000005000000}"/>
    <cellStyle name="Normal" xfId="0" builtinId="0"/>
    <cellStyle name="Normal 10" xfId="18" xr:uid="{00000000-0005-0000-0000-000007000000}"/>
    <cellStyle name="Normal 10 2" xfId="23" xr:uid="{00000000-0005-0000-0000-000008000000}"/>
    <cellStyle name="Normal 10 2 2" xfId="19" xr:uid="{00000000-0005-0000-0000-000009000000}"/>
    <cellStyle name="Normal 10 5 7" xfId="34" xr:uid="{EEBA5812-638D-499D-89ED-F92678CA5DAA}"/>
    <cellStyle name="Normal 10 7" xfId="4" xr:uid="{00000000-0005-0000-0000-00000A000000}"/>
    <cellStyle name="Normal 10 7 2" xfId="43" xr:uid="{82F9A818-C89A-46C2-BEAB-3E339CD82B37}"/>
    <cellStyle name="Normal 18 3 2" xfId="1" xr:uid="{00000000-0005-0000-0000-00000B000000}"/>
    <cellStyle name="Normal 2" xfId="3" xr:uid="{00000000-0005-0000-0000-00000C000000}"/>
    <cellStyle name="Normal 2 10 2 2" xfId="24" xr:uid="{00000000-0005-0000-0000-00000D000000}"/>
    <cellStyle name="Normal 2 10 2 2 2" xfId="25" xr:uid="{00000000-0005-0000-0000-00000E000000}"/>
    <cellStyle name="Normal 2 2" xfId="10" xr:uid="{00000000-0005-0000-0000-00000F000000}"/>
    <cellStyle name="Normal 2 2 2 2" xfId="44" xr:uid="{73457EB4-3BA5-4329-AB5C-FB0D68F3C561}"/>
    <cellStyle name="Normal 2 3" xfId="13" xr:uid="{00000000-0005-0000-0000-000010000000}"/>
    <cellStyle name="Normal 2 3 50" xfId="32" xr:uid="{A1314327-64E3-40B4-B9D4-A2DBB1843754}"/>
    <cellStyle name="Normal 3" xfId="2" xr:uid="{00000000-0005-0000-0000-000011000000}"/>
    <cellStyle name="Normal 3 10" xfId="41" xr:uid="{726926C1-EE45-4A1A-BA10-F8427198CF0F}"/>
    <cellStyle name="Normal 3 11" xfId="26" xr:uid="{00000000-0005-0000-0000-000012000000}"/>
    <cellStyle name="Normal 3 2" xfId="5" xr:uid="{00000000-0005-0000-0000-000013000000}"/>
    <cellStyle name="Normal 3 3" xfId="14" xr:uid="{00000000-0005-0000-0000-000014000000}"/>
    <cellStyle name="Normal 3 3 3" xfId="9" xr:uid="{00000000-0005-0000-0000-000015000000}"/>
    <cellStyle name="Normal 3 40" xfId="37" xr:uid="{33F8AA5B-6E2E-4D8A-9A5D-1E861F59376F}"/>
    <cellStyle name="Normal 3 5" xfId="8" xr:uid="{00000000-0005-0000-0000-000016000000}"/>
    <cellStyle name="Normal 3 5 2" xfId="39" xr:uid="{D16CCA6B-36D2-4EAB-9834-63DAFABD20E4}"/>
    <cellStyle name="Normal 3 50" xfId="35" xr:uid="{68C3661F-F07D-41BA-A41D-34251D29C6F4}"/>
    <cellStyle name="Normal 4" xfId="15" xr:uid="{00000000-0005-0000-0000-000017000000}"/>
    <cellStyle name="Normal 4 2" xfId="27" xr:uid="{00000000-0005-0000-0000-000018000000}"/>
    <cellStyle name="Normal 5" xfId="28" xr:uid="{00000000-0005-0000-0000-000019000000}"/>
    <cellStyle name="Normal 75" xfId="29" xr:uid="{00000000-0005-0000-0000-00001A000000}"/>
    <cellStyle name="Normal 93" xfId="46" xr:uid="{E4190C3F-8FA0-406C-8511-4AFD9D420789}"/>
    <cellStyle name="Normal_Sheet1" xfId="31" xr:uid="{7FDBD307-F539-4155-9405-61424406BD5B}"/>
    <cellStyle name="Normal_Sheet1 2" xfId="11" xr:uid="{00000000-0005-0000-0000-00001B000000}"/>
    <cellStyle name="Normal_Sheet1 2 2" xfId="42" xr:uid="{71A16E1A-B1A7-4E7E-9AF8-4D9784E6F204}"/>
    <cellStyle name="Normal_Sheet1 3 2" xfId="40" xr:uid="{A7C7F480-9750-4D8D-B0D2-7762A0A264F0}"/>
    <cellStyle name="Parasts 5" xfId="45" xr:uid="{F54EAF04-1A05-4FD5-BF28-8C2974FD145B}"/>
    <cellStyle name="Percent 2" xfId="16" xr:uid="{00000000-0005-0000-0000-00001D000000}"/>
    <cellStyle name="Percent 2 2" xfId="30" xr:uid="{00000000-0005-0000-0000-00001E000000}"/>
    <cellStyle name="Percent 2 2 2" xfId="33" xr:uid="{1BEDFB88-4D14-4FF4-A8D1-BAAE6F2018C7}"/>
    <cellStyle name="Percent 3" xfId="20" xr:uid="{00000000-0005-0000-0000-00001F000000}"/>
  </cellStyles>
  <dxfs count="12">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family val="1"/>
        <charset val="186"/>
        <scheme val="none"/>
      </font>
      <numFmt numFmtId="164" formatCode="00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Times New Roman"/>
        <family val="1"/>
        <charset val="186"/>
        <scheme val="none"/>
      </font>
      <fill>
        <patternFill patternType="solid">
          <fgColor indexed="64"/>
          <bgColor rgb="FFFF993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9933"/>
      <color rgb="FFF4C6B2"/>
      <color rgb="FFFF6600"/>
      <color rgb="FFFFCC99"/>
      <color rgb="FFFF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8F4ECF8-2759-4373-9EE8-1B8C690F839C}" type="doc">
      <dgm:prSet loTypeId="urn:microsoft.com/office/officeart/2009/layout/CircleArrowProcess" loCatId="process" qsTypeId="urn:microsoft.com/office/officeart/2005/8/quickstyle/simple1" qsCatId="simple" csTypeId="urn:microsoft.com/office/officeart/2005/8/colors/colorful1" csCatId="colorful" phldr="1"/>
      <dgm:spPr/>
      <dgm:t>
        <a:bodyPr/>
        <a:lstStyle/>
        <a:p>
          <a:endParaRPr lang="en-US"/>
        </a:p>
      </dgm:t>
    </dgm:pt>
    <dgm:pt modelId="{6FC0A497-B28C-4F04-856C-DDF0292CAE7B}">
      <dgm:prSet phldrT="[Text]" custT="1"/>
      <dgm:spPr/>
      <dgm:t>
        <a:bodyPr/>
        <a:lstStyle/>
        <a:p>
          <a:r>
            <a:rPr lang="lv-LV" sz="1200">
              <a:latin typeface="Times New Roman" panose="02020603050405020304" pitchFamily="18" charset="0"/>
              <a:cs typeface="Times New Roman" panose="02020603050405020304" pitchFamily="18" charset="0"/>
            </a:rPr>
            <a:t>Iesniegums</a:t>
          </a:r>
          <a:endParaRPr lang="en-US" sz="1200">
            <a:latin typeface="Times New Roman" panose="02020603050405020304" pitchFamily="18" charset="0"/>
            <a:cs typeface="Times New Roman" panose="02020603050405020304" pitchFamily="18" charset="0"/>
          </a:endParaRPr>
        </a:p>
      </dgm:t>
    </dgm:pt>
    <dgm:pt modelId="{1714B155-04F0-4D73-AE29-8D70CCA54A33}" type="parTrans" cxnId="{21438E6F-0A64-45FA-9B16-23518B949AC6}">
      <dgm:prSet/>
      <dgm:spPr/>
      <dgm:t>
        <a:bodyPr/>
        <a:lstStyle/>
        <a:p>
          <a:endParaRPr lang="en-US" sz="1200"/>
        </a:p>
      </dgm:t>
    </dgm:pt>
    <dgm:pt modelId="{FEF68DED-4926-48FE-AEDB-7384BE3647C6}" type="sibTrans" cxnId="{21438E6F-0A64-45FA-9B16-23518B949AC6}">
      <dgm:prSet/>
      <dgm:spPr/>
      <dgm:t>
        <a:bodyPr/>
        <a:lstStyle/>
        <a:p>
          <a:endParaRPr lang="en-US" sz="1200"/>
        </a:p>
      </dgm:t>
    </dgm:pt>
    <dgm:pt modelId="{0B7C099D-C6C7-4A40-9B8B-A812D7A5FEC7}">
      <dgm:prSet phldrT="[Text]" custT="1"/>
      <dgm:spPr/>
      <dgm:t>
        <a:bodyPr/>
        <a:lstStyle/>
        <a:p>
          <a:r>
            <a:rPr lang="lv-LV" sz="1200">
              <a:latin typeface="Times New Roman" panose="02020603050405020304" pitchFamily="18" charset="0"/>
              <a:cs typeface="Times New Roman" panose="02020603050405020304" pitchFamily="18" charset="0"/>
            </a:rPr>
            <a:t>Pozitīvo atzinumu saraksts</a:t>
          </a:r>
          <a:endParaRPr lang="en-US" sz="1200">
            <a:latin typeface="Times New Roman" panose="02020603050405020304" pitchFamily="18" charset="0"/>
            <a:cs typeface="Times New Roman" panose="02020603050405020304" pitchFamily="18" charset="0"/>
          </a:endParaRPr>
        </a:p>
      </dgm:t>
    </dgm:pt>
    <dgm:pt modelId="{9C36435D-5657-4210-9C8B-2CADFE7D23B2}" type="parTrans" cxnId="{C921BF39-3FBA-4F6A-AECA-5D841FCBCCAC}">
      <dgm:prSet/>
      <dgm:spPr/>
      <dgm:t>
        <a:bodyPr/>
        <a:lstStyle/>
        <a:p>
          <a:endParaRPr lang="en-US" sz="1200"/>
        </a:p>
      </dgm:t>
    </dgm:pt>
    <dgm:pt modelId="{99E645D2-5642-448F-A284-5D87C04297CD}" type="sibTrans" cxnId="{C921BF39-3FBA-4F6A-AECA-5D841FCBCCAC}">
      <dgm:prSet/>
      <dgm:spPr/>
      <dgm:t>
        <a:bodyPr/>
        <a:lstStyle/>
        <a:p>
          <a:endParaRPr lang="en-US" sz="1200"/>
        </a:p>
      </dgm:t>
    </dgm:pt>
    <dgm:pt modelId="{206017CA-E818-4F20-85BE-D497625ED695}">
      <dgm:prSet phldrT="[Text]" custT="1"/>
      <dgm:spPr/>
      <dgm:t>
        <a:bodyPr/>
        <a:lstStyle/>
        <a:p>
          <a:r>
            <a:rPr lang="lv-LV" sz="1200">
              <a:latin typeface="Times New Roman" panose="02020603050405020304" pitchFamily="18" charset="0"/>
              <a:cs typeface="Times New Roman" panose="02020603050405020304" pitchFamily="18" charset="0"/>
            </a:rPr>
            <a:t>Manipulāciju saraksts</a:t>
          </a:r>
          <a:endParaRPr lang="en-US" sz="1200">
            <a:latin typeface="Times New Roman" panose="02020603050405020304" pitchFamily="18" charset="0"/>
            <a:cs typeface="Times New Roman" panose="02020603050405020304" pitchFamily="18" charset="0"/>
          </a:endParaRPr>
        </a:p>
      </dgm:t>
    </dgm:pt>
    <dgm:pt modelId="{775AF3E3-2EA9-4F1C-9A1B-3EE5A9E1DF7D}" type="parTrans" cxnId="{BC89B5DC-544F-4928-8819-994ADFC628B8}">
      <dgm:prSet/>
      <dgm:spPr/>
      <dgm:t>
        <a:bodyPr/>
        <a:lstStyle/>
        <a:p>
          <a:endParaRPr lang="en-US" sz="1200"/>
        </a:p>
      </dgm:t>
    </dgm:pt>
    <dgm:pt modelId="{9409A3C2-6955-4315-B0FA-0BCDA94A3498}" type="sibTrans" cxnId="{BC89B5DC-544F-4928-8819-994ADFC628B8}">
      <dgm:prSet/>
      <dgm:spPr/>
      <dgm:t>
        <a:bodyPr/>
        <a:lstStyle/>
        <a:p>
          <a:endParaRPr lang="en-US" sz="1200"/>
        </a:p>
      </dgm:t>
    </dgm:pt>
    <dgm:pt modelId="{B325C712-1EDA-4A4C-B218-3D790E919175}">
      <dgm:prSet phldrT="[Text]" custT="1"/>
      <dgm:spPr/>
      <dgm:t>
        <a:bodyPr/>
        <a:lstStyle/>
        <a:p>
          <a:r>
            <a:rPr lang="lv-LV" sz="1200">
              <a:latin typeface="Times New Roman" panose="02020603050405020304" pitchFamily="18" charset="0"/>
              <a:cs typeface="Times New Roman" panose="02020603050405020304" pitchFamily="18" charset="0"/>
            </a:rPr>
            <a:t>Izskatīšanas process</a:t>
          </a:r>
          <a:endParaRPr lang="en-US" sz="1200">
            <a:latin typeface="Times New Roman" panose="02020603050405020304" pitchFamily="18" charset="0"/>
            <a:cs typeface="Times New Roman" panose="02020603050405020304" pitchFamily="18" charset="0"/>
          </a:endParaRPr>
        </a:p>
      </dgm:t>
    </dgm:pt>
    <dgm:pt modelId="{EE7AE0A8-6139-4FF0-BDA2-5B269750434A}" type="parTrans" cxnId="{C81A075B-30E5-450C-8724-6A0827E47799}">
      <dgm:prSet/>
      <dgm:spPr/>
      <dgm:t>
        <a:bodyPr/>
        <a:lstStyle/>
        <a:p>
          <a:endParaRPr lang="en-US"/>
        </a:p>
      </dgm:t>
    </dgm:pt>
    <dgm:pt modelId="{3B91FAC4-7AAB-4165-828F-980C3A7D30C5}" type="sibTrans" cxnId="{C81A075B-30E5-450C-8724-6A0827E47799}">
      <dgm:prSet/>
      <dgm:spPr/>
      <dgm:t>
        <a:bodyPr/>
        <a:lstStyle/>
        <a:p>
          <a:endParaRPr lang="en-US"/>
        </a:p>
      </dgm:t>
    </dgm:pt>
    <dgm:pt modelId="{D40CE70F-3414-443C-B0DC-A06D98438F76}">
      <dgm:prSet phldrT="[Text]" custT="1"/>
      <dgm:spPr/>
      <dgm:t>
        <a:bodyPr/>
        <a:lstStyle/>
        <a:p>
          <a:r>
            <a:rPr lang="lv-LV" sz="1200">
              <a:latin typeface="Times New Roman" panose="02020603050405020304" pitchFamily="18" charset="0"/>
              <a:cs typeface="Times New Roman" panose="02020603050405020304" pitchFamily="18" charset="0"/>
            </a:rPr>
            <a:t>Izvērtēšana sadarbībā ar Veselības ministriju</a:t>
          </a:r>
          <a:endParaRPr lang="en-US" sz="1200">
            <a:latin typeface="Times New Roman" panose="02020603050405020304" pitchFamily="18" charset="0"/>
            <a:cs typeface="Times New Roman" panose="02020603050405020304" pitchFamily="18" charset="0"/>
          </a:endParaRPr>
        </a:p>
      </dgm:t>
    </dgm:pt>
    <dgm:pt modelId="{6C2C22DE-BABE-4163-A352-BDC24092A54E}" type="parTrans" cxnId="{54DF88D8-61F0-4F6D-AB7F-71B450E3E5B1}">
      <dgm:prSet/>
      <dgm:spPr/>
      <dgm:t>
        <a:bodyPr/>
        <a:lstStyle/>
        <a:p>
          <a:endParaRPr lang="en-US"/>
        </a:p>
      </dgm:t>
    </dgm:pt>
    <dgm:pt modelId="{ADD60398-4A4D-402E-AFD2-A59B08FD0BAA}" type="sibTrans" cxnId="{54DF88D8-61F0-4F6D-AB7F-71B450E3E5B1}">
      <dgm:prSet/>
      <dgm:spPr/>
      <dgm:t>
        <a:bodyPr/>
        <a:lstStyle/>
        <a:p>
          <a:endParaRPr lang="en-US"/>
        </a:p>
      </dgm:t>
    </dgm:pt>
    <dgm:pt modelId="{069638B7-34BF-49F4-9DDA-0EA884EA20DF}" type="pres">
      <dgm:prSet presAssocID="{E8F4ECF8-2759-4373-9EE8-1B8C690F839C}" presName="Name0" presStyleCnt="0">
        <dgm:presLayoutVars>
          <dgm:chMax val="7"/>
          <dgm:chPref val="7"/>
          <dgm:dir/>
          <dgm:animLvl val="lvl"/>
        </dgm:presLayoutVars>
      </dgm:prSet>
      <dgm:spPr/>
    </dgm:pt>
    <dgm:pt modelId="{FEB4FEAF-7024-4EA5-9A25-E35D3CA859FD}" type="pres">
      <dgm:prSet presAssocID="{6FC0A497-B28C-4F04-856C-DDF0292CAE7B}" presName="Accent1" presStyleCnt="0"/>
      <dgm:spPr/>
    </dgm:pt>
    <dgm:pt modelId="{3938A039-5587-49A4-B35B-E440C8EE2F15}" type="pres">
      <dgm:prSet presAssocID="{6FC0A497-B28C-4F04-856C-DDF0292CAE7B}" presName="Accent" presStyleLbl="node1" presStyleIdx="0" presStyleCnt="5"/>
      <dgm:spPr>
        <a:solidFill>
          <a:schemeClr val="accent2"/>
        </a:solidFill>
      </dgm:spPr>
    </dgm:pt>
    <dgm:pt modelId="{08FB2415-C511-4FA3-8E4C-F1D49BB90E59}" type="pres">
      <dgm:prSet presAssocID="{6FC0A497-B28C-4F04-856C-DDF0292CAE7B}" presName="Parent1" presStyleLbl="revTx" presStyleIdx="0" presStyleCnt="5">
        <dgm:presLayoutVars>
          <dgm:chMax val="1"/>
          <dgm:chPref val="1"/>
          <dgm:bulletEnabled val="1"/>
        </dgm:presLayoutVars>
      </dgm:prSet>
      <dgm:spPr/>
    </dgm:pt>
    <dgm:pt modelId="{DE1D4B2D-A28E-4921-92FA-8D1A4DA4B121}" type="pres">
      <dgm:prSet presAssocID="{B325C712-1EDA-4A4C-B218-3D790E919175}" presName="Accent2" presStyleCnt="0"/>
      <dgm:spPr/>
    </dgm:pt>
    <dgm:pt modelId="{70E9CD9E-6787-4B18-9E60-924692B2A754}" type="pres">
      <dgm:prSet presAssocID="{B325C712-1EDA-4A4C-B218-3D790E919175}" presName="Accent" presStyleLbl="node1" presStyleIdx="1" presStyleCnt="5"/>
      <dgm:spPr/>
    </dgm:pt>
    <dgm:pt modelId="{CA475C6A-5AF8-4F4B-AEE0-9505F72193C3}" type="pres">
      <dgm:prSet presAssocID="{B325C712-1EDA-4A4C-B218-3D790E919175}" presName="Parent2" presStyleLbl="revTx" presStyleIdx="1" presStyleCnt="5">
        <dgm:presLayoutVars>
          <dgm:chMax val="1"/>
          <dgm:chPref val="1"/>
          <dgm:bulletEnabled val="1"/>
        </dgm:presLayoutVars>
      </dgm:prSet>
      <dgm:spPr/>
    </dgm:pt>
    <dgm:pt modelId="{80DA36B2-3A37-459B-B4B6-78EC2E6FFBBF}" type="pres">
      <dgm:prSet presAssocID="{0B7C099D-C6C7-4A40-9B8B-A812D7A5FEC7}" presName="Accent3" presStyleCnt="0"/>
      <dgm:spPr/>
    </dgm:pt>
    <dgm:pt modelId="{F86347DB-5444-4DD1-A503-9C91268C5CDF}" type="pres">
      <dgm:prSet presAssocID="{0B7C099D-C6C7-4A40-9B8B-A812D7A5FEC7}" presName="Accent" presStyleLbl="node1" presStyleIdx="2" presStyleCnt="5"/>
      <dgm:spPr/>
    </dgm:pt>
    <dgm:pt modelId="{A56308B8-9F41-477D-99E9-AA0C59836F42}" type="pres">
      <dgm:prSet presAssocID="{0B7C099D-C6C7-4A40-9B8B-A812D7A5FEC7}" presName="Parent3" presStyleLbl="revTx" presStyleIdx="2" presStyleCnt="5">
        <dgm:presLayoutVars>
          <dgm:chMax val="1"/>
          <dgm:chPref val="1"/>
          <dgm:bulletEnabled val="1"/>
        </dgm:presLayoutVars>
      </dgm:prSet>
      <dgm:spPr/>
    </dgm:pt>
    <dgm:pt modelId="{4AA55D5F-25BA-4A9B-A372-613959084776}" type="pres">
      <dgm:prSet presAssocID="{D40CE70F-3414-443C-B0DC-A06D98438F76}" presName="Accent4" presStyleCnt="0"/>
      <dgm:spPr/>
    </dgm:pt>
    <dgm:pt modelId="{30FB3231-51EF-49F0-B7A5-0F715C1CD634}" type="pres">
      <dgm:prSet presAssocID="{D40CE70F-3414-443C-B0DC-A06D98438F76}" presName="Accent" presStyleLbl="node1" presStyleIdx="3" presStyleCnt="5"/>
      <dgm:spPr/>
    </dgm:pt>
    <dgm:pt modelId="{0A43F6FE-F30A-4142-8E28-63D093228090}" type="pres">
      <dgm:prSet presAssocID="{D40CE70F-3414-443C-B0DC-A06D98438F76}" presName="Parent4" presStyleLbl="revTx" presStyleIdx="3" presStyleCnt="5" custLinFactNeighborX="568" custLinFactNeighborY="-14766">
        <dgm:presLayoutVars>
          <dgm:chMax val="1"/>
          <dgm:chPref val="1"/>
          <dgm:bulletEnabled val="1"/>
        </dgm:presLayoutVars>
      </dgm:prSet>
      <dgm:spPr/>
    </dgm:pt>
    <dgm:pt modelId="{7C4AF248-A70A-4F24-BAAA-189C193EB643}" type="pres">
      <dgm:prSet presAssocID="{206017CA-E818-4F20-85BE-D497625ED695}" presName="Accent5" presStyleCnt="0"/>
      <dgm:spPr/>
    </dgm:pt>
    <dgm:pt modelId="{2688A73D-3A1A-4CCC-8B84-BA03E1963139}" type="pres">
      <dgm:prSet presAssocID="{206017CA-E818-4F20-85BE-D497625ED695}" presName="Accent" presStyleLbl="node1" presStyleIdx="4" presStyleCnt="5"/>
      <dgm:spPr/>
    </dgm:pt>
    <dgm:pt modelId="{BC3407B5-4238-41CE-8BC2-ED11AA9EABCE}" type="pres">
      <dgm:prSet presAssocID="{206017CA-E818-4F20-85BE-D497625ED695}" presName="Parent5" presStyleLbl="revTx" presStyleIdx="4" presStyleCnt="5">
        <dgm:presLayoutVars>
          <dgm:chMax val="1"/>
          <dgm:chPref val="1"/>
          <dgm:bulletEnabled val="1"/>
        </dgm:presLayoutVars>
      </dgm:prSet>
      <dgm:spPr/>
    </dgm:pt>
  </dgm:ptLst>
  <dgm:cxnLst>
    <dgm:cxn modelId="{856E5811-8B2F-4CA9-814B-BCF4A9832ED2}" type="presOf" srcId="{B325C712-1EDA-4A4C-B218-3D790E919175}" destId="{CA475C6A-5AF8-4F4B-AEE0-9505F72193C3}" srcOrd="0" destOrd="0" presId="urn:microsoft.com/office/officeart/2009/layout/CircleArrowProcess"/>
    <dgm:cxn modelId="{E7F38420-364F-4D42-B5FA-C0101728DF3C}" type="presOf" srcId="{6FC0A497-B28C-4F04-856C-DDF0292CAE7B}" destId="{08FB2415-C511-4FA3-8E4C-F1D49BB90E59}" srcOrd="0" destOrd="0" presId="urn:microsoft.com/office/officeart/2009/layout/CircleArrowProcess"/>
    <dgm:cxn modelId="{C921BF39-3FBA-4F6A-AECA-5D841FCBCCAC}" srcId="{E8F4ECF8-2759-4373-9EE8-1B8C690F839C}" destId="{0B7C099D-C6C7-4A40-9B8B-A812D7A5FEC7}" srcOrd="2" destOrd="0" parTransId="{9C36435D-5657-4210-9C8B-2CADFE7D23B2}" sibTransId="{99E645D2-5642-448F-A284-5D87C04297CD}"/>
    <dgm:cxn modelId="{C81A075B-30E5-450C-8724-6A0827E47799}" srcId="{E8F4ECF8-2759-4373-9EE8-1B8C690F839C}" destId="{B325C712-1EDA-4A4C-B218-3D790E919175}" srcOrd="1" destOrd="0" parTransId="{EE7AE0A8-6139-4FF0-BDA2-5B269750434A}" sibTransId="{3B91FAC4-7AAB-4165-828F-980C3A7D30C5}"/>
    <dgm:cxn modelId="{21438E6F-0A64-45FA-9B16-23518B949AC6}" srcId="{E8F4ECF8-2759-4373-9EE8-1B8C690F839C}" destId="{6FC0A497-B28C-4F04-856C-DDF0292CAE7B}" srcOrd="0" destOrd="0" parTransId="{1714B155-04F0-4D73-AE29-8D70CCA54A33}" sibTransId="{FEF68DED-4926-48FE-AEDB-7384BE3647C6}"/>
    <dgm:cxn modelId="{0B3E907C-3572-4E92-A28C-67E1A836A337}" type="presOf" srcId="{0B7C099D-C6C7-4A40-9B8B-A812D7A5FEC7}" destId="{A56308B8-9F41-477D-99E9-AA0C59836F42}" srcOrd="0" destOrd="0" presId="urn:microsoft.com/office/officeart/2009/layout/CircleArrowProcess"/>
    <dgm:cxn modelId="{1EBC6D7D-087E-494D-BAC1-E4280B8A029D}" type="presOf" srcId="{206017CA-E818-4F20-85BE-D497625ED695}" destId="{BC3407B5-4238-41CE-8BC2-ED11AA9EABCE}" srcOrd="0" destOrd="0" presId="urn:microsoft.com/office/officeart/2009/layout/CircleArrowProcess"/>
    <dgm:cxn modelId="{59A8CE9C-7433-4D8A-8EAD-5CA88FD3DB49}" type="presOf" srcId="{D40CE70F-3414-443C-B0DC-A06D98438F76}" destId="{0A43F6FE-F30A-4142-8E28-63D093228090}" srcOrd="0" destOrd="0" presId="urn:microsoft.com/office/officeart/2009/layout/CircleArrowProcess"/>
    <dgm:cxn modelId="{122B2DBF-5C8C-4C91-8EE3-AAF7027E7308}" type="presOf" srcId="{E8F4ECF8-2759-4373-9EE8-1B8C690F839C}" destId="{069638B7-34BF-49F4-9DDA-0EA884EA20DF}" srcOrd="0" destOrd="0" presId="urn:microsoft.com/office/officeart/2009/layout/CircleArrowProcess"/>
    <dgm:cxn modelId="{54DF88D8-61F0-4F6D-AB7F-71B450E3E5B1}" srcId="{E8F4ECF8-2759-4373-9EE8-1B8C690F839C}" destId="{D40CE70F-3414-443C-B0DC-A06D98438F76}" srcOrd="3" destOrd="0" parTransId="{6C2C22DE-BABE-4163-A352-BDC24092A54E}" sibTransId="{ADD60398-4A4D-402E-AFD2-A59B08FD0BAA}"/>
    <dgm:cxn modelId="{BC89B5DC-544F-4928-8819-994ADFC628B8}" srcId="{E8F4ECF8-2759-4373-9EE8-1B8C690F839C}" destId="{206017CA-E818-4F20-85BE-D497625ED695}" srcOrd="4" destOrd="0" parTransId="{775AF3E3-2EA9-4F1C-9A1B-3EE5A9E1DF7D}" sibTransId="{9409A3C2-6955-4315-B0FA-0BCDA94A3498}"/>
    <dgm:cxn modelId="{36D530D9-88D8-40BE-8A64-CBCAB5888B19}" type="presParOf" srcId="{069638B7-34BF-49F4-9DDA-0EA884EA20DF}" destId="{FEB4FEAF-7024-4EA5-9A25-E35D3CA859FD}" srcOrd="0" destOrd="0" presId="urn:microsoft.com/office/officeart/2009/layout/CircleArrowProcess"/>
    <dgm:cxn modelId="{78099CEA-F164-4E7B-AF66-9BB15C2B3B42}" type="presParOf" srcId="{FEB4FEAF-7024-4EA5-9A25-E35D3CA859FD}" destId="{3938A039-5587-49A4-B35B-E440C8EE2F15}" srcOrd="0" destOrd="0" presId="urn:microsoft.com/office/officeart/2009/layout/CircleArrowProcess"/>
    <dgm:cxn modelId="{50D31894-FA3B-4D32-9E89-35944C6AC8BA}" type="presParOf" srcId="{069638B7-34BF-49F4-9DDA-0EA884EA20DF}" destId="{08FB2415-C511-4FA3-8E4C-F1D49BB90E59}" srcOrd="1" destOrd="0" presId="urn:microsoft.com/office/officeart/2009/layout/CircleArrowProcess"/>
    <dgm:cxn modelId="{105802A2-7B4E-44B4-98C3-FEAE9E4AF4AE}" type="presParOf" srcId="{069638B7-34BF-49F4-9DDA-0EA884EA20DF}" destId="{DE1D4B2D-A28E-4921-92FA-8D1A4DA4B121}" srcOrd="2" destOrd="0" presId="urn:microsoft.com/office/officeart/2009/layout/CircleArrowProcess"/>
    <dgm:cxn modelId="{8CE7A078-E54C-4318-8561-DC474402E862}" type="presParOf" srcId="{DE1D4B2D-A28E-4921-92FA-8D1A4DA4B121}" destId="{70E9CD9E-6787-4B18-9E60-924692B2A754}" srcOrd="0" destOrd="0" presId="urn:microsoft.com/office/officeart/2009/layout/CircleArrowProcess"/>
    <dgm:cxn modelId="{5CA1E324-DD5B-444F-BE20-4B83E8279780}" type="presParOf" srcId="{069638B7-34BF-49F4-9DDA-0EA884EA20DF}" destId="{CA475C6A-5AF8-4F4B-AEE0-9505F72193C3}" srcOrd="3" destOrd="0" presId="urn:microsoft.com/office/officeart/2009/layout/CircleArrowProcess"/>
    <dgm:cxn modelId="{B30778F9-4F13-4FDF-9354-3EC6828CEB24}" type="presParOf" srcId="{069638B7-34BF-49F4-9DDA-0EA884EA20DF}" destId="{80DA36B2-3A37-459B-B4B6-78EC2E6FFBBF}" srcOrd="4" destOrd="0" presId="urn:microsoft.com/office/officeart/2009/layout/CircleArrowProcess"/>
    <dgm:cxn modelId="{4D725F49-C7FB-4E05-86A8-15EE6C4D110E}" type="presParOf" srcId="{80DA36B2-3A37-459B-B4B6-78EC2E6FFBBF}" destId="{F86347DB-5444-4DD1-A503-9C91268C5CDF}" srcOrd="0" destOrd="0" presId="urn:microsoft.com/office/officeart/2009/layout/CircleArrowProcess"/>
    <dgm:cxn modelId="{E1CBFC34-03CE-48F0-AC8F-51F6B06C9AFF}" type="presParOf" srcId="{069638B7-34BF-49F4-9DDA-0EA884EA20DF}" destId="{A56308B8-9F41-477D-99E9-AA0C59836F42}" srcOrd="5" destOrd="0" presId="urn:microsoft.com/office/officeart/2009/layout/CircleArrowProcess"/>
    <dgm:cxn modelId="{667B6B48-01F2-4CE7-8F6A-CC6CD78AE459}" type="presParOf" srcId="{069638B7-34BF-49F4-9DDA-0EA884EA20DF}" destId="{4AA55D5F-25BA-4A9B-A372-613959084776}" srcOrd="6" destOrd="0" presId="urn:microsoft.com/office/officeart/2009/layout/CircleArrowProcess"/>
    <dgm:cxn modelId="{345B5296-CF22-49BC-8064-592B429CF813}" type="presParOf" srcId="{4AA55D5F-25BA-4A9B-A372-613959084776}" destId="{30FB3231-51EF-49F0-B7A5-0F715C1CD634}" srcOrd="0" destOrd="0" presId="urn:microsoft.com/office/officeart/2009/layout/CircleArrowProcess"/>
    <dgm:cxn modelId="{93392F35-F48B-4F8F-820F-665DEDCCEBDF}" type="presParOf" srcId="{069638B7-34BF-49F4-9DDA-0EA884EA20DF}" destId="{0A43F6FE-F30A-4142-8E28-63D093228090}" srcOrd="7" destOrd="0" presId="urn:microsoft.com/office/officeart/2009/layout/CircleArrowProcess"/>
    <dgm:cxn modelId="{0ED3F68F-6DCC-4A35-BAEA-FE5978E29016}" type="presParOf" srcId="{069638B7-34BF-49F4-9DDA-0EA884EA20DF}" destId="{7C4AF248-A70A-4F24-BAAA-189C193EB643}" srcOrd="8" destOrd="0" presId="urn:microsoft.com/office/officeart/2009/layout/CircleArrowProcess"/>
    <dgm:cxn modelId="{03AB4ABF-0AF3-47B9-9E53-415DBF4BB1D6}" type="presParOf" srcId="{7C4AF248-A70A-4F24-BAAA-189C193EB643}" destId="{2688A73D-3A1A-4CCC-8B84-BA03E1963139}" srcOrd="0" destOrd="0" presId="urn:microsoft.com/office/officeart/2009/layout/CircleArrowProcess"/>
    <dgm:cxn modelId="{4D92E452-1696-4D75-BE96-909B2BF6F083}" type="presParOf" srcId="{069638B7-34BF-49F4-9DDA-0EA884EA20DF}" destId="{BC3407B5-4238-41CE-8BC2-ED11AA9EABCE}" srcOrd="9" destOrd="0" presId="urn:microsoft.com/office/officeart/2009/layout/CircleArrow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938A039-5587-49A4-B35B-E440C8EE2F15}">
      <dsp:nvSpPr>
        <dsp:cNvPr id="0" name=""/>
        <dsp:cNvSpPr/>
      </dsp:nvSpPr>
      <dsp:spPr>
        <a:xfrm>
          <a:off x="1263500" y="0"/>
          <a:ext cx="2027128" cy="2027230"/>
        </a:xfrm>
        <a:prstGeom prst="circularArrow">
          <a:avLst>
            <a:gd name="adj1" fmla="val 10980"/>
            <a:gd name="adj2" fmla="val 1142322"/>
            <a:gd name="adj3" fmla="val 4500000"/>
            <a:gd name="adj4" fmla="val 10800000"/>
            <a:gd name="adj5" fmla="val 125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8FB2415-C511-4FA3-8E4C-F1D49BB90E59}">
      <dsp:nvSpPr>
        <dsp:cNvPr id="0" name=""/>
        <dsp:cNvSpPr/>
      </dsp:nvSpPr>
      <dsp:spPr>
        <a:xfrm>
          <a:off x="1711058" y="734200"/>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Iesniegums</a:t>
          </a:r>
          <a:endParaRPr lang="en-US" sz="1200" kern="1200">
            <a:latin typeface="Times New Roman" panose="02020603050405020304" pitchFamily="18" charset="0"/>
            <a:cs typeface="Times New Roman" panose="02020603050405020304" pitchFamily="18" charset="0"/>
          </a:endParaRPr>
        </a:p>
      </dsp:txBody>
      <dsp:txXfrm>
        <a:off x="1711058" y="734200"/>
        <a:ext cx="1131252" cy="565373"/>
      </dsp:txXfrm>
    </dsp:sp>
    <dsp:sp modelId="{70E9CD9E-6787-4B18-9E60-924692B2A754}">
      <dsp:nvSpPr>
        <dsp:cNvPr id="0" name=""/>
        <dsp:cNvSpPr/>
      </dsp:nvSpPr>
      <dsp:spPr>
        <a:xfrm>
          <a:off x="700345" y="1164774"/>
          <a:ext cx="2027128" cy="2027230"/>
        </a:xfrm>
        <a:prstGeom prst="leftCircularArrow">
          <a:avLst>
            <a:gd name="adj1" fmla="val 10980"/>
            <a:gd name="adj2" fmla="val 1142322"/>
            <a:gd name="adj3" fmla="val 6300000"/>
            <a:gd name="adj4" fmla="val 18900000"/>
            <a:gd name="adj5" fmla="val 125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CA475C6A-5AF8-4F4B-AEE0-9505F72193C3}">
      <dsp:nvSpPr>
        <dsp:cNvPr id="0" name=""/>
        <dsp:cNvSpPr/>
      </dsp:nvSpPr>
      <dsp:spPr>
        <a:xfrm>
          <a:off x="1145622" y="1901591"/>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Izskatīšanas process</a:t>
          </a:r>
          <a:endParaRPr lang="en-US" sz="1200" kern="1200">
            <a:latin typeface="Times New Roman" panose="02020603050405020304" pitchFamily="18" charset="0"/>
            <a:cs typeface="Times New Roman" panose="02020603050405020304" pitchFamily="18" charset="0"/>
          </a:endParaRPr>
        </a:p>
      </dsp:txBody>
      <dsp:txXfrm>
        <a:off x="1145622" y="1901591"/>
        <a:ext cx="1131252" cy="565373"/>
      </dsp:txXfrm>
    </dsp:sp>
    <dsp:sp modelId="{F86347DB-5444-4DD1-A503-9C91268C5CDF}">
      <dsp:nvSpPr>
        <dsp:cNvPr id="0" name=""/>
        <dsp:cNvSpPr/>
      </dsp:nvSpPr>
      <dsp:spPr>
        <a:xfrm>
          <a:off x="1263500" y="2334783"/>
          <a:ext cx="2027128" cy="2027230"/>
        </a:xfrm>
        <a:prstGeom prst="circularArrow">
          <a:avLst>
            <a:gd name="adj1" fmla="val 10980"/>
            <a:gd name="adj2" fmla="val 1142322"/>
            <a:gd name="adj3" fmla="val 4500000"/>
            <a:gd name="adj4" fmla="val 13500000"/>
            <a:gd name="adj5" fmla="val 12500"/>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A56308B8-9F41-477D-99E9-AA0C59836F42}">
      <dsp:nvSpPr>
        <dsp:cNvPr id="0" name=""/>
        <dsp:cNvSpPr/>
      </dsp:nvSpPr>
      <dsp:spPr>
        <a:xfrm>
          <a:off x="1711058" y="3068329"/>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Pozitīvo atzinumu saraksts</a:t>
          </a:r>
          <a:endParaRPr lang="en-US" sz="1200" kern="1200">
            <a:latin typeface="Times New Roman" panose="02020603050405020304" pitchFamily="18" charset="0"/>
            <a:cs typeface="Times New Roman" panose="02020603050405020304" pitchFamily="18" charset="0"/>
          </a:endParaRPr>
        </a:p>
      </dsp:txBody>
      <dsp:txXfrm>
        <a:off x="1711058" y="3068329"/>
        <a:ext cx="1131252" cy="565373"/>
      </dsp:txXfrm>
    </dsp:sp>
    <dsp:sp modelId="{30FB3231-51EF-49F0-B7A5-0F715C1CD634}">
      <dsp:nvSpPr>
        <dsp:cNvPr id="0" name=""/>
        <dsp:cNvSpPr/>
      </dsp:nvSpPr>
      <dsp:spPr>
        <a:xfrm>
          <a:off x="700345" y="3501520"/>
          <a:ext cx="2027128" cy="2027230"/>
        </a:xfrm>
        <a:prstGeom prst="leftCircularArrow">
          <a:avLst>
            <a:gd name="adj1" fmla="val 10980"/>
            <a:gd name="adj2" fmla="val 1142322"/>
            <a:gd name="adj3" fmla="val 6300000"/>
            <a:gd name="adj4" fmla="val 18900000"/>
            <a:gd name="adj5" fmla="val 125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0A43F6FE-F30A-4142-8E28-63D093228090}">
      <dsp:nvSpPr>
        <dsp:cNvPr id="0" name=""/>
        <dsp:cNvSpPr/>
      </dsp:nvSpPr>
      <dsp:spPr>
        <a:xfrm>
          <a:off x="1152047" y="4152237"/>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Izvērtēšana sadarbībā ar Veselības ministriju</a:t>
          </a:r>
          <a:endParaRPr lang="en-US" sz="1200" kern="1200">
            <a:latin typeface="Times New Roman" panose="02020603050405020304" pitchFamily="18" charset="0"/>
            <a:cs typeface="Times New Roman" panose="02020603050405020304" pitchFamily="18" charset="0"/>
          </a:endParaRPr>
        </a:p>
      </dsp:txBody>
      <dsp:txXfrm>
        <a:off x="1152047" y="4152237"/>
        <a:ext cx="1131252" cy="565373"/>
      </dsp:txXfrm>
    </dsp:sp>
    <dsp:sp modelId="{2688A73D-3A1A-4CCC-8B84-BA03E1963139}">
      <dsp:nvSpPr>
        <dsp:cNvPr id="0" name=""/>
        <dsp:cNvSpPr/>
      </dsp:nvSpPr>
      <dsp:spPr>
        <a:xfrm>
          <a:off x="1407616" y="4801094"/>
          <a:ext cx="1741558" cy="1742580"/>
        </a:xfrm>
        <a:prstGeom prst="blockArc">
          <a:avLst>
            <a:gd name="adj1" fmla="val 13500000"/>
            <a:gd name="adj2" fmla="val 10800000"/>
            <a:gd name="adj3" fmla="val 12740"/>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BC3407B5-4238-41CE-8BC2-ED11AA9EABCE}">
      <dsp:nvSpPr>
        <dsp:cNvPr id="0" name=""/>
        <dsp:cNvSpPr/>
      </dsp:nvSpPr>
      <dsp:spPr>
        <a:xfrm>
          <a:off x="1711058" y="5403112"/>
          <a:ext cx="1131252" cy="56537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lv-LV" sz="1200" kern="1200">
              <a:latin typeface="Times New Roman" panose="02020603050405020304" pitchFamily="18" charset="0"/>
              <a:cs typeface="Times New Roman" panose="02020603050405020304" pitchFamily="18" charset="0"/>
            </a:rPr>
            <a:t>Manipulāciju saraksts</a:t>
          </a:r>
          <a:endParaRPr lang="en-US" sz="1200" kern="1200">
            <a:latin typeface="Times New Roman" panose="02020603050405020304" pitchFamily="18" charset="0"/>
            <a:cs typeface="Times New Roman" panose="02020603050405020304" pitchFamily="18" charset="0"/>
          </a:endParaRPr>
        </a:p>
      </dsp:txBody>
      <dsp:txXfrm>
        <a:off x="1711058" y="5403112"/>
        <a:ext cx="1131252" cy="565373"/>
      </dsp:txXfrm>
    </dsp:sp>
  </dsp:spTree>
</dsp:drawing>
</file>

<file path=xl/diagrams/layout1.xml><?xml version="1.0" encoding="utf-8"?>
<dgm:layoutDef xmlns:dgm="http://schemas.openxmlformats.org/drawingml/2006/diagram" xmlns:a="http://schemas.openxmlformats.org/drawingml/2006/main" uniqueId="urn:microsoft.com/office/officeart/2009/layout/CircleArrowProcess">
  <dgm:title val=""/>
  <dgm:desc val=""/>
  <dgm:catLst>
    <dgm:cat type="process" pri="16500"/>
    <dgm:cat type="cycle" pri="16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val="7"/>
      <dgm:chPref val="7"/>
      <dgm:dir/>
      <dgm:animLvl val="lvl"/>
    </dgm:varLst>
    <dgm:shape xmlns:r="http://schemas.openxmlformats.org/officeDocument/2006/relationships" r:blip="">
      <dgm:adjLst/>
    </dgm:shape>
    <dgm:choose name="Name1">
      <dgm:if name="Name2" func="var" arg="dir" op="equ" val="norm">
        <dgm:choose name="Name3">
          <dgm:if name="Name4"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5"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1144"/>
              <dgm:constr type="t" for="ch" forName="Accent1" refType="h" fact="0"/>
              <dgm:constr type="w" for="ch" forName="Accent1" refType="w" fact="0.5542"/>
              <dgm:constr type="h" for="ch" forName="Accent1" refType="h" fact="0.6665"/>
              <dgm:constr type="l" for="ch" forName="Parent1" refType="w" fact="0.2368"/>
              <dgm:constr type="t" for="ch" forName="Parent1" refType="h" fact="0.2413"/>
              <dgm:constr type="w" for="ch" forName="Parent1" refType="w" fact="0.3092"/>
              <dgm:constr type="h" for="ch" forName="Parent1" refType="h" fact="0.1859"/>
              <dgm:constr type="l" for="ch" forName="Parent2" refType="w" fact="0.0822"/>
              <dgm:constr type="t" for="ch" forName="Parent2" refType="h" fact="0.625"/>
              <dgm:constr type="w" for="ch" forName="Parent2" refType="w" fact="0.3092"/>
              <dgm:constr type="h" for="ch" forName="Parent2" refType="h" fact="0.1859"/>
              <dgm:constr type="l" for="ch" forName="Child1" refType="w" fact="0.6678"/>
              <dgm:constr type="t" for="ch" forName="Child1" refType="h" fact="0.1978"/>
              <dgm:constr type="w" for="ch" forName="Child1" refType="w" fact="0.3322"/>
              <dgm:constr type="h" for="ch" forName="Child1" refType="h" fact="0.265"/>
              <dgm:constr type="l" for="ch" forName="Child2" refType="w" fact="0.5164"/>
              <dgm:constr type="t" for="ch" forName="Child2" refType="h" fact="0.5855"/>
              <dgm:constr type="w" for="ch" forName="Child2" refType="w" fact="0.3322"/>
              <dgm:constr type="h" for="ch" forName="Child2" refType="h" fact="0.265"/>
              <dgm:constr type="l" for="ch" forName="Accent2" refType="w" fact="0"/>
              <dgm:constr type="t" for="ch" forName="Accent2" refType="h" fact="0.4272"/>
              <dgm:constr type="w" for="ch" forName="Accent2" refType="w" fact="0.4761"/>
              <dgm:constr type="h" for="ch" forName="Accent2" refType="h" fact="0.5728"/>
            </dgm:constrLst>
          </dgm:if>
          <dgm:if name="Name6"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1479"/>
              <dgm:constr type="t" for="ch" forName="Accent1" refType="h" fact="0"/>
              <dgm:constr type="w" for="ch" forName="Accent1" refType="w" fact="0.5325"/>
              <dgm:constr type="h" for="ch" forName="Accent1" refType="h" fact="0.4814"/>
              <dgm:constr type="l" for="ch" forName="Accent2" refType="w" fact="0"/>
              <dgm:constr type="t" for="ch" forName="Accent2" refType="h" fact="0.2766"/>
              <dgm:constr type="w" for="ch" forName="Accent2" refType="w" fact="0.5325"/>
              <dgm:constr type="h" for="ch" forName="Accent2" refType="h" fact="0.4814"/>
              <dgm:constr type="l" for="ch" forName="Parent1" refType="w" fact="0.2656"/>
              <dgm:constr type="t" for="ch" forName="Parent1" refType="h" fact="0.1738"/>
              <dgm:constr type="w" for="ch" forName="Parent1" refType="w" fact="0.2959"/>
              <dgm:constr type="h" for="ch" forName="Parent1" refType="h" fact="0.1337"/>
              <dgm:constr type="l" for="ch" forName="Accent3" refType="w" fact="0.1858"/>
              <dgm:constr type="t" for="ch" forName="Accent3" refType="h" fact="0.5863"/>
              <dgm:constr type="w" for="ch" forName="Accent3" refType="w" fact="0.4575"/>
              <dgm:constr type="h" for="ch" forName="Accent3" refType="h" fact="0.4137"/>
              <dgm:constr type="l" for="ch" forName="Parent2" refType="w" fact="0.1183"/>
              <dgm:constr type="t" for="ch" forName="Parent2" refType="h" fact="0.452"/>
              <dgm:constr type="w" for="ch" forName="Parent2" refType="w" fact="0.2959"/>
              <dgm:constr type="h" for="ch" forName="Parent2" refType="h" fact="0.1337"/>
              <dgm:constr type="l" for="ch" forName="Parent3" refType="w" fact="0.2663"/>
              <dgm:constr type="t" for="ch" forName="Parent3" refType="h" fact="0.7306"/>
              <dgm:constr type="w" for="ch" forName="Parent3" refType="w" fact="0.2959"/>
              <dgm:constr type="h" for="ch" forName="Parent3" refType="h" fact="0.1337"/>
              <dgm:constr type="l" for="ch" forName="Child2" refType="w" fact="0.5325"/>
              <dgm:constr type="t" for="ch" forName="Child2" refType="h" fact="0.4217"/>
              <dgm:constr type="w" for="ch" forName="Child2" refType="w" fact="0.3195"/>
              <dgm:constr type="h" for="ch" forName="Child2" refType="h" fact="0.1926"/>
              <dgm:constr type="l" for="ch" forName="Child1" refType="w" fact="0.6805"/>
              <dgm:constr type="t" for="ch" forName="Child1" refType="h" fact="0.1435"/>
              <dgm:constr type="w" for="ch" forName="Child1" refType="w" fact="0.3195"/>
              <dgm:constr type="h" for="ch" forName="Child1" refType="h" fact="0.1926"/>
              <dgm:constr type="l" for="ch" forName="Child3" refType="w" fact="0.6805"/>
              <dgm:constr type="t" for="ch" forName="Child3" refType="h" fact="0.6998"/>
              <dgm:constr type="w" for="ch" forName="Child3" refType="w" fact="0.3195"/>
              <dgm:constr type="h" for="ch" forName="Child3" refType="h" fact="0.1926"/>
            </dgm:constrLst>
          </dgm:if>
          <dgm:if name="Name7"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1481"/>
              <dgm:constr type="t" for="ch" forName="Accent1" refType="h" fact="0"/>
              <dgm:constr type="w" for="ch" forName="Accent1" refType="w" fact="0.5331"/>
              <dgm:constr type="h" for="ch" forName="Accent1" refType="h" fact="0.3771"/>
              <dgm:constr type="l" for="ch" forName="Accent2" refType="w" fact="0"/>
              <dgm:constr type="t" for="ch" forName="Accent2" refType="h" fact="0.2167"/>
              <dgm:constr type="w" for="ch" forName="Accent2" refType="w" fact="0.5331"/>
              <dgm:constr type="h" for="ch" forName="Accent2" refType="h" fact="0.3771"/>
              <dgm:constr type="l" for="ch" forName="Accent3" refType="w" fact="0.1481"/>
              <dgm:constr type="t" for="ch" forName="Accent3" refType="h" fact="0.4342"/>
              <dgm:constr type="w" for="ch" forName="Accent3" refType="w" fact="0.5331"/>
              <dgm:constr type="h" for="ch" forName="Accent3" refType="h" fact="0.3771"/>
              <dgm:constr type="l" for="ch" forName="Parent1" refType="w" fact="0.2658"/>
              <dgm:constr type="t" for="ch" forName="Parent1" refType="h" fact="0.1365"/>
              <dgm:constr type="w" for="ch" forName="Parent1" refType="w" fact="0.2975"/>
              <dgm:constr type="h" for="ch" forName="Parent1" refType="h" fact="0.1052"/>
              <dgm:constr type="l" for="ch" forName="Parent2" refType="w" fact="0.1171"/>
              <dgm:constr type="t" for="ch" forName="Parent2" refType="h" fact="0.3536"/>
              <dgm:constr type="w" for="ch" forName="Parent2" refType="w" fact="0.2975"/>
              <dgm:constr type="h" for="ch" forName="Parent2" refType="h" fact="0.1052"/>
              <dgm:constr type="l" for="ch" forName="Parent3" refType="w" fact="0.2658"/>
              <dgm:constr type="t" for="ch" forName="Parent3" refType="h" fact="0.5707"/>
              <dgm:constr type="w" for="ch" forName="Parent3" refType="w" fact="0.2975"/>
              <dgm:constr type="h" for="ch" forName="Parent3" refType="h" fact="0.1052"/>
              <dgm:constr type="l" for="ch" forName="Parent4" refType="w" fact="0.1171"/>
              <dgm:constr type="t" for="ch" forName="Parent4" refType="h" fact="0.7878"/>
              <dgm:constr type="w" for="ch" forName="Parent4" refType="w" fact="0.2975"/>
              <dgm:constr type="h" for="ch" forName="Parent4" refType="h" fact="0.1052"/>
              <dgm:constr type="l" for="ch" forName="Child1" refType="w" fact="0.6804"/>
              <dgm:constr type="t" for="ch" forName="Child1" refType="h" fact="0.1119"/>
              <dgm:constr type="w" for="ch" forName="Child1" refType="w" fact="0.3196"/>
              <dgm:constr type="h" for="ch" forName="Child1" refType="h" fact="0.15"/>
              <dgm:constr type="l" for="ch" forName="Child2" refType="w" fact="0.5348"/>
              <dgm:constr type="t" for="ch" forName="Child2" refType="h" fact="0.3312"/>
              <dgm:constr type="w" for="ch" forName="Child2" refType="w" fact="0.3196"/>
              <dgm:constr type="h" for="ch" forName="Child2" refType="h" fact="0.15"/>
              <dgm:constr type="l" for="ch" forName="Child3" refType="w" fact="0.6804"/>
              <dgm:constr type="t" for="ch" forName="Child3" refType="h" fact="0.5461"/>
              <dgm:constr type="w" for="ch" forName="Child3" refType="w" fact="0.3196"/>
              <dgm:constr type="h" for="ch" forName="Child3" refType="h" fact="0.15"/>
              <dgm:constr type="l" for="ch" forName="Child4" refType="w" fact="0.5348"/>
              <dgm:constr type="t" for="ch" forName="Child4" refType="h" fact="0.7632"/>
              <dgm:constr type="w" for="ch" forName="Child4" refType="w" fact="0.3196"/>
              <dgm:constr type="h" for="ch" forName="Child4" refType="h" fact="0.15"/>
              <dgm:constr type="l" for="ch" forName="Accent4" refType="w" fact="0.038"/>
              <dgm:constr type="t" for="ch" forName="Accent4" refType="h" fact="0.6759"/>
              <dgm:constr type="w" for="ch" forName="Accent4" refType="w" fact="0.458"/>
              <dgm:constr type="h" for="ch" forName="Accent4" refType="h" fact="0.3241"/>
            </dgm:constrLst>
          </dgm:if>
          <dgm:if name="Name8"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1481"/>
              <dgm:constr type="t" for="ch" forName="Accent1" refType="h" fact="0"/>
              <dgm:constr type="w" for="ch" forName="Accent1" refType="w" fact="0.5331"/>
              <dgm:constr type="h" for="ch" forName="Accent1" refType="h" fact="0.3098"/>
              <dgm:constr type="l" for="ch" forName="Accent2" refType="w" fact="0"/>
              <dgm:constr type="t" for="ch" forName="Accent2" refType="h" fact="0.178"/>
              <dgm:constr type="w" for="ch" forName="Accent2" refType="w" fact="0.5331"/>
              <dgm:constr type="h" for="ch" forName="Accent2" refType="h" fact="0.3098"/>
              <dgm:constr type="l" for="ch" forName="Accent3" refType="w" fact="0.1481"/>
              <dgm:constr type="t" for="ch" forName="Accent3" refType="h" fact="0.3568"/>
              <dgm:constr type="w" for="ch" forName="Accent3" refType="w" fact="0.5331"/>
              <dgm:constr type="h" for="ch" forName="Accent3" refType="h" fact="0.3098"/>
              <dgm:constr type="l" for="ch" forName="Accent4" refType="w" fact="0"/>
              <dgm:constr type="t" for="ch" forName="Accent4" refType="h" fact="0.5351"/>
              <dgm:constr type="w" for="ch" forName="Accent4" refType="w" fact="0.5331"/>
              <dgm:constr type="h" for="ch" forName="Accent4" refType="h" fact="0.3098"/>
              <dgm:constr type="l" for="ch" forName="Accent5" refType="w" fact="0.186"/>
              <dgm:constr type="t" for="ch" forName="Accent5" refType="h" fact="0.7337"/>
              <dgm:constr type="w" for="ch" forName="Accent5" refType="w" fact="0.458"/>
              <dgm:constr type="h" for="ch" forName="Accent5" refType="h" fact="0.2663"/>
              <dgm:constr type="l" for="ch" forName="Parent1" refType="w" fact="0.2658"/>
              <dgm:constr type="t" for="ch" forName="Parent1" refType="h" fact="0.1122"/>
              <dgm:constr type="w" for="ch" forName="Parent1" refType="w" fact="0.2975"/>
              <dgm:constr type="h" for="ch" forName="Parent1" refType="h" fact="0.0864"/>
              <dgm:constr type="l" for="ch" forName="Parent2" refType="w" fact="0.1171"/>
              <dgm:constr type="t" for="ch" forName="Parent2" refType="h" fact="0.2906"/>
              <dgm:constr type="w" for="ch" forName="Parent2" refType="w" fact="0.2975"/>
              <dgm:constr type="h" for="ch" forName="Parent2" refType="h" fact="0.0864"/>
              <dgm:constr type="l" for="ch" forName="Parent3" refType="w" fact="0.2658"/>
              <dgm:constr type="t" for="ch" forName="Parent3" refType="h" fact="0.4689"/>
              <dgm:constr type="w" for="ch" forName="Parent3" refType="w" fact="0.2975"/>
              <dgm:constr type="h" for="ch" forName="Parent3" refType="h" fact="0.0864"/>
              <dgm:constr type="l" for="ch" forName="Parent4" refType="w" fact="0.1171"/>
              <dgm:constr type="t" for="ch" forName="Parent4" refType="h" fact="0.6473"/>
              <dgm:constr type="w" for="ch" forName="Parent4" refType="w" fact="0.2975"/>
              <dgm:constr type="h" for="ch" forName="Parent4" refType="h" fact="0.0864"/>
              <dgm:constr type="l" for="ch" forName="Parent5" refType="w" fact="0.2658"/>
              <dgm:constr type="t" for="ch" forName="Parent5" refType="h" fact="0.8257"/>
              <dgm:constr type="w" for="ch" forName="Parent5" refType="w" fact="0.2975"/>
              <dgm:constr type="h" for="ch" forName="Parent5" refType="h" fact="0.0864"/>
              <dgm:constr type="l" for="ch" forName="Child1" refType="w" fact="0.6804"/>
              <dgm:constr type="t" for="ch" forName="Child1" refType="h" fact="0.0919"/>
              <dgm:constr type="w" for="ch" forName="Child1" refType="w" fact="0.3196"/>
              <dgm:constr type="h" for="ch" forName="Child1" refType="h" fact="0.1232"/>
              <dgm:constr type="l" for="ch" forName="Child2" refType="w" fact="0.5348"/>
              <dgm:constr type="t" for="ch" forName="Child2" refType="h" fact="0.2722"/>
              <dgm:constr type="w" for="ch" forName="Child2" refType="w" fact="0.3196"/>
              <dgm:constr type="h" for="ch" forName="Child2" refType="h" fact="0.1232"/>
              <dgm:constr type="l" for="ch" forName="Child3" refType="w" fact="0.6804"/>
              <dgm:constr type="t" for="ch" forName="Child3" refType="h" fact="0.4487"/>
              <dgm:constr type="w" for="ch" forName="Child3" refType="w" fact="0.3196"/>
              <dgm:constr type="h" for="ch" forName="Child3" refType="h" fact="0.1232"/>
              <dgm:constr type="l" for="ch" forName="Child4" refType="w" fact="0.5348"/>
              <dgm:constr type="t" for="ch" forName="Child4" refType="h" fact="0.6271"/>
              <dgm:constr type="w" for="ch" forName="Child4" refType="w" fact="0.3196"/>
              <dgm:constr type="h" for="ch" forName="Child4" refType="h" fact="0.1232"/>
              <dgm:constr type="l" for="ch" forName="Child5" refType="w" fact="0.6804"/>
              <dgm:constr type="t" for="ch" forName="Child5" refType="h" fact="0.8073"/>
              <dgm:constr type="w" for="ch" forName="Child5" refType="w" fact="0.3196"/>
              <dgm:constr type="h" for="ch" forName="Child5" refType="h" fact="0.1232"/>
            </dgm:constrLst>
          </dgm:if>
          <dgm:if name="Name9"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1481"/>
              <dgm:constr type="t" for="ch" forName="Accent1" refType="h" fact="0"/>
              <dgm:constr type="w" for="ch" forName="Accent1" refType="w" fact="0.5331"/>
              <dgm:constr type="h" for="ch" forName="Accent1" refType="h" fact="0.2629"/>
              <dgm:constr type="l" for="ch" forName="Accent2" refType="w" fact="0"/>
              <dgm:constr type="t" for="ch" forName="Accent2" refType="h" fact="0.1511"/>
              <dgm:constr type="w" for="ch" forName="Accent2" refType="w" fact="0.5331"/>
              <dgm:constr type="h" for="ch" forName="Accent2" refType="h" fact="0.2629"/>
              <dgm:constr type="l" for="ch" forName="Accent3" refType="w" fact="0.1481"/>
              <dgm:constr type="t" for="ch" forName="Accent3" refType="h" fact="0.3027"/>
              <dgm:constr type="w" for="ch" forName="Accent3" refType="w" fact="0.5331"/>
              <dgm:constr type="h" for="ch" forName="Accent3" refType="h" fact="0.2629"/>
              <dgm:constr type="l" for="ch" forName="Accent4" refType="w" fact="0"/>
              <dgm:constr type="t" for="ch" forName="Accent4" refType="h" fact="0.4541"/>
              <dgm:constr type="w" for="ch" forName="Accent4" refType="w" fact="0.5331"/>
              <dgm:constr type="h" for="ch" forName="Accent4" refType="h" fact="0.2629"/>
              <dgm:constr type="l" for="ch" forName="Parent1" refType="w" fact="0.2658"/>
              <dgm:constr type="t" for="ch" forName="Parent1" refType="h" fact="0.0952"/>
              <dgm:constr type="w" for="ch" forName="Parent1" refType="w" fact="0.2975"/>
              <dgm:constr type="h" for="ch" forName="Parent1" refType="h" fact="0.0733"/>
              <dgm:constr type="l" for="ch" forName="Parent2" refType="w" fact="0.1171"/>
              <dgm:constr type="t" for="ch" forName="Parent2" refType="h" fact="0.2466"/>
              <dgm:constr type="w" for="ch" forName="Parent2" refType="w" fact="0.2975"/>
              <dgm:constr type="h" for="ch" forName="Parent2" refType="h" fact="0.0733"/>
              <dgm:constr type="l" for="ch" forName="Parent3" refType="w" fact="0.2658"/>
              <dgm:constr type="t" for="ch" forName="Parent3" refType="h" fact="0.3979"/>
              <dgm:constr type="w" for="ch" forName="Parent3" refType="w" fact="0.2975"/>
              <dgm:constr type="h" for="ch" forName="Parent3" refType="h" fact="0.0733"/>
              <dgm:constr type="l" for="ch" forName="Parent4" refType="w" fact="0.1171"/>
              <dgm:constr type="t" for="ch" forName="Parent4" refType="h" fact="0.5493"/>
              <dgm:constr type="w" for="ch" forName="Parent4" refType="w" fact="0.2975"/>
              <dgm:constr type="h" for="ch" forName="Parent4" refType="h" fact="0.0733"/>
              <dgm:constr type="l" for="ch" forName="Child1" refType="w" fact="0.6804"/>
              <dgm:constr type="t" for="ch" forName="Child1" refType="h" fact="0.078"/>
              <dgm:constr type="w" for="ch" forName="Child1" refType="w" fact="0.3196"/>
              <dgm:constr type="h" for="ch" forName="Child1" refType="h" fact="0.1046"/>
              <dgm:constr type="l" for="ch" forName="Child2" refType="w" fact="0.5348"/>
              <dgm:constr type="t" for="ch" forName="Child2" refType="h" fact="0.231"/>
              <dgm:constr type="w" for="ch" forName="Child2" refType="w" fact="0.3196"/>
              <dgm:constr type="h" for="ch" forName="Child2" refType="h" fact="0.1046"/>
              <dgm:constr type="l" for="ch" forName="Child3" refType="w" fact="0.6804"/>
              <dgm:constr type="t" for="ch" forName="Child3" refType="h" fact="0.3808"/>
              <dgm:constr type="w" for="ch" forName="Child3" refType="w" fact="0.3196"/>
              <dgm:constr type="h" for="ch" forName="Child3" refType="h" fact="0.1046"/>
              <dgm:constr type="l" for="ch" forName="Child4" refType="w" fact="0.5348"/>
              <dgm:constr type="t" for="ch" forName="Child4" refType="h" fact="0.5322"/>
              <dgm:constr type="w" for="ch" forName="Child4" refType="w" fact="0.3196"/>
              <dgm:constr type="h" for="ch" forName="Child4" refType="h" fact="0.1046"/>
              <dgm:constr type="l" for="ch" forName="Accent5" refType="w" fact="0.1481"/>
              <dgm:constr type="t" for="ch" forName="Accent5" refType="h" fact="0.6053"/>
              <dgm:constr type="w" for="ch" forName="Accent5" refType="w" fact="0.5331"/>
              <dgm:constr type="h" for="ch" forName="Accent5" refType="h" fact="0.2629"/>
              <dgm:constr type="l" for="ch" forName="Accent6" refType="w" fact="0.038"/>
              <dgm:constr type="t" for="ch" forName="Accent6" refType="h" fact="0.774"/>
              <dgm:constr type="w" for="ch" forName="Accent6" refType="w" fact="0.458"/>
              <dgm:constr type="h" for="ch" forName="Accent6" refType="h" fact="0.226"/>
              <dgm:constr type="l" for="ch" forName="Parent5" refType="w" fact="0.2658"/>
              <dgm:constr type="t" for="ch" forName="Parent5" refType="h" fact="0.7005"/>
              <dgm:constr type="w" for="ch" forName="Parent5" refType="w" fact="0.2975"/>
              <dgm:constr type="h" for="ch" forName="Parent5" refType="h" fact="0.0733"/>
              <dgm:constr type="l" for="ch" forName="Parent6" refType="w" fact="0.1171"/>
              <dgm:constr type="t" for="ch" forName="Parent6" refType="h" fact="0.8519"/>
              <dgm:constr type="w" for="ch" forName="Parent6" refType="w" fact="0.2975"/>
              <dgm:constr type="h" for="ch" forName="Parent6" refType="h" fact="0.0733"/>
              <dgm:constr type="l" for="ch" forName="Child5" refType="w" fact="0.6804"/>
              <dgm:constr type="t" for="ch" forName="Child5" refType="h" fact="0.6833"/>
              <dgm:constr type="w" for="ch" forName="Child5" refType="w" fact="0.3196"/>
              <dgm:constr type="h" for="ch" forName="Child5" refType="h" fact="0.1046"/>
              <dgm:constr type="l" for="ch" forName="Child6" refType="w" fact="0.5348"/>
              <dgm:constr type="t" for="ch" forName="Child6" refType="h" fact="0.8347"/>
              <dgm:constr type="w" for="ch" forName="Child6" refType="w" fact="0.3196"/>
              <dgm:constr type="h" for="ch" forName="Child6" refType="h" fact="0.1046"/>
            </dgm:constrLst>
          </dgm:if>
          <dgm:else name="Name10">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1481"/>
              <dgm:constr type="t" for="ch" forName="Accent1" refType="h" fact="0"/>
              <dgm:constr type="w" for="ch" forName="Accent1" refType="w" fact="0.5331"/>
              <dgm:constr type="h" for="ch" forName="Accent1" refType="h" fact="0.2284"/>
              <dgm:constr type="l" for="ch" forName="Accent2" refType="w" fact="0"/>
              <dgm:constr type="t" for="ch" forName="Accent2" refType="h" fact="0.1312"/>
              <dgm:constr type="w" for="ch" forName="Accent2" refType="w" fact="0.5331"/>
              <dgm:constr type="h" for="ch" forName="Accent2" refType="h" fact="0.2284"/>
              <dgm:constr type="l" for="ch" forName="Accent3" refType="w" fact="0.1481"/>
              <dgm:constr type="t" for="ch" forName="Accent3" refType="h" fact="0.263"/>
              <dgm:constr type="w" for="ch" forName="Accent3" refType="w" fact="0.5331"/>
              <dgm:constr type="h" for="ch" forName="Accent3" refType="h" fact="0.2284"/>
              <dgm:constr type="l" for="ch" forName="Accent4" refType="w" fact="0"/>
              <dgm:constr type="t" for="ch" forName="Accent4" refType="h" fact="0.3945"/>
              <dgm:constr type="w" for="ch" forName="Accent4" refType="w" fact="0.5331"/>
              <dgm:constr type="h" for="ch" forName="Accent4" refType="h" fact="0.2284"/>
              <dgm:constr type="l" for="ch" forName="Parent1" refType="w" fact="0.2658"/>
              <dgm:constr type="t" for="ch" forName="Parent1" refType="h" fact="0.0827"/>
              <dgm:constr type="w" for="ch" forName="Parent1" refType="w" fact="0.2975"/>
              <dgm:constr type="h" for="ch" forName="Parent1" refType="h" fact="0.0637"/>
              <dgm:constr type="l" for="ch" forName="Parent2" refType="w" fact="0.1171"/>
              <dgm:constr type="t" for="ch" forName="Parent2" refType="h" fact="0.2142"/>
              <dgm:constr type="w" for="ch" forName="Parent2" refType="w" fact="0.2975"/>
              <dgm:constr type="h" for="ch" forName="Parent2" refType="h" fact="0.0637"/>
              <dgm:constr type="l" for="ch" forName="Parent3" refType="w" fact="0.2658"/>
              <dgm:constr type="t" for="ch" forName="Parent3" refType="h" fact="0.3457"/>
              <dgm:constr type="w" for="ch" forName="Parent3" refType="w" fact="0.2975"/>
              <dgm:constr type="h" for="ch" forName="Parent3" refType="h" fact="0.0637"/>
              <dgm:constr type="l" for="ch" forName="Parent4" refType="w" fact="0.1171"/>
              <dgm:constr type="t" for="ch" forName="Parent4" refType="h" fact="0.4772"/>
              <dgm:constr type="w" for="ch" forName="Parent4" refType="w" fact="0.2975"/>
              <dgm:constr type="h" for="ch" forName="Parent4" refType="h" fact="0.0637"/>
              <dgm:constr type="l" for="ch" forName="Child1" refType="w" fact="0.6804"/>
              <dgm:constr type="t" for="ch" forName="Child1" refType="h" fact="0.0678"/>
              <dgm:constr type="w" for="ch" forName="Child1" refType="w" fact="0.3196"/>
              <dgm:constr type="h" for="ch" forName="Child1" refType="h" fact="0.0908"/>
              <dgm:constr type="l" for="ch" forName="Child2" refType="w" fact="0.5348"/>
              <dgm:constr type="t" for="ch" forName="Child2" refType="h" fact="0.2006"/>
              <dgm:constr type="w" for="ch" forName="Child2" refType="w" fact="0.3196"/>
              <dgm:constr type="h" for="ch" forName="Child2" refType="h" fact="0.0908"/>
              <dgm:constr type="l" for="ch" forName="Child3" refType="w" fact="0.6804"/>
              <dgm:constr type="t" for="ch" forName="Child3" refType="h" fact="0.3308"/>
              <dgm:constr type="w" for="ch" forName="Child3" refType="w" fact="0.3196"/>
              <dgm:constr type="h" for="ch" forName="Child3" refType="h" fact="0.0908"/>
              <dgm:constr type="l" for="ch" forName="Child4" refType="w" fact="0.5348"/>
              <dgm:constr type="t" for="ch" forName="Child4" refType="h" fact="0.4623"/>
              <dgm:constr type="w" for="ch" forName="Child4" refType="w" fact="0.3196"/>
              <dgm:constr type="h" for="ch" forName="Child4" refType="h" fact="0.0908"/>
              <dgm:constr type="l" for="ch" forName="Accent5" refType="w" fact="0.1481"/>
              <dgm:constr type="t" for="ch" forName="Accent5" refType="h" fact="0.5258"/>
              <dgm:constr type="w" for="ch" forName="Accent5" refType="w" fact="0.5331"/>
              <dgm:constr type="h" for="ch" forName="Accent5" refType="h" fact="0.2284"/>
              <dgm:constr type="l" for="ch" forName="Accent6" refType="w" fact="0"/>
              <dgm:constr type="t" for="ch" forName="Accent6" refType="h" fact="0.6573"/>
              <dgm:constr type="w" for="ch" forName="Accent6" refType="w" fact="0.5331"/>
              <dgm:constr type="h" for="ch" forName="Accent6" refType="h" fact="0.2284"/>
              <dgm:constr type="l" for="ch" forName="Accent7" refType="w" fact="0.186"/>
              <dgm:constr type="t" for="ch" forName="Accent7" refType="h" fact="0.8037"/>
              <dgm:constr type="w" for="ch" forName="Accent7" refType="w" fact="0.458"/>
              <dgm:constr type="h" for="ch" forName="Accent7" refType="h" fact="0.1963"/>
              <dgm:constr type="l" for="ch" forName="Parent5" refType="w" fact="0.2658"/>
              <dgm:constr type="t" for="ch" forName="Parent5" refType="h" fact="0.6085"/>
              <dgm:constr type="w" for="ch" forName="Parent5" refType="w" fact="0.2975"/>
              <dgm:constr type="h" for="ch" forName="Parent5" refType="h" fact="0.0637"/>
              <dgm:constr type="l" for="ch" forName="Parent6" refType="w" fact="0.1171"/>
              <dgm:constr type="t" for="ch" forName="Parent6" refType="h" fact="0.74"/>
              <dgm:constr type="w" for="ch" forName="Parent6" refType="w" fact="0.2975"/>
              <dgm:constr type="h" for="ch" forName="Parent6" refType="h" fact="0.0637"/>
              <dgm:constr type="l" for="ch" forName="Parent7" refType="w" fact="0.2658"/>
              <dgm:constr type="t" for="ch" forName="Parent7" refType="h" fact="0.8715"/>
              <dgm:constr type="w" for="ch" forName="Parent7" refType="w" fact="0.2975"/>
              <dgm:constr type="h" for="ch" forName="Parent7" refType="h" fact="0.0637"/>
              <dgm:constr type="l" for="ch" forName="Child5" refType="w" fact="0.6804"/>
              <dgm:constr type="t" for="ch" forName="Child5" refType="h" fact="0.5936"/>
              <dgm:constr type="w" for="ch" forName="Child5" refType="w" fact="0.3196"/>
              <dgm:constr type="h" for="ch" forName="Child5" refType="h" fact="0.0908"/>
              <dgm:constr type="l" for="ch" forName="Child6" refType="w" fact="0.5348"/>
              <dgm:constr type="t" for="ch" forName="Child6" refType="h" fact="0.7251"/>
              <dgm:constr type="w" for="ch" forName="Child6" refType="w" fact="0.3196"/>
              <dgm:constr type="h" for="ch" forName="Child6" refType="h" fact="0.0908"/>
              <dgm:constr type="l" for="ch" forName="Child7" refType="w" fact="0.6804"/>
              <dgm:constr type="t" for="ch" forName="Child7" refType="h" fact="0.8579"/>
              <dgm:constr type="w" for="ch" forName="Child7" refType="w" fact="0.3196"/>
              <dgm:constr type="h" for="ch" forName="Child7" refType="h" fact="0.0908"/>
            </dgm:constrLst>
          </dgm:else>
        </dgm:choose>
      </dgm:if>
      <dgm:else name="Name11">
        <dgm:choose name="Name12">
          <dgm:if name="Name13" axis="ch" ptType="node" func="cnt" op="equ" val="1">
            <dgm:alg type="composite">
              <dgm:param type="ar" val="1.5999"/>
            </dgm:alg>
            <dgm:constrLst>
              <dgm:constr type="primFontSz" for="des" forName="Child1" val="65"/>
              <dgm:constr type="primFontSz" for="des" forName="Parent1" val="65"/>
              <dgm:constr type="primFontSz" for="des" forName="Child1" refType="primFontSz" refFor="des" refForName="Parent1" op="lte"/>
              <dgm:constr type="l" for="ch" forName="Child1" refType="w" fact="0.625"/>
              <dgm:constr type="t" for="ch" forName="Child1" refType="h" fact="0.2981"/>
              <dgm:constr type="w" for="ch" forName="Child1" refType="w" fact="0.375"/>
              <dgm:constr type="h" for="ch" forName="Child1" refType="h" fact="0.4001"/>
              <dgm:constr type="l" for="ch" forName="Accent1" refType="w" fact="0"/>
              <dgm:constr type="t" for="ch" forName="Accent1" refType="h" fact="0"/>
              <dgm:constr type="w" for="ch" forName="Accent1" refType="w" fact="0.6249"/>
              <dgm:constr type="h" for="ch" forName="Accent1" refType="h"/>
              <dgm:constr type="l" for="ch" forName="Parent1" refType="w" fact="0.138"/>
              <dgm:constr type="t" for="ch" forName="Parent1" refType="h" fact="0.362"/>
              <dgm:constr type="w" for="ch" forName="Parent1" refType="w" fact="0.3487"/>
              <dgm:constr type="h" for="ch" forName="Parent1" refType="h" fact="0.2789"/>
            </dgm:constrLst>
          </dgm:if>
          <dgm:if name="Name14" axis="ch" ptType="node" func="cnt" op="equ" val="2">
            <dgm:alg type="composite">
              <dgm:param type="ar" val="1.2026"/>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Parent2" refType="primFontSz" refFor="des" refForName="Parent1" op="equ"/>
              <dgm:constr type="primFontSz" for="des" forName="Child2" refType="primFontSz" refFor="des" refForName="Child1" op="equ"/>
              <dgm:constr type="l" for="ch" forName="Accent1" refType="w" fact="-0.0407"/>
              <dgm:constr type="t" for="ch" forName="Accent1" refType="h" fact="0"/>
              <dgm:constr type="w" for="ch" forName="Accent1" refType="w" fact="0.5542"/>
              <dgm:constr type="h" for="ch" forName="Accent1" refType="h" fact="0.6665"/>
              <dgm:constr type="l" for="ch" forName="Accent2" refType="w" fact="0.1533"/>
              <dgm:constr type="t" for="ch" forName="Accent2" refType="h" fact="0.4272"/>
              <dgm:constr type="w" for="ch" forName="Accent2" refType="w" fact="0.4761"/>
              <dgm:constr type="h" for="ch" forName="Accent2" refType="h" fact="0.5728"/>
              <dgm:constr type="l" for="ch" forName="Parent1" refType="w" fact="0.0822"/>
              <dgm:constr type="t" for="ch" forName="Parent1" refType="h" fact="0.2413"/>
              <dgm:constr type="w" for="ch" forName="Parent1" refType="w" fact="0.3092"/>
              <dgm:constr type="h" for="ch" forName="Parent1" refType="h" fact="0.1859"/>
              <dgm:constr type="l" for="ch" forName="Parent2" refType="w" fact="0.2368"/>
              <dgm:constr type="t" for="ch" forName="Parent2" refType="h" fact="0.625"/>
              <dgm:constr type="w" for="ch" forName="Parent2" refType="w" fact="0.3092"/>
              <dgm:constr type="h" for="ch" forName="Parent2" refType="h" fact="0.1859"/>
              <dgm:constr type="l" for="ch" forName="Child1" refType="w" fact="0.5164"/>
              <dgm:constr type="t" for="ch" forName="Child1" refType="h" fact="0.1978"/>
              <dgm:constr type="w" for="ch" forName="Child1" refType="w" fact="0.3322"/>
              <dgm:constr type="h" for="ch" forName="Child1" refType="h" fact="0.265"/>
              <dgm:constr type="l" for="ch" forName="Child2" refType="w" fact="0.6678"/>
              <dgm:constr type="t" for="ch" forName="Child2" refType="h" fact="0.5855"/>
              <dgm:constr type="w" for="ch" forName="Child2" refType="w" fact="0.3322"/>
              <dgm:constr type="h" for="ch" forName="Child2" refType="h" fact="0.265"/>
            </dgm:constrLst>
          </dgm:if>
          <dgm:if name="Name15" axis="ch" ptType="node" func="cnt" op="equ" val="3">
            <dgm:alg type="composite">
              <dgm:param type="ar" val="0.9039"/>
            </dgm:alg>
            <dgm:shape xmlns:r="http://schemas.openxmlformats.org/officeDocument/2006/relationships" r:blip="">
              <dgm:adjLst/>
            </dgm:shape>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Parent2" refType="primFontSz" refFor="des" refForName="Parent1" op="equ"/>
              <dgm:constr type="primFontSz" for="des" forName="Parent3" refType="primFontSz" refFor="des" refForName="Parent1" op="equ"/>
              <dgm:constr type="primFontSz" for="des" forName="Child2" refType="primFontSz" refFor="des" refForName="Child1" op="equ"/>
              <dgm:constr type="primFontSz" for="des" forName="Child3" refType="primFontSz" refFor="des" refForName="Child1" op="equ"/>
              <dgm:constr type="l" for="ch" forName="Accent1" refType="w" fact="0"/>
              <dgm:constr type="t" for="ch" forName="Accent1" refType="h" fact="0"/>
              <dgm:constr type="w" for="ch" forName="Accent1" refType="w" fact="0.5325"/>
              <dgm:constr type="h" for="ch" forName="Accent1" refType="h" fact="0.4814"/>
              <dgm:constr type="l" for="ch" forName="Accent2" refType="w" fact="0.1479"/>
              <dgm:constr type="t" for="ch" forName="Accent2" refType="h" fact="0.2766"/>
              <dgm:constr type="w" for="ch" forName="Accent2" refType="w" fact="0.5325"/>
              <dgm:constr type="h" for="ch" forName="Accent2" refType="h" fact="0.4814"/>
              <dgm:constr type="l" for="ch" forName="Accent3" refType="w" fact="0.0378"/>
              <dgm:constr type="t" for="ch" forName="Accent3" refType="h" fact="0.5863"/>
              <dgm:constr type="w" for="ch" forName="Accent3" refType="w" fact="0.4575"/>
              <dgm:constr type="h" for="ch" forName="Accent3" refType="h" fact="0.4137"/>
              <dgm:constr type="l" for="ch" forName="Parent1" refType="w" fact="0.1183"/>
              <dgm:constr type="t" for="ch" forName="Parent1" refType="h" fact="0.1738"/>
              <dgm:constr type="w" for="ch" forName="Parent1" refType="w" fact="0.2959"/>
              <dgm:constr type="h" for="ch" forName="Parent1" refType="h" fact="0.1337"/>
              <dgm:constr type="l" for="ch" forName="Parent2" refType="w" fact="0.2656"/>
              <dgm:constr type="t" for="ch" forName="Parent2" refType="h" fact="0.452"/>
              <dgm:constr type="w" for="ch" forName="Parent2" refType="w" fact="0.2959"/>
              <dgm:constr type="h" for="ch" forName="Parent2" refType="h" fact="0.1337"/>
              <dgm:constr type="l" for="ch" forName="Parent3" refType="w" fact="0.1183"/>
              <dgm:constr type="t" for="ch" forName="Parent3" refType="h" fact="0.7306"/>
              <dgm:constr type="w" for="ch" forName="Parent3" refType="w" fact="0.2959"/>
              <dgm:constr type="h" for="ch" forName="Parent3" refType="h" fact="0.1337"/>
              <dgm:constr type="l" for="ch" forName="Child1" refType="w" fact="0.5325"/>
              <dgm:constr type="t" for="ch" forName="Child1" refType="h" fact="0.1435"/>
              <dgm:constr type="w" for="ch" forName="Child1" refType="w" fact="0.3195"/>
              <dgm:constr type="h" for="ch" forName="Child1" refType="h" fact="0.1926"/>
              <dgm:constr type="l" for="ch" forName="Child2" refType="w" fact="0.6805"/>
              <dgm:constr type="t" for="ch" forName="Child2" refType="h" fact="0.4217"/>
              <dgm:constr type="w" for="ch" forName="Child2" refType="w" fact="0.3195"/>
              <dgm:constr type="h" for="ch" forName="Child2" refType="h" fact="0.1926"/>
              <dgm:constr type="l" for="ch" forName="Child3" refType="w" fact="0.5325"/>
              <dgm:constr type="t" for="ch" forName="Child3" refType="h" fact="0.6998"/>
              <dgm:constr type="w" for="ch" forName="Child3" refType="w" fact="0.3195"/>
              <dgm:constr type="h" for="ch" forName="Child3" refType="h" fact="0.1926"/>
            </dgm:constrLst>
          </dgm:if>
          <dgm:if name="Name16" axis="ch" ptType="node" func="cnt" op="equ" val="4">
            <dgm:alg type="composite">
              <dgm:param type="ar" val="0.7073"/>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l" for="ch" forName="Accent1" refType="w" fact="0"/>
              <dgm:constr type="t" for="ch" forName="Accent1" refType="h" fact="0"/>
              <dgm:constr type="w" for="ch" forName="Accent1" refType="w" fact="0.5331"/>
              <dgm:constr type="h" for="ch" forName="Accent1" refType="h" fact="0.3771"/>
              <dgm:constr type="l" for="ch" forName="Accent2" refType="w" fact="0.1481"/>
              <dgm:constr type="t" for="ch" forName="Accent2" refType="h" fact="0.2167"/>
              <dgm:constr type="w" for="ch" forName="Accent2" refType="w" fact="0.5331"/>
              <dgm:constr type="h" for="ch" forName="Accent2" refType="h" fact="0.3771"/>
              <dgm:constr type="l" for="ch" forName="Accent3" refType="w" fact="0"/>
              <dgm:constr type="t" for="ch" forName="Accent3" refType="h" fact="0.4342"/>
              <dgm:constr type="w" for="ch" forName="Accent3" refType="w" fact="0.5331"/>
              <dgm:constr type="h" for="ch" forName="Accent3" refType="h" fact="0.3771"/>
              <dgm:constr type="l" for="ch" forName="Accent4" refType="w" fact="0.186"/>
              <dgm:constr type="t" for="ch" forName="Accent4" refType="h" fact="0.6759"/>
              <dgm:constr type="w" for="ch" forName="Accent4" refType="w" fact="0.458"/>
              <dgm:constr type="h" for="ch" forName="Accent4" refType="h" fact="0.3241"/>
              <dgm:constr type="l" for="ch" forName="Parent1" refType="w" fact="0.1171"/>
              <dgm:constr type="t" for="ch" forName="Parent1" refType="h" fact="0.1365"/>
              <dgm:constr type="w" for="ch" forName="Parent1" refType="w" fact="0.2975"/>
              <dgm:constr type="h" for="ch" forName="Parent1" refType="h" fact="0.1052"/>
              <dgm:constr type="l" for="ch" forName="Parent2" refType="w" fact="0.2658"/>
              <dgm:constr type="t" for="ch" forName="Parent2" refType="h" fact="0.3536"/>
              <dgm:constr type="w" for="ch" forName="Parent2" refType="w" fact="0.2975"/>
              <dgm:constr type="h" for="ch" forName="Parent2" refType="h" fact="0.1052"/>
              <dgm:constr type="l" for="ch" forName="Parent3" refType="w" fact="0.1171"/>
              <dgm:constr type="t" for="ch" forName="Parent3" refType="h" fact="0.5707"/>
              <dgm:constr type="w" for="ch" forName="Parent3" refType="w" fact="0.2975"/>
              <dgm:constr type="h" for="ch" forName="Parent3" refType="h" fact="0.1052"/>
              <dgm:constr type="l" for="ch" forName="Parent4" refType="w" fact="0.2658"/>
              <dgm:constr type="t" for="ch" forName="Parent4" refType="h" fact="0.7878"/>
              <dgm:constr type="w" for="ch" forName="Parent4" refType="w" fact="0.2975"/>
              <dgm:constr type="h" for="ch" forName="Parent4" refType="h" fact="0.1052"/>
              <dgm:constr type="l" for="ch" forName="Child1" refType="w" fact="0.5348"/>
              <dgm:constr type="t" for="ch" forName="Child1" refType="h" fact="0.1119"/>
              <dgm:constr type="w" for="ch" forName="Child1" refType="w" fact="0.3196"/>
              <dgm:constr type="h" for="ch" forName="Child1" refType="h" fact="0.15"/>
              <dgm:constr type="l" for="ch" forName="Child2" refType="w" fact="0.6804"/>
              <dgm:constr type="t" for="ch" forName="Child2" refType="h" fact="0.3312"/>
              <dgm:constr type="w" for="ch" forName="Child2" refType="w" fact="0.3196"/>
              <dgm:constr type="h" for="ch" forName="Child2" refType="h" fact="0.15"/>
              <dgm:constr type="l" for="ch" forName="Child3" refType="w" fact="0.5348"/>
              <dgm:constr type="t" for="ch" forName="Child3" refType="h" fact="0.5461"/>
              <dgm:constr type="w" for="ch" forName="Child3" refType="w" fact="0.3196"/>
              <dgm:constr type="h" for="ch" forName="Child3" refType="h" fact="0.15"/>
              <dgm:constr type="l" for="ch" forName="Child4" refType="w" fact="0.6804"/>
              <dgm:constr type="t" for="ch" forName="Child4" refType="h" fact="0.7632"/>
              <dgm:constr type="w" for="ch" forName="Child4" refType="w" fact="0.3196"/>
              <dgm:constr type="h" for="ch" forName="Child4" refType="h" fact="0.15"/>
            </dgm:constrLst>
          </dgm:if>
          <dgm:if name="Name17" axis="ch" ptType="node" func="cnt" op="equ" val="5">
            <dgm:alg type="composite">
              <dgm:param type="ar" val="0.581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l" for="ch" forName="Accent1" refType="w" fact="0"/>
              <dgm:constr type="t" for="ch" forName="Accent1" refType="h" fact="0"/>
              <dgm:constr type="w" for="ch" forName="Accent1" refType="w" fact="0.5331"/>
              <dgm:constr type="h" for="ch" forName="Accent1" refType="h" fact="0.3098"/>
              <dgm:constr type="l" for="ch" forName="Accent2" refType="w" fact="0.1481"/>
              <dgm:constr type="t" for="ch" forName="Accent2" refType="h" fact="0.178"/>
              <dgm:constr type="w" for="ch" forName="Accent2" refType="w" fact="0.5331"/>
              <dgm:constr type="h" for="ch" forName="Accent2" refType="h" fact="0.3098"/>
              <dgm:constr type="l" for="ch" forName="Accent3" refType="w" fact="0"/>
              <dgm:constr type="t" for="ch" forName="Accent3" refType="h" fact="0.3568"/>
              <dgm:constr type="w" for="ch" forName="Accent3" refType="w" fact="0.5331"/>
              <dgm:constr type="h" for="ch" forName="Accent3" refType="h" fact="0.3098"/>
              <dgm:constr type="l" for="ch" forName="Accent4" refType="w" fact="0.1481"/>
              <dgm:constr type="t" for="ch" forName="Accent4" refType="h" fact="0.5351"/>
              <dgm:constr type="w" for="ch" forName="Accent4" refType="w" fact="0.5331"/>
              <dgm:constr type="h" for="ch" forName="Accent4" refType="h" fact="0.3098"/>
              <dgm:constr type="l" for="ch" forName="Accent5" refType="w" fact="0.0378"/>
              <dgm:constr type="t" for="ch" forName="Accent5" refType="h" fact="0.7337"/>
              <dgm:constr type="w" for="ch" forName="Accent5" refType="w" fact="0.458"/>
              <dgm:constr type="h" for="ch" forName="Accent5" refType="h" fact="0.2663"/>
              <dgm:constr type="l" for="ch" forName="Parent1" refType="w" fact="0.1171"/>
              <dgm:constr type="t" for="ch" forName="Parent1" refType="h" fact="0.1122"/>
              <dgm:constr type="w" for="ch" forName="Parent1" refType="w" fact="0.2975"/>
              <dgm:constr type="h" for="ch" forName="Parent1" refType="h" fact="0.0864"/>
              <dgm:constr type="l" for="ch" forName="Parent2" refType="w" fact="0.2658"/>
              <dgm:constr type="t" for="ch" forName="Parent2" refType="h" fact="0.2906"/>
              <dgm:constr type="w" for="ch" forName="Parent2" refType="w" fact="0.2975"/>
              <dgm:constr type="h" for="ch" forName="Parent2" refType="h" fact="0.0864"/>
              <dgm:constr type="l" for="ch" forName="Parent3" refType="w" fact="0.1171"/>
              <dgm:constr type="t" for="ch" forName="Parent3" refType="h" fact="0.4689"/>
              <dgm:constr type="w" for="ch" forName="Parent3" refType="w" fact="0.2975"/>
              <dgm:constr type="h" for="ch" forName="Parent3" refType="h" fact="0.0864"/>
              <dgm:constr type="l" for="ch" forName="Parent4" refType="w" fact="0.2658"/>
              <dgm:constr type="t" for="ch" forName="Parent4" refType="h" fact="0.6473"/>
              <dgm:constr type="w" for="ch" forName="Parent4" refType="w" fact="0.2975"/>
              <dgm:constr type="h" for="ch" forName="Parent4" refType="h" fact="0.0864"/>
              <dgm:constr type="l" for="ch" forName="Parent5" refType="w" fact="0.1171"/>
              <dgm:constr type="t" for="ch" forName="Parent5" refType="h" fact="0.8257"/>
              <dgm:constr type="w" for="ch" forName="Parent5" refType="w" fact="0.2975"/>
              <dgm:constr type="h" for="ch" forName="Parent5" refType="h" fact="0.0864"/>
              <dgm:constr type="l" for="ch" forName="Child1" refType="w" fact="0.5348"/>
              <dgm:constr type="t" for="ch" forName="Child1" refType="h" fact="0.0919"/>
              <dgm:constr type="w" for="ch" forName="Child1" refType="w" fact="0.3196"/>
              <dgm:constr type="h" for="ch" forName="Child1" refType="h" fact="0.1232"/>
              <dgm:constr type="l" for="ch" forName="Child2" refType="w" fact="0.6804"/>
              <dgm:constr type="t" for="ch" forName="Child2" refType="h" fact="0.2722"/>
              <dgm:constr type="w" for="ch" forName="Child2" refType="w" fact="0.3196"/>
              <dgm:constr type="h" for="ch" forName="Child2" refType="h" fact="0.1232"/>
              <dgm:constr type="l" for="ch" forName="Child3" refType="w" fact="0.5348"/>
              <dgm:constr type="t" for="ch" forName="Child3" refType="h" fact="0.4487"/>
              <dgm:constr type="w" for="ch" forName="Child3" refType="w" fact="0.3196"/>
              <dgm:constr type="h" for="ch" forName="Child3" refType="h" fact="0.1232"/>
              <dgm:constr type="l" for="ch" forName="Child4" refType="w" fact="0.6804"/>
              <dgm:constr type="t" for="ch" forName="Child4" refType="h" fact="0.6271"/>
              <dgm:constr type="w" for="ch" forName="Child4" refType="w" fact="0.3196"/>
              <dgm:constr type="h" for="ch" forName="Child4" refType="h" fact="0.1232"/>
              <dgm:constr type="l" for="ch" forName="Child5" refType="w" fact="0.5348"/>
              <dgm:constr type="t" for="ch" forName="Child5" refType="h" fact="0.8073"/>
              <dgm:constr type="w" for="ch" forName="Child5" refType="w" fact="0.3196"/>
              <dgm:constr type="h" for="ch" forName="Child5" refType="h" fact="0.1232"/>
            </dgm:constrLst>
          </dgm:if>
          <dgm:if name="Name18" axis="ch" ptType="node" func="cnt" op="equ" val="6">
            <dgm:alg type="composite">
              <dgm:param type="ar" val="0.4931"/>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l" for="ch" forName="Accent1" refType="w" fact="0"/>
              <dgm:constr type="t" for="ch" forName="Accent1" refType="h" fact="0"/>
              <dgm:constr type="w" for="ch" forName="Accent1" refType="w" fact="0.5331"/>
              <dgm:constr type="h" for="ch" forName="Accent1" refType="h" fact="0.2629"/>
              <dgm:constr type="l" for="ch" forName="Accent2" refType="w" fact="0.1481"/>
              <dgm:constr type="t" for="ch" forName="Accent2" refType="h" fact="0.1511"/>
              <dgm:constr type="w" for="ch" forName="Accent2" refType="w" fact="0.5331"/>
              <dgm:constr type="h" for="ch" forName="Accent2" refType="h" fact="0.2629"/>
              <dgm:constr type="l" for="ch" forName="Accent3" refType="w" fact="0"/>
              <dgm:constr type="t" for="ch" forName="Accent3" refType="h" fact="0.3027"/>
              <dgm:constr type="w" for="ch" forName="Accent3" refType="w" fact="0.5331"/>
              <dgm:constr type="h" for="ch" forName="Accent3" refType="h" fact="0.2629"/>
              <dgm:constr type="l" for="ch" forName="Accent4" refType="w" fact="0.1481"/>
              <dgm:constr type="t" for="ch" forName="Accent4" refType="h" fact="0.4541"/>
              <dgm:constr type="w" for="ch" forName="Accent4" refType="w" fact="0.5331"/>
              <dgm:constr type="h" for="ch" forName="Accent4" refType="h" fact="0.2629"/>
              <dgm:constr type="l" for="ch" forName="Accent5" refType="w" fact="0"/>
              <dgm:constr type="t" for="ch" forName="Accent5" refType="h" fact="0.6053"/>
              <dgm:constr type="w" for="ch" forName="Accent5" refType="w" fact="0.5331"/>
              <dgm:constr type="h" for="ch" forName="Accent5" refType="h" fact="0.2629"/>
              <dgm:constr type="l" for="ch" forName="Accent6" refType="w" fact="0.186"/>
              <dgm:constr type="t" for="ch" forName="Accent6" refType="h" fact="0.774"/>
              <dgm:constr type="w" for="ch" forName="Accent6" refType="w" fact="0.458"/>
              <dgm:constr type="h" for="ch" forName="Accent6" refType="h" fact="0.226"/>
              <dgm:constr type="l" for="ch" forName="Parent1" refType="w" fact="0.1171"/>
              <dgm:constr type="t" for="ch" forName="Parent1" refType="h" fact="0.0952"/>
              <dgm:constr type="w" for="ch" forName="Parent1" refType="w" fact="0.2975"/>
              <dgm:constr type="h" for="ch" forName="Parent1" refType="h" fact="0.0733"/>
              <dgm:constr type="l" for="ch" forName="Parent2" refType="w" fact="0.2658"/>
              <dgm:constr type="t" for="ch" forName="Parent2" refType="h" fact="0.2466"/>
              <dgm:constr type="w" for="ch" forName="Parent2" refType="w" fact="0.2975"/>
              <dgm:constr type="h" for="ch" forName="Parent2" refType="h" fact="0.0733"/>
              <dgm:constr type="l" for="ch" forName="Parent3" refType="w" fact="0.1171"/>
              <dgm:constr type="t" for="ch" forName="Parent3" refType="h" fact="0.3979"/>
              <dgm:constr type="w" for="ch" forName="Parent3" refType="w" fact="0.2975"/>
              <dgm:constr type="h" for="ch" forName="Parent3" refType="h" fact="0.0733"/>
              <dgm:constr type="l" for="ch" forName="Parent4" refType="w" fact="0.2658"/>
              <dgm:constr type="t" for="ch" forName="Parent4" refType="h" fact="0.5493"/>
              <dgm:constr type="w" for="ch" forName="Parent4" refType="w" fact="0.2975"/>
              <dgm:constr type="h" for="ch" forName="Parent4" refType="h" fact="0.0733"/>
              <dgm:constr type="l" for="ch" forName="Parent5" refType="w" fact="0.1171"/>
              <dgm:constr type="t" for="ch" forName="Parent5" refType="h" fact="0.7005"/>
              <dgm:constr type="w" for="ch" forName="Parent5" refType="w" fact="0.2975"/>
              <dgm:constr type="h" for="ch" forName="Parent5" refType="h" fact="0.0733"/>
              <dgm:constr type="l" for="ch" forName="Parent6" refType="w" fact="0.2658"/>
              <dgm:constr type="t" for="ch" forName="Parent6" refType="h" fact="0.8519"/>
              <dgm:constr type="w" for="ch" forName="Parent6" refType="w" fact="0.2975"/>
              <dgm:constr type="h" for="ch" forName="Parent6" refType="h" fact="0.0733"/>
              <dgm:constr type="l" for="ch" forName="Child1" refType="w" fact="0.5348"/>
              <dgm:constr type="t" for="ch" forName="Child1" refType="h" fact="0.078"/>
              <dgm:constr type="w" for="ch" forName="Child1" refType="w" fact="0.3196"/>
              <dgm:constr type="h" for="ch" forName="Child1" refType="h" fact="0.1046"/>
              <dgm:constr type="l" for="ch" forName="Child2" refType="w" fact="0.6804"/>
              <dgm:constr type="t" for="ch" forName="Child2" refType="h" fact="0.231"/>
              <dgm:constr type="w" for="ch" forName="Child2" refType="w" fact="0.3196"/>
              <dgm:constr type="h" for="ch" forName="Child2" refType="h" fact="0.1046"/>
              <dgm:constr type="l" for="ch" forName="Child3" refType="w" fact="0.5348"/>
              <dgm:constr type="t" for="ch" forName="Child3" refType="h" fact="0.3808"/>
              <dgm:constr type="w" for="ch" forName="Child3" refType="w" fact="0.3196"/>
              <dgm:constr type="h" for="ch" forName="Child3" refType="h" fact="0.1046"/>
              <dgm:constr type="l" for="ch" forName="Child4" refType="w" fact="0.6804"/>
              <dgm:constr type="t" for="ch" forName="Child4" refType="h" fact="0.5322"/>
              <dgm:constr type="w" for="ch" forName="Child4" refType="w" fact="0.3196"/>
              <dgm:constr type="h" for="ch" forName="Child4" refType="h" fact="0.1046"/>
              <dgm:constr type="l" for="ch" forName="Child5" refType="w" fact="0.5348"/>
              <dgm:constr type="t" for="ch" forName="Child5" refType="h" fact="0.6833"/>
              <dgm:constr type="w" for="ch" forName="Child5" refType="w" fact="0.3196"/>
              <dgm:constr type="h" for="ch" forName="Child5" refType="h" fact="0.1046"/>
              <dgm:constr type="l" for="ch" forName="Child6" refType="w" fact="0.6804"/>
              <dgm:constr type="t" for="ch" forName="Child6" refType="h" fact="0.8347"/>
              <dgm:constr type="w" for="ch" forName="Child6" refType="w" fact="0.3196"/>
              <dgm:constr type="h" for="ch" forName="Child6" refType="h" fact="0.1046"/>
            </dgm:constrLst>
          </dgm:if>
          <dgm:else name="Name19">
            <dgm:alg type="composite">
              <dgm:param type="ar" val="0.4284"/>
            </dgm:alg>
            <dgm:constrLst>
              <dgm:constr type="primFontSz" for="des" forName="Child1" val="65"/>
              <dgm:constr type="primFontSz" for="des" forName="Parent1" val="65"/>
              <dgm:constr type="primFontSz" for="des" forName="Child1" refType="primFontSz" refFor="des" refForName="Parent1" op="lte"/>
              <dgm:constr type="primFontSz" for="des" forName="Child2" refType="primFontSz" refFor="des" refForName="Parent1" op="lte"/>
              <dgm:constr type="primFontSz" for="des" forName="Child3" refType="primFontSz" refFor="des" refForName="Parent1" op="lte"/>
              <dgm:constr type="primFontSz" for="des" forName="Child4" refType="primFontSz" refFor="des" refForName="Parent1" op="lte"/>
              <dgm:constr type="primFontSz" for="des" forName="Child5" refType="primFontSz" refFor="des" refForName="Parent1" op="lte"/>
              <dgm:constr type="primFontSz" for="des" forName="Child6" refType="primFontSz" refFor="des" refForName="Parent1" op="lte"/>
              <dgm:constr type="primFontSz" for="des" forName="Child7" refType="primFontSz" refFor="des" refForName="Parent1" op="lte"/>
              <dgm:constr type="primFontSz" for="des" forName="Child1" refType="primFontSz" refFor="des" refForName="Parent2" op="lte"/>
              <dgm:constr type="primFontSz" for="des" forName="Child2" refType="primFontSz" refFor="des" refForName="Parent2" op="lte"/>
              <dgm:constr type="primFontSz" for="des" forName="Child3" refType="primFontSz" refFor="des" refForName="Parent2" op="lte"/>
              <dgm:constr type="primFontSz" for="des" forName="Child4" refType="primFontSz" refFor="des" refForName="Parent2" op="lte"/>
              <dgm:constr type="primFontSz" for="des" forName="Child5" refType="primFontSz" refFor="des" refForName="Parent2" op="lte"/>
              <dgm:constr type="primFontSz" for="des" forName="Child6" refType="primFontSz" refFor="des" refForName="Parent2" op="lte"/>
              <dgm:constr type="primFontSz" for="des" forName="Child7" refType="primFontSz" refFor="des" refForName="Parent2" op="lte"/>
              <dgm:constr type="primFontSz" for="des" forName="Child1" refType="primFontSz" refFor="des" refForName="Parent3" op="lte"/>
              <dgm:constr type="primFontSz" for="des" forName="Child2" refType="primFontSz" refFor="des" refForName="Parent3" op="lte"/>
              <dgm:constr type="primFontSz" for="des" forName="Child3" refType="primFontSz" refFor="des" refForName="Parent3" op="lte"/>
              <dgm:constr type="primFontSz" for="des" forName="Child4" refType="primFontSz" refFor="des" refForName="Parent3" op="lte"/>
              <dgm:constr type="primFontSz" for="des" forName="Child5" refType="primFontSz" refFor="des" refForName="Parent3" op="lte"/>
              <dgm:constr type="primFontSz" for="des" forName="Child6" refType="primFontSz" refFor="des" refForName="Parent3" op="lte"/>
              <dgm:constr type="primFontSz" for="des" forName="Child7" refType="primFontSz" refFor="des" refForName="Parent3" op="lte"/>
              <dgm:constr type="primFontSz" for="des" forName="Child1" refType="primFontSz" refFor="des" refForName="Parent4" op="lte"/>
              <dgm:constr type="primFontSz" for="des" forName="Child2" refType="primFontSz" refFor="des" refForName="Parent4" op="lte"/>
              <dgm:constr type="primFontSz" for="des" forName="Child3" refType="primFontSz" refFor="des" refForName="Parent4" op="lte"/>
              <dgm:constr type="primFontSz" for="des" forName="Child4" refType="primFontSz" refFor="des" refForName="Parent4" op="lte"/>
              <dgm:constr type="primFontSz" for="des" forName="Child5" refType="primFontSz" refFor="des" refForName="Parent4" op="lte"/>
              <dgm:constr type="primFontSz" for="des" forName="Child6" refType="primFontSz" refFor="des" refForName="Parent4" op="lte"/>
              <dgm:constr type="primFontSz" for="des" forName="Child7" refType="primFontSz" refFor="des" refForName="Parent4" op="lte"/>
              <dgm:constr type="primFontSz" for="des" forName="Child1" refType="primFontSz" refFor="des" refForName="Parent5" op="lte"/>
              <dgm:constr type="primFontSz" for="des" forName="Child2" refType="primFontSz" refFor="des" refForName="Parent5" op="lte"/>
              <dgm:constr type="primFontSz" for="des" forName="Child3" refType="primFontSz" refFor="des" refForName="Parent5" op="lte"/>
              <dgm:constr type="primFontSz" for="des" forName="Child4" refType="primFontSz" refFor="des" refForName="Parent5" op="lte"/>
              <dgm:constr type="primFontSz" for="des" forName="Child5" refType="primFontSz" refFor="des" refForName="Parent5" op="lte"/>
              <dgm:constr type="primFontSz" for="des" forName="Child6" refType="primFontSz" refFor="des" refForName="Parent5" op="lte"/>
              <dgm:constr type="primFontSz" for="des" forName="Child7" refType="primFontSz" refFor="des" refForName="Parent5" op="lte"/>
              <dgm:constr type="primFontSz" for="des" forName="Child1" refType="primFontSz" refFor="des" refForName="Parent6" op="lte"/>
              <dgm:constr type="primFontSz" for="des" forName="Child2" refType="primFontSz" refFor="des" refForName="Parent6" op="lte"/>
              <dgm:constr type="primFontSz" for="des" forName="Child3" refType="primFontSz" refFor="des" refForName="Parent6" op="lte"/>
              <dgm:constr type="primFontSz" for="des" forName="Child4" refType="primFontSz" refFor="des" refForName="Parent6" op="lte"/>
              <dgm:constr type="primFontSz" for="des" forName="Child5" refType="primFontSz" refFor="des" refForName="Parent6" op="lte"/>
              <dgm:constr type="primFontSz" for="des" forName="Child6" refType="primFontSz" refFor="des" refForName="Parent6" op="lte"/>
              <dgm:constr type="primFontSz" for="des" forName="Child7" refType="primFontSz" refFor="des" refForName="Parent6" op="lte"/>
              <dgm:constr type="primFontSz" for="des" forName="Child1" refType="primFontSz" refFor="des" refForName="Parent7" op="lte"/>
              <dgm:constr type="primFontSz" for="des" forName="Child2" refType="primFontSz" refFor="des" refForName="Parent7" op="lte"/>
              <dgm:constr type="primFontSz" for="des" forName="Child3" refType="primFontSz" refFor="des" refForName="Parent7" op="lte"/>
              <dgm:constr type="primFontSz" for="des" forName="Child4" refType="primFontSz" refFor="des" refForName="Parent7" op="lte"/>
              <dgm:constr type="primFontSz" for="des" forName="Child5" refType="primFontSz" refFor="des" refForName="Parent7" op="lte"/>
              <dgm:constr type="primFontSz" for="des" forName="Child6" refType="primFontSz" refFor="des" refForName="Parent7" op="lte"/>
              <dgm:constr type="primFontSz" for="des" forName="Child7" refType="primFontSz" refFor="des" refForName="Parent7" op="lte"/>
              <dgm:constr type="primFontSz" for="des" forName="Parent2" refType="primFontSz" refFor="des" refForName="Parent1" op="equ"/>
              <dgm:constr type="primFontSz" for="des" forName="Parent3" refType="primFontSz" refFor="des" refForName="Parent1" op="equ"/>
              <dgm:constr type="primFontSz" for="des" forName="Parent4" refType="primFontSz" refFor="des" refForName="Parent1" op="equ"/>
              <dgm:constr type="primFontSz" for="des" forName="Parent5" refType="primFontSz" refFor="des" refForName="Parent1" op="equ"/>
              <dgm:constr type="primFontSz" for="des" forName="Parent6" refType="primFontSz" refFor="des" refForName="Parent1" op="equ"/>
              <dgm:constr type="primFontSz" for="des" forName="Parent7" refType="primFontSz" refFor="des" refForName="Parent1" op="equ"/>
              <dgm:constr type="primFontSz" for="des" forName="Child2" refType="primFontSz" refFor="des" refForName="Child1" op="equ"/>
              <dgm:constr type="primFontSz" for="des" forName="Child3" refType="primFontSz" refFor="des" refForName="Child1" op="equ"/>
              <dgm:constr type="primFontSz" for="des" forName="Child4" refType="primFontSz" refFor="des" refForName="Child1" op="equ"/>
              <dgm:constr type="primFontSz" for="des" forName="Child5" refType="primFontSz" refFor="des" refForName="Child1" op="equ"/>
              <dgm:constr type="primFontSz" for="des" forName="Child6" refType="primFontSz" refFor="des" refForName="Child1" op="equ"/>
              <dgm:constr type="primFontSz" for="des" forName="Child7" refType="primFontSz" refFor="des" refForName="Child1" op="equ"/>
              <dgm:constr type="l" for="ch" forName="Accent1" refType="w" fact="0"/>
              <dgm:constr type="t" for="ch" forName="Accent1" refType="h" fact="0"/>
              <dgm:constr type="w" for="ch" forName="Accent1" refType="w" fact="0.5331"/>
              <dgm:constr type="h" for="ch" forName="Accent1" refType="h" fact="0.2284"/>
              <dgm:constr type="l" for="ch" forName="Accent2" refType="w" fact="0.1481"/>
              <dgm:constr type="t" for="ch" forName="Accent2" refType="h" fact="0.1312"/>
              <dgm:constr type="w" for="ch" forName="Accent2" refType="w" fact="0.5331"/>
              <dgm:constr type="h" for="ch" forName="Accent2" refType="h" fact="0.2284"/>
              <dgm:constr type="l" for="ch" forName="Accent3" refType="w" fact="0"/>
              <dgm:constr type="t" for="ch" forName="Accent3" refType="h" fact="0.263"/>
              <dgm:constr type="w" for="ch" forName="Accent3" refType="w" fact="0.5331"/>
              <dgm:constr type="h" for="ch" forName="Accent3" refType="h" fact="0.2284"/>
              <dgm:constr type="l" for="ch" forName="Accent4" refType="w" fact="0.1481"/>
              <dgm:constr type="t" for="ch" forName="Accent4" refType="h" fact="0.3945"/>
              <dgm:constr type="w" for="ch" forName="Accent4" refType="w" fact="0.5331"/>
              <dgm:constr type="h" for="ch" forName="Accent4" refType="h" fact="0.2284"/>
              <dgm:constr type="l" for="ch" forName="Accent5" refType="w" fact="0"/>
              <dgm:constr type="t" for="ch" forName="Accent5" refType="h" fact="0.5258"/>
              <dgm:constr type="w" for="ch" forName="Accent5" refType="w" fact="0.5331"/>
              <dgm:constr type="h" for="ch" forName="Accent5" refType="h" fact="0.2284"/>
              <dgm:constr type="l" for="ch" forName="Accent6" refType="w" fact="0.1481"/>
              <dgm:constr type="t" for="ch" forName="Accent6" refType="h" fact="0.6573"/>
              <dgm:constr type="w" for="ch" forName="Accent6" refType="w" fact="0.5331"/>
              <dgm:constr type="h" for="ch" forName="Accent6" refType="h" fact="0.2284"/>
              <dgm:constr type="l" for="ch" forName="Accent7" refType="w" fact="0.0378"/>
              <dgm:constr type="t" for="ch" forName="Accent7" refType="h" fact="0.8037"/>
              <dgm:constr type="w" for="ch" forName="Accent7" refType="w" fact="0.458"/>
              <dgm:constr type="h" for="ch" forName="Accent7" refType="h" fact="0.1963"/>
              <dgm:constr type="l" for="ch" forName="Parent1" refType="w" fact="0.1171"/>
              <dgm:constr type="t" for="ch" forName="Parent1" refType="h" fact="0.0827"/>
              <dgm:constr type="w" for="ch" forName="Parent1" refType="w" fact="0.2975"/>
              <dgm:constr type="h" for="ch" forName="Parent1" refType="h" fact="0.0637"/>
              <dgm:constr type="l" for="ch" forName="Parent2" refType="w" fact="0.2658"/>
              <dgm:constr type="t" for="ch" forName="Parent2" refType="h" fact="0.2142"/>
              <dgm:constr type="w" for="ch" forName="Parent2" refType="w" fact="0.2975"/>
              <dgm:constr type="h" for="ch" forName="Parent2" refType="h" fact="0.0637"/>
              <dgm:constr type="l" for="ch" forName="Parent3" refType="w" fact="0.1171"/>
              <dgm:constr type="t" for="ch" forName="Parent3" refType="h" fact="0.3457"/>
              <dgm:constr type="w" for="ch" forName="Parent3" refType="w" fact="0.2975"/>
              <dgm:constr type="h" for="ch" forName="Parent3" refType="h" fact="0.0637"/>
              <dgm:constr type="l" for="ch" forName="Parent4" refType="w" fact="0.2658"/>
              <dgm:constr type="t" for="ch" forName="Parent4" refType="h" fact="0.4772"/>
              <dgm:constr type="w" for="ch" forName="Parent4" refType="w" fact="0.2975"/>
              <dgm:constr type="h" for="ch" forName="Parent4" refType="h" fact="0.0637"/>
              <dgm:constr type="l" for="ch" forName="Parent5" refType="w" fact="0.1171"/>
              <dgm:constr type="t" for="ch" forName="Parent5" refType="h" fact="0.6085"/>
              <dgm:constr type="w" for="ch" forName="Parent5" refType="w" fact="0.2975"/>
              <dgm:constr type="h" for="ch" forName="Parent5" refType="h" fact="0.0637"/>
              <dgm:constr type="l" for="ch" forName="Parent6" refType="w" fact="0.2658"/>
              <dgm:constr type="t" for="ch" forName="Parent6" refType="h" fact="0.74"/>
              <dgm:constr type="w" for="ch" forName="Parent6" refType="w" fact="0.2975"/>
              <dgm:constr type="h" for="ch" forName="Parent6" refType="h" fact="0.0637"/>
              <dgm:constr type="l" for="ch" forName="Parent7" refType="w" fact="0.1171"/>
              <dgm:constr type="t" for="ch" forName="Parent7" refType="h" fact="0.8715"/>
              <dgm:constr type="w" for="ch" forName="Parent7" refType="w" fact="0.2975"/>
              <dgm:constr type="h" for="ch" forName="Parent7" refType="h" fact="0.0637"/>
              <dgm:constr type="l" for="ch" forName="Child1" refType="w" fact="0.5348"/>
              <dgm:constr type="t" for="ch" forName="Child1" refType="h" fact="0.0678"/>
              <dgm:constr type="w" for="ch" forName="Child1" refType="w" fact="0.3196"/>
              <dgm:constr type="h" for="ch" forName="Child1" refType="h" fact="0.0908"/>
              <dgm:constr type="l" for="ch" forName="Child2" refType="w" fact="0.6804"/>
              <dgm:constr type="t" for="ch" forName="Child2" refType="h" fact="0.2006"/>
              <dgm:constr type="w" for="ch" forName="Child2" refType="w" fact="0.3196"/>
              <dgm:constr type="h" for="ch" forName="Child2" refType="h" fact="0.0908"/>
              <dgm:constr type="l" for="ch" forName="Child3" refType="w" fact="0.5348"/>
              <dgm:constr type="t" for="ch" forName="Child3" refType="h" fact="0.3308"/>
              <dgm:constr type="w" for="ch" forName="Child3" refType="w" fact="0.3196"/>
              <dgm:constr type="h" for="ch" forName="Child3" refType="h" fact="0.0908"/>
              <dgm:constr type="l" for="ch" forName="Child4" refType="w" fact="0.6804"/>
              <dgm:constr type="t" for="ch" forName="Child4" refType="h" fact="0.4623"/>
              <dgm:constr type="w" for="ch" forName="Child4" refType="w" fact="0.3196"/>
              <dgm:constr type="h" for="ch" forName="Child4" refType="h" fact="0.0908"/>
              <dgm:constr type="l" for="ch" forName="Child5" refType="w" fact="0.5348"/>
              <dgm:constr type="t" for="ch" forName="Child5" refType="h" fact="0.5936"/>
              <dgm:constr type="w" for="ch" forName="Child5" refType="w" fact="0.3196"/>
              <dgm:constr type="h" for="ch" forName="Child5" refType="h" fact="0.0908"/>
              <dgm:constr type="l" for="ch" forName="Child6" refType="w" fact="0.6804"/>
              <dgm:constr type="t" for="ch" forName="Child6" refType="h" fact="0.7251"/>
              <dgm:constr type="w" for="ch" forName="Child6" refType="w" fact="0.3196"/>
              <dgm:constr type="h" for="ch" forName="Child6" refType="h" fact="0.0908"/>
              <dgm:constr type="l" for="ch" forName="Child7" refType="w" fact="0.5348"/>
              <dgm:constr type="t" for="ch" forName="Child7" refType="h" fact="0.8579"/>
              <dgm:constr type="w" for="ch" forName="Child7" refType="w" fact="0.3196"/>
              <dgm:constr type="h" for="ch" forName="Child7" refType="h" fact="0.0908"/>
            </dgm:constrLst>
          </dgm:else>
        </dgm:choose>
      </dgm:else>
    </dgm:choose>
    <dgm:forEach name="wrapper" axis="self" ptType="parTrans">
      <dgm:forEach name="accentRepeat" axis="self">
        <dgm:layoutNode name="Accent" styleLbl="node1">
          <dgm:alg type="sp"/>
          <dgm:choose name="Name20">
            <dgm:if name="Name21" func="var" arg="dir" op="equ" val="norm">
              <dgm:choose name="Name22">
                <dgm:if name="Name23" axis="precedSib" ptType="node" func="cnt" op="equ" val="0">
                  <dgm:choose name="Name24">
                    <dgm:if name="Name25" axis="followSib" ptType="node" func="cnt" op="equ" val="0">
                      <dgm:shape xmlns:r="http://schemas.openxmlformats.org/officeDocument/2006/relationships" type="circularArrow" r:blip="">
                        <dgm:adjLst>
                          <dgm:adj idx="1" val="0.1098"/>
                          <dgm:adj idx="2" val="19.0387"/>
                          <dgm:adj idx="3" val="150"/>
                          <dgm:adj idx="4" val="180"/>
                          <dgm:adj idx="5" val="0.125"/>
                        </dgm:adjLst>
                      </dgm:shape>
                    </dgm:if>
                    <dgm:else name="Name26">
                      <dgm:shape xmlns:r="http://schemas.openxmlformats.org/officeDocument/2006/relationships" type="circularArrow" r:blip="">
                        <dgm:adjLst>
                          <dgm:adj idx="1" val="0.1098"/>
                          <dgm:adj idx="2" val="19.0387"/>
                          <dgm:adj idx="3" val="75"/>
                          <dgm:adj idx="4" val="180"/>
                          <dgm:adj idx="5" val="0.125"/>
                        </dgm:adjLst>
                      </dgm:shape>
                    </dgm:else>
                  </dgm:choose>
                </dgm:if>
                <dgm:else name="Name27">
                  <dgm:choose name="Name28">
                    <dgm:if name="Name29" axis="followSib" ptType="node" func="cnt" op="equ" val="0">
                      <dgm:choose name="Name30">
                        <dgm:if name="Name31" axis="precedSib" ptType="node" func="cnt" op="equ" val="1">
                          <dgm:shape xmlns:r="http://schemas.openxmlformats.org/officeDocument/2006/relationships" type="blockArc" r:blip="">
                            <dgm:adjLst>
                              <dgm:adj idx="1" val="0"/>
                              <dgm:adj idx="2" val="-45"/>
                              <dgm:adj idx="3" val="0.1274"/>
                            </dgm:adjLst>
                          </dgm:shape>
                        </dgm:if>
                        <dgm:if name="Name32" axis="precedSib" ptType="node" func="cnt" op="equ" val="2">
                          <dgm:shape xmlns:r="http://schemas.openxmlformats.org/officeDocument/2006/relationships" type="blockArc" r:blip="">
                            <dgm:adjLst>
                              <dgm:adj idx="1" val="-135"/>
                              <dgm:adj idx="2" val="180"/>
                              <dgm:adj idx="3" val="0.1274"/>
                            </dgm:adjLst>
                          </dgm:shape>
                        </dgm:if>
                        <dgm:if name="Name33" axis="precedSib" ptType="node" func="cnt" op="equ" val="3">
                          <dgm:shape xmlns:r="http://schemas.openxmlformats.org/officeDocument/2006/relationships" type="blockArc" r:blip="">
                            <dgm:adjLst>
                              <dgm:adj idx="1" val="0"/>
                              <dgm:adj idx="2" val="-45"/>
                              <dgm:adj idx="3" val="0.1274"/>
                            </dgm:adjLst>
                          </dgm:shape>
                        </dgm:if>
                        <dgm:if name="Name34" axis="precedSib" ptType="node" func="cnt" op="equ" val="4">
                          <dgm:shape xmlns:r="http://schemas.openxmlformats.org/officeDocument/2006/relationships" type="blockArc" r:blip="">
                            <dgm:adjLst>
                              <dgm:adj idx="1" val="-135"/>
                              <dgm:adj idx="2" val="180"/>
                              <dgm:adj idx="3" val="0.1274"/>
                            </dgm:adjLst>
                          </dgm:shape>
                        </dgm:if>
                        <dgm:if name="Name35" axis="precedSib" ptType="node" func="cnt" op="equ" val="5">
                          <dgm:shape xmlns:r="http://schemas.openxmlformats.org/officeDocument/2006/relationships" type="blockArc" r:blip="">
                            <dgm:adjLst>
                              <dgm:adj idx="1" val="0"/>
                              <dgm:adj idx="2" val="-45"/>
                              <dgm:adj idx="3" val="0.1274"/>
                            </dgm:adjLst>
                          </dgm:shape>
                        </dgm:if>
                        <dgm:if name="Name36" axis="precedSib" ptType="node" func="cnt" op="equ" val="6">
                          <dgm:shape xmlns:r="http://schemas.openxmlformats.org/officeDocument/2006/relationships" type="blockArc" r:blip="">
                            <dgm:adjLst>
                              <dgm:adj idx="1" val="-135"/>
                              <dgm:adj idx="2" val="180"/>
                              <dgm:adj idx="3" val="0.1274"/>
                            </dgm:adjLst>
                          </dgm:shape>
                        </dgm:if>
                        <dgm:else name="Name37"/>
                      </dgm:choose>
                    </dgm:if>
                    <dgm:else name="Name38">
                      <dgm:choose name="Name39">
                        <dgm:if name="Name40" axis="precedSib" ptType="node" func="cnt" op="equ" val="0">
                          <dgm:shape xmlns:r="http://schemas.openxmlformats.org/officeDocument/2006/relationships" type="blockArc" r:blip="">
                            <dgm:adjLst>
                              <dgm:adj idx="1" val="-133.1632"/>
                              <dgm:adj idx="2" val="65"/>
                              <dgm:adj idx="3" val="0.13"/>
                            </dgm:adjLst>
                          </dgm:shape>
                        </dgm:if>
                        <dgm:if name="Name41" axis="precedSib" ptType="node" func="cnt" op="equ" val="1">
                          <dgm:shape xmlns:r="http://schemas.openxmlformats.org/officeDocument/2006/relationships" type="leftCircularArrow" r:blip="">
                            <dgm:adjLst>
                              <dgm:adj idx="1" val="0.1098"/>
                              <dgm:adj idx="2" val="19.0387"/>
                              <dgm:adj idx="3" val="105"/>
                              <dgm:adj idx="4" val="-45"/>
                              <dgm:adj idx="5" val="0.125"/>
                            </dgm:adjLst>
                          </dgm:shape>
                        </dgm:if>
                        <dgm:if name="Name42" axis="precedSib" ptType="node" func="cnt" op="equ" val="2">
                          <dgm:shape xmlns:r="http://schemas.openxmlformats.org/officeDocument/2006/relationships" type="circularArrow" r:blip="">
                            <dgm:adjLst>
                              <dgm:adj idx="1" val="0.1098"/>
                              <dgm:adj idx="2" val="19.0387"/>
                              <dgm:adj idx="3" val="75"/>
                              <dgm:adj idx="4" val="-135"/>
                              <dgm:adj idx="5" val="0.125"/>
                            </dgm:adjLst>
                          </dgm:shape>
                        </dgm:if>
                        <dgm:if name="Name43" axis="precedSib" ptType="node" func="cnt" op="equ" val="3">
                          <dgm:shape xmlns:r="http://schemas.openxmlformats.org/officeDocument/2006/relationships" type="leftCircularArrow" r:blip="">
                            <dgm:adjLst>
                              <dgm:adj idx="1" val="0.1098"/>
                              <dgm:adj idx="2" val="19.0387"/>
                              <dgm:adj idx="3" val="105"/>
                              <dgm:adj idx="4" val="-45"/>
                              <dgm:adj idx="5" val="0.125"/>
                            </dgm:adjLst>
                          </dgm:shape>
                        </dgm:if>
                        <dgm:if name="Name44" axis="precedSib" ptType="node" func="cnt" op="equ" val="4">
                          <dgm:shape xmlns:r="http://schemas.openxmlformats.org/officeDocument/2006/relationships" type="circularArrow" r:blip="">
                            <dgm:adjLst>
                              <dgm:adj idx="1" val="0.1098"/>
                              <dgm:adj idx="2" val="19.0387"/>
                              <dgm:adj idx="3" val="75"/>
                              <dgm:adj idx="4" val="-135"/>
                              <dgm:adj idx="5" val="0.125"/>
                            </dgm:adjLst>
                          </dgm:shape>
                        </dgm:if>
                        <dgm:if name="Name45" axis="precedSib" ptType="node" func="cnt" op="equ" val="5">
                          <dgm:shape xmlns:r="http://schemas.openxmlformats.org/officeDocument/2006/relationships" type="leftCircularArrow" r:blip="">
                            <dgm:adjLst>
                              <dgm:adj idx="1" val="0.1098"/>
                              <dgm:adj idx="2" val="19.0387"/>
                              <dgm:adj idx="3" val="105"/>
                              <dgm:adj idx="4" val="-45"/>
                              <dgm:adj idx="5" val="0.125"/>
                            </dgm:adjLst>
                          </dgm:shape>
                        </dgm:if>
                        <dgm:if name="Name46" axis="precedSib" ptType="node" func="cnt" op="equ" val="6">
                          <dgm:shape xmlns:r="http://schemas.openxmlformats.org/officeDocument/2006/relationships" type="blockArc" r:blip="">
                            <dgm:adjLst>
                              <dgm:adj idx="1" val="-135"/>
                              <dgm:adj idx="2" val="180"/>
                              <dgm:adj idx="3" val="0.1274"/>
                            </dgm:adjLst>
                          </dgm:shape>
                        </dgm:if>
                        <dgm:else name="Name47"/>
                      </dgm:choose>
                    </dgm:else>
                  </dgm:choose>
                </dgm:else>
              </dgm:choose>
            </dgm:if>
            <dgm:else name="Name48">
              <dgm:choose name="Name49">
                <dgm:if name="Name50" axis="precedSib" ptType="node" func="cnt" op="equ" val="0">
                  <dgm:choose name="Name51">
                    <dgm:if name="Name52" axis="followSib" ptType="node" func="cnt" op="equ" val="0">
                      <dgm:shape xmlns:r="http://schemas.openxmlformats.org/officeDocument/2006/relationships" type="leftCircularArrow" r:blip="">
                        <dgm:adjLst>
                          <dgm:adj idx="1" val="0.1098"/>
                          <dgm:adj idx="2" val="19.0387"/>
                          <dgm:adj idx="3" val="30"/>
                          <dgm:adj idx="4" val="0"/>
                          <dgm:adj idx="5" val="0.125"/>
                        </dgm:adjLst>
                      </dgm:shape>
                    </dgm:if>
                    <dgm:else name="Name53">
                      <dgm:shape xmlns:r="http://schemas.openxmlformats.org/officeDocument/2006/relationships" type="leftCircularArrow" r:blip="">
                        <dgm:adjLst>
                          <dgm:adj idx="1" val="0.1098"/>
                          <dgm:adj idx="2" val="19.0387"/>
                          <dgm:adj idx="3" val="105"/>
                          <dgm:adj idx="4" val="0"/>
                          <dgm:adj idx="5" val="0.125"/>
                        </dgm:adjLst>
                      </dgm:shape>
                    </dgm:else>
                  </dgm:choose>
                </dgm:if>
                <dgm:else name="Name54">
                  <dgm:choose name="Name55">
                    <dgm:if name="Name56" axis="followSib" ptType="node" func="cnt" op="equ" val="0">
                      <dgm:choose name="Name57">
                        <dgm:if name="Name58" axis="precedSib" ptType="node" func="cnt" op="equ" val="1">
                          <dgm:shape xmlns:r="http://schemas.openxmlformats.org/officeDocument/2006/relationships" type="blockArc" r:blip="">
                            <dgm:adjLst>
                              <dgm:adj idx="1" val="-135"/>
                              <dgm:adj idx="2" val="180"/>
                              <dgm:adj idx="3" val="0.1274"/>
                            </dgm:adjLst>
                          </dgm:shape>
                        </dgm:if>
                        <dgm:if name="Name59" axis="precedSib" ptType="node" func="cnt" op="equ" val="2">
                          <dgm:shape xmlns:r="http://schemas.openxmlformats.org/officeDocument/2006/relationships" type="blockArc" r:blip="">
                            <dgm:adjLst>
                              <dgm:adj idx="1" val="0"/>
                              <dgm:adj idx="2" val="-45"/>
                              <dgm:adj idx="3" val="0.1274"/>
                            </dgm:adjLst>
                          </dgm:shape>
                        </dgm:if>
                        <dgm:if name="Name60" axis="precedSib" ptType="node" func="cnt" op="equ" val="3">
                          <dgm:shape xmlns:r="http://schemas.openxmlformats.org/officeDocument/2006/relationships" type="blockArc" r:blip="">
                            <dgm:adjLst>
                              <dgm:adj idx="1" val="-135"/>
                              <dgm:adj idx="2" val="180"/>
                              <dgm:adj idx="3" val="0.1274"/>
                            </dgm:adjLst>
                          </dgm:shape>
                        </dgm:if>
                        <dgm:if name="Name61" axis="precedSib" ptType="node" func="cnt" op="equ" val="4">
                          <dgm:shape xmlns:r="http://schemas.openxmlformats.org/officeDocument/2006/relationships" type="blockArc" r:blip="">
                            <dgm:adjLst>
                              <dgm:adj idx="1" val="0"/>
                              <dgm:adj idx="2" val="-45"/>
                              <dgm:adj idx="3" val="0.1274"/>
                            </dgm:adjLst>
                          </dgm:shape>
                        </dgm:if>
                        <dgm:if name="Name62" axis="precedSib" ptType="node" func="cnt" op="equ" val="5">
                          <dgm:shape xmlns:r="http://schemas.openxmlformats.org/officeDocument/2006/relationships" type="blockArc" r:blip="">
                            <dgm:adjLst>
                              <dgm:adj idx="1" val="-135"/>
                              <dgm:adj idx="2" val="180"/>
                              <dgm:adj idx="3" val="0.1274"/>
                            </dgm:adjLst>
                          </dgm:shape>
                        </dgm:if>
                        <dgm:if name="Name63" axis="precedSib" ptType="node" func="cnt" op="equ" val="6">
                          <dgm:shape xmlns:r="http://schemas.openxmlformats.org/officeDocument/2006/relationships" type="blockArc" r:blip="">
                            <dgm:adjLst>
                              <dgm:adj idx="1" val="0"/>
                              <dgm:adj idx="2" val="-45"/>
                              <dgm:adj idx="3" val="0.1274"/>
                            </dgm:adjLst>
                          </dgm:shape>
                        </dgm:if>
                        <dgm:else name="Name64"/>
                      </dgm:choose>
                    </dgm:if>
                    <dgm:else name="Name65">
                      <dgm:choose name="Name66">
                        <dgm:if name="Name67" axis="precedSib" ptType="node" func="cnt" op="equ" val="0">
                          <dgm:shape xmlns:r="http://schemas.openxmlformats.org/officeDocument/2006/relationships" type="blockArc" r:blip="">
                            <dgm:adjLst>
                              <dgm:adj idx="1" val="-133.1632"/>
                              <dgm:adj idx="2" val="65"/>
                              <dgm:adj idx="3" val="0.13"/>
                            </dgm:adjLst>
                          </dgm:shape>
                        </dgm:if>
                        <dgm:if name="Name68" axis="precedSib" ptType="node" func="cnt" op="equ" val="1">
                          <dgm:shape xmlns:r="http://schemas.openxmlformats.org/officeDocument/2006/relationships" type="circularArrow" r:blip="">
                            <dgm:adjLst>
                              <dgm:adj idx="1" val="0.1098"/>
                              <dgm:adj idx="2" val="19.0387"/>
                              <dgm:adj idx="3" val="75"/>
                              <dgm:adj idx="4" val="-135"/>
                              <dgm:adj idx="5" val="0.125"/>
                            </dgm:adjLst>
                          </dgm:shape>
                        </dgm:if>
                        <dgm:if name="Name69" axis="precedSib" ptType="node" func="cnt" op="equ" val="2">
                          <dgm:shape xmlns:r="http://schemas.openxmlformats.org/officeDocument/2006/relationships" type="leftCircularArrow" r:blip="">
                            <dgm:adjLst>
                              <dgm:adj idx="1" val="0.1098"/>
                              <dgm:adj idx="2" val="19.0387"/>
                              <dgm:adj idx="3" val="105"/>
                              <dgm:adj idx="4" val="-45"/>
                              <dgm:adj idx="5" val="0.125"/>
                            </dgm:adjLst>
                          </dgm:shape>
                        </dgm:if>
                        <dgm:if name="Name70" axis="precedSib" ptType="node" func="cnt" op="equ" val="3">
                          <dgm:shape xmlns:r="http://schemas.openxmlformats.org/officeDocument/2006/relationships" type="circularArrow" r:blip="">
                            <dgm:adjLst>
                              <dgm:adj idx="1" val="0.1098"/>
                              <dgm:adj idx="2" val="19.0387"/>
                              <dgm:adj idx="3" val="75"/>
                              <dgm:adj idx="4" val="-135"/>
                              <dgm:adj idx="5" val="0.125"/>
                            </dgm:adjLst>
                          </dgm:shape>
                        </dgm:if>
                        <dgm:if name="Name71" axis="precedSib" ptType="node" func="cnt" op="equ" val="4">
                          <dgm:shape xmlns:r="http://schemas.openxmlformats.org/officeDocument/2006/relationships" type="leftCircularArrow" r:blip="">
                            <dgm:adjLst>
                              <dgm:adj idx="1" val="0.1098"/>
                              <dgm:adj idx="2" val="19.0387"/>
                              <dgm:adj idx="3" val="105"/>
                              <dgm:adj idx="4" val="-45"/>
                              <dgm:adj idx="5" val="0.125"/>
                            </dgm:adjLst>
                          </dgm:shape>
                        </dgm:if>
                        <dgm:if name="Name72" axis="precedSib" ptType="node" func="cnt" op="equ" val="5">
                          <dgm:shape xmlns:r="http://schemas.openxmlformats.org/officeDocument/2006/relationships" type="circularArrow" r:blip="">
                            <dgm:adjLst>
                              <dgm:adj idx="1" val="0.1098"/>
                              <dgm:adj idx="2" val="19.0387"/>
                              <dgm:adj idx="3" val="75"/>
                              <dgm:adj idx="4" val="-135"/>
                              <dgm:adj idx="5" val="0.125"/>
                            </dgm:adjLst>
                          </dgm:shape>
                        </dgm:if>
                        <dgm:if name="Name73" axis="precedSib" ptType="node" func="cnt" op="equ" val="6">
                          <dgm:shape xmlns:r="http://schemas.openxmlformats.org/officeDocument/2006/relationships" type="blockArc" r:blip="">
                            <dgm:adjLst>
                              <dgm:adj idx="1" val="0"/>
                              <dgm:adj idx="2" val="-45"/>
                              <dgm:adj idx="3" val="0.1274"/>
                            </dgm:adjLst>
                          </dgm:shape>
                        </dgm:if>
                        <dgm:else name="Name74"/>
                      </dgm:choose>
                    </dgm:else>
                  </dgm:choose>
                </dgm:else>
              </dgm:choose>
            </dgm:else>
          </dgm:choose>
          <dgm:presOf/>
        </dgm:layoutNode>
      </dgm:forEach>
    </dgm:forEach>
    <dgm:forEach name="Name75" axis="ch" ptType="node" cnt="1">
      <dgm:layoutNode name="Accent1">
        <dgm:alg type="sp"/>
        <dgm:shape xmlns:r="http://schemas.openxmlformats.org/officeDocument/2006/relationships" r:blip="">
          <dgm:adjLst/>
        </dgm:shape>
        <dgm:presOf/>
        <dgm:constrLst/>
        <dgm:forEach name="Name76" ref="accentRepeat"/>
      </dgm:layoutNode>
      <dgm:choose name="Name77">
        <dgm:if name="Name78" axis="ch" ptType="node" func="cnt" op="gte" val="1">
          <dgm:layoutNode name="Child1"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79"/>
      </dgm:choose>
      <dgm:layoutNode name="Parent1"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0" axis="ch" ptType="node" st="2" cnt="1">
      <dgm:layoutNode name="Accent2">
        <dgm:alg type="sp"/>
        <dgm:shape xmlns:r="http://schemas.openxmlformats.org/officeDocument/2006/relationships" r:blip="">
          <dgm:adjLst/>
        </dgm:shape>
        <dgm:presOf/>
        <dgm:constrLst/>
        <dgm:forEach name="Name81" ref="accentRepeat"/>
      </dgm:layoutNode>
      <dgm:choose name="Name82">
        <dgm:if name="Name83" axis="ch" ptType="node" func="cnt" op="gte" val="1">
          <dgm:layoutNode name="Child2"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4"/>
      </dgm:choose>
      <dgm:layoutNode name="Parent2"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85" axis="ch" ptType="node" st="3" cnt="1">
      <dgm:layoutNode name="Accent3">
        <dgm:alg type="sp"/>
        <dgm:shape xmlns:r="http://schemas.openxmlformats.org/officeDocument/2006/relationships" r:blip="">
          <dgm:adjLst/>
        </dgm:shape>
        <dgm:presOf/>
        <dgm:constrLst/>
        <dgm:forEach name="Name86" ref="accentRepeat"/>
      </dgm:layoutNode>
      <dgm:choose name="Name87">
        <dgm:if name="Name88" axis="ch" ptType="node" func="cnt" op="gte" val="1">
          <dgm:layoutNode name="Child3"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89"/>
      </dgm:choose>
      <dgm:layoutNode name="Parent3"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0" axis="ch" ptType="node" st="4" cnt="1">
      <dgm:layoutNode name="Accent4">
        <dgm:alg type="sp"/>
        <dgm:shape xmlns:r="http://schemas.openxmlformats.org/officeDocument/2006/relationships" r:blip="">
          <dgm:adjLst/>
        </dgm:shape>
        <dgm:presOf/>
        <dgm:constrLst/>
        <dgm:forEach name="Name91" ref="accentRepeat"/>
      </dgm:layoutNode>
      <dgm:choose name="Name92">
        <dgm:if name="Name93" axis="ch" ptType="node" func="cnt" op="gte" val="1">
          <dgm:layoutNode name="Child4"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4"/>
      </dgm:choose>
      <dgm:layoutNode name="Parent4"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95" axis="ch" ptType="node" st="5" cnt="1">
      <dgm:layoutNode name="Accent5">
        <dgm:alg type="sp"/>
        <dgm:shape xmlns:r="http://schemas.openxmlformats.org/officeDocument/2006/relationships" r:blip="">
          <dgm:adjLst/>
        </dgm:shape>
        <dgm:presOf/>
        <dgm:constrLst/>
        <dgm:forEach name="Name96" ref="accentRepeat"/>
      </dgm:layoutNode>
      <dgm:choose name="Name97">
        <dgm:if name="Name98" axis="ch" ptType="node" func="cnt" op="gte" val="1">
          <dgm:layoutNode name="Child5"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99"/>
      </dgm:choose>
      <dgm:layoutNode name="Parent5"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0" axis="ch" ptType="node" st="6" cnt="1">
      <dgm:layoutNode name="Accent6">
        <dgm:alg type="sp"/>
        <dgm:shape xmlns:r="http://schemas.openxmlformats.org/officeDocument/2006/relationships" r:blip="">
          <dgm:adjLst/>
        </dgm:shape>
        <dgm:presOf/>
        <dgm:constrLst/>
        <dgm:forEach name="Name101" ref="accentRepeat"/>
      </dgm:layoutNode>
      <dgm:choose name="Name102">
        <dgm:if name="Name103" axis="ch" ptType="node" func="cnt" op="gte" val="1">
          <dgm:layoutNode name="Child6"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4"/>
      </dgm:choose>
      <dgm:layoutNode name="Parent6"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forEach name="Name105" axis="ch" ptType="node" st="7" cnt="1">
      <dgm:layoutNode name="Accent7">
        <dgm:alg type="sp"/>
        <dgm:shape xmlns:r="http://schemas.openxmlformats.org/officeDocument/2006/relationships" r:blip="">
          <dgm:adjLst/>
        </dgm:shape>
        <dgm:presOf/>
        <dgm:constrLst/>
        <dgm:forEach name="Name106" ref="accentRepeat"/>
      </dgm:layoutNode>
      <dgm:choose name="Name107">
        <dgm:if name="Name108" axis="ch" ptType="node" func="cnt" op="gte" val="1">
          <dgm:layoutNode name="Child7" styleLbl="revTx">
            <dgm:varLst>
              <dgm:chMax val="0"/>
              <dgm:chPref val="0"/>
              <dgm:bulletEnabled val="1"/>
            </dgm:varLst>
            <dgm:alg type="tx">
              <dgm:param type="stBulletLvl" val="1"/>
              <dgm:param type="parTxLTRAlign" val="l"/>
              <dgm:param type="txAnchorVertCh" val="mid"/>
            </dgm:alg>
            <dgm:shape xmlns:r="http://schemas.openxmlformats.org/officeDocument/2006/relationships" type="rect" r:blip="">
              <dgm:adjLst/>
            </dgm:shape>
            <dgm:presOf axis="des"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if>
        <dgm:else name="Name109"/>
      </dgm:choose>
      <dgm:layoutNode name="Parent7" styleLbl="revTx">
        <dgm:varLst>
          <dgm:chMax val="1"/>
          <dgm:chPref val="1"/>
          <dgm:bulletEnabled val="1"/>
        </dgm:varLst>
        <dgm:alg type="tx">
          <dgm:param type="shpTxLTRAlignCh" val="ctr"/>
          <dgm:param type="txAnchorVertCh" val="mid"/>
        </dgm:alg>
        <dgm:shape xmlns:r="http://schemas.openxmlformats.org/officeDocument/2006/relationships" type="rect"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1</xdr:col>
      <xdr:colOff>285750</xdr:colOff>
      <xdr:row>20</xdr:row>
      <xdr:rowOff>247650</xdr:rowOff>
    </xdr:to>
    <xdr:graphicFrame macro="">
      <xdr:nvGraphicFramePr>
        <xdr:cNvPr id="4" name="Diagram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_redirect$/Documents%20and%20Settings/bd-adija/Local%20Settings/Temporary%20Internet%20Files/Content.Outlook/U63RD855/MK_izdev_samaz_2las_2009_31%2010%2008_arES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ilvijaJ/Local%20Settings/Temporary%20Internet%20Files/Content.IE5/F51GHD5U/KristineS/My%20Documents/Bud&#382;ets%202012/Budzeta%20forma%2014_05%2001%202012%20(2).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N:\Documents%20and%20Settings\Svetlana.Supulniece\Local%20Settings\Temporary%20Internet%20Files\Content.Outlook\J21U5MYL\LIC%20PP%20parrekins%20pec%202012%209m%20DB\LIC%20laboratorija\R0032%20-LIC%20darbs%20laboratorija%20citam%20ar%20palidz%20veidu%20AI%2031102012.xls?B50A6D3F" TargetMode="External"/><Relationship Id="rId1" Type="http://schemas.openxmlformats.org/officeDocument/2006/relationships/externalLinkPath" Target="file:///\\B50A6D3F\R0032%20-LIC%20darbs%20laboratorija%20citam%20ar%20palidz%20veidu%20AI%20311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mbulatoro_pakalpojumu_nodala\Planosana_2012\SAVA\!_Grozijumi%202012.gada%20laikaa\Egija_Grozijumi%20ar%2001.10.2012_NEPIENEMTIE\Apaksas%20SAVA%20rikojuma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su_planosanas_nodala/BUD&#381;ETS/2019/33_finansejums_2018_2021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ndris.skrastins/Desktop/Ivita/8_centralizeto_medikamentu_aprekin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Users\liga.citskovska\Documents\2016\Aknu_transp_04.2016\Aknu_transp_ko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1piel"/>
      <sheetName val="2piel"/>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_pamatlidzekli"/>
      <sheetName val="pec str._PL"/>
      <sheetName val="pēc izm.p. PL"/>
      <sheetName val="pamatlidzekli"/>
      <sheetName val="CITO PL"/>
      <sheetName val="pamatlidzekli (2)"/>
      <sheetName val="PT_mazv.inv."/>
      <sheetName val="pēc izm.p. MI"/>
      <sheetName val="pec str_MI"/>
      <sheetName val="mazv.inventars"/>
      <sheetName val="CITO MI"/>
      <sheetName val="mazv.inventars (2)"/>
      <sheetName val="pakalpojums"/>
      <sheetName val="strukturkodi"/>
      <sheetName val="izm.posteni"/>
      <sheetName val="pec_str__PL"/>
      <sheetName val="pec_str__PL1"/>
      <sheetName val="pēc_izm_p__PL"/>
      <sheetName val="CITO_PL"/>
      <sheetName val="pamatlidzekli_(2)"/>
      <sheetName val="PT_mazv_inv_"/>
      <sheetName val="pēc_izm_p__MI"/>
      <sheetName val="pec_str_MI"/>
      <sheetName val="mazv_inventars"/>
      <sheetName val="CITO_MI"/>
      <sheetName val="mazv_inventars_(2)"/>
      <sheetName val="izm_poste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032"/>
      <sheetName val="Macro1"/>
      <sheetName val="Datu baze bez -"/>
      <sheetName val="Tarifi 18.piel"/>
      <sheetName val="Manip ar 0 tarif"/>
      <sheetName val="LIC tarifi"/>
    </sheetNames>
    <sheetDataSet>
      <sheetData sheetId="0" refreshError="1"/>
      <sheetData sheetId="1">
        <row r="80">
          <cell r="A80" t="str">
            <v>Recover</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Rikojumam"/>
      <sheetName val="Invaliditātei"/>
      <sheetName val="Sheet5"/>
      <sheetName val="Macro1"/>
      <sheetName val="ligumi kopa"/>
      <sheetName val="Datu avoti"/>
      <sheetName val="R0020"/>
      <sheetName val="trukstosie izm."/>
      <sheetName val="Pivot no Rīkoj."/>
      <sheetName val="RIKOJUMS (ar apakšām)"/>
      <sheetName val="RIKOJUMS_GALA"/>
      <sheetName val="Sadal.pa PP no 01.10.2012"/>
      <sheetName val="Pac.iem."/>
    </sheetNames>
    <sheetDataSet>
      <sheetData sheetId="0"/>
      <sheetData sheetId="1"/>
      <sheetData sheetId="2"/>
      <sheetData sheetId="3">
        <row r="106">
          <cell r="A106" t="str">
            <v>Recover</v>
          </cell>
        </row>
      </sheetData>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sheetName val="2020"/>
      <sheetName val="noZinojuma"/>
      <sheetName val="detalizēti"/>
      <sheetName val="ATSKAITE_likums_par_budžetu"/>
      <sheetName val="ATSKAITE_2v"/>
    </sheetNames>
    <sheetDataSet>
      <sheetData sheetId="0">
        <row r="16">
          <cell r="C16">
            <v>3050494</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3."/>
      <sheetName val="8.4."/>
      <sheetName val="8.5."/>
      <sheetName val="Sheet9"/>
      <sheetName val="Sheet10"/>
      <sheetName val="Sheet11"/>
      <sheetName val="Sheet1"/>
    </sheetNames>
    <sheetDataSet>
      <sheetData sheetId="0">
        <row r="5">
          <cell r="C5">
            <v>36540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sheetName val="teksts"/>
      <sheetName val="amb"/>
      <sheetName val="Opera_salidz"/>
      <sheetName val="salidzinajums"/>
      <sheetName val="p2"/>
      <sheetName val="personals"/>
      <sheetName val="pers(sakotn.versija)"/>
    </sheetNames>
    <sheetDataSet>
      <sheetData sheetId="0">
        <row r="4">
          <cell r="B4">
            <v>20.833333333333332</v>
          </cell>
        </row>
        <row r="5">
          <cell r="B5">
            <v>168</v>
          </cell>
        </row>
        <row r="6">
          <cell r="B6">
            <v>9.5833333333333339</v>
          </cell>
        </row>
        <row r="7">
          <cell r="B7">
            <v>1.25</v>
          </cell>
        </row>
      </sheetData>
      <sheetData sheetId="1" refreshError="1"/>
      <sheetData sheetId="2" refreshError="1"/>
      <sheetData sheetId="3" refreshError="1"/>
      <sheetData sheetId="4" refreshError="1"/>
      <sheetData sheetId="5"/>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4FCA4B-3650-4431-BC05-814698A7EE72}" name="Table13" displayName="Table13" ref="B7:I116" totalsRowShown="0" headerRowDxfId="11" headerRowBorderDxfId="10" tableBorderDxfId="9" totalsRowBorderDxfId="8">
  <autoFilter ref="B7:I116" xr:uid="{00000000-0009-0000-0000-000001000000}"/>
  <sortState xmlns:xlrd2="http://schemas.microsoft.com/office/spreadsheetml/2017/richdata2" ref="B8:I111">
    <sortCondition descending="1" ref="C7:C111"/>
  </sortState>
  <tableColumns count="8">
    <tableColumn id="1" xr3:uid="{6A9D5CAC-B138-45A7-ABA0-CBBF2A76B87C}" name="Nr." dataDxfId="7">
      <calculatedColumnFormula>ROW()-ROW(Table13[[#Headers],[Nr.]])</calculatedColumnFormula>
    </tableColumn>
    <tableColumn id="2" xr3:uid="{954156A2-A787-4491-A942-1CE9B1B15532}" name="Datums" dataDxfId="6"/>
    <tableColumn id="3" xr3:uid="{4DD4B7F3-B75E-42AA-BC9C-5FF1E6E071EE}" name="Iesniedzējs" dataDxfId="5"/>
    <tableColumn id="4" xr3:uid="{8A457DEA-798C-4DB4-AD3A-8B45B4707B6A}" name="Sadaļas nosaukums manipulāciju sarakstā" dataDxfId="4"/>
    <tableColumn id="5" xr3:uid="{0201E715-FD22-4954-AE97-355CAC42F2EB}" name="Manipulācijas kods" dataDxfId="3" dataCellStyle="Normal_Sheet1 2"/>
    <tableColumn id="6" xr3:uid="{B175044A-F543-4D21-907F-FBD942D132B2}" name="Manipulācijas nosaukums" dataDxfId="2" dataCellStyle="Normal 3 5"/>
    <tableColumn id="7" xr3:uid="{EF4838C5-4957-4276-A96C-8E95A5561834}" name="Jauna manipulācija/esošas manipulācijas pārrēķins/lūgums svītrot" dataDxfId="1"/>
    <tableColumn id="8" xr3:uid="{2E2E800C-E816-46E3-868B-6DAC57AC4523}" name="Piezīmes" dataDxfId="0" dataCellStyle="Normal 3 5"/>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mnvd.gov.lv/lv/ligumpartneriem/ligumu-dokumenti/pakalpojumu-tarifi"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vmnvd.gov.lv/lv/nvd-pakalpojumi/medicinas-pakalpojumu-ieklausana-un-tarifu-parrekinasan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D24"/>
  <sheetViews>
    <sheetView showGridLines="0" workbookViewId="0">
      <selection activeCell="C4" sqref="C4"/>
    </sheetView>
  </sheetViews>
  <sheetFormatPr defaultColWidth="9.140625" defaultRowHeight="15" x14ac:dyDescent="0.25"/>
  <cols>
    <col min="1" max="1" width="55.5703125" style="1" customWidth="1"/>
    <col min="2" max="2" width="73" style="1" customWidth="1"/>
    <col min="3" max="3" width="75.140625" style="1" customWidth="1"/>
    <col min="4" max="16384" width="9.140625" style="1"/>
  </cols>
  <sheetData>
    <row r="2" spans="2:4" ht="24.75" customHeight="1" x14ac:dyDescent="0.25">
      <c r="B2" s="496" t="s">
        <v>44</v>
      </c>
    </row>
    <row r="3" spans="2:4" ht="24.75" customHeight="1" x14ac:dyDescent="0.25">
      <c r="B3" s="496"/>
    </row>
    <row r="4" spans="2:4" ht="30" customHeight="1" x14ac:dyDescent="0.25">
      <c r="B4" s="18" t="s">
        <v>39</v>
      </c>
    </row>
    <row r="5" spans="2:4" ht="33.75" customHeight="1" x14ac:dyDescent="0.25">
      <c r="B5" s="19" t="s">
        <v>35</v>
      </c>
      <c r="D5" s="1" t="s">
        <v>6</v>
      </c>
    </row>
    <row r="6" spans="2:4" ht="24" customHeight="1" x14ac:dyDescent="0.25">
      <c r="B6" s="20"/>
    </row>
    <row r="7" spans="2:4" ht="24.75" customHeight="1" x14ac:dyDescent="0.25">
      <c r="B7" s="21"/>
    </row>
    <row r="8" spans="2:4" ht="12" customHeight="1" x14ac:dyDescent="0.25">
      <c r="B8" s="22"/>
    </row>
    <row r="9" spans="2:4" ht="49.5" customHeight="1" x14ac:dyDescent="0.25">
      <c r="B9" s="23" t="s">
        <v>51</v>
      </c>
    </row>
    <row r="10" spans="2:4" ht="24" customHeight="1" x14ac:dyDescent="0.25">
      <c r="B10" s="24" t="s">
        <v>304</v>
      </c>
    </row>
    <row r="11" spans="2:4" ht="31.5" x14ac:dyDescent="0.25">
      <c r="B11" s="23" t="s">
        <v>52</v>
      </c>
    </row>
    <row r="12" spans="2:4" ht="21.75" customHeight="1" x14ac:dyDescent="0.25">
      <c r="B12" s="24" t="s">
        <v>36</v>
      </c>
    </row>
    <row r="13" spans="2:4" ht="17.25" customHeight="1" x14ac:dyDescent="0.25">
      <c r="B13" s="23" t="s">
        <v>37</v>
      </c>
    </row>
    <row r="14" spans="2:4" ht="24" customHeight="1" x14ac:dyDescent="0.25">
      <c r="B14" s="24" t="s">
        <v>305</v>
      </c>
    </row>
    <row r="15" spans="2:4" ht="45.75" customHeight="1" x14ac:dyDescent="0.25">
      <c r="B15" s="25"/>
    </row>
    <row r="16" spans="2:4" ht="24" customHeight="1" x14ac:dyDescent="0.25">
      <c r="B16" s="20"/>
    </row>
    <row r="17" spans="1:2" ht="15.75" customHeight="1" x14ac:dyDescent="0.25">
      <c r="B17" s="23" t="s">
        <v>43</v>
      </c>
    </row>
    <row r="18" spans="1:2" x14ac:dyDescent="0.25">
      <c r="B18" s="24" t="s">
        <v>42</v>
      </c>
    </row>
    <row r="19" spans="1:2" ht="17.25" customHeight="1" x14ac:dyDescent="0.25">
      <c r="B19" s="20"/>
    </row>
    <row r="20" spans="1:2" ht="24" customHeight="1" x14ac:dyDescent="0.25">
      <c r="B20" s="26"/>
    </row>
    <row r="21" spans="1:2" ht="26.25" customHeight="1" x14ac:dyDescent="0.25"/>
    <row r="22" spans="1:2" ht="14.25" customHeight="1" x14ac:dyDescent="0.25">
      <c r="A22" s="17" t="s">
        <v>356</v>
      </c>
    </row>
    <row r="23" spans="1:2" x14ac:dyDescent="0.25">
      <c r="A23" s="2" t="s">
        <v>357</v>
      </c>
    </row>
    <row r="24" spans="1:2" ht="15" customHeight="1" x14ac:dyDescent="0.25"/>
  </sheetData>
  <mergeCells count="1">
    <mergeCell ref="B2:B3"/>
  </mergeCells>
  <hyperlinks>
    <hyperlink ref="B5" location="'Izskatīšanas procesā'!A1" display="Skatīt darblapu &quot;Izskatīšanas procesā&quot;" xr:uid="{00000000-0004-0000-0000-000000000000}"/>
    <hyperlink ref="B10" location="'Jaunas manipulācijas'!A1" display="Skatīt darblapu &quot;Jaunas manipulācijas&quot;" xr:uid="{00000000-0004-0000-0000-000001000000}"/>
    <hyperlink ref="B12" location="'Pārrēķinātas manipulācijas'!A1" display="Skatīt darblapu &quot;Pārrēķinātas manipulācijas&quot;" xr:uid="{00000000-0004-0000-0000-000002000000}"/>
    <hyperlink ref="B14" location="Citas_manipulāciju_izmaiņas!A1" display="Skatīt darblapu &quot;Citas izmaiņas&quot;" xr:uid="{00000000-0004-0000-0000-000003000000}"/>
    <hyperlink ref="B18" r:id="rId1" display="Skatīt manipulāciju sarakstu" xr:uid="{00000000-0004-0000-0000-000004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B04B-62B0-491D-A88C-F135CC0857E3}">
  <sheetPr>
    <tabColor theme="0" tint="-0.499984740745262"/>
    <pageSetUpPr fitToPage="1"/>
  </sheetPr>
  <dimension ref="B1:T159"/>
  <sheetViews>
    <sheetView showGridLines="0" zoomScale="80" zoomScaleNormal="80" workbookViewId="0">
      <selection activeCell="G12" sqref="G12"/>
    </sheetView>
  </sheetViews>
  <sheetFormatPr defaultColWidth="9.140625" defaultRowHeight="15" x14ac:dyDescent="0.25"/>
  <cols>
    <col min="1" max="1" width="2.140625" style="1" customWidth="1"/>
    <col min="2" max="2" width="9.140625" style="1"/>
    <col min="3" max="3" width="11.85546875" style="1" customWidth="1"/>
    <col min="4" max="4" width="40" style="1" customWidth="1"/>
    <col min="5" max="5" width="21.140625" style="30" customWidth="1"/>
    <col min="6" max="6" width="14.5703125" style="1" customWidth="1"/>
    <col min="7" max="7" width="62.140625" style="29" customWidth="1"/>
    <col min="8" max="8" width="30.5703125" style="1" customWidth="1"/>
    <col min="9" max="9" width="35.85546875" style="29" customWidth="1"/>
    <col min="10" max="16384" width="9.140625" style="1"/>
  </cols>
  <sheetData>
    <row r="1" spans="2:9" ht="27" customHeight="1" x14ac:dyDescent="0.3">
      <c r="B1" s="41" t="s">
        <v>319</v>
      </c>
    </row>
    <row r="2" spans="2:9" ht="36.6" customHeight="1" x14ac:dyDescent="0.25">
      <c r="B2" s="497" t="s">
        <v>41</v>
      </c>
      <c r="C2" s="497"/>
      <c r="D2" s="497"/>
      <c r="E2" s="497"/>
      <c r="F2" s="497"/>
      <c r="G2" s="497"/>
      <c r="H2" s="497"/>
    </row>
    <row r="3" spans="2:9" ht="16.5" customHeight="1" x14ac:dyDescent="0.25">
      <c r="B3" s="3"/>
      <c r="C3" s="498" t="s">
        <v>45</v>
      </c>
      <c r="D3" s="498"/>
      <c r="E3" s="31"/>
      <c r="F3" s="3"/>
      <c r="G3" s="3"/>
      <c r="H3" s="3"/>
    </row>
    <row r="4" spans="2:9" s="7" customFormat="1" ht="17.25" customHeight="1" x14ac:dyDescent="0.25">
      <c r="B4" s="499" t="s">
        <v>296</v>
      </c>
      <c r="C4" s="499"/>
      <c r="D4" s="499"/>
      <c r="E4" s="499"/>
      <c r="F4" s="499"/>
      <c r="G4" s="499"/>
      <c r="H4" s="499"/>
      <c r="I4" s="37"/>
    </row>
    <row r="5" spans="2:9" ht="9.6" customHeight="1" x14ac:dyDescent="0.25">
      <c r="B5" s="5"/>
      <c r="C5" s="500"/>
      <c r="D5" s="500"/>
      <c r="E5" s="500"/>
      <c r="F5" s="500"/>
      <c r="G5" s="500"/>
      <c r="H5" s="4"/>
    </row>
    <row r="6" spans="2:9" ht="36" customHeight="1" x14ac:dyDescent="0.25">
      <c r="B6" s="501" t="s">
        <v>39</v>
      </c>
      <c r="C6" s="501"/>
      <c r="D6" s="501"/>
      <c r="E6" s="501"/>
      <c r="F6" s="501"/>
      <c r="G6" s="501"/>
      <c r="H6" s="501"/>
      <c r="I6" s="501"/>
    </row>
    <row r="7" spans="2:9" s="36" customFormat="1" ht="45" x14ac:dyDescent="0.25">
      <c r="B7" s="53" t="s">
        <v>25</v>
      </c>
      <c r="C7" s="32" t="s">
        <v>21</v>
      </c>
      <c r="D7" s="32" t="s">
        <v>32</v>
      </c>
      <c r="E7" s="32" t="s">
        <v>38</v>
      </c>
      <c r="F7" s="32" t="s">
        <v>0</v>
      </c>
      <c r="G7" s="32" t="s">
        <v>1</v>
      </c>
      <c r="H7" s="32" t="s">
        <v>81</v>
      </c>
      <c r="I7" s="54" t="s">
        <v>58</v>
      </c>
    </row>
    <row r="8" spans="2:9" s="36" customFormat="1" ht="31.5" x14ac:dyDescent="0.25">
      <c r="B8" s="73">
        <f>ROW()-ROW(Table13[[#Headers],[Nr.]])</f>
        <v>1</v>
      </c>
      <c r="C8" s="10" t="s">
        <v>769</v>
      </c>
      <c r="D8" s="461" t="s">
        <v>74</v>
      </c>
      <c r="E8" s="12" t="s">
        <v>770</v>
      </c>
      <c r="F8" s="462" t="s">
        <v>771</v>
      </c>
      <c r="G8" s="463" t="s">
        <v>772</v>
      </c>
      <c r="H8" s="464" t="s">
        <v>40</v>
      </c>
      <c r="I8" s="48" t="s">
        <v>311</v>
      </c>
    </row>
    <row r="9" spans="2:9" s="36" customFormat="1" ht="47.25" x14ac:dyDescent="0.25">
      <c r="B9" s="73">
        <f>ROW()-ROW(Table13[[#Headers],[Nr.]])</f>
        <v>2</v>
      </c>
      <c r="C9" s="10" t="s">
        <v>769</v>
      </c>
      <c r="D9" s="461" t="s">
        <v>74</v>
      </c>
      <c r="E9" s="12" t="s">
        <v>770</v>
      </c>
      <c r="F9" s="462" t="s">
        <v>773</v>
      </c>
      <c r="G9" s="463" t="s">
        <v>774</v>
      </c>
      <c r="H9" s="464" t="s">
        <v>40</v>
      </c>
      <c r="I9" s="48" t="s">
        <v>311</v>
      </c>
    </row>
    <row r="10" spans="2:9" s="36" customFormat="1" ht="63" x14ac:dyDescent="0.25">
      <c r="B10" s="73">
        <f>ROW()-ROW(Table13[[#Headers],[Nr.]])</f>
        <v>3</v>
      </c>
      <c r="C10" s="10" t="s">
        <v>769</v>
      </c>
      <c r="D10" s="461" t="s">
        <v>74</v>
      </c>
      <c r="E10" s="12" t="s">
        <v>770</v>
      </c>
      <c r="F10" s="462" t="s">
        <v>775</v>
      </c>
      <c r="G10" s="463" t="s">
        <v>776</v>
      </c>
      <c r="H10" s="464" t="s">
        <v>40</v>
      </c>
      <c r="I10" s="48" t="s">
        <v>311</v>
      </c>
    </row>
    <row r="11" spans="2:9" s="36" customFormat="1" ht="31.5" x14ac:dyDescent="0.25">
      <c r="B11" s="73">
        <f>ROW()-ROW(Table13[[#Headers],[Nr.]])</f>
        <v>4</v>
      </c>
      <c r="C11" s="11" t="s">
        <v>777</v>
      </c>
      <c r="D11" s="463" t="s">
        <v>395</v>
      </c>
      <c r="E11" s="12" t="s">
        <v>309</v>
      </c>
      <c r="F11" s="15" t="s">
        <v>54</v>
      </c>
      <c r="G11" s="463" t="s">
        <v>778</v>
      </c>
      <c r="H11" s="60" t="s">
        <v>22</v>
      </c>
      <c r="I11" s="48" t="s">
        <v>311</v>
      </c>
    </row>
    <row r="12" spans="2:9" s="36" customFormat="1" ht="30" x14ac:dyDescent="0.25">
      <c r="B12" s="73">
        <f>ROW()-ROW(Table13[[#Headers],[Nr.]])</f>
        <v>5</v>
      </c>
      <c r="C12" s="66">
        <v>44659</v>
      </c>
      <c r="D12" s="463" t="s">
        <v>395</v>
      </c>
      <c r="E12" s="12" t="s">
        <v>309</v>
      </c>
      <c r="F12" s="15" t="s">
        <v>54</v>
      </c>
      <c r="G12" s="13" t="s">
        <v>421</v>
      </c>
      <c r="H12" s="60" t="s">
        <v>22</v>
      </c>
      <c r="I12" s="48" t="s">
        <v>311</v>
      </c>
    </row>
    <row r="13" spans="2:9" s="36" customFormat="1" ht="30" x14ac:dyDescent="0.25">
      <c r="B13" s="73">
        <f>ROW()-ROW(Table13[[#Headers],[Nr.]])</f>
        <v>6</v>
      </c>
      <c r="C13" s="66">
        <v>44642</v>
      </c>
      <c r="D13" s="461" t="s">
        <v>74</v>
      </c>
      <c r="E13" s="12" t="s">
        <v>422</v>
      </c>
      <c r="F13" s="15">
        <v>24126</v>
      </c>
      <c r="G13" s="74" t="s">
        <v>423</v>
      </c>
      <c r="H13" s="464" t="s">
        <v>40</v>
      </c>
      <c r="I13" s="51" t="s">
        <v>316</v>
      </c>
    </row>
    <row r="14" spans="2:9" s="58" customFormat="1" ht="31.5" x14ac:dyDescent="0.25">
      <c r="B14" s="59">
        <f>ROW()-ROW(Table13[[#Headers],[Nr.]])</f>
        <v>7</v>
      </c>
      <c r="C14" s="66">
        <v>44619</v>
      </c>
      <c r="D14" s="463" t="s">
        <v>395</v>
      </c>
      <c r="E14" s="60" t="s">
        <v>396</v>
      </c>
      <c r="F14" s="15" t="s">
        <v>54</v>
      </c>
      <c r="G14" s="61" t="s">
        <v>397</v>
      </c>
      <c r="H14" s="60" t="s">
        <v>22</v>
      </c>
      <c r="I14" s="62" t="s">
        <v>348</v>
      </c>
    </row>
    <row r="15" spans="2:9" s="36" customFormat="1" ht="47.25" x14ac:dyDescent="0.25">
      <c r="B15" s="59">
        <f>ROW()-ROW(Table13[[#Headers],[Nr.]])</f>
        <v>8</v>
      </c>
      <c r="C15" s="56">
        <v>44573</v>
      </c>
      <c r="D15" s="67" t="s">
        <v>59</v>
      </c>
      <c r="E15" s="465" t="s">
        <v>5</v>
      </c>
      <c r="F15" s="57" t="s">
        <v>54</v>
      </c>
      <c r="G15" s="466" t="s">
        <v>384</v>
      </c>
      <c r="H15" s="63" t="s">
        <v>22</v>
      </c>
      <c r="I15" s="51" t="s">
        <v>348</v>
      </c>
    </row>
    <row r="16" spans="2:9" s="36" customFormat="1" ht="45" x14ac:dyDescent="0.25">
      <c r="B16" s="59">
        <f>ROW()-ROW(Table13[[#Headers],[Nr.]])</f>
        <v>9</v>
      </c>
      <c r="C16" s="56">
        <v>44573</v>
      </c>
      <c r="D16" s="67" t="s">
        <v>59</v>
      </c>
      <c r="E16" s="465" t="s">
        <v>5</v>
      </c>
      <c r="F16" s="15" t="s">
        <v>54</v>
      </c>
      <c r="G16" s="467" t="s">
        <v>385</v>
      </c>
      <c r="H16" s="63" t="s">
        <v>22</v>
      </c>
      <c r="I16" s="51" t="s">
        <v>348</v>
      </c>
    </row>
    <row r="17" spans="2:9" s="36" customFormat="1" ht="30" x14ac:dyDescent="0.25">
      <c r="B17" s="59">
        <f>ROW()-ROW(Table13[[#Headers],[Nr.]])</f>
        <v>10</v>
      </c>
      <c r="C17" s="8" t="s">
        <v>403</v>
      </c>
      <c r="D17" s="461" t="s">
        <v>83</v>
      </c>
      <c r="E17" s="12" t="s">
        <v>309</v>
      </c>
      <c r="F17" s="15" t="s">
        <v>54</v>
      </c>
      <c r="G17" s="13" t="s">
        <v>404</v>
      </c>
      <c r="H17" s="12" t="s">
        <v>22</v>
      </c>
      <c r="I17" s="51" t="s">
        <v>316</v>
      </c>
    </row>
    <row r="18" spans="2:9" s="36" customFormat="1" ht="30" x14ac:dyDescent="0.25">
      <c r="B18" s="59">
        <f>ROW()-ROW(Table13[[#Headers],[Nr.]])</f>
        <v>11</v>
      </c>
      <c r="C18" s="8" t="s">
        <v>403</v>
      </c>
      <c r="D18" s="461" t="s">
        <v>83</v>
      </c>
      <c r="E18" s="12" t="s">
        <v>309</v>
      </c>
      <c r="F18" s="15" t="s">
        <v>54</v>
      </c>
      <c r="G18" s="13" t="s">
        <v>405</v>
      </c>
      <c r="H18" s="12" t="s">
        <v>22</v>
      </c>
      <c r="I18" s="51" t="s">
        <v>316</v>
      </c>
    </row>
    <row r="19" spans="2:9" s="36" customFormat="1" ht="30" x14ac:dyDescent="0.25">
      <c r="B19" s="59">
        <f>ROW()-ROW(Table13[[#Headers],[Nr.]])</f>
        <v>12</v>
      </c>
      <c r="C19" s="8">
        <v>44908</v>
      </c>
      <c r="D19" s="461" t="s">
        <v>74</v>
      </c>
      <c r="E19" s="12" t="s">
        <v>398</v>
      </c>
      <c r="F19" s="15" t="s">
        <v>54</v>
      </c>
      <c r="G19" s="13" t="s">
        <v>399</v>
      </c>
      <c r="H19" s="12" t="s">
        <v>22</v>
      </c>
      <c r="I19" s="51" t="s">
        <v>316</v>
      </c>
    </row>
    <row r="20" spans="2:9" s="36" customFormat="1" ht="30" x14ac:dyDescent="0.25">
      <c r="B20" s="59">
        <f>ROW()-ROW(Table13[[#Headers],[Nr.]])</f>
        <v>13</v>
      </c>
      <c r="C20" s="8">
        <v>44908</v>
      </c>
      <c r="D20" s="461" t="s">
        <v>74</v>
      </c>
      <c r="E20" s="12" t="s">
        <v>398</v>
      </c>
      <c r="F20" s="15" t="s">
        <v>54</v>
      </c>
      <c r="G20" s="13" t="s">
        <v>400</v>
      </c>
      <c r="H20" s="12" t="s">
        <v>22</v>
      </c>
      <c r="I20" s="51" t="s">
        <v>316</v>
      </c>
    </row>
    <row r="21" spans="2:9" s="36" customFormat="1" ht="15.75" x14ac:dyDescent="0.25">
      <c r="B21" s="59">
        <f>ROW()-ROW(Table13[[#Headers],[Nr.]])</f>
        <v>14</v>
      </c>
      <c r="C21" s="8">
        <v>44908</v>
      </c>
      <c r="D21" s="461" t="s">
        <v>83</v>
      </c>
      <c r="E21" s="12" t="s">
        <v>309</v>
      </c>
      <c r="F21" s="15" t="s">
        <v>401</v>
      </c>
      <c r="G21" s="13" t="s">
        <v>378</v>
      </c>
      <c r="H21" s="464" t="s">
        <v>40</v>
      </c>
      <c r="I21" s="51" t="s">
        <v>316</v>
      </c>
    </row>
    <row r="22" spans="2:9" s="36" customFormat="1" ht="30" x14ac:dyDescent="0.25">
      <c r="B22" s="59">
        <f>ROW()-ROW(Table13[[#Headers],[Nr.]])</f>
        <v>15</v>
      </c>
      <c r="C22" s="8">
        <v>44908</v>
      </c>
      <c r="D22" s="461" t="s">
        <v>83</v>
      </c>
      <c r="E22" s="12" t="s">
        <v>309</v>
      </c>
      <c r="F22" s="15" t="s">
        <v>402</v>
      </c>
      <c r="G22" s="13" t="s">
        <v>379</v>
      </c>
      <c r="H22" s="464" t="s">
        <v>40</v>
      </c>
      <c r="I22" s="51" t="s">
        <v>316</v>
      </c>
    </row>
    <row r="23" spans="2:9" s="36" customFormat="1" ht="30" x14ac:dyDescent="0.25">
      <c r="B23" s="59">
        <f>ROW()-ROW(Table13[[#Headers],[Nr.]])</f>
        <v>16</v>
      </c>
      <c r="C23" s="8">
        <v>44543</v>
      </c>
      <c r="D23" s="461" t="s">
        <v>83</v>
      </c>
      <c r="E23" s="12" t="s">
        <v>377</v>
      </c>
      <c r="F23" s="15">
        <v>46036</v>
      </c>
      <c r="G23" s="65" t="s">
        <v>378</v>
      </c>
      <c r="H23" s="464" t="s">
        <v>40</v>
      </c>
      <c r="I23" s="51" t="s">
        <v>348</v>
      </c>
    </row>
    <row r="24" spans="2:9" s="36" customFormat="1" ht="47.25" x14ac:dyDescent="0.25">
      <c r="B24" s="59">
        <f>ROW()-ROW(Table13[[#Headers],[Nr.]])</f>
        <v>17</v>
      </c>
      <c r="C24" s="8">
        <v>44543</v>
      </c>
      <c r="D24" s="461" t="s">
        <v>83</v>
      </c>
      <c r="E24" s="12" t="s">
        <v>377</v>
      </c>
      <c r="F24" s="15">
        <v>46017</v>
      </c>
      <c r="G24" s="64" t="s">
        <v>379</v>
      </c>
      <c r="H24" s="464" t="s">
        <v>40</v>
      </c>
      <c r="I24" s="51" t="s">
        <v>348</v>
      </c>
    </row>
    <row r="25" spans="2:9" s="36" customFormat="1" ht="30" x14ac:dyDescent="0.25">
      <c r="B25" s="59">
        <f>ROW()-ROW(Table13[[#Headers],[Nr.]])</f>
        <v>18</v>
      </c>
      <c r="C25" s="8">
        <v>44452</v>
      </c>
      <c r="D25" s="461" t="s">
        <v>74</v>
      </c>
      <c r="E25" s="12" t="s">
        <v>325</v>
      </c>
      <c r="F25" s="15">
        <v>19165</v>
      </c>
      <c r="G25" s="13" t="s">
        <v>362</v>
      </c>
      <c r="H25" s="12" t="s">
        <v>363</v>
      </c>
      <c r="I25" s="49" t="s">
        <v>316</v>
      </c>
    </row>
    <row r="26" spans="2:9" s="36" customFormat="1" ht="15.75" x14ac:dyDescent="0.25">
      <c r="B26" s="59">
        <f>ROW()-ROW(Table13[[#Headers],[Nr.]])</f>
        <v>19</v>
      </c>
      <c r="C26" s="8">
        <v>44265</v>
      </c>
      <c r="D26" s="6" t="s">
        <v>324</v>
      </c>
      <c r="E26" s="12" t="s">
        <v>325</v>
      </c>
      <c r="F26" s="43" t="s">
        <v>326</v>
      </c>
      <c r="G26" s="468" t="s">
        <v>333</v>
      </c>
      <c r="H26" s="464" t="s">
        <v>40</v>
      </c>
      <c r="I26" s="49" t="s">
        <v>316</v>
      </c>
    </row>
    <row r="27" spans="2:9" ht="15.75" x14ac:dyDescent="0.25">
      <c r="B27" s="59">
        <f>ROW()-ROW(Table13[[#Headers],[Nr.]])</f>
        <v>20</v>
      </c>
      <c r="C27" s="8">
        <v>44265</v>
      </c>
      <c r="D27" s="6" t="s">
        <v>324</v>
      </c>
      <c r="E27" s="12" t="s">
        <v>325</v>
      </c>
      <c r="F27" s="43" t="s">
        <v>327</v>
      </c>
      <c r="G27" s="45" t="s">
        <v>334</v>
      </c>
      <c r="H27" s="464" t="s">
        <v>40</v>
      </c>
      <c r="I27" s="49" t="s">
        <v>316</v>
      </c>
    </row>
    <row r="28" spans="2:9" ht="15.75" x14ac:dyDescent="0.25">
      <c r="B28" s="59">
        <f>ROW()-ROW(Table13[[#Headers],[Nr.]])</f>
        <v>21</v>
      </c>
      <c r="C28" s="8">
        <v>44265</v>
      </c>
      <c r="D28" s="6" t="s">
        <v>324</v>
      </c>
      <c r="E28" s="12" t="s">
        <v>325</v>
      </c>
      <c r="F28" s="43" t="s">
        <v>328</v>
      </c>
      <c r="G28" s="45" t="s">
        <v>335</v>
      </c>
      <c r="H28" s="464" t="s">
        <v>40</v>
      </c>
      <c r="I28" s="49" t="s">
        <v>316</v>
      </c>
    </row>
    <row r="29" spans="2:9" ht="30" x14ac:dyDescent="0.25">
      <c r="B29" s="59">
        <f>ROW()-ROW(Table13[[#Headers],[Nr.]])</f>
        <v>22</v>
      </c>
      <c r="C29" s="8">
        <v>44265</v>
      </c>
      <c r="D29" s="6" t="s">
        <v>324</v>
      </c>
      <c r="E29" s="12" t="s">
        <v>325</v>
      </c>
      <c r="F29" s="43" t="s">
        <v>329</v>
      </c>
      <c r="G29" s="45" t="s">
        <v>336</v>
      </c>
      <c r="H29" s="464" t="s">
        <v>40</v>
      </c>
      <c r="I29" s="49" t="s">
        <v>316</v>
      </c>
    </row>
    <row r="30" spans="2:9" ht="15.75" x14ac:dyDescent="0.25">
      <c r="B30" s="59">
        <f>ROW()-ROW(Table13[[#Headers],[Nr.]])</f>
        <v>23</v>
      </c>
      <c r="C30" s="8">
        <v>44265</v>
      </c>
      <c r="D30" s="6" t="s">
        <v>324</v>
      </c>
      <c r="E30" s="12" t="s">
        <v>325</v>
      </c>
      <c r="F30" s="43" t="s">
        <v>330</v>
      </c>
      <c r="G30" s="45" t="s">
        <v>337</v>
      </c>
      <c r="H30" s="464" t="s">
        <v>40</v>
      </c>
      <c r="I30" s="49" t="s">
        <v>316</v>
      </c>
    </row>
    <row r="31" spans="2:9" ht="15.75" x14ac:dyDescent="0.25">
      <c r="B31" s="59">
        <f>ROW()-ROW(Table13[[#Headers],[Nr.]])</f>
        <v>24</v>
      </c>
      <c r="C31" s="8">
        <v>44265</v>
      </c>
      <c r="D31" s="6" t="s">
        <v>324</v>
      </c>
      <c r="E31" s="12" t="s">
        <v>325</v>
      </c>
      <c r="F31" s="43" t="s">
        <v>331</v>
      </c>
      <c r="G31" s="45" t="s">
        <v>338</v>
      </c>
      <c r="H31" s="464" t="s">
        <v>40</v>
      </c>
      <c r="I31" s="49" t="s">
        <v>316</v>
      </c>
    </row>
    <row r="32" spans="2:9" ht="30" x14ac:dyDescent="0.25">
      <c r="B32" s="59">
        <f>ROW()-ROW(Table13[[#Headers],[Nr.]])</f>
        <v>25</v>
      </c>
      <c r="C32" s="8">
        <v>44265</v>
      </c>
      <c r="D32" s="6" t="s">
        <v>324</v>
      </c>
      <c r="E32" s="12" t="s">
        <v>325</v>
      </c>
      <c r="F32" s="43" t="s">
        <v>332</v>
      </c>
      <c r="G32" s="45" t="s">
        <v>350</v>
      </c>
      <c r="H32" s="464" t="s">
        <v>40</v>
      </c>
      <c r="I32" s="49" t="s">
        <v>316</v>
      </c>
    </row>
    <row r="33" spans="2:9" ht="45" x14ac:dyDescent="0.25">
      <c r="B33" s="59">
        <f>ROW()-ROW(Table13[[#Headers],[Nr.]])</f>
        <v>26</v>
      </c>
      <c r="C33" s="27">
        <v>44154</v>
      </c>
      <c r="D33" s="10" t="s">
        <v>310</v>
      </c>
      <c r="E33" s="11" t="s">
        <v>309</v>
      </c>
      <c r="F33" s="34" t="s">
        <v>54</v>
      </c>
      <c r="G33" s="39" t="s">
        <v>312</v>
      </c>
      <c r="H33" s="12" t="s">
        <v>22</v>
      </c>
      <c r="I33" s="48" t="s">
        <v>311</v>
      </c>
    </row>
    <row r="34" spans="2:9" ht="30" x14ac:dyDescent="0.25">
      <c r="B34" s="59">
        <f>ROW()-ROW(Table13[[#Headers],[Nr.]])</f>
        <v>27</v>
      </c>
      <c r="C34" s="27">
        <v>44154</v>
      </c>
      <c r="D34" s="10" t="s">
        <v>310</v>
      </c>
      <c r="E34" s="11" t="s">
        <v>309</v>
      </c>
      <c r="F34" s="34" t="s">
        <v>54</v>
      </c>
      <c r="G34" s="39" t="s">
        <v>313</v>
      </c>
      <c r="H34" s="12" t="s">
        <v>22</v>
      </c>
      <c r="I34" s="48" t="s">
        <v>311</v>
      </c>
    </row>
    <row r="35" spans="2:9" ht="45" x14ac:dyDescent="0.25">
      <c r="B35" s="59">
        <f>ROW()-ROW(Table13[[#Headers],[Nr.]])</f>
        <v>28</v>
      </c>
      <c r="C35" s="27">
        <v>44154</v>
      </c>
      <c r="D35" s="10" t="s">
        <v>310</v>
      </c>
      <c r="E35" s="11" t="s">
        <v>309</v>
      </c>
      <c r="F35" s="34" t="s">
        <v>54</v>
      </c>
      <c r="G35" s="39" t="s">
        <v>314</v>
      </c>
      <c r="H35" s="12" t="s">
        <v>22</v>
      </c>
      <c r="I35" s="48" t="s">
        <v>311</v>
      </c>
    </row>
    <row r="36" spans="2:9" ht="45" x14ac:dyDescent="0.25">
      <c r="B36" s="59">
        <f>ROW()-ROW(Table13[[#Headers],[Nr.]])</f>
        <v>29</v>
      </c>
      <c r="C36" s="33">
        <v>44147</v>
      </c>
      <c r="D36" s="469" t="s">
        <v>83</v>
      </c>
      <c r="E36" s="38" t="s">
        <v>2</v>
      </c>
      <c r="F36" s="34" t="s">
        <v>54</v>
      </c>
      <c r="G36" s="44" t="s">
        <v>339</v>
      </c>
      <c r="H36" s="35" t="s">
        <v>22</v>
      </c>
      <c r="I36" s="49" t="s">
        <v>316</v>
      </c>
    </row>
    <row r="37" spans="2:9" ht="45" x14ac:dyDescent="0.25">
      <c r="B37" s="59">
        <f>ROW()-ROW(Table13[[#Headers],[Nr.]])</f>
        <v>30</v>
      </c>
      <c r="C37" s="33">
        <v>44147</v>
      </c>
      <c r="D37" s="469" t="s">
        <v>83</v>
      </c>
      <c r="E37" s="38" t="s">
        <v>2</v>
      </c>
      <c r="F37" s="34" t="s">
        <v>54</v>
      </c>
      <c r="G37" s="44" t="s">
        <v>340</v>
      </c>
      <c r="H37" s="35" t="s">
        <v>22</v>
      </c>
      <c r="I37" s="49" t="s">
        <v>316</v>
      </c>
    </row>
    <row r="38" spans="2:9" ht="30" x14ac:dyDescent="0.25">
      <c r="B38" s="59">
        <f>ROW()-ROW(Table13[[#Headers],[Nr.]])</f>
        <v>31</v>
      </c>
      <c r="C38" s="46">
        <v>44139</v>
      </c>
      <c r="D38" s="42" t="s">
        <v>320</v>
      </c>
      <c r="E38" s="11" t="s">
        <v>309</v>
      </c>
      <c r="F38" s="11" t="s">
        <v>345</v>
      </c>
      <c r="G38" s="55" t="s">
        <v>321</v>
      </c>
      <c r="H38" s="47" t="s">
        <v>322</v>
      </c>
      <c r="I38" s="50" t="s">
        <v>346</v>
      </c>
    </row>
    <row r="39" spans="2:9" ht="30" x14ac:dyDescent="0.25">
      <c r="B39" s="59">
        <f>ROW()-ROW(Table13[[#Headers],[Nr.]])</f>
        <v>32</v>
      </c>
      <c r="C39" s="470">
        <v>44050</v>
      </c>
      <c r="D39" s="461" t="s">
        <v>274</v>
      </c>
      <c r="E39" s="464" t="s">
        <v>34</v>
      </c>
      <c r="F39" s="464">
        <v>50509</v>
      </c>
      <c r="G39" s="471" t="s">
        <v>278</v>
      </c>
      <c r="H39" s="464" t="s">
        <v>40</v>
      </c>
      <c r="I39" s="48"/>
    </row>
    <row r="40" spans="2:9" ht="15.75" x14ac:dyDescent="0.25">
      <c r="B40" s="59">
        <f>ROW()-ROW(Table13[[#Headers],[Nr.]])</f>
        <v>33</v>
      </c>
      <c r="C40" s="470">
        <v>44050</v>
      </c>
      <c r="D40" s="461" t="s">
        <v>274</v>
      </c>
      <c r="E40" s="464" t="s">
        <v>34</v>
      </c>
      <c r="F40" s="472" t="s">
        <v>279</v>
      </c>
      <c r="G40" s="471" t="s">
        <v>293</v>
      </c>
      <c r="H40" s="464" t="s">
        <v>40</v>
      </c>
      <c r="I40" s="48"/>
    </row>
    <row r="41" spans="2:9" ht="15.75" x14ac:dyDescent="0.25">
      <c r="B41" s="59">
        <f>ROW()-ROW(Table13[[#Headers],[Nr.]])</f>
        <v>34</v>
      </c>
      <c r="C41" s="470">
        <v>44050</v>
      </c>
      <c r="D41" s="461" t="s">
        <v>274</v>
      </c>
      <c r="E41" s="464" t="s">
        <v>34</v>
      </c>
      <c r="F41" s="472" t="s">
        <v>280</v>
      </c>
      <c r="G41" s="471" t="s">
        <v>294</v>
      </c>
      <c r="H41" s="464" t="s">
        <v>40</v>
      </c>
      <c r="I41" s="48"/>
    </row>
    <row r="42" spans="2:9" ht="15.75" x14ac:dyDescent="0.25">
      <c r="B42" s="59">
        <f>ROW()-ROW(Table13[[#Headers],[Nr.]])</f>
        <v>35</v>
      </c>
      <c r="C42" s="470">
        <v>44050</v>
      </c>
      <c r="D42" s="461" t="s">
        <v>274</v>
      </c>
      <c r="E42" s="464" t="s">
        <v>34</v>
      </c>
      <c r="F42" s="472" t="s">
        <v>281</v>
      </c>
      <c r="G42" s="471" t="s">
        <v>292</v>
      </c>
      <c r="H42" s="464" t="s">
        <v>40</v>
      </c>
      <c r="I42" s="48"/>
    </row>
    <row r="43" spans="2:9" ht="60.6" customHeight="1" x14ac:dyDescent="0.25">
      <c r="B43" s="59">
        <f>ROW()-ROW(Table13[[#Headers],[Nr.]])</f>
        <v>36</v>
      </c>
      <c r="C43" s="470">
        <v>44050</v>
      </c>
      <c r="D43" s="461" t="s">
        <v>274</v>
      </c>
      <c r="E43" s="464" t="s">
        <v>34</v>
      </c>
      <c r="F43" s="472" t="s">
        <v>282</v>
      </c>
      <c r="G43" s="471" t="s">
        <v>291</v>
      </c>
      <c r="H43" s="464" t="s">
        <v>40</v>
      </c>
      <c r="I43" s="48"/>
    </row>
    <row r="44" spans="2:9" ht="60" x14ac:dyDescent="0.25">
      <c r="B44" s="59">
        <f>ROW()-ROW(Table13[[#Headers],[Nr.]])</f>
        <v>37</v>
      </c>
      <c r="C44" s="470">
        <v>44050</v>
      </c>
      <c r="D44" s="461" t="s">
        <v>274</v>
      </c>
      <c r="E44" s="464" t="s">
        <v>34</v>
      </c>
      <c r="F44" s="472" t="s">
        <v>283</v>
      </c>
      <c r="G44" s="471" t="s">
        <v>289</v>
      </c>
      <c r="H44" s="464" t="s">
        <v>40</v>
      </c>
      <c r="I44" s="48"/>
    </row>
    <row r="45" spans="2:9" ht="60" x14ac:dyDescent="0.25">
      <c r="B45" s="59">
        <f>ROW()-ROW(Table13[[#Headers],[Nr.]])</f>
        <v>38</v>
      </c>
      <c r="C45" s="470">
        <v>44050</v>
      </c>
      <c r="D45" s="461" t="s">
        <v>274</v>
      </c>
      <c r="E45" s="464" t="s">
        <v>34</v>
      </c>
      <c r="F45" s="472" t="s">
        <v>284</v>
      </c>
      <c r="G45" s="471" t="s">
        <v>290</v>
      </c>
      <c r="H45" s="464" t="s">
        <v>40</v>
      </c>
      <c r="I45" s="48"/>
    </row>
    <row r="46" spans="2:9" ht="30" x14ac:dyDescent="0.25">
      <c r="B46" s="59">
        <f>ROW()-ROW(Table13[[#Headers],[Nr.]])</f>
        <v>39</v>
      </c>
      <c r="C46" s="470">
        <v>44050</v>
      </c>
      <c r="D46" s="461" t="s">
        <v>274</v>
      </c>
      <c r="E46" s="464" t="s">
        <v>34</v>
      </c>
      <c r="F46" s="472" t="s">
        <v>285</v>
      </c>
      <c r="G46" s="471" t="s">
        <v>287</v>
      </c>
      <c r="H46" s="464" t="s">
        <v>40</v>
      </c>
      <c r="I46" s="48"/>
    </row>
    <row r="47" spans="2:9" ht="30" x14ac:dyDescent="0.25">
      <c r="B47" s="59">
        <f>ROW()-ROW(Table13[[#Headers],[Nr.]])</f>
        <v>40</v>
      </c>
      <c r="C47" s="470">
        <v>44050</v>
      </c>
      <c r="D47" s="461" t="s">
        <v>274</v>
      </c>
      <c r="E47" s="464" t="s">
        <v>34</v>
      </c>
      <c r="F47" s="472" t="s">
        <v>286</v>
      </c>
      <c r="G47" s="471" t="s">
        <v>288</v>
      </c>
      <c r="H47" s="464" t="s">
        <v>40</v>
      </c>
      <c r="I47" s="48"/>
    </row>
    <row r="48" spans="2:9" ht="60" x14ac:dyDescent="0.25">
      <c r="B48" s="59">
        <f>ROW()-ROW(Table13[[#Headers],[Nr.]])</f>
        <v>41</v>
      </c>
      <c r="C48" s="470">
        <v>44014</v>
      </c>
      <c r="D48" s="461" t="s">
        <v>274</v>
      </c>
      <c r="E48" s="464" t="s">
        <v>34</v>
      </c>
      <c r="F48" s="464">
        <v>50743</v>
      </c>
      <c r="G48" s="473" t="s">
        <v>275</v>
      </c>
      <c r="H48" s="464" t="s">
        <v>40</v>
      </c>
      <c r="I48" s="48"/>
    </row>
    <row r="49" spans="2:9" ht="45" x14ac:dyDescent="0.25">
      <c r="B49" s="59">
        <f>ROW()-ROW(Table13[[#Headers],[Nr.]])</f>
        <v>42</v>
      </c>
      <c r="C49" s="470">
        <v>44014</v>
      </c>
      <c r="D49" s="461" t="s">
        <v>274</v>
      </c>
      <c r="E49" s="464" t="s">
        <v>34</v>
      </c>
      <c r="F49" s="464">
        <v>50744</v>
      </c>
      <c r="G49" s="473" t="s">
        <v>276</v>
      </c>
      <c r="H49" s="464" t="s">
        <v>40</v>
      </c>
      <c r="I49" s="48"/>
    </row>
    <row r="50" spans="2:9" ht="75" x14ac:dyDescent="0.25">
      <c r="B50" s="59">
        <f>ROW()-ROW(Table13[[#Headers],[Nr.]])</f>
        <v>43</v>
      </c>
      <c r="C50" s="8">
        <v>43846</v>
      </c>
      <c r="D50" s="40" t="s">
        <v>64</v>
      </c>
      <c r="E50" s="12" t="s">
        <v>34</v>
      </c>
      <c r="F50" s="15" t="s">
        <v>54</v>
      </c>
      <c r="G50" s="13" t="s">
        <v>65</v>
      </c>
      <c r="H50" s="12" t="s">
        <v>22</v>
      </c>
      <c r="I50" s="51" t="s">
        <v>75</v>
      </c>
    </row>
    <row r="51" spans="2:9" ht="30" x14ac:dyDescent="0.25">
      <c r="B51" s="59">
        <f>ROW()-ROW(Table13[[#Headers],[Nr.]])</f>
        <v>44</v>
      </c>
      <c r="C51" s="9">
        <v>43818</v>
      </c>
      <c r="D51" s="28" t="s">
        <v>76</v>
      </c>
      <c r="E51" s="14" t="s">
        <v>26</v>
      </c>
      <c r="F51" s="12" t="s">
        <v>77</v>
      </c>
      <c r="G51" s="6" t="s">
        <v>307</v>
      </c>
      <c r="H51" s="12" t="s">
        <v>40</v>
      </c>
      <c r="I51" s="51" t="s">
        <v>308</v>
      </c>
    </row>
    <row r="52" spans="2:9" ht="30" x14ac:dyDescent="0.25">
      <c r="B52" s="59">
        <f>ROW()-ROW(Table13[[#Headers],[Nr.]])</f>
        <v>45</v>
      </c>
      <c r="C52" s="9">
        <v>43818</v>
      </c>
      <c r="D52" s="28" t="s">
        <v>76</v>
      </c>
      <c r="E52" s="14" t="s">
        <v>26</v>
      </c>
      <c r="F52" s="12" t="s">
        <v>78</v>
      </c>
      <c r="G52" s="6" t="s">
        <v>306</v>
      </c>
      <c r="H52" s="12" t="s">
        <v>40</v>
      </c>
      <c r="I52" s="51" t="s">
        <v>308</v>
      </c>
    </row>
    <row r="53" spans="2:9" ht="39.950000000000003" customHeight="1" x14ac:dyDescent="0.25">
      <c r="B53" s="59">
        <f>ROW()-ROW(Table13[[#Headers],[Nr.]])</f>
        <v>46</v>
      </c>
      <c r="C53" s="9">
        <v>43818</v>
      </c>
      <c r="D53" s="28" t="s">
        <v>76</v>
      </c>
      <c r="E53" s="14" t="s">
        <v>26</v>
      </c>
      <c r="F53" s="12" t="s">
        <v>79</v>
      </c>
      <c r="G53" s="6" t="s">
        <v>80</v>
      </c>
      <c r="H53" s="12" t="s">
        <v>82</v>
      </c>
      <c r="I53" s="52" t="s">
        <v>295</v>
      </c>
    </row>
    <row r="54" spans="2:9" ht="165" x14ac:dyDescent="0.25">
      <c r="B54" s="59">
        <f>ROW()-ROW(Table13[[#Headers],[Nr.]])</f>
        <v>47</v>
      </c>
      <c r="C54" s="8">
        <v>43790</v>
      </c>
      <c r="D54" s="40" t="s">
        <v>84</v>
      </c>
      <c r="E54" s="12" t="s">
        <v>5</v>
      </c>
      <c r="F54" s="12">
        <v>60252</v>
      </c>
      <c r="G54" s="6" t="s">
        <v>85</v>
      </c>
      <c r="H54" s="12" t="s">
        <v>40</v>
      </c>
      <c r="I54" s="51" t="s">
        <v>297</v>
      </c>
    </row>
    <row r="55" spans="2:9" ht="60" x14ac:dyDescent="0.25">
      <c r="B55" s="59">
        <f>ROW()-ROW(Table13[[#Headers],[Nr.]])</f>
        <v>48</v>
      </c>
      <c r="C55" s="8">
        <v>43742</v>
      </c>
      <c r="D55" s="40" t="s">
        <v>57</v>
      </c>
      <c r="E55" s="12" t="s">
        <v>102</v>
      </c>
      <c r="F55" s="12" t="s">
        <v>87</v>
      </c>
      <c r="G55" s="6" t="s">
        <v>88</v>
      </c>
      <c r="H55" s="12" t="s">
        <v>40</v>
      </c>
      <c r="I55" s="474"/>
    </row>
    <row r="56" spans="2:9" ht="60" x14ac:dyDescent="0.25">
      <c r="B56" s="59">
        <f>ROW()-ROW(Table13[[#Headers],[Nr.]])</f>
        <v>49</v>
      </c>
      <c r="C56" s="8">
        <v>43742</v>
      </c>
      <c r="D56" s="40" t="s">
        <v>57</v>
      </c>
      <c r="E56" s="12" t="s">
        <v>102</v>
      </c>
      <c r="F56" s="12" t="s">
        <v>89</v>
      </c>
      <c r="G56" s="6" t="s">
        <v>90</v>
      </c>
      <c r="H56" s="12" t="s">
        <v>40</v>
      </c>
      <c r="I56" s="474"/>
    </row>
    <row r="57" spans="2:9" ht="60" x14ac:dyDescent="0.25">
      <c r="B57" s="59">
        <f>ROW()-ROW(Table13[[#Headers],[Nr.]])</f>
        <v>50</v>
      </c>
      <c r="C57" s="8">
        <v>43742</v>
      </c>
      <c r="D57" s="40" t="s">
        <v>57</v>
      </c>
      <c r="E57" s="12" t="s">
        <v>102</v>
      </c>
      <c r="F57" s="12" t="s">
        <v>91</v>
      </c>
      <c r="G57" s="16" t="s">
        <v>92</v>
      </c>
      <c r="H57" s="12" t="s">
        <v>40</v>
      </c>
      <c r="I57" s="474"/>
    </row>
    <row r="58" spans="2:9" ht="60" x14ac:dyDescent="0.25">
      <c r="B58" s="59">
        <f>ROW()-ROW(Table13[[#Headers],[Nr.]])</f>
        <v>51</v>
      </c>
      <c r="C58" s="8">
        <v>43742</v>
      </c>
      <c r="D58" s="40" t="s">
        <v>57</v>
      </c>
      <c r="E58" s="12" t="s">
        <v>102</v>
      </c>
      <c r="F58" s="12" t="s">
        <v>93</v>
      </c>
      <c r="G58" s="6" t="s">
        <v>94</v>
      </c>
      <c r="H58" s="12" t="s">
        <v>40</v>
      </c>
      <c r="I58" s="474"/>
    </row>
    <row r="59" spans="2:9" ht="60" x14ac:dyDescent="0.25">
      <c r="B59" s="59">
        <f>ROW()-ROW(Table13[[#Headers],[Nr.]])</f>
        <v>52</v>
      </c>
      <c r="C59" s="8">
        <v>43742</v>
      </c>
      <c r="D59" s="40" t="s">
        <v>57</v>
      </c>
      <c r="E59" s="12" t="s">
        <v>102</v>
      </c>
      <c r="F59" s="12" t="s">
        <v>95</v>
      </c>
      <c r="G59" s="16" t="s">
        <v>96</v>
      </c>
      <c r="H59" s="12" t="s">
        <v>40</v>
      </c>
      <c r="I59" s="474"/>
    </row>
    <row r="60" spans="2:9" ht="60" x14ac:dyDescent="0.25">
      <c r="B60" s="59">
        <f>ROW()-ROW(Table13[[#Headers],[Nr.]])</f>
        <v>53</v>
      </c>
      <c r="C60" s="8">
        <v>43742</v>
      </c>
      <c r="D60" s="40" t="s">
        <v>57</v>
      </c>
      <c r="E60" s="12" t="s">
        <v>102</v>
      </c>
      <c r="F60" s="12" t="s">
        <v>97</v>
      </c>
      <c r="G60" s="6" t="s">
        <v>98</v>
      </c>
      <c r="H60" s="12" t="s">
        <v>40</v>
      </c>
      <c r="I60" s="474"/>
    </row>
    <row r="61" spans="2:9" ht="60" x14ac:dyDescent="0.25">
      <c r="B61" s="59">
        <f>ROW()-ROW(Table13[[#Headers],[Nr.]])</f>
        <v>54</v>
      </c>
      <c r="C61" s="8">
        <v>43742</v>
      </c>
      <c r="D61" s="40" t="s">
        <v>57</v>
      </c>
      <c r="E61" s="12" t="s">
        <v>102</v>
      </c>
      <c r="F61" s="12" t="s">
        <v>99</v>
      </c>
      <c r="G61" s="6" t="s">
        <v>100</v>
      </c>
      <c r="H61" s="12" t="s">
        <v>40</v>
      </c>
      <c r="I61" s="474"/>
    </row>
    <row r="62" spans="2:9" ht="60" x14ac:dyDescent="0.25">
      <c r="B62" s="59">
        <f>ROW()-ROW(Table13[[#Headers],[Nr.]])</f>
        <v>55</v>
      </c>
      <c r="C62" s="8">
        <v>43719</v>
      </c>
      <c r="D62" s="40" t="s">
        <v>57</v>
      </c>
      <c r="E62" s="12" t="s">
        <v>102</v>
      </c>
      <c r="F62" s="12" t="s">
        <v>144</v>
      </c>
      <c r="G62" s="6" t="s">
        <v>145</v>
      </c>
      <c r="H62" s="12" t="s">
        <v>40</v>
      </c>
      <c r="I62" s="474"/>
    </row>
    <row r="63" spans="2:9" ht="60" x14ac:dyDescent="0.25">
      <c r="B63" s="59">
        <f>ROW()-ROW(Table13[[#Headers],[Nr.]])</f>
        <v>56</v>
      </c>
      <c r="C63" s="8">
        <v>43719</v>
      </c>
      <c r="D63" s="40" t="s">
        <v>57</v>
      </c>
      <c r="E63" s="12" t="s">
        <v>102</v>
      </c>
      <c r="F63" s="12" t="s">
        <v>148</v>
      </c>
      <c r="G63" s="6" t="s">
        <v>149</v>
      </c>
      <c r="H63" s="12" t="s">
        <v>40</v>
      </c>
      <c r="I63" s="474"/>
    </row>
    <row r="64" spans="2:9" ht="60" x14ac:dyDescent="0.25">
      <c r="B64" s="59">
        <f>ROW()-ROW(Table13[[#Headers],[Nr.]])</f>
        <v>57</v>
      </c>
      <c r="C64" s="8">
        <v>43719</v>
      </c>
      <c r="D64" s="40" t="s">
        <v>57</v>
      </c>
      <c r="E64" s="12" t="s">
        <v>102</v>
      </c>
      <c r="F64" s="12" t="s">
        <v>150</v>
      </c>
      <c r="G64" s="6" t="s">
        <v>151</v>
      </c>
      <c r="H64" s="12" t="s">
        <v>40</v>
      </c>
      <c r="I64" s="474"/>
    </row>
    <row r="65" spans="2:9" ht="60" x14ac:dyDescent="0.25">
      <c r="B65" s="59">
        <f>ROW()-ROW(Table13[[#Headers],[Nr.]])</f>
        <v>58</v>
      </c>
      <c r="C65" s="8">
        <v>43719</v>
      </c>
      <c r="D65" s="40" t="s">
        <v>57</v>
      </c>
      <c r="E65" s="12" t="s">
        <v>102</v>
      </c>
      <c r="F65" s="12" t="s">
        <v>152</v>
      </c>
      <c r="G65" s="6" t="s">
        <v>153</v>
      </c>
      <c r="H65" s="12" t="s">
        <v>40</v>
      </c>
      <c r="I65" s="474"/>
    </row>
    <row r="66" spans="2:9" ht="60" x14ac:dyDescent="0.25">
      <c r="B66" s="59">
        <f>ROW()-ROW(Table13[[#Headers],[Nr.]])</f>
        <v>59</v>
      </c>
      <c r="C66" s="8">
        <v>43719</v>
      </c>
      <c r="D66" s="40" t="s">
        <v>57</v>
      </c>
      <c r="E66" s="12" t="s">
        <v>102</v>
      </c>
      <c r="F66" s="12" t="s">
        <v>154</v>
      </c>
      <c r="G66" s="6" t="s">
        <v>155</v>
      </c>
      <c r="H66" s="12" t="s">
        <v>40</v>
      </c>
      <c r="I66" s="474"/>
    </row>
    <row r="67" spans="2:9" ht="30" x14ac:dyDescent="0.25">
      <c r="B67" s="59">
        <f>ROW()-ROW(Table13[[#Headers],[Nr.]])</f>
        <v>60</v>
      </c>
      <c r="C67" s="8">
        <v>43719</v>
      </c>
      <c r="D67" s="40" t="s">
        <v>57</v>
      </c>
      <c r="E67" s="12" t="s">
        <v>234</v>
      </c>
      <c r="F67" s="12" t="s">
        <v>156</v>
      </c>
      <c r="G67" s="6" t="s">
        <v>157</v>
      </c>
      <c r="H67" s="12" t="s">
        <v>40</v>
      </c>
      <c r="I67" s="474"/>
    </row>
    <row r="68" spans="2:9" ht="30" x14ac:dyDescent="0.25">
      <c r="B68" s="59">
        <f>ROW()-ROW(Table13[[#Headers],[Nr.]])</f>
        <v>61</v>
      </c>
      <c r="C68" s="8">
        <v>43719</v>
      </c>
      <c r="D68" s="40" t="s">
        <v>57</v>
      </c>
      <c r="E68" s="12" t="s">
        <v>234</v>
      </c>
      <c r="F68" s="12" t="s">
        <v>158</v>
      </c>
      <c r="G68" s="6" t="s">
        <v>159</v>
      </c>
      <c r="H68" s="12" t="s">
        <v>40</v>
      </c>
      <c r="I68" s="474"/>
    </row>
    <row r="69" spans="2:9" ht="30" x14ac:dyDescent="0.25">
      <c r="B69" s="59">
        <f>ROW()-ROW(Table13[[#Headers],[Nr.]])</f>
        <v>62</v>
      </c>
      <c r="C69" s="8">
        <v>43719</v>
      </c>
      <c r="D69" s="40" t="s">
        <v>57</v>
      </c>
      <c r="E69" s="12" t="s">
        <v>234</v>
      </c>
      <c r="F69" s="12" t="s">
        <v>160</v>
      </c>
      <c r="G69" s="6" t="s">
        <v>161</v>
      </c>
      <c r="H69" s="12" t="s">
        <v>40</v>
      </c>
      <c r="I69" s="474"/>
    </row>
    <row r="70" spans="2:9" ht="60" x14ac:dyDescent="0.25">
      <c r="B70" s="59">
        <f>ROW()-ROW(Table13[[#Headers],[Nr.]])</f>
        <v>63</v>
      </c>
      <c r="C70" s="8">
        <v>43719</v>
      </c>
      <c r="D70" s="40" t="s">
        <v>57</v>
      </c>
      <c r="E70" s="12" t="s">
        <v>102</v>
      </c>
      <c r="F70" s="12" t="s">
        <v>163</v>
      </c>
      <c r="G70" s="6" t="s">
        <v>164</v>
      </c>
      <c r="H70" s="12" t="s">
        <v>40</v>
      </c>
      <c r="I70" s="474"/>
    </row>
    <row r="71" spans="2:9" ht="60" x14ac:dyDescent="0.25">
      <c r="B71" s="59">
        <f>ROW()-ROW(Table13[[#Headers],[Nr.]])</f>
        <v>64</v>
      </c>
      <c r="C71" s="8">
        <v>43719</v>
      </c>
      <c r="D71" s="40" t="s">
        <v>57</v>
      </c>
      <c r="E71" s="12" t="s">
        <v>102</v>
      </c>
      <c r="F71" s="12" t="s">
        <v>165</v>
      </c>
      <c r="G71" s="6" t="s">
        <v>166</v>
      </c>
      <c r="H71" s="12" t="s">
        <v>40</v>
      </c>
      <c r="I71" s="474"/>
    </row>
    <row r="72" spans="2:9" ht="30" x14ac:dyDescent="0.25">
      <c r="B72" s="59">
        <f>ROW()-ROW(Table13[[#Headers],[Nr.]])</f>
        <v>65</v>
      </c>
      <c r="C72" s="8">
        <v>43719</v>
      </c>
      <c r="D72" s="40" t="s">
        <v>57</v>
      </c>
      <c r="E72" s="12" t="s">
        <v>234</v>
      </c>
      <c r="F72" s="12" t="s">
        <v>167</v>
      </c>
      <c r="G72" s="6" t="s">
        <v>168</v>
      </c>
      <c r="H72" s="12" t="s">
        <v>40</v>
      </c>
      <c r="I72" s="474"/>
    </row>
    <row r="73" spans="2:9" ht="30" x14ac:dyDescent="0.25">
      <c r="B73" s="59">
        <f>ROW()-ROW(Table13[[#Headers],[Nr.]])</f>
        <v>66</v>
      </c>
      <c r="C73" s="8">
        <v>43719</v>
      </c>
      <c r="D73" s="40" t="s">
        <v>57</v>
      </c>
      <c r="E73" s="12" t="s">
        <v>234</v>
      </c>
      <c r="F73" s="12" t="s">
        <v>169</v>
      </c>
      <c r="G73" s="6" t="s">
        <v>170</v>
      </c>
      <c r="H73" s="12" t="s">
        <v>40</v>
      </c>
      <c r="I73" s="474"/>
    </row>
    <row r="74" spans="2:9" ht="30" x14ac:dyDescent="0.25">
      <c r="B74" s="59">
        <f>ROW()-ROW(Table13[[#Headers],[Nr.]])</f>
        <v>67</v>
      </c>
      <c r="C74" s="8">
        <v>43719</v>
      </c>
      <c r="D74" s="40" t="s">
        <v>57</v>
      </c>
      <c r="E74" s="12" t="s">
        <v>234</v>
      </c>
      <c r="F74" s="12" t="s">
        <v>171</v>
      </c>
      <c r="G74" s="6" t="s">
        <v>172</v>
      </c>
      <c r="H74" s="12" t="s">
        <v>40</v>
      </c>
      <c r="I74" s="474"/>
    </row>
    <row r="75" spans="2:9" ht="30" x14ac:dyDescent="0.25">
      <c r="B75" s="59">
        <f>ROW()-ROW(Table13[[#Headers],[Nr.]])</f>
        <v>68</v>
      </c>
      <c r="C75" s="8">
        <v>43719</v>
      </c>
      <c r="D75" s="40" t="s">
        <v>57</v>
      </c>
      <c r="E75" s="12" t="s">
        <v>234</v>
      </c>
      <c r="F75" s="12" t="s">
        <v>173</v>
      </c>
      <c r="G75" s="6" t="s">
        <v>174</v>
      </c>
      <c r="H75" s="12" t="s">
        <v>40</v>
      </c>
      <c r="I75" s="474"/>
    </row>
    <row r="76" spans="2:9" ht="30" x14ac:dyDescent="0.25">
      <c r="B76" s="59">
        <f>ROW()-ROW(Table13[[#Headers],[Nr.]])</f>
        <v>69</v>
      </c>
      <c r="C76" s="8">
        <v>43719</v>
      </c>
      <c r="D76" s="40" t="s">
        <v>57</v>
      </c>
      <c r="E76" s="12" t="s">
        <v>234</v>
      </c>
      <c r="F76" s="12" t="s">
        <v>175</v>
      </c>
      <c r="G76" s="6" t="s">
        <v>176</v>
      </c>
      <c r="H76" s="12" t="s">
        <v>40</v>
      </c>
      <c r="I76" s="474"/>
    </row>
    <row r="77" spans="2:9" ht="30" x14ac:dyDescent="0.25">
      <c r="B77" s="59">
        <f>ROW()-ROW(Table13[[#Headers],[Nr.]])</f>
        <v>70</v>
      </c>
      <c r="C77" s="8">
        <v>43719</v>
      </c>
      <c r="D77" s="40" t="s">
        <v>57</v>
      </c>
      <c r="E77" s="12" t="s">
        <v>234</v>
      </c>
      <c r="F77" s="12" t="s">
        <v>177</v>
      </c>
      <c r="G77" s="6" t="s">
        <v>178</v>
      </c>
      <c r="H77" s="12" t="s">
        <v>40</v>
      </c>
      <c r="I77" s="474"/>
    </row>
    <row r="78" spans="2:9" ht="30" x14ac:dyDescent="0.25">
      <c r="B78" s="59">
        <f>ROW()-ROW(Table13[[#Headers],[Nr.]])</f>
        <v>71</v>
      </c>
      <c r="C78" s="8">
        <v>43719</v>
      </c>
      <c r="D78" s="40" t="s">
        <v>57</v>
      </c>
      <c r="E78" s="12" t="s">
        <v>234</v>
      </c>
      <c r="F78" s="12" t="s">
        <v>179</v>
      </c>
      <c r="G78" s="6" t="s">
        <v>180</v>
      </c>
      <c r="H78" s="12" t="s">
        <v>40</v>
      </c>
      <c r="I78" s="474"/>
    </row>
    <row r="79" spans="2:9" ht="30" x14ac:dyDescent="0.25">
      <c r="B79" s="59">
        <f>ROW()-ROW(Table13[[#Headers],[Nr.]])</f>
        <v>72</v>
      </c>
      <c r="C79" s="8">
        <v>43719</v>
      </c>
      <c r="D79" s="40" t="s">
        <v>57</v>
      </c>
      <c r="E79" s="12" t="s">
        <v>234</v>
      </c>
      <c r="F79" s="12" t="s">
        <v>181</v>
      </c>
      <c r="G79" s="6" t="s">
        <v>182</v>
      </c>
      <c r="H79" s="12" t="s">
        <v>40</v>
      </c>
      <c r="I79" s="474"/>
    </row>
    <row r="80" spans="2:9" ht="60" x14ac:dyDescent="0.25">
      <c r="B80" s="59">
        <f>ROW()-ROW(Table13[[#Headers],[Nr.]])</f>
        <v>73</v>
      </c>
      <c r="C80" s="8">
        <v>43719</v>
      </c>
      <c r="D80" s="40" t="s">
        <v>57</v>
      </c>
      <c r="E80" s="12" t="s">
        <v>102</v>
      </c>
      <c r="F80" s="12" t="s">
        <v>183</v>
      </c>
      <c r="G80" s="6" t="s">
        <v>184</v>
      </c>
      <c r="H80" s="12" t="s">
        <v>40</v>
      </c>
      <c r="I80" s="474"/>
    </row>
    <row r="81" spans="2:9" ht="60" x14ac:dyDescent="0.25">
      <c r="B81" s="59">
        <f>ROW()-ROW(Table13[[#Headers],[Nr.]])</f>
        <v>74</v>
      </c>
      <c r="C81" s="8">
        <v>43719</v>
      </c>
      <c r="D81" s="40" t="s">
        <v>57</v>
      </c>
      <c r="E81" s="12" t="s">
        <v>102</v>
      </c>
      <c r="F81" s="12" t="s">
        <v>185</v>
      </c>
      <c r="G81" s="6" t="s">
        <v>186</v>
      </c>
      <c r="H81" s="12" t="s">
        <v>40</v>
      </c>
      <c r="I81" s="474"/>
    </row>
    <row r="82" spans="2:9" ht="60" x14ac:dyDescent="0.25">
      <c r="B82" s="59">
        <f>ROW()-ROW(Table13[[#Headers],[Nr.]])</f>
        <v>75</v>
      </c>
      <c r="C82" s="8">
        <v>43719</v>
      </c>
      <c r="D82" s="40" t="s">
        <v>57</v>
      </c>
      <c r="E82" s="12" t="s">
        <v>102</v>
      </c>
      <c r="F82" s="12" t="s">
        <v>187</v>
      </c>
      <c r="G82" s="6" t="s">
        <v>188</v>
      </c>
      <c r="H82" s="12" t="s">
        <v>40</v>
      </c>
      <c r="I82" s="474"/>
    </row>
    <row r="83" spans="2:9" ht="60" x14ac:dyDescent="0.25">
      <c r="B83" s="59">
        <f>ROW()-ROW(Table13[[#Headers],[Nr.]])</f>
        <v>76</v>
      </c>
      <c r="C83" s="8">
        <v>43719</v>
      </c>
      <c r="D83" s="40" t="s">
        <v>57</v>
      </c>
      <c r="E83" s="12" t="s">
        <v>102</v>
      </c>
      <c r="F83" s="12" t="s">
        <v>189</v>
      </c>
      <c r="G83" s="6" t="s">
        <v>190</v>
      </c>
      <c r="H83" s="12" t="s">
        <v>40</v>
      </c>
      <c r="I83" s="474"/>
    </row>
    <row r="84" spans="2:9" ht="30" x14ac:dyDescent="0.25">
      <c r="B84" s="59">
        <f>ROW()-ROW(Table13[[#Headers],[Nr.]])</f>
        <v>77</v>
      </c>
      <c r="C84" s="8">
        <v>43719</v>
      </c>
      <c r="D84" s="40" t="s">
        <v>57</v>
      </c>
      <c r="E84" s="12" t="s">
        <v>234</v>
      </c>
      <c r="F84" s="12" t="s">
        <v>191</v>
      </c>
      <c r="G84" s="6" t="s">
        <v>192</v>
      </c>
      <c r="H84" s="12" t="s">
        <v>40</v>
      </c>
      <c r="I84" s="474"/>
    </row>
    <row r="85" spans="2:9" ht="30" x14ac:dyDescent="0.25">
      <c r="B85" s="59">
        <f>ROW()-ROW(Table13[[#Headers],[Nr.]])</f>
        <v>78</v>
      </c>
      <c r="C85" s="8">
        <v>43719</v>
      </c>
      <c r="D85" s="40" t="s">
        <v>57</v>
      </c>
      <c r="E85" s="12" t="s">
        <v>234</v>
      </c>
      <c r="F85" s="12" t="s">
        <v>193</v>
      </c>
      <c r="G85" s="6" t="s">
        <v>194</v>
      </c>
      <c r="H85" s="12" t="s">
        <v>40</v>
      </c>
      <c r="I85" s="474"/>
    </row>
    <row r="86" spans="2:9" ht="45" x14ac:dyDescent="0.25">
      <c r="B86" s="59">
        <f>ROW()-ROW(Table13[[#Headers],[Nr.]])</f>
        <v>79</v>
      </c>
      <c r="C86" s="8">
        <v>43719</v>
      </c>
      <c r="D86" s="40" t="s">
        <v>57</v>
      </c>
      <c r="E86" s="12" t="s">
        <v>234</v>
      </c>
      <c r="F86" s="12" t="s">
        <v>195</v>
      </c>
      <c r="G86" s="6" t="s">
        <v>196</v>
      </c>
      <c r="H86" s="12" t="s">
        <v>40</v>
      </c>
      <c r="I86" s="474"/>
    </row>
    <row r="87" spans="2:9" ht="30" x14ac:dyDescent="0.25">
      <c r="B87" s="59">
        <f>ROW()-ROW(Table13[[#Headers],[Nr.]])</f>
        <v>80</v>
      </c>
      <c r="C87" s="8">
        <v>43719</v>
      </c>
      <c r="D87" s="40" t="s">
        <v>57</v>
      </c>
      <c r="E87" s="12" t="s">
        <v>234</v>
      </c>
      <c r="F87" s="12" t="s">
        <v>197</v>
      </c>
      <c r="G87" s="6" t="s">
        <v>198</v>
      </c>
      <c r="H87" s="12" t="s">
        <v>40</v>
      </c>
      <c r="I87" s="474"/>
    </row>
    <row r="88" spans="2:9" ht="30" x14ac:dyDescent="0.25">
      <c r="B88" s="59">
        <f>ROW()-ROW(Table13[[#Headers],[Nr.]])</f>
        <v>81</v>
      </c>
      <c r="C88" s="8">
        <v>43719</v>
      </c>
      <c r="D88" s="40" t="s">
        <v>57</v>
      </c>
      <c r="E88" s="12" t="s">
        <v>234</v>
      </c>
      <c r="F88" s="12" t="s">
        <v>199</v>
      </c>
      <c r="G88" s="6" t="s">
        <v>200</v>
      </c>
      <c r="H88" s="12" t="s">
        <v>40</v>
      </c>
      <c r="I88" s="474"/>
    </row>
    <row r="89" spans="2:9" ht="30" x14ac:dyDescent="0.25">
      <c r="B89" s="59">
        <f>ROW()-ROW(Table13[[#Headers],[Nr.]])</f>
        <v>82</v>
      </c>
      <c r="C89" s="8">
        <v>43719</v>
      </c>
      <c r="D89" s="40" t="s">
        <v>57</v>
      </c>
      <c r="E89" s="12" t="s">
        <v>234</v>
      </c>
      <c r="F89" s="12" t="s">
        <v>201</v>
      </c>
      <c r="G89" s="6" t="s">
        <v>202</v>
      </c>
      <c r="H89" s="12" t="s">
        <v>40</v>
      </c>
      <c r="I89" s="474"/>
    </row>
    <row r="90" spans="2:9" ht="60" x14ac:dyDescent="0.25">
      <c r="B90" s="59">
        <f>ROW()-ROW(Table13[[#Headers],[Nr.]])</f>
        <v>83</v>
      </c>
      <c r="C90" s="8">
        <v>43719</v>
      </c>
      <c r="D90" s="40" t="s">
        <v>57</v>
      </c>
      <c r="E90" s="12" t="s">
        <v>102</v>
      </c>
      <c r="F90" s="12" t="s">
        <v>203</v>
      </c>
      <c r="G90" s="6" t="s">
        <v>204</v>
      </c>
      <c r="H90" s="12" t="s">
        <v>40</v>
      </c>
      <c r="I90" s="474"/>
    </row>
    <row r="91" spans="2:9" ht="60" x14ac:dyDescent="0.25">
      <c r="B91" s="59">
        <f>ROW()-ROW(Table13[[#Headers],[Nr.]])</f>
        <v>84</v>
      </c>
      <c r="C91" s="8">
        <v>43719</v>
      </c>
      <c r="D91" s="40" t="s">
        <v>57</v>
      </c>
      <c r="E91" s="12" t="s">
        <v>102</v>
      </c>
      <c r="F91" s="12" t="s">
        <v>205</v>
      </c>
      <c r="G91" s="6" t="s">
        <v>206</v>
      </c>
      <c r="H91" s="12" t="s">
        <v>40</v>
      </c>
      <c r="I91" s="474"/>
    </row>
    <row r="92" spans="2:9" ht="60" x14ac:dyDescent="0.25">
      <c r="B92" s="59">
        <f>ROW()-ROW(Table13[[#Headers],[Nr.]])</f>
        <v>85</v>
      </c>
      <c r="C92" s="8">
        <v>43719</v>
      </c>
      <c r="D92" s="40" t="s">
        <v>57</v>
      </c>
      <c r="E92" s="12" t="s">
        <v>102</v>
      </c>
      <c r="F92" s="12" t="s">
        <v>207</v>
      </c>
      <c r="G92" s="16" t="s">
        <v>208</v>
      </c>
      <c r="H92" s="12" t="s">
        <v>40</v>
      </c>
      <c r="I92" s="474"/>
    </row>
    <row r="93" spans="2:9" ht="60" x14ac:dyDescent="0.25">
      <c r="B93" s="59">
        <f>ROW()-ROW(Table13[[#Headers],[Nr.]])</f>
        <v>86</v>
      </c>
      <c r="C93" s="8">
        <v>43719</v>
      </c>
      <c r="D93" s="40" t="s">
        <v>57</v>
      </c>
      <c r="E93" s="12" t="s">
        <v>102</v>
      </c>
      <c r="F93" s="12" t="s">
        <v>209</v>
      </c>
      <c r="G93" s="16" t="s">
        <v>210</v>
      </c>
      <c r="H93" s="12" t="s">
        <v>40</v>
      </c>
      <c r="I93" s="474"/>
    </row>
    <row r="94" spans="2:9" ht="60" x14ac:dyDescent="0.25">
      <c r="B94" s="59">
        <f>ROW()-ROW(Table13[[#Headers],[Nr.]])</f>
        <v>87</v>
      </c>
      <c r="C94" s="8">
        <v>43719</v>
      </c>
      <c r="D94" s="40" t="s">
        <v>57</v>
      </c>
      <c r="E94" s="12" t="s">
        <v>102</v>
      </c>
      <c r="F94" s="12" t="s">
        <v>211</v>
      </c>
      <c r="G94" s="16" t="s">
        <v>212</v>
      </c>
      <c r="H94" s="12" t="s">
        <v>40</v>
      </c>
      <c r="I94" s="474"/>
    </row>
    <row r="95" spans="2:9" ht="60" x14ac:dyDescent="0.25">
      <c r="B95" s="59">
        <f>ROW()-ROW(Table13[[#Headers],[Nr.]])</f>
        <v>88</v>
      </c>
      <c r="C95" s="8">
        <v>43719</v>
      </c>
      <c r="D95" s="40" t="s">
        <v>57</v>
      </c>
      <c r="E95" s="12" t="s">
        <v>102</v>
      </c>
      <c r="F95" s="12" t="s">
        <v>213</v>
      </c>
      <c r="G95" s="16" t="s">
        <v>214</v>
      </c>
      <c r="H95" s="12" t="s">
        <v>40</v>
      </c>
      <c r="I95" s="474"/>
    </row>
    <row r="96" spans="2:9" ht="60" x14ac:dyDescent="0.25">
      <c r="B96" s="59">
        <f>ROW()-ROW(Table13[[#Headers],[Nr.]])</f>
        <v>89</v>
      </c>
      <c r="C96" s="8">
        <v>43719</v>
      </c>
      <c r="D96" s="40" t="s">
        <v>57</v>
      </c>
      <c r="E96" s="12" t="s">
        <v>102</v>
      </c>
      <c r="F96" s="12">
        <v>29183</v>
      </c>
      <c r="G96" s="16" t="s">
        <v>215</v>
      </c>
      <c r="H96" s="12" t="s">
        <v>40</v>
      </c>
      <c r="I96" s="474"/>
    </row>
    <row r="97" spans="2:20" ht="60" x14ac:dyDescent="0.25">
      <c r="B97" s="59">
        <f>ROW()-ROW(Table13[[#Headers],[Nr.]])</f>
        <v>90</v>
      </c>
      <c r="C97" s="8">
        <v>43719</v>
      </c>
      <c r="D97" s="40" t="s">
        <v>57</v>
      </c>
      <c r="E97" s="12" t="s">
        <v>102</v>
      </c>
      <c r="F97" s="12">
        <v>29187</v>
      </c>
      <c r="G97" s="6" t="s">
        <v>216</v>
      </c>
      <c r="H97" s="12" t="s">
        <v>40</v>
      </c>
      <c r="I97" s="474"/>
    </row>
    <row r="98" spans="2:20" ht="60" x14ac:dyDescent="0.25">
      <c r="B98" s="59">
        <f>ROW()-ROW(Table13[[#Headers],[Nr.]])</f>
        <v>91</v>
      </c>
      <c r="C98" s="8">
        <v>43719</v>
      </c>
      <c r="D98" s="40" t="s">
        <v>57</v>
      </c>
      <c r="E98" s="12" t="s">
        <v>102</v>
      </c>
      <c r="F98" s="12" t="s">
        <v>217</v>
      </c>
      <c r="G98" s="6" t="s">
        <v>218</v>
      </c>
      <c r="H98" s="12" t="s">
        <v>40</v>
      </c>
      <c r="I98" s="474"/>
    </row>
    <row r="99" spans="2:20" ht="60" x14ac:dyDescent="0.25">
      <c r="B99" s="59">
        <f>ROW()-ROW(Table13[[#Headers],[Nr.]])</f>
        <v>92</v>
      </c>
      <c r="C99" s="8">
        <v>43719</v>
      </c>
      <c r="D99" s="40" t="s">
        <v>57</v>
      </c>
      <c r="E99" s="12" t="s">
        <v>102</v>
      </c>
      <c r="F99" s="12">
        <v>29195</v>
      </c>
      <c r="G99" s="6" t="s">
        <v>219</v>
      </c>
      <c r="H99" s="12" t="s">
        <v>40</v>
      </c>
      <c r="I99" s="474"/>
    </row>
    <row r="100" spans="2:20" ht="60" x14ac:dyDescent="0.25">
      <c r="B100" s="59">
        <f>ROW()-ROW(Table13[[#Headers],[Nr.]])</f>
        <v>93</v>
      </c>
      <c r="C100" s="8">
        <v>43719</v>
      </c>
      <c r="D100" s="40" t="s">
        <v>57</v>
      </c>
      <c r="E100" s="12" t="s">
        <v>102</v>
      </c>
      <c r="F100" s="12" t="s">
        <v>220</v>
      </c>
      <c r="G100" s="6" t="s">
        <v>221</v>
      </c>
      <c r="H100" s="12" t="s">
        <v>40</v>
      </c>
      <c r="I100" s="474"/>
    </row>
    <row r="101" spans="2:20" ht="60" x14ac:dyDescent="0.25">
      <c r="B101" s="59">
        <f>ROW()-ROW(Table13[[#Headers],[Nr.]])</f>
        <v>94</v>
      </c>
      <c r="C101" s="8">
        <v>43719</v>
      </c>
      <c r="D101" s="40" t="s">
        <v>57</v>
      </c>
      <c r="E101" s="12" t="s">
        <v>102</v>
      </c>
      <c r="F101" s="12" t="s">
        <v>222</v>
      </c>
      <c r="G101" s="6" t="s">
        <v>223</v>
      </c>
      <c r="H101" s="12" t="s">
        <v>40</v>
      </c>
      <c r="I101" s="474"/>
    </row>
    <row r="102" spans="2:20" ht="60" x14ac:dyDescent="0.25">
      <c r="B102" s="59">
        <f>ROW()-ROW(Table13[[#Headers],[Nr.]])</f>
        <v>95</v>
      </c>
      <c r="C102" s="8">
        <v>43719</v>
      </c>
      <c r="D102" s="40" t="s">
        <v>57</v>
      </c>
      <c r="E102" s="12" t="s">
        <v>102</v>
      </c>
      <c r="F102" s="12">
        <v>29201</v>
      </c>
      <c r="G102" s="6" t="s">
        <v>224</v>
      </c>
      <c r="H102" s="12" t="s">
        <v>40</v>
      </c>
      <c r="I102" s="474"/>
    </row>
    <row r="103" spans="2:20" ht="60" x14ac:dyDescent="0.25">
      <c r="B103" s="59">
        <f>ROW()-ROW(Table13[[#Headers],[Nr.]])</f>
        <v>96</v>
      </c>
      <c r="C103" s="8">
        <v>43719</v>
      </c>
      <c r="D103" s="40" t="s">
        <v>57</v>
      </c>
      <c r="E103" s="12" t="s">
        <v>102</v>
      </c>
      <c r="F103" s="12" t="s">
        <v>225</v>
      </c>
      <c r="G103" s="6" t="s">
        <v>226</v>
      </c>
      <c r="H103" s="12" t="s">
        <v>40</v>
      </c>
      <c r="I103" s="474"/>
    </row>
    <row r="104" spans="2:20" ht="60" x14ac:dyDescent="0.25">
      <c r="B104" s="59">
        <f>ROW()-ROW(Table13[[#Headers],[Nr.]])</f>
        <v>97</v>
      </c>
      <c r="C104" s="8">
        <v>43719</v>
      </c>
      <c r="D104" s="40" t="s">
        <v>57</v>
      </c>
      <c r="E104" s="12" t="s">
        <v>102</v>
      </c>
      <c r="F104" s="12" t="s">
        <v>228</v>
      </c>
      <c r="G104" s="6" t="s">
        <v>229</v>
      </c>
      <c r="H104" s="12" t="s">
        <v>40</v>
      </c>
      <c r="I104" s="474"/>
    </row>
    <row r="105" spans="2:20" ht="60" x14ac:dyDescent="0.25">
      <c r="B105" s="59">
        <f>ROW()-ROW(Table13[[#Headers],[Nr.]])</f>
        <v>98</v>
      </c>
      <c r="C105" s="8">
        <v>43719</v>
      </c>
      <c r="D105" s="40" t="s">
        <v>57</v>
      </c>
      <c r="E105" s="12" t="s">
        <v>102</v>
      </c>
      <c r="F105" s="12" t="s">
        <v>230</v>
      </c>
      <c r="G105" s="6" t="s">
        <v>231</v>
      </c>
      <c r="H105" s="12" t="s">
        <v>40</v>
      </c>
      <c r="I105" s="474"/>
    </row>
    <row r="106" spans="2:20" ht="41.45" customHeight="1" x14ac:dyDescent="0.25">
      <c r="B106" s="59">
        <f>ROW()-ROW(Table13[[#Headers],[Nr.]])</f>
        <v>99</v>
      </c>
      <c r="C106" s="8">
        <v>43719</v>
      </c>
      <c r="D106" s="40" t="s">
        <v>57</v>
      </c>
      <c r="E106" s="12" t="s">
        <v>102</v>
      </c>
      <c r="F106" s="12" t="s">
        <v>232</v>
      </c>
      <c r="G106" s="6" t="s">
        <v>233</v>
      </c>
      <c r="H106" s="12" t="s">
        <v>40</v>
      </c>
      <c r="I106" s="474"/>
    </row>
    <row r="107" spans="2:20" ht="120" x14ac:dyDescent="0.25">
      <c r="B107" s="59">
        <f>ROW()-ROW(Table13[[#Headers],[Nr.]])</f>
        <v>100</v>
      </c>
      <c r="C107" s="8">
        <v>43613</v>
      </c>
      <c r="D107" s="40" t="s">
        <v>238</v>
      </c>
      <c r="E107" s="12" t="s">
        <v>33</v>
      </c>
      <c r="F107" s="12" t="s">
        <v>54</v>
      </c>
      <c r="G107" s="16" t="s">
        <v>46</v>
      </c>
      <c r="H107" s="12" t="s">
        <v>22</v>
      </c>
      <c r="I107" s="51" t="s">
        <v>347</v>
      </c>
      <c r="J107"/>
      <c r="K107"/>
      <c r="L107"/>
      <c r="M107"/>
      <c r="N107"/>
      <c r="O107"/>
      <c r="P107"/>
      <c r="Q107"/>
      <c r="R107"/>
      <c r="S107"/>
      <c r="T107"/>
    </row>
    <row r="108" spans="2:20" ht="120" x14ac:dyDescent="0.25">
      <c r="B108" s="59">
        <f>ROW()-ROW(Table13[[#Headers],[Nr.]])</f>
        <v>101</v>
      </c>
      <c r="C108" s="8">
        <v>43508</v>
      </c>
      <c r="D108" s="461" t="s">
        <v>238</v>
      </c>
      <c r="E108" s="12" t="s">
        <v>33</v>
      </c>
      <c r="F108" s="15">
        <v>55082</v>
      </c>
      <c r="G108" s="13" t="s">
        <v>47</v>
      </c>
      <c r="H108" s="12" t="s">
        <v>40</v>
      </c>
      <c r="I108" s="51" t="s">
        <v>266</v>
      </c>
      <c r="J108"/>
      <c r="K108"/>
      <c r="L108"/>
      <c r="M108"/>
      <c r="N108"/>
      <c r="O108"/>
      <c r="P108"/>
      <c r="Q108"/>
      <c r="R108"/>
      <c r="S108"/>
      <c r="T108"/>
    </row>
    <row r="109" spans="2:20" ht="120" x14ac:dyDescent="0.25">
      <c r="B109" s="59">
        <f>ROW()-ROW(Table13[[#Headers],[Nr.]])</f>
        <v>102</v>
      </c>
      <c r="C109" s="8">
        <v>43508</v>
      </c>
      <c r="D109" s="461" t="s">
        <v>238</v>
      </c>
      <c r="E109" s="12" t="s">
        <v>33</v>
      </c>
      <c r="F109" s="15">
        <v>55085</v>
      </c>
      <c r="G109" s="13" t="s">
        <v>48</v>
      </c>
      <c r="H109" s="12" t="s">
        <v>40</v>
      </c>
      <c r="I109" s="51" t="s">
        <v>266</v>
      </c>
      <c r="J109"/>
      <c r="K109"/>
      <c r="L109"/>
      <c r="M109"/>
      <c r="N109"/>
      <c r="O109"/>
      <c r="P109"/>
      <c r="Q109"/>
      <c r="R109"/>
      <c r="S109"/>
      <c r="T109"/>
    </row>
    <row r="110" spans="2:20" ht="240" x14ac:dyDescent="0.25">
      <c r="B110" s="59">
        <f>ROW()-ROW(Table13[[#Headers],[Nr.]])</f>
        <v>103</v>
      </c>
      <c r="C110" s="8">
        <v>43508</v>
      </c>
      <c r="D110" s="461" t="s">
        <v>238</v>
      </c>
      <c r="E110" s="12" t="s">
        <v>33</v>
      </c>
      <c r="F110" s="15">
        <v>55086</v>
      </c>
      <c r="G110" s="13" t="s">
        <v>49</v>
      </c>
      <c r="H110" s="12" t="s">
        <v>40</v>
      </c>
      <c r="I110" s="51" t="s">
        <v>267</v>
      </c>
      <c r="J110"/>
      <c r="K110"/>
      <c r="L110"/>
      <c r="M110"/>
      <c r="N110"/>
      <c r="O110"/>
      <c r="P110"/>
      <c r="Q110"/>
      <c r="R110"/>
      <c r="S110"/>
      <c r="T110"/>
    </row>
    <row r="111" spans="2:20" ht="240" x14ac:dyDescent="0.25">
      <c r="B111" s="59">
        <f>ROW()-ROW(Table13[[#Headers],[Nr.]])</f>
        <v>104</v>
      </c>
      <c r="C111" s="68">
        <v>43508</v>
      </c>
      <c r="D111" s="475" t="s">
        <v>238</v>
      </c>
      <c r="E111" s="69" t="s">
        <v>33</v>
      </c>
      <c r="F111" s="70">
        <v>55086</v>
      </c>
      <c r="G111" s="71" t="s">
        <v>50</v>
      </c>
      <c r="H111" s="69" t="s">
        <v>40</v>
      </c>
      <c r="I111" s="72" t="s">
        <v>267</v>
      </c>
      <c r="J111"/>
      <c r="K111"/>
      <c r="L111"/>
      <c r="M111"/>
      <c r="N111"/>
      <c r="O111"/>
      <c r="P111"/>
      <c r="Q111"/>
      <c r="R111"/>
      <c r="S111"/>
      <c r="T111"/>
    </row>
    <row r="112" spans="2:20" ht="30" x14ac:dyDescent="0.25">
      <c r="B112" s="59">
        <f>ROW()-ROW(Table13[[#Headers],[Nr.]])</f>
        <v>105</v>
      </c>
      <c r="C112" s="8" t="s">
        <v>268</v>
      </c>
      <c r="D112" s="461" t="s">
        <v>59</v>
      </c>
      <c r="E112" s="12" t="s">
        <v>66</v>
      </c>
      <c r="F112" s="15" t="s">
        <v>54</v>
      </c>
      <c r="G112" s="13" t="s">
        <v>269</v>
      </c>
      <c r="H112" s="12" t="s">
        <v>22</v>
      </c>
      <c r="I112" s="51"/>
      <c r="J112"/>
      <c r="K112"/>
      <c r="L112"/>
      <c r="M112"/>
      <c r="N112"/>
      <c r="O112"/>
      <c r="P112"/>
      <c r="Q112"/>
      <c r="R112"/>
      <c r="S112"/>
      <c r="T112"/>
    </row>
    <row r="113" spans="2:20" ht="30" x14ac:dyDescent="0.25">
      <c r="B113" s="59">
        <f>ROW()-ROW(Table13[[#Headers],[Nr.]])</f>
        <v>106</v>
      </c>
      <c r="C113" s="8" t="s">
        <v>268</v>
      </c>
      <c r="D113" s="461" t="s">
        <v>59</v>
      </c>
      <c r="E113" s="12" t="s">
        <v>66</v>
      </c>
      <c r="F113" s="15" t="s">
        <v>54</v>
      </c>
      <c r="G113" s="13" t="s">
        <v>270</v>
      </c>
      <c r="H113" s="12" t="s">
        <v>22</v>
      </c>
      <c r="I113" s="51"/>
      <c r="J113"/>
      <c r="K113"/>
      <c r="L113"/>
      <c r="M113"/>
      <c r="N113"/>
      <c r="O113"/>
      <c r="P113"/>
      <c r="Q113"/>
      <c r="R113"/>
      <c r="S113"/>
      <c r="T113"/>
    </row>
    <row r="114" spans="2:20" ht="30" x14ac:dyDescent="0.25">
      <c r="B114" s="59">
        <f>ROW()-ROW(Table13[[#Headers],[Nr.]])</f>
        <v>107</v>
      </c>
      <c r="C114" s="8" t="s">
        <v>268</v>
      </c>
      <c r="D114" s="461" t="s">
        <v>59</v>
      </c>
      <c r="E114" s="12" t="s">
        <v>66</v>
      </c>
      <c r="F114" s="15" t="s">
        <v>54</v>
      </c>
      <c r="G114" s="13" t="s">
        <v>271</v>
      </c>
      <c r="H114" s="12" t="s">
        <v>22</v>
      </c>
      <c r="I114" s="51"/>
      <c r="J114"/>
      <c r="K114"/>
      <c r="L114"/>
      <c r="M114"/>
      <c r="N114"/>
      <c r="O114"/>
      <c r="P114"/>
      <c r="Q114"/>
      <c r="R114"/>
      <c r="S114"/>
      <c r="T114"/>
    </row>
    <row r="115" spans="2:20" ht="30" x14ac:dyDescent="0.25">
      <c r="B115" s="59">
        <f>ROW()-ROW(Table13[[#Headers],[Nr.]])</f>
        <v>108</v>
      </c>
      <c r="C115" s="8" t="s">
        <v>268</v>
      </c>
      <c r="D115" s="461" t="s">
        <v>59</v>
      </c>
      <c r="E115" s="12" t="s">
        <v>66</v>
      </c>
      <c r="F115" s="15" t="s">
        <v>54</v>
      </c>
      <c r="G115" s="13" t="s">
        <v>272</v>
      </c>
      <c r="H115" s="12" t="s">
        <v>22</v>
      </c>
      <c r="I115" s="51"/>
      <c r="J115"/>
      <c r="K115"/>
      <c r="L115"/>
      <c r="M115"/>
      <c r="N115"/>
      <c r="O115"/>
      <c r="P115"/>
      <c r="Q115"/>
      <c r="R115"/>
      <c r="S115"/>
      <c r="T115"/>
    </row>
    <row r="116" spans="2:20" ht="30" x14ac:dyDescent="0.25">
      <c r="B116" s="59">
        <f>ROW()-ROW(Table13[[#Headers],[Nr.]])</f>
        <v>109</v>
      </c>
      <c r="C116" s="68" t="s">
        <v>268</v>
      </c>
      <c r="D116" s="475" t="s">
        <v>59</v>
      </c>
      <c r="E116" s="69" t="s">
        <v>66</v>
      </c>
      <c r="F116" s="70" t="s">
        <v>54</v>
      </c>
      <c r="G116" s="71" t="s">
        <v>273</v>
      </c>
      <c r="H116" s="69" t="s">
        <v>22</v>
      </c>
      <c r="I116" s="72"/>
      <c r="J116"/>
      <c r="K116"/>
      <c r="L116"/>
      <c r="M116"/>
      <c r="N116"/>
      <c r="O116"/>
      <c r="P116"/>
      <c r="Q116"/>
      <c r="R116"/>
      <c r="S116"/>
      <c r="T116"/>
    </row>
    <row r="117" spans="2:20" x14ac:dyDescent="0.25">
      <c r="B117"/>
      <c r="C117"/>
      <c r="D117"/>
      <c r="E117"/>
      <c r="F117"/>
      <c r="G117"/>
      <c r="H117"/>
      <c r="I117"/>
      <c r="J117"/>
      <c r="K117"/>
      <c r="L117"/>
      <c r="M117"/>
      <c r="N117"/>
      <c r="O117"/>
      <c r="P117"/>
      <c r="Q117"/>
      <c r="R117"/>
      <c r="S117"/>
      <c r="T117"/>
    </row>
    <row r="118" spans="2:20" x14ac:dyDescent="0.25">
      <c r="B118"/>
      <c r="C118"/>
      <c r="D118"/>
      <c r="E118"/>
      <c r="F118"/>
      <c r="G118"/>
      <c r="H118"/>
      <c r="I118"/>
      <c r="J118"/>
      <c r="K118"/>
      <c r="L118"/>
      <c r="M118"/>
      <c r="N118"/>
      <c r="O118"/>
      <c r="P118"/>
      <c r="Q118"/>
      <c r="R118"/>
      <c r="S118"/>
      <c r="T118"/>
    </row>
    <row r="119" spans="2:20" x14ac:dyDescent="0.25">
      <c r="B119"/>
      <c r="C119"/>
      <c r="D119"/>
      <c r="E119"/>
      <c r="F119"/>
      <c r="G119"/>
      <c r="H119"/>
      <c r="I119"/>
      <c r="J119"/>
      <c r="K119"/>
      <c r="L119"/>
      <c r="M119"/>
      <c r="N119"/>
      <c r="O119"/>
      <c r="P119"/>
      <c r="Q119"/>
      <c r="R119"/>
      <c r="S119"/>
      <c r="T119"/>
    </row>
    <row r="120" spans="2:20" x14ac:dyDescent="0.25">
      <c r="B120"/>
      <c r="C120"/>
      <c r="D120"/>
      <c r="E120"/>
      <c r="F120"/>
      <c r="G120"/>
      <c r="H120"/>
      <c r="I120"/>
      <c r="J120"/>
      <c r="K120"/>
      <c r="L120"/>
      <c r="M120"/>
      <c r="N120"/>
      <c r="O120"/>
      <c r="P120"/>
      <c r="Q120"/>
      <c r="R120"/>
      <c r="S120"/>
      <c r="T120"/>
    </row>
    <row r="121" spans="2:20" x14ac:dyDescent="0.25">
      <c r="B121"/>
      <c r="C121"/>
      <c r="D121"/>
      <c r="E121"/>
      <c r="F121"/>
      <c r="G121"/>
      <c r="H121"/>
      <c r="I121"/>
      <c r="J121"/>
      <c r="K121"/>
      <c r="L121"/>
      <c r="M121"/>
      <c r="N121"/>
      <c r="O121"/>
      <c r="P121"/>
      <c r="Q121"/>
      <c r="R121"/>
      <c r="S121"/>
      <c r="T121"/>
    </row>
    <row r="122" spans="2:20" x14ac:dyDescent="0.25">
      <c r="B122"/>
      <c r="C122"/>
      <c r="D122"/>
      <c r="E122"/>
      <c r="F122"/>
      <c r="G122"/>
      <c r="H122"/>
      <c r="I122"/>
      <c r="J122"/>
      <c r="K122"/>
      <c r="L122"/>
      <c r="M122"/>
      <c r="N122"/>
      <c r="O122"/>
      <c r="P122"/>
      <c r="Q122"/>
      <c r="R122"/>
      <c r="S122"/>
      <c r="T122"/>
    </row>
    <row r="123" spans="2:20" x14ac:dyDescent="0.25">
      <c r="B123"/>
      <c r="C123"/>
      <c r="D123"/>
      <c r="E123"/>
      <c r="F123"/>
      <c r="G123"/>
      <c r="H123"/>
      <c r="I123"/>
      <c r="J123"/>
      <c r="K123"/>
      <c r="L123"/>
      <c r="M123"/>
      <c r="N123"/>
      <c r="O123"/>
      <c r="P123"/>
      <c r="Q123"/>
      <c r="R123"/>
      <c r="S123"/>
      <c r="T123"/>
    </row>
    <row r="124" spans="2:20" x14ac:dyDescent="0.25">
      <c r="B124"/>
      <c r="C124"/>
      <c r="D124"/>
      <c r="E124"/>
      <c r="F124"/>
      <c r="G124"/>
      <c r="H124"/>
      <c r="I124"/>
      <c r="J124"/>
      <c r="K124"/>
      <c r="L124"/>
      <c r="M124"/>
      <c r="N124"/>
      <c r="O124"/>
      <c r="P124"/>
      <c r="Q124"/>
      <c r="R124"/>
      <c r="S124"/>
      <c r="T124"/>
    </row>
    <row r="125" spans="2:20" x14ac:dyDescent="0.25">
      <c r="B125"/>
      <c r="C125"/>
      <c r="D125"/>
      <c r="E125"/>
      <c r="F125"/>
      <c r="G125"/>
      <c r="H125"/>
      <c r="I125"/>
      <c r="J125"/>
      <c r="K125"/>
      <c r="L125"/>
      <c r="M125"/>
      <c r="N125"/>
      <c r="O125"/>
      <c r="P125"/>
      <c r="Q125"/>
      <c r="R125"/>
      <c r="S125"/>
      <c r="T125"/>
    </row>
    <row r="126" spans="2:20" x14ac:dyDescent="0.25">
      <c r="B126"/>
      <c r="C126"/>
      <c r="D126"/>
      <c r="E126"/>
      <c r="F126"/>
      <c r="G126"/>
      <c r="H126"/>
      <c r="I126"/>
      <c r="J126"/>
      <c r="K126"/>
      <c r="L126"/>
      <c r="M126"/>
      <c r="N126"/>
      <c r="O126"/>
      <c r="P126"/>
      <c r="Q126"/>
      <c r="R126"/>
      <c r="S126"/>
      <c r="T126"/>
    </row>
    <row r="127" spans="2:20" x14ac:dyDescent="0.25">
      <c r="B127"/>
      <c r="C127"/>
      <c r="D127"/>
      <c r="E127"/>
      <c r="F127"/>
      <c r="G127"/>
      <c r="H127"/>
      <c r="I127"/>
      <c r="J127"/>
      <c r="K127"/>
      <c r="L127"/>
      <c r="M127"/>
      <c r="N127"/>
      <c r="O127"/>
      <c r="P127"/>
      <c r="Q127"/>
      <c r="R127"/>
      <c r="S127"/>
      <c r="T127"/>
    </row>
    <row r="128" spans="2:20" x14ac:dyDescent="0.25">
      <c r="B128"/>
      <c r="C128"/>
      <c r="D128"/>
      <c r="E128"/>
      <c r="F128"/>
      <c r="G128"/>
      <c r="H128"/>
      <c r="I128"/>
      <c r="J128"/>
      <c r="K128"/>
      <c r="L128"/>
      <c r="M128"/>
      <c r="N128"/>
      <c r="O128"/>
      <c r="P128"/>
      <c r="Q128"/>
      <c r="R128"/>
      <c r="S128"/>
      <c r="T128"/>
    </row>
    <row r="129" spans="2:20" x14ac:dyDescent="0.25">
      <c r="B129"/>
      <c r="C129"/>
      <c r="D129"/>
      <c r="E129"/>
      <c r="F129"/>
      <c r="G129"/>
      <c r="H129"/>
      <c r="I129"/>
      <c r="J129"/>
      <c r="K129"/>
      <c r="L129"/>
      <c r="M129"/>
      <c r="N129"/>
      <c r="O129"/>
      <c r="P129"/>
      <c r="Q129"/>
      <c r="R129"/>
      <c r="S129"/>
      <c r="T129"/>
    </row>
    <row r="130" spans="2:20" x14ac:dyDescent="0.25">
      <c r="B130"/>
      <c r="C130"/>
      <c r="D130"/>
      <c r="E130"/>
      <c r="F130"/>
      <c r="G130"/>
      <c r="H130"/>
      <c r="I130"/>
      <c r="J130"/>
      <c r="K130"/>
      <c r="L130"/>
      <c r="M130"/>
      <c r="N130"/>
      <c r="O130"/>
      <c r="P130"/>
      <c r="Q130"/>
      <c r="R130"/>
      <c r="S130"/>
      <c r="T130"/>
    </row>
    <row r="131" spans="2:20" x14ac:dyDescent="0.25">
      <c r="B131"/>
      <c r="C131"/>
      <c r="D131"/>
      <c r="E131"/>
      <c r="F131"/>
      <c r="G131"/>
      <c r="H131"/>
      <c r="I131"/>
      <c r="J131"/>
      <c r="K131"/>
      <c r="L131"/>
      <c r="M131"/>
      <c r="N131"/>
      <c r="O131"/>
      <c r="P131"/>
      <c r="Q131"/>
      <c r="R131"/>
      <c r="S131"/>
      <c r="T131"/>
    </row>
    <row r="132" spans="2:20" x14ac:dyDescent="0.25">
      <c r="B132"/>
      <c r="C132"/>
      <c r="D132"/>
      <c r="E132"/>
      <c r="F132"/>
      <c r="G132"/>
      <c r="H132"/>
      <c r="I132"/>
      <c r="J132"/>
      <c r="K132"/>
      <c r="L132"/>
      <c r="M132"/>
      <c r="N132"/>
      <c r="O132"/>
      <c r="P132"/>
      <c r="Q132"/>
      <c r="R132"/>
      <c r="S132"/>
      <c r="T132"/>
    </row>
    <row r="133" spans="2:20" x14ac:dyDescent="0.25">
      <c r="B133"/>
      <c r="C133"/>
      <c r="D133"/>
      <c r="E133"/>
      <c r="F133"/>
      <c r="G133"/>
      <c r="H133"/>
      <c r="I133"/>
      <c r="J133"/>
      <c r="K133"/>
      <c r="L133"/>
      <c r="M133"/>
      <c r="N133"/>
      <c r="O133"/>
      <c r="P133"/>
      <c r="Q133"/>
      <c r="R133"/>
      <c r="S133"/>
      <c r="T133"/>
    </row>
    <row r="134" spans="2:20" x14ac:dyDescent="0.25">
      <c r="B134"/>
      <c r="C134"/>
      <c r="D134"/>
      <c r="E134"/>
      <c r="F134"/>
      <c r="G134"/>
      <c r="H134"/>
      <c r="I134"/>
      <c r="J134"/>
      <c r="K134"/>
      <c r="L134"/>
      <c r="M134"/>
      <c r="N134"/>
      <c r="O134"/>
      <c r="P134"/>
      <c r="Q134"/>
      <c r="R134"/>
      <c r="S134"/>
      <c r="T134"/>
    </row>
    <row r="135" spans="2:20" x14ac:dyDescent="0.25">
      <c r="B135"/>
      <c r="C135"/>
      <c r="D135"/>
      <c r="E135"/>
      <c r="F135"/>
      <c r="G135"/>
      <c r="H135"/>
      <c r="I135"/>
      <c r="J135"/>
      <c r="K135"/>
      <c r="L135"/>
      <c r="M135"/>
      <c r="N135"/>
      <c r="O135"/>
      <c r="P135"/>
      <c r="Q135"/>
      <c r="R135"/>
      <c r="S135"/>
      <c r="T135"/>
    </row>
    <row r="136" spans="2:20" x14ac:dyDescent="0.25">
      <c r="B136"/>
      <c r="C136"/>
      <c r="D136"/>
      <c r="E136"/>
      <c r="F136"/>
      <c r="G136"/>
      <c r="H136"/>
      <c r="I136"/>
      <c r="J136"/>
      <c r="K136"/>
      <c r="L136"/>
      <c r="M136"/>
      <c r="N136"/>
      <c r="O136"/>
      <c r="P136"/>
      <c r="Q136"/>
      <c r="R136"/>
      <c r="S136"/>
      <c r="T136"/>
    </row>
    <row r="137" spans="2:20" x14ac:dyDescent="0.25">
      <c r="B137"/>
      <c r="C137"/>
      <c r="D137"/>
      <c r="E137"/>
      <c r="F137"/>
      <c r="G137"/>
      <c r="H137"/>
      <c r="I137"/>
      <c r="J137"/>
      <c r="K137"/>
      <c r="L137"/>
      <c r="M137"/>
      <c r="N137"/>
      <c r="O137"/>
      <c r="P137"/>
      <c r="Q137"/>
      <c r="R137"/>
      <c r="S137"/>
      <c r="T137"/>
    </row>
    <row r="138" spans="2:20" x14ac:dyDescent="0.25">
      <c r="B138"/>
      <c r="C138"/>
      <c r="D138"/>
      <c r="E138"/>
      <c r="F138"/>
      <c r="G138"/>
      <c r="H138"/>
      <c r="I138"/>
      <c r="J138"/>
      <c r="K138"/>
      <c r="L138"/>
      <c r="M138"/>
      <c r="N138"/>
      <c r="O138"/>
      <c r="P138"/>
      <c r="Q138"/>
      <c r="R138"/>
      <c r="S138"/>
      <c r="T138"/>
    </row>
    <row r="139" spans="2:20" x14ac:dyDescent="0.25">
      <c r="B139"/>
      <c r="C139"/>
      <c r="D139"/>
      <c r="E139"/>
      <c r="F139"/>
      <c r="G139"/>
      <c r="H139"/>
      <c r="I139"/>
      <c r="J139"/>
      <c r="K139"/>
      <c r="L139"/>
      <c r="M139"/>
      <c r="N139"/>
      <c r="O139"/>
      <c r="P139"/>
      <c r="Q139"/>
      <c r="R139"/>
      <c r="S139"/>
      <c r="T139"/>
    </row>
    <row r="140" spans="2:20" x14ac:dyDescent="0.25">
      <c r="B140"/>
      <c r="C140"/>
      <c r="D140"/>
      <c r="E140"/>
      <c r="F140"/>
      <c r="G140"/>
      <c r="H140"/>
      <c r="I140"/>
      <c r="J140"/>
      <c r="K140"/>
      <c r="L140"/>
      <c r="M140"/>
      <c r="N140"/>
      <c r="O140"/>
      <c r="P140"/>
      <c r="Q140"/>
      <c r="R140"/>
      <c r="S140"/>
      <c r="T140"/>
    </row>
    <row r="141" spans="2:20" x14ac:dyDescent="0.25">
      <c r="B141"/>
      <c r="C141"/>
      <c r="D141"/>
      <c r="E141"/>
      <c r="F141"/>
      <c r="G141"/>
      <c r="H141"/>
      <c r="I141"/>
      <c r="J141"/>
      <c r="K141"/>
      <c r="L141"/>
      <c r="M141"/>
      <c r="N141"/>
      <c r="O141"/>
      <c r="P141"/>
      <c r="Q141"/>
      <c r="R141"/>
      <c r="S141"/>
      <c r="T141"/>
    </row>
    <row r="142" spans="2:20" x14ac:dyDescent="0.25">
      <c r="B142"/>
      <c r="C142"/>
      <c r="D142"/>
      <c r="E142"/>
      <c r="F142"/>
      <c r="G142"/>
      <c r="H142"/>
      <c r="I142"/>
      <c r="J142"/>
      <c r="K142"/>
      <c r="L142"/>
      <c r="M142"/>
      <c r="N142"/>
      <c r="O142"/>
      <c r="P142"/>
      <c r="Q142"/>
      <c r="R142"/>
      <c r="S142"/>
      <c r="T142"/>
    </row>
    <row r="143" spans="2:20" x14ac:dyDescent="0.25">
      <c r="B143"/>
      <c r="C143"/>
      <c r="D143"/>
      <c r="E143"/>
      <c r="F143"/>
      <c r="G143"/>
      <c r="H143"/>
      <c r="I143"/>
      <c r="J143"/>
      <c r="K143"/>
      <c r="L143"/>
      <c r="M143"/>
      <c r="N143"/>
      <c r="O143"/>
      <c r="P143"/>
      <c r="Q143"/>
      <c r="R143"/>
      <c r="S143"/>
      <c r="T143"/>
    </row>
    <row r="144" spans="2:20" x14ac:dyDescent="0.25">
      <c r="B144"/>
      <c r="C144"/>
      <c r="D144"/>
      <c r="E144"/>
      <c r="F144"/>
      <c r="G144"/>
      <c r="H144"/>
      <c r="I144"/>
      <c r="J144"/>
      <c r="K144"/>
      <c r="L144"/>
      <c r="M144"/>
      <c r="N144"/>
      <c r="O144"/>
      <c r="P144"/>
      <c r="Q144"/>
      <c r="R144"/>
      <c r="S144"/>
      <c r="T144"/>
    </row>
    <row r="145" spans="2:20" x14ac:dyDescent="0.25">
      <c r="B145"/>
      <c r="C145"/>
      <c r="D145"/>
      <c r="E145"/>
      <c r="F145"/>
      <c r="G145"/>
      <c r="H145"/>
      <c r="I145"/>
      <c r="J145"/>
      <c r="K145"/>
      <c r="L145"/>
      <c r="M145"/>
      <c r="N145"/>
      <c r="O145"/>
      <c r="P145"/>
      <c r="Q145"/>
      <c r="R145"/>
      <c r="S145"/>
      <c r="T145"/>
    </row>
    <row r="146" spans="2:20" x14ac:dyDescent="0.25">
      <c r="B146"/>
      <c r="C146"/>
      <c r="D146"/>
      <c r="E146"/>
      <c r="F146"/>
      <c r="G146"/>
      <c r="H146"/>
      <c r="I146"/>
      <c r="J146"/>
      <c r="K146"/>
      <c r="L146"/>
      <c r="M146"/>
      <c r="N146"/>
      <c r="O146"/>
      <c r="P146"/>
      <c r="Q146"/>
      <c r="R146"/>
      <c r="S146"/>
      <c r="T146"/>
    </row>
    <row r="147" spans="2:20" x14ac:dyDescent="0.25">
      <c r="B147"/>
      <c r="C147"/>
      <c r="D147"/>
      <c r="E147"/>
      <c r="F147"/>
      <c r="G147"/>
      <c r="H147"/>
      <c r="I147"/>
      <c r="J147"/>
      <c r="K147"/>
      <c r="L147"/>
      <c r="M147"/>
      <c r="N147"/>
      <c r="O147"/>
      <c r="P147"/>
      <c r="Q147"/>
      <c r="R147"/>
      <c r="S147"/>
      <c r="T147"/>
    </row>
    <row r="148" spans="2:20" x14ac:dyDescent="0.25">
      <c r="B148"/>
      <c r="C148"/>
      <c r="D148"/>
      <c r="E148"/>
      <c r="F148"/>
      <c r="G148"/>
      <c r="H148"/>
      <c r="I148"/>
      <c r="J148"/>
      <c r="K148"/>
      <c r="L148"/>
      <c r="M148"/>
      <c r="N148"/>
      <c r="O148"/>
      <c r="P148"/>
      <c r="Q148"/>
      <c r="R148"/>
      <c r="S148"/>
      <c r="T148"/>
    </row>
    <row r="149" spans="2:20" x14ac:dyDescent="0.25">
      <c r="B149"/>
      <c r="C149"/>
      <c r="D149"/>
      <c r="E149"/>
      <c r="F149"/>
      <c r="G149"/>
      <c r="H149"/>
      <c r="I149"/>
      <c r="J149"/>
      <c r="K149"/>
      <c r="L149"/>
      <c r="M149"/>
      <c r="N149"/>
      <c r="O149"/>
      <c r="P149"/>
      <c r="Q149"/>
      <c r="R149"/>
      <c r="S149"/>
      <c r="T149"/>
    </row>
    <row r="150" spans="2:20" x14ac:dyDescent="0.25">
      <c r="B150"/>
      <c r="C150"/>
      <c r="D150"/>
      <c r="E150"/>
      <c r="F150"/>
      <c r="G150"/>
      <c r="H150"/>
      <c r="I150"/>
      <c r="J150"/>
      <c r="K150"/>
      <c r="L150"/>
      <c r="M150"/>
      <c r="N150"/>
      <c r="O150"/>
      <c r="P150"/>
      <c r="Q150"/>
      <c r="R150"/>
      <c r="S150"/>
      <c r="T150"/>
    </row>
    <row r="151" spans="2:20" x14ac:dyDescent="0.25">
      <c r="B151"/>
      <c r="C151"/>
      <c r="D151"/>
      <c r="E151"/>
      <c r="F151"/>
      <c r="G151"/>
      <c r="H151"/>
      <c r="I151"/>
      <c r="J151"/>
      <c r="K151"/>
      <c r="L151"/>
      <c r="M151"/>
      <c r="N151"/>
      <c r="O151"/>
      <c r="P151"/>
      <c r="Q151"/>
      <c r="R151"/>
      <c r="S151"/>
      <c r="T151"/>
    </row>
    <row r="152" spans="2:20" x14ac:dyDescent="0.25">
      <c r="B152"/>
      <c r="C152"/>
      <c r="D152"/>
      <c r="E152"/>
      <c r="F152"/>
      <c r="G152"/>
      <c r="H152"/>
      <c r="I152"/>
      <c r="J152"/>
      <c r="K152"/>
      <c r="L152"/>
      <c r="M152"/>
      <c r="N152"/>
      <c r="O152"/>
      <c r="P152"/>
      <c r="Q152"/>
      <c r="R152"/>
      <c r="S152"/>
      <c r="T152"/>
    </row>
    <row r="153" spans="2:20" x14ac:dyDescent="0.25">
      <c r="B153"/>
      <c r="C153"/>
      <c r="D153"/>
      <c r="E153"/>
      <c r="F153"/>
      <c r="G153"/>
      <c r="H153"/>
      <c r="I153"/>
      <c r="J153"/>
      <c r="K153"/>
      <c r="L153"/>
      <c r="M153"/>
      <c r="N153"/>
      <c r="O153"/>
      <c r="P153"/>
      <c r="Q153"/>
      <c r="R153"/>
      <c r="S153"/>
      <c r="T153"/>
    </row>
    <row r="154" spans="2:20" x14ac:dyDescent="0.25">
      <c r="B154"/>
      <c r="C154"/>
      <c r="D154"/>
      <c r="E154"/>
      <c r="F154"/>
      <c r="G154"/>
      <c r="H154"/>
      <c r="I154"/>
      <c r="J154"/>
      <c r="K154"/>
      <c r="L154"/>
      <c r="M154"/>
      <c r="N154"/>
      <c r="O154"/>
      <c r="P154"/>
      <c r="Q154"/>
      <c r="R154"/>
      <c r="S154"/>
      <c r="T154"/>
    </row>
    <row r="155" spans="2:20" x14ac:dyDescent="0.25">
      <c r="B155"/>
      <c r="C155"/>
      <c r="D155"/>
      <c r="E155"/>
      <c r="F155"/>
      <c r="G155"/>
      <c r="H155"/>
      <c r="I155"/>
    </row>
    <row r="156" spans="2:20" x14ac:dyDescent="0.25">
      <c r="B156"/>
      <c r="C156"/>
      <c r="D156"/>
      <c r="E156"/>
      <c r="F156"/>
      <c r="G156"/>
      <c r="H156"/>
      <c r="I156"/>
    </row>
    <row r="157" spans="2:20" x14ac:dyDescent="0.25">
      <c r="B157"/>
      <c r="C157"/>
      <c r="D157"/>
      <c r="E157"/>
      <c r="F157"/>
      <c r="G157"/>
      <c r="H157"/>
      <c r="I157"/>
    </row>
    <row r="158" spans="2:20" x14ac:dyDescent="0.25">
      <c r="B158"/>
      <c r="C158"/>
      <c r="D158"/>
      <c r="E158"/>
      <c r="F158"/>
      <c r="G158"/>
      <c r="H158"/>
      <c r="I158"/>
    </row>
    <row r="159" spans="2:20" x14ac:dyDescent="0.25">
      <c r="B159"/>
      <c r="C159"/>
      <c r="D159"/>
      <c r="E159"/>
      <c r="F159"/>
      <c r="G159"/>
      <c r="H159"/>
      <c r="I159"/>
    </row>
  </sheetData>
  <mergeCells count="5">
    <mergeCell ref="B2:H2"/>
    <mergeCell ref="C3:D3"/>
    <mergeCell ref="B4:H4"/>
    <mergeCell ref="C5:G5"/>
    <mergeCell ref="B6:I6"/>
  </mergeCells>
  <hyperlinks>
    <hyperlink ref="C3" r:id="rId1" display="Skatīt iesnieguma pielikuma veidlapas paraugu" xr:uid="{6DFBFC36-32CB-491D-B642-14E7E609FE33}"/>
  </hyperlinks>
  <pageMargins left="0.25" right="0.25" top="0.75" bottom="0.75" header="0.3" footer="0.3"/>
  <pageSetup paperSize="9" scale="58" fitToHeight="0" orientation="landscape"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3D99F-FA94-455F-88BA-901F672B0B8A}">
  <sheetPr>
    <tabColor rgb="FFFFC000"/>
  </sheetPr>
  <dimension ref="A4:V251"/>
  <sheetViews>
    <sheetView showGridLines="0" topLeftCell="D1" zoomScale="70" zoomScaleNormal="70" workbookViewId="0">
      <selection activeCell="U11" sqref="U11"/>
    </sheetView>
  </sheetViews>
  <sheetFormatPr defaultColWidth="8.85546875" defaultRowHeight="12.75" x14ac:dyDescent="0.2"/>
  <cols>
    <col min="1" max="1" width="9" style="75" bestFit="1" customWidth="1"/>
    <col min="2" max="2" width="14.5703125" style="75" customWidth="1"/>
    <col min="3" max="3" width="36.28515625" style="75" customWidth="1"/>
    <col min="4" max="4" width="28" style="76" customWidth="1"/>
    <col min="5" max="5" width="37.28515625" style="75" customWidth="1"/>
    <col min="6" max="6" width="12.85546875" style="75" customWidth="1"/>
    <col min="7" max="7" width="57.28515625" style="76" customWidth="1"/>
    <col min="8" max="8" width="27.42578125" style="76" customWidth="1"/>
    <col min="9" max="9" width="16" style="75" bestFit="1" customWidth="1"/>
    <col min="10" max="10" width="14" style="75" customWidth="1"/>
    <col min="11" max="11" width="17.140625" style="75" bestFit="1" customWidth="1"/>
    <col min="12" max="12" width="9.140625" style="77" customWidth="1"/>
    <col min="13" max="13" width="9.28515625" style="77" customWidth="1"/>
    <col min="14" max="14" width="9.7109375" style="77" bestFit="1" customWidth="1"/>
    <col min="15" max="15" width="12.42578125" style="77" bestFit="1" customWidth="1"/>
    <col min="16" max="16" width="15" style="77" customWidth="1"/>
    <col min="17" max="17" width="14.42578125" style="77" customWidth="1"/>
    <col min="18" max="18" width="10.7109375" style="77" customWidth="1"/>
    <col min="19" max="19" width="15" style="77" customWidth="1"/>
    <col min="20" max="21" width="13.85546875" style="77" bestFit="1" customWidth="1"/>
    <col min="22" max="22" width="16" style="77" customWidth="1"/>
    <col min="23" max="16384" width="8.85546875" style="78"/>
  </cols>
  <sheetData>
    <row r="4" spans="1:22" ht="51" customHeight="1" x14ac:dyDescent="0.2">
      <c r="A4" s="528" t="s">
        <v>779</v>
      </c>
      <c r="B4" s="528"/>
      <c r="C4" s="528"/>
      <c r="D4" s="528"/>
      <c r="E4" s="528"/>
      <c r="F4" s="528"/>
      <c r="G4" s="528"/>
      <c r="H4" s="528"/>
      <c r="I4" s="528"/>
      <c r="J4" s="528"/>
      <c r="K4" s="528"/>
      <c r="L4" s="528"/>
      <c r="M4" s="528"/>
      <c r="N4" s="528"/>
      <c r="O4" s="528"/>
      <c r="P4" s="528"/>
      <c r="Q4" s="528"/>
      <c r="R4" s="528"/>
      <c r="S4" s="528"/>
      <c r="T4" s="528"/>
      <c r="U4" s="528"/>
    </row>
    <row r="6" spans="1:22" ht="25.5" customHeight="1" x14ac:dyDescent="0.2">
      <c r="A6" s="505" t="s">
        <v>424</v>
      </c>
      <c r="B6" s="505" t="s">
        <v>425</v>
      </c>
      <c r="C6" s="505" t="s">
        <v>426</v>
      </c>
      <c r="D6" s="505" t="s">
        <v>427</v>
      </c>
      <c r="E6" s="505" t="s">
        <v>428</v>
      </c>
      <c r="F6" s="505" t="s">
        <v>0</v>
      </c>
      <c r="G6" s="505" t="s">
        <v>1</v>
      </c>
      <c r="H6" s="358"/>
      <c r="I6" s="535" t="s">
        <v>431</v>
      </c>
      <c r="J6" s="535" t="s">
        <v>432</v>
      </c>
      <c r="K6" s="535" t="s">
        <v>433</v>
      </c>
      <c r="L6" s="523" t="s">
        <v>429</v>
      </c>
      <c r="M6" s="523"/>
      <c r="N6" s="523"/>
      <c r="O6" s="523"/>
      <c r="P6" s="523"/>
      <c r="Q6" s="523"/>
      <c r="R6" s="523"/>
      <c r="S6" s="523"/>
      <c r="T6" s="524"/>
      <c r="U6" s="524"/>
      <c r="V6" s="524"/>
    </row>
    <row r="7" spans="1:22" ht="101.25" customHeight="1" x14ac:dyDescent="0.2">
      <c r="A7" s="506"/>
      <c r="B7" s="506"/>
      <c r="C7" s="506"/>
      <c r="D7" s="506"/>
      <c r="E7" s="506"/>
      <c r="F7" s="506"/>
      <c r="G7" s="506"/>
      <c r="H7" s="506" t="s">
        <v>430</v>
      </c>
      <c r="I7" s="536"/>
      <c r="J7" s="536"/>
      <c r="K7" s="536"/>
      <c r="L7" s="502" t="s">
        <v>434</v>
      </c>
      <c r="M7" s="503"/>
      <c r="N7" s="503"/>
      <c r="O7" s="504"/>
      <c r="P7" s="502" t="s">
        <v>435</v>
      </c>
      <c r="Q7" s="503"/>
      <c r="R7" s="503"/>
      <c r="S7" s="504"/>
      <c r="T7" s="505" t="s">
        <v>436</v>
      </c>
      <c r="U7" s="505" t="s">
        <v>437</v>
      </c>
      <c r="V7" s="505" t="s">
        <v>767</v>
      </c>
    </row>
    <row r="8" spans="1:22" ht="12.75" customHeight="1" x14ac:dyDescent="0.2">
      <c r="A8" s="506"/>
      <c r="B8" s="506"/>
      <c r="C8" s="506"/>
      <c r="D8" s="506"/>
      <c r="E8" s="506"/>
      <c r="F8" s="506"/>
      <c r="G8" s="506"/>
      <c r="H8" s="506"/>
      <c r="I8" s="536"/>
      <c r="J8" s="536"/>
      <c r="K8" s="536"/>
      <c r="L8" s="505" t="s">
        <v>438</v>
      </c>
      <c r="M8" s="505" t="s">
        <v>439</v>
      </c>
      <c r="N8" s="505" t="s">
        <v>440</v>
      </c>
      <c r="O8" s="505" t="s">
        <v>441</v>
      </c>
      <c r="P8" s="505" t="s">
        <v>438</v>
      </c>
      <c r="Q8" s="505" t="s">
        <v>439</v>
      </c>
      <c r="R8" s="505" t="s">
        <v>440</v>
      </c>
      <c r="S8" s="505" t="s">
        <v>441</v>
      </c>
      <c r="T8" s="506"/>
      <c r="U8" s="506"/>
      <c r="V8" s="506"/>
    </row>
    <row r="9" spans="1:22" x14ac:dyDescent="0.2">
      <c r="A9" s="507"/>
      <c r="B9" s="507"/>
      <c r="C9" s="507"/>
      <c r="D9" s="507"/>
      <c r="E9" s="507"/>
      <c r="F9" s="507"/>
      <c r="G9" s="507"/>
      <c r="H9" s="507"/>
      <c r="I9" s="537"/>
      <c r="J9" s="537"/>
      <c r="K9" s="537"/>
      <c r="L9" s="507"/>
      <c r="M9" s="507"/>
      <c r="N9" s="507"/>
      <c r="O9" s="507"/>
      <c r="P9" s="507"/>
      <c r="Q9" s="507"/>
      <c r="R9" s="507"/>
      <c r="S9" s="507"/>
      <c r="T9" s="507"/>
      <c r="U9" s="507"/>
      <c r="V9" s="507"/>
    </row>
    <row r="10" spans="1:22" x14ac:dyDescent="0.2">
      <c r="A10" s="365"/>
      <c r="B10" s="457"/>
      <c r="C10" s="366"/>
      <c r="D10" s="366"/>
      <c r="E10" s="366"/>
      <c r="F10" s="366"/>
      <c r="G10" s="366"/>
      <c r="H10" s="365"/>
      <c r="I10" s="367"/>
      <c r="J10" s="367"/>
      <c r="K10" s="367"/>
      <c r="L10" s="365"/>
      <c r="M10" s="365"/>
      <c r="N10" s="365"/>
      <c r="O10" s="365"/>
      <c r="P10" s="365"/>
      <c r="Q10" s="365"/>
      <c r="R10" s="365"/>
      <c r="S10" s="365"/>
      <c r="T10" s="365"/>
      <c r="U10" s="365"/>
      <c r="V10" s="365"/>
    </row>
    <row r="11" spans="1:22" s="89" customFormat="1" ht="70.5" customHeight="1" x14ac:dyDescent="0.2">
      <c r="A11" s="80">
        <v>1</v>
      </c>
      <c r="B11" s="81" t="s">
        <v>442</v>
      </c>
      <c r="C11" s="82" t="s">
        <v>253</v>
      </c>
      <c r="D11" s="83" t="s">
        <v>443</v>
      </c>
      <c r="E11" s="83" t="s">
        <v>444</v>
      </c>
      <c r="F11" s="84">
        <v>31262</v>
      </c>
      <c r="G11" s="82" t="s">
        <v>253</v>
      </c>
      <c r="H11" s="85" t="s">
        <v>260</v>
      </c>
      <c r="I11" s="86">
        <v>0</v>
      </c>
      <c r="J11" s="86">
        <v>92.41</v>
      </c>
      <c r="K11" s="87">
        <f>J11-I11</f>
        <v>92.41</v>
      </c>
      <c r="L11" s="88">
        <v>0</v>
      </c>
      <c r="M11" s="88">
        <v>0</v>
      </c>
      <c r="N11" s="88">
        <v>86</v>
      </c>
      <c r="O11" s="88">
        <f t="shared" ref="O11:O25" si="0">SUM(L11:N11)</f>
        <v>86</v>
      </c>
      <c r="P11" s="320">
        <f>L11*K11</f>
        <v>0</v>
      </c>
      <c r="Q11" s="320">
        <f>M11*K11</f>
        <v>0</v>
      </c>
      <c r="R11" s="320">
        <f t="shared" ref="R11:R25" si="1">K11*N11</f>
        <v>7947.2599999999993</v>
      </c>
      <c r="S11" s="452">
        <f>SUM(P11:R11)</f>
        <v>7947.2599999999993</v>
      </c>
      <c r="T11" s="320">
        <v>7947.2599999999993</v>
      </c>
      <c r="U11" s="320">
        <v>7947.2599999999993</v>
      </c>
      <c r="V11" s="320">
        <v>7947.2599999999993</v>
      </c>
    </row>
    <row r="12" spans="1:22" s="89" customFormat="1" ht="50.25" customHeight="1" x14ac:dyDescent="0.2">
      <c r="A12" s="81">
        <v>2</v>
      </c>
      <c r="B12" s="458" t="s">
        <v>445</v>
      </c>
      <c r="C12" s="82" t="s">
        <v>244</v>
      </c>
      <c r="D12" s="83" t="s">
        <v>443</v>
      </c>
      <c r="E12" s="83" t="s">
        <v>444</v>
      </c>
      <c r="F12" s="84">
        <v>31252</v>
      </c>
      <c r="G12" s="82" t="s">
        <v>244</v>
      </c>
      <c r="H12" s="85" t="s">
        <v>260</v>
      </c>
      <c r="I12" s="86">
        <v>0</v>
      </c>
      <c r="J12" s="86">
        <v>46.930000000000007</v>
      </c>
      <c r="K12" s="87">
        <f>J12-I12</f>
        <v>46.930000000000007</v>
      </c>
      <c r="L12" s="88">
        <v>1</v>
      </c>
      <c r="M12" s="88">
        <v>0</v>
      </c>
      <c r="N12" s="88">
        <v>3274</v>
      </c>
      <c r="O12" s="88">
        <f t="shared" si="0"/>
        <v>3275</v>
      </c>
      <c r="P12" s="320">
        <f>L12*K12</f>
        <v>46.930000000000007</v>
      </c>
      <c r="Q12" s="320">
        <f t="shared" ref="Q12:Q21" si="2">M12*K12</f>
        <v>0</v>
      </c>
      <c r="R12" s="320">
        <f t="shared" si="1"/>
        <v>153648.82000000004</v>
      </c>
      <c r="S12" s="452">
        <f t="shared" ref="S12:S75" si="3">SUM(P12:R12)</f>
        <v>153695.75000000003</v>
      </c>
      <c r="T12" s="320">
        <v>153695.75000000003</v>
      </c>
      <c r="U12" s="320">
        <v>153695.75000000003</v>
      </c>
      <c r="V12" s="320">
        <v>153695.75000000003</v>
      </c>
    </row>
    <row r="13" spans="1:22" s="89" customFormat="1" ht="38.25" x14ac:dyDescent="0.2">
      <c r="A13" s="517">
        <v>3</v>
      </c>
      <c r="B13" s="517" t="s">
        <v>446</v>
      </c>
      <c r="C13" s="538" t="s">
        <v>447</v>
      </c>
      <c r="D13" s="520" t="s">
        <v>443</v>
      </c>
      <c r="E13" s="508" t="s">
        <v>444</v>
      </c>
      <c r="F13" s="93" t="s">
        <v>448</v>
      </c>
      <c r="G13" s="94" t="s">
        <v>254</v>
      </c>
      <c r="H13" s="95" t="s">
        <v>14</v>
      </c>
      <c r="I13" s="86">
        <v>0</v>
      </c>
      <c r="J13" s="86">
        <v>12.73</v>
      </c>
      <c r="K13" s="87">
        <f>J13-I13</f>
        <v>12.73</v>
      </c>
      <c r="L13" s="96">
        <v>0</v>
      </c>
      <c r="M13" s="96">
        <v>0</v>
      </c>
      <c r="N13" s="96">
        <v>9</v>
      </c>
      <c r="O13" s="88">
        <f t="shared" si="0"/>
        <v>9</v>
      </c>
      <c r="P13" s="320">
        <f t="shared" ref="P13:P19" si="4">L13*K13</f>
        <v>0</v>
      </c>
      <c r="Q13" s="320">
        <f t="shared" si="2"/>
        <v>0</v>
      </c>
      <c r="R13" s="320">
        <f t="shared" si="1"/>
        <v>114.57000000000001</v>
      </c>
      <c r="S13" s="452">
        <f t="shared" si="3"/>
        <v>114.57000000000001</v>
      </c>
      <c r="T13" s="320">
        <v>114.57000000000001</v>
      </c>
      <c r="U13" s="320">
        <v>114.57000000000001</v>
      </c>
      <c r="V13" s="320">
        <v>114.57000000000001</v>
      </c>
    </row>
    <row r="14" spans="1:22" s="89" customFormat="1" ht="51" x14ac:dyDescent="0.2">
      <c r="A14" s="518"/>
      <c r="B14" s="518"/>
      <c r="C14" s="539"/>
      <c r="D14" s="521"/>
      <c r="E14" s="509"/>
      <c r="F14" s="93" t="s">
        <v>449</v>
      </c>
      <c r="G14" s="94" t="s">
        <v>255</v>
      </c>
      <c r="H14" s="95" t="s">
        <v>15</v>
      </c>
      <c r="I14" s="86">
        <v>0</v>
      </c>
      <c r="J14" s="86">
        <v>12.73</v>
      </c>
      <c r="K14" s="87">
        <f>J14-I14</f>
        <v>12.73</v>
      </c>
      <c r="L14" s="96">
        <v>0</v>
      </c>
      <c r="M14" s="96">
        <v>0</v>
      </c>
      <c r="N14" s="96">
        <v>374</v>
      </c>
      <c r="O14" s="88">
        <f t="shared" si="0"/>
        <v>374</v>
      </c>
      <c r="P14" s="320">
        <f t="shared" si="4"/>
        <v>0</v>
      </c>
      <c r="Q14" s="320">
        <f t="shared" si="2"/>
        <v>0</v>
      </c>
      <c r="R14" s="320">
        <f t="shared" si="1"/>
        <v>4761.0200000000004</v>
      </c>
      <c r="S14" s="452">
        <f t="shared" si="3"/>
        <v>4761.0200000000004</v>
      </c>
      <c r="T14" s="320">
        <v>4761.0200000000004</v>
      </c>
      <c r="U14" s="320">
        <v>4761.0200000000004</v>
      </c>
      <c r="V14" s="320">
        <v>4761.0200000000004</v>
      </c>
    </row>
    <row r="15" spans="1:22" s="89" customFormat="1" ht="51" x14ac:dyDescent="0.2">
      <c r="A15" s="518"/>
      <c r="B15" s="518"/>
      <c r="C15" s="539"/>
      <c r="D15" s="521"/>
      <c r="E15" s="509"/>
      <c r="F15" s="93" t="s">
        <v>450</v>
      </c>
      <c r="G15" s="94" t="s">
        <v>256</v>
      </c>
      <c r="H15" s="95" t="s">
        <v>16</v>
      </c>
      <c r="I15" s="86">
        <v>0</v>
      </c>
      <c r="J15" s="86">
        <v>62.69</v>
      </c>
      <c r="K15" s="87">
        <f t="shared" ref="K15:K18" si="5">J15-I15</f>
        <v>62.69</v>
      </c>
      <c r="L15" s="96">
        <v>0</v>
      </c>
      <c r="M15" s="96">
        <v>0</v>
      </c>
      <c r="N15" s="96">
        <v>20</v>
      </c>
      <c r="O15" s="88">
        <f t="shared" si="0"/>
        <v>20</v>
      </c>
      <c r="P15" s="320">
        <f t="shared" si="4"/>
        <v>0</v>
      </c>
      <c r="Q15" s="320">
        <f t="shared" si="2"/>
        <v>0</v>
      </c>
      <c r="R15" s="320">
        <f t="shared" si="1"/>
        <v>1253.8</v>
      </c>
      <c r="S15" s="452">
        <f t="shared" si="3"/>
        <v>1253.8</v>
      </c>
      <c r="T15" s="320">
        <v>1253.8</v>
      </c>
      <c r="U15" s="320">
        <v>1253.8</v>
      </c>
      <c r="V15" s="320">
        <v>1253.8</v>
      </c>
    </row>
    <row r="16" spans="1:22" s="89" customFormat="1" ht="38.25" x14ac:dyDescent="0.2">
      <c r="A16" s="518"/>
      <c r="B16" s="518"/>
      <c r="C16" s="539"/>
      <c r="D16" s="521"/>
      <c r="E16" s="509"/>
      <c r="F16" s="93" t="s">
        <v>451</v>
      </c>
      <c r="G16" s="94" t="s">
        <v>257</v>
      </c>
      <c r="H16" s="95" t="s">
        <v>17</v>
      </c>
      <c r="I16" s="86">
        <v>0</v>
      </c>
      <c r="J16" s="86">
        <v>62.69</v>
      </c>
      <c r="K16" s="87">
        <f t="shared" si="5"/>
        <v>62.69</v>
      </c>
      <c r="L16" s="81">
        <v>0</v>
      </c>
      <c r="M16" s="81">
        <v>0</v>
      </c>
      <c r="N16" s="81">
        <v>18</v>
      </c>
      <c r="O16" s="88">
        <f t="shared" si="0"/>
        <v>18</v>
      </c>
      <c r="P16" s="320">
        <f t="shared" si="4"/>
        <v>0</v>
      </c>
      <c r="Q16" s="320">
        <f t="shared" si="2"/>
        <v>0</v>
      </c>
      <c r="R16" s="320">
        <f t="shared" si="1"/>
        <v>1128.42</v>
      </c>
      <c r="S16" s="452">
        <f t="shared" si="3"/>
        <v>1128.42</v>
      </c>
      <c r="T16" s="320">
        <v>1128.42</v>
      </c>
      <c r="U16" s="320">
        <v>1128.42</v>
      </c>
      <c r="V16" s="320">
        <v>1128.42</v>
      </c>
    </row>
    <row r="17" spans="1:22" s="89" customFormat="1" ht="38.25" x14ac:dyDescent="0.2">
      <c r="A17" s="518"/>
      <c r="B17" s="518"/>
      <c r="C17" s="539"/>
      <c r="D17" s="521"/>
      <c r="E17" s="509"/>
      <c r="F17" s="93" t="s">
        <v>452</v>
      </c>
      <c r="G17" s="94" t="s">
        <v>258</v>
      </c>
      <c r="H17" s="95" t="s">
        <v>18</v>
      </c>
      <c r="I17" s="86">
        <v>0</v>
      </c>
      <c r="J17" s="86">
        <v>62.69</v>
      </c>
      <c r="K17" s="87">
        <f t="shared" si="5"/>
        <v>62.69</v>
      </c>
      <c r="L17" s="81">
        <v>0</v>
      </c>
      <c r="M17" s="81">
        <v>0</v>
      </c>
      <c r="N17" s="81">
        <v>8</v>
      </c>
      <c r="O17" s="88">
        <f t="shared" si="0"/>
        <v>8</v>
      </c>
      <c r="P17" s="320">
        <f t="shared" si="4"/>
        <v>0</v>
      </c>
      <c r="Q17" s="320">
        <f t="shared" si="2"/>
        <v>0</v>
      </c>
      <c r="R17" s="320">
        <f t="shared" si="1"/>
        <v>501.52</v>
      </c>
      <c r="S17" s="452">
        <f t="shared" si="3"/>
        <v>501.52</v>
      </c>
      <c r="T17" s="320">
        <v>501.52</v>
      </c>
      <c r="U17" s="320">
        <v>501.52</v>
      </c>
      <c r="V17" s="320">
        <v>501.52</v>
      </c>
    </row>
    <row r="18" spans="1:22" s="89" customFormat="1" ht="38.25" x14ac:dyDescent="0.2">
      <c r="A18" s="519"/>
      <c r="B18" s="519"/>
      <c r="C18" s="540"/>
      <c r="D18" s="522"/>
      <c r="E18" s="510"/>
      <c r="F18" s="93" t="s">
        <v>453</v>
      </c>
      <c r="G18" s="94" t="s">
        <v>259</v>
      </c>
      <c r="H18" s="95" t="s">
        <v>19</v>
      </c>
      <c r="I18" s="86">
        <v>0</v>
      </c>
      <c r="J18" s="101">
        <v>62.69</v>
      </c>
      <c r="K18" s="87">
        <f t="shared" si="5"/>
        <v>62.69</v>
      </c>
      <c r="L18" s="81">
        <v>0</v>
      </c>
      <c r="M18" s="81">
        <v>0</v>
      </c>
      <c r="N18" s="81">
        <v>19</v>
      </c>
      <c r="O18" s="88">
        <f t="shared" si="0"/>
        <v>19</v>
      </c>
      <c r="P18" s="320">
        <f t="shared" si="4"/>
        <v>0</v>
      </c>
      <c r="Q18" s="320">
        <f t="shared" si="2"/>
        <v>0</v>
      </c>
      <c r="R18" s="320">
        <f t="shared" si="1"/>
        <v>1191.1099999999999</v>
      </c>
      <c r="S18" s="452">
        <f t="shared" si="3"/>
        <v>1191.1099999999999</v>
      </c>
      <c r="T18" s="320">
        <v>1191.1099999999999</v>
      </c>
      <c r="U18" s="320">
        <v>1191.1099999999999</v>
      </c>
      <c r="V18" s="320">
        <v>1191.1099999999999</v>
      </c>
    </row>
    <row r="19" spans="1:22" s="89" customFormat="1" ht="31.5" customHeight="1" x14ac:dyDescent="0.2">
      <c r="A19" s="91">
        <v>4</v>
      </c>
      <c r="B19" s="91" t="s">
        <v>454</v>
      </c>
      <c r="C19" s="102" t="s">
        <v>455</v>
      </c>
      <c r="D19" s="92" t="s">
        <v>443</v>
      </c>
      <c r="E19" s="103" t="s">
        <v>444</v>
      </c>
      <c r="F19" s="104" t="s">
        <v>456</v>
      </c>
      <c r="G19" s="95" t="s">
        <v>343</v>
      </c>
      <c r="H19" s="85" t="s">
        <v>260</v>
      </c>
      <c r="I19" s="487">
        <v>374.75</v>
      </c>
      <c r="J19" s="492">
        <v>1503.48</v>
      </c>
      <c r="K19" s="87">
        <f t="shared" ref="K19:K26" si="6">J19-I19</f>
        <v>1128.73</v>
      </c>
      <c r="L19" s="105">
        <v>0</v>
      </c>
      <c r="M19" s="105">
        <v>0</v>
      </c>
      <c r="N19" s="105">
        <v>7</v>
      </c>
      <c r="O19" s="88">
        <f t="shared" si="0"/>
        <v>7</v>
      </c>
      <c r="P19" s="320">
        <f t="shared" si="4"/>
        <v>0</v>
      </c>
      <c r="Q19" s="320">
        <f t="shared" si="2"/>
        <v>0</v>
      </c>
      <c r="R19" s="320">
        <f t="shared" si="1"/>
        <v>7901.1100000000006</v>
      </c>
      <c r="S19" s="452">
        <f t="shared" si="3"/>
        <v>7901.1100000000006</v>
      </c>
      <c r="T19" s="320">
        <v>7901.1100000000006</v>
      </c>
      <c r="U19" s="320">
        <v>7901.1100000000006</v>
      </c>
      <c r="V19" s="320">
        <v>7901.1100000000006</v>
      </c>
    </row>
    <row r="20" spans="1:22" s="89" customFormat="1" ht="20.25" customHeight="1" x14ac:dyDescent="0.2">
      <c r="A20" s="97"/>
      <c r="B20" s="97"/>
      <c r="C20" s="97"/>
      <c r="D20" s="310"/>
      <c r="E20" s="98"/>
      <c r="F20" s="106" t="s">
        <v>457</v>
      </c>
      <c r="G20" s="95" t="s">
        <v>344</v>
      </c>
      <c r="H20" s="85" t="s">
        <v>260</v>
      </c>
      <c r="I20" s="488">
        <v>190.75</v>
      </c>
      <c r="J20" s="488">
        <v>1792.5</v>
      </c>
      <c r="K20" s="87">
        <f t="shared" si="6"/>
        <v>1601.75</v>
      </c>
      <c r="L20" s="105">
        <v>0</v>
      </c>
      <c r="M20" s="105">
        <v>0</v>
      </c>
      <c r="N20" s="105">
        <v>28</v>
      </c>
      <c r="O20" s="88">
        <f t="shared" si="0"/>
        <v>28</v>
      </c>
      <c r="P20" s="320">
        <f>L20*K20</f>
        <v>0</v>
      </c>
      <c r="Q20" s="320">
        <f t="shared" si="2"/>
        <v>0</v>
      </c>
      <c r="R20" s="320">
        <f t="shared" si="1"/>
        <v>44849</v>
      </c>
      <c r="S20" s="452">
        <f t="shared" si="3"/>
        <v>44849</v>
      </c>
      <c r="T20" s="320">
        <v>44849</v>
      </c>
      <c r="U20" s="320">
        <v>44849</v>
      </c>
      <c r="V20" s="320">
        <v>44849</v>
      </c>
    </row>
    <row r="21" spans="1:22" s="89" customFormat="1" ht="25.5" x14ac:dyDescent="0.2">
      <c r="A21" s="97"/>
      <c r="B21" s="97"/>
      <c r="C21" s="97"/>
      <c r="D21" s="310"/>
      <c r="E21" s="98"/>
      <c r="F21" s="106" t="s">
        <v>458</v>
      </c>
      <c r="G21" s="107" t="s">
        <v>459</v>
      </c>
      <c r="H21" s="85" t="s">
        <v>260</v>
      </c>
      <c r="I21" s="488">
        <v>182.47</v>
      </c>
      <c r="J21" s="488">
        <v>363.23</v>
      </c>
      <c r="K21" s="87">
        <f t="shared" si="6"/>
        <v>180.76000000000002</v>
      </c>
      <c r="L21" s="105">
        <v>0</v>
      </c>
      <c r="M21" s="105">
        <v>0</v>
      </c>
      <c r="N21" s="105">
        <v>249</v>
      </c>
      <c r="O21" s="88">
        <f t="shared" si="0"/>
        <v>249</v>
      </c>
      <c r="P21" s="320">
        <f>L21*K21</f>
        <v>0</v>
      </c>
      <c r="Q21" s="320">
        <f t="shared" si="2"/>
        <v>0</v>
      </c>
      <c r="R21" s="320">
        <f t="shared" si="1"/>
        <v>45009.240000000005</v>
      </c>
      <c r="S21" s="452">
        <f t="shared" si="3"/>
        <v>45009.240000000005</v>
      </c>
      <c r="T21" s="320">
        <v>45009.240000000005</v>
      </c>
      <c r="U21" s="320">
        <v>45009.240000000005</v>
      </c>
      <c r="V21" s="320">
        <v>45009.240000000005</v>
      </c>
    </row>
    <row r="22" spans="1:22" s="89" customFormat="1" ht="20.25" customHeight="1" x14ac:dyDescent="0.2">
      <c r="A22" s="97"/>
      <c r="B22" s="97"/>
      <c r="C22" s="97"/>
      <c r="D22" s="310"/>
      <c r="E22" s="98"/>
      <c r="F22" s="106" t="s">
        <v>460</v>
      </c>
      <c r="G22" s="95" t="s">
        <v>341</v>
      </c>
      <c r="H22" s="85" t="s">
        <v>260</v>
      </c>
      <c r="I22" s="488">
        <v>49.76</v>
      </c>
      <c r="J22" s="488">
        <v>61.32</v>
      </c>
      <c r="K22" s="87">
        <f t="shared" si="6"/>
        <v>11.560000000000002</v>
      </c>
      <c r="L22" s="105">
        <v>0</v>
      </c>
      <c r="M22" s="105">
        <v>37</v>
      </c>
      <c r="N22" s="105">
        <v>446</v>
      </c>
      <c r="O22" s="88">
        <f t="shared" si="0"/>
        <v>483</v>
      </c>
      <c r="P22" s="320">
        <f t="shared" ref="P22:P24" si="7">L22*K22</f>
        <v>0</v>
      </c>
      <c r="Q22" s="320">
        <f>M22*K22</f>
        <v>427.72000000000008</v>
      </c>
      <c r="R22" s="320">
        <f t="shared" si="1"/>
        <v>5155.7600000000011</v>
      </c>
      <c r="S22" s="452">
        <f t="shared" si="3"/>
        <v>5583.4800000000014</v>
      </c>
      <c r="T22" s="320">
        <v>5583.4800000000014</v>
      </c>
      <c r="U22" s="320">
        <v>5583.4800000000014</v>
      </c>
      <c r="V22" s="320">
        <v>5583.4800000000014</v>
      </c>
    </row>
    <row r="23" spans="1:22" s="89" customFormat="1" ht="20.25" customHeight="1" x14ac:dyDescent="0.2">
      <c r="A23" s="97"/>
      <c r="B23" s="97"/>
      <c r="C23" s="97"/>
      <c r="D23" s="310"/>
      <c r="E23" s="98"/>
      <c r="F23" s="106" t="s">
        <v>461</v>
      </c>
      <c r="G23" s="107" t="s">
        <v>342</v>
      </c>
      <c r="H23" s="85" t="s">
        <v>260</v>
      </c>
      <c r="I23" s="488">
        <v>14.8</v>
      </c>
      <c r="J23" s="488">
        <v>61.32</v>
      </c>
      <c r="K23" s="87">
        <f t="shared" si="6"/>
        <v>46.519999999999996</v>
      </c>
      <c r="L23" s="105">
        <v>0</v>
      </c>
      <c r="M23" s="105">
        <v>0</v>
      </c>
      <c r="N23" s="105">
        <v>588</v>
      </c>
      <c r="O23" s="88">
        <f t="shared" si="0"/>
        <v>588</v>
      </c>
      <c r="P23" s="320">
        <f t="shared" si="7"/>
        <v>0</v>
      </c>
      <c r="Q23" s="320">
        <f t="shared" ref="Q23:Q53" si="8">M23*K23</f>
        <v>0</v>
      </c>
      <c r="R23" s="320">
        <f t="shared" si="1"/>
        <v>27353.759999999998</v>
      </c>
      <c r="S23" s="452">
        <f t="shared" si="3"/>
        <v>27353.759999999998</v>
      </c>
      <c r="T23" s="320">
        <v>27353.759999999998</v>
      </c>
      <c r="U23" s="320">
        <v>27353.759999999998</v>
      </c>
      <c r="V23" s="320">
        <v>27353.759999999998</v>
      </c>
    </row>
    <row r="24" spans="1:22" s="89" customFormat="1" ht="25.5" x14ac:dyDescent="0.2">
      <c r="A24" s="108"/>
      <c r="B24" s="108"/>
      <c r="C24" s="108"/>
      <c r="D24" s="311"/>
      <c r="E24" s="109"/>
      <c r="F24" s="106" t="s">
        <v>462</v>
      </c>
      <c r="G24" s="95" t="s">
        <v>463</v>
      </c>
      <c r="H24" s="85" t="s">
        <v>260</v>
      </c>
      <c r="I24" s="489">
        <v>169.42</v>
      </c>
      <c r="J24" s="493">
        <v>363.23</v>
      </c>
      <c r="K24" s="87">
        <f t="shared" si="6"/>
        <v>193.81000000000003</v>
      </c>
      <c r="L24" s="111">
        <v>0</v>
      </c>
      <c r="M24" s="111">
        <v>0</v>
      </c>
      <c r="N24" s="111">
        <v>2</v>
      </c>
      <c r="O24" s="88">
        <f t="shared" si="0"/>
        <v>2</v>
      </c>
      <c r="P24" s="320">
        <f t="shared" si="7"/>
        <v>0</v>
      </c>
      <c r="Q24" s="320">
        <f t="shared" si="8"/>
        <v>0</v>
      </c>
      <c r="R24" s="320">
        <f t="shared" si="1"/>
        <v>387.62000000000006</v>
      </c>
      <c r="S24" s="452">
        <f t="shared" si="3"/>
        <v>387.62000000000006</v>
      </c>
      <c r="T24" s="320">
        <v>387.62000000000006</v>
      </c>
      <c r="U24" s="320">
        <v>387.62000000000006</v>
      </c>
      <c r="V24" s="320">
        <v>387.62000000000006</v>
      </c>
    </row>
    <row r="25" spans="1:22" s="89" customFormat="1" ht="25.5" x14ac:dyDescent="0.2">
      <c r="A25" s="517">
        <v>5</v>
      </c>
      <c r="B25" s="517" t="s">
        <v>464</v>
      </c>
      <c r="C25" s="508" t="s">
        <v>465</v>
      </c>
      <c r="D25" s="520" t="s">
        <v>443</v>
      </c>
      <c r="E25" s="113" t="s">
        <v>444</v>
      </c>
      <c r="F25" s="90">
        <v>12016</v>
      </c>
      <c r="G25" s="508" t="s">
        <v>53</v>
      </c>
      <c r="H25" s="114" t="s">
        <v>260</v>
      </c>
      <c r="I25" s="86">
        <v>347.74</v>
      </c>
      <c r="J25" s="324">
        <v>469.68</v>
      </c>
      <c r="K25" s="87">
        <f t="shared" si="6"/>
        <v>121.94</v>
      </c>
      <c r="L25" s="116">
        <v>1103</v>
      </c>
      <c r="M25" s="117">
        <v>0</v>
      </c>
      <c r="N25" s="118">
        <v>66</v>
      </c>
      <c r="O25" s="88">
        <f t="shared" si="0"/>
        <v>1169</v>
      </c>
      <c r="P25" s="321">
        <f>L25*K25</f>
        <v>134499.82</v>
      </c>
      <c r="Q25" s="320">
        <f t="shared" si="8"/>
        <v>0</v>
      </c>
      <c r="R25" s="555">
        <f t="shared" si="1"/>
        <v>8048.04</v>
      </c>
      <c r="S25" s="452">
        <f t="shared" si="3"/>
        <v>142547.86000000002</v>
      </c>
      <c r="T25" s="555">
        <v>152909.00080000001</v>
      </c>
      <c r="U25" s="321">
        <v>152909.00080000001</v>
      </c>
      <c r="V25" s="320">
        <v>152909.00080000001</v>
      </c>
    </row>
    <row r="26" spans="1:22" s="89" customFormat="1" ht="25.5" x14ac:dyDescent="0.2">
      <c r="A26" s="519"/>
      <c r="B26" s="519"/>
      <c r="C26" s="510"/>
      <c r="D26" s="522"/>
      <c r="E26" s="82" t="s">
        <v>466</v>
      </c>
      <c r="F26" s="109"/>
      <c r="G26" s="510"/>
      <c r="H26" s="120"/>
      <c r="I26" s="490"/>
      <c r="J26" s="323"/>
      <c r="K26" s="554"/>
      <c r="L26" s="121"/>
      <c r="M26" s="122"/>
      <c r="N26" s="123"/>
      <c r="O26" s="97"/>
      <c r="P26" s="322"/>
      <c r="Q26" s="332"/>
      <c r="R26" s="323"/>
      <c r="S26" s="556"/>
      <c r="T26" s="330"/>
      <c r="U26" s="330"/>
      <c r="V26" s="325"/>
    </row>
    <row r="27" spans="1:22" s="89" customFormat="1" ht="30" customHeight="1" x14ac:dyDescent="0.2">
      <c r="A27" s="90">
        <v>6</v>
      </c>
      <c r="B27" s="517" t="s">
        <v>467</v>
      </c>
      <c r="C27" s="508" t="s">
        <v>468</v>
      </c>
      <c r="D27" s="520" t="s">
        <v>443</v>
      </c>
      <c r="E27" s="79" t="s">
        <v>466</v>
      </c>
      <c r="F27" s="90">
        <v>25022</v>
      </c>
      <c r="G27" s="508" t="s">
        <v>20</v>
      </c>
      <c r="H27" s="114" t="s">
        <v>260</v>
      </c>
      <c r="I27" s="491">
        <v>261.82</v>
      </c>
      <c r="J27" s="491">
        <v>347.26</v>
      </c>
      <c r="K27" s="87">
        <f t="shared" ref="K27" si="9">J27-I27</f>
        <v>85.44</v>
      </c>
      <c r="L27" s="119">
        <v>477</v>
      </c>
      <c r="M27" s="91">
        <v>0</v>
      </c>
      <c r="N27" s="91">
        <v>219</v>
      </c>
      <c r="O27" s="91">
        <f>SUM(L27:N27)</f>
        <v>696</v>
      </c>
      <c r="P27" s="321">
        <f>L27*K27</f>
        <v>40754.879999999997</v>
      </c>
      <c r="Q27" s="320">
        <f t="shared" si="8"/>
        <v>0</v>
      </c>
      <c r="R27" s="557">
        <f>K27*N27</f>
        <v>18711.36</v>
      </c>
      <c r="S27" s="452">
        <f t="shared" si="3"/>
        <v>59466.239999999998</v>
      </c>
      <c r="T27" s="331">
        <v>59466.239999999998</v>
      </c>
      <c r="U27" s="322">
        <v>59466.239999999998</v>
      </c>
      <c r="V27" s="332">
        <v>59466.239999999998</v>
      </c>
    </row>
    <row r="28" spans="1:22" s="89" customFormat="1" ht="25.5" x14ac:dyDescent="0.2">
      <c r="A28" s="126"/>
      <c r="B28" s="519"/>
      <c r="C28" s="510"/>
      <c r="D28" s="522"/>
      <c r="E28" s="79" t="s">
        <v>444</v>
      </c>
      <c r="F28" s="109"/>
      <c r="G28" s="510"/>
      <c r="H28" s="120"/>
      <c r="I28" s="327"/>
      <c r="J28" s="327"/>
      <c r="K28" s="328"/>
      <c r="L28" s="127"/>
      <c r="M28" s="108"/>
      <c r="N28" s="108"/>
      <c r="O28" s="108"/>
      <c r="P28" s="325"/>
      <c r="Q28" s="332"/>
      <c r="R28" s="327"/>
      <c r="S28" s="556"/>
      <c r="T28" s="326"/>
      <c r="U28" s="330"/>
      <c r="V28" s="325"/>
    </row>
    <row r="29" spans="1:22" s="89" customFormat="1" ht="25.5" x14ac:dyDescent="0.2">
      <c r="A29" s="517">
        <v>7</v>
      </c>
      <c r="B29" s="517" t="s">
        <v>469</v>
      </c>
      <c r="C29" s="508" t="s">
        <v>470</v>
      </c>
      <c r="D29" s="520" t="s">
        <v>443</v>
      </c>
      <c r="E29" s="128" t="s">
        <v>444</v>
      </c>
      <c r="F29" s="129" t="s">
        <v>117</v>
      </c>
      <c r="G29" s="130" t="s">
        <v>118</v>
      </c>
      <c r="H29" s="85" t="s">
        <v>260</v>
      </c>
      <c r="I29" s="328">
        <v>314.62</v>
      </c>
      <c r="J29" s="328">
        <v>1161.3610000000003</v>
      </c>
      <c r="K29" s="328">
        <f>J29-I29</f>
        <v>846.74100000000033</v>
      </c>
      <c r="L29" s="131">
        <v>104</v>
      </c>
      <c r="M29" s="109">
        <v>0</v>
      </c>
      <c r="N29" s="109">
        <v>0</v>
      </c>
      <c r="O29" s="171">
        <f t="shared" ref="O29:O60" si="10">SUM(L29:N29)</f>
        <v>104</v>
      </c>
      <c r="P29" s="322">
        <f>L27*K27</f>
        <v>40754.879999999997</v>
      </c>
      <c r="Q29" s="320">
        <f t="shared" si="8"/>
        <v>0</v>
      </c>
      <c r="R29" s="328">
        <f>K29*N29</f>
        <v>0</v>
      </c>
      <c r="S29" s="452">
        <f t="shared" si="3"/>
        <v>40754.879999999997</v>
      </c>
      <c r="T29" s="328">
        <v>88061.064000000028</v>
      </c>
      <c r="U29" s="328">
        <v>88061.064000000028</v>
      </c>
      <c r="V29" s="328">
        <v>88061.064000000028</v>
      </c>
    </row>
    <row r="30" spans="1:22" s="89" customFormat="1" ht="25.5" customHeight="1" x14ac:dyDescent="0.2">
      <c r="A30" s="518"/>
      <c r="B30" s="518"/>
      <c r="C30" s="509"/>
      <c r="D30" s="521"/>
      <c r="E30" s="508" t="s">
        <v>466</v>
      </c>
      <c r="F30" s="129" t="s">
        <v>121</v>
      </c>
      <c r="G30" s="132" t="s">
        <v>323</v>
      </c>
      <c r="H30" s="85" t="s">
        <v>260</v>
      </c>
      <c r="I30" s="101">
        <v>322.57</v>
      </c>
      <c r="J30" s="101">
        <v>601.02</v>
      </c>
      <c r="K30" s="328">
        <f t="shared" ref="K30:K95" si="11">J30-I30</f>
        <v>278.45</v>
      </c>
      <c r="L30" s="131">
        <v>924</v>
      </c>
      <c r="M30" s="109">
        <v>0</v>
      </c>
      <c r="N30" s="109">
        <v>0</v>
      </c>
      <c r="O30" s="171">
        <f t="shared" si="10"/>
        <v>924</v>
      </c>
      <c r="P30" s="477">
        <f t="shared" ref="P30:P61" si="12">L30*K30</f>
        <v>257287.8</v>
      </c>
      <c r="Q30" s="320">
        <f t="shared" si="8"/>
        <v>0</v>
      </c>
      <c r="R30" s="328">
        <f t="shared" ref="R30:R41" si="13">K30*N30</f>
        <v>0</v>
      </c>
      <c r="S30" s="452">
        <f t="shared" si="3"/>
        <v>257287.8</v>
      </c>
      <c r="T30" s="101">
        <v>257287.8</v>
      </c>
      <c r="U30" s="101">
        <v>257287.8</v>
      </c>
      <c r="V30" s="101">
        <v>257287.8</v>
      </c>
    </row>
    <row r="31" spans="1:22" s="89" customFormat="1" ht="18.75" customHeight="1" x14ac:dyDescent="0.2">
      <c r="A31" s="518"/>
      <c r="B31" s="518"/>
      <c r="C31" s="509"/>
      <c r="D31" s="521"/>
      <c r="E31" s="509"/>
      <c r="F31" s="129" t="s">
        <v>111</v>
      </c>
      <c r="G31" s="130" t="s">
        <v>112</v>
      </c>
      <c r="H31" s="85" t="s">
        <v>260</v>
      </c>
      <c r="I31" s="101">
        <v>151.32</v>
      </c>
      <c r="J31" s="101">
        <v>445.48419999999999</v>
      </c>
      <c r="K31" s="328">
        <f t="shared" si="11"/>
        <v>294.16419999999999</v>
      </c>
      <c r="L31" s="131">
        <v>439</v>
      </c>
      <c r="M31" s="109">
        <v>0</v>
      </c>
      <c r="N31" s="109">
        <v>0</v>
      </c>
      <c r="O31" s="171">
        <f t="shared" si="10"/>
        <v>439</v>
      </c>
      <c r="P31" s="477">
        <f t="shared" si="12"/>
        <v>129138.08379999999</v>
      </c>
      <c r="Q31" s="320">
        <f t="shared" si="8"/>
        <v>0</v>
      </c>
      <c r="R31" s="328">
        <f t="shared" si="13"/>
        <v>0</v>
      </c>
      <c r="S31" s="452">
        <f t="shared" si="3"/>
        <v>129138.08379999999</v>
      </c>
      <c r="T31" s="101">
        <v>129138.08379999999</v>
      </c>
      <c r="U31" s="101">
        <v>129138.08379999999</v>
      </c>
      <c r="V31" s="101">
        <v>129138.08379999999</v>
      </c>
    </row>
    <row r="32" spans="1:22" s="89" customFormat="1" ht="18.75" customHeight="1" x14ac:dyDescent="0.2">
      <c r="A32" s="518"/>
      <c r="B32" s="518"/>
      <c r="C32" s="509"/>
      <c r="D32" s="521"/>
      <c r="E32" s="509"/>
      <c r="F32" s="129" t="s">
        <v>113</v>
      </c>
      <c r="G32" s="133" t="s">
        <v>114</v>
      </c>
      <c r="H32" s="85" t="s">
        <v>260</v>
      </c>
      <c r="I32" s="101">
        <v>304.83</v>
      </c>
      <c r="J32" s="101">
        <v>1159.8468000000003</v>
      </c>
      <c r="K32" s="328">
        <f>J32-I32</f>
        <v>855.01680000000033</v>
      </c>
      <c r="L32" s="131">
        <v>294</v>
      </c>
      <c r="M32" s="109">
        <v>0</v>
      </c>
      <c r="N32" s="109">
        <v>0</v>
      </c>
      <c r="O32" s="171">
        <f t="shared" si="10"/>
        <v>294</v>
      </c>
      <c r="P32" s="477">
        <f t="shared" si="12"/>
        <v>251374.93920000011</v>
      </c>
      <c r="Q32" s="320">
        <f t="shared" si="8"/>
        <v>0</v>
      </c>
      <c r="R32" s="328">
        <f t="shared" si="13"/>
        <v>0</v>
      </c>
      <c r="S32" s="452">
        <f t="shared" si="3"/>
        <v>251374.93920000011</v>
      </c>
      <c r="T32" s="101">
        <v>251374.93920000011</v>
      </c>
      <c r="U32" s="101">
        <v>251374.93920000011</v>
      </c>
      <c r="V32" s="101">
        <v>251374.93920000011</v>
      </c>
    </row>
    <row r="33" spans="1:22" s="89" customFormat="1" ht="25.5" x14ac:dyDescent="0.2">
      <c r="A33" s="518"/>
      <c r="B33" s="518"/>
      <c r="C33" s="509"/>
      <c r="D33" s="521"/>
      <c r="E33" s="509"/>
      <c r="F33" s="129" t="s">
        <v>115</v>
      </c>
      <c r="G33" s="133" t="s">
        <v>116</v>
      </c>
      <c r="H33" s="85" t="s">
        <v>260</v>
      </c>
      <c r="I33" s="101">
        <v>304.83</v>
      </c>
      <c r="J33" s="101">
        <v>1333.1629000000003</v>
      </c>
      <c r="K33" s="328">
        <f t="shared" si="11"/>
        <v>1028.3329000000003</v>
      </c>
      <c r="L33" s="131">
        <v>786</v>
      </c>
      <c r="M33" s="109">
        <v>0</v>
      </c>
      <c r="N33" s="109">
        <v>0</v>
      </c>
      <c r="O33" s="171">
        <f t="shared" si="10"/>
        <v>786</v>
      </c>
      <c r="P33" s="477">
        <f t="shared" si="12"/>
        <v>808269.65940000024</v>
      </c>
      <c r="Q33" s="320">
        <f t="shared" si="8"/>
        <v>0</v>
      </c>
      <c r="R33" s="328">
        <f t="shared" si="13"/>
        <v>0</v>
      </c>
      <c r="S33" s="452">
        <f t="shared" si="3"/>
        <v>808269.65940000024</v>
      </c>
      <c r="T33" s="101">
        <v>808269.65940000024</v>
      </c>
      <c r="U33" s="101">
        <v>808269.65940000024</v>
      </c>
      <c r="V33" s="101">
        <v>808269.65940000024</v>
      </c>
    </row>
    <row r="34" spans="1:22" s="89" customFormat="1" ht="16.5" customHeight="1" x14ac:dyDescent="0.2">
      <c r="A34" s="518"/>
      <c r="B34" s="518"/>
      <c r="C34" s="509"/>
      <c r="D34" s="521"/>
      <c r="E34" s="509"/>
      <c r="F34" s="129" t="s">
        <v>124</v>
      </c>
      <c r="G34" s="134" t="s">
        <v>125</v>
      </c>
      <c r="H34" s="85" t="s">
        <v>260</v>
      </c>
      <c r="I34" s="101">
        <v>320.58999999999997</v>
      </c>
      <c r="J34" s="101">
        <v>2259.9633999999996</v>
      </c>
      <c r="K34" s="328">
        <f t="shared" si="11"/>
        <v>1939.3733999999997</v>
      </c>
      <c r="L34" s="131">
        <v>300</v>
      </c>
      <c r="M34" s="109">
        <v>0</v>
      </c>
      <c r="N34" s="109">
        <v>0</v>
      </c>
      <c r="O34" s="171">
        <f t="shared" si="10"/>
        <v>300</v>
      </c>
      <c r="P34" s="477">
        <f t="shared" si="12"/>
        <v>581812.0199999999</v>
      </c>
      <c r="Q34" s="320">
        <f t="shared" si="8"/>
        <v>0</v>
      </c>
      <c r="R34" s="328">
        <f t="shared" si="13"/>
        <v>0</v>
      </c>
      <c r="S34" s="452">
        <f t="shared" si="3"/>
        <v>581812.0199999999</v>
      </c>
      <c r="T34" s="101">
        <v>581812.0199999999</v>
      </c>
      <c r="U34" s="101">
        <v>581812.0199999999</v>
      </c>
      <c r="V34" s="101">
        <v>581812.0199999999</v>
      </c>
    </row>
    <row r="35" spans="1:22" s="89" customFormat="1" ht="17.25" customHeight="1" x14ac:dyDescent="0.2">
      <c r="A35" s="518"/>
      <c r="B35" s="518"/>
      <c r="C35" s="509"/>
      <c r="D35" s="521"/>
      <c r="E35" s="509"/>
      <c r="F35" s="129" t="s">
        <v>126</v>
      </c>
      <c r="G35" s="130" t="s">
        <v>127</v>
      </c>
      <c r="H35" s="85" t="s">
        <v>260</v>
      </c>
      <c r="I35" s="101">
        <v>307.58999999999997</v>
      </c>
      <c r="J35" s="101">
        <v>830.66500000000008</v>
      </c>
      <c r="K35" s="328">
        <f t="shared" si="11"/>
        <v>523.07500000000005</v>
      </c>
      <c r="L35" s="131">
        <v>93</v>
      </c>
      <c r="M35" s="109">
        <v>0</v>
      </c>
      <c r="N35" s="109">
        <v>0</v>
      </c>
      <c r="O35" s="171">
        <f t="shared" si="10"/>
        <v>93</v>
      </c>
      <c r="P35" s="477">
        <f t="shared" si="12"/>
        <v>48645.975000000006</v>
      </c>
      <c r="Q35" s="320">
        <f t="shared" si="8"/>
        <v>0</v>
      </c>
      <c r="R35" s="328">
        <f t="shared" si="13"/>
        <v>0</v>
      </c>
      <c r="S35" s="452">
        <f t="shared" si="3"/>
        <v>48645.975000000006</v>
      </c>
      <c r="T35" s="101">
        <v>48645.975000000006</v>
      </c>
      <c r="U35" s="101">
        <v>48645.975000000006</v>
      </c>
      <c r="V35" s="101">
        <v>48645.975000000006</v>
      </c>
    </row>
    <row r="36" spans="1:22" s="89" customFormat="1" ht="38.25" x14ac:dyDescent="0.2">
      <c r="A36" s="518"/>
      <c r="B36" s="518"/>
      <c r="C36" s="509"/>
      <c r="D36" s="521"/>
      <c r="E36" s="509"/>
      <c r="F36" s="135" t="s">
        <v>128</v>
      </c>
      <c r="G36" s="136" t="s">
        <v>129</v>
      </c>
      <c r="H36" s="85" t="s">
        <v>260</v>
      </c>
      <c r="I36" s="101">
        <v>376.75</v>
      </c>
      <c r="J36" s="101">
        <v>255.97480000000002</v>
      </c>
      <c r="K36" s="328">
        <f t="shared" si="11"/>
        <v>-120.77519999999998</v>
      </c>
      <c r="L36" s="135">
        <v>148</v>
      </c>
      <c r="M36" s="109">
        <v>0</v>
      </c>
      <c r="N36" s="109">
        <v>0</v>
      </c>
      <c r="O36" s="171">
        <f t="shared" si="10"/>
        <v>148</v>
      </c>
      <c r="P36" s="477">
        <f t="shared" si="12"/>
        <v>-17874.729599999999</v>
      </c>
      <c r="Q36" s="320">
        <f t="shared" si="8"/>
        <v>0</v>
      </c>
      <c r="R36" s="328">
        <f t="shared" si="13"/>
        <v>0</v>
      </c>
      <c r="S36" s="452">
        <f t="shared" si="3"/>
        <v>-17874.729599999999</v>
      </c>
      <c r="T36" s="101">
        <v>-17874.729599999999</v>
      </c>
      <c r="U36" s="101">
        <v>-17874.729599999999</v>
      </c>
      <c r="V36" s="101">
        <v>-17874.729599999999</v>
      </c>
    </row>
    <row r="37" spans="1:22" s="89" customFormat="1" ht="63.75" x14ac:dyDescent="0.2">
      <c r="A37" s="518"/>
      <c r="B37" s="518"/>
      <c r="C37" s="509"/>
      <c r="D37" s="521"/>
      <c r="E37" s="509"/>
      <c r="F37" s="135" t="s">
        <v>119</v>
      </c>
      <c r="G37" s="136" t="s">
        <v>120</v>
      </c>
      <c r="H37" s="85" t="s">
        <v>260</v>
      </c>
      <c r="I37" s="101">
        <v>122.82</v>
      </c>
      <c r="J37" s="101">
        <v>227.18020000000001</v>
      </c>
      <c r="K37" s="328">
        <f t="shared" si="11"/>
        <v>104.36020000000002</v>
      </c>
      <c r="L37" s="135">
        <v>3593</v>
      </c>
      <c r="M37" s="109">
        <v>0</v>
      </c>
      <c r="N37" s="109">
        <v>0</v>
      </c>
      <c r="O37" s="171">
        <f t="shared" si="10"/>
        <v>3593</v>
      </c>
      <c r="P37" s="477">
        <f t="shared" si="12"/>
        <v>374966.19860000006</v>
      </c>
      <c r="Q37" s="320">
        <f>M37*K37</f>
        <v>0</v>
      </c>
      <c r="R37" s="328">
        <f t="shared" si="13"/>
        <v>0</v>
      </c>
      <c r="S37" s="452">
        <f t="shared" si="3"/>
        <v>374966.19860000006</v>
      </c>
      <c r="T37" s="101">
        <v>374966.19860000006</v>
      </c>
      <c r="U37" s="101">
        <v>374966.19860000006</v>
      </c>
      <c r="V37" s="101">
        <v>374966.19860000006</v>
      </c>
    </row>
    <row r="38" spans="1:22" s="89" customFormat="1" x14ac:dyDescent="0.2">
      <c r="A38" s="518"/>
      <c r="B38" s="518"/>
      <c r="C38" s="509"/>
      <c r="D38" s="521"/>
      <c r="E38" s="509"/>
      <c r="F38" s="135" t="s">
        <v>105</v>
      </c>
      <c r="G38" s="132" t="s">
        <v>106</v>
      </c>
      <c r="H38" s="85" t="s">
        <v>260</v>
      </c>
      <c r="I38" s="101">
        <v>238.41</v>
      </c>
      <c r="J38" s="101">
        <v>333.14</v>
      </c>
      <c r="K38" s="328">
        <f t="shared" si="11"/>
        <v>94.72999999999999</v>
      </c>
      <c r="L38" s="135">
        <v>776</v>
      </c>
      <c r="M38" s="109">
        <v>0</v>
      </c>
      <c r="N38" s="109">
        <v>0</v>
      </c>
      <c r="O38" s="171">
        <f t="shared" si="10"/>
        <v>776</v>
      </c>
      <c r="P38" s="477">
        <f t="shared" si="12"/>
        <v>73510.48</v>
      </c>
      <c r="Q38" s="320">
        <f t="shared" si="8"/>
        <v>0</v>
      </c>
      <c r="R38" s="328">
        <f t="shared" si="13"/>
        <v>0</v>
      </c>
      <c r="S38" s="452">
        <f t="shared" si="3"/>
        <v>73510.48</v>
      </c>
      <c r="T38" s="101">
        <v>73510.48</v>
      </c>
      <c r="U38" s="101">
        <v>73510.48</v>
      </c>
      <c r="V38" s="101">
        <v>73510.48</v>
      </c>
    </row>
    <row r="39" spans="1:22" s="89" customFormat="1" ht="63.75" x14ac:dyDescent="0.2">
      <c r="A39" s="518"/>
      <c r="B39" s="518"/>
      <c r="C39" s="509"/>
      <c r="D39" s="521"/>
      <c r="E39" s="509"/>
      <c r="F39" s="135" t="s">
        <v>119</v>
      </c>
      <c r="G39" s="136" t="s">
        <v>120</v>
      </c>
      <c r="H39" s="85" t="s">
        <v>260</v>
      </c>
      <c r="I39" s="101">
        <v>122.82</v>
      </c>
      <c r="J39" s="101">
        <v>225.69</v>
      </c>
      <c r="K39" s="328">
        <f t="shared" si="11"/>
        <v>102.87</v>
      </c>
      <c r="L39" s="135">
        <v>3797</v>
      </c>
      <c r="M39" s="109">
        <v>0</v>
      </c>
      <c r="N39" s="109">
        <v>0</v>
      </c>
      <c r="O39" s="171">
        <f t="shared" si="10"/>
        <v>3797</v>
      </c>
      <c r="P39" s="477">
        <f t="shared" si="12"/>
        <v>390597.39</v>
      </c>
      <c r="Q39" s="320">
        <f t="shared" si="8"/>
        <v>0</v>
      </c>
      <c r="R39" s="328">
        <f>K39*N39</f>
        <v>0</v>
      </c>
      <c r="S39" s="452">
        <f t="shared" si="3"/>
        <v>390597.39</v>
      </c>
      <c r="T39" s="101">
        <v>390597.39</v>
      </c>
      <c r="U39" s="101">
        <v>390597.39</v>
      </c>
      <c r="V39" s="101">
        <v>390597.39</v>
      </c>
    </row>
    <row r="40" spans="1:22" s="89" customFormat="1" ht="17.25" customHeight="1" x14ac:dyDescent="0.2">
      <c r="A40" s="518"/>
      <c r="B40" s="518"/>
      <c r="C40" s="509"/>
      <c r="D40" s="521"/>
      <c r="E40" s="509"/>
      <c r="F40" s="135">
        <v>8065</v>
      </c>
      <c r="G40" s="137" t="s">
        <v>471</v>
      </c>
      <c r="H40" s="85"/>
      <c r="I40" s="101">
        <v>0</v>
      </c>
      <c r="J40" s="101">
        <v>17.059999999999999</v>
      </c>
      <c r="K40" s="328">
        <f t="shared" si="11"/>
        <v>17.059999999999999</v>
      </c>
      <c r="L40" s="138">
        <v>2000</v>
      </c>
      <c r="M40" s="109">
        <v>0</v>
      </c>
      <c r="N40" s="109">
        <v>0</v>
      </c>
      <c r="O40" s="171">
        <f t="shared" si="10"/>
        <v>2000</v>
      </c>
      <c r="P40" s="477">
        <f t="shared" si="12"/>
        <v>34120</v>
      </c>
      <c r="Q40" s="320">
        <f t="shared" si="8"/>
        <v>0</v>
      </c>
      <c r="R40" s="328">
        <f t="shared" si="13"/>
        <v>0</v>
      </c>
      <c r="S40" s="452">
        <f t="shared" si="3"/>
        <v>34120</v>
      </c>
      <c r="T40" s="101">
        <v>34120</v>
      </c>
      <c r="U40" s="101">
        <v>34120</v>
      </c>
      <c r="V40" s="101">
        <v>34120</v>
      </c>
    </row>
    <row r="41" spans="1:22" s="89" customFormat="1" ht="25.5" x14ac:dyDescent="0.2">
      <c r="A41" s="519"/>
      <c r="B41" s="519"/>
      <c r="C41" s="510"/>
      <c r="D41" s="522"/>
      <c r="E41" s="510"/>
      <c r="F41" s="139" t="s">
        <v>130</v>
      </c>
      <c r="G41" s="140" t="s">
        <v>472</v>
      </c>
      <c r="H41" s="85" t="s">
        <v>260</v>
      </c>
      <c r="I41" s="101">
        <v>119.25</v>
      </c>
      <c r="J41" s="101">
        <v>333.86999999999995</v>
      </c>
      <c r="K41" s="328">
        <f t="shared" si="11"/>
        <v>214.61999999999995</v>
      </c>
      <c r="L41" s="139">
        <v>1461</v>
      </c>
      <c r="M41" s="109">
        <v>0</v>
      </c>
      <c r="N41" s="109">
        <v>0</v>
      </c>
      <c r="O41" s="171">
        <f t="shared" si="10"/>
        <v>1461</v>
      </c>
      <c r="P41" s="477">
        <f t="shared" si="12"/>
        <v>313559.81999999995</v>
      </c>
      <c r="Q41" s="320">
        <f t="shared" si="8"/>
        <v>0</v>
      </c>
      <c r="R41" s="328">
        <f t="shared" si="13"/>
        <v>0</v>
      </c>
      <c r="S41" s="452">
        <f t="shared" si="3"/>
        <v>313559.81999999995</v>
      </c>
      <c r="T41" s="101">
        <v>313559.81999999995</v>
      </c>
      <c r="U41" s="101">
        <v>313559.81999999995</v>
      </c>
      <c r="V41" s="101">
        <v>313559.81999999995</v>
      </c>
    </row>
    <row r="42" spans="1:22" s="89" customFormat="1" ht="38.25" x14ac:dyDescent="0.2">
      <c r="A42" s="90">
        <v>8</v>
      </c>
      <c r="B42" s="458" t="s">
        <v>473</v>
      </c>
      <c r="C42" s="141" t="s">
        <v>474</v>
      </c>
      <c r="D42" s="312" t="s">
        <v>443</v>
      </c>
      <c r="E42" s="85" t="s">
        <v>444</v>
      </c>
      <c r="F42" s="143" t="s">
        <v>122</v>
      </c>
      <c r="G42" s="144" t="s">
        <v>123</v>
      </c>
      <c r="H42" s="85" t="s">
        <v>260</v>
      </c>
      <c r="I42" s="86">
        <v>226.82</v>
      </c>
      <c r="J42" s="86">
        <v>284.70999999999998</v>
      </c>
      <c r="K42" s="328">
        <f t="shared" si="11"/>
        <v>57.889999999999986</v>
      </c>
      <c r="L42" s="90">
        <v>0</v>
      </c>
      <c r="M42" s="90">
        <v>0</v>
      </c>
      <c r="N42" s="80">
        <v>508</v>
      </c>
      <c r="O42" s="171">
        <f t="shared" si="10"/>
        <v>508</v>
      </c>
      <c r="P42" s="477">
        <f t="shared" si="12"/>
        <v>0</v>
      </c>
      <c r="Q42" s="320">
        <f t="shared" si="8"/>
        <v>0</v>
      </c>
      <c r="R42" s="86">
        <f>K42*N42</f>
        <v>29408.119999999992</v>
      </c>
      <c r="S42" s="452">
        <f t="shared" si="3"/>
        <v>29408.119999999992</v>
      </c>
      <c r="T42" s="86">
        <v>29408.119999999992</v>
      </c>
      <c r="U42" s="86">
        <v>29408.119999999992</v>
      </c>
      <c r="V42" s="86">
        <v>29408.119999999992</v>
      </c>
    </row>
    <row r="43" spans="1:22" s="89" customFormat="1" ht="25.5" x14ac:dyDescent="0.2">
      <c r="A43" s="517">
        <v>9</v>
      </c>
      <c r="B43" s="517" t="s">
        <v>475</v>
      </c>
      <c r="C43" s="508" t="s">
        <v>476</v>
      </c>
      <c r="D43" s="312" t="s">
        <v>443</v>
      </c>
      <c r="E43" s="85" t="s">
        <v>444</v>
      </c>
      <c r="F43" s="81">
        <v>20400</v>
      </c>
      <c r="G43" s="145" t="s">
        <v>380</v>
      </c>
      <c r="H43" s="82" t="s">
        <v>260</v>
      </c>
      <c r="I43" s="101">
        <v>0</v>
      </c>
      <c r="J43" s="101">
        <v>1452</v>
      </c>
      <c r="K43" s="328">
        <f t="shared" si="11"/>
        <v>1452</v>
      </c>
      <c r="L43" s="81">
        <v>0</v>
      </c>
      <c r="M43" s="81">
        <v>0</v>
      </c>
      <c r="N43" s="81">
        <v>15</v>
      </c>
      <c r="O43" s="171">
        <f t="shared" si="10"/>
        <v>15</v>
      </c>
      <c r="P43" s="477">
        <f t="shared" si="12"/>
        <v>0</v>
      </c>
      <c r="Q43" s="320">
        <f t="shared" si="8"/>
        <v>0</v>
      </c>
      <c r="R43" s="86">
        <f t="shared" ref="R43:R58" si="14">K43*N43</f>
        <v>21780</v>
      </c>
      <c r="S43" s="452">
        <f t="shared" si="3"/>
        <v>21780</v>
      </c>
      <c r="T43" s="86">
        <v>21780</v>
      </c>
      <c r="U43" s="86">
        <v>21780</v>
      </c>
      <c r="V43" s="86">
        <v>21780</v>
      </c>
    </row>
    <row r="44" spans="1:22" s="89" customFormat="1" ht="25.5" x14ac:dyDescent="0.2">
      <c r="A44" s="519"/>
      <c r="B44" s="519"/>
      <c r="C44" s="510"/>
      <c r="D44" s="141"/>
      <c r="E44" s="85" t="s">
        <v>444</v>
      </c>
      <c r="F44" s="81" t="s">
        <v>477</v>
      </c>
      <c r="G44" s="113" t="s">
        <v>383</v>
      </c>
      <c r="H44" s="113"/>
      <c r="I44" s="101">
        <v>980.53</v>
      </c>
      <c r="J44" s="101">
        <v>1346.96</v>
      </c>
      <c r="K44" s="328">
        <f t="shared" si="11"/>
        <v>366.43000000000006</v>
      </c>
      <c r="L44" s="90">
        <v>0</v>
      </c>
      <c r="M44" s="90">
        <v>0</v>
      </c>
      <c r="N44" s="90">
        <v>353</v>
      </c>
      <c r="O44" s="171">
        <f t="shared" si="10"/>
        <v>353</v>
      </c>
      <c r="P44" s="477">
        <f t="shared" si="12"/>
        <v>0</v>
      </c>
      <c r="Q44" s="320">
        <f t="shared" si="8"/>
        <v>0</v>
      </c>
      <c r="R44" s="86">
        <f t="shared" si="14"/>
        <v>129349.79000000002</v>
      </c>
      <c r="S44" s="452">
        <f t="shared" si="3"/>
        <v>129349.79000000002</v>
      </c>
      <c r="T44" s="86">
        <v>129349.79000000002</v>
      </c>
      <c r="U44" s="86">
        <v>129349.79000000002</v>
      </c>
      <c r="V44" s="86">
        <v>129349.79000000002</v>
      </c>
    </row>
    <row r="45" spans="1:22" s="89" customFormat="1" ht="25.5" x14ac:dyDescent="0.2">
      <c r="A45" s="91">
        <v>10</v>
      </c>
      <c r="B45" s="458" t="s">
        <v>478</v>
      </c>
      <c r="C45" s="102" t="s">
        <v>479</v>
      </c>
      <c r="D45" s="102"/>
      <c r="E45" s="85" t="s">
        <v>444</v>
      </c>
      <c r="F45" s="146">
        <v>40120</v>
      </c>
      <c r="G45" s="147" t="s">
        <v>386</v>
      </c>
      <c r="H45" s="82" t="s">
        <v>260</v>
      </c>
      <c r="I45" s="101">
        <v>17.07</v>
      </c>
      <c r="J45" s="101">
        <v>79.61</v>
      </c>
      <c r="K45" s="328">
        <f t="shared" si="11"/>
        <v>62.54</v>
      </c>
      <c r="L45" s="81">
        <v>0</v>
      </c>
      <c r="M45" s="81">
        <v>0</v>
      </c>
      <c r="N45" s="81">
        <v>100</v>
      </c>
      <c r="O45" s="171">
        <f t="shared" si="10"/>
        <v>100</v>
      </c>
      <c r="P45" s="477">
        <f t="shared" si="12"/>
        <v>0</v>
      </c>
      <c r="Q45" s="320">
        <f t="shared" si="8"/>
        <v>0</v>
      </c>
      <c r="R45" s="86">
        <f>K45*N45</f>
        <v>6254</v>
      </c>
      <c r="S45" s="452">
        <f t="shared" si="3"/>
        <v>6254</v>
      </c>
      <c r="T45" s="86">
        <v>6254</v>
      </c>
      <c r="U45" s="86">
        <v>6254</v>
      </c>
      <c r="V45" s="86">
        <v>6254</v>
      </c>
    </row>
    <row r="46" spans="1:22" s="89" customFormat="1" x14ac:dyDescent="0.2">
      <c r="A46" s="97"/>
      <c r="B46" s="459"/>
      <c r="C46" s="97"/>
      <c r="D46" s="310"/>
      <c r="E46" s="98"/>
      <c r="F46" s="146">
        <v>40121</v>
      </c>
      <c r="G46" s="147" t="s">
        <v>387</v>
      </c>
      <c r="H46" s="82" t="s">
        <v>260</v>
      </c>
      <c r="I46" s="101">
        <v>17.03</v>
      </c>
      <c r="J46" s="101">
        <v>79.61</v>
      </c>
      <c r="K46" s="328">
        <f t="shared" si="11"/>
        <v>62.58</v>
      </c>
      <c r="L46" s="81">
        <v>0</v>
      </c>
      <c r="M46" s="81">
        <v>0</v>
      </c>
      <c r="N46" s="81">
        <v>100</v>
      </c>
      <c r="O46" s="171">
        <f t="shared" si="10"/>
        <v>100</v>
      </c>
      <c r="P46" s="477">
        <f t="shared" si="12"/>
        <v>0</v>
      </c>
      <c r="Q46" s="320">
        <f t="shared" si="8"/>
        <v>0</v>
      </c>
      <c r="R46" s="86">
        <f t="shared" si="14"/>
        <v>6258</v>
      </c>
      <c r="S46" s="452">
        <f t="shared" si="3"/>
        <v>6258</v>
      </c>
      <c r="T46" s="86">
        <v>6258</v>
      </c>
      <c r="U46" s="86">
        <v>6258</v>
      </c>
      <c r="V46" s="86">
        <v>6258</v>
      </c>
    </row>
    <row r="47" spans="1:22" s="89" customFormat="1" x14ac:dyDescent="0.2">
      <c r="A47" s="97"/>
      <c r="B47" s="459"/>
      <c r="C47" s="97"/>
      <c r="D47" s="310"/>
      <c r="E47" s="98"/>
      <c r="F47" s="148" t="s">
        <v>477</v>
      </c>
      <c r="G47" s="149" t="s">
        <v>388</v>
      </c>
      <c r="H47" s="113"/>
      <c r="I47" s="101">
        <v>0</v>
      </c>
      <c r="J47" s="101">
        <v>18.5</v>
      </c>
      <c r="K47" s="328">
        <f t="shared" si="11"/>
        <v>18.5</v>
      </c>
      <c r="L47" s="81">
        <v>0</v>
      </c>
      <c r="M47" s="81">
        <v>0</v>
      </c>
      <c r="N47" s="81">
        <v>200</v>
      </c>
      <c r="O47" s="171">
        <f t="shared" si="10"/>
        <v>200</v>
      </c>
      <c r="P47" s="477">
        <f t="shared" si="12"/>
        <v>0</v>
      </c>
      <c r="Q47" s="320">
        <f t="shared" si="8"/>
        <v>0</v>
      </c>
      <c r="R47" s="86">
        <f t="shared" si="14"/>
        <v>3700</v>
      </c>
      <c r="S47" s="452">
        <f t="shared" si="3"/>
        <v>3700</v>
      </c>
      <c r="T47" s="86">
        <v>3700</v>
      </c>
      <c r="U47" s="86">
        <v>3700</v>
      </c>
      <c r="V47" s="86">
        <v>3700</v>
      </c>
    </row>
    <row r="48" spans="1:22" s="89" customFormat="1" ht="25.5" x14ac:dyDescent="0.2">
      <c r="A48" s="97"/>
      <c r="B48" s="459"/>
      <c r="C48" s="97"/>
      <c r="D48" s="310"/>
      <c r="E48" s="98"/>
      <c r="F48" s="148" t="s">
        <v>477</v>
      </c>
      <c r="G48" s="149" t="s">
        <v>389</v>
      </c>
      <c r="H48" s="113"/>
      <c r="I48" s="101">
        <v>0</v>
      </c>
      <c r="J48" s="101">
        <v>16.079999999999998</v>
      </c>
      <c r="K48" s="328">
        <f t="shared" si="11"/>
        <v>16.079999999999998</v>
      </c>
      <c r="L48" s="81">
        <v>0</v>
      </c>
      <c r="M48" s="81">
        <v>0</v>
      </c>
      <c r="N48" s="81">
        <v>240</v>
      </c>
      <c r="O48" s="171">
        <f t="shared" si="10"/>
        <v>240</v>
      </c>
      <c r="P48" s="477">
        <f t="shared" si="12"/>
        <v>0</v>
      </c>
      <c r="Q48" s="320">
        <f t="shared" si="8"/>
        <v>0</v>
      </c>
      <c r="R48" s="86">
        <f>K48*N48</f>
        <v>3859.2</v>
      </c>
      <c r="S48" s="452">
        <f t="shared" si="3"/>
        <v>3859.2</v>
      </c>
      <c r="T48" s="86">
        <v>3859.2</v>
      </c>
      <c r="U48" s="86">
        <v>3859.2</v>
      </c>
      <c r="V48" s="86">
        <v>3859.2</v>
      </c>
    </row>
    <row r="49" spans="1:22" s="89" customFormat="1" ht="25.5" x14ac:dyDescent="0.2">
      <c r="A49" s="97"/>
      <c r="B49" s="459"/>
      <c r="C49" s="97"/>
      <c r="D49" s="310"/>
      <c r="E49" s="98"/>
      <c r="F49" s="148" t="s">
        <v>477</v>
      </c>
      <c r="G49" s="149" t="s">
        <v>390</v>
      </c>
      <c r="H49" s="113"/>
      <c r="I49" s="101">
        <v>0</v>
      </c>
      <c r="J49" s="101">
        <v>13.66</v>
      </c>
      <c r="K49" s="328">
        <f t="shared" si="11"/>
        <v>13.66</v>
      </c>
      <c r="L49" s="81">
        <v>0</v>
      </c>
      <c r="M49" s="81">
        <v>0</v>
      </c>
      <c r="N49" s="81">
        <v>220</v>
      </c>
      <c r="O49" s="171">
        <f t="shared" si="10"/>
        <v>220</v>
      </c>
      <c r="P49" s="477">
        <f t="shared" si="12"/>
        <v>0</v>
      </c>
      <c r="Q49" s="320">
        <f t="shared" si="8"/>
        <v>0</v>
      </c>
      <c r="R49" s="86">
        <f t="shared" si="14"/>
        <v>3005.2</v>
      </c>
      <c r="S49" s="452">
        <f t="shared" si="3"/>
        <v>3005.2</v>
      </c>
      <c r="T49" s="86">
        <v>3005.2</v>
      </c>
      <c r="U49" s="86">
        <v>3005.2</v>
      </c>
      <c r="V49" s="86">
        <v>3005.2</v>
      </c>
    </row>
    <row r="50" spans="1:22" s="89" customFormat="1" ht="17.25" customHeight="1" x14ac:dyDescent="0.2">
      <c r="A50" s="97"/>
      <c r="B50" s="459"/>
      <c r="C50" s="97"/>
      <c r="D50" s="310"/>
      <c r="E50" s="98"/>
      <c r="F50" s="148" t="s">
        <v>477</v>
      </c>
      <c r="G50" s="149" t="s">
        <v>391</v>
      </c>
      <c r="H50" s="113"/>
      <c r="I50" s="101">
        <v>0</v>
      </c>
      <c r="J50" s="101">
        <v>17.29</v>
      </c>
      <c r="K50" s="328">
        <f t="shared" si="11"/>
        <v>17.29</v>
      </c>
      <c r="L50" s="81">
        <v>0</v>
      </c>
      <c r="M50" s="81">
        <v>0</v>
      </c>
      <c r="N50" s="81">
        <v>220</v>
      </c>
      <c r="O50" s="171">
        <f t="shared" si="10"/>
        <v>220</v>
      </c>
      <c r="P50" s="477">
        <f t="shared" si="12"/>
        <v>0</v>
      </c>
      <c r="Q50" s="320">
        <f t="shared" si="8"/>
        <v>0</v>
      </c>
      <c r="R50" s="86">
        <f>K50*N50</f>
        <v>3803.7999999999997</v>
      </c>
      <c r="S50" s="452">
        <f t="shared" si="3"/>
        <v>3803.7999999999997</v>
      </c>
      <c r="T50" s="86">
        <v>3803.7999999999997</v>
      </c>
      <c r="U50" s="86">
        <v>3803.7999999999997</v>
      </c>
      <c r="V50" s="86">
        <v>3803.7999999999997</v>
      </c>
    </row>
    <row r="51" spans="1:22" s="89" customFormat="1" ht="17.25" customHeight="1" x14ac:dyDescent="0.2">
      <c r="A51" s="97"/>
      <c r="B51" s="459"/>
      <c r="C51" s="97"/>
      <c r="D51" s="310"/>
      <c r="E51" s="98"/>
      <c r="F51" s="148" t="s">
        <v>477</v>
      </c>
      <c r="G51" s="149" t="s">
        <v>392</v>
      </c>
      <c r="H51" s="113"/>
      <c r="I51" s="101">
        <v>0</v>
      </c>
      <c r="J51" s="101">
        <v>23.34</v>
      </c>
      <c r="K51" s="328">
        <f t="shared" si="11"/>
        <v>23.34</v>
      </c>
      <c r="L51" s="81">
        <v>0</v>
      </c>
      <c r="M51" s="81">
        <v>0</v>
      </c>
      <c r="N51" s="81">
        <v>100</v>
      </c>
      <c r="O51" s="171">
        <f t="shared" si="10"/>
        <v>100</v>
      </c>
      <c r="P51" s="477">
        <f t="shared" si="12"/>
        <v>0</v>
      </c>
      <c r="Q51" s="320">
        <f t="shared" si="8"/>
        <v>0</v>
      </c>
      <c r="R51" s="86">
        <f t="shared" si="14"/>
        <v>2334</v>
      </c>
      <c r="S51" s="452">
        <f t="shared" si="3"/>
        <v>2334</v>
      </c>
      <c r="T51" s="86">
        <v>2334</v>
      </c>
      <c r="U51" s="86">
        <v>2334</v>
      </c>
      <c r="V51" s="86">
        <v>2334</v>
      </c>
    </row>
    <row r="52" spans="1:22" s="89" customFormat="1" ht="17.25" customHeight="1" x14ac:dyDescent="0.2">
      <c r="A52" s="97"/>
      <c r="B52" s="459"/>
      <c r="C52" s="97"/>
      <c r="D52" s="310"/>
      <c r="E52" s="98"/>
      <c r="F52" s="148" t="s">
        <v>477</v>
      </c>
      <c r="G52" s="149" t="s">
        <v>393</v>
      </c>
      <c r="H52" s="113"/>
      <c r="I52" s="101">
        <v>0</v>
      </c>
      <c r="J52" s="101">
        <v>5.52</v>
      </c>
      <c r="K52" s="328">
        <f t="shared" si="11"/>
        <v>5.52</v>
      </c>
      <c r="L52" s="81">
        <v>0</v>
      </c>
      <c r="M52" s="81">
        <v>0</v>
      </c>
      <c r="N52" s="81">
        <v>3560</v>
      </c>
      <c r="O52" s="171">
        <f t="shared" si="10"/>
        <v>3560</v>
      </c>
      <c r="P52" s="477">
        <f t="shared" si="12"/>
        <v>0</v>
      </c>
      <c r="Q52" s="320">
        <f>M52*K52</f>
        <v>0</v>
      </c>
      <c r="R52" s="86">
        <f>K52*N52</f>
        <v>19651.199999999997</v>
      </c>
      <c r="S52" s="452">
        <f t="shared" si="3"/>
        <v>19651.199999999997</v>
      </c>
      <c r="T52" s="86">
        <v>19651.199999999997</v>
      </c>
      <c r="U52" s="86">
        <v>19651.199999999997</v>
      </c>
      <c r="V52" s="86">
        <v>19651.199999999997</v>
      </c>
    </row>
    <row r="53" spans="1:22" s="89" customFormat="1" ht="17.25" customHeight="1" x14ac:dyDescent="0.2">
      <c r="A53" s="97"/>
      <c r="B53" s="459"/>
      <c r="C53" s="97"/>
      <c r="D53" s="310"/>
      <c r="E53" s="109"/>
      <c r="F53" s="148" t="s">
        <v>477</v>
      </c>
      <c r="G53" s="149" t="s">
        <v>394</v>
      </c>
      <c r="H53" s="113"/>
      <c r="I53" s="101">
        <v>0</v>
      </c>
      <c r="J53" s="101">
        <v>79.61</v>
      </c>
      <c r="K53" s="328">
        <f t="shared" si="11"/>
        <v>79.61</v>
      </c>
      <c r="L53" s="90">
        <v>0</v>
      </c>
      <c r="M53" s="90">
        <v>0</v>
      </c>
      <c r="N53" s="90">
        <v>100</v>
      </c>
      <c r="O53" s="171">
        <f t="shared" si="10"/>
        <v>100</v>
      </c>
      <c r="P53" s="477">
        <f t="shared" si="12"/>
        <v>0</v>
      </c>
      <c r="Q53" s="320">
        <f t="shared" si="8"/>
        <v>0</v>
      </c>
      <c r="R53" s="86">
        <f t="shared" si="14"/>
        <v>7961</v>
      </c>
      <c r="S53" s="452">
        <f t="shared" si="3"/>
        <v>7961</v>
      </c>
      <c r="T53" s="86">
        <v>7961</v>
      </c>
      <c r="U53" s="86">
        <v>7961</v>
      </c>
      <c r="V53" s="86">
        <v>7961</v>
      </c>
    </row>
    <row r="54" spans="1:22" s="89" customFormat="1" ht="48" customHeight="1" x14ac:dyDescent="0.2">
      <c r="A54" s="90">
        <v>11</v>
      </c>
      <c r="B54" s="150" t="s">
        <v>480</v>
      </c>
      <c r="C54" s="102" t="s">
        <v>481</v>
      </c>
      <c r="D54" s="520" t="s">
        <v>443</v>
      </c>
      <c r="E54" s="151" t="s">
        <v>466</v>
      </c>
      <c r="F54" s="148" t="s">
        <v>482</v>
      </c>
      <c r="G54" s="152" t="s">
        <v>352</v>
      </c>
      <c r="H54" s="82" t="s">
        <v>260</v>
      </c>
      <c r="I54" s="101">
        <v>2.08</v>
      </c>
      <c r="J54" s="101">
        <v>2.21</v>
      </c>
      <c r="K54" s="328">
        <f t="shared" si="11"/>
        <v>0.12999999999999989</v>
      </c>
      <c r="L54" s="153">
        <v>260247</v>
      </c>
      <c r="M54" s="154">
        <v>0</v>
      </c>
      <c r="N54" s="153">
        <v>2363</v>
      </c>
      <c r="O54" s="171">
        <f t="shared" si="10"/>
        <v>262610</v>
      </c>
      <c r="P54" s="477">
        <f t="shared" si="12"/>
        <v>33832.109999999971</v>
      </c>
      <c r="Q54" s="86">
        <f t="shared" ref="Q54:Q59" si="15">K54*N54</f>
        <v>307.18999999999977</v>
      </c>
      <c r="R54" s="86">
        <f>K54*N54</f>
        <v>307.18999999999977</v>
      </c>
      <c r="S54" s="452">
        <f t="shared" si="3"/>
        <v>34446.489999999976</v>
      </c>
      <c r="T54" s="86">
        <v>34446.489999999976</v>
      </c>
      <c r="U54" s="86">
        <v>34446.489999999976</v>
      </c>
      <c r="V54" s="86">
        <v>34446.489999999976</v>
      </c>
    </row>
    <row r="55" spans="1:22" s="89" customFormat="1" ht="25.5" customHeight="1" x14ac:dyDescent="0.2">
      <c r="A55" s="98"/>
      <c r="B55" s="100"/>
      <c r="C55" s="97"/>
      <c r="D55" s="521"/>
      <c r="E55" s="508" t="s">
        <v>444</v>
      </c>
      <c r="F55" s="148" t="s">
        <v>483</v>
      </c>
      <c r="G55" s="152" t="s">
        <v>235</v>
      </c>
      <c r="H55" s="82" t="s">
        <v>260</v>
      </c>
      <c r="I55" s="101">
        <v>215.56</v>
      </c>
      <c r="J55" s="101">
        <v>219.86</v>
      </c>
      <c r="K55" s="328">
        <f t="shared" si="11"/>
        <v>4.3000000000000114</v>
      </c>
      <c r="L55" s="153">
        <v>18937</v>
      </c>
      <c r="M55" s="154">
        <v>0</v>
      </c>
      <c r="N55" s="153">
        <v>830</v>
      </c>
      <c r="O55" s="171">
        <f t="shared" si="10"/>
        <v>19767</v>
      </c>
      <c r="P55" s="477">
        <f t="shared" si="12"/>
        <v>81429.10000000021</v>
      </c>
      <c r="Q55" s="86">
        <f t="shared" si="15"/>
        <v>3569.0000000000095</v>
      </c>
      <c r="R55" s="86">
        <f t="shared" si="14"/>
        <v>3569.0000000000095</v>
      </c>
      <c r="S55" s="452">
        <f t="shared" si="3"/>
        <v>88567.100000000239</v>
      </c>
      <c r="T55" s="86">
        <v>88567.100000000239</v>
      </c>
      <c r="U55" s="86">
        <v>88567.100000000239</v>
      </c>
      <c r="V55" s="86">
        <v>88567.100000000239</v>
      </c>
    </row>
    <row r="56" spans="1:22" s="89" customFormat="1" ht="25.5" x14ac:dyDescent="0.2">
      <c r="A56" s="98"/>
      <c r="B56" s="100"/>
      <c r="C56" s="97"/>
      <c r="D56" s="521"/>
      <c r="E56" s="509"/>
      <c r="F56" s="148" t="s">
        <v>484</v>
      </c>
      <c r="G56" s="152" t="s">
        <v>236</v>
      </c>
      <c r="H56" s="82" t="s">
        <v>260</v>
      </c>
      <c r="I56" s="101">
        <v>66.41</v>
      </c>
      <c r="J56" s="101">
        <v>143.1</v>
      </c>
      <c r="K56" s="328">
        <f t="shared" si="11"/>
        <v>76.69</v>
      </c>
      <c r="L56" s="153">
        <v>18935</v>
      </c>
      <c r="M56" s="154">
        <v>0</v>
      </c>
      <c r="N56" s="153">
        <v>830</v>
      </c>
      <c r="O56" s="171">
        <f t="shared" si="10"/>
        <v>19765</v>
      </c>
      <c r="P56" s="477">
        <f t="shared" si="12"/>
        <v>1452125.15</v>
      </c>
      <c r="Q56" s="86">
        <f t="shared" si="15"/>
        <v>63652.7</v>
      </c>
      <c r="R56" s="86">
        <f>K56*N56</f>
        <v>63652.7</v>
      </c>
      <c r="S56" s="452">
        <f t="shared" si="3"/>
        <v>1579430.5499999998</v>
      </c>
      <c r="T56" s="86">
        <v>1579430.5499999998</v>
      </c>
      <c r="U56" s="86">
        <v>1579430.5499999998</v>
      </c>
      <c r="V56" s="86">
        <v>1579430.5499999998</v>
      </c>
    </row>
    <row r="57" spans="1:22" s="89" customFormat="1" ht="18.75" customHeight="1" x14ac:dyDescent="0.2">
      <c r="A57" s="98"/>
      <c r="B57" s="100"/>
      <c r="C57" s="97"/>
      <c r="D57" s="521"/>
      <c r="E57" s="509"/>
      <c r="F57" s="148" t="s">
        <v>485</v>
      </c>
      <c r="G57" s="152" t="s">
        <v>237</v>
      </c>
      <c r="H57" s="82" t="s">
        <v>260</v>
      </c>
      <c r="I57" s="101">
        <v>73.42</v>
      </c>
      <c r="J57" s="101">
        <v>119.11</v>
      </c>
      <c r="K57" s="328">
        <f t="shared" si="11"/>
        <v>45.69</v>
      </c>
      <c r="L57" s="153">
        <v>18542</v>
      </c>
      <c r="M57" s="154">
        <v>0</v>
      </c>
      <c r="N57" s="153">
        <v>833</v>
      </c>
      <c r="O57" s="171">
        <f t="shared" si="10"/>
        <v>19375</v>
      </c>
      <c r="P57" s="477">
        <f t="shared" si="12"/>
        <v>847183.98</v>
      </c>
      <c r="Q57" s="86">
        <f t="shared" si="15"/>
        <v>38059.769999999997</v>
      </c>
      <c r="R57" s="86">
        <f t="shared" si="14"/>
        <v>38059.769999999997</v>
      </c>
      <c r="S57" s="452">
        <f t="shared" si="3"/>
        <v>923303.52</v>
      </c>
      <c r="T57" s="86">
        <v>923303.52</v>
      </c>
      <c r="U57" s="86">
        <v>923303.52</v>
      </c>
      <c r="V57" s="86">
        <v>923303.52</v>
      </c>
    </row>
    <row r="58" spans="1:22" s="89" customFormat="1" ht="18.75" customHeight="1" x14ac:dyDescent="0.2">
      <c r="A58" s="98"/>
      <c r="B58" s="100"/>
      <c r="C58" s="97"/>
      <c r="D58" s="521"/>
      <c r="E58" s="509"/>
      <c r="F58" s="148" t="s">
        <v>486</v>
      </c>
      <c r="G58" s="152" t="s">
        <v>353</v>
      </c>
      <c r="H58" s="82" t="s">
        <v>260</v>
      </c>
      <c r="I58" s="101">
        <v>123.16</v>
      </c>
      <c r="J58" s="101">
        <v>168.17</v>
      </c>
      <c r="K58" s="328">
        <f t="shared" si="11"/>
        <v>45.009999999999991</v>
      </c>
      <c r="L58" s="153">
        <v>11840</v>
      </c>
      <c r="M58" s="154">
        <v>0</v>
      </c>
      <c r="N58" s="153">
        <v>649</v>
      </c>
      <c r="O58" s="171">
        <f t="shared" si="10"/>
        <v>12489</v>
      </c>
      <c r="P58" s="477">
        <f t="shared" si="12"/>
        <v>532918.39999999991</v>
      </c>
      <c r="Q58" s="86">
        <f t="shared" si="15"/>
        <v>29211.489999999994</v>
      </c>
      <c r="R58" s="86">
        <f t="shared" si="14"/>
        <v>29211.489999999994</v>
      </c>
      <c r="S58" s="452">
        <f t="shared" si="3"/>
        <v>591341.37999999989</v>
      </c>
      <c r="T58" s="86">
        <v>591341.37999999989</v>
      </c>
      <c r="U58" s="86">
        <v>591341.37999999989</v>
      </c>
      <c r="V58" s="86">
        <v>591341.37999999989</v>
      </c>
    </row>
    <row r="59" spans="1:22" s="89" customFormat="1" ht="18.75" customHeight="1" x14ac:dyDescent="0.2">
      <c r="A59" s="98"/>
      <c r="B59" s="100"/>
      <c r="C59" s="97"/>
      <c r="D59" s="522"/>
      <c r="E59" s="509"/>
      <c r="F59" s="148" t="s">
        <v>487</v>
      </c>
      <c r="G59" s="152" t="s">
        <v>354</v>
      </c>
      <c r="H59" s="82" t="s">
        <v>260</v>
      </c>
      <c r="I59" s="101">
        <v>342.87</v>
      </c>
      <c r="J59" s="101">
        <v>996.79</v>
      </c>
      <c r="K59" s="328">
        <f t="shared" si="11"/>
        <v>653.91999999999996</v>
      </c>
      <c r="L59" s="153">
        <v>256</v>
      </c>
      <c r="M59" s="154">
        <v>0</v>
      </c>
      <c r="N59" s="153">
        <v>284</v>
      </c>
      <c r="O59" s="171">
        <f t="shared" si="10"/>
        <v>540</v>
      </c>
      <c r="P59" s="477">
        <f t="shared" si="12"/>
        <v>167403.51999999999</v>
      </c>
      <c r="Q59" s="86">
        <f t="shared" si="15"/>
        <v>185713.28</v>
      </c>
      <c r="R59" s="86">
        <f>K59*N59</f>
        <v>185713.28</v>
      </c>
      <c r="S59" s="452">
        <f t="shared" si="3"/>
        <v>538830.07999999996</v>
      </c>
      <c r="T59" s="86">
        <v>538830.07999999996</v>
      </c>
      <c r="U59" s="86">
        <v>538830.07999999996</v>
      </c>
      <c r="V59" s="86">
        <v>538830.07999999996</v>
      </c>
    </row>
    <row r="60" spans="1:22" s="89" customFormat="1" x14ac:dyDescent="0.2">
      <c r="A60" s="98"/>
      <c r="B60" s="100"/>
      <c r="C60" s="97"/>
      <c r="D60" s="186"/>
      <c r="E60" s="99"/>
      <c r="F60" s="148" t="s">
        <v>477</v>
      </c>
      <c r="G60" s="152" t="s">
        <v>382</v>
      </c>
      <c r="H60" s="113"/>
      <c r="I60" s="101">
        <v>0</v>
      </c>
      <c r="J60" s="101">
        <v>763.01</v>
      </c>
      <c r="K60" s="328">
        <f t="shared" si="11"/>
        <v>763.01</v>
      </c>
      <c r="L60" s="153">
        <v>540</v>
      </c>
      <c r="M60" s="154">
        <v>0</v>
      </c>
      <c r="N60" s="153"/>
      <c r="O60" s="171">
        <f t="shared" si="10"/>
        <v>540</v>
      </c>
      <c r="P60" s="477">
        <f t="shared" si="12"/>
        <v>412025.4</v>
      </c>
      <c r="Q60" s="86">
        <f>K60*M60</f>
        <v>0</v>
      </c>
      <c r="R60" s="86">
        <f>K60*N60</f>
        <v>0</v>
      </c>
      <c r="S60" s="452">
        <f t="shared" si="3"/>
        <v>412025.4</v>
      </c>
      <c r="T60" s="86">
        <v>412025.4</v>
      </c>
      <c r="U60" s="86">
        <v>412025.4</v>
      </c>
      <c r="V60" s="86">
        <v>412025.4</v>
      </c>
    </row>
    <row r="61" spans="1:22" s="89" customFormat="1" x14ac:dyDescent="0.2">
      <c r="A61" s="109"/>
      <c r="B61" s="110"/>
      <c r="C61" s="108"/>
      <c r="D61" s="112"/>
      <c r="E61" s="99"/>
      <c r="F61" s="148" t="s">
        <v>477</v>
      </c>
      <c r="G61" s="152" t="s">
        <v>355</v>
      </c>
      <c r="H61" s="113"/>
      <c r="I61" s="101">
        <v>0</v>
      </c>
      <c r="J61" s="101">
        <v>524.49</v>
      </c>
      <c r="K61" s="328">
        <f t="shared" si="11"/>
        <v>524.49</v>
      </c>
      <c r="L61" s="153">
        <v>900</v>
      </c>
      <c r="M61" s="154">
        <v>0</v>
      </c>
      <c r="N61" s="153"/>
      <c r="O61" s="171">
        <f t="shared" ref="O61:O92" si="16">SUM(L61:N61)</f>
        <v>900</v>
      </c>
      <c r="P61" s="477">
        <f t="shared" si="12"/>
        <v>472041</v>
      </c>
      <c r="Q61" s="86">
        <f t="shared" ref="Q61:Q124" si="17">K61*M61</f>
        <v>0</v>
      </c>
      <c r="R61" s="86">
        <f t="shared" ref="R61:R69" si="18">K61*N61</f>
        <v>0</v>
      </c>
      <c r="S61" s="452">
        <f t="shared" si="3"/>
        <v>472041</v>
      </c>
      <c r="T61" s="86">
        <v>472041</v>
      </c>
      <c r="U61" s="86">
        <v>472041</v>
      </c>
      <c r="V61" s="86">
        <v>472041</v>
      </c>
    </row>
    <row r="62" spans="1:22" s="89" customFormat="1" ht="25.5" x14ac:dyDescent="0.2">
      <c r="A62" s="90">
        <v>12</v>
      </c>
      <c r="B62" s="458" t="s">
        <v>488</v>
      </c>
      <c r="C62" s="141" t="s">
        <v>489</v>
      </c>
      <c r="D62" s="312" t="s">
        <v>443</v>
      </c>
      <c r="E62" s="151" t="s">
        <v>466</v>
      </c>
      <c r="F62" s="155" t="s">
        <v>67</v>
      </c>
      <c r="G62" s="156" t="s">
        <v>72</v>
      </c>
      <c r="H62" s="82" t="s">
        <v>260</v>
      </c>
      <c r="I62" s="101">
        <v>27.04</v>
      </c>
      <c r="J62" s="101">
        <v>91.96</v>
      </c>
      <c r="K62" s="328">
        <f t="shared" si="11"/>
        <v>64.919999999999987</v>
      </c>
      <c r="L62" s="90">
        <v>69</v>
      </c>
      <c r="M62" s="90">
        <v>0</v>
      </c>
      <c r="N62" s="90">
        <v>0</v>
      </c>
      <c r="O62" s="171">
        <f t="shared" si="16"/>
        <v>69</v>
      </c>
      <c r="P62" s="477">
        <f t="shared" ref="P62:P93" si="19">L62*K62</f>
        <v>4479.4799999999996</v>
      </c>
      <c r="Q62" s="86">
        <f t="shared" si="17"/>
        <v>0</v>
      </c>
      <c r="R62" s="86">
        <f t="shared" si="18"/>
        <v>0</v>
      </c>
      <c r="S62" s="452">
        <f t="shared" si="3"/>
        <v>4479.4799999999996</v>
      </c>
      <c r="T62" s="86">
        <v>4479.4799999999996</v>
      </c>
      <c r="U62" s="86">
        <v>4479.4799999999996</v>
      </c>
      <c r="V62" s="86">
        <v>4479.4799999999996</v>
      </c>
    </row>
    <row r="63" spans="1:22" s="89" customFormat="1" ht="25.5" x14ac:dyDescent="0.2">
      <c r="A63" s="98"/>
      <c r="B63" s="459"/>
      <c r="C63" s="98"/>
      <c r="D63" s="186"/>
      <c r="E63" s="151" t="s">
        <v>444</v>
      </c>
      <c r="F63" s="155" t="s">
        <v>71</v>
      </c>
      <c r="G63" s="157" t="s">
        <v>73</v>
      </c>
      <c r="H63" s="82" t="s">
        <v>260</v>
      </c>
      <c r="I63" s="101">
        <v>28.52</v>
      </c>
      <c r="J63" s="101">
        <v>98.99</v>
      </c>
      <c r="K63" s="328">
        <f t="shared" si="11"/>
        <v>70.47</v>
      </c>
      <c r="L63" s="90">
        <v>9</v>
      </c>
      <c r="M63" s="90">
        <v>0</v>
      </c>
      <c r="N63" s="90">
        <v>0</v>
      </c>
      <c r="O63" s="171">
        <f t="shared" si="16"/>
        <v>9</v>
      </c>
      <c r="P63" s="477">
        <f t="shared" si="19"/>
        <v>634.23</v>
      </c>
      <c r="Q63" s="86">
        <f t="shared" si="17"/>
        <v>0</v>
      </c>
      <c r="R63" s="86">
        <f>K63*N63</f>
        <v>0</v>
      </c>
      <c r="S63" s="452">
        <f t="shared" si="3"/>
        <v>634.23</v>
      </c>
      <c r="T63" s="86">
        <v>634.23</v>
      </c>
      <c r="U63" s="86">
        <v>634.23</v>
      </c>
      <c r="V63" s="86">
        <v>634.23</v>
      </c>
    </row>
    <row r="64" spans="1:22" s="89" customFormat="1" x14ac:dyDescent="0.2">
      <c r="A64" s="98"/>
      <c r="B64" s="459"/>
      <c r="C64" s="98"/>
      <c r="D64" s="186"/>
      <c r="E64" s="100"/>
      <c r="F64" s="155" t="s">
        <v>69</v>
      </c>
      <c r="G64" s="157" t="s">
        <v>369</v>
      </c>
      <c r="H64" s="82" t="s">
        <v>260</v>
      </c>
      <c r="I64" s="101">
        <v>161.83000000000001</v>
      </c>
      <c r="J64" s="101">
        <v>369.6</v>
      </c>
      <c r="K64" s="328">
        <f t="shared" si="11"/>
        <v>207.77</v>
      </c>
      <c r="L64" s="90">
        <v>6</v>
      </c>
      <c r="M64" s="90">
        <v>0</v>
      </c>
      <c r="N64" s="90">
        <v>0</v>
      </c>
      <c r="O64" s="171">
        <f t="shared" si="16"/>
        <v>6</v>
      </c>
      <c r="P64" s="477">
        <f t="shared" si="19"/>
        <v>1246.6200000000001</v>
      </c>
      <c r="Q64" s="86">
        <f t="shared" si="17"/>
        <v>0</v>
      </c>
      <c r="R64" s="86">
        <f t="shared" si="18"/>
        <v>0</v>
      </c>
      <c r="S64" s="452">
        <f t="shared" si="3"/>
        <v>1246.6200000000001</v>
      </c>
      <c r="T64" s="86">
        <v>1246.6200000000001</v>
      </c>
      <c r="U64" s="86">
        <v>1246.6200000000001</v>
      </c>
      <c r="V64" s="86">
        <v>1246.6200000000001</v>
      </c>
    </row>
    <row r="65" spans="1:22" s="89" customFormat="1" x14ac:dyDescent="0.2">
      <c r="A65" s="98"/>
      <c r="B65" s="459"/>
      <c r="C65" s="98"/>
      <c r="D65" s="186"/>
      <c r="E65" s="100"/>
      <c r="F65" s="155" t="s">
        <v>70</v>
      </c>
      <c r="G65" s="158" t="s">
        <v>370</v>
      </c>
      <c r="H65" s="82" t="s">
        <v>260</v>
      </c>
      <c r="I65" s="101">
        <v>331.39</v>
      </c>
      <c r="J65" s="101">
        <v>7310.11</v>
      </c>
      <c r="K65" s="328">
        <f t="shared" si="11"/>
        <v>6978.7199999999993</v>
      </c>
      <c r="L65" s="90">
        <v>29</v>
      </c>
      <c r="M65" s="90">
        <v>0</v>
      </c>
      <c r="N65" s="90">
        <v>0</v>
      </c>
      <c r="O65" s="171">
        <f t="shared" si="16"/>
        <v>29</v>
      </c>
      <c r="P65" s="477">
        <f t="shared" si="19"/>
        <v>202382.87999999998</v>
      </c>
      <c r="Q65" s="86">
        <f t="shared" si="17"/>
        <v>0</v>
      </c>
      <c r="R65" s="86">
        <f t="shared" si="18"/>
        <v>0</v>
      </c>
      <c r="S65" s="452">
        <f t="shared" si="3"/>
        <v>202382.87999999998</v>
      </c>
      <c r="T65" s="86">
        <v>202382.87999999998</v>
      </c>
      <c r="U65" s="86">
        <v>202382.87999999998</v>
      </c>
      <c r="V65" s="86">
        <v>202382.87999999998</v>
      </c>
    </row>
    <row r="66" spans="1:22" s="89" customFormat="1" ht="25.5" x14ac:dyDescent="0.2">
      <c r="A66" s="98"/>
      <c r="B66" s="459"/>
      <c r="C66" s="98"/>
      <c r="D66" s="112"/>
      <c r="E66" s="100"/>
      <c r="F66" s="155" t="s">
        <v>68</v>
      </c>
      <c r="G66" s="157" t="s">
        <v>368</v>
      </c>
      <c r="H66" s="82" t="s">
        <v>260</v>
      </c>
      <c r="I66" s="101">
        <v>2047.17</v>
      </c>
      <c r="J66" s="101">
        <v>3628.8</v>
      </c>
      <c r="K66" s="328">
        <f t="shared" si="11"/>
        <v>1581.63</v>
      </c>
      <c r="L66" s="90">
        <v>52</v>
      </c>
      <c r="M66" s="90">
        <v>0</v>
      </c>
      <c r="N66" s="90">
        <v>0</v>
      </c>
      <c r="O66" s="171">
        <f t="shared" si="16"/>
        <v>52</v>
      </c>
      <c r="P66" s="477">
        <f t="shared" si="19"/>
        <v>82244.760000000009</v>
      </c>
      <c r="Q66" s="86">
        <f t="shared" si="17"/>
        <v>0</v>
      </c>
      <c r="R66" s="86">
        <f>K66*N66</f>
        <v>0</v>
      </c>
      <c r="S66" s="452">
        <f t="shared" si="3"/>
        <v>82244.760000000009</v>
      </c>
      <c r="T66" s="86">
        <v>82244.760000000009</v>
      </c>
      <c r="U66" s="86">
        <v>82244.760000000009</v>
      </c>
      <c r="V66" s="86">
        <v>82244.760000000009</v>
      </c>
    </row>
    <row r="67" spans="1:22" s="89" customFormat="1" ht="25.5" x14ac:dyDescent="0.2">
      <c r="A67" s="90">
        <v>13</v>
      </c>
      <c r="B67" s="458" t="s">
        <v>490</v>
      </c>
      <c r="C67" s="141" t="s">
        <v>491</v>
      </c>
      <c r="D67" s="312" t="s">
        <v>443</v>
      </c>
      <c r="E67" s="151" t="s">
        <v>466</v>
      </c>
      <c r="F67" s="81">
        <v>50226</v>
      </c>
      <c r="G67" s="159" t="s">
        <v>60</v>
      </c>
      <c r="H67" s="82" t="s">
        <v>260</v>
      </c>
      <c r="I67" s="101">
        <v>56.56</v>
      </c>
      <c r="J67" s="101">
        <v>271.72000000000003</v>
      </c>
      <c r="K67" s="328">
        <f t="shared" si="11"/>
        <v>215.16000000000003</v>
      </c>
      <c r="L67" s="90">
        <v>604</v>
      </c>
      <c r="M67" s="90">
        <v>0</v>
      </c>
      <c r="N67" s="90">
        <v>0</v>
      </c>
      <c r="O67" s="171">
        <f t="shared" si="16"/>
        <v>604</v>
      </c>
      <c r="P67" s="477">
        <f t="shared" si="19"/>
        <v>129956.64000000001</v>
      </c>
      <c r="Q67" s="86">
        <f t="shared" si="17"/>
        <v>0</v>
      </c>
      <c r="R67" s="86">
        <f t="shared" si="18"/>
        <v>0</v>
      </c>
      <c r="S67" s="452">
        <f t="shared" si="3"/>
        <v>129956.64000000001</v>
      </c>
      <c r="T67" s="86">
        <v>129956.64000000001</v>
      </c>
      <c r="U67" s="86">
        <v>129956.64000000001</v>
      </c>
      <c r="V67" s="86">
        <v>129956.64000000001</v>
      </c>
    </row>
    <row r="68" spans="1:22" s="89" customFormat="1" ht="25.5" x14ac:dyDescent="0.2">
      <c r="A68" s="98"/>
      <c r="B68" s="459"/>
      <c r="C68" s="98"/>
      <c r="D68" s="186"/>
      <c r="E68" s="508" t="s">
        <v>444</v>
      </c>
      <c r="F68" s="81">
        <v>50229</v>
      </c>
      <c r="G68" s="157" t="s">
        <v>61</v>
      </c>
      <c r="H68" s="82" t="s">
        <v>260</v>
      </c>
      <c r="I68" s="101">
        <v>60.34</v>
      </c>
      <c r="J68" s="101">
        <v>305.77999999999997</v>
      </c>
      <c r="K68" s="328">
        <f t="shared" si="11"/>
        <v>245.43999999999997</v>
      </c>
      <c r="L68" s="90">
        <v>590</v>
      </c>
      <c r="M68" s="90">
        <v>0</v>
      </c>
      <c r="N68" s="90">
        <v>0</v>
      </c>
      <c r="O68" s="171">
        <f t="shared" si="16"/>
        <v>590</v>
      </c>
      <c r="P68" s="477">
        <f t="shared" si="19"/>
        <v>144809.59999999998</v>
      </c>
      <c r="Q68" s="86">
        <f t="shared" si="17"/>
        <v>0</v>
      </c>
      <c r="R68" s="86">
        <f>K68*N68</f>
        <v>0</v>
      </c>
      <c r="S68" s="452">
        <f t="shared" si="3"/>
        <v>144809.59999999998</v>
      </c>
      <c r="T68" s="86">
        <v>144809.59999999998</v>
      </c>
      <c r="U68" s="86">
        <v>144809.59999999998</v>
      </c>
      <c r="V68" s="86">
        <v>144809.59999999998</v>
      </c>
    </row>
    <row r="69" spans="1:22" s="89" customFormat="1" x14ac:dyDescent="0.2">
      <c r="A69" s="98"/>
      <c r="B69" s="459"/>
      <c r="C69" s="98"/>
      <c r="D69" s="186"/>
      <c r="E69" s="509"/>
      <c r="F69" s="81">
        <v>50241</v>
      </c>
      <c r="G69" s="159" t="s">
        <v>248</v>
      </c>
      <c r="H69" s="82" t="s">
        <v>260</v>
      </c>
      <c r="I69" s="101">
        <v>24.11</v>
      </c>
      <c r="J69" s="101">
        <v>106.22</v>
      </c>
      <c r="K69" s="328">
        <f t="shared" si="11"/>
        <v>82.11</v>
      </c>
      <c r="L69" s="90">
        <v>1632</v>
      </c>
      <c r="M69" s="90">
        <v>0</v>
      </c>
      <c r="N69" s="90">
        <v>0</v>
      </c>
      <c r="O69" s="171">
        <f t="shared" si="16"/>
        <v>1632</v>
      </c>
      <c r="P69" s="477">
        <f t="shared" si="19"/>
        <v>134003.51999999999</v>
      </c>
      <c r="Q69" s="86">
        <f t="shared" si="17"/>
        <v>0</v>
      </c>
      <c r="R69" s="86">
        <f t="shared" si="18"/>
        <v>0</v>
      </c>
      <c r="S69" s="452">
        <f t="shared" si="3"/>
        <v>134003.51999999999</v>
      </c>
      <c r="T69" s="86">
        <v>134003.51999999999</v>
      </c>
      <c r="U69" s="86">
        <v>134003.51999999999</v>
      </c>
      <c r="V69" s="86">
        <v>134003.51999999999</v>
      </c>
    </row>
    <row r="70" spans="1:22" s="89" customFormat="1" x14ac:dyDescent="0.2">
      <c r="A70" s="98"/>
      <c r="B70" s="459"/>
      <c r="C70" s="98"/>
      <c r="D70" s="186"/>
      <c r="E70" s="509"/>
      <c r="F70" s="154">
        <v>50260</v>
      </c>
      <c r="G70" s="159" t="s">
        <v>62</v>
      </c>
      <c r="H70" s="82" t="s">
        <v>260</v>
      </c>
      <c r="I70" s="101">
        <v>58.32</v>
      </c>
      <c r="J70" s="101">
        <v>128.35</v>
      </c>
      <c r="K70" s="328">
        <f t="shared" si="11"/>
        <v>70.03</v>
      </c>
      <c r="L70" s="90">
        <v>112</v>
      </c>
      <c r="M70" s="90">
        <v>0</v>
      </c>
      <c r="N70" s="90">
        <v>556</v>
      </c>
      <c r="O70" s="171">
        <f t="shared" si="16"/>
        <v>668</v>
      </c>
      <c r="P70" s="477">
        <f t="shared" si="19"/>
        <v>7843.3600000000006</v>
      </c>
      <c r="Q70" s="86">
        <f t="shared" si="17"/>
        <v>0</v>
      </c>
      <c r="R70" s="86">
        <f>K70*N70</f>
        <v>38936.68</v>
      </c>
      <c r="S70" s="452">
        <f t="shared" si="3"/>
        <v>46780.04</v>
      </c>
      <c r="T70" s="86">
        <v>46780.04</v>
      </c>
      <c r="U70" s="86">
        <v>46780.04</v>
      </c>
      <c r="V70" s="86">
        <v>46780.04</v>
      </c>
    </row>
    <row r="71" spans="1:22" s="89" customFormat="1" ht="25.5" x14ac:dyDescent="0.2">
      <c r="A71" s="109"/>
      <c r="B71" s="460"/>
      <c r="C71" s="109"/>
      <c r="D71" s="112"/>
      <c r="E71" s="510"/>
      <c r="F71" s="154">
        <v>50271</v>
      </c>
      <c r="G71" s="157" t="s">
        <v>63</v>
      </c>
      <c r="H71" s="82" t="s">
        <v>260</v>
      </c>
      <c r="I71" s="101">
        <v>19.690000000000001</v>
      </c>
      <c r="J71" s="101">
        <v>1193.76</v>
      </c>
      <c r="K71" s="328">
        <f t="shared" si="11"/>
        <v>1174.07</v>
      </c>
      <c r="L71" s="90">
        <v>100</v>
      </c>
      <c r="M71" s="90">
        <v>0</v>
      </c>
      <c r="N71" s="90">
        <v>354</v>
      </c>
      <c r="O71" s="171">
        <f t="shared" si="16"/>
        <v>454</v>
      </c>
      <c r="P71" s="477">
        <f t="shared" si="19"/>
        <v>117407</v>
      </c>
      <c r="Q71" s="86">
        <f t="shared" si="17"/>
        <v>0</v>
      </c>
      <c r="R71" s="86">
        <f t="shared" ref="R71" si="20">K71*N71</f>
        <v>415620.77999999997</v>
      </c>
      <c r="S71" s="452">
        <f t="shared" si="3"/>
        <v>533027.78</v>
      </c>
      <c r="T71" s="86">
        <v>533027.78</v>
      </c>
      <c r="U71" s="86">
        <v>533027.78</v>
      </c>
      <c r="V71" s="86">
        <v>533027.78</v>
      </c>
    </row>
    <row r="72" spans="1:22" s="89" customFormat="1" ht="25.5" x14ac:dyDescent="0.2">
      <c r="A72" s="511">
        <v>14</v>
      </c>
      <c r="B72" s="511" t="s">
        <v>492</v>
      </c>
      <c r="C72" s="514" t="s">
        <v>493</v>
      </c>
      <c r="D72" s="532" t="s">
        <v>443</v>
      </c>
      <c r="E72" s="151" t="s">
        <v>466</v>
      </c>
      <c r="F72" s="154" t="s">
        <v>107</v>
      </c>
      <c r="G72" s="160" t="s">
        <v>108</v>
      </c>
      <c r="H72" s="82" t="s">
        <v>260</v>
      </c>
      <c r="I72" s="101">
        <v>249.36</v>
      </c>
      <c r="J72" s="101">
        <v>393.81</v>
      </c>
      <c r="K72" s="328">
        <f t="shared" si="11"/>
        <v>144.44999999999999</v>
      </c>
      <c r="L72" s="90">
        <v>113</v>
      </c>
      <c r="M72" s="90">
        <v>0</v>
      </c>
      <c r="N72" s="90">
        <v>34</v>
      </c>
      <c r="O72" s="171">
        <f t="shared" si="16"/>
        <v>147</v>
      </c>
      <c r="P72" s="477">
        <f t="shared" si="19"/>
        <v>16322.849999999999</v>
      </c>
      <c r="Q72" s="86">
        <f t="shared" si="17"/>
        <v>0</v>
      </c>
      <c r="R72" s="86">
        <f>K72*N72</f>
        <v>4911.2999999999993</v>
      </c>
      <c r="S72" s="452">
        <f t="shared" si="3"/>
        <v>21234.149999999998</v>
      </c>
      <c r="T72" s="86">
        <v>21234.149999999998</v>
      </c>
      <c r="U72" s="86">
        <v>21234.149999999998</v>
      </c>
      <c r="V72" s="86">
        <v>21234.149999999998</v>
      </c>
    </row>
    <row r="73" spans="1:22" s="89" customFormat="1" ht="25.5" customHeight="1" x14ac:dyDescent="0.2">
      <c r="A73" s="512"/>
      <c r="B73" s="512"/>
      <c r="C73" s="515"/>
      <c r="D73" s="533"/>
      <c r="E73" s="529" t="s">
        <v>444</v>
      </c>
      <c r="F73" s="154" t="s">
        <v>103</v>
      </c>
      <c r="G73" s="160" t="s">
        <v>104</v>
      </c>
      <c r="H73" s="82" t="s">
        <v>260</v>
      </c>
      <c r="I73" s="101">
        <v>314.62</v>
      </c>
      <c r="J73" s="101">
        <v>322.52</v>
      </c>
      <c r="K73" s="328">
        <f t="shared" si="11"/>
        <v>7.8999999999999773</v>
      </c>
      <c r="L73" s="90">
        <v>2</v>
      </c>
      <c r="M73" s="90">
        <v>0</v>
      </c>
      <c r="N73" s="90">
        <v>465</v>
      </c>
      <c r="O73" s="171">
        <f t="shared" si="16"/>
        <v>467</v>
      </c>
      <c r="P73" s="477">
        <f t="shared" si="19"/>
        <v>15.799999999999955</v>
      </c>
      <c r="Q73" s="86">
        <f>K73*M73</f>
        <v>0</v>
      </c>
      <c r="R73" s="86">
        <f t="shared" ref="R73" si="21">K73*N73</f>
        <v>3673.4999999999895</v>
      </c>
      <c r="S73" s="452">
        <f t="shared" si="3"/>
        <v>3689.2999999999893</v>
      </c>
      <c r="T73" s="86">
        <v>3689.2999999999893</v>
      </c>
      <c r="U73" s="86">
        <v>3689.2999999999893</v>
      </c>
      <c r="V73" s="86">
        <v>3689.2999999999893</v>
      </c>
    </row>
    <row r="74" spans="1:22" s="89" customFormat="1" ht="22.5" customHeight="1" x14ac:dyDescent="0.2">
      <c r="A74" s="512"/>
      <c r="B74" s="512"/>
      <c r="C74" s="515"/>
      <c r="D74" s="533"/>
      <c r="E74" s="530"/>
      <c r="F74" s="161" t="s">
        <v>358</v>
      </c>
      <c r="G74" s="162" t="s">
        <v>359</v>
      </c>
      <c r="H74" s="82" t="s">
        <v>260</v>
      </c>
      <c r="I74" s="101">
        <v>343.97</v>
      </c>
      <c r="J74" s="101">
        <v>502.92</v>
      </c>
      <c r="K74" s="328">
        <f t="shared" si="11"/>
        <v>158.94999999999999</v>
      </c>
      <c r="L74" s="90">
        <v>1067</v>
      </c>
      <c r="M74" s="90">
        <v>0</v>
      </c>
      <c r="N74" s="90">
        <v>1840</v>
      </c>
      <c r="O74" s="171">
        <f t="shared" si="16"/>
        <v>2907</v>
      </c>
      <c r="P74" s="477">
        <f t="shared" si="19"/>
        <v>169599.65</v>
      </c>
      <c r="Q74" s="86">
        <f t="shared" si="17"/>
        <v>0</v>
      </c>
      <c r="R74" s="86">
        <f>K74*N74</f>
        <v>292468</v>
      </c>
      <c r="S74" s="452">
        <f t="shared" si="3"/>
        <v>462067.65</v>
      </c>
      <c r="T74" s="86">
        <v>462067.65</v>
      </c>
      <c r="U74" s="86">
        <v>462067.65</v>
      </c>
      <c r="V74" s="86">
        <v>462067.65</v>
      </c>
    </row>
    <row r="75" spans="1:22" s="89" customFormat="1" ht="22.5" customHeight="1" x14ac:dyDescent="0.2">
      <c r="A75" s="512"/>
      <c r="B75" s="512"/>
      <c r="C75" s="515"/>
      <c r="D75" s="533"/>
      <c r="E75" s="530"/>
      <c r="F75" s="154" t="s">
        <v>109</v>
      </c>
      <c r="G75" s="160" t="s">
        <v>110</v>
      </c>
      <c r="H75" s="82" t="s">
        <v>260</v>
      </c>
      <c r="I75" s="101">
        <v>128.69</v>
      </c>
      <c r="J75" s="101">
        <v>254.45</v>
      </c>
      <c r="K75" s="328">
        <f t="shared" si="11"/>
        <v>125.75999999999999</v>
      </c>
      <c r="L75" s="90">
        <v>2</v>
      </c>
      <c r="M75" s="90">
        <v>0</v>
      </c>
      <c r="N75" s="90">
        <v>940</v>
      </c>
      <c r="O75" s="171">
        <f t="shared" si="16"/>
        <v>942</v>
      </c>
      <c r="P75" s="477">
        <f t="shared" si="19"/>
        <v>251.51999999999998</v>
      </c>
      <c r="Q75" s="86">
        <f t="shared" si="17"/>
        <v>0</v>
      </c>
      <c r="R75" s="86">
        <f t="shared" ref="R75:R76" si="22">K75*N75</f>
        <v>118214.39999999999</v>
      </c>
      <c r="S75" s="452">
        <f t="shared" si="3"/>
        <v>118465.92</v>
      </c>
      <c r="T75" s="86">
        <v>118465.92</v>
      </c>
      <c r="U75" s="86">
        <v>118465.92</v>
      </c>
      <c r="V75" s="86">
        <v>118465.92</v>
      </c>
    </row>
    <row r="76" spans="1:22" s="89" customFormat="1" ht="22.5" customHeight="1" x14ac:dyDescent="0.2">
      <c r="A76" s="512"/>
      <c r="B76" s="512"/>
      <c r="C76" s="515"/>
      <c r="D76" s="533"/>
      <c r="E76" s="530"/>
      <c r="F76" s="154" t="s">
        <v>111</v>
      </c>
      <c r="G76" s="160" t="s">
        <v>112</v>
      </c>
      <c r="H76" s="82" t="s">
        <v>260</v>
      </c>
      <c r="I76" s="101">
        <v>151.32</v>
      </c>
      <c r="J76" s="101">
        <v>386.27</v>
      </c>
      <c r="K76" s="328">
        <f t="shared" si="11"/>
        <v>234.95</v>
      </c>
      <c r="L76" s="90">
        <v>1</v>
      </c>
      <c r="M76" s="90">
        <v>0</v>
      </c>
      <c r="N76" s="90">
        <v>397</v>
      </c>
      <c r="O76" s="171">
        <f t="shared" si="16"/>
        <v>398</v>
      </c>
      <c r="P76" s="477">
        <f t="shared" si="19"/>
        <v>234.95</v>
      </c>
      <c r="Q76" s="86">
        <f t="shared" si="17"/>
        <v>0</v>
      </c>
      <c r="R76" s="86">
        <f t="shared" si="22"/>
        <v>93275.15</v>
      </c>
      <c r="S76" s="452">
        <f t="shared" ref="S76:S130" si="23">SUM(P76:R76)</f>
        <v>93510.099999999991</v>
      </c>
      <c r="T76" s="86">
        <v>93510.099999999991</v>
      </c>
      <c r="U76" s="86">
        <v>93510.099999999991</v>
      </c>
      <c r="V76" s="86">
        <v>93510.099999999991</v>
      </c>
    </row>
    <row r="77" spans="1:22" s="89" customFormat="1" ht="25.5" x14ac:dyDescent="0.2">
      <c r="A77" s="512"/>
      <c r="B77" s="512"/>
      <c r="C77" s="515"/>
      <c r="D77" s="533"/>
      <c r="E77" s="530"/>
      <c r="F77" s="154" t="s">
        <v>122</v>
      </c>
      <c r="G77" s="160" t="s">
        <v>123</v>
      </c>
      <c r="H77" s="82" t="s">
        <v>260</v>
      </c>
      <c r="I77" s="101">
        <v>226.82</v>
      </c>
      <c r="J77" s="101">
        <v>291.33</v>
      </c>
      <c r="K77" s="328">
        <f t="shared" si="11"/>
        <v>64.509999999999991</v>
      </c>
      <c r="L77" s="90">
        <v>0</v>
      </c>
      <c r="M77" s="90">
        <v>0</v>
      </c>
      <c r="N77" s="90">
        <v>795</v>
      </c>
      <c r="O77" s="171">
        <f t="shared" si="16"/>
        <v>795</v>
      </c>
      <c r="P77" s="477">
        <f t="shared" si="19"/>
        <v>0</v>
      </c>
      <c r="Q77" s="86">
        <f t="shared" si="17"/>
        <v>0</v>
      </c>
      <c r="R77" s="86">
        <f>K77*N77</f>
        <v>51285.44999999999</v>
      </c>
      <c r="S77" s="452">
        <f t="shared" si="23"/>
        <v>51285.44999999999</v>
      </c>
      <c r="T77" s="86">
        <v>51285.44999999999</v>
      </c>
      <c r="U77" s="86">
        <v>51285.44999999999</v>
      </c>
      <c r="V77" s="86">
        <v>51285.44999999999</v>
      </c>
    </row>
    <row r="78" spans="1:22" s="89" customFormat="1" ht="26.25" customHeight="1" x14ac:dyDescent="0.2">
      <c r="A78" s="512"/>
      <c r="B78" s="512"/>
      <c r="C78" s="515"/>
      <c r="D78" s="533"/>
      <c r="E78" s="530"/>
      <c r="F78" s="154" t="s">
        <v>130</v>
      </c>
      <c r="G78" s="160" t="s">
        <v>131</v>
      </c>
      <c r="H78" s="82" t="s">
        <v>260</v>
      </c>
      <c r="I78" s="101">
        <v>119.25</v>
      </c>
      <c r="J78" s="101">
        <v>321.57</v>
      </c>
      <c r="K78" s="328">
        <f t="shared" si="11"/>
        <v>202.32</v>
      </c>
      <c r="L78" s="90">
        <v>764</v>
      </c>
      <c r="M78" s="90">
        <v>0</v>
      </c>
      <c r="N78" s="90">
        <v>690</v>
      </c>
      <c r="O78" s="171">
        <f t="shared" si="16"/>
        <v>1454</v>
      </c>
      <c r="P78" s="477">
        <f t="shared" si="19"/>
        <v>154572.47999999998</v>
      </c>
      <c r="Q78" s="86">
        <f t="shared" si="17"/>
        <v>0</v>
      </c>
      <c r="R78" s="86">
        <f>K78*N78</f>
        <v>139600.79999999999</v>
      </c>
      <c r="S78" s="452">
        <f t="shared" si="23"/>
        <v>294173.27999999997</v>
      </c>
      <c r="T78" s="86">
        <v>294173.27999999997</v>
      </c>
      <c r="U78" s="86">
        <v>294173.27999999997</v>
      </c>
      <c r="V78" s="86">
        <v>294173.27999999997</v>
      </c>
    </row>
    <row r="79" spans="1:22" s="89" customFormat="1" ht="63.75" x14ac:dyDescent="0.2">
      <c r="A79" s="512"/>
      <c r="B79" s="512"/>
      <c r="C79" s="515"/>
      <c r="D79" s="533"/>
      <c r="E79" s="530"/>
      <c r="F79" s="161" t="s">
        <v>375</v>
      </c>
      <c r="G79" s="163" t="s">
        <v>371</v>
      </c>
      <c r="H79" s="164" t="s">
        <v>373</v>
      </c>
      <c r="I79" s="101">
        <v>324.72000000000003</v>
      </c>
      <c r="J79" s="101">
        <v>453.86</v>
      </c>
      <c r="K79" s="328">
        <f t="shared" si="11"/>
        <v>129.13999999999999</v>
      </c>
      <c r="L79" s="90">
        <v>3</v>
      </c>
      <c r="M79" s="90">
        <v>0</v>
      </c>
      <c r="N79" s="90">
        <v>263</v>
      </c>
      <c r="O79" s="171">
        <f t="shared" si="16"/>
        <v>266</v>
      </c>
      <c r="P79" s="477">
        <f t="shared" si="19"/>
        <v>387.41999999999996</v>
      </c>
      <c r="Q79" s="86">
        <f t="shared" si="17"/>
        <v>0</v>
      </c>
      <c r="R79" s="86">
        <f t="shared" ref="R79:R80" si="24">K79*N79</f>
        <v>33963.82</v>
      </c>
      <c r="S79" s="452">
        <f t="shared" si="23"/>
        <v>34351.24</v>
      </c>
      <c r="T79" s="86">
        <v>34351.24</v>
      </c>
      <c r="U79" s="86">
        <v>34351.24</v>
      </c>
      <c r="V79" s="86">
        <v>34351.24</v>
      </c>
    </row>
    <row r="80" spans="1:22" s="89" customFormat="1" ht="63.75" x14ac:dyDescent="0.2">
      <c r="A80" s="512"/>
      <c r="B80" s="512"/>
      <c r="C80" s="515"/>
      <c r="D80" s="533"/>
      <c r="E80" s="530"/>
      <c r="F80" s="161" t="s">
        <v>376</v>
      </c>
      <c r="G80" s="163" t="s">
        <v>372</v>
      </c>
      <c r="H80" s="165" t="s">
        <v>374</v>
      </c>
      <c r="I80" s="101">
        <v>352.96</v>
      </c>
      <c r="J80" s="101">
        <v>531.25</v>
      </c>
      <c r="K80" s="328">
        <f t="shared" si="11"/>
        <v>178.29000000000002</v>
      </c>
      <c r="L80" s="90">
        <v>1077</v>
      </c>
      <c r="M80" s="90">
        <v>0</v>
      </c>
      <c r="N80" s="90">
        <v>1079</v>
      </c>
      <c r="O80" s="171">
        <f t="shared" si="16"/>
        <v>2156</v>
      </c>
      <c r="P80" s="477">
        <f t="shared" si="19"/>
        <v>192018.33000000002</v>
      </c>
      <c r="Q80" s="86">
        <f t="shared" si="17"/>
        <v>0</v>
      </c>
      <c r="R80" s="86">
        <f t="shared" si="24"/>
        <v>192374.91000000003</v>
      </c>
      <c r="S80" s="452">
        <f t="shared" si="23"/>
        <v>384393.24000000005</v>
      </c>
      <c r="T80" s="86">
        <v>384393.24000000005</v>
      </c>
      <c r="U80" s="86">
        <v>384393.24000000005</v>
      </c>
      <c r="V80" s="86">
        <v>384393.24000000005</v>
      </c>
    </row>
    <row r="81" spans="1:22" s="89" customFormat="1" ht="21" customHeight="1" x14ac:dyDescent="0.2">
      <c r="A81" s="512"/>
      <c r="B81" s="512"/>
      <c r="C81" s="515"/>
      <c r="D81" s="533"/>
      <c r="E81" s="530"/>
      <c r="F81" s="166" t="s">
        <v>134</v>
      </c>
      <c r="G81" s="162" t="s">
        <v>135</v>
      </c>
      <c r="H81" s="82" t="s">
        <v>260</v>
      </c>
      <c r="I81" s="101">
        <v>98.83</v>
      </c>
      <c r="J81" s="101">
        <v>177.52</v>
      </c>
      <c r="K81" s="328">
        <f t="shared" si="11"/>
        <v>78.690000000000012</v>
      </c>
      <c r="L81" s="90">
        <v>1</v>
      </c>
      <c r="M81" s="90">
        <v>0</v>
      </c>
      <c r="N81" s="90">
        <v>164</v>
      </c>
      <c r="O81" s="171">
        <f t="shared" si="16"/>
        <v>165</v>
      </c>
      <c r="P81" s="477">
        <f t="shared" si="19"/>
        <v>78.690000000000012</v>
      </c>
      <c r="Q81" s="86">
        <f>K81*M81</f>
        <v>0</v>
      </c>
      <c r="R81" s="86">
        <f>K81*N81</f>
        <v>12905.160000000002</v>
      </c>
      <c r="S81" s="452">
        <f t="shared" si="23"/>
        <v>12983.850000000002</v>
      </c>
      <c r="T81" s="86">
        <v>12983.850000000002</v>
      </c>
      <c r="U81" s="86">
        <v>12983.850000000002</v>
      </c>
      <c r="V81" s="86">
        <v>12983.850000000002</v>
      </c>
    </row>
    <row r="82" spans="1:22" s="89" customFormat="1" ht="21" customHeight="1" x14ac:dyDescent="0.2">
      <c r="A82" s="512"/>
      <c r="B82" s="512"/>
      <c r="C82" s="515"/>
      <c r="D82" s="533"/>
      <c r="E82" s="530"/>
      <c r="F82" s="155" t="s">
        <v>136</v>
      </c>
      <c r="G82" s="167" t="s">
        <v>381</v>
      </c>
      <c r="H82" s="82" t="s">
        <v>260</v>
      </c>
      <c r="I82" s="101">
        <v>289.43</v>
      </c>
      <c r="J82" s="101">
        <v>347.2</v>
      </c>
      <c r="K82" s="328">
        <f t="shared" si="11"/>
        <v>57.769999999999982</v>
      </c>
      <c r="L82" s="90">
        <v>0</v>
      </c>
      <c r="M82" s="90">
        <v>0</v>
      </c>
      <c r="N82" s="90">
        <v>568</v>
      </c>
      <c r="O82" s="171">
        <f t="shared" si="16"/>
        <v>568</v>
      </c>
      <c r="P82" s="477">
        <f t="shared" si="19"/>
        <v>0</v>
      </c>
      <c r="Q82" s="86">
        <f t="shared" si="17"/>
        <v>0</v>
      </c>
      <c r="R82" s="86">
        <f t="shared" ref="R82:R83" si="25">K82*N82</f>
        <v>32813.359999999986</v>
      </c>
      <c r="S82" s="452">
        <f t="shared" si="23"/>
        <v>32813.359999999986</v>
      </c>
      <c r="T82" s="86">
        <v>32813.359999999986</v>
      </c>
      <c r="U82" s="86">
        <v>32813.359999999986</v>
      </c>
      <c r="V82" s="86">
        <v>32813.359999999986</v>
      </c>
    </row>
    <row r="83" spans="1:22" s="89" customFormat="1" ht="21" customHeight="1" x14ac:dyDescent="0.2">
      <c r="A83" s="512"/>
      <c r="B83" s="512"/>
      <c r="C83" s="515"/>
      <c r="D83" s="533"/>
      <c r="E83" s="530"/>
      <c r="F83" s="155" t="s">
        <v>132</v>
      </c>
      <c r="G83" s="162" t="s">
        <v>133</v>
      </c>
      <c r="H83" s="82" t="s">
        <v>260</v>
      </c>
      <c r="I83" s="101">
        <v>81.89</v>
      </c>
      <c r="J83" s="101">
        <v>129.81</v>
      </c>
      <c r="K83" s="328">
        <f t="shared" si="11"/>
        <v>47.92</v>
      </c>
      <c r="L83" s="90">
        <v>4</v>
      </c>
      <c r="M83" s="90">
        <v>0</v>
      </c>
      <c r="N83" s="90">
        <v>1417</v>
      </c>
      <c r="O83" s="171">
        <f t="shared" si="16"/>
        <v>1421</v>
      </c>
      <c r="P83" s="477">
        <f t="shared" si="19"/>
        <v>191.68</v>
      </c>
      <c r="Q83" s="86">
        <f t="shared" si="17"/>
        <v>0</v>
      </c>
      <c r="R83" s="86">
        <f t="shared" si="25"/>
        <v>67902.64</v>
      </c>
      <c r="S83" s="452">
        <f t="shared" si="23"/>
        <v>68094.319999999992</v>
      </c>
      <c r="T83" s="86">
        <v>68094.319999999992</v>
      </c>
      <c r="U83" s="86">
        <v>68094.319999999992</v>
      </c>
      <c r="V83" s="86">
        <v>68094.319999999992</v>
      </c>
    </row>
    <row r="84" spans="1:22" s="89" customFormat="1" ht="21" customHeight="1" x14ac:dyDescent="0.2">
      <c r="A84" s="512"/>
      <c r="B84" s="512"/>
      <c r="C84" s="515"/>
      <c r="D84" s="533"/>
      <c r="E84" s="530"/>
      <c r="F84" s="155" t="s">
        <v>137</v>
      </c>
      <c r="G84" s="162" t="s">
        <v>138</v>
      </c>
      <c r="H84" s="82" t="s">
        <v>260</v>
      </c>
      <c r="I84" s="101">
        <v>67.2</v>
      </c>
      <c r="J84" s="101">
        <v>101.36</v>
      </c>
      <c r="K84" s="328">
        <f t="shared" si="11"/>
        <v>34.159999999999997</v>
      </c>
      <c r="L84" s="90">
        <v>0</v>
      </c>
      <c r="M84" s="90">
        <v>0</v>
      </c>
      <c r="N84" s="90">
        <v>150</v>
      </c>
      <c r="O84" s="171">
        <f t="shared" si="16"/>
        <v>150</v>
      </c>
      <c r="P84" s="477">
        <f t="shared" si="19"/>
        <v>0</v>
      </c>
      <c r="Q84" s="86">
        <f t="shared" si="17"/>
        <v>0</v>
      </c>
      <c r="R84" s="86">
        <f>K84*N84</f>
        <v>5123.9999999999991</v>
      </c>
      <c r="S84" s="452">
        <f t="shared" si="23"/>
        <v>5123.9999999999991</v>
      </c>
      <c r="T84" s="86">
        <v>5123.9999999999991</v>
      </c>
      <c r="U84" s="86">
        <v>5123.9999999999991</v>
      </c>
      <c r="V84" s="86">
        <v>5123.9999999999991</v>
      </c>
    </row>
    <row r="85" spans="1:22" s="89" customFormat="1" ht="25.5" x14ac:dyDescent="0.2">
      <c r="A85" s="512"/>
      <c r="B85" s="512"/>
      <c r="C85" s="515"/>
      <c r="D85" s="533"/>
      <c r="E85" s="530"/>
      <c r="F85" s="155" t="s">
        <v>139</v>
      </c>
      <c r="G85" s="168" t="s">
        <v>140</v>
      </c>
      <c r="H85" s="82" t="s">
        <v>260</v>
      </c>
      <c r="I85" s="101">
        <v>220.25</v>
      </c>
      <c r="J85" s="101">
        <v>258.72000000000003</v>
      </c>
      <c r="K85" s="328">
        <f t="shared" si="11"/>
        <v>38.470000000000027</v>
      </c>
      <c r="L85" s="90">
        <v>1</v>
      </c>
      <c r="M85" s="90">
        <v>0</v>
      </c>
      <c r="N85" s="90">
        <v>312</v>
      </c>
      <c r="O85" s="171">
        <f t="shared" si="16"/>
        <v>313</v>
      </c>
      <c r="P85" s="477">
        <f t="shared" si="19"/>
        <v>38.470000000000027</v>
      </c>
      <c r="Q85" s="86">
        <f t="shared" si="17"/>
        <v>0</v>
      </c>
      <c r="R85" s="86">
        <f>K85*N85</f>
        <v>12002.640000000009</v>
      </c>
      <c r="S85" s="452">
        <f t="shared" si="23"/>
        <v>12041.110000000008</v>
      </c>
      <c r="T85" s="86">
        <v>12041.110000000008</v>
      </c>
      <c r="U85" s="86">
        <v>12041.110000000008</v>
      </c>
      <c r="V85" s="86">
        <v>12041.110000000008</v>
      </c>
    </row>
    <row r="86" spans="1:22" s="89" customFormat="1" ht="38.25" x14ac:dyDescent="0.2">
      <c r="A86" s="512"/>
      <c r="B86" s="512"/>
      <c r="C86" s="515"/>
      <c r="D86" s="533"/>
      <c r="E86" s="530"/>
      <c r="F86" s="155" t="s">
        <v>141</v>
      </c>
      <c r="G86" s="162" t="s">
        <v>142</v>
      </c>
      <c r="H86" s="82" t="s">
        <v>260</v>
      </c>
      <c r="I86" s="101">
        <v>319.27999999999997</v>
      </c>
      <c r="J86" s="101">
        <v>341.6</v>
      </c>
      <c r="K86" s="328">
        <f t="shared" si="11"/>
        <v>22.32000000000005</v>
      </c>
      <c r="L86" s="90">
        <v>124</v>
      </c>
      <c r="M86" s="90">
        <v>0</v>
      </c>
      <c r="N86" s="90">
        <v>146</v>
      </c>
      <c r="O86" s="171">
        <f t="shared" si="16"/>
        <v>270</v>
      </c>
      <c r="P86" s="477">
        <f t="shared" si="19"/>
        <v>2767.6800000000062</v>
      </c>
      <c r="Q86" s="86">
        <f t="shared" si="17"/>
        <v>0</v>
      </c>
      <c r="R86" s="86">
        <f t="shared" ref="R86:R87" si="26">K86*N86</f>
        <v>3258.7200000000075</v>
      </c>
      <c r="S86" s="452">
        <f t="shared" si="23"/>
        <v>6026.4000000000142</v>
      </c>
      <c r="T86" s="86">
        <v>6026.4000000000142</v>
      </c>
      <c r="U86" s="86">
        <v>6026.4000000000142</v>
      </c>
      <c r="V86" s="86">
        <v>6026.4000000000142</v>
      </c>
    </row>
    <row r="87" spans="1:22" s="89" customFormat="1" ht="63.75" x14ac:dyDescent="0.2">
      <c r="A87" s="512"/>
      <c r="B87" s="512"/>
      <c r="C87" s="515"/>
      <c r="D87" s="533"/>
      <c r="E87" s="530"/>
      <c r="F87" s="155" t="s">
        <v>119</v>
      </c>
      <c r="G87" s="163" t="s">
        <v>120</v>
      </c>
      <c r="H87" s="82" t="s">
        <v>260</v>
      </c>
      <c r="I87" s="101">
        <v>122.82</v>
      </c>
      <c r="J87" s="101">
        <v>210.93</v>
      </c>
      <c r="K87" s="328">
        <f t="shared" si="11"/>
        <v>88.110000000000014</v>
      </c>
      <c r="L87" s="90">
        <v>1669</v>
      </c>
      <c r="M87" s="90">
        <v>0</v>
      </c>
      <c r="N87" s="90">
        <v>1394</v>
      </c>
      <c r="O87" s="171">
        <f t="shared" si="16"/>
        <v>3063</v>
      </c>
      <c r="P87" s="477">
        <f t="shared" si="19"/>
        <v>147055.59000000003</v>
      </c>
      <c r="Q87" s="86">
        <f t="shared" si="17"/>
        <v>0</v>
      </c>
      <c r="R87" s="86">
        <f t="shared" si="26"/>
        <v>122825.34000000003</v>
      </c>
      <c r="S87" s="452">
        <f t="shared" si="23"/>
        <v>269880.93000000005</v>
      </c>
      <c r="T87" s="86">
        <v>269880.93000000005</v>
      </c>
      <c r="U87" s="86">
        <v>269880.93000000005</v>
      </c>
      <c r="V87" s="86">
        <v>269880.93000000005</v>
      </c>
    </row>
    <row r="88" spans="1:22" s="89" customFormat="1" ht="21.75" customHeight="1" x14ac:dyDescent="0.2">
      <c r="A88" s="512"/>
      <c r="B88" s="512"/>
      <c r="C88" s="515"/>
      <c r="D88" s="533"/>
      <c r="E88" s="530"/>
      <c r="F88" s="155" t="s">
        <v>105</v>
      </c>
      <c r="G88" s="163" t="s">
        <v>106</v>
      </c>
      <c r="H88" s="82" t="s">
        <v>260</v>
      </c>
      <c r="I88" s="101">
        <v>238.41</v>
      </c>
      <c r="J88" s="101">
        <v>308.49</v>
      </c>
      <c r="K88" s="328">
        <f t="shared" si="11"/>
        <v>70.080000000000013</v>
      </c>
      <c r="L88" s="90">
        <v>280</v>
      </c>
      <c r="M88" s="90">
        <v>0</v>
      </c>
      <c r="N88" s="90">
        <v>455</v>
      </c>
      <c r="O88" s="171">
        <f t="shared" si="16"/>
        <v>735</v>
      </c>
      <c r="P88" s="477">
        <f t="shared" si="19"/>
        <v>19622.400000000005</v>
      </c>
      <c r="Q88" s="86">
        <f t="shared" si="17"/>
        <v>0</v>
      </c>
      <c r="R88" s="86">
        <f>K88*N88</f>
        <v>31886.400000000005</v>
      </c>
      <c r="S88" s="452">
        <f t="shared" si="23"/>
        <v>51508.80000000001</v>
      </c>
      <c r="T88" s="86">
        <v>51508.80000000001</v>
      </c>
      <c r="U88" s="86">
        <v>51508.80000000001</v>
      </c>
      <c r="V88" s="86">
        <v>51508.80000000001</v>
      </c>
    </row>
    <row r="89" spans="1:22" s="89" customFormat="1" ht="21.75" customHeight="1" x14ac:dyDescent="0.2">
      <c r="A89" s="512"/>
      <c r="B89" s="512"/>
      <c r="C89" s="515"/>
      <c r="D89" s="533"/>
      <c r="E89" s="530"/>
      <c r="F89" s="154" t="s">
        <v>113</v>
      </c>
      <c r="G89" s="160" t="s">
        <v>114</v>
      </c>
      <c r="H89" s="82" t="s">
        <v>260</v>
      </c>
      <c r="I89" s="101">
        <v>304.83</v>
      </c>
      <c r="J89" s="101">
        <v>396.95</v>
      </c>
      <c r="K89" s="328">
        <f t="shared" si="11"/>
        <v>92.12</v>
      </c>
      <c r="L89" s="90">
        <v>0</v>
      </c>
      <c r="M89" s="90">
        <v>0</v>
      </c>
      <c r="N89" s="90">
        <v>410</v>
      </c>
      <c r="O89" s="171">
        <f t="shared" si="16"/>
        <v>410</v>
      </c>
      <c r="P89" s="477">
        <f t="shared" si="19"/>
        <v>0</v>
      </c>
      <c r="Q89" s="86">
        <f t="shared" si="17"/>
        <v>0</v>
      </c>
      <c r="R89" s="86">
        <f t="shared" ref="R89:R90" si="27">K89*N89</f>
        <v>37769.200000000004</v>
      </c>
      <c r="S89" s="452">
        <f t="shared" si="23"/>
        <v>37769.200000000004</v>
      </c>
      <c r="T89" s="86">
        <v>37769.200000000004</v>
      </c>
      <c r="U89" s="86">
        <v>37769.200000000004</v>
      </c>
      <c r="V89" s="86">
        <v>37769.200000000004</v>
      </c>
    </row>
    <row r="90" spans="1:22" s="89" customFormat="1" ht="21.75" customHeight="1" x14ac:dyDescent="0.2">
      <c r="A90" s="512"/>
      <c r="B90" s="512"/>
      <c r="C90" s="515"/>
      <c r="D90" s="533"/>
      <c r="E90" s="530"/>
      <c r="F90" s="154" t="s">
        <v>115</v>
      </c>
      <c r="G90" s="160" t="s">
        <v>116</v>
      </c>
      <c r="H90" s="82" t="s">
        <v>260</v>
      </c>
      <c r="I90" s="101">
        <v>304.83</v>
      </c>
      <c r="J90" s="101">
        <v>397.06</v>
      </c>
      <c r="K90" s="328">
        <f t="shared" si="11"/>
        <v>92.230000000000018</v>
      </c>
      <c r="L90" s="90">
        <v>0</v>
      </c>
      <c r="M90" s="90">
        <v>0</v>
      </c>
      <c r="N90" s="90">
        <v>915</v>
      </c>
      <c r="O90" s="171">
        <f t="shared" si="16"/>
        <v>915</v>
      </c>
      <c r="P90" s="477">
        <f t="shared" si="19"/>
        <v>0</v>
      </c>
      <c r="Q90" s="86">
        <f t="shared" si="17"/>
        <v>0</v>
      </c>
      <c r="R90" s="86">
        <f t="shared" si="27"/>
        <v>84390.450000000012</v>
      </c>
      <c r="S90" s="452">
        <f t="shared" si="23"/>
        <v>84390.450000000012</v>
      </c>
      <c r="T90" s="86">
        <v>84390.450000000012</v>
      </c>
      <c r="U90" s="86">
        <v>84390.450000000012</v>
      </c>
      <c r="V90" s="86">
        <v>84390.450000000012</v>
      </c>
    </row>
    <row r="91" spans="1:22" s="89" customFormat="1" ht="21.75" customHeight="1" x14ac:dyDescent="0.2">
      <c r="A91" s="512"/>
      <c r="B91" s="512"/>
      <c r="C91" s="515"/>
      <c r="D91" s="533"/>
      <c r="E91" s="530"/>
      <c r="F91" s="154" t="s">
        <v>117</v>
      </c>
      <c r="G91" s="160" t="s">
        <v>118</v>
      </c>
      <c r="H91" s="82" t="s">
        <v>260</v>
      </c>
      <c r="I91" s="101">
        <v>314.62</v>
      </c>
      <c r="J91" s="101">
        <v>864.37</v>
      </c>
      <c r="K91" s="328">
        <f t="shared" si="11"/>
        <v>549.75</v>
      </c>
      <c r="L91" s="90">
        <v>0</v>
      </c>
      <c r="M91" s="90">
        <v>0</v>
      </c>
      <c r="N91" s="90">
        <v>186</v>
      </c>
      <c r="O91" s="171">
        <f t="shared" si="16"/>
        <v>186</v>
      </c>
      <c r="P91" s="477">
        <f t="shared" si="19"/>
        <v>0</v>
      </c>
      <c r="Q91" s="86">
        <f t="shared" si="17"/>
        <v>0</v>
      </c>
      <c r="R91" s="86">
        <f>K91*N91</f>
        <v>102253.5</v>
      </c>
      <c r="S91" s="452">
        <f t="shared" si="23"/>
        <v>102253.5</v>
      </c>
      <c r="T91" s="86">
        <v>102253.5</v>
      </c>
      <c r="U91" s="86">
        <v>102253.5</v>
      </c>
      <c r="V91" s="86">
        <v>102253.5</v>
      </c>
    </row>
    <row r="92" spans="1:22" s="89" customFormat="1" ht="21.75" customHeight="1" x14ac:dyDescent="0.2">
      <c r="A92" s="512"/>
      <c r="B92" s="512"/>
      <c r="C92" s="515"/>
      <c r="D92" s="533"/>
      <c r="E92" s="530"/>
      <c r="F92" s="154" t="s">
        <v>126</v>
      </c>
      <c r="G92" s="160" t="s">
        <v>127</v>
      </c>
      <c r="H92" s="82" t="s">
        <v>260</v>
      </c>
      <c r="I92" s="101">
        <v>307.58999999999997</v>
      </c>
      <c r="J92" s="101">
        <v>384.4</v>
      </c>
      <c r="K92" s="328">
        <f t="shared" si="11"/>
        <v>76.81</v>
      </c>
      <c r="L92" s="90">
        <v>0</v>
      </c>
      <c r="M92" s="90">
        <v>0</v>
      </c>
      <c r="N92" s="90">
        <v>90</v>
      </c>
      <c r="O92" s="171">
        <f t="shared" si="16"/>
        <v>90</v>
      </c>
      <c r="P92" s="477">
        <f t="shared" si="19"/>
        <v>0</v>
      </c>
      <c r="Q92" s="86">
        <f t="shared" si="17"/>
        <v>0</v>
      </c>
      <c r="R92" s="86">
        <f t="shared" ref="R92:R93" si="28">K92*N92</f>
        <v>6912.9000000000005</v>
      </c>
      <c r="S92" s="452">
        <f t="shared" si="23"/>
        <v>6912.9000000000005</v>
      </c>
      <c r="T92" s="86">
        <v>6912.9000000000005</v>
      </c>
      <c r="U92" s="86">
        <v>6912.9000000000005</v>
      </c>
      <c r="V92" s="86">
        <v>6912.9000000000005</v>
      </c>
    </row>
    <row r="93" spans="1:22" s="89" customFormat="1" ht="21.75" customHeight="1" x14ac:dyDescent="0.2">
      <c r="A93" s="512"/>
      <c r="B93" s="512"/>
      <c r="C93" s="515"/>
      <c r="D93" s="533"/>
      <c r="E93" s="530"/>
      <c r="F93" s="154" t="s">
        <v>124</v>
      </c>
      <c r="G93" s="160" t="s">
        <v>125</v>
      </c>
      <c r="H93" s="82" t="s">
        <v>260</v>
      </c>
      <c r="I93" s="101">
        <v>320.58999999999997</v>
      </c>
      <c r="J93" s="101">
        <v>374.22</v>
      </c>
      <c r="K93" s="328">
        <f t="shared" si="11"/>
        <v>53.630000000000052</v>
      </c>
      <c r="L93" s="90">
        <v>0</v>
      </c>
      <c r="M93" s="90">
        <v>0</v>
      </c>
      <c r="N93" s="90">
        <v>195</v>
      </c>
      <c r="O93" s="171">
        <f t="shared" ref="O93:O124" si="29">SUM(L93:N93)</f>
        <v>195</v>
      </c>
      <c r="P93" s="477">
        <f t="shared" si="19"/>
        <v>0</v>
      </c>
      <c r="Q93" s="86">
        <f t="shared" si="17"/>
        <v>0</v>
      </c>
      <c r="R93" s="86">
        <f t="shared" si="28"/>
        <v>10457.850000000009</v>
      </c>
      <c r="S93" s="452">
        <f t="shared" si="23"/>
        <v>10457.850000000009</v>
      </c>
      <c r="T93" s="86">
        <v>10457.850000000009</v>
      </c>
      <c r="U93" s="86">
        <v>10457.850000000009</v>
      </c>
      <c r="V93" s="86">
        <v>10457.850000000009</v>
      </c>
    </row>
    <row r="94" spans="1:22" s="89" customFormat="1" ht="21.75" customHeight="1" x14ac:dyDescent="0.2">
      <c r="A94" s="512"/>
      <c r="B94" s="512"/>
      <c r="C94" s="515"/>
      <c r="D94" s="534"/>
      <c r="E94" s="531"/>
      <c r="F94" s="161" t="s">
        <v>121</v>
      </c>
      <c r="G94" s="162" t="s">
        <v>323</v>
      </c>
      <c r="H94" s="82" t="s">
        <v>260</v>
      </c>
      <c r="I94" s="101">
        <v>322.57</v>
      </c>
      <c r="J94" s="101">
        <v>607.02</v>
      </c>
      <c r="K94" s="328">
        <f t="shared" ref="K94" si="30">J94-I94</f>
        <v>284.45</v>
      </c>
      <c r="L94" s="90">
        <v>79</v>
      </c>
      <c r="M94" s="90">
        <v>0</v>
      </c>
      <c r="N94" s="90">
        <v>732</v>
      </c>
      <c r="O94" s="171">
        <f t="shared" si="29"/>
        <v>811</v>
      </c>
      <c r="P94" s="477">
        <f t="shared" ref="P94:P101" si="31">L94*K94</f>
        <v>22471.55</v>
      </c>
      <c r="Q94" s="86">
        <f>K94*M94</f>
        <v>0</v>
      </c>
      <c r="R94" s="86">
        <f>K94*N94</f>
        <v>208217.4</v>
      </c>
      <c r="S94" s="452">
        <f t="shared" si="23"/>
        <v>230688.94999999998</v>
      </c>
      <c r="T94" s="86">
        <v>230688.94999999998</v>
      </c>
      <c r="U94" s="86">
        <v>230688.94999999998</v>
      </c>
      <c r="V94" s="86">
        <v>230688.94999999998</v>
      </c>
    </row>
    <row r="95" spans="1:22" s="89" customFormat="1" ht="19.5" customHeight="1" x14ac:dyDescent="0.2">
      <c r="A95" s="512"/>
      <c r="B95" s="512"/>
      <c r="C95" s="515"/>
      <c r="D95" s="186"/>
      <c r="E95" s="99"/>
      <c r="F95" s="154" t="s">
        <v>494</v>
      </c>
      <c r="G95" s="160" t="s">
        <v>367</v>
      </c>
      <c r="H95" s="82" t="s">
        <v>260</v>
      </c>
      <c r="I95" s="101">
        <v>0</v>
      </c>
      <c r="J95" s="101">
        <v>143.36000000000001</v>
      </c>
      <c r="K95" s="328">
        <f t="shared" si="11"/>
        <v>143.36000000000001</v>
      </c>
      <c r="L95" s="90">
        <v>0</v>
      </c>
      <c r="M95" s="90">
        <v>0</v>
      </c>
      <c r="N95" s="90">
        <v>30</v>
      </c>
      <c r="O95" s="171">
        <f t="shared" si="29"/>
        <v>30</v>
      </c>
      <c r="P95" s="477">
        <f t="shared" si="31"/>
        <v>0</v>
      </c>
      <c r="Q95" s="86">
        <f t="shared" si="17"/>
        <v>0</v>
      </c>
      <c r="R95" s="86">
        <f>K95*N95</f>
        <v>4300.8</v>
      </c>
      <c r="S95" s="452">
        <f t="shared" si="23"/>
        <v>4300.8</v>
      </c>
      <c r="T95" s="86">
        <v>4300.8</v>
      </c>
      <c r="U95" s="86">
        <v>4300.8</v>
      </c>
      <c r="V95" s="86">
        <v>4300.8</v>
      </c>
    </row>
    <row r="96" spans="1:22" s="89" customFormat="1" ht="25.5" x14ac:dyDescent="0.2">
      <c r="A96" s="512"/>
      <c r="B96" s="512"/>
      <c r="C96" s="515"/>
      <c r="D96" s="186"/>
      <c r="E96" s="99"/>
      <c r="F96" s="154" t="s">
        <v>477</v>
      </c>
      <c r="G96" s="169" t="s">
        <v>366</v>
      </c>
      <c r="H96" s="113"/>
      <c r="I96" s="101">
        <v>0</v>
      </c>
      <c r="J96" s="101">
        <v>342.16</v>
      </c>
      <c r="K96" s="328">
        <f t="shared" ref="K96:K97" si="32">J96-I96</f>
        <v>342.16</v>
      </c>
      <c r="L96" s="90">
        <v>0</v>
      </c>
      <c r="M96" s="90">
        <v>0</v>
      </c>
      <c r="N96" s="90">
        <v>35</v>
      </c>
      <c r="O96" s="171">
        <f t="shared" si="29"/>
        <v>35</v>
      </c>
      <c r="P96" s="477">
        <f t="shared" si="31"/>
        <v>0</v>
      </c>
      <c r="Q96" s="86">
        <f t="shared" si="17"/>
        <v>0</v>
      </c>
      <c r="R96" s="86">
        <f t="shared" ref="R96:R97" si="33">K96*N96</f>
        <v>11975.6</v>
      </c>
      <c r="S96" s="452">
        <f t="shared" si="23"/>
        <v>11975.6</v>
      </c>
      <c r="T96" s="86">
        <v>11975.6</v>
      </c>
      <c r="U96" s="86">
        <v>11975.6</v>
      </c>
      <c r="V96" s="86">
        <v>11975.6</v>
      </c>
    </row>
    <row r="97" spans="1:22" s="89" customFormat="1" ht="25.5" x14ac:dyDescent="0.2">
      <c r="A97" s="513"/>
      <c r="B97" s="513"/>
      <c r="C97" s="516"/>
      <c r="D97" s="186"/>
      <c r="E97" s="97"/>
      <c r="F97" s="146" t="s">
        <v>477</v>
      </c>
      <c r="G97" s="170" t="s">
        <v>247</v>
      </c>
      <c r="H97" s="141"/>
      <c r="I97" s="101">
        <v>0</v>
      </c>
      <c r="J97" s="101">
        <v>7.66</v>
      </c>
      <c r="K97" s="328">
        <f t="shared" si="32"/>
        <v>7.66</v>
      </c>
      <c r="L97" s="90">
        <v>3760</v>
      </c>
      <c r="M97" s="90">
        <v>0</v>
      </c>
      <c r="N97" s="90">
        <v>240</v>
      </c>
      <c r="O97" s="171">
        <f t="shared" si="29"/>
        <v>4000</v>
      </c>
      <c r="P97" s="477">
        <f t="shared" si="31"/>
        <v>28801.600000000002</v>
      </c>
      <c r="Q97" s="86">
        <f>K97*M97</f>
        <v>0</v>
      </c>
      <c r="R97" s="86">
        <f t="shared" si="33"/>
        <v>1838.4</v>
      </c>
      <c r="S97" s="452">
        <f t="shared" si="23"/>
        <v>30640.000000000004</v>
      </c>
      <c r="T97" s="86">
        <v>30640.000000000004</v>
      </c>
      <c r="U97" s="86">
        <v>30640.000000000004</v>
      </c>
      <c r="V97" s="86">
        <v>30640.000000000004</v>
      </c>
    </row>
    <row r="98" spans="1:22" s="89" customFormat="1" ht="25.5" x14ac:dyDescent="0.2">
      <c r="A98" s="90">
        <v>15</v>
      </c>
      <c r="B98" s="458" t="s">
        <v>495</v>
      </c>
      <c r="C98" s="141" t="s">
        <v>496</v>
      </c>
      <c r="D98" s="141" t="s">
        <v>497</v>
      </c>
      <c r="E98" s="79" t="s">
        <v>498</v>
      </c>
      <c r="F98" s="81">
        <v>60153</v>
      </c>
      <c r="G98" s="113" t="s">
        <v>499</v>
      </c>
      <c r="H98" s="82" t="s">
        <v>260</v>
      </c>
      <c r="I98" s="101">
        <v>13.38</v>
      </c>
      <c r="J98" s="101"/>
      <c r="K98" s="101">
        <v>13.38</v>
      </c>
      <c r="L98" s="171">
        <v>483</v>
      </c>
      <c r="M98" s="81">
        <v>0</v>
      </c>
      <c r="N98" s="81">
        <v>0</v>
      </c>
      <c r="O98" s="171">
        <f t="shared" si="29"/>
        <v>483</v>
      </c>
      <c r="P98" s="477">
        <f t="shared" si="31"/>
        <v>6462.54</v>
      </c>
      <c r="Q98" s="86">
        <f t="shared" si="17"/>
        <v>0</v>
      </c>
      <c r="R98" s="86">
        <f>K98*N98</f>
        <v>0</v>
      </c>
      <c r="S98" s="452">
        <f t="shared" si="23"/>
        <v>6462.54</v>
      </c>
      <c r="T98" s="101">
        <v>6462.54</v>
      </c>
      <c r="U98" s="101">
        <v>6462.54</v>
      </c>
      <c r="V98" s="101">
        <v>6462.54</v>
      </c>
    </row>
    <row r="99" spans="1:22" s="89" customFormat="1" ht="25.5" x14ac:dyDescent="0.2">
      <c r="A99" s="91">
        <v>16</v>
      </c>
      <c r="B99" s="458" t="s">
        <v>500</v>
      </c>
      <c r="C99" s="102" t="s">
        <v>501</v>
      </c>
      <c r="D99" s="141" t="s">
        <v>497</v>
      </c>
      <c r="E99" s="172" t="s">
        <v>444</v>
      </c>
      <c r="F99" s="146" t="s">
        <v>477</v>
      </c>
      <c r="G99" s="113" t="s">
        <v>406</v>
      </c>
      <c r="H99" s="113"/>
      <c r="I99" s="101"/>
      <c r="J99" s="101">
        <v>419.37</v>
      </c>
      <c r="K99" s="101">
        <f t="shared" ref="K99:K124" si="34">J99-I99</f>
        <v>419.37</v>
      </c>
      <c r="L99" s="81">
        <v>0</v>
      </c>
      <c r="M99" s="81">
        <v>0</v>
      </c>
      <c r="N99" s="81">
        <v>30</v>
      </c>
      <c r="O99" s="171">
        <f t="shared" si="29"/>
        <v>30</v>
      </c>
      <c r="P99" s="477">
        <f t="shared" si="31"/>
        <v>0</v>
      </c>
      <c r="Q99" s="86">
        <f t="shared" si="17"/>
        <v>0</v>
      </c>
      <c r="R99" s="86">
        <f>K99*N99</f>
        <v>12581.1</v>
      </c>
      <c r="S99" s="452">
        <f t="shared" si="23"/>
        <v>12581.1</v>
      </c>
      <c r="T99" s="101">
        <v>12581.1</v>
      </c>
      <c r="U99" s="101">
        <v>12581.1</v>
      </c>
      <c r="V99" s="101">
        <v>12581.1</v>
      </c>
    </row>
    <row r="100" spans="1:22" s="89" customFormat="1" ht="25.5" x14ac:dyDescent="0.2">
      <c r="A100" s="97"/>
      <c r="B100" s="459"/>
      <c r="C100" s="97"/>
      <c r="D100" s="310"/>
      <c r="E100" s="103" t="s">
        <v>466</v>
      </c>
      <c r="F100" s="146" t="s">
        <v>477</v>
      </c>
      <c r="G100" s="113" t="s">
        <v>407</v>
      </c>
      <c r="H100" s="113"/>
      <c r="I100" s="101"/>
      <c r="J100" s="101">
        <v>432.64</v>
      </c>
      <c r="K100" s="101">
        <f t="shared" si="34"/>
        <v>432.64</v>
      </c>
      <c r="L100" s="81">
        <v>0</v>
      </c>
      <c r="M100" s="81">
        <v>0</v>
      </c>
      <c r="N100" s="81">
        <v>30</v>
      </c>
      <c r="O100" s="171">
        <f t="shared" si="29"/>
        <v>30</v>
      </c>
      <c r="P100" s="477">
        <f t="shared" si="31"/>
        <v>0</v>
      </c>
      <c r="Q100" s="86">
        <f t="shared" si="17"/>
        <v>0</v>
      </c>
      <c r="R100" s="86">
        <f t="shared" ref="R100:R101" si="35">K100*N100</f>
        <v>12979.199999999999</v>
      </c>
      <c r="S100" s="452">
        <f t="shared" si="23"/>
        <v>12979.199999999999</v>
      </c>
      <c r="T100" s="101">
        <v>12979.199999999999</v>
      </c>
      <c r="U100" s="101">
        <v>12979.199999999999</v>
      </c>
      <c r="V100" s="101">
        <v>12979.199999999999</v>
      </c>
    </row>
    <row r="101" spans="1:22" s="89" customFormat="1" ht="21" customHeight="1" x14ac:dyDescent="0.2">
      <c r="A101" s="108"/>
      <c r="B101" s="460"/>
      <c r="C101" s="108"/>
      <c r="D101" s="311"/>
      <c r="E101" s="109"/>
      <c r="F101" s="154" t="s">
        <v>477</v>
      </c>
      <c r="G101" s="113" t="s">
        <v>408</v>
      </c>
      <c r="H101" s="113"/>
      <c r="I101" s="101"/>
      <c r="J101" s="101">
        <v>357.21</v>
      </c>
      <c r="K101" s="101">
        <f t="shared" si="34"/>
        <v>357.21</v>
      </c>
      <c r="L101" s="81">
        <v>90</v>
      </c>
      <c r="M101" s="81"/>
      <c r="N101" s="81"/>
      <c r="O101" s="171">
        <f t="shared" si="29"/>
        <v>90</v>
      </c>
      <c r="P101" s="477">
        <f t="shared" si="31"/>
        <v>32148.899999999998</v>
      </c>
      <c r="Q101" s="86">
        <f t="shared" si="17"/>
        <v>0</v>
      </c>
      <c r="R101" s="86">
        <f t="shared" si="35"/>
        <v>0</v>
      </c>
      <c r="S101" s="452">
        <f t="shared" si="23"/>
        <v>32148.899999999998</v>
      </c>
      <c r="T101" s="101">
        <v>32148.899999999998</v>
      </c>
      <c r="U101" s="101">
        <v>32148.899999999998</v>
      </c>
      <c r="V101" s="101">
        <v>32148.899999999998</v>
      </c>
    </row>
    <row r="102" spans="1:22" s="89" customFormat="1" ht="45" customHeight="1" x14ac:dyDescent="0.2">
      <c r="A102" s="109">
        <v>17</v>
      </c>
      <c r="B102" s="460" t="s">
        <v>502</v>
      </c>
      <c r="C102" s="112" t="s">
        <v>364</v>
      </c>
      <c r="D102" s="186" t="s">
        <v>497</v>
      </c>
      <c r="E102" s="173" t="s">
        <v>444</v>
      </c>
      <c r="F102" s="154" t="s">
        <v>477</v>
      </c>
      <c r="G102" s="113" t="s">
        <v>364</v>
      </c>
      <c r="H102" s="113"/>
      <c r="I102" s="101"/>
      <c r="J102" s="101">
        <v>141.86000000000001</v>
      </c>
      <c r="K102" s="101">
        <f t="shared" si="34"/>
        <v>141.86000000000001</v>
      </c>
      <c r="L102" s="81">
        <v>0</v>
      </c>
      <c r="M102" s="81">
        <v>0</v>
      </c>
      <c r="N102" s="81">
        <v>100</v>
      </c>
      <c r="O102" s="171">
        <f t="shared" si="29"/>
        <v>100</v>
      </c>
      <c r="P102" s="477">
        <f t="shared" ref="P102:P113" si="36">L102*K102</f>
        <v>0</v>
      </c>
      <c r="Q102" s="86">
        <f t="shared" si="17"/>
        <v>0</v>
      </c>
      <c r="R102" s="86">
        <f>K102*N102</f>
        <v>14186.000000000002</v>
      </c>
      <c r="S102" s="452">
        <f t="shared" si="23"/>
        <v>14186.000000000002</v>
      </c>
      <c r="T102" s="101">
        <v>14186.000000000002</v>
      </c>
      <c r="U102" s="101">
        <v>14186.000000000002</v>
      </c>
      <c r="V102" s="101">
        <v>14186.000000000002</v>
      </c>
    </row>
    <row r="103" spans="1:22" s="89" customFormat="1" ht="63.75" x14ac:dyDescent="0.2">
      <c r="A103" s="90">
        <v>18</v>
      </c>
      <c r="B103" s="458" t="s">
        <v>503</v>
      </c>
      <c r="C103" s="102" t="s">
        <v>504</v>
      </c>
      <c r="D103" s="102" t="s">
        <v>497</v>
      </c>
      <c r="E103" s="142" t="s">
        <v>444</v>
      </c>
      <c r="F103" s="154" t="s">
        <v>477</v>
      </c>
      <c r="G103" s="113" t="s">
        <v>361</v>
      </c>
      <c r="H103" s="113"/>
      <c r="I103" s="101"/>
      <c r="J103" s="101">
        <v>3503.38</v>
      </c>
      <c r="K103" s="101">
        <f t="shared" si="34"/>
        <v>3503.38</v>
      </c>
      <c r="L103" s="81">
        <v>0</v>
      </c>
      <c r="M103" s="81">
        <v>0</v>
      </c>
      <c r="N103" s="81">
        <v>20</v>
      </c>
      <c r="O103" s="171">
        <f t="shared" si="29"/>
        <v>20</v>
      </c>
      <c r="P103" s="477">
        <f t="shared" si="36"/>
        <v>0</v>
      </c>
      <c r="Q103" s="86">
        <f t="shared" si="17"/>
        <v>0</v>
      </c>
      <c r="R103" s="86">
        <f>K103*N103</f>
        <v>70067.600000000006</v>
      </c>
      <c r="S103" s="452">
        <f t="shared" si="23"/>
        <v>70067.600000000006</v>
      </c>
      <c r="T103" s="101">
        <v>70067.600000000006</v>
      </c>
      <c r="U103" s="101">
        <v>70067.600000000006</v>
      </c>
      <c r="V103" s="101">
        <v>70067.600000000006</v>
      </c>
    </row>
    <row r="104" spans="1:22" s="89" customFormat="1" ht="25.5" x14ac:dyDescent="0.2">
      <c r="A104" s="98"/>
      <c r="B104" s="459"/>
      <c r="C104" s="97"/>
      <c r="D104" s="310"/>
      <c r="E104" s="98"/>
      <c r="F104" s="146" t="s">
        <v>477</v>
      </c>
      <c r="G104" s="174" t="s">
        <v>360</v>
      </c>
      <c r="H104" s="113"/>
      <c r="I104" s="101"/>
      <c r="J104" s="101">
        <v>4095.01</v>
      </c>
      <c r="K104" s="101">
        <f t="shared" si="34"/>
        <v>4095.01</v>
      </c>
      <c r="L104" s="81">
        <v>0</v>
      </c>
      <c r="M104" s="81">
        <v>0</v>
      </c>
      <c r="N104" s="81">
        <v>20</v>
      </c>
      <c r="O104" s="171">
        <f t="shared" si="29"/>
        <v>20</v>
      </c>
      <c r="P104" s="477">
        <f t="shared" si="36"/>
        <v>0</v>
      </c>
      <c r="Q104" s="86">
        <f t="shared" si="17"/>
        <v>0</v>
      </c>
      <c r="R104" s="86">
        <f t="shared" ref="R104:R105" si="37">K104*N104</f>
        <v>81900.200000000012</v>
      </c>
      <c r="S104" s="452">
        <f t="shared" si="23"/>
        <v>81900.200000000012</v>
      </c>
      <c r="T104" s="101">
        <v>81900.200000000012</v>
      </c>
      <c r="U104" s="101">
        <v>81900.200000000012</v>
      </c>
      <c r="V104" s="101">
        <v>81900.200000000012</v>
      </c>
    </row>
    <row r="105" spans="1:22" s="89" customFormat="1" ht="25.5" x14ac:dyDescent="0.2">
      <c r="A105" s="90">
        <v>19</v>
      </c>
      <c r="B105" s="458" t="s">
        <v>505</v>
      </c>
      <c r="C105" s="141" t="s">
        <v>349</v>
      </c>
      <c r="D105" s="141" t="s">
        <v>497</v>
      </c>
      <c r="E105" s="142" t="s">
        <v>444</v>
      </c>
      <c r="F105" s="154" t="s">
        <v>477</v>
      </c>
      <c r="G105" s="113" t="s">
        <v>349</v>
      </c>
      <c r="H105" s="113"/>
      <c r="I105" s="101"/>
      <c r="J105" s="175">
        <v>1469.99</v>
      </c>
      <c r="K105" s="101">
        <f t="shared" si="34"/>
        <v>1469.99</v>
      </c>
      <c r="L105" s="81">
        <v>0</v>
      </c>
      <c r="M105" s="81">
        <v>0</v>
      </c>
      <c r="N105" s="81">
        <v>15</v>
      </c>
      <c r="O105" s="171">
        <f t="shared" si="29"/>
        <v>15</v>
      </c>
      <c r="P105" s="477">
        <f t="shared" si="36"/>
        <v>0</v>
      </c>
      <c r="Q105" s="86">
        <f t="shared" si="17"/>
        <v>0</v>
      </c>
      <c r="R105" s="86">
        <f t="shared" si="37"/>
        <v>22049.85</v>
      </c>
      <c r="S105" s="452">
        <f t="shared" si="23"/>
        <v>22049.85</v>
      </c>
      <c r="T105" s="101">
        <v>22049.85</v>
      </c>
      <c r="U105" s="101">
        <v>22049.85</v>
      </c>
      <c r="V105" s="101">
        <v>22049.85</v>
      </c>
    </row>
    <row r="106" spans="1:22" s="89" customFormat="1" ht="25.5" x14ac:dyDescent="0.2">
      <c r="A106" s="91">
        <v>20</v>
      </c>
      <c r="B106" s="458" t="s">
        <v>506</v>
      </c>
      <c r="C106" s="102" t="s">
        <v>507</v>
      </c>
      <c r="D106" s="102" t="s">
        <v>497</v>
      </c>
      <c r="E106" s="142" t="s">
        <v>444</v>
      </c>
      <c r="F106" s="154" t="s">
        <v>477</v>
      </c>
      <c r="G106" s="176" t="s">
        <v>240</v>
      </c>
      <c r="H106" s="113"/>
      <c r="I106" s="101"/>
      <c r="J106" s="101">
        <v>45.54</v>
      </c>
      <c r="K106" s="101">
        <f t="shared" si="34"/>
        <v>45.54</v>
      </c>
      <c r="L106" s="81">
        <v>0</v>
      </c>
      <c r="M106" s="81">
        <v>0</v>
      </c>
      <c r="N106" s="81">
        <v>500</v>
      </c>
      <c r="O106" s="171">
        <f t="shared" si="29"/>
        <v>500</v>
      </c>
      <c r="P106" s="477">
        <f t="shared" si="36"/>
        <v>0</v>
      </c>
      <c r="Q106" s="86">
        <f t="shared" si="17"/>
        <v>0</v>
      </c>
      <c r="R106" s="86">
        <f>K106*N106</f>
        <v>22770</v>
      </c>
      <c r="S106" s="452">
        <f t="shared" si="23"/>
        <v>22770</v>
      </c>
      <c r="T106" s="101">
        <v>22770</v>
      </c>
      <c r="U106" s="101">
        <v>22770</v>
      </c>
      <c r="V106" s="101">
        <v>22770</v>
      </c>
    </row>
    <row r="107" spans="1:22" s="89" customFormat="1" ht="25.5" x14ac:dyDescent="0.2">
      <c r="A107" s="97"/>
      <c r="B107" s="459"/>
      <c r="C107" s="97"/>
      <c r="D107" s="310"/>
      <c r="E107" s="98"/>
      <c r="F107" s="154" t="s">
        <v>477</v>
      </c>
      <c r="G107" s="176" t="s">
        <v>241</v>
      </c>
      <c r="H107" s="113"/>
      <c r="I107" s="101"/>
      <c r="J107" s="101">
        <v>52.62</v>
      </c>
      <c r="K107" s="101">
        <f t="shared" si="34"/>
        <v>52.62</v>
      </c>
      <c r="L107" s="81">
        <v>0</v>
      </c>
      <c r="M107" s="81">
        <v>0</v>
      </c>
      <c r="N107" s="81">
        <v>20</v>
      </c>
      <c r="O107" s="171">
        <f t="shared" si="29"/>
        <v>20</v>
      </c>
      <c r="P107" s="477">
        <f t="shared" si="36"/>
        <v>0</v>
      </c>
      <c r="Q107" s="86">
        <f t="shared" si="17"/>
        <v>0</v>
      </c>
      <c r="R107" s="86">
        <f t="shared" ref="R107:R110" si="38">K107*N107</f>
        <v>1052.3999999999999</v>
      </c>
      <c r="S107" s="452">
        <f t="shared" si="23"/>
        <v>1052.3999999999999</v>
      </c>
      <c r="T107" s="101">
        <v>1052.3999999999999</v>
      </c>
      <c r="U107" s="101">
        <v>1052.3999999999999</v>
      </c>
      <c r="V107" s="101">
        <v>1052.3999999999999</v>
      </c>
    </row>
    <row r="108" spans="1:22" s="89" customFormat="1" ht="18.75" customHeight="1" x14ac:dyDescent="0.2">
      <c r="A108" s="97"/>
      <c r="B108" s="459"/>
      <c r="C108" s="97"/>
      <c r="D108" s="310"/>
      <c r="E108" s="98"/>
      <c r="F108" s="154" t="s">
        <v>477</v>
      </c>
      <c r="G108" s="176" t="s">
        <v>242</v>
      </c>
      <c r="H108" s="113"/>
      <c r="I108" s="101"/>
      <c r="J108" s="101">
        <v>45.2</v>
      </c>
      <c r="K108" s="101">
        <f t="shared" si="34"/>
        <v>45.2</v>
      </c>
      <c r="L108" s="81">
        <v>0</v>
      </c>
      <c r="M108" s="81">
        <v>0</v>
      </c>
      <c r="N108" s="81">
        <v>80</v>
      </c>
      <c r="O108" s="171">
        <f t="shared" si="29"/>
        <v>80</v>
      </c>
      <c r="P108" s="477">
        <f t="shared" si="36"/>
        <v>0</v>
      </c>
      <c r="Q108" s="86">
        <f t="shared" si="17"/>
        <v>0</v>
      </c>
      <c r="R108" s="86">
        <f t="shared" si="38"/>
        <v>3616</v>
      </c>
      <c r="S108" s="452">
        <f t="shared" si="23"/>
        <v>3616</v>
      </c>
      <c r="T108" s="101">
        <v>3616</v>
      </c>
      <c r="U108" s="101">
        <v>3616</v>
      </c>
      <c r="V108" s="101">
        <v>3616</v>
      </c>
    </row>
    <row r="109" spans="1:22" s="89" customFormat="1" ht="16.5" customHeight="1" x14ac:dyDescent="0.2">
      <c r="A109" s="97"/>
      <c r="B109" s="459"/>
      <c r="C109" s="97"/>
      <c r="D109" s="310"/>
      <c r="E109" s="98"/>
      <c r="F109" s="154" t="s">
        <v>477</v>
      </c>
      <c r="G109" s="176" t="s">
        <v>243</v>
      </c>
      <c r="H109" s="113"/>
      <c r="I109" s="101"/>
      <c r="J109" s="101">
        <v>47.02</v>
      </c>
      <c r="K109" s="101">
        <f t="shared" si="34"/>
        <v>47.02</v>
      </c>
      <c r="L109" s="81">
        <v>0</v>
      </c>
      <c r="M109" s="81">
        <v>0</v>
      </c>
      <c r="N109" s="81">
        <v>10</v>
      </c>
      <c r="O109" s="171">
        <f t="shared" si="29"/>
        <v>10</v>
      </c>
      <c r="P109" s="477">
        <f t="shared" si="36"/>
        <v>0</v>
      </c>
      <c r="Q109" s="86">
        <f t="shared" si="17"/>
        <v>0</v>
      </c>
      <c r="R109" s="86">
        <f>K109*N109</f>
        <v>470.20000000000005</v>
      </c>
      <c r="S109" s="452">
        <f t="shared" si="23"/>
        <v>470.20000000000005</v>
      </c>
      <c r="T109" s="101">
        <v>470.20000000000005</v>
      </c>
      <c r="U109" s="101">
        <v>470.20000000000005</v>
      </c>
      <c r="V109" s="101">
        <v>470.20000000000005</v>
      </c>
    </row>
    <row r="110" spans="1:22" s="89" customFormat="1" ht="18.75" customHeight="1" x14ac:dyDescent="0.2">
      <c r="A110" s="97"/>
      <c r="B110" s="459"/>
      <c r="C110" s="97"/>
      <c r="D110" s="310"/>
      <c r="E110" s="98"/>
      <c r="F110" s="146" t="s">
        <v>477</v>
      </c>
      <c r="G110" s="177" t="s">
        <v>252</v>
      </c>
      <c r="H110" s="113"/>
      <c r="I110" s="101"/>
      <c r="J110" s="101">
        <v>50.4</v>
      </c>
      <c r="K110" s="101">
        <f t="shared" si="34"/>
        <v>50.4</v>
      </c>
      <c r="L110" s="81">
        <v>0</v>
      </c>
      <c r="M110" s="81">
        <v>0</v>
      </c>
      <c r="N110" s="81">
        <v>700</v>
      </c>
      <c r="O110" s="171">
        <f t="shared" si="29"/>
        <v>700</v>
      </c>
      <c r="P110" s="477">
        <f t="shared" si="36"/>
        <v>0</v>
      </c>
      <c r="Q110" s="86">
        <f>K110*M110</f>
        <v>0</v>
      </c>
      <c r="R110" s="86">
        <f t="shared" si="38"/>
        <v>35280</v>
      </c>
      <c r="S110" s="452">
        <f t="shared" si="23"/>
        <v>35280</v>
      </c>
      <c r="T110" s="101">
        <v>35280</v>
      </c>
      <c r="U110" s="101">
        <v>35280</v>
      </c>
      <c r="V110" s="101">
        <v>35280</v>
      </c>
    </row>
    <row r="111" spans="1:22" s="89" customFormat="1" ht="25.5" x14ac:dyDescent="0.2">
      <c r="A111" s="91">
        <v>21</v>
      </c>
      <c r="B111" s="458" t="s">
        <v>508</v>
      </c>
      <c r="C111" s="102" t="s">
        <v>509</v>
      </c>
      <c r="D111" s="102" t="s">
        <v>497</v>
      </c>
      <c r="E111" s="142" t="s">
        <v>444</v>
      </c>
      <c r="F111" s="154" t="s">
        <v>477</v>
      </c>
      <c r="G111" s="130" t="s">
        <v>510</v>
      </c>
      <c r="H111" s="113"/>
      <c r="I111" s="101"/>
      <c r="J111" s="101">
        <v>62.5</v>
      </c>
      <c r="K111" s="101">
        <f t="shared" si="34"/>
        <v>62.5</v>
      </c>
      <c r="L111" s="81">
        <v>0</v>
      </c>
      <c r="M111" s="81">
        <v>0</v>
      </c>
      <c r="N111" s="81">
        <v>30</v>
      </c>
      <c r="O111" s="171">
        <f t="shared" si="29"/>
        <v>30</v>
      </c>
      <c r="P111" s="477">
        <f t="shared" si="36"/>
        <v>0</v>
      </c>
      <c r="Q111" s="86">
        <f t="shared" si="17"/>
        <v>0</v>
      </c>
      <c r="R111" s="86">
        <f>K111*N111</f>
        <v>1875</v>
      </c>
      <c r="S111" s="452">
        <f t="shared" si="23"/>
        <v>1875</v>
      </c>
      <c r="T111" s="101">
        <v>3750</v>
      </c>
      <c r="U111" s="101">
        <v>7500</v>
      </c>
      <c r="V111" s="101">
        <v>7500</v>
      </c>
    </row>
    <row r="112" spans="1:22" s="89" customFormat="1" x14ac:dyDescent="0.2">
      <c r="A112" s="97"/>
      <c r="B112" s="459"/>
      <c r="C112" s="97"/>
      <c r="D112" s="311"/>
      <c r="E112" s="109"/>
      <c r="F112" s="154" t="s">
        <v>477</v>
      </c>
      <c r="G112" s="130" t="s">
        <v>511</v>
      </c>
      <c r="H112" s="113"/>
      <c r="I112" s="101"/>
      <c r="J112" s="101">
        <v>4050.65</v>
      </c>
      <c r="K112" s="101">
        <f t="shared" si="34"/>
        <v>4050.65</v>
      </c>
      <c r="L112" s="81">
        <v>0</v>
      </c>
      <c r="M112" s="81">
        <v>0</v>
      </c>
      <c r="N112" s="81">
        <v>30</v>
      </c>
      <c r="O112" s="171">
        <f t="shared" si="29"/>
        <v>30</v>
      </c>
      <c r="P112" s="477">
        <f t="shared" si="36"/>
        <v>0</v>
      </c>
      <c r="Q112" s="86">
        <f t="shared" si="17"/>
        <v>0</v>
      </c>
      <c r="R112" s="86">
        <f t="shared" ref="R112:R116" si="39">K112*N112</f>
        <v>121519.5</v>
      </c>
      <c r="S112" s="452">
        <f t="shared" si="23"/>
        <v>121519.5</v>
      </c>
      <c r="T112" s="101">
        <v>243039</v>
      </c>
      <c r="U112" s="101">
        <v>486078</v>
      </c>
      <c r="V112" s="101">
        <v>486078</v>
      </c>
    </row>
    <row r="113" spans="1:22" s="89" customFormat="1" ht="25.5" x14ac:dyDescent="0.2">
      <c r="A113" s="91">
        <v>22</v>
      </c>
      <c r="B113" s="458" t="s">
        <v>512</v>
      </c>
      <c r="C113" s="141" t="s">
        <v>513</v>
      </c>
      <c r="D113" s="313" t="s">
        <v>443</v>
      </c>
      <c r="E113" s="90"/>
      <c r="F113" s="148" t="s">
        <v>514</v>
      </c>
      <c r="G113" s="152" t="s">
        <v>515</v>
      </c>
      <c r="H113" s="179" t="s">
        <v>260</v>
      </c>
      <c r="I113" s="101">
        <v>109.82</v>
      </c>
      <c r="J113" s="101">
        <v>2085.66</v>
      </c>
      <c r="K113" s="101">
        <f t="shared" si="34"/>
        <v>1975.84</v>
      </c>
      <c r="L113" s="81">
        <v>0</v>
      </c>
      <c r="M113" s="81">
        <v>0</v>
      </c>
      <c r="N113" s="81">
        <v>101</v>
      </c>
      <c r="O113" s="171">
        <f t="shared" si="29"/>
        <v>101</v>
      </c>
      <c r="P113" s="477">
        <f t="shared" si="36"/>
        <v>0</v>
      </c>
      <c r="Q113" s="86">
        <f t="shared" si="17"/>
        <v>0</v>
      </c>
      <c r="R113" s="86">
        <f t="shared" si="39"/>
        <v>199559.84</v>
      </c>
      <c r="S113" s="452">
        <f t="shared" si="23"/>
        <v>199559.84</v>
      </c>
      <c r="T113" s="101">
        <v>199559.84</v>
      </c>
      <c r="U113" s="101">
        <v>199559.84</v>
      </c>
      <c r="V113" s="101">
        <v>199559.84</v>
      </c>
    </row>
    <row r="114" spans="1:22" s="89" customFormat="1" ht="16.5" customHeight="1" x14ac:dyDescent="0.2">
      <c r="A114" s="97"/>
      <c r="B114" s="459"/>
      <c r="C114" s="98"/>
      <c r="D114" s="314"/>
      <c r="E114" s="98"/>
      <c r="F114" s="180">
        <v>29021</v>
      </c>
      <c r="G114" s="181" t="s">
        <v>143</v>
      </c>
      <c r="H114" s="179" t="s">
        <v>260</v>
      </c>
      <c r="I114" s="101">
        <v>136.69</v>
      </c>
      <c r="J114" s="101">
        <v>1618.23</v>
      </c>
      <c r="K114" s="101">
        <f t="shared" si="34"/>
        <v>1481.54</v>
      </c>
      <c r="L114" s="81">
        <v>0</v>
      </c>
      <c r="M114" s="81">
        <v>0</v>
      </c>
      <c r="N114" s="81">
        <v>42</v>
      </c>
      <c r="O114" s="171">
        <f t="shared" si="29"/>
        <v>42</v>
      </c>
      <c r="P114" s="477">
        <f>L114*K114</f>
        <v>0</v>
      </c>
      <c r="Q114" s="86">
        <f t="shared" si="17"/>
        <v>0</v>
      </c>
      <c r="R114" s="86">
        <f>K114*N114</f>
        <v>62224.68</v>
      </c>
      <c r="S114" s="452">
        <f t="shared" si="23"/>
        <v>62224.68</v>
      </c>
      <c r="T114" s="101">
        <v>62224.68</v>
      </c>
      <c r="U114" s="101">
        <v>62224.68</v>
      </c>
      <c r="V114" s="101">
        <v>62224.68</v>
      </c>
    </row>
    <row r="115" spans="1:22" s="89" customFormat="1" ht="25.5" x14ac:dyDescent="0.2">
      <c r="A115" s="97"/>
      <c r="B115" s="459"/>
      <c r="C115" s="98"/>
      <c r="D115" s="314"/>
      <c r="E115" s="98"/>
      <c r="F115" s="148" t="s">
        <v>516</v>
      </c>
      <c r="G115" s="152" t="s">
        <v>146</v>
      </c>
      <c r="H115" s="179" t="s">
        <v>260</v>
      </c>
      <c r="I115" s="101">
        <v>89.66</v>
      </c>
      <c r="J115" s="101">
        <v>292.68</v>
      </c>
      <c r="K115" s="101">
        <f t="shared" si="34"/>
        <v>203.02</v>
      </c>
      <c r="L115" s="81">
        <v>0</v>
      </c>
      <c r="M115" s="81">
        <v>0</v>
      </c>
      <c r="N115" s="81">
        <v>20</v>
      </c>
      <c r="O115" s="171">
        <f t="shared" si="29"/>
        <v>20</v>
      </c>
      <c r="P115" s="477">
        <f>L115*K115</f>
        <v>0</v>
      </c>
      <c r="Q115" s="86">
        <f t="shared" si="17"/>
        <v>0</v>
      </c>
      <c r="R115" s="86">
        <f t="shared" si="39"/>
        <v>4060.4</v>
      </c>
      <c r="S115" s="452">
        <f t="shared" si="23"/>
        <v>4060.4</v>
      </c>
      <c r="T115" s="101">
        <v>4060.4</v>
      </c>
      <c r="U115" s="101">
        <v>4060.4</v>
      </c>
      <c r="V115" s="101">
        <v>4060.4</v>
      </c>
    </row>
    <row r="116" spans="1:22" s="89" customFormat="1" ht="51" x14ac:dyDescent="0.2">
      <c r="A116" s="97"/>
      <c r="B116" s="459"/>
      <c r="C116" s="98"/>
      <c r="D116" s="314"/>
      <c r="E116" s="98"/>
      <c r="F116" s="180" t="s">
        <v>517</v>
      </c>
      <c r="G116" s="181" t="s">
        <v>351</v>
      </c>
      <c r="H116" s="179" t="s">
        <v>518</v>
      </c>
      <c r="I116" s="101">
        <v>96.46</v>
      </c>
      <c r="J116" s="101">
        <v>775.56</v>
      </c>
      <c r="K116" s="101">
        <f t="shared" si="34"/>
        <v>679.09999999999991</v>
      </c>
      <c r="L116" s="81">
        <v>0</v>
      </c>
      <c r="M116" s="81">
        <v>0</v>
      </c>
      <c r="N116" s="81">
        <v>100</v>
      </c>
      <c r="O116" s="171">
        <f t="shared" si="29"/>
        <v>100</v>
      </c>
      <c r="P116" s="477">
        <f>L116*K116</f>
        <v>0</v>
      </c>
      <c r="Q116" s="86">
        <f t="shared" si="17"/>
        <v>0</v>
      </c>
      <c r="R116" s="86">
        <f t="shared" si="39"/>
        <v>67909.999999999985</v>
      </c>
      <c r="S116" s="452">
        <f t="shared" si="23"/>
        <v>67909.999999999985</v>
      </c>
      <c r="T116" s="101">
        <v>67909.999999999985</v>
      </c>
      <c r="U116" s="101">
        <v>67909.999999999985</v>
      </c>
      <c r="V116" s="101">
        <v>67909.999999999985</v>
      </c>
    </row>
    <row r="117" spans="1:22" s="89" customFormat="1" ht="25.5" x14ac:dyDescent="0.2">
      <c r="A117" s="97"/>
      <c r="B117" s="459"/>
      <c r="C117" s="98"/>
      <c r="D117" s="314"/>
      <c r="E117" s="98"/>
      <c r="F117" s="148" t="s">
        <v>519</v>
      </c>
      <c r="G117" s="152" t="s">
        <v>147</v>
      </c>
      <c r="H117" s="179" t="s">
        <v>260</v>
      </c>
      <c r="I117" s="101">
        <v>87.18</v>
      </c>
      <c r="J117" s="101">
        <v>292.68</v>
      </c>
      <c r="K117" s="101">
        <f t="shared" si="34"/>
        <v>205.5</v>
      </c>
      <c r="L117" s="81">
        <v>0</v>
      </c>
      <c r="M117" s="81">
        <v>0</v>
      </c>
      <c r="N117" s="81">
        <v>8</v>
      </c>
      <c r="O117" s="171">
        <f t="shared" si="29"/>
        <v>8</v>
      </c>
      <c r="P117" s="477">
        <f>L117*K117</f>
        <v>0</v>
      </c>
      <c r="Q117" s="86">
        <f t="shared" si="17"/>
        <v>0</v>
      </c>
      <c r="R117" s="86">
        <f>K117*N117</f>
        <v>1644</v>
      </c>
      <c r="S117" s="452">
        <f t="shared" si="23"/>
        <v>1644</v>
      </c>
      <c r="T117" s="101">
        <v>1644</v>
      </c>
      <c r="U117" s="101">
        <v>1644</v>
      </c>
      <c r="V117" s="101">
        <v>1644</v>
      </c>
    </row>
    <row r="118" spans="1:22" s="89" customFormat="1" ht="17.25" customHeight="1" x14ac:dyDescent="0.2">
      <c r="A118" s="97"/>
      <c r="B118" s="459"/>
      <c r="C118" s="98"/>
      <c r="D118" s="314"/>
      <c r="E118" s="98"/>
      <c r="F118" s="148" t="s">
        <v>520</v>
      </c>
      <c r="G118" s="152" t="s">
        <v>86</v>
      </c>
      <c r="H118" s="179" t="s">
        <v>260</v>
      </c>
      <c r="I118" s="101">
        <v>123.42</v>
      </c>
      <c r="J118" s="101">
        <v>384.94</v>
      </c>
      <c r="K118" s="101">
        <f t="shared" si="34"/>
        <v>261.52</v>
      </c>
      <c r="L118" s="81">
        <v>0</v>
      </c>
      <c r="M118" s="81">
        <v>0</v>
      </c>
      <c r="N118" s="81">
        <v>52</v>
      </c>
      <c r="O118" s="171">
        <f t="shared" si="29"/>
        <v>52</v>
      </c>
      <c r="P118" s="477">
        <f>L118*K118</f>
        <v>0</v>
      </c>
      <c r="Q118" s="86">
        <f>K118*M118</f>
        <v>0</v>
      </c>
      <c r="R118" s="86">
        <f t="shared" ref="R118" si="40">K118*N118</f>
        <v>13599.039999999999</v>
      </c>
      <c r="S118" s="452">
        <f t="shared" si="23"/>
        <v>13599.039999999999</v>
      </c>
      <c r="T118" s="101">
        <v>13599.039999999999</v>
      </c>
      <c r="U118" s="101">
        <v>13599.039999999999</v>
      </c>
      <c r="V118" s="101">
        <v>13599.039999999999</v>
      </c>
    </row>
    <row r="119" spans="1:22" s="89" customFormat="1" ht="38.25" x14ac:dyDescent="0.2">
      <c r="A119" s="97"/>
      <c r="B119" s="459"/>
      <c r="C119" s="98"/>
      <c r="D119" s="314"/>
      <c r="E119" s="98"/>
      <c r="F119" s="148" t="s">
        <v>521</v>
      </c>
      <c r="G119" s="152" t="s">
        <v>162</v>
      </c>
      <c r="H119" s="179" t="s">
        <v>260</v>
      </c>
      <c r="I119" s="101">
        <v>177.75</v>
      </c>
      <c r="J119" s="101">
        <v>505.21</v>
      </c>
      <c r="K119" s="101">
        <f t="shared" si="34"/>
        <v>327.45999999999998</v>
      </c>
      <c r="L119" s="81">
        <v>0</v>
      </c>
      <c r="M119" s="81">
        <v>0</v>
      </c>
      <c r="N119" s="81">
        <v>82</v>
      </c>
      <c r="O119" s="171">
        <f t="shared" si="29"/>
        <v>82</v>
      </c>
      <c r="P119" s="477">
        <f t="shared" ref="P119:P133" si="41">L119*K119</f>
        <v>0</v>
      </c>
      <c r="Q119" s="86">
        <f t="shared" si="17"/>
        <v>0</v>
      </c>
      <c r="R119" s="86">
        <f>K119*N119</f>
        <v>26851.719999999998</v>
      </c>
      <c r="S119" s="452">
        <f t="shared" si="23"/>
        <v>26851.719999999998</v>
      </c>
      <c r="T119" s="101">
        <v>26851.719999999998</v>
      </c>
      <c r="U119" s="101">
        <v>26851.719999999998</v>
      </c>
      <c r="V119" s="101">
        <v>26851.719999999998</v>
      </c>
    </row>
    <row r="120" spans="1:22" s="89" customFormat="1" ht="18.75" customHeight="1" x14ac:dyDescent="0.2">
      <c r="A120" s="97"/>
      <c r="B120" s="459"/>
      <c r="C120" s="98"/>
      <c r="D120" s="314"/>
      <c r="E120" s="98"/>
      <c r="F120" s="148" t="s">
        <v>522</v>
      </c>
      <c r="G120" s="152" t="s">
        <v>101</v>
      </c>
      <c r="H120" s="179" t="s">
        <v>260</v>
      </c>
      <c r="I120" s="101">
        <v>136.63999999999999</v>
      </c>
      <c r="J120" s="101">
        <v>497.93</v>
      </c>
      <c r="K120" s="101">
        <f t="shared" si="34"/>
        <v>361.29</v>
      </c>
      <c r="L120" s="81">
        <v>0</v>
      </c>
      <c r="M120" s="81">
        <v>0</v>
      </c>
      <c r="N120" s="81">
        <v>26</v>
      </c>
      <c r="O120" s="171">
        <f t="shared" si="29"/>
        <v>26</v>
      </c>
      <c r="P120" s="477">
        <f t="shared" si="41"/>
        <v>0</v>
      </c>
      <c r="Q120" s="86">
        <f t="shared" si="17"/>
        <v>0</v>
      </c>
      <c r="R120" s="86">
        <f t="shared" ref="R120" si="42">K120*N120</f>
        <v>9393.5400000000009</v>
      </c>
      <c r="S120" s="452">
        <f t="shared" si="23"/>
        <v>9393.5400000000009</v>
      </c>
      <c r="T120" s="101">
        <v>9393.5400000000009</v>
      </c>
      <c r="U120" s="101">
        <v>9393.5400000000009</v>
      </c>
      <c r="V120" s="101">
        <v>9393.5400000000009</v>
      </c>
    </row>
    <row r="121" spans="1:22" s="89" customFormat="1" x14ac:dyDescent="0.2">
      <c r="A121" s="108"/>
      <c r="B121" s="460"/>
      <c r="C121" s="109"/>
      <c r="D121" s="179"/>
      <c r="E121" s="109"/>
      <c r="F121" s="148" t="s">
        <v>523</v>
      </c>
      <c r="G121" s="152" t="s">
        <v>227</v>
      </c>
      <c r="H121" s="179" t="s">
        <v>260</v>
      </c>
      <c r="I121" s="101">
        <v>123.43</v>
      </c>
      <c r="J121" s="101">
        <v>330.5</v>
      </c>
      <c r="K121" s="101">
        <f t="shared" si="34"/>
        <v>207.07</v>
      </c>
      <c r="L121" s="81">
        <v>0</v>
      </c>
      <c r="M121" s="81">
        <v>1672</v>
      </c>
      <c r="N121" s="81">
        <v>282</v>
      </c>
      <c r="O121" s="171">
        <f t="shared" si="29"/>
        <v>1954</v>
      </c>
      <c r="P121" s="477">
        <f t="shared" si="41"/>
        <v>0</v>
      </c>
      <c r="Q121" s="86">
        <f t="shared" si="17"/>
        <v>346221.04</v>
      </c>
      <c r="R121" s="86">
        <f>K121*N121</f>
        <v>58393.74</v>
      </c>
      <c r="S121" s="452">
        <f t="shared" si="23"/>
        <v>404614.77999999997</v>
      </c>
      <c r="T121" s="101">
        <v>404614.77999999997</v>
      </c>
      <c r="U121" s="101">
        <v>404614.77999999997</v>
      </c>
      <c r="V121" s="101">
        <v>404614.77999999997</v>
      </c>
    </row>
    <row r="122" spans="1:22" s="89" customFormat="1" ht="25.5" x14ac:dyDescent="0.2">
      <c r="A122" s="90">
        <v>23</v>
      </c>
      <c r="B122" s="458" t="s">
        <v>524</v>
      </c>
      <c r="C122" s="141" t="s">
        <v>525</v>
      </c>
      <c r="D122" s="141" t="s">
        <v>497</v>
      </c>
      <c r="E122" s="142" t="s">
        <v>444</v>
      </c>
      <c r="F122" s="154" t="s">
        <v>477</v>
      </c>
      <c r="G122" s="113" t="s">
        <v>298</v>
      </c>
      <c r="H122" s="113"/>
      <c r="I122" s="101"/>
      <c r="J122" s="101">
        <v>265.44</v>
      </c>
      <c r="K122" s="101">
        <f t="shared" si="34"/>
        <v>265.44</v>
      </c>
      <c r="L122" s="81">
        <v>0</v>
      </c>
      <c r="M122" s="125">
        <v>0</v>
      </c>
      <c r="N122" s="81">
        <v>25</v>
      </c>
      <c r="O122" s="171">
        <f t="shared" si="29"/>
        <v>25</v>
      </c>
      <c r="P122" s="477">
        <f t="shared" si="41"/>
        <v>0</v>
      </c>
      <c r="Q122" s="86">
        <f>K122*M122</f>
        <v>0</v>
      </c>
      <c r="R122" s="86">
        <f t="shared" ref="R122:R123" si="43">K122*N122</f>
        <v>6636</v>
      </c>
      <c r="S122" s="452">
        <f t="shared" si="23"/>
        <v>6636</v>
      </c>
      <c r="T122" s="101">
        <v>6636</v>
      </c>
      <c r="U122" s="101">
        <v>6636</v>
      </c>
      <c r="V122" s="101">
        <v>6636</v>
      </c>
    </row>
    <row r="123" spans="1:22" s="89" customFormat="1" ht="25.5" x14ac:dyDescent="0.2">
      <c r="A123" s="98"/>
      <c r="B123" s="459"/>
      <c r="C123" s="98"/>
      <c r="D123" s="186"/>
      <c r="E123" s="98"/>
      <c r="F123" s="154" t="s">
        <v>477</v>
      </c>
      <c r="G123" s="113" t="s">
        <v>23</v>
      </c>
      <c r="H123" s="113"/>
      <c r="I123" s="101"/>
      <c r="J123" s="101">
        <v>588</v>
      </c>
      <c r="K123" s="101">
        <f t="shared" si="34"/>
        <v>588</v>
      </c>
      <c r="L123" s="81">
        <v>0</v>
      </c>
      <c r="M123" s="125">
        <v>0</v>
      </c>
      <c r="N123" s="81">
        <v>20</v>
      </c>
      <c r="O123" s="171">
        <f t="shared" si="29"/>
        <v>20</v>
      </c>
      <c r="P123" s="477">
        <f t="shared" si="41"/>
        <v>0</v>
      </c>
      <c r="Q123" s="86">
        <f t="shared" si="17"/>
        <v>0</v>
      </c>
      <c r="R123" s="86">
        <f t="shared" si="43"/>
        <v>11760</v>
      </c>
      <c r="S123" s="452">
        <f t="shared" si="23"/>
        <v>11760</v>
      </c>
      <c r="T123" s="101">
        <v>11760</v>
      </c>
      <c r="U123" s="101">
        <v>11760</v>
      </c>
      <c r="V123" s="101">
        <v>11760</v>
      </c>
    </row>
    <row r="124" spans="1:22" s="89" customFormat="1" ht="25.5" x14ac:dyDescent="0.2">
      <c r="A124" s="109"/>
      <c r="B124" s="460"/>
      <c r="C124" s="109"/>
      <c r="D124" s="112"/>
      <c r="E124" s="109"/>
      <c r="F124" s="154" t="s">
        <v>477</v>
      </c>
      <c r="G124" s="113" t="s">
        <v>24</v>
      </c>
      <c r="H124" s="113"/>
      <c r="I124" s="101"/>
      <c r="J124" s="101">
        <v>1321.6</v>
      </c>
      <c r="K124" s="101">
        <f t="shared" si="34"/>
        <v>1321.6</v>
      </c>
      <c r="L124" s="81">
        <v>0</v>
      </c>
      <c r="M124" s="125">
        <v>0</v>
      </c>
      <c r="N124" s="81">
        <v>20</v>
      </c>
      <c r="O124" s="171">
        <f t="shared" si="29"/>
        <v>20</v>
      </c>
      <c r="P124" s="477">
        <f t="shared" si="41"/>
        <v>0</v>
      </c>
      <c r="Q124" s="86">
        <f t="shared" si="17"/>
        <v>0</v>
      </c>
      <c r="R124" s="86">
        <f>K124*N124</f>
        <v>26432</v>
      </c>
      <c r="S124" s="452">
        <f t="shared" si="23"/>
        <v>26432</v>
      </c>
      <c r="T124" s="101">
        <v>26432</v>
      </c>
      <c r="U124" s="101">
        <v>26432</v>
      </c>
      <c r="V124" s="101">
        <v>26432</v>
      </c>
    </row>
    <row r="125" spans="1:22" s="89" customFormat="1" ht="199.5" customHeight="1" x14ac:dyDescent="0.2">
      <c r="A125" s="90">
        <v>24</v>
      </c>
      <c r="B125" s="458" t="s">
        <v>526</v>
      </c>
      <c r="C125" s="141" t="s">
        <v>527</v>
      </c>
      <c r="D125" s="141" t="s">
        <v>497</v>
      </c>
      <c r="E125" s="142" t="s">
        <v>444</v>
      </c>
      <c r="F125" s="180">
        <v>19283</v>
      </c>
      <c r="G125" s="181" t="s">
        <v>239</v>
      </c>
      <c r="H125" s="113" t="s">
        <v>703</v>
      </c>
      <c r="I125" s="101">
        <v>1764</v>
      </c>
      <c r="J125" s="101">
        <v>0</v>
      </c>
      <c r="K125" s="101">
        <v>1764</v>
      </c>
      <c r="L125" s="125">
        <v>0</v>
      </c>
      <c r="M125" s="125">
        <v>0</v>
      </c>
      <c r="N125" s="81">
        <v>150</v>
      </c>
      <c r="O125" s="171">
        <f t="shared" ref="O125:O133" si="44">SUM(L125:N125)</f>
        <v>150</v>
      </c>
      <c r="P125" s="478">
        <f t="shared" si="41"/>
        <v>0</v>
      </c>
      <c r="Q125" s="86">
        <f t="shared" ref="Q125:Q126" si="45">K125*M125</f>
        <v>0</v>
      </c>
      <c r="R125" s="86">
        <f>K125*N125</f>
        <v>264600</v>
      </c>
      <c r="S125" s="452">
        <f t="shared" si="23"/>
        <v>264600</v>
      </c>
      <c r="T125" s="101">
        <v>264600</v>
      </c>
      <c r="U125" s="101">
        <v>264600</v>
      </c>
      <c r="V125" s="101">
        <v>264600</v>
      </c>
    </row>
    <row r="126" spans="1:22" s="89" customFormat="1" ht="159.75" customHeight="1" x14ac:dyDescent="0.2">
      <c r="A126" s="98"/>
      <c r="B126" s="459"/>
      <c r="C126" s="98"/>
      <c r="D126" s="186"/>
      <c r="E126" s="98"/>
      <c r="F126" s="180">
        <v>19284</v>
      </c>
      <c r="G126" s="181" t="s">
        <v>245</v>
      </c>
      <c r="H126" s="113" t="s">
        <v>704</v>
      </c>
      <c r="I126" s="101">
        <v>1734.6</v>
      </c>
      <c r="J126" s="101">
        <v>0</v>
      </c>
      <c r="K126" s="101">
        <v>1734.6</v>
      </c>
      <c r="L126" s="125">
        <v>0</v>
      </c>
      <c r="M126" s="125">
        <v>0</v>
      </c>
      <c r="N126" s="81">
        <v>240</v>
      </c>
      <c r="O126" s="171">
        <f t="shared" si="44"/>
        <v>240</v>
      </c>
      <c r="P126" s="478">
        <f t="shared" si="41"/>
        <v>0</v>
      </c>
      <c r="Q126" s="86">
        <f t="shared" si="45"/>
        <v>0</v>
      </c>
      <c r="R126" s="86">
        <f>K126*N126</f>
        <v>416304</v>
      </c>
      <c r="S126" s="452">
        <f t="shared" si="23"/>
        <v>416304</v>
      </c>
      <c r="T126" s="101">
        <v>416304</v>
      </c>
      <c r="U126" s="101">
        <v>416304</v>
      </c>
      <c r="V126" s="101">
        <v>416304</v>
      </c>
    </row>
    <row r="127" spans="1:22" s="89" customFormat="1" ht="160.5" customHeight="1" x14ac:dyDescent="0.2">
      <c r="A127" s="98"/>
      <c r="B127" s="459"/>
      <c r="C127" s="98"/>
      <c r="D127" s="186"/>
      <c r="E127" s="98"/>
      <c r="F127" s="180">
        <v>19291</v>
      </c>
      <c r="G127" s="181" t="s">
        <v>246</v>
      </c>
      <c r="H127" s="113" t="s">
        <v>705</v>
      </c>
      <c r="I127" s="101">
        <v>214.89</v>
      </c>
      <c r="J127" s="101">
        <v>0</v>
      </c>
      <c r="K127" s="101">
        <v>214.89</v>
      </c>
      <c r="L127" s="125">
        <v>0</v>
      </c>
      <c r="M127" s="125">
        <v>0</v>
      </c>
      <c r="N127" s="81">
        <v>510</v>
      </c>
      <c r="O127" s="171">
        <f t="shared" si="44"/>
        <v>510</v>
      </c>
      <c r="P127" s="478">
        <f t="shared" si="41"/>
        <v>0</v>
      </c>
      <c r="Q127" s="86">
        <f>K127*M127</f>
        <v>0</v>
      </c>
      <c r="R127" s="86">
        <f>K127*N127</f>
        <v>109593.9</v>
      </c>
      <c r="S127" s="452">
        <f t="shared" si="23"/>
        <v>109593.9</v>
      </c>
      <c r="T127" s="101">
        <v>109593.9</v>
      </c>
      <c r="U127" s="101">
        <v>109593.9</v>
      </c>
      <c r="V127" s="101">
        <v>109593.9</v>
      </c>
    </row>
    <row r="128" spans="1:22" s="89" customFormat="1" ht="35.25" customHeight="1" x14ac:dyDescent="0.2">
      <c r="A128" s="81">
        <v>25</v>
      </c>
      <c r="B128" s="81" t="s">
        <v>528</v>
      </c>
      <c r="C128" s="113" t="s">
        <v>317</v>
      </c>
      <c r="D128" s="83" t="s">
        <v>443</v>
      </c>
      <c r="E128" s="124" t="s">
        <v>444</v>
      </c>
      <c r="F128" s="180">
        <v>30058</v>
      </c>
      <c r="G128" s="124" t="s">
        <v>317</v>
      </c>
      <c r="H128" s="113"/>
      <c r="I128" s="101">
        <v>286.29000000000002</v>
      </c>
      <c r="J128" s="101">
        <v>367.55</v>
      </c>
      <c r="K128" s="101">
        <f>J128-I128</f>
        <v>81.259999999999991</v>
      </c>
      <c r="L128" s="125">
        <v>0</v>
      </c>
      <c r="M128" s="125">
        <v>0</v>
      </c>
      <c r="N128" s="81">
        <v>771</v>
      </c>
      <c r="O128" s="171">
        <f t="shared" si="44"/>
        <v>771</v>
      </c>
      <c r="P128" s="478">
        <f t="shared" si="41"/>
        <v>0</v>
      </c>
      <c r="Q128" s="86">
        <f>K128*M128</f>
        <v>0</v>
      </c>
      <c r="R128" s="86">
        <f>K128*N128</f>
        <v>62651.459999999992</v>
      </c>
      <c r="S128" s="452">
        <f t="shared" si="23"/>
        <v>62651.459999999992</v>
      </c>
      <c r="T128" s="101">
        <v>62651.459999999992</v>
      </c>
      <c r="U128" s="101">
        <v>62651.459999999992</v>
      </c>
      <c r="V128" s="101">
        <v>62651.459999999992</v>
      </c>
    </row>
    <row r="129" spans="1:22" s="89" customFormat="1" ht="54" customHeight="1" x14ac:dyDescent="0.2">
      <c r="A129" s="90">
        <v>26</v>
      </c>
      <c r="B129" s="458" t="s">
        <v>529</v>
      </c>
      <c r="C129" s="141" t="s">
        <v>530</v>
      </c>
      <c r="D129" s="141" t="s">
        <v>497</v>
      </c>
      <c r="E129" s="178" t="s">
        <v>444</v>
      </c>
      <c r="F129" s="154" t="s">
        <v>477</v>
      </c>
      <c r="G129" s="124" t="s">
        <v>11</v>
      </c>
      <c r="H129" s="113"/>
      <c r="I129" s="101">
        <v>25.18</v>
      </c>
      <c r="J129" s="101">
        <v>0</v>
      </c>
      <c r="K129" s="101">
        <v>25.18</v>
      </c>
      <c r="L129" s="81">
        <v>353</v>
      </c>
      <c r="M129" s="125">
        <v>0</v>
      </c>
      <c r="N129" s="81">
        <v>367</v>
      </c>
      <c r="O129" s="171">
        <f t="shared" si="44"/>
        <v>720</v>
      </c>
      <c r="P129" s="478">
        <f t="shared" si="41"/>
        <v>8888.5399999999991</v>
      </c>
      <c r="Q129" s="86">
        <f t="shared" ref="Q129:Q133" si="46">K129*M129</f>
        <v>0</v>
      </c>
      <c r="R129" s="86">
        <f t="shared" ref="R129" si="47">K129*N129</f>
        <v>9241.06</v>
      </c>
      <c r="S129" s="452">
        <f t="shared" si="23"/>
        <v>18129.599999999999</v>
      </c>
      <c r="T129" s="101">
        <v>18129.599999999999</v>
      </c>
      <c r="U129" s="101">
        <v>18129.599999999999</v>
      </c>
      <c r="V129" s="101">
        <v>18129.599999999999</v>
      </c>
    </row>
    <row r="130" spans="1:22" s="89" customFormat="1" ht="45" customHeight="1" x14ac:dyDescent="0.2">
      <c r="A130" s="98"/>
      <c r="B130" s="459"/>
      <c r="C130" s="98"/>
      <c r="D130" s="186"/>
      <c r="E130" s="82" t="s">
        <v>466</v>
      </c>
      <c r="F130" s="154" t="s">
        <v>477</v>
      </c>
      <c r="G130" s="113" t="s">
        <v>12</v>
      </c>
      <c r="H130" s="113"/>
      <c r="I130" s="101">
        <v>121.16</v>
      </c>
      <c r="J130" s="101">
        <v>0</v>
      </c>
      <c r="K130" s="101">
        <v>121.16</v>
      </c>
      <c r="L130" s="81">
        <v>343</v>
      </c>
      <c r="M130" s="125">
        <v>0</v>
      </c>
      <c r="N130" s="81">
        <v>357</v>
      </c>
      <c r="O130" s="171">
        <f t="shared" si="44"/>
        <v>700</v>
      </c>
      <c r="P130" s="478">
        <f t="shared" si="41"/>
        <v>41557.879999999997</v>
      </c>
      <c r="Q130" s="86">
        <f t="shared" si="46"/>
        <v>0</v>
      </c>
      <c r="R130" s="86">
        <f>K130*N130</f>
        <v>43254.119999999995</v>
      </c>
      <c r="S130" s="452">
        <f t="shared" si="23"/>
        <v>84812</v>
      </c>
      <c r="T130" s="101">
        <v>84812</v>
      </c>
      <c r="U130" s="101">
        <v>84812</v>
      </c>
      <c r="V130" s="101">
        <v>84812</v>
      </c>
    </row>
    <row r="131" spans="1:22" s="89" customFormat="1" ht="38.25" x14ac:dyDescent="0.2">
      <c r="A131" s="90">
        <v>27</v>
      </c>
      <c r="B131" s="458" t="s">
        <v>531</v>
      </c>
      <c r="C131" s="141" t="s">
        <v>532</v>
      </c>
      <c r="D131" s="141"/>
      <c r="E131" s="178" t="s">
        <v>444</v>
      </c>
      <c r="F131" s="90"/>
      <c r="G131" s="141" t="s">
        <v>533</v>
      </c>
      <c r="H131" s="81"/>
      <c r="I131" s="101">
        <v>0</v>
      </c>
      <c r="J131" s="101">
        <v>0</v>
      </c>
      <c r="K131" s="101">
        <v>0</v>
      </c>
      <c r="L131" s="125">
        <v>0</v>
      </c>
      <c r="M131" s="125">
        <v>0</v>
      </c>
      <c r="N131" s="125">
        <v>0</v>
      </c>
      <c r="O131" s="171">
        <f t="shared" si="44"/>
        <v>0</v>
      </c>
      <c r="P131" s="478">
        <f t="shared" si="41"/>
        <v>0</v>
      </c>
      <c r="Q131" s="86">
        <f t="shared" si="46"/>
        <v>0</v>
      </c>
      <c r="R131" s="86">
        <f t="shared" ref="R131" si="48">K131*N131</f>
        <v>0</v>
      </c>
      <c r="S131" s="454">
        <v>45915.600000000006</v>
      </c>
      <c r="T131" s="101">
        <v>45915.600000000006</v>
      </c>
      <c r="U131" s="101">
        <v>45915.600000000006</v>
      </c>
      <c r="V131" s="101">
        <v>45915.600000000006</v>
      </c>
    </row>
    <row r="132" spans="1:22" s="89" customFormat="1" ht="25.5" x14ac:dyDescent="0.2">
      <c r="A132" s="90">
        <v>28</v>
      </c>
      <c r="B132" s="458" t="s">
        <v>534</v>
      </c>
      <c r="C132" s="141" t="s">
        <v>535</v>
      </c>
      <c r="D132" s="312"/>
      <c r="E132" s="141" t="s">
        <v>536</v>
      </c>
      <c r="F132" s="90"/>
      <c r="G132" s="113" t="s">
        <v>537</v>
      </c>
      <c r="H132" s="113"/>
      <c r="I132" s="101">
        <v>0</v>
      </c>
      <c r="J132" s="101">
        <v>0</v>
      </c>
      <c r="K132" s="101">
        <v>0</v>
      </c>
      <c r="L132" s="115">
        <v>0</v>
      </c>
      <c r="M132" s="115">
        <v>0</v>
      </c>
      <c r="N132" s="125">
        <v>0</v>
      </c>
      <c r="O132" s="171">
        <f t="shared" si="44"/>
        <v>0</v>
      </c>
      <c r="P132" s="478">
        <f t="shared" si="41"/>
        <v>0</v>
      </c>
      <c r="Q132" s="86">
        <f t="shared" si="46"/>
        <v>0</v>
      </c>
      <c r="R132" s="101">
        <v>0</v>
      </c>
      <c r="S132" s="454">
        <v>969679.95</v>
      </c>
      <c r="T132" s="101">
        <v>1864879.95</v>
      </c>
      <c r="U132" s="101">
        <v>1911079.95</v>
      </c>
      <c r="V132" s="101">
        <v>1911079.95</v>
      </c>
    </row>
    <row r="133" spans="1:22" s="89" customFormat="1" ht="25.5" x14ac:dyDescent="0.2">
      <c r="A133" s="90">
        <v>29</v>
      </c>
      <c r="B133" s="150" t="s">
        <v>538</v>
      </c>
      <c r="C133" s="141" t="s">
        <v>539</v>
      </c>
      <c r="D133" s="315" t="s">
        <v>497</v>
      </c>
      <c r="E133" s="178" t="s">
        <v>444</v>
      </c>
      <c r="F133" s="146" t="s">
        <v>477</v>
      </c>
      <c r="G133" s="182" t="s">
        <v>27</v>
      </c>
      <c r="H133" s="113"/>
      <c r="I133" s="101">
        <v>0</v>
      </c>
      <c r="J133" s="101">
        <v>1028</v>
      </c>
      <c r="K133" s="494">
        <f>J133-I133</f>
        <v>1028</v>
      </c>
      <c r="L133" s="91">
        <v>0</v>
      </c>
      <c r="M133" s="90">
        <v>0</v>
      </c>
      <c r="N133" s="90">
        <v>19</v>
      </c>
      <c r="O133" s="456">
        <f t="shared" si="44"/>
        <v>19</v>
      </c>
      <c r="P133" s="478">
        <f t="shared" si="41"/>
        <v>0</v>
      </c>
      <c r="Q133" s="86">
        <f t="shared" si="46"/>
        <v>0</v>
      </c>
      <c r="R133" s="86">
        <v>0</v>
      </c>
      <c r="S133" s="453">
        <v>9739.74</v>
      </c>
      <c r="T133" s="86">
        <v>9739.74</v>
      </c>
      <c r="U133" s="86">
        <v>9739.74</v>
      </c>
      <c r="V133" s="86">
        <v>9739.74</v>
      </c>
    </row>
    <row r="134" spans="1:22" s="89" customFormat="1" ht="25.5" x14ac:dyDescent="0.2">
      <c r="A134" s="98"/>
      <c r="B134" s="100"/>
      <c r="C134" s="98"/>
      <c r="D134" s="314"/>
      <c r="E134" s="100"/>
      <c r="F134" s="98"/>
      <c r="G134" s="183" t="s">
        <v>28</v>
      </c>
      <c r="H134" s="113"/>
      <c r="I134" s="101">
        <v>0</v>
      </c>
      <c r="J134" s="101">
        <v>1045</v>
      </c>
      <c r="K134" s="494">
        <f t="shared" ref="K134:K140" si="49">J134-I134</f>
        <v>1045</v>
      </c>
      <c r="L134" s="122"/>
      <c r="M134" s="184"/>
      <c r="N134" s="185"/>
      <c r="O134" s="185"/>
      <c r="P134" s="329"/>
      <c r="Q134" s="329"/>
      <c r="R134" s="329"/>
      <c r="S134" s="455"/>
      <c r="T134" s="329"/>
      <c r="U134" s="329"/>
      <c r="V134" s="329"/>
    </row>
    <row r="135" spans="1:22" s="89" customFormat="1" ht="25.5" x14ac:dyDescent="0.2">
      <c r="A135" s="98"/>
      <c r="B135" s="100"/>
      <c r="C135" s="98"/>
      <c r="D135" s="314"/>
      <c r="E135" s="100"/>
      <c r="F135" s="98"/>
      <c r="G135" s="183" t="s">
        <v>29</v>
      </c>
      <c r="H135" s="113"/>
      <c r="I135" s="101">
        <v>0</v>
      </c>
      <c r="J135" s="101">
        <v>1412</v>
      </c>
      <c r="K135" s="494">
        <f t="shared" si="49"/>
        <v>1412</v>
      </c>
      <c r="L135" s="122"/>
      <c r="M135" s="184"/>
      <c r="N135" s="185"/>
      <c r="O135" s="185"/>
      <c r="P135" s="329"/>
      <c r="Q135" s="329"/>
      <c r="R135" s="329"/>
      <c r="S135" s="455"/>
      <c r="T135" s="329"/>
      <c r="U135" s="329"/>
      <c r="V135" s="329"/>
    </row>
    <row r="136" spans="1:22" s="89" customFormat="1" ht="25.5" x14ac:dyDescent="0.2">
      <c r="A136" s="98"/>
      <c r="B136" s="100"/>
      <c r="C136" s="98"/>
      <c r="D136" s="314"/>
      <c r="E136" s="100"/>
      <c r="F136" s="98"/>
      <c r="G136" s="183" t="s">
        <v>30</v>
      </c>
      <c r="H136" s="113"/>
      <c r="I136" s="101">
        <v>0</v>
      </c>
      <c r="J136" s="101">
        <v>1389</v>
      </c>
      <c r="K136" s="494">
        <f>J136-I136</f>
        <v>1389</v>
      </c>
      <c r="L136" s="122"/>
      <c r="M136" s="184"/>
      <c r="N136" s="185"/>
      <c r="O136" s="185"/>
      <c r="P136" s="329"/>
      <c r="Q136" s="329"/>
      <c r="R136" s="329"/>
      <c r="S136" s="455"/>
      <c r="T136" s="329"/>
      <c r="U136" s="329"/>
      <c r="V136" s="329"/>
    </row>
    <row r="137" spans="1:22" s="89" customFormat="1" ht="25.5" x14ac:dyDescent="0.2">
      <c r="A137" s="109"/>
      <c r="B137" s="110"/>
      <c r="C137" s="109"/>
      <c r="D137" s="179"/>
      <c r="E137" s="110"/>
      <c r="F137" s="109"/>
      <c r="G137" s="183" t="s">
        <v>31</v>
      </c>
      <c r="H137" s="113"/>
      <c r="I137" s="101">
        <v>0</v>
      </c>
      <c r="J137" s="101">
        <v>1497</v>
      </c>
      <c r="K137" s="494">
        <f t="shared" si="49"/>
        <v>1497</v>
      </c>
      <c r="L137" s="122"/>
      <c r="M137" s="184"/>
      <c r="N137" s="185"/>
      <c r="O137" s="185"/>
      <c r="P137" s="329"/>
      <c r="Q137" s="329"/>
      <c r="R137" s="329"/>
      <c r="S137" s="455"/>
      <c r="T137" s="329"/>
      <c r="U137" s="329"/>
      <c r="V137" s="329"/>
    </row>
    <row r="138" spans="1:22" s="89" customFormat="1" ht="25.5" x14ac:dyDescent="0.2">
      <c r="A138" s="109">
        <v>30</v>
      </c>
      <c r="B138" s="460" t="s">
        <v>540</v>
      </c>
      <c r="C138" s="112" t="s">
        <v>541</v>
      </c>
      <c r="D138" s="315" t="s">
        <v>497</v>
      </c>
      <c r="E138" s="82" t="s">
        <v>466</v>
      </c>
      <c r="F138" s="154" t="s">
        <v>477</v>
      </c>
      <c r="G138" s="113" t="s">
        <v>9</v>
      </c>
      <c r="H138" s="113"/>
      <c r="I138" s="101">
        <v>0</v>
      </c>
      <c r="J138" s="101">
        <v>44.54</v>
      </c>
      <c r="K138" s="494">
        <f>J138-I138</f>
        <v>44.54</v>
      </c>
      <c r="L138" s="81">
        <v>210</v>
      </c>
      <c r="M138" s="125">
        <v>0</v>
      </c>
      <c r="N138" s="125">
        <v>0</v>
      </c>
      <c r="O138" s="81">
        <f t="shared" ref="O138:O143" si="50">SUM(L138:N138)</f>
        <v>210</v>
      </c>
      <c r="P138" s="101">
        <f>L138*K138</f>
        <v>9353.4</v>
      </c>
      <c r="Q138" s="101">
        <f>K138*M138</f>
        <v>0</v>
      </c>
      <c r="R138" s="101">
        <v>0</v>
      </c>
      <c r="S138" s="454">
        <f>SUM(P138:R138)</f>
        <v>9353.4</v>
      </c>
      <c r="T138" s="101">
        <v>9353.4</v>
      </c>
      <c r="U138" s="101">
        <v>9353.4</v>
      </c>
      <c r="V138" s="101">
        <v>9353.4</v>
      </c>
    </row>
    <row r="139" spans="1:22" s="89" customFormat="1" ht="25.5" x14ac:dyDescent="0.2">
      <c r="A139" s="81">
        <v>31</v>
      </c>
      <c r="B139" s="81" t="s">
        <v>542</v>
      </c>
      <c r="C139" s="113" t="s">
        <v>543</v>
      </c>
      <c r="D139" s="113" t="s">
        <v>497</v>
      </c>
      <c r="E139" s="124" t="s">
        <v>444</v>
      </c>
      <c r="F139" s="154" t="s">
        <v>477</v>
      </c>
      <c r="G139" s="113" t="s">
        <v>543</v>
      </c>
      <c r="H139" s="113"/>
      <c r="I139" s="101">
        <v>0</v>
      </c>
      <c r="J139" s="101">
        <v>27.96</v>
      </c>
      <c r="K139" s="494">
        <f t="shared" si="49"/>
        <v>27.96</v>
      </c>
      <c r="L139" s="125">
        <v>0</v>
      </c>
      <c r="M139" s="125">
        <v>0</v>
      </c>
      <c r="N139" s="81">
        <v>5000</v>
      </c>
      <c r="O139" s="81">
        <f t="shared" si="50"/>
        <v>5000</v>
      </c>
      <c r="P139" s="101">
        <f t="shared" ref="P139:P142" si="51">L139*K139</f>
        <v>0</v>
      </c>
      <c r="Q139" s="101">
        <f t="shared" ref="Q139:Q143" si="52">K139*M139</f>
        <v>0</v>
      </c>
      <c r="R139" s="101">
        <f>K139*N139</f>
        <v>139800</v>
      </c>
      <c r="S139" s="454">
        <f t="shared" ref="S139:S142" si="53">SUM(P139:R139)</f>
        <v>139800</v>
      </c>
      <c r="T139" s="101">
        <v>139800</v>
      </c>
      <c r="U139" s="101">
        <v>139800</v>
      </c>
      <c r="V139" s="101">
        <v>139800</v>
      </c>
    </row>
    <row r="140" spans="1:22" s="89" customFormat="1" ht="25.5" x14ac:dyDescent="0.2">
      <c r="A140" s="90">
        <v>32</v>
      </c>
      <c r="B140" s="458" t="s">
        <v>544</v>
      </c>
      <c r="C140" s="141" t="s">
        <v>545</v>
      </c>
      <c r="D140" s="141" t="s">
        <v>497</v>
      </c>
      <c r="E140" s="142" t="s">
        <v>444</v>
      </c>
      <c r="F140" s="146" t="s">
        <v>477</v>
      </c>
      <c r="G140" s="142" t="s">
        <v>10</v>
      </c>
      <c r="H140" s="141"/>
      <c r="I140" s="86">
        <v>0</v>
      </c>
      <c r="J140" s="86">
        <v>35.76</v>
      </c>
      <c r="K140" s="494">
        <f t="shared" si="49"/>
        <v>35.76</v>
      </c>
      <c r="L140" s="125">
        <v>0</v>
      </c>
      <c r="M140" s="125">
        <v>0</v>
      </c>
      <c r="N140" s="81">
        <v>450</v>
      </c>
      <c r="O140" s="81">
        <f t="shared" si="50"/>
        <v>450</v>
      </c>
      <c r="P140" s="101">
        <f t="shared" si="51"/>
        <v>0</v>
      </c>
      <c r="Q140" s="101">
        <f t="shared" si="52"/>
        <v>0</v>
      </c>
      <c r="R140" s="101">
        <f>K140*N140</f>
        <v>16092</v>
      </c>
      <c r="S140" s="454">
        <f t="shared" si="53"/>
        <v>16092</v>
      </c>
      <c r="T140" s="101">
        <v>16092</v>
      </c>
      <c r="U140" s="101">
        <v>16092</v>
      </c>
      <c r="V140" s="101">
        <v>16092</v>
      </c>
    </row>
    <row r="141" spans="1:22" s="89" customFormat="1" ht="51" x14ac:dyDescent="0.2">
      <c r="A141" s="81">
        <v>33</v>
      </c>
      <c r="B141" s="81" t="s">
        <v>546</v>
      </c>
      <c r="C141" s="82" t="s">
        <v>547</v>
      </c>
      <c r="D141" s="141" t="s">
        <v>497</v>
      </c>
      <c r="E141" s="82" t="s">
        <v>466</v>
      </c>
      <c r="F141" s="154" t="s">
        <v>477</v>
      </c>
      <c r="G141" s="113" t="s">
        <v>261</v>
      </c>
      <c r="H141" s="113"/>
      <c r="I141" s="101">
        <v>0</v>
      </c>
      <c r="J141" s="101">
        <v>0</v>
      </c>
      <c r="K141" s="324">
        <v>0</v>
      </c>
      <c r="L141" s="125">
        <v>0</v>
      </c>
      <c r="M141" s="125">
        <v>0</v>
      </c>
      <c r="N141" s="125">
        <v>0</v>
      </c>
      <c r="O141" s="81">
        <f t="shared" si="50"/>
        <v>0</v>
      </c>
      <c r="P141" s="101">
        <f t="shared" si="51"/>
        <v>0</v>
      </c>
      <c r="Q141" s="101">
        <f t="shared" si="52"/>
        <v>0</v>
      </c>
      <c r="R141" s="101">
        <f>K141*N141</f>
        <v>0</v>
      </c>
      <c r="S141" s="454">
        <f t="shared" si="53"/>
        <v>0</v>
      </c>
      <c r="T141" s="101">
        <v>0</v>
      </c>
      <c r="U141" s="101">
        <v>0</v>
      </c>
      <c r="V141" s="101">
        <v>0</v>
      </c>
    </row>
    <row r="142" spans="1:22" s="89" customFormat="1" ht="51" x14ac:dyDescent="0.2">
      <c r="A142" s="98">
        <v>34</v>
      </c>
      <c r="B142" s="459" t="s">
        <v>548</v>
      </c>
      <c r="C142" s="186" t="s">
        <v>547</v>
      </c>
      <c r="D142" s="186" t="s">
        <v>497</v>
      </c>
      <c r="E142" s="187" t="s">
        <v>444</v>
      </c>
      <c r="F142" s="188" t="s">
        <v>477</v>
      </c>
      <c r="G142" s="186" t="s">
        <v>261</v>
      </c>
      <c r="H142" s="186"/>
      <c r="I142" s="490">
        <v>0</v>
      </c>
      <c r="J142" s="490">
        <v>58.71</v>
      </c>
      <c r="K142" s="101">
        <f>J142-I142</f>
        <v>58.71</v>
      </c>
      <c r="L142" s="125">
        <v>0</v>
      </c>
      <c r="M142" s="125">
        <v>0</v>
      </c>
      <c r="N142" s="81">
        <v>60</v>
      </c>
      <c r="O142" s="81">
        <f t="shared" si="50"/>
        <v>60</v>
      </c>
      <c r="P142" s="101">
        <f t="shared" si="51"/>
        <v>0</v>
      </c>
      <c r="Q142" s="101">
        <f t="shared" si="52"/>
        <v>0</v>
      </c>
      <c r="R142" s="101">
        <f>K142*N142</f>
        <v>3522.6</v>
      </c>
      <c r="S142" s="454">
        <f t="shared" si="53"/>
        <v>3522.6</v>
      </c>
      <c r="T142" s="101">
        <v>3522.6</v>
      </c>
      <c r="U142" s="101">
        <v>3522.6</v>
      </c>
      <c r="V142" s="101">
        <v>3522.6</v>
      </c>
    </row>
    <row r="143" spans="1:22" s="89" customFormat="1" ht="38.25" x14ac:dyDescent="0.2">
      <c r="A143" s="81">
        <v>35</v>
      </c>
      <c r="B143" s="81" t="s">
        <v>549</v>
      </c>
      <c r="C143" s="113" t="s">
        <v>277</v>
      </c>
      <c r="D143" s="113" t="s">
        <v>497</v>
      </c>
      <c r="E143" s="82" t="s">
        <v>466</v>
      </c>
      <c r="F143" s="154" t="s">
        <v>477</v>
      </c>
      <c r="G143" s="113" t="s">
        <v>277</v>
      </c>
      <c r="H143" s="113"/>
      <c r="I143" s="101">
        <v>0</v>
      </c>
      <c r="J143" s="101">
        <v>26.2</v>
      </c>
      <c r="K143" s="101">
        <f>J143-I143</f>
        <v>26.2</v>
      </c>
      <c r="L143" s="81">
        <v>2500</v>
      </c>
      <c r="M143" s="125">
        <v>0</v>
      </c>
      <c r="N143" s="125">
        <v>0</v>
      </c>
      <c r="O143" s="81">
        <f t="shared" si="50"/>
        <v>2500</v>
      </c>
      <c r="P143" s="101">
        <f>L143*K143</f>
        <v>65500</v>
      </c>
      <c r="Q143" s="101">
        <f t="shared" si="52"/>
        <v>0</v>
      </c>
      <c r="R143" s="101">
        <f>K143*N143</f>
        <v>0</v>
      </c>
      <c r="S143" s="454">
        <f>SUM(P143:R143)</f>
        <v>65500</v>
      </c>
      <c r="T143" s="101">
        <v>65500</v>
      </c>
      <c r="U143" s="101">
        <v>65500</v>
      </c>
      <c r="V143" s="101">
        <v>65500</v>
      </c>
    </row>
    <row r="144" spans="1:22" ht="51" x14ac:dyDescent="0.2">
      <c r="A144" s="195">
        <v>36</v>
      </c>
      <c r="B144" s="197" t="s">
        <v>701</v>
      </c>
      <c r="C144" s="198" t="s">
        <v>700</v>
      </c>
      <c r="D144" s="196"/>
      <c r="E144" s="196" t="s">
        <v>444</v>
      </c>
      <c r="F144" s="199"/>
      <c r="G144" s="198" t="s">
        <v>700</v>
      </c>
      <c r="H144" s="198" t="s">
        <v>260</v>
      </c>
      <c r="I144" s="200"/>
      <c r="J144" s="200"/>
      <c r="K144" s="201"/>
      <c r="L144" s="202"/>
      <c r="M144" s="202"/>
      <c r="N144" s="202"/>
      <c r="O144" s="202"/>
      <c r="P144" s="203"/>
      <c r="Q144" s="203"/>
      <c r="R144" s="333"/>
      <c r="S144" s="333">
        <v>70979.83</v>
      </c>
      <c r="T144" s="333">
        <v>77130.859693045655</v>
      </c>
      <c r="U144" s="333">
        <v>74233.163208472179</v>
      </c>
      <c r="V144" s="333">
        <v>81673.92953041986</v>
      </c>
    </row>
    <row r="145" spans="1:22" ht="25.5" x14ac:dyDescent="0.2">
      <c r="A145" s="204">
        <v>37</v>
      </c>
      <c r="B145" s="204" t="s">
        <v>699</v>
      </c>
      <c r="C145" s="205" t="s">
        <v>698</v>
      </c>
      <c r="D145" s="205" t="s">
        <v>497</v>
      </c>
      <c r="E145" s="207" t="s">
        <v>444</v>
      </c>
      <c r="F145" s="208" t="s">
        <v>477</v>
      </c>
      <c r="G145" s="209" t="s">
        <v>697</v>
      </c>
      <c r="H145" s="205"/>
      <c r="I145" s="336"/>
      <c r="J145" s="336">
        <v>59.63</v>
      </c>
      <c r="K145" s="200">
        <v>59.63</v>
      </c>
      <c r="L145" s="197">
        <v>0</v>
      </c>
      <c r="M145" s="197">
        <v>0</v>
      </c>
      <c r="N145" s="210">
        <v>1739.5716891011723</v>
      </c>
      <c r="O145" s="197">
        <f>SUM(L145:N145)</f>
        <v>1739.5716891011723</v>
      </c>
      <c r="P145" s="197">
        <f>L145*K145</f>
        <v>0</v>
      </c>
      <c r="Q145" s="479">
        <v>0</v>
      </c>
      <c r="R145" s="200">
        <f>K145*N145</f>
        <v>103730.6598211029</v>
      </c>
      <c r="S145" s="200">
        <f>SUM(P145:R145)</f>
        <v>103730.6598211029</v>
      </c>
      <c r="T145" s="200">
        <v>103730.6598211029</v>
      </c>
      <c r="U145" s="200">
        <v>103730.6598211029</v>
      </c>
      <c r="V145" s="200">
        <v>103730.6598211029</v>
      </c>
    </row>
    <row r="146" spans="1:22" ht="25.5" x14ac:dyDescent="0.2">
      <c r="A146" s="204"/>
      <c r="B146" s="204"/>
      <c r="C146" s="205"/>
      <c r="D146" s="205"/>
      <c r="E146" s="207"/>
      <c r="F146" s="208"/>
      <c r="G146" s="209" t="s">
        <v>696</v>
      </c>
      <c r="H146" s="205"/>
      <c r="I146" s="336"/>
      <c r="J146" s="336">
        <v>92.24</v>
      </c>
      <c r="K146" s="200">
        <v>92.24</v>
      </c>
      <c r="L146" s="197"/>
      <c r="M146" s="197"/>
      <c r="N146" s="210">
        <v>1732.5491966999564</v>
      </c>
      <c r="O146" s="197">
        <f>SUM(L146:N146)</f>
        <v>1732.5491966999564</v>
      </c>
      <c r="P146" s="197">
        <f t="shared" ref="P146:P158" si="54">L146*K146</f>
        <v>0</v>
      </c>
      <c r="Q146" s="197">
        <v>0</v>
      </c>
      <c r="R146" s="200">
        <f t="shared" ref="R146:R147" si="55">K146*N146</f>
        <v>159810.33790360397</v>
      </c>
      <c r="S146" s="200">
        <f t="shared" ref="S146:S161" si="56">SUM(P146:R146)</f>
        <v>159810.33790360397</v>
      </c>
      <c r="T146" s="200">
        <v>159810.33790360397</v>
      </c>
      <c r="U146" s="200">
        <v>159810.33790360397</v>
      </c>
      <c r="V146" s="200">
        <v>159810.33790360397</v>
      </c>
    </row>
    <row r="147" spans="1:22" ht="25.5" x14ac:dyDescent="0.2">
      <c r="A147" s="212">
        <v>38</v>
      </c>
      <c r="B147" s="211" t="s">
        <v>695</v>
      </c>
      <c r="C147" s="214" t="s">
        <v>694</v>
      </c>
      <c r="D147" s="229" t="s">
        <v>497</v>
      </c>
      <c r="E147" s="215" t="s">
        <v>444</v>
      </c>
      <c r="F147" s="216" t="s">
        <v>477</v>
      </c>
      <c r="G147" s="217" t="s">
        <v>409</v>
      </c>
      <c r="H147" s="218"/>
      <c r="I147" s="200"/>
      <c r="J147" s="200">
        <v>1473.84</v>
      </c>
      <c r="K147" s="347">
        <v>1473.84</v>
      </c>
      <c r="L147" s="197">
        <v>0</v>
      </c>
      <c r="M147" s="197">
        <v>0</v>
      </c>
      <c r="N147" s="197">
        <v>50</v>
      </c>
      <c r="O147" s="197">
        <f t="shared" ref="O147:O163" si="57">SUM(L147:N147)</f>
        <v>50</v>
      </c>
      <c r="P147" s="197">
        <f t="shared" si="54"/>
        <v>0</v>
      </c>
      <c r="Q147" s="197">
        <v>0</v>
      </c>
      <c r="R147" s="200">
        <f t="shared" si="55"/>
        <v>73692</v>
      </c>
      <c r="S147" s="200">
        <f t="shared" si="56"/>
        <v>73692</v>
      </c>
      <c r="T147" s="200">
        <v>73692</v>
      </c>
      <c r="U147" s="200">
        <v>73692</v>
      </c>
      <c r="V147" s="200">
        <v>73692</v>
      </c>
    </row>
    <row r="148" spans="1:22" ht="25.5" x14ac:dyDescent="0.2">
      <c r="A148" s="220"/>
      <c r="B148" s="204"/>
      <c r="C148" s="221"/>
      <c r="D148" s="221"/>
      <c r="E148" s="207"/>
      <c r="F148" s="216" t="s">
        <v>477</v>
      </c>
      <c r="G148" s="222" t="s">
        <v>693</v>
      </c>
      <c r="H148" s="196"/>
      <c r="I148" s="200"/>
      <c r="J148" s="200">
        <v>1185.83</v>
      </c>
      <c r="K148" s="495">
        <v>1185.83</v>
      </c>
      <c r="L148" s="197">
        <v>0</v>
      </c>
      <c r="M148" s="197">
        <v>0</v>
      </c>
      <c r="N148" s="197">
        <v>50</v>
      </c>
      <c r="O148" s="197">
        <f t="shared" si="57"/>
        <v>50</v>
      </c>
      <c r="P148" s="197">
        <f t="shared" si="54"/>
        <v>0</v>
      </c>
      <c r="Q148" s="197">
        <v>0</v>
      </c>
      <c r="R148" s="200">
        <v>415040.5</v>
      </c>
      <c r="S148" s="200">
        <f t="shared" si="56"/>
        <v>415040.5</v>
      </c>
      <c r="T148" s="200">
        <v>415040.5</v>
      </c>
      <c r="U148" s="200">
        <v>415040.5</v>
      </c>
      <c r="V148" s="200">
        <v>415040.5</v>
      </c>
    </row>
    <row r="149" spans="1:22" ht="15.75" customHeight="1" x14ac:dyDescent="0.2">
      <c r="A149" s="220"/>
      <c r="B149" s="204"/>
      <c r="C149" s="221"/>
      <c r="D149" s="221"/>
      <c r="E149" s="207"/>
      <c r="F149" s="216" t="s">
        <v>477</v>
      </c>
      <c r="G149" s="222" t="s">
        <v>410</v>
      </c>
      <c r="H149" s="196"/>
      <c r="I149" s="200"/>
      <c r="J149" s="200">
        <v>834.12</v>
      </c>
      <c r="K149" s="495">
        <v>834.12</v>
      </c>
      <c r="L149" s="197">
        <v>0</v>
      </c>
      <c r="M149" s="197">
        <v>0</v>
      </c>
      <c r="N149" s="197">
        <v>50</v>
      </c>
      <c r="O149" s="197">
        <f t="shared" si="57"/>
        <v>50</v>
      </c>
      <c r="P149" s="197">
        <f t="shared" si="54"/>
        <v>0</v>
      </c>
      <c r="Q149" s="197">
        <v>0</v>
      </c>
      <c r="R149" s="480">
        <f>K149*N149</f>
        <v>41706</v>
      </c>
      <c r="S149" s="200">
        <f t="shared" si="56"/>
        <v>41706</v>
      </c>
      <c r="T149" s="200">
        <v>41706</v>
      </c>
      <c r="U149" s="200">
        <v>41706</v>
      </c>
      <c r="V149" s="200">
        <v>41706</v>
      </c>
    </row>
    <row r="150" spans="1:22" ht="15.75" customHeight="1" x14ac:dyDescent="0.2">
      <c r="A150" s="220"/>
      <c r="B150" s="204"/>
      <c r="C150" s="221"/>
      <c r="D150" s="221"/>
      <c r="E150" s="207"/>
      <c r="F150" s="216" t="s">
        <v>477</v>
      </c>
      <c r="G150" s="224" t="s">
        <v>411</v>
      </c>
      <c r="H150" s="196"/>
      <c r="I150" s="200"/>
      <c r="J150" s="200">
        <v>733.55</v>
      </c>
      <c r="K150" s="495">
        <v>733.55</v>
      </c>
      <c r="L150" s="197">
        <v>0</v>
      </c>
      <c r="M150" s="197">
        <v>0</v>
      </c>
      <c r="N150" s="197">
        <v>50</v>
      </c>
      <c r="O150" s="197">
        <f t="shared" si="57"/>
        <v>50</v>
      </c>
      <c r="P150" s="197">
        <f t="shared" si="54"/>
        <v>0</v>
      </c>
      <c r="Q150" s="197">
        <v>0</v>
      </c>
      <c r="R150" s="480">
        <f>K150*N150*2</f>
        <v>73355</v>
      </c>
      <c r="S150" s="200">
        <f t="shared" si="56"/>
        <v>73355</v>
      </c>
      <c r="T150" s="200">
        <v>73355</v>
      </c>
      <c r="U150" s="200">
        <v>73355</v>
      </c>
      <c r="V150" s="200">
        <v>73355</v>
      </c>
    </row>
    <row r="151" spans="1:22" ht="25.5" x14ac:dyDescent="0.2">
      <c r="A151" s="220"/>
      <c r="B151" s="204"/>
      <c r="C151" s="221"/>
      <c r="D151" s="221"/>
      <c r="E151" s="207"/>
      <c r="F151" s="216" t="s">
        <v>477</v>
      </c>
      <c r="G151" s="224" t="s">
        <v>412</v>
      </c>
      <c r="H151" s="196"/>
      <c r="I151" s="200"/>
      <c r="J151" s="200">
        <v>152.76</v>
      </c>
      <c r="K151" s="495">
        <v>152.76</v>
      </c>
      <c r="L151" s="197">
        <v>0</v>
      </c>
      <c r="M151" s="197">
        <v>0</v>
      </c>
      <c r="N151" s="197">
        <v>50</v>
      </c>
      <c r="O151" s="197">
        <f t="shared" si="57"/>
        <v>50</v>
      </c>
      <c r="P151" s="197">
        <f t="shared" si="54"/>
        <v>0</v>
      </c>
      <c r="Q151" s="197">
        <v>0</v>
      </c>
      <c r="R151" s="200">
        <f>K151*N151*1.5</f>
        <v>11457</v>
      </c>
      <c r="S151" s="200">
        <f t="shared" si="56"/>
        <v>11457</v>
      </c>
      <c r="T151" s="200">
        <v>11457</v>
      </c>
      <c r="U151" s="200">
        <v>11457</v>
      </c>
      <c r="V151" s="200">
        <v>11457</v>
      </c>
    </row>
    <row r="152" spans="1:22" ht="25.5" x14ac:dyDescent="0.2">
      <c r="A152" s="220"/>
      <c r="B152" s="204"/>
      <c r="C152" s="221"/>
      <c r="D152" s="221"/>
      <c r="E152" s="207"/>
      <c r="F152" s="216" t="s">
        <v>477</v>
      </c>
      <c r="G152" s="224" t="s">
        <v>413</v>
      </c>
      <c r="H152" s="196"/>
      <c r="I152" s="200"/>
      <c r="J152" s="200">
        <v>121.4</v>
      </c>
      <c r="K152" s="495">
        <v>121.4</v>
      </c>
      <c r="L152" s="197">
        <v>0</v>
      </c>
      <c r="M152" s="197">
        <v>0</v>
      </c>
      <c r="N152" s="197">
        <v>50</v>
      </c>
      <c r="O152" s="197">
        <f t="shared" si="57"/>
        <v>50</v>
      </c>
      <c r="P152" s="197">
        <f t="shared" si="54"/>
        <v>0</v>
      </c>
      <c r="Q152" s="197">
        <v>0</v>
      </c>
      <c r="R152" s="200">
        <f>K152*N152*0.5</f>
        <v>3035</v>
      </c>
      <c r="S152" s="200">
        <f>SUM(P152:R152)</f>
        <v>3035</v>
      </c>
      <c r="T152" s="200">
        <v>3035</v>
      </c>
      <c r="U152" s="200">
        <v>3035</v>
      </c>
      <c r="V152" s="200">
        <v>3035</v>
      </c>
    </row>
    <row r="153" spans="1:22" ht="17.25" customHeight="1" x14ac:dyDescent="0.2">
      <c r="A153" s="220"/>
      <c r="B153" s="204"/>
      <c r="C153" s="221"/>
      <c r="D153" s="221"/>
      <c r="E153" s="207"/>
      <c r="F153" s="216" t="s">
        <v>477</v>
      </c>
      <c r="G153" s="224" t="s">
        <v>414</v>
      </c>
      <c r="H153" s="196"/>
      <c r="I153" s="200"/>
      <c r="J153" s="200">
        <v>4356</v>
      </c>
      <c r="K153" s="495">
        <v>4356</v>
      </c>
      <c r="L153" s="197">
        <v>0</v>
      </c>
      <c r="M153" s="197">
        <v>0</v>
      </c>
      <c r="N153" s="195">
        <v>50</v>
      </c>
      <c r="O153" s="197">
        <f t="shared" si="57"/>
        <v>50</v>
      </c>
      <c r="P153" s="197">
        <f t="shared" si="54"/>
        <v>0</v>
      </c>
      <c r="Q153" s="197">
        <v>0</v>
      </c>
      <c r="R153" s="200">
        <f>K153*N153*2</f>
        <v>435600</v>
      </c>
      <c r="S153" s="200">
        <f t="shared" si="56"/>
        <v>435600</v>
      </c>
      <c r="T153" s="200">
        <v>435600</v>
      </c>
      <c r="U153" s="200">
        <v>435600</v>
      </c>
      <c r="V153" s="200">
        <v>435600</v>
      </c>
    </row>
    <row r="154" spans="1:22" ht="17.25" customHeight="1" x14ac:dyDescent="0.2">
      <c r="A154" s="220"/>
      <c r="B154" s="204"/>
      <c r="C154" s="221"/>
      <c r="D154" s="221"/>
      <c r="E154" s="207"/>
      <c r="F154" s="216" t="s">
        <v>477</v>
      </c>
      <c r="G154" s="224" t="s">
        <v>415</v>
      </c>
      <c r="H154" s="196"/>
      <c r="I154" s="200"/>
      <c r="J154" s="200">
        <v>290.08</v>
      </c>
      <c r="K154" s="495">
        <v>290.08</v>
      </c>
      <c r="L154" s="197">
        <v>0</v>
      </c>
      <c r="M154" s="197">
        <v>0</v>
      </c>
      <c r="N154" s="197">
        <v>50</v>
      </c>
      <c r="O154" s="197">
        <f t="shared" si="57"/>
        <v>50</v>
      </c>
      <c r="P154" s="197">
        <f t="shared" si="54"/>
        <v>0</v>
      </c>
      <c r="Q154" s="197">
        <v>0</v>
      </c>
      <c r="R154" s="200">
        <f>K154*N154*2</f>
        <v>29008</v>
      </c>
      <c r="S154" s="200">
        <f t="shared" si="56"/>
        <v>29008</v>
      </c>
      <c r="T154" s="200">
        <v>29008</v>
      </c>
      <c r="U154" s="200">
        <v>29008</v>
      </c>
      <c r="V154" s="200">
        <v>29008</v>
      </c>
    </row>
    <row r="155" spans="1:22" ht="17.25" customHeight="1" x14ac:dyDescent="0.2">
      <c r="A155" s="220"/>
      <c r="B155" s="204"/>
      <c r="C155" s="221"/>
      <c r="D155" s="221"/>
      <c r="E155" s="207"/>
      <c r="F155" s="216" t="s">
        <v>477</v>
      </c>
      <c r="G155" s="224" t="s">
        <v>417</v>
      </c>
      <c r="H155" s="196"/>
      <c r="I155" s="200"/>
      <c r="J155" s="200">
        <v>1282.4000000000001</v>
      </c>
      <c r="K155" s="495">
        <v>1282.4000000000001</v>
      </c>
      <c r="L155" s="197">
        <v>0</v>
      </c>
      <c r="M155" s="197">
        <v>0</v>
      </c>
      <c r="N155" s="197">
        <v>50</v>
      </c>
      <c r="O155" s="197">
        <f t="shared" si="57"/>
        <v>50</v>
      </c>
      <c r="P155" s="197">
        <f t="shared" si="54"/>
        <v>0</v>
      </c>
      <c r="Q155" s="197">
        <v>0</v>
      </c>
      <c r="R155" s="200">
        <f>K155*N155*0.5</f>
        <v>32060.000000000004</v>
      </c>
      <c r="S155" s="200">
        <f t="shared" si="56"/>
        <v>32060.000000000004</v>
      </c>
      <c r="T155" s="200">
        <v>64120.000000000007</v>
      </c>
      <c r="U155" s="200">
        <v>64120.000000000007</v>
      </c>
      <c r="V155" s="200">
        <v>64120.000000000007</v>
      </c>
    </row>
    <row r="156" spans="1:22" ht="17.25" customHeight="1" x14ac:dyDescent="0.2">
      <c r="A156" s="220"/>
      <c r="B156" s="204"/>
      <c r="C156" s="221"/>
      <c r="D156" s="221"/>
      <c r="E156" s="207"/>
      <c r="F156" s="216" t="s">
        <v>477</v>
      </c>
      <c r="G156" s="224" t="s">
        <v>416</v>
      </c>
      <c r="H156" s="196"/>
      <c r="I156" s="200"/>
      <c r="J156" s="200">
        <v>3332</v>
      </c>
      <c r="K156" s="495">
        <v>3332</v>
      </c>
      <c r="L156" s="197">
        <v>0</v>
      </c>
      <c r="M156" s="197">
        <v>0</v>
      </c>
      <c r="N156" s="197">
        <v>50</v>
      </c>
      <c r="O156" s="197">
        <f t="shared" si="57"/>
        <v>50</v>
      </c>
      <c r="P156" s="197">
        <f t="shared" si="54"/>
        <v>0</v>
      </c>
      <c r="Q156" s="197">
        <v>0</v>
      </c>
      <c r="R156" s="200">
        <f>K156*N156</f>
        <v>166600</v>
      </c>
      <c r="S156" s="200">
        <f t="shared" si="56"/>
        <v>166600</v>
      </c>
      <c r="T156" s="200">
        <v>166600</v>
      </c>
      <c r="U156" s="200">
        <v>166600</v>
      </c>
      <c r="V156" s="200">
        <v>166600</v>
      </c>
    </row>
    <row r="157" spans="1:22" ht="17.25" customHeight="1" x14ac:dyDescent="0.2">
      <c r="A157" s="220"/>
      <c r="B157" s="204"/>
      <c r="C157" s="221"/>
      <c r="D157" s="260"/>
      <c r="E157" s="225"/>
      <c r="F157" s="216" t="s">
        <v>477</v>
      </c>
      <c r="G157" s="226" t="s">
        <v>418</v>
      </c>
      <c r="H157" s="213"/>
      <c r="I157" s="334"/>
      <c r="J157" s="334">
        <v>116.16</v>
      </c>
      <c r="K157" s="343">
        <v>116.16</v>
      </c>
      <c r="L157" s="211">
        <v>0</v>
      </c>
      <c r="M157" s="211">
        <v>0</v>
      </c>
      <c r="N157" s="211">
        <v>50</v>
      </c>
      <c r="O157" s="197">
        <f t="shared" si="57"/>
        <v>50</v>
      </c>
      <c r="P157" s="197">
        <f t="shared" si="54"/>
        <v>0</v>
      </c>
      <c r="Q157" s="211">
        <v>0</v>
      </c>
      <c r="R157" s="334">
        <v>156816</v>
      </c>
      <c r="S157" s="200">
        <f t="shared" si="56"/>
        <v>156816</v>
      </c>
      <c r="T157" s="334">
        <v>156816</v>
      </c>
      <c r="U157" s="334">
        <v>156816</v>
      </c>
      <c r="V157" s="334">
        <v>156816</v>
      </c>
    </row>
    <row r="158" spans="1:22" ht="51" x14ac:dyDescent="0.2">
      <c r="A158" s="211">
        <v>39</v>
      </c>
      <c r="B158" s="211" t="s">
        <v>692</v>
      </c>
      <c r="C158" s="213" t="s">
        <v>547</v>
      </c>
      <c r="D158" s="196"/>
      <c r="E158" s="206"/>
      <c r="F158" s="227" t="s">
        <v>477</v>
      </c>
      <c r="G158" s="213" t="s">
        <v>691</v>
      </c>
      <c r="H158" s="213"/>
      <c r="I158" s="334"/>
      <c r="J158" s="334">
        <v>58.71</v>
      </c>
      <c r="K158" s="343">
        <v>58.71</v>
      </c>
      <c r="L158" s="211">
        <v>0</v>
      </c>
      <c r="M158" s="211">
        <v>0</v>
      </c>
      <c r="N158" s="211">
        <v>60</v>
      </c>
      <c r="O158" s="197">
        <f>SUM(L158:N158)</f>
        <v>60</v>
      </c>
      <c r="P158" s="197">
        <f t="shared" si="54"/>
        <v>0</v>
      </c>
      <c r="Q158" s="211">
        <v>0</v>
      </c>
      <c r="R158" s="334">
        <f>K158*N158</f>
        <v>3522.6</v>
      </c>
      <c r="S158" s="200">
        <f t="shared" si="56"/>
        <v>3522.6</v>
      </c>
      <c r="T158" s="334">
        <v>3522.6</v>
      </c>
      <c r="U158" s="334">
        <v>3522.6</v>
      </c>
      <c r="V158" s="334">
        <v>3522.6</v>
      </c>
    </row>
    <row r="159" spans="1:22" ht="25.5" x14ac:dyDescent="0.2">
      <c r="A159" s="211">
        <v>40</v>
      </c>
      <c r="B159" s="211" t="s">
        <v>690</v>
      </c>
      <c r="C159" s="213" t="s">
        <v>689</v>
      </c>
      <c r="D159" s="213" t="s">
        <v>497</v>
      </c>
      <c r="E159" s="215" t="s">
        <v>466</v>
      </c>
      <c r="F159" s="216" t="s">
        <v>477</v>
      </c>
      <c r="G159" s="196" t="s">
        <v>8</v>
      </c>
      <c r="H159" s="196"/>
      <c r="I159" s="200"/>
      <c r="J159" s="200">
        <v>3.41</v>
      </c>
      <c r="K159" s="200">
        <v>3.41</v>
      </c>
      <c r="L159" s="197">
        <v>650</v>
      </c>
      <c r="M159" s="197">
        <v>0</v>
      </c>
      <c r="N159" s="197">
        <v>0</v>
      </c>
      <c r="O159" s="197">
        <f t="shared" si="57"/>
        <v>650</v>
      </c>
      <c r="P159" s="197">
        <f>L159*K159+1300</f>
        <v>3516.5</v>
      </c>
      <c r="Q159" s="211">
        <v>0</v>
      </c>
      <c r="R159" s="334">
        <f t="shared" ref="R159:R163" si="58">K159*N159</f>
        <v>0</v>
      </c>
      <c r="S159" s="200">
        <f>SUM(P159:R159)</f>
        <v>3516.5</v>
      </c>
      <c r="T159" s="200">
        <v>3516.5</v>
      </c>
      <c r="U159" s="200">
        <v>3516.5</v>
      </c>
      <c r="V159" s="200">
        <v>3516.5</v>
      </c>
    </row>
    <row r="160" spans="1:22" ht="25.5" x14ac:dyDescent="0.2">
      <c r="A160" s="212">
        <v>41</v>
      </c>
      <c r="B160" s="211" t="s">
        <v>688</v>
      </c>
      <c r="C160" s="229" t="s">
        <v>365</v>
      </c>
      <c r="D160" s="229" t="s">
        <v>497</v>
      </c>
      <c r="E160" s="215" t="s">
        <v>466</v>
      </c>
      <c r="F160" s="216" t="s">
        <v>477</v>
      </c>
      <c r="G160" s="230" t="s">
        <v>365</v>
      </c>
      <c r="H160" s="196"/>
      <c r="I160" s="200"/>
      <c r="J160" s="200">
        <v>8.16</v>
      </c>
      <c r="K160" s="200">
        <v>8.16</v>
      </c>
      <c r="L160" s="197">
        <v>80</v>
      </c>
      <c r="M160" s="197">
        <v>0</v>
      </c>
      <c r="N160" s="197">
        <v>0</v>
      </c>
      <c r="O160" s="197">
        <f t="shared" si="57"/>
        <v>80</v>
      </c>
      <c r="P160" s="197">
        <f>J160*L160*60</f>
        <v>39168</v>
      </c>
      <c r="Q160" s="211">
        <v>0</v>
      </c>
      <c r="R160" s="334">
        <f t="shared" si="58"/>
        <v>0</v>
      </c>
      <c r="S160" s="200">
        <f t="shared" si="56"/>
        <v>39168</v>
      </c>
      <c r="T160" s="200">
        <v>39168</v>
      </c>
      <c r="U160" s="200">
        <v>39168</v>
      </c>
      <c r="V160" s="200">
        <v>39168</v>
      </c>
    </row>
    <row r="161" spans="1:22" ht="25.5" x14ac:dyDescent="0.2">
      <c r="A161" s="220"/>
      <c r="B161" s="204"/>
      <c r="C161" s="219"/>
      <c r="D161" s="260"/>
      <c r="E161" s="231"/>
      <c r="F161" s="232">
        <v>60153</v>
      </c>
      <c r="G161" s="230" t="s">
        <v>687</v>
      </c>
      <c r="H161" s="215" t="s">
        <v>260</v>
      </c>
      <c r="I161" s="334"/>
      <c r="J161" s="334">
        <v>12.84</v>
      </c>
      <c r="K161" s="334">
        <v>12.84</v>
      </c>
      <c r="L161" s="233">
        <v>80</v>
      </c>
      <c r="M161" s="211">
        <v>0</v>
      </c>
      <c r="N161" s="211">
        <v>0</v>
      </c>
      <c r="O161" s="197">
        <f t="shared" si="57"/>
        <v>80</v>
      </c>
      <c r="P161" s="211">
        <f>J161*L161*10</f>
        <v>10272</v>
      </c>
      <c r="Q161" s="211">
        <v>0</v>
      </c>
      <c r="R161" s="334">
        <f t="shared" si="58"/>
        <v>0</v>
      </c>
      <c r="S161" s="200">
        <f t="shared" si="56"/>
        <v>10272</v>
      </c>
      <c r="T161" s="334">
        <v>10272</v>
      </c>
      <c r="U161" s="334">
        <v>10272</v>
      </c>
      <c r="V161" s="334">
        <v>10272</v>
      </c>
    </row>
    <row r="162" spans="1:22" ht="25.5" x14ac:dyDescent="0.2">
      <c r="A162" s="212">
        <v>42</v>
      </c>
      <c r="B162" s="211" t="s">
        <v>686</v>
      </c>
      <c r="C162" s="234" t="s">
        <v>684</v>
      </c>
      <c r="D162" s="316"/>
      <c r="E162" s="318" t="s">
        <v>685</v>
      </c>
      <c r="F162" s="235"/>
      <c r="G162" s="234" t="s">
        <v>684</v>
      </c>
      <c r="H162" s="236"/>
      <c r="I162" s="335"/>
      <c r="J162" s="335"/>
      <c r="K162" s="335"/>
      <c r="L162" s="237"/>
      <c r="M162" s="237"/>
      <c r="N162" s="237"/>
      <c r="O162" s="197">
        <f t="shared" si="57"/>
        <v>0</v>
      </c>
      <c r="P162" s="237"/>
      <c r="Q162" s="237"/>
      <c r="R162" s="334">
        <f t="shared" si="58"/>
        <v>0</v>
      </c>
      <c r="S162" s="335">
        <v>41270788.77188085</v>
      </c>
      <c r="T162" s="335">
        <v>41270788.77188085</v>
      </c>
      <c r="U162" s="335">
        <v>41270788.77188085</v>
      </c>
      <c r="V162" s="335">
        <v>41270788.77188085</v>
      </c>
    </row>
    <row r="163" spans="1:22" ht="25.5" x14ac:dyDescent="0.2">
      <c r="A163" s="204">
        <v>43</v>
      </c>
      <c r="B163" s="204" t="s">
        <v>683</v>
      </c>
      <c r="C163" s="238" t="s">
        <v>682</v>
      </c>
      <c r="D163" s="317"/>
      <c r="E163" s="198" t="s">
        <v>466</v>
      </c>
      <c r="F163" s="239"/>
      <c r="G163" s="239" t="s">
        <v>682</v>
      </c>
      <c r="H163" s="242"/>
      <c r="I163" s="200"/>
      <c r="J163" s="200">
        <v>0</v>
      </c>
      <c r="K163" s="200">
        <v>0</v>
      </c>
      <c r="L163" s="197">
        <v>0</v>
      </c>
      <c r="M163" s="197">
        <v>0</v>
      </c>
      <c r="N163" s="197">
        <v>0</v>
      </c>
      <c r="O163" s="197">
        <f t="shared" si="57"/>
        <v>0</v>
      </c>
      <c r="P163" s="197"/>
      <c r="Q163" s="197">
        <v>0</v>
      </c>
      <c r="R163" s="334">
        <f t="shared" si="58"/>
        <v>0</v>
      </c>
      <c r="S163" s="336">
        <v>64475.200000000004</v>
      </c>
      <c r="T163" s="336">
        <v>64475.200000000004</v>
      </c>
      <c r="U163" s="336">
        <v>64475.200000000004</v>
      </c>
      <c r="V163" s="336">
        <v>64475.200000000004</v>
      </c>
    </row>
    <row r="164" spans="1:22" ht="38.25" x14ac:dyDescent="0.2">
      <c r="A164" s="212">
        <v>44</v>
      </c>
      <c r="B164" s="211" t="s">
        <v>681</v>
      </c>
      <c r="C164" s="229" t="s">
        <v>680</v>
      </c>
      <c r="D164" s="213" t="s">
        <v>497</v>
      </c>
      <c r="E164" s="240" t="s">
        <v>466</v>
      </c>
      <c r="F164" s="216" t="s">
        <v>477</v>
      </c>
      <c r="G164" s="241" t="s">
        <v>250</v>
      </c>
      <c r="H164" s="242"/>
      <c r="I164" s="200"/>
      <c r="J164" s="200">
        <v>1.1200000000000001</v>
      </c>
      <c r="K164" s="342"/>
      <c r="L164" s="243"/>
      <c r="M164" s="243"/>
      <c r="N164" s="243"/>
      <c r="O164" s="243"/>
      <c r="P164" s="243"/>
      <c r="Q164" s="243"/>
      <c r="R164" s="337"/>
      <c r="S164" s="334">
        <v>193188.04</v>
      </c>
      <c r="T164" s="334">
        <v>233471.62</v>
      </c>
      <c r="U164" s="334">
        <v>241838.68</v>
      </c>
      <c r="V164" s="334">
        <v>241838.68</v>
      </c>
    </row>
    <row r="165" spans="1:22" ht="25.5" x14ac:dyDescent="0.2">
      <c r="A165" s="220"/>
      <c r="B165" s="204"/>
      <c r="C165" s="220"/>
      <c r="D165" s="205"/>
      <c r="E165" s="215" t="s">
        <v>444</v>
      </c>
      <c r="F165" s="216" t="s">
        <v>477</v>
      </c>
      <c r="G165" s="244" t="s">
        <v>249</v>
      </c>
      <c r="H165" s="242"/>
      <c r="I165" s="200"/>
      <c r="J165" s="200">
        <v>403.2</v>
      </c>
      <c r="K165" s="344"/>
      <c r="L165" s="245"/>
      <c r="M165" s="245"/>
      <c r="N165" s="245"/>
      <c r="O165" s="245"/>
      <c r="P165" s="245"/>
      <c r="Q165" s="245"/>
      <c r="R165" s="338"/>
      <c r="S165" s="339"/>
      <c r="T165" s="339"/>
      <c r="U165" s="339"/>
      <c r="V165" s="339"/>
    </row>
    <row r="166" spans="1:22" x14ac:dyDescent="0.2">
      <c r="A166" s="220"/>
      <c r="B166" s="204"/>
      <c r="C166" s="220"/>
      <c r="D166" s="205"/>
      <c r="E166" s="204"/>
      <c r="F166" s="216" t="s">
        <v>477</v>
      </c>
      <c r="G166" s="244" t="s">
        <v>251</v>
      </c>
      <c r="H166" s="242"/>
      <c r="I166" s="200"/>
      <c r="J166" s="200">
        <v>66.930000000000007</v>
      </c>
      <c r="K166" s="344"/>
      <c r="L166" s="245"/>
      <c r="M166" s="245"/>
      <c r="N166" s="245"/>
      <c r="O166" s="245"/>
      <c r="P166" s="245"/>
      <c r="Q166" s="245"/>
      <c r="R166" s="338"/>
      <c r="S166" s="339"/>
      <c r="T166" s="339"/>
      <c r="U166" s="339"/>
      <c r="V166" s="339"/>
    </row>
    <row r="167" spans="1:22" ht="25.5" x14ac:dyDescent="0.2">
      <c r="A167" s="220"/>
      <c r="B167" s="204"/>
      <c r="C167" s="220"/>
      <c r="D167" s="205"/>
      <c r="E167" s="204"/>
      <c r="F167" s="216" t="s">
        <v>477</v>
      </c>
      <c r="G167" s="244" t="s">
        <v>299</v>
      </c>
      <c r="H167" s="242"/>
      <c r="I167" s="200"/>
      <c r="J167" s="200">
        <v>29.95</v>
      </c>
      <c r="K167" s="344"/>
      <c r="L167" s="245"/>
      <c r="M167" s="245"/>
      <c r="N167" s="245"/>
      <c r="O167" s="245"/>
      <c r="P167" s="245"/>
      <c r="Q167" s="245"/>
      <c r="R167" s="338"/>
      <c r="S167" s="339"/>
      <c r="T167" s="339"/>
      <c r="U167" s="339"/>
      <c r="V167" s="339"/>
    </row>
    <row r="168" spans="1:22" ht="25.5" x14ac:dyDescent="0.2">
      <c r="A168" s="220"/>
      <c r="B168" s="204"/>
      <c r="C168" s="220"/>
      <c r="D168" s="205"/>
      <c r="E168" s="204"/>
      <c r="F168" s="216" t="s">
        <v>477</v>
      </c>
      <c r="G168" s="209" t="s">
        <v>300</v>
      </c>
      <c r="H168" s="242"/>
      <c r="I168" s="200"/>
      <c r="J168" s="200">
        <v>303.89</v>
      </c>
      <c r="K168" s="344"/>
      <c r="L168" s="245"/>
      <c r="M168" s="245"/>
      <c r="N168" s="245"/>
      <c r="O168" s="245"/>
      <c r="P168" s="245"/>
      <c r="Q168" s="245"/>
      <c r="R168" s="338"/>
      <c r="S168" s="339"/>
      <c r="T168" s="339"/>
      <c r="U168" s="339"/>
      <c r="V168" s="339"/>
    </row>
    <row r="169" spans="1:22" x14ac:dyDescent="0.2">
      <c r="A169" s="220"/>
      <c r="B169" s="204"/>
      <c r="C169" s="220"/>
      <c r="D169" s="205"/>
      <c r="E169" s="204"/>
      <c r="F169" s="216" t="s">
        <v>477</v>
      </c>
      <c r="G169" s="230" t="s">
        <v>301</v>
      </c>
      <c r="H169" s="242"/>
      <c r="I169" s="200"/>
      <c r="J169" s="200">
        <v>36.6</v>
      </c>
      <c r="K169" s="344"/>
      <c r="L169" s="245"/>
      <c r="M169" s="245"/>
      <c r="N169" s="245"/>
      <c r="O169" s="245"/>
      <c r="P169" s="245"/>
      <c r="Q169" s="245"/>
      <c r="R169" s="338"/>
      <c r="S169" s="339"/>
      <c r="T169" s="339"/>
      <c r="U169" s="339"/>
      <c r="V169" s="339"/>
    </row>
    <row r="170" spans="1:22" x14ac:dyDescent="0.2">
      <c r="A170" s="220"/>
      <c r="B170" s="204"/>
      <c r="C170" s="220"/>
      <c r="D170" s="205"/>
      <c r="E170" s="204"/>
      <c r="F170" s="216" t="s">
        <v>477</v>
      </c>
      <c r="G170" s="230" t="s">
        <v>302</v>
      </c>
      <c r="H170" s="242"/>
      <c r="I170" s="200"/>
      <c r="J170" s="200">
        <v>16.02</v>
      </c>
      <c r="K170" s="344"/>
      <c r="L170" s="245"/>
      <c r="M170" s="245"/>
      <c r="N170" s="245"/>
      <c r="O170" s="245"/>
      <c r="P170" s="245"/>
      <c r="Q170" s="245"/>
      <c r="R170" s="338"/>
      <c r="S170" s="339"/>
      <c r="T170" s="339"/>
      <c r="U170" s="339"/>
      <c r="V170" s="339"/>
    </row>
    <row r="171" spans="1:22" ht="25.5" x14ac:dyDescent="0.2">
      <c r="A171" s="220"/>
      <c r="B171" s="204"/>
      <c r="C171" s="220"/>
      <c r="D171" s="276"/>
      <c r="E171" s="231"/>
      <c r="F171" s="216" t="s">
        <v>477</v>
      </c>
      <c r="G171" s="230" t="s">
        <v>303</v>
      </c>
      <c r="H171" s="242"/>
      <c r="I171" s="200"/>
      <c r="J171" s="200">
        <v>303.89</v>
      </c>
      <c r="K171" s="346"/>
      <c r="L171" s="247"/>
      <c r="M171" s="247"/>
      <c r="N171" s="247"/>
      <c r="O171" s="247"/>
      <c r="P171" s="247"/>
      <c r="Q171" s="247"/>
      <c r="R171" s="340"/>
      <c r="S171" s="341"/>
      <c r="T171" s="341"/>
      <c r="U171" s="341"/>
      <c r="V171" s="341"/>
    </row>
    <row r="172" spans="1:22" ht="25.5" x14ac:dyDescent="0.2">
      <c r="A172" s="211">
        <v>45</v>
      </c>
      <c r="B172" s="211" t="s">
        <v>679</v>
      </c>
      <c r="C172" s="213" t="s">
        <v>678</v>
      </c>
      <c r="D172" s="213" t="s">
        <v>497</v>
      </c>
      <c r="E172" s="198" t="s">
        <v>444</v>
      </c>
      <c r="F172" s="216" t="s">
        <v>477</v>
      </c>
      <c r="G172" s="196" t="s">
        <v>678</v>
      </c>
      <c r="H172" s="196"/>
      <c r="I172" s="200"/>
      <c r="J172" s="200">
        <v>9.9700000000000006</v>
      </c>
      <c r="K172" s="200">
        <f>J172-I172</f>
        <v>9.9700000000000006</v>
      </c>
      <c r="L172" s="197">
        <v>0</v>
      </c>
      <c r="M172" s="197">
        <v>0</v>
      </c>
      <c r="N172" s="197">
        <v>1700</v>
      </c>
      <c r="O172" s="197">
        <f>SUM(L172:N172)</f>
        <v>1700</v>
      </c>
      <c r="P172" s="197">
        <v>0</v>
      </c>
      <c r="Q172" s="197">
        <v>0</v>
      </c>
      <c r="R172" s="200">
        <f>K172*N172</f>
        <v>16949</v>
      </c>
      <c r="S172" s="200">
        <f>SUM(P172:R172)</f>
        <v>16949</v>
      </c>
      <c r="T172" s="200">
        <v>16949</v>
      </c>
      <c r="U172" s="200">
        <v>16949</v>
      </c>
      <c r="V172" s="200">
        <v>16949</v>
      </c>
    </row>
    <row r="173" spans="1:22" ht="25.5" x14ac:dyDescent="0.2">
      <c r="A173" s="212">
        <v>46</v>
      </c>
      <c r="B173" s="211" t="s">
        <v>677</v>
      </c>
      <c r="C173" s="229" t="s">
        <v>676</v>
      </c>
      <c r="D173" s="213" t="s">
        <v>552</v>
      </c>
      <c r="E173" s="240" t="s">
        <v>444</v>
      </c>
      <c r="F173" s="248" t="s">
        <v>675</v>
      </c>
      <c r="G173" s="249" t="s">
        <v>674</v>
      </c>
      <c r="H173" s="198" t="s">
        <v>260</v>
      </c>
      <c r="I173" s="200">
        <v>16.579999999999998</v>
      </c>
      <c r="J173" s="200">
        <v>18.03090243602362</v>
      </c>
      <c r="K173" s="200">
        <f t="shared" ref="K173:K179" si="59">J173-I173</f>
        <v>1.4509024360236218</v>
      </c>
      <c r="L173" s="197">
        <v>30498</v>
      </c>
      <c r="M173" s="211">
        <v>0</v>
      </c>
      <c r="N173" s="211">
        <v>897</v>
      </c>
      <c r="O173" s="211">
        <f t="shared" ref="O173:O174" si="60">SUM(L173:N173)</f>
        <v>31395</v>
      </c>
      <c r="P173" s="211">
        <f>L173*K173</f>
        <v>44249.622493848416</v>
      </c>
      <c r="Q173" s="211">
        <v>0</v>
      </c>
      <c r="R173" s="200">
        <f>K173*N173</f>
        <v>1301.4594851131887</v>
      </c>
      <c r="S173" s="334">
        <f>SUM(P173:R173)</f>
        <v>45551.081978961607</v>
      </c>
      <c r="T173" s="334">
        <v>45551.081978961607</v>
      </c>
      <c r="U173" s="334">
        <v>45551.081978961607</v>
      </c>
      <c r="V173" s="334">
        <v>45551.081978961607</v>
      </c>
    </row>
    <row r="174" spans="1:22" ht="25.5" x14ac:dyDescent="0.2">
      <c r="A174" s="220"/>
      <c r="B174" s="204"/>
      <c r="C174" s="220"/>
      <c r="D174" s="205"/>
      <c r="E174" s="525" t="s">
        <v>466</v>
      </c>
      <c r="F174" s="232">
        <v>50713</v>
      </c>
      <c r="G174" s="230" t="s">
        <v>673</v>
      </c>
      <c r="H174" s="198" t="s">
        <v>260</v>
      </c>
      <c r="I174" s="200">
        <v>10.86</v>
      </c>
      <c r="J174" s="200">
        <v>12.810902436023621</v>
      </c>
      <c r="K174" s="200">
        <f t="shared" si="59"/>
        <v>1.9509024360236218</v>
      </c>
      <c r="L174" s="223">
        <v>175581</v>
      </c>
      <c r="M174" s="212">
        <v>0</v>
      </c>
      <c r="N174" s="212">
        <v>11934</v>
      </c>
      <c r="O174" s="211">
        <f t="shared" si="60"/>
        <v>187515</v>
      </c>
      <c r="P174" s="237">
        <v>395215.70061946352</v>
      </c>
      <c r="Q174" s="237">
        <v>0</v>
      </c>
      <c r="R174" s="342">
        <v>26862.269671505899</v>
      </c>
      <c r="S174" s="334">
        <f>SUM(P174:R174)</f>
        <v>422077.97029096942</v>
      </c>
      <c r="T174" s="342">
        <v>422077.97029096942</v>
      </c>
      <c r="U174" s="343">
        <v>422077.97029096942</v>
      </c>
      <c r="V174" s="334">
        <v>422077.97029096942</v>
      </c>
    </row>
    <row r="175" spans="1:22" ht="20.25" customHeight="1" x14ac:dyDescent="0.2">
      <c r="A175" s="220"/>
      <c r="B175" s="204"/>
      <c r="C175" s="220"/>
      <c r="D175" s="205"/>
      <c r="E175" s="526"/>
      <c r="F175" s="248" t="s">
        <v>672</v>
      </c>
      <c r="G175" s="230" t="s">
        <v>671</v>
      </c>
      <c r="H175" s="198" t="s">
        <v>260</v>
      </c>
      <c r="I175" s="200">
        <v>10.86</v>
      </c>
      <c r="J175" s="200">
        <v>12.810902436023621</v>
      </c>
      <c r="K175" s="200">
        <f>J175-I175</f>
        <v>1.9509024360236218</v>
      </c>
      <c r="L175" s="223"/>
      <c r="M175" s="220"/>
      <c r="N175" s="220"/>
      <c r="O175" s="220"/>
      <c r="P175" s="204"/>
      <c r="Q175" s="250"/>
      <c r="R175" s="344"/>
      <c r="S175" s="345"/>
      <c r="T175" s="345"/>
      <c r="U175" s="345"/>
      <c r="V175" s="336"/>
    </row>
    <row r="176" spans="1:22" ht="20.25" customHeight="1" x14ac:dyDescent="0.2">
      <c r="A176" s="220"/>
      <c r="B176" s="204"/>
      <c r="C176" s="220"/>
      <c r="D176" s="205"/>
      <c r="E176" s="526"/>
      <c r="F176" s="248" t="s">
        <v>670</v>
      </c>
      <c r="G176" s="230" t="s">
        <v>669</v>
      </c>
      <c r="H176" s="198" t="s">
        <v>260</v>
      </c>
      <c r="I176" s="200">
        <v>10.86</v>
      </c>
      <c r="J176" s="200">
        <v>13.310902436023621</v>
      </c>
      <c r="K176" s="200">
        <f t="shared" si="59"/>
        <v>2.4509024360236218</v>
      </c>
      <c r="L176" s="223"/>
      <c r="M176" s="220"/>
      <c r="N176" s="220"/>
      <c r="O176" s="220"/>
      <c r="P176" s="204"/>
      <c r="Q176" s="250"/>
      <c r="R176" s="344" t="s">
        <v>668</v>
      </c>
      <c r="S176" s="345"/>
      <c r="T176" s="345"/>
      <c r="U176" s="345"/>
      <c r="V176" s="336"/>
    </row>
    <row r="177" spans="1:22" ht="20.25" customHeight="1" x14ac:dyDescent="0.2">
      <c r="A177" s="220"/>
      <c r="B177" s="204"/>
      <c r="C177" s="220"/>
      <c r="D177" s="205"/>
      <c r="E177" s="526"/>
      <c r="F177" s="248" t="s">
        <v>667</v>
      </c>
      <c r="G177" s="230" t="s">
        <v>666</v>
      </c>
      <c r="H177" s="198" t="s">
        <v>260</v>
      </c>
      <c r="I177" s="200">
        <v>10.86</v>
      </c>
      <c r="J177" s="200">
        <v>13.310902436023621</v>
      </c>
      <c r="K177" s="200">
        <f>J177-I177</f>
        <v>2.4509024360236218</v>
      </c>
      <c r="L177" s="223"/>
      <c r="M177" s="220"/>
      <c r="N177" s="220"/>
      <c r="O177" s="220"/>
      <c r="P177" s="204"/>
      <c r="Q177" s="250"/>
      <c r="R177" s="344"/>
      <c r="S177" s="345"/>
      <c r="T177" s="345"/>
      <c r="U177" s="345"/>
      <c r="V177" s="336"/>
    </row>
    <row r="178" spans="1:22" ht="20.25" customHeight="1" x14ac:dyDescent="0.2">
      <c r="A178" s="220"/>
      <c r="B178" s="204"/>
      <c r="C178" s="220"/>
      <c r="D178" s="205"/>
      <c r="E178" s="526"/>
      <c r="F178" s="248" t="s">
        <v>665</v>
      </c>
      <c r="G178" s="230" t="s">
        <v>664</v>
      </c>
      <c r="H178" s="198" t="s">
        <v>260</v>
      </c>
      <c r="I178" s="200">
        <v>10.86</v>
      </c>
      <c r="J178" s="200">
        <v>13.310902436023621</v>
      </c>
      <c r="K178" s="200">
        <f t="shared" si="59"/>
        <v>2.4509024360236218</v>
      </c>
      <c r="L178" s="223"/>
      <c r="M178" s="219"/>
      <c r="N178" s="219"/>
      <c r="O178" s="219"/>
      <c r="P178" s="231"/>
      <c r="Q178" s="251"/>
      <c r="R178" s="346"/>
      <c r="S178" s="347"/>
      <c r="T178" s="347"/>
      <c r="U178" s="347"/>
      <c r="V178" s="348"/>
    </row>
    <row r="179" spans="1:22" ht="20.25" customHeight="1" x14ac:dyDescent="0.2">
      <c r="A179" s="220"/>
      <c r="B179" s="204"/>
      <c r="C179" s="220"/>
      <c r="D179" s="205"/>
      <c r="E179" s="526"/>
      <c r="F179" s="248" t="s">
        <v>663</v>
      </c>
      <c r="G179" s="230" t="s">
        <v>662</v>
      </c>
      <c r="H179" s="198" t="s">
        <v>260</v>
      </c>
      <c r="I179" s="200">
        <v>8.99</v>
      </c>
      <c r="J179" s="200">
        <v>12.810902436023621</v>
      </c>
      <c r="K179" s="200">
        <f t="shared" si="59"/>
        <v>3.820902436023621</v>
      </c>
      <c r="L179" s="197">
        <v>127306</v>
      </c>
      <c r="M179" s="231">
        <v>0</v>
      </c>
      <c r="N179" s="231">
        <v>39719</v>
      </c>
      <c r="O179" s="231">
        <f>SUM(L179:N179)</f>
        <v>167025</v>
      </c>
      <c r="P179" s="231">
        <f>L179*K179</f>
        <v>486423.80552042311</v>
      </c>
      <c r="Q179" s="231">
        <v>0</v>
      </c>
      <c r="R179" s="200">
        <f>K179*N179</f>
        <v>151762.42385642219</v>
      </c>
      <c r="S179" s="348">
        <f>SUM(P179:R179)</f>
        <v>638186.22937684529</v>
      </c>
      <c r="T179" s="348">
        <v>638186.22937684529</v>
      </c>
      <c r="U179" s="348">
        <v>638186.22937684529</v>
      </c>
      <c r="V179" s="348">
        <v>638186.22937684529</v>
      </c>
    </row>
    <row r="180" spans="1:22" ht="20.25" customHeight="1" x14ac:dyDescent="0.2">
      <c r="A180" s="219"/>
      <c r="B180" s="231"/>
      <c r="C180" s="219"/>
      <c r="D180" s="276"/>
      <c r="E180" s="527"/>
      <c r="F180" s="248" t="s">
        <v>661</v>
      </c>
      <c r="G180" s="230" t="s">
        <v>660</v>
      </c>
      <c r="H180" s="198" t="s">
        <v>260</v>
      </c>
      <c r="I180" s="200">
        <v>7.56</v>
      </c>
      <c r="J180" s="200">
        <v>12.829999999999998</v>
      </c>
      <c r="K180" s="200">
        <f>J180-I180</f>
        <v>5.2699999999999987</v>
      </c>
      <c r="L180" s="197">
        <v>5656</v>
      </c>
      <c r="M180" s="197">
        <v>0</v>
      </c>
      <c r="N180" s="197">
        <v>3545</v>
      </c>
      <c r="O180" s="231">
        <f t="shared" ref="O180:O181" si="61">SUM(L180:N180)</f>
        <v>9201</v>
      </c>
      <c r="P180" s="231">
        <f>L180*K180</f>
        <v>29807.119999999992</v>
      </c>
      <c r="Q180" s="197">
        <v>0</v>
      </c>
      <c r="R180" s="200">
        <f>K180*N180</f>
        <v>18682.149999999994</v>
      </c>
      <c r="S180" s="200">
        <f>SUM(P180:R180)</f>
        <v>48489.26999999999</v>
      </c>
      <c r="T180" s="200">
        <v>48489.26999999999</v>
      </c>
      <c r="U180" s="200">
        <v>48489.26999999999</v>
      </c>
      <c r="V180" s="200">
        <v>48489.26999999999</v>
      </c>
    </row>
    <row r="181" spans="1:22" ht="51" x14ac:dyDescent="0.2">
      <c r="A181" s="211">
        <v>47</v>
      </c>
      <c r="B181" s="211" t="s">
        <v>659</v>
      </c>
      <c r="C181" s="213" t="s">
        <v>658</v>
      </c>
      <c r="D181" s="196" t="s">
        <v>497</v>
      </c>
      <c r="E181" s="240" t="s">
        <v>466</v>
      </c>
      <c r="F181" s="216" t="s">
        <v>477</v>
      </c>
      <c r="G181" s="196" t="s">
        <v>658</v>
      </c>
      <c r="H181" s="213"/>
      <c r="I181" s="334"/>
      <c r="J181" s="334">
        <v>102.03999999999999</v>
      </c>
      <c r="K181" s="200">
        <f>J181-I181</f>
        <v>102.03999999999999</v>
      </c>
      <c r="L181" s="211">
        <v>103</v>
      </c>
      <c r="M181" s="211">
        <v>0</v>
      </c>
      <c r="N181" s="211">
        <v>0</v>
      </c>
      <c r="O181" s="231">
        <f t="shared" si="61"/>
        <v>103</v>
      </c>
      <c r="P181" s="231">
        <f>L181*K181</f>
        <v>10510.119999999999</v>
      </c>
      <c r="Q181" s="211">
        <v>0</v>
      </c>
      <c r="R181" s="200">
        <f>K181*N181</f>
        <v>0</v>
      </c>
      <c r="S181" s="200">
        <f>SUM(P181:R181)</f>
        <v>10510.119999999999</v>
      </c>
      <c r="T181" s="334">
        <v>10510.119999999999</v>
      </c>
      <c r="U181" s="334">
        <v>10510.119999999999</v>
      </c>
      <c r="V181" s="334">
        <v>10510.119999999999</v>
      </c>
    </row>
    <row r="182" spans="1:22" ht="38.25" x14ac:dyDescent="0.2">
      <c r="A182" s="197">
        <v>48</v>
      </c>
      <c r="B182" s="197" t="s">
        <v>657</v>
      </c>
      <c r="C182" s="252" t="s">
        <v>656</v>
      </c>
      <c r="D182" s="196"/>
      <c r="E182" s="240" t="s">
        <v>466</v>
      </c>
      <c r="F182" s="253"/>
      <c r="G182" s="252" t="s">
        <v>656</v>
      </c>
      <c r="H182" s="254"/>
      <c r="I182" s="200"/>
      <c r="J182" s="200"/>
      <c r="K182" s="200"/>
      <c r="L182" s="255"/>
      <c r="M182" s="255"/>
      <c r="N182" s="255"/>
      <c r="O182" s="255"/>
      <c r="P182" s="255"/>
      <c r="Q182" s="255"/>
      <c r="R182" s="349"/>
      <c r="S182" s="200">
        <v>117718.11</v>
      </c>
      <c r="T182" s="200">
        <v>208436.22</v>
      </c>
      <c r="U182" s="200">
        <v>299154.33</v>
      </c>
      <c r="V182" s="200">
        <v>389872.44</v>
      </c>
    </row>
    <row r="183" spans="1:22" ht="38.25" x14ac:dyDescent="0.2">
      <c r="A183" s="211">
        <v>49</v>
      </c>
      <c r="B183" s="211" t="s">
        <v>655</v>
      </c>
      <c r="C183" s="257" t="s">
        <v>654</v>
      </c>
      <c r="D183" s="213"/>
      <c r="E183" s="240" t="s">
        <v>466</v>
      </c>
      <c r="F183" s="211"/>
      <c r="G183" s="257" t="s">
        <v>654</v>
      </c>
      <c r="H183" s="213"/>
      <c r="I183" s="334"/>
      <c r="J183" s="334"/>
      <c r="K183" s="334"/>
      <c r="L183" s="258"/>
      <c r="M183" s="258"/>
      <c r="N183" s="258"/>
      <c r="O183" s="258"/>
      <c r="P183" s="258"/>
      <c r="Q183" s="258"/>
      <c r="R183" s="350"/>
      <c r="S183" s="334">
        <v>26317.25</v>
      </c>
      <c r="T183" s="334">
        <v>26317.25</v>
      </c>
      <c r="U183" s="334">
        <v>26317.25</v>
      </c>
      <c r="V183" s="334">
        <v>26317.25</v>
      </c>
    </row>
    <row r="184" spans="1:22" ht="25.5" x14ac:dyDescent="0.2">
      <c r="A184" s="212">
        <v>50</v>
      </c>
      <c r="B184" s="211" t="s">
        <v>653</v>
      </c>
      <c r="C184" s="229" t="s">
        <v>652</v>
      </c>
      <c r="D184" s="213"/>
      <c r="E184" s="240" t="s">
        <v>444</v>
      </c>
      <c r="F184" s="212"/>
      <c r="G184" s="229" t="s">
        <v>652</v>
      </c>
      <c r="H184" s="229"/>
      <c r="I184" s="343">
        <v>15.69</v>
      </c>
      <c r="J184" s="343">
        <v>18.97</v>
      </c>
      <c r="K184" s="343">
        <f>J184-I184</f>
        <v>3.2799999999999994</v>
      </c>
      <c r="L184" s="212">
        <v>30300</v>
      </c>
      <c r="M184" s="212">
        <v>0</v>
      </c>
      <c r="N184" s="212">
        <v>32825</v>
      </c>
      <c r="O184" s="212">
        <f>SUM(L184:N184)</f>
        <v>63125</v>
      </c>
      <c r="P184" s="212">
        <f>L184*K184</f>
        <v>99383.999999999985</v>
      </c>
      <c r="Q184" s="212">
        <v>0</v>
      </c>
      <c r="R184" s="343">
        <f>K184*N184</f>
        <v>107665.99999999999</v>
      </c>
      <c r="S184" s="343">
        <f>SUM(P184:R184)</f>
        <v>207049.99999999997</v>
      </c>
      <c r="T184" s="343">
        <v>207049.99999999997</v>
      </c>
      <c r="U184" s="343">
        <v>207049.99999999997</v>
      </c>
      <c r="V184" s="334">
        <v>207049.99999999997</v>
      </c>
    </row>
    <row r="185" spans="1:22" ht="25.5" x14ac:dyDescent="0.2">
      <c r="A185" s="220"/>
      <c r="B185" s="204"/>
      <c r="C185" s="220"/>
      <c r="D185" s="205"/>
      <c r="E185" s="259" t="s">
        <v>466</v>
      </c>
      <c r="F185" s="219"/>
      <c r="G185" s="260"/>
      <c r="H185" s="260"/>
      <c r="I185" s="345"/>
      <c r="J185" s="345"/>
      <c r="K185" s="345"/>
      <c r="L185" s="261"/>
      <c r="M185" s="261"/>
      <c r="N185" s="261"/>
      <c r="O185" s="261"/>
      <c r="P185" s="261"/>
      <c r="Q185" s="261"/>
      <c r="R185" s="351"/>
      <c r="S185" s="351"/>
      <c r="T185" s="351"/>
      <c r="U185" s="351"/>
      <c r="V185" s="352"/>
    </row>
    <row r="186" spans="1:22" ht="25.5" x14ac:dyDescent="0.2">
      <c r="A186" s="212">
        <v>51</v>
      </c>
      <c r="B186" s="211" t="s">
        <v>651</v>
      </c>
      <c r="C186" s="229" t="s">
        <v>650</v>
      </c>
      <c r="D186" s="213" t="s">
        <v>552</v>
      </c>
      <c r="E186" s="215" t="s">
        <v>444</v>
      </c>
      <c r="F186" s="263" t="s">
        <v>649</v>
      </c>
      <c r="G186" s="264" t="s">
        <v>648</v>
      </c>
      <c r="H186" s="198" t="s">
        <v>260</v>
      </c>
      <c r="I186" s="200">
        <v>1.17</v>
      </c>
      <c r="J186" s="200">
        <v>2.82</v>
      </c>
      <c r="K186" s="200">
        <f>J186-I186</f>
        <v>1.65</v>
      </c>
      <c r="L186" s="197">
        <v>21988</v>
      </c>
      <c r="M186" s="197">
        <v>0</v>
      </c>
      <c r="N186" s="197">
        <v>625</v>
      </c>
      <c r="O186" s="197">
        <f>SUM(L186:N186)</f>
        <v>22613</v>
      </c>
      <c r="P186" s="197">
        <f>L186*K186</f>
        <v>36280.199999999997</v>
      </c>
      <c r="Q186" s="197">
        <v>0</v>
      </c>
      <c r="R186" s="200">
        <f t="shared" ref="R186:R195" si="62">K186*N186</f>
        <v>1031.25</v>
      </c>
      <c r="S186" s="200">
        <f>SUM(P186:R186)</f>
        <v>37311.449999999997</v>
      </c>
      <c r="T186" s="200">
        <v>37311.449999999997</v>
      </c>
      <c r="U186" s="200">
        <v>37311.449999999997</v>
      </c>
      <c r="V186" s="200">
        <v>37311.449999999997</v>
      </c>
    </row>
    <row r="187" spans="1:22" ht="25.5" x14ac:dyDescent="0.2">
      <c r="A187" s="220"/>
      <c r="B187" s="204"/>
      <c r="C187" s="220"/>
      <c r="D187" s="213" t="s">
        <v>552</v>
      </c>
      <c r="E187" s="204"/>
      <c r="F187" s="263" t="s">
        <v>647</v>
      </c>
      <c r="G187" s="264" t="s">
        <v>646</v>
      </c>
      <c r="H187" s="198" t="s">
        <v>260</v>
      </c>
      <c r="I187" s="200">
        <v>5.34</v>
      </c>
      <c r="J187" s="200">
        <v>6.65</v>
      </c>
      <c r="K187" s="200">
        <f t="shared" ref="K187:K200" si="63">J187-I187</f>
        <v>1.3100000000000005</v>
      </c>
      <c r="L187" s="197">
        <v>36450</v>
      </c>
      <c r="M187" s="197">
        <v>0</v>
      </c>
      <c r="N187" s="197">
        <v>36</v>
      </c>
      <c r="O187" s="197">
        <f t="shared" ref="O187:O194" si="64">SUM(L187:N187)</f>
        <v>36486</v>
      </c>
      <c r="P187" s="197">
        <f t="shared" ref="P187:P190" si="65">L187*K187</f>
        <v>47749.500000000015</v>
      </c>
      <c r="Q187" s="197">
        <v>0</v>
      </c>
      <c r="R187" s="200">
        <f t="shared" si="62"/>
        <v>47.160000000000018</v>
      </c>
      <c r="S187" s="200">
        <f>SUM(P187:R187)</f>
        <v>47796.660000000018</v>
      </c>
      <c r="T187" s="200">
        <v>47796.660000000018</v>
      </c>
      <c r="U187" s="200">
        <v>47796.660000000018</v>
      </c>
      <c r="V187" s="200">
        <v>47796.660000000018</v>
      </c>
    </row>
    <row r="188" spans="1:22" ht="38.25" x14ac:dyDescent="0.2">
      <c r="A188" s="220"/>
      <c r="B188" s="204"/>
      <c r="C188" s="220"/>
      <c r="D188" s="213" t="s">
        <v>552</v>
      </c>
      <c r="E188" s="204"/>
      <c r="F188" s="263" t="s">
        <v>645</v>
      </c>
      <c r="G188" s="264" t="s">
        <v>644</v>
      </c>
      <c r="H188" s="198" t="s">
        <v>260</v>
      </c>
      <c r="I188" s="200">
        <v>5.34</v>
      </c>
      <c r="J188" s="200">
        <v>6.65</v>
      </c>
      <c r="K188" s="200">
        <f t="shared" si="63"/>
        <v>1.3100000000000005</v>
      </c>
      <c r="L188" s="197">
        <v>62246</v>
      </c>
      <c r="M188" s="197">
        <v>0</v>
      </c>
      <c r="N188" s="197">
        <v>307</v>
      </c>
      <c r="O188" s="197">
        <f t="shared" si="64"/>
        <v>62553</v>
      </c>
      <c r="P188" s="197">
        <f t="shared" si="65"/>
        <v>81542.260000000024</v>
      </c>
      <c r="Q188" s="197">
        <v>0</v>
      </c>
      <c r="R188" s="200">
        <f t="shared" si="62"/>
        <v>402.17000000000013</v>
      </c>
      <c r="S188" s="200">
        <f t="shared" ref="S188:S195" si="66">SUM(P188:R188)</f>
        <v>81944.430000000022</v>
      </c>
      <c r="T188" s="200">
        <v>81944.430000000022</v>
      </c>
      <c r="U188" s="200">
        <v>81944.430000000022</v>
      </c>
      <c r="V188" s="200">
        <v>81944.430000000022</v>
      </c>
    </row>
    <row r="189" spans="1:22" ht="38.25" x14ac:dyDescent="0.2">
      <c r="A189" s="220"/>
      <c r="B189" s="204"/>
      <c r="C189" s="220"/>
      <c r="D189" s="213" t="s">
        <v>552</v>
      </c>
      <c r="E189" s="204"/>
      <c r="F189" s="263" t="s">
        <v>643</v>
      </c>
      <c r="G189" s="264" t="s">
        <v>642</v>
      </c>
      <c r="H189" s="198" t="s">
        <v>260</v>
      </c>
      <c r="I189" s="200">
        <v>5.34</v>
      </c>
      <c r="J189" s="200">
        <v>6.65</v>
      </c>
      <c r="K189" s="200">
        <f>J189-I189</f>
        <v>1.3100000000000005</v>
      </c>
      <c r="L189" s="197">
        <v>6851</v>
      </c>
      <c r="M189" s="197">
        <v>0</v>
      </c>
      <c r="N189" s="197">
        <v>36</v>
      </c>
      <c r="O189" s="197">
        <f t="shared" si="64"/>
        <v>6887</v>
      </c>
      <c r="P189" s="197">
        <f>L189*K189</f>
        <v>8974.8100000000031</v>
      </c>
      <c r="Q189" s="197">
        <v>0</v>
      </c>
      <c r="R189" s="200">
        <f t="shared" si="62"/>
        <v>47.160000000000018</v>
      </c>
      <c r="S189" s="200">
        <f t="shared" si="66"/>
        <v>9021.970000000003</v>
      </c>
      <c r="T189" s="200">
        <v>9021.970000000003</v>
      </c>
      <c r="U189" s="200">
        <v>9021.970000000003</v>
      </c>
      <c r="V189" s="200">
        <v>9021.970000000003</v>
      </c>
    </row>
    <row r="190" spans="1:22" ht="38.25" x14ac:dyDescent="0.2">
      <c r="A190" s="220"/>
      <c r="B190" s="204"/>
      <c r="C190" s="220"/>
      <c r="D190" s="213" t="s">
        <v>552</v>
      </c>
      <c r="E190" s="204"/>
      <c r="F190" s="263" t="s">
        <v>641</v>
      </c>
      <c r="G190" s="264" t="s">
        <v>640</v>
      </c>
      <c r="H190" s="198" t="s">
        <v>260</v>
      </c>
      <c r="I190" s="200">
        <v>5.34</v>
      </c>
      <c r="J190" s="200">
        <v>6.65</v>
      </c>
      <c r="K190" s="200">
        <f t="shared" si="63"/>
        <v>1.3100000000000005</v>
      </c>
      <c r="L190" s="197">
        <v>1423</v>
      </c>
      <c r="M190" s="197">
        <v>0</v>
      </c>
      <c r="N190" s="197">
        <v>20</v>
      </c>
      <c r="O190" s="197">
        <f t="shared" si="64"/>
        <v>1443</v>
      </c>
      <c r="P190" s="197">
        <f t="shared" si="65"/>
        <v>1864.1300000000008</v>
      </c>
      <c r="Q190" s="197">
        <v>0</v>
      </c>
      <c r="R190" s="200">
        <f t="shared" si="62"/>
        <v>26.20000000000001</v>
      </c>
      <c r="S190" s="200">
        <f>SUM(P190:R190)</f>
        <v>1890.3300000000008</v>
      </c>
      <c r="T190" s="200">
        <v>1890.3300000000008</v>
      </c>
      <c r="U190" s="200">
        <v>1890.3300000000008</v>
      </c>
      <c r="V190" s="200">
        <v>1890.3300000000008</v>
      </c>
    </row>
    <row r="191" spans="1:22" ht="25.5" x14ac:dyDescent="0.2">
      <c r="A191" s="220"/>
      <c r="B191" s="204"/>
      <c r="C191" s="220"/>
      <c r="D191" s="213" t="s">
        <v>552</v>
      </c>
      <c r="E191" s="231"/>
      <c r="F191" s="263" t="s">
        <v>639</v>
      </c>
      <c r="G191" s="264" t="s">
        <v>638</v>
      </c>
      <c r="H191" s="198" t="s">
        <v>260</v>
      </c>
      <c r="I191" s="200">
        <v>5.34</v>
      </c>
      <c r="J191" s="200">
        <v>6.65</v>
      </c>
      <c r="K191" s="200">
        <f t="shared" si="63"/>
        <v>1.3100000000000005</v>
      </c>
      <c r="L191" s="197">
        <v>403</v>
      </c>
      <c r="M191" s="197">
        <v>0</v>
      </c>
      <c r="N191" s="197">
        <v>36</v>
      </c>
      <c r="O191" s="197">
        <f t="shared" si="64"/>
        <v>439</v>
      </c>
      <c r="P191" s="197">
        <f>L191*K191</f>
        <v>527.93000000000018</v>
      </c>
      <c r="Q191" s="197">
        <v>0</v>
      </c>
      <c r="R191" s="200">
        <f t="shared" si="62"/>
        <v>47.160000000000018</v>
      </c>
      <c r="S191" s="200">
        <f t="shared" si="66"/>
        <v>575.09000000000015</v>
      </c>
      <c r="T191" s="200">
        <v>575.09000000000015</v>
      </c>
      <c r="U191" s="200">
        <v>575.09000000000015</v>
      </c>
      <c r="V191" s="200">
        <v>575.09000000000015</v>
      </c>
    </row>
    <row r="192" spans="1:22" ht="25.5" x14ac:dyDescent="0.2">
      <c r="A192" s="211">
        <v>52</v>
      </c>
      <c r="B192" s="211" t="s">
        <v>637</v>
      </c>
      <c r="C192" s="265" t="s">
        <v>636</v>
      </c>
      <c r="D192" s="213" t="s">
        <v>552</v>
      </c>
      <c r="E192" s="240" t="s">
        <v>444</v>
      </c>
      <c r="F192" s="266" t="s">
        <v>635</v>
      </c>
      <c r="G192" s="267" t="s">
        <v>634</v>
      </c>
      <c r="H192" s="198" t="s">
        <v>260</v>
      </c>
      <c r="I192" s="200"/>
      <c r="J192" s="200">
        <v>2962.93</v>
      </c>
      <c r="K192" s="200">
        <f>J192-I192</f>
        <v>2962.93</v>
      </c>
      <c r="L192" s="197">
        <v>0</v>
      </c>
      <c r="M192" s="197">
        <v>0</v>
      </c>
      <c r="N192" s="197">
        <v>63</v>
      </c>
      <c r="O192" s="197">
        <f t="shared" si="64"/>
        <v>63</v>
      </c>
      <c r="P192" s="197">
        <f t="shared" ref="P192:P195" si="67">L192*K192</f>
        <v>0</v>
      </c>
      <c r="Q192" s="197">
        <v>0</v>
      </c>
      <c r="R192" s="200">
        <f t="shared" si="62"/>
        <v>186664.59</v>
      </c>
      <c r="S192" s="200">
        <f>SUM(P192:R192)</f>
        <v>186664.59</v>
      </c>
      <c r="T192" s="200">
        <v>186664.59</v>
      </c>
      <c r="U192" s="200">
        <v>186664.59</v>
      </c>
      <c r="V192" s="200">
        <v>186664.59</v>
      </c>
    </row>
    <row r="193" spans="1:22" ht="25.5" x14ac:dyDescent="0.2">
      <c r="A193" s="204"/>
      <c r="B193" s="204"/>
      <c r="C193" s="250"/>
      <c r="D193" s="213" t="s">
        <v>552</v>
      </c>
      <c r="E193" s="215" t="s">
        <v>466</v>
      </c>
      <c r="F193" s="266" t="s">
        <v>633</v>
      </c>
      <c r="G193" s="267" t="s">
        <v>632</v>
      </c>
      <c r="H193" s="198" t="s">
        <v>260</v>
      </c>
      <c r="I193" s="200"/>
      <c r="J193" s="200">
        <v>507.78</v>
      </c>
      <c r="K193" s="200">
        <f t="shared" si="63"/>
        <v>507.78</v>
      </c>
      <c r="L193" s="197">
        <v>0</v>
      </c>
      <c r="M193" s="197">
        <v>0</v>
      </c>
      <c r="N193" s="197">
        <v>63</v>
      </c>
      <c r="O193" s="197">
        <f t="shared" si="64"/>
        <v>63</v>
      </c>
      <c r="P193" s="197">
        <f t="shared" si="67"/>
        <v>0</v>
      </c>
      <c r="Q193" s="197">
        <v>0</v>
      </c>
      <c r="R193" s="200">
        <f t="shared" si="62"/>
        <v>31990.14</v>
      </c>
      <c r="S193" s="200">
        <f t="shared" si="66"/>
        <v>31990.14</v>
      </c>
      <c r="T193" s="200">
        <v>31990.14</v>
      </c>
      <c r="U193" s="200">
        <v>31990.14</v>
      </c>
      <c r="V193" s="200">
        <v>31990.14</v>
      </c>
    </row>
    <row r="194" spans="1:22" ht="25.5" x14ac:dyDescent="0.2">
      <c r="A194" s="204"/>
      <c r="B194" s="204"/>
      <c r="C194" s="250"/>
      <c r="D194" s="213" t="s">
        <v>552</v>
      </c>
      <c r="E194" s="204"/>
      <c r="F194" s="268" t="s">
        <v>631</v>
      </c>
      <c r="G194" s="269" t="s">
        <v>630</v>
      </c>
      <c r="H194" s="198" t="s">
        <v>260</v>
      </c>
      <c r="I194" s="200"/>
      <c r="J194" s="200">
        <v>272.73</v>
      </c>
      <c r="K194" s="200">
        <f>J194-I194</f>
        <v>272.73</v>
      </c>
      <c r="L194" s="197">
        <v>0</v>
      </c>
      <c r="M194" s="197">
        <v>0</v>
      </c>
      <c r="N194" s="197">
        <v>63</v>
      </c>
      <c r="O194" s="197">
        <f t="shared" si="64"/>
        <v>63</v>
      </c>
      <c r="P194" s="197">
        <f t="shared" si="67"/>
        <v>0</v>
      </c>
      <c r="Q194" s="197">
        <v>0</v>
      </c>
      <c r="R194" s="200">
        <f t="shared" si="62"/>
        <v>17181.990000000002</v>
      </c>
      <c r="S194" s="200">
        <f>SUM(P194:R194)</f>
        <v>17181.990000000002</v>
      </c>
      <c r="T194" s="200">
        <v>17181.990000000002</v>
      </c>
      <c r="U194" s="200">
        <v>17181.990000000002</v>
      </c>
      <c r="V194" s="200">
        <v>17181.990000000002</v>
      </c>
    </row>
    <row r="195" spans="1:22" ht="38.25" x14ac:dyDescent="0.2">
      <c r="A195" s="211">
        <v>53</v>
      </c>
      <c r="B195" s="211" t="s">
        <v>629</v>
      </c>
      <c r="C195" s="213" t="s">
        <v>627</v>
      </c>
      <c r="D195" s="213" t="s">
        <v>552</v>
      </c>
      <c r="E195" s="215" t="s">
        <v>466</v>
      </c>
      <c r="F195" s="270" t="s">
        <v>628</v>
      </c>
      <c r="G195" s="249" t="s">
        <v>627</v>
      </c>
      <c r="H195" s="215" t="s">
        <v>260</v>
      </c>
      <c r="I195" s="200"/>
      <c r="J195" s="200">
        <v>20.36</v>
      </c>
      <c r="K195" s="200">
        <f t="shared" si="63"/>
        <v>20.36</v>
      </c>
      <c r="L195" s="197">
        <v>2000</v>
      </c>
      <c r="M195" s="197">
        <v>0</v>
      </c>
      <c r="N195" s="197">
        <v>0</v>
      </c>
      <c r="O195" s="211">
        <f>SUM(L195:N195)</f>
        <v>2000</v>
      </c>
      <c r="P195" s="197">
        <f t="shared" si="67"/>
        <v>40720</v>
      </c>
      <c r="Q195" s="197">
        <v>0</v>
      </c>
      <c r="R195" s="200">
        <f t="shared" si="62"/>
        <v>0</v>
      </c>
      <c r="S195" s="334">
        <f t="shared" si="66"/>
        <v>40720</v>
      </c>
      <c r="T195" s="200">
        <v>40720</v>
      </c>
      <c r="U195" s="200">
        <v>40720</v>
      </c>
      <c r="V195" s="200">
        <v>40720</v>
      </c>
    </row>
    <row r="196" spans="1:22" ht="25.5" x14ac:dyDescent="0.2">
      <c r="A196" s="212">
        <v>54</v>
      </c>
      <c r="B196" s="211" t="s">
        <v>626</v>
      </c>
      <c r="C196" s="271" t="s">
        <v>625</v>
      </c>
      <c r="D196" s="229" t="s">
        <v>552</v>
      </c>
      <c r="E196" s="215" t="s">
        <v>444</v>
      </c>
      <c r="F196" s="272" t="s">
        <v>477</v>
      </c>
      <c r="G196" s="273" t="s">
        <v>27</v>
      </c>
      <c r="H196" s="215"/>
      <c r="I196" s="334"/>
      <c r="J196" s="200">
        <v>1028</v>
      </c>
      <c r="K196" s="200">
        <f>J196-I196</f>
        <v>1028</v>
      </c>
      <c r="L196" s="212">
        <v>0</v>
      </c>
      <c r="M196" s="211">
        <v>0</v>
      </c>
      <c r="N196" s="558">
        <v>19</v>
      </c>
      <c r="O196" s="211">
        <f>SUM(L196:N196)</f>
        <v>19</v>
      </c>
      <c r="P196" s="237">
        <v>0</v>
      </c>
      <c r="Q196" s="211">
        <v>0</v>
      </c>
      <c r="R196" s="343">
        <v>9739.7369897959161</v>
      </c>
      <c r="S196" s="334">
        <f>SUM(P196:R196)</f>
        <v>9739.7369897959161</v>
      </c>
      <c r="T196" s="335">
        <v>9739.7369897959161</v>
      </c>
      <c r="U196" s="334">
        <v>9739.7369897959161</v>
      </c>
      <c r="V196" s="334">
        <v>9739.7369897959161</v>
      </c>
    </row>
    <row r="197" spans="1:22" ht="25.5" x14ac:dyDescent="0.2">
      <c r="A197" s="220"/>
      <c r="B197" s="204"/>
      <c r="C197" s="220"/>
      <c r="D197" s="221"/>
      <c r="E197" s="204"/>
      <c r="F197" s="272" t="s">
        <v>477</v>
      </c>
      <c r="G197" s="274" t="s">
        <v>28</v>
      </c>
      <c r="H197" s="205"/>
      <c r="I197" s="336"/>
      <c r="J197" s="200">
        <v>1045</v>
      </c>
      <c r="K197" s="200">
        <f t="shared" si="63"/>
        <v>1045</v>
      </c>
      <c r="L197" s="261"/>
      <c r="M197" s="262"/>
      <c r="N197" s="275"/>
      <c r="O197" s="262"/>
      <c r="P197" s="262"/>
      <c r="Q197" s="262"/>
      <c r="R197" s="352"/>
      <c r="S197" s="352"/>
      <c r="T197" s="352"/>
      <c r="U197" s="352"/>
      <c r="V197" s="352"/>
    </row>
    <row r="198" spans="1:22" ht="25.5" x14ac:dyDescent="0.2">
      <c r="A198" s="220"/>
      <c r="B198" s="204"/>
      <c r="C198" s="220"/>
      <c r="D198" s="221"/>
      <c r="E198" s="204"/>
      <c r="F198" s="272" t="s">
        <v>477</v>
      </c>
      <c r="G198" s="274" t="s">
        <v>29</v>
      </c>
      <c r="H198" s="205"/>
      <c r="I198" s="336"/>
      <c r="J198" s="200">
        <v>1412</v>
      </c>
      <c r="K198" s="200">
        <f>J198-I198</f>
        <v>1412</v>
      </c>
      <c r="L198" s="261"/>
      <c r="M198" s="262"/>
      <c r="N198" s="275"/>
      <c r="O198" s="262"/>
      <c r="P198" s="262"/>
      <c r="Q198" s="262"/>
      <c r="R198" s="352"/>
      <c r="S198" s="352"/>
      <c r="T198" s="352"/>
      <c r="U198" s="352"/>
      <c r="V198" s="352"/>
    </row>
    <row r="199" spans="1:22" ht="25.5" x14ac:dyDescent="0.2">
      <c r="A199" s="220"/>
      <c r="B199" s="204"/>
      <c r="C199" s="220"/>
      <c r="D199" s="221"/>
      <c r="E199" s="204"/>
      <c r="F199" s="272" t="s">
        <v>477</v>
      </c>
      <c r="G199" s="274" t="s">
        <v>30</v>
      </c>
      <c r="H199" s="205"/>
      <c r="I199" s="336"/>
      <c r="J199" s="200">
        <v>1389</v>
      </c>
      <c r="K199" s="200">
        <f t="shared" si="63"/>
        <v>1389</v>
      </c>
      <c r="L199" s="261"/>
      <c r="M199" s="262"/>
      <c r="N199" s="275"/>
      <c r="O199" s="262"/>
      <c r="P199" s="262"/>
      <c r="Q199" s="262"/>
      <c r="R199" s="352"/>
      <c r="S199" s="352"/>
      <c r="T199" s="352"/>
      <c r="U199" s="352"/>
      <c r="V199" s="352"/>
    </row>
    <row r="200" spans="1:22" ht="25.5" x14ac:dyDescent="0.2">
      <c r="A200" s="219"/>
      <c r="B200" s="231"/>
      <c r="C200" s="219"/>
      <c r="D200" s="260"/>
      <c r="E200" s="231"/>
      <c r="F200" s="272" t="s">
        <v>477</v>
      </c>
      <c r="G200" s="274" t="s">
        <v>31</v>
      </c>
      <c r="H200" s="276"/>
      <c r="I200" s="348"/>
      <c r="J200" s="200">
        <v>1497</v>
      </c>
      <c r="K200" s="200">
        <f t="shared" si="63"/>
        <v>1497</v>
      </c>
      <c r="L200" s="277"/>
      <c r="M200" s="278"/>
      <c r="N200" s="279"/>
      <c r="O200" s="278"/>
      <c r="P200" s="278"/>
      <c r="Q200" s="278"/>
      <c r="R200" s="353"/>
      <c r="S200" s="353"/>
      <c r="T200" s="353"/>
      <c r="U200" s="353"/>
      <c r="V200" s="353"/>
    </row>
    <row r="201" spans="1:22" ht="25.5" x14ac:dyDescent="0.2">
      <c r="A201" s="211">
        <v>55</v>
      </c>
      <c r="B201" s="211" t="s">
        <v>624</v>
      </c>
      <c r="C201" s="280" t="s">
        <v>623</v>
      </c>
      <c r="D201" s="229" t="s">
        <v>552</v>
      </c>
      <c r="E201" s="207" t="s">
        <v>466</v>
      </c>
      <c r="F201" s="281" t="s">
        <v>622</v>
      </c>
      <c r="G201" s="282" t="s">
        <v>621</v>
      </c>
      <c r="H201" s="213"/>
      <c r="I201" s="200">
        <v>137.05000000000001</v>
      </c>
      <c r="J201" s="200">
        <v>0</v>
      </c>
      <c r="K201" s="200">
        <v>137.05000000000001</v>
      </c>
      <c r="L201" s="197">
        <v>183</v>
      </c>
      <c r="M201" s="197">
        <v>0</v>
      </c>
      <c r="N201" s="197">
        <v>0</v>
      </c>
      <c r="O201" s="197">
        <f>SUM(L201:N201)</f>
        <v>183</v>
      </c>
      <c r="P201" s="197">
        <v>0</v>
      </c>
      <c r="Q201" s="197">
        <v>0</v>
      </c>
      <c r="R201" s="200">
        <v>35112</v>
      </c>
      <c r="S201" s="200">
        <f>SUM(P201:R201)</f>
        <v>35112</v>
      </c>
      <c r="T201" s="200">
        <v>35112</v>
      </c>
      <c r="U201" s="200">
        <v>35112</v>
      </c>
      <c r="V201" s="200">
        <v>35112</v>
      </c>
    </row>
    <row r="202" spans="1:22" ht="25.5" x14ac:dyDescent="0.2">
      <c r="A202" s="204"/>
      <c r="B202" s="204"/>
      <c r="C202" s="206"/>
      <c r="D202" s="221"/>
      <c r="E202" s="204"/>
      <c r="F202" s="281" t="s">
        <v>620</v>
      </c>
      <c r="G202" s="282" t="s">
        <v>619</v>
      </c>
      <c r="H202" s="205"/>
      <c r="I202" s="200">
        <v>51.27</v>
      </c>
      <c r="J202" s="200">
        <v>0</v>
      </c>
      <c r="K202" s="200">
        <v>51.27</v>
      </c>
      <c r="L202" s="197">
        <v>188</v>
      </c>
      <c r="M202" s="197">
        <v>0</v>
      </c>
      <c r="N202" s="197"/>
      <c r="O202" s="197">
        <f t="shared" ref="O202:O204" si="68">SUM(L202:N202)</f>
        <v>188</v>
      </c>
      <c r="P202" s="197"/>
      <c r="Q202" s="197"/>
      <c r="R202" s="200">
        <v>13494</v>
      </c>
      <c r="S202" s="200">
        <f>SUM(P202:R202)</f>
        <v>13494</v>
      </c>
      <c r="T202" s="200">
        <v>13494</v>
      </c>
      <c r="U202" s="200">
        <v>13494</v>
      </c>
      <c r="V202" s="200">
        <v>13494</v>
      </c>
    </row>
    <row r="203" spans="1:22" ht="25.5" x14ac:dyDescent="0.2">
      <c r="A203" s="204"/>
      <c r="B203" s="204"/>
      <c r="C203" s="206"/>
      <c r="D203" s="221"/>
      <c r="E203" s="204"/>
      <c r="F203" s="281" t="s">
        <v>618</v>
      </c>
      <c r="G203" s="282" t="s">
        <v>617</v>
      </c>
      <c r="H203" s="205"/>
      <c r="I203" s="200">
        <v>77.400000000000006</v>
      </c>
      <c r="J203" s="200">
        <v>0</v>
      </c>
      <c r="K203" s="200">
        <v>77.400000000000006</v>
      </c>
      <c r="L203" s="197">
        <v>26</v>
      </c>
      <c r="M203" s="197">
        <v>0</v>
      </c>
      <c r="N203" s="197"/>
      <c r="O203" s="197">
        <f t="shared" si="68"/>
        <v>26</v>
      </c>
      <c r="P203" s="197"/>
      <c r="Q203" s="197"/>
      <c r="R203" s="200">
        <v>2817</v>
      </c>
      <c r="S203" s="200">
        <f>SUM(P203:R203)</f>
        <v>2817</v>
      </c>
      <c r="T203" s="200">
        <v>2817</v>
      </c>
      <c r="U203" s="200">
        <v>2817</v>
      </c>
      <c r="V203" s="200">
        <v>2817</v>
      </c>
    </row>
    <row r="204" spans="1:22" ht="31.5" customHeight="1" x14ac:dyDescent="0.2">
      <c r="A204" s="231"/>
      <c r="B204" s="231"/>
      <c r="C204" s="246"/>
      <c r="D204" s="221"/>
      <c r="E204" s="231"/>
      <c r="F204" s="281" t="s">
        <v>616</v>
      </c>
      <c r="G204" s="282" t="s">
        <v>615</v>
      </c>
      <c r="H204" s="276"/>
      <c r="I204" s="200">
        <v>178.15</v>
      </c>
      <c r="J204" s="200">
        <v>0</v>
      </c>
      <c r="K204" s="200">
        <v>178.15</v>
      </c>
      <c r="L204" s="197">
        <v>182</v>
      </c>
      <c r="M204" s="197">
        <v>0</v>
      </c>
      <c r="N204" s="197"/>
      <c r="O204" s="197">
        <f t="shared" si="68"/>
        <v>182</v>
      </c>
      <c r="P204" s="197"/>
      <c r="Q204" s="197"/>
      <c r="R204" s="200">
        <v>45393</v>
      </c>
      <c r="S204" s="200">
        <f>SUM(P204:R204)</f>
        <v>45393</v>
      </c>
      <c r="T204" s="200">
        <v>45393</v>
      </c>
      <c r="U204" s="200">
        <v>45393</v>
      </c>
      <c r="V204" s="200">
        <v>45393</v>
      </c>
    </row>
    <row r="205" spans="1:22" ht="25.5" x14ac:dyDescent="0.2">
      <c r="A205" s="211">
        <v>56</v>
      </c>
      <c r="B205" s="211" t="s">
        <v>614</v>
      </c>
      <c r="C205" s="283" t="s">
        <v>613</v>
      </c>
      <c r="D205" s="196" t="s">
        <v>552</v>
      </c>
      <c r="E205" s="259" t="s">
        <v>466</v>
      </c>
      <c r="F205" s="270" t="s">
        <v>612</v>
      </c>
      <c r="G205" s="284" t="s">
        <v>611</v>
      </c>
      <c r="H205" s="254"/>
      <c r="I205" s="200">
        <v>2.09</v>
      </c>
      <c r="J205" s="200">
        <v>4.53</v>
      </c>
      <c r="K205" s="200">
        <f>J205-I205</f>
        <v>2.4400000000000004</v>
      </c>
      <c r="L205" s="197">
        <v>0</v>
      </c>
      <c r="M205" s="197">
        <v>0</v>
      </c>
      <c r="N205" s="255"/>
      <c r="O205" s="197">
        <v>75222</v>
      </c>
      <c r="P205" s="255"/>
      <c r="Q205" s="255"/>
      <c r="R205" s="349"/>
      <c r="S205" s="200">
        <f>K205*O205</f>
        <v>183541.68000000002</v>
      </c>
      <c r="T205" s="200">
        <v>183541.68000000002</v>
      </c>
      <c r="U205" s="200">
        <v>183541.68000000002</v>
      </c>
      <c r="V205" s="200">
        <v>183541.68000000002</v>
      </c>
    </row>
    <row r="206" spans="1:22" ht="25.5" x14ac:dyDescent="0.2">
      <c r="A206" s="204"/>
      <c r="B206" s="204"/>
      <c r="C206" s="220"/>
      <c r="D206" s="196" t="s">
        <v>497</v>
      </c>
      <c r="E206" s="259" t="s">
        <v>444</v>
      </c>
      <c r="F206" s="270" t="s">
        <v>610</v>
      </c>
      <c r="G206" s="284" t="s">
        <v>609</v>
      </c>
      <c r="H206" s="196"/>
      <c r="I206" s="200">
        <v>31.99</v>
      </c>
      <c r="J206" s="200">
        <v>41.9</v>
      </c>
      <c r="K206" s="200">
        <f t="shared" ref="K206:K225" si="69">J206-I206</f>
        <v>9.91</v>
      </c>
      <c r="L206" s="197">
        <v>0</v>
      </c>
      <c r="M206" s="197">
        <v>0</v>
      </c>
      <c r="N206" s="255"/>
      <c r="O206" s="197">
        <v>27</v>
      </c>
      <c r="P206" s="255"/>
      <c r="Q206" s="255"/>
      <c r="R206" s="349"/>
      <c r="S206" s="200">
        <f t="shared" ref="S206:S218" si="70">K206*O206</f>
        <v>267.57</v>
      </c>
      <c r="T206" s="354">
        <v>267.57</v>
      </c>
      <c r="U206" s="354">
        <v>267.57</v>
      </c>
      <c r="V206" s="354">
        <v>267.57</v>
      </c>
    </row>
    <row r="207" spans="1:22" ht="26.25" customHeight="1" x14ac:dyDescent="0.2">
      <c r="A207" s="204"/>
      <c r="B207" s="204"/>
      <c r="C207" s="220"/>
      <c r="D207" s="205"/>
      <c r="E207" s="250"/>
      <c r="F207" s="272" t="s">
        <v>477</v>
      </c>
      <c r="G207" s="286" t="s">
        <v>608</v>
      </c>
      <c r="H207" s="196"/>
      <c r="I207" s="200">
        <v>0</v>
      </c>
      <c r="J207" s="200">
        <v>18.419999999999998</v>
      </c>
      <c r="K207" s="200">
        <f t="shared" si="69"/>
        <v>18.419999999999998</v>
      </c>
      <c r="L207" s="197">
        <v>0</v>
      </c>
      <c r="M207" s="197">
        <v>0</v>
      </c>
      <c r="N207" s="255"/>
      <c r="O207" s="197">
        <v>30</v>
      </c>
      <c r="P207" s="255"/>
      <c r="Q207" s="255"/>
      <c r="R207" s="349"/>
      <c r="S207" s="200">
        <f t="shared" si="70"/>
        <v>552.59999999999991</v>
      </c>
      <c r="T207" s="354">
        <v>552.59999999999991</v>
      </c>
      <c r="U207" s="354">
        <v>552.59999999999991</v>
      </c>
      <c r="V207" s="354">
        <v>552.59999999999991</v>
      </c>
    </row>
    <row r="208" spans="1:22" ht="26.25" customHeight="1" x14ac:dyDescent="0.2">
      <c r="A208" s="204"/>
      <c r="B208" s="204"/>
      <c r="C208" s="220"/>
      <c r="D208" s="205"/>
      <c r="E208" s="250"/>
      <c r="F208" s="272" t="s">
        <v>477</v>
      </c>
      <c r="G208" s="286" t="s">
        <v>607</v>
      </c>
      <c r="H208" s="196"/>
      <c r="I208" s="200">
        <v>0</v>
      </c>
      <c r="J208" s="200">
        <v>38.230000000000004</v>
      </c>
      <c r="K208" s="200">
        <f>J208-I208</f>
        <v>38.230000000000004</v>
      </c>
      <c r="L208" s="197">
        <v>0</v>
      </c>
      <c r="M208" s="197">
        <v>0</v>
      </c>
      <c r="N208" s="255"/>
      <c r="O208" s="197">
        <v>30</v>
      </c>
      <c r="P208" s="255"/>
      <c r="Q208" s="255"/>
      <c r="R208" s="349"/>
      <c r="S208" s="200">
        <f t="shared" si="70"/>
        <v>1146.9000000000001</v>
      </c>
      <c r="T208" s="354">
        <v>1146.9000000000001</v>
      </c>
      <c r="U208" s="354">
        <v>1146.9000000000001</v>
      </c>
      <c r="V208" s="354">
        <v>1146.9000000000001</v>
      </c>
    </row>
    <row r="209" spans="1:22" ht="26.25" customHeight="1" x14ac:dyDescent="0.2">
      <c r="A209" s="204"/>
      <c r="B209" s="204"/>
      <c r="C209" s="220"/>
      <c r="D209" s="205"/>
      <c r="E209" s="250"/>
      <c r="F209" s="272" t="s">
        <v>477</v>
      </c>
      <c r="G209" s="286" t="s">
        <v>606</v>
      </c>
      <c r="H209" s="196"/>
      <c r="I209" s="200">
        <v>0</v>
      </c>
      <c r="J209" s="200">
        <v>40.680000000000007</v>
      </c>
      <c r="K209" s="200">
        <f t="shared" si="69"/>
        <v>40.680000000000007</v>
      </c>
      <c r="L209" s="197">
        <v>0</v>
      </c>
      <c r="M209" s="197">
        <v>0</v>
      </c>
      <c r="N209" s="255"/>
      <c r="O209" s="197">
        <v>30</v>
      </c>
      <c r="P209" s="255"/>
      <c r="Q209" s="255"/>
      <c r="R209" s="349"/>
      <c r="S209" s="200">
        <f t="shared" si="70"/>
        <v>1220.4000000000001</v>
      </c>
      <c r="T209" s="354">
        <v>1220.4000000000001</v>
      </c>
      <c r="U209" s="354">
        <v>1220.4000000000001</v>
      </c>
      <c r="V209" s="354">
        <v>1220.4000000000001</v>
      </c>
    </row>
    <row r="210" spans="1:22" ht="26.25" customHeight="1" x14ac:dyDescent="0.2">
      <c r="A210" s="204"/>
      <c r="B210" s="204"/>
      <c r="C210" s="220"/>
      <c r="D210" s="205"/>
      <c r="E210" s="250"/>
      <c r="F210" s="270" t="s">
        <v>605</v>
      </c>
      <c r="G210" s="217" t="s">
        <v>604</v>
      </c>
      <c r="H210" s="196"/>
      <c r="I210" s="200">
        <v>403.69</v>
      </c>
      <c r="J210" s="200">
        <v>500</v>
      </c>
      <c r="K210" s="200">
        <f>J210-I210</f>
        <v>96.31</v>
      </c>
      <c r="L210" s="197">
        <v>0</v>
      </c>
      <c r="M210" s="197">
        <v>0</v>
      </c>
      <c r="N210" s="255"/>
      <c r="O210" s="197">
        <v>103</v>
      </c>
      <c r="P210" s="255"/>
      <c r="Q210" s="255"/>
      <c r="R210" s="349"/>
      <c r="S210" s="200">
        <f t="shared" si="70"/>
        <v>9919.93</v>
      </c>
      <c r="T210" s="354">
        <v>9919.93</v>
      </c>
      <c r="U210" s="354">
        <v>9919.93</v>
      </c>
      <c r="V210" s="354">
        <v>9919.93</v>
      </c>
    </row>
    <row r="211" spans="1:22" ht="26.25" customHeight="1" x14ac:dyDescent="0.2">
      <c r="A211" s="204"/>
      <c r="B211" s="204"/>
      <c r="C211" s="220"/>
      <c r="D211" s="205"/>
      <c r="E211" s="250"/>
      <c r="F211" s="270" t="s">
        <v>603</v>
      </c>
      <c r="G211" s="217" t="s">
        <v>602</v>
      </c>
      <c r="H211" s="196"/>
      <c r="I211" s="200">
        <v>442.69</v>
      </c>
      <c r="J211" s="200">
        <v>550</v>
      </c>
      <c r="K211" s="200">
        <f t="shared" si="69"/>
        <v>107.31</v>
      </c>
      <c r="L211" s="197">
        <v>0</v>
      </c>
      <c r="M211" s="197">
        <v>0</v>
      </c>
      <c r="N211" s="255"/>
      <c r="O211" s="197">
        <v>11</v>
      </c>
      <c r="P211" s="255"/>
      <c r="Q211" s="255"/>
      <c r="R211" s="349"/>
      <c r="S211" s="200">
        <f t="shared" si="70"/>
        <v>1180.4100000000001</v>
      </c>
      <c r="T211" s="354">
        <v>1180.4100000000001</v>
      </c>
      <c r="U211" s="354">
        <v>1180.4100000000001</v>
      </c>
      <c r="V211" s="354">
        <v>1180.4100000000001</v>
      </c>
    </row>
    <row r="212" spans="1:22" ht="26.25" customHeight="1" x14ac:dyDescent="0.2">
      <c r="A212" s="204"/>
      <c r="B212" s="204"/>
      <c r="C212" s="220"/>
      <c r="D212" s="205"/>
      <c r="E212" s="250"/>
      <c r="F212" s="270" t="s">
        <v>601</v>
      </c>
      <c r="G212" s="217" t="s">
        <v>600</v>
      </c>
      <c r="H212" s="196"/>
      <c r="I212" s="200">
        <v>465.1</v>
      </c>
      <c r="J212" s="200">
        <v>570</v>
      </c>
      <c r="K212" s="200">
        <f>J212-I212</f>
        <v>104.89999999999998</v>
      </c>
      <c r="L212" s="197">
        <v>0</v>
      </c>
      <c r="M212" s="197">
        <v>0</v>
      </c>
      <c r="N212" s="255"/>
      <c r="O212" s="197">
        <v>20</v>
      </c>
      <c r="P212" s="255"/>
      <c r="Q212" s="255"/>
      <c r="R212" s="349"/>
      <c r="S212" s="200">
        <f t="shared" si="70"/>
        <v>2097.9999999999995</v>
      </c>
      <c r="T212" s="354">
        <v>2097.9999999999995</v>
      </c>
      <c r="U212" s="354">
        <v>2097.9999999999995</v>
      </c>
      <c r="V212" s="354">
        <v>2097.9999999999995</v>
      </c>
    </row>
    <row r="213" spans="1:22" ht="25.5" x14ac:dyDescent="0.2">
      <c r="A213" s="204"/>
      <c r="B213" s="204"/>
      <c r="C213" s="220"/>
      <c r="D213" s="205"/>
      <c r="E213" s="250"/>
      <c r="F213" s="272" t="s">
        <v>477</v>
      </c>
      <c r="G213" s="217" t="s">
        <v>599</v>
      </c>
      <c r="H213" s="196"/>
      <c r="I213" s="200">
        <v>0</v>
      </c>
      <c r="J213" s="200">
        <v>300</v>
      </c>
      <c r="K213" s="200">
        <f t="shared" si="69"/>
        <v>300</v>
      </c>
      <c r="L213" s="197">
        <v>0</v>
      </c>
      <c r="M213" s="197">
        <v>0</v>
      </c>
      <c r="N213" s="255"/>
      <c r="O213" s="197">
        <v>150</v>
      </c>
      <c r="P213" s="255"/>
      <c r="Q213" s="255"/>
      <c r="R213" s="349"/>
      <c r="S213" s="200">
        <f>K213*O213</f>
        <v>45000</v>
      </c>
      <c r="T213" s="354">
        <v>45000</v>
      </c>
      <c r="U213" s="354">
        <v>45000</v>
      </c>
      <c r="V213" s="354">
        <v>45000</v>
      </c>
    </row>
    <row r="214" spans="1:22" ht="25.5" x14ac:dyDescent="0.2">
      <c r="A214" s="204"/>
      <c r="B214" s="204"/>
      <c r="C214" s="220"/>
      <c r="D214" s="205"/>
      <c r="E214" s="250"/>
      <c r="F214" s="272" t="s">
        <v>477</v>
      </c>
      <c r="G214" s="217" t="s">
        <v>598</v>
      </c>
      <c r="H214" s="196"/>
      <c r="I214" s="200">
        <v>0</v>
      </c>
      <c r="J214" s="200">
        <v>400</v>
      </c>
      <c r="K214" s="200">
        <f>J214-I214</f>
        <v>400</v>
      </c>
      <c r="L214" s="197">
        <v>0</v>
      </c>
      <c r="M214" s="197">
        <v>0</v>
      </c>
      <c r="N214" s="255"/>
      <c r="O214" s="197">
        <v>50</v>
      </c>
      <c r="P214" s="255"/>
      <c r="Q214" s="255"/>
      <c r="R214" s="349"/>
      <c r="S214" s="200">
        <f t="shared" si="70"/>
        <v>20000</v>
      </c>
      <c r="T214" s="354">
        <v>20000</v>
      </c>
      <c r="U214" s="354">
        <v>20000</v>
      </c>
      <c r="V214" s="354">
        <v>20000</v>
      </c>
    </row>
    <row r="215" spans="1:22" ht="25.5" x14ac:dyDescent="0.2">
      <c r="A215" s="204"/>
      <c r="B215" s="204"/>
      <c r="C215" s="220"/>
      <c r="D215" s="205"/>
      <c r="E215" s="250"/>
      <c r="F215" s="272" t="s">
        <v>477</v>
      </c>
      <c r="G215" s="217" t="s">
        <v>597</v>
      </c>
      <c r="H215" s="196"/>
      <c r="I215" s="200">
        <v>0</v>
      </c>
      <c r="J215" s="200">
        <v>400</v>
      </c>
      <c r="K215" s="200">
        <f t="shared" si="69"/>
        <v>400</v>
      </c>
      <c r="L215" s="197">
        <v>0</v>
      </c>
      <c r="M215" s="197">
        <v>0</v>
      </c>
      <c r="N215" s="255"/>
      <c r="O215" s="197">
        <v>20</v>
      </c>
      <c r="P215" s="255"/>
      <c r="Q215" s="255"/>
      <c r="R215" s="349"/>
      <c r="S215" s="200">
        <f t="shared" si="70"/>
        <v>8000</v>
      </c>
      <c r="T215" s="354">
        <v>8000</v>
      </c>
      <c r="U215" s="354">
        <v>8000</v>
      </c>
      <c r="V215" s="354">
        <v>8000</v>
      </c>
    </row>
    <row r="216" spans="1:22" ht="38.25" x14ac:dyDescent="0.2">
      <c r="A216" s="204"/>
      <c r="B216" s="204"/>
      <c r="C216" s="220"/>
      <c r="D216" s="205"/>
      <c r="E216" s="250"/>
      <c r="F216" s="272" t="s">
        <v>477</v>
      </c>
      <c r="G216" s="217" t="s">
        <v>596</v>
      </c>
      <c r="H216" s="196"/>
      <c r="I216" s="200">
        <v>0</v>
      </c>
      <c r="J216" s="200">
        <v>400</v>
      </c>
      <c r="K216" s="200">
        <f>J216-I216</f>
        <v>400</v>
      </c>
      <c r="L216" s="197">
        <v>0</v>
      </c>
      <c r="M216" s="197">
        <v>0</v>
      </c>
      <c r="N216" s="255"/>
      <c r="O216" s="197">
        <v>50</v>
      </c>
      <c r="P216" s="255"/>
      <c r="Q216" s="255"/>
      <c r="R216" s="349"/>
      <c r="S216" s="200">
        <f t="shared" si="70"/>
        <v>20000</v>
      </c>
      <c r="T216" s="354">
        <v>20000</v>
      </c>
      <c r="U216" s="354">
        <v>20000</v>
      </c>
      <c r="V216" s="354">
        <v>20000</v>
      </c>
    </row>
    <row r="217" spans="1:22" ht="38.25" x14ac:dyDescent="0.2">
      <c r="A217" s="204"/>
      <c r="B217" s="204"/>
      <c r="C217" s="220"/>
      <c r="D217" s="205"/>
      <c r="E217" s="250"/>
      <c r="F217" s="272" t="s">
        <v>477</v>
      </c>
      <c r="G217" s="217" t="s">
        <v>595</v>
      </c>
      <c r="H217" s="196"/>
      <c r="I217" s="200">
        <v>0</v>
      </c>
      <c r="J217" s="200">
        <v>400</v>
      </c>
      <c r="K217" s="200">
        <f t="shared" si="69"/>
        <v>400</v>
      </c>
      <c r="L217" s="197">
        <v>0</v>
      </c>
      <c r="M217" s="197">
        <v>0</v>
      </c>
      <c r="N217" s="255"/>
      <c r="O217" s="197">
        <v>20</v>
      </c>
      <c r="P217" s="255"/>
      <c r="Q217" s="255"/>
      <c r="R217" s="349"/>
      <c r="S217" s="200">
        <f t="shared" si="70"/>
        <v>8000</v>
      </c>
      <c r="T217" s="354">
        <v>8000</v>
      </c>
      <c r="U217" s="354">
        <v>8000</v>
      </c>
      <c r="V217" s="354">
        <v>8000</v>
      </c>
    </row>
    <row r="218" spans="1:22" ht="25.5" x14ac:dyDescent="0.2">
      <c r="A218" s="204"/>
      <c r="B218" s="204"/>
      <c r="C218" s="220"/>
      <c r="D218" s="205"/>
      <c r="E218" s="250"/>
      <c r="F218" s="272" t="s">
        <v>477</v>
      </c>
      <c r="G218" s="217" t="s">
        <v>594</v>
      </c>
      <c r="H218" s="196"/>
      <c r="I218" s="200">
        <v>0</v>
      </c>
      <c r="J218" s="200">
        <v>130</v>
      </c>
      <c r="K218" s="200">
        <f>J218-I218</f>
        <v>130</v>
      </c>
      <c r="L218" s="197">
        <v>0</v>
      </c>
      <c r="M218" s="197">
        <v>0</v>
      </c>
      <c r="N218" s="255"/>
      <c r="O218" s="197">
        <v>20</v>
      </c>
      <c r="P218" s="255"/>
      <c r="Q218" s="255"/>
      <c r="R218" s="349"/>
      <c r="S218" s="200">
        <f t="shared" si="70"/>
        <v>2600</v>
      </c>
      <c r="T218" s="354">
        <v>2600</v>
      </c>
      <c r="U218" s="354">
        <v>2600</v>
      </c>
      <c r="V218" s="354">
        <v>2600</v>
      </c>
    </row>
    <row r="219" spans="1:22" ht="25.5" x14ac:dyDescent="0.2">
      <c r="A219" s="204"/>
      <c r="B219" s="204"/>
      <c r="C219" s="220"/>
      <c r="D219" s="205"/>
      <c r="E219" s="250"/>
      <c r="F219" s="272" t="s">
        <v>477</v>
      </c>
      <c r="G219" s="217" t="s">
        <v>593</v>
      </c>
      <c r="H219" s="196"/>
      <c r="I219" s="200">
        <v>0</v>
      </c>
      <c r="J219" s="200">
        <v>135</v>
      </c>
      <c r="K219" s="200">
        <f t="shared" si="69"/>
        <v>135</v>
      </c>
      <c r="L219" s="197">
        <v>0</v>
      </c>
      <c r="M219" s="197">
        <v>0</v>
      </c>
      <c r="N219" s="255"/>
      <c r="O219" s="197">
        <v>100</v>
      </c>
      <c r="P219" s="255"/>
      <c r="Q219" s="255"/>
      <c r="R219" s="349"/>
      <c r="S219" s="200">
        <f>K219*O219</f>
        <v>13500</v>
      </c>
      <c r="T219" s="354">
        <v>13500</v>
      </c>
      <c r="U219" s="354">
        <v>13500</v>
      </c>
      <c r="V219" s="354">
        <v>13500</v>
      </c>
    </row>
    <row r="220" spans="1:22" ht="30.75" customHeight="1" x14ac:dyDescent="0.2">
      <c r="A220" s="231"/>
      <c r="B220" s="231"/>
      <c r="C220" s="219"/>
      <c r="D220" s="276"/>
      <c r="E220" s="251"/>
      <c r="F220" s="272" t="s">
        <v>477</v>
      </c>
      <c r="G220" s="217" t="s">
        <v>592</v>
      </c>
      <c r="H220" s="196"/>
      <c r="I220" s="200">
        <v>0</v>
      </c>
      <c r="J220" s="200">
        <v>130</v>
      </c>
      <c r="K220" s="200">
        <f>J220-I220</f>
        <v>130</v>
      </c>
      <c r="L220" s="197">
        <v>0</v>
      </c>
      <c r="M220" s="197">
        <v>0</v>
      </c>
      <c r="N220" s="255"/>
      <c r="O220" s="197">
        <v>20</v>
      </c>
      <c r="P220" s="255"/>
      <c r="Q220" s="255"/>
      <c r="R220" s="349"/>
      <c r="S220" s="200">
        <f>K220*O220</f>
        <v>2600</v>
      </c>
      <c r="T220" s="354">
        <v>2600</v>
      </c>
      <c r="U220" s="354">
        <v>2600</v>
      </c>
      <c r="V220" s="354">
        <v>2600</v>
      </c>
    </row>
    <row r="221" spans="1:22" ht="51" x14ac:dyDescent="0.2">
      <c r="A221" s="211">
        <v>57</v>
      </c>
      <c r="B221" s="211" t="s">
        <v>591</v>
      </c>
      <c r="C221" s="213" t="s">
        <v>590</v>
      </c>
      <c r="D221" s="205" t="s">
        <v>497</v>
      </c>
      <c r="E221" s="215" t="s">
        <v>444</v>
      </c>
      <c r="F221" s="272" t="s">
        <v>477</v>
      </c>
      <c r="G221" s="209" t="s">
        <v>589</v>
      </c>
      <c r="H221" s="196"/>
      <c r="I221" s="200"/>
      <c r="J221" s="200">
        <v>60.63</v>
      </c>
      <c r="K221" s="200">
        <f t="shared" si="69"/>
        <v>60.63</v>
      </c>
      <c r="L221" s="197">
        <v>0</v>
      </c>
      <c r="M221" s="197">
        <v>0</v>
      </c>
      <c r="N221" s="197">
        <v>1734</v>
      </c>
      <c r="O221" s="197">
        <f>SUM(L221:N221)</f>
        <v>1734</v>
      </c>
      <c r="P221" s="197"/>
      <c r="Q221" s="197"/>
      <c r="R221" s="200">
        <f>K221*N221</f>
        <v>105132.42</v>
      </c>
      <c r="S221" s="200">
        <f>SUM(P221:R221)</f>
        <v>105132.42</v>
      </c>
      <c r="T221" s="200">
        <v>105132.42</v>
      </c>
      <c r="U221" s="200">
        <v>105132.42</v>
      </c>
      <c r="V221" s="200">
        <v>105132.42</v>
      </c>
    </row>
    <row r="222" spans="1:22" ht="38.25" x14ac:dyDescent="0.2">
      <c r="A222" s="204"/>
      <c r="B222" s="204"/>
      <c r="C222" s="204"/>
      <c r="D222" s="205"/>
      <c r="E222" s="204"/>
      <c r="F222" s="272" t="s">
        <v>477</v>
      </c>
      <c r="G222" s="287" t="s">
        <v>702</v>
      </c>
      <c r="H222" s="196"/>
      <c r="I222" s="200"/>
      <c r="J222" s="200">
        <v>16.309999999999999</v>
      </c>
      <c r="K222" s="200">
        <f>J222-I222</f>
        <v>16.309999999999999</v>
      </c>
      <c r="L222" s="197">
        <v>0</v>
      </c>
      <c r="M222" s="197">
        <v>0</v>
      </c>
      <c r="N222" s="197">
        <v>18893.25</v>
      </c>
      <c r="O222" s="197">
        <f>SUM(L222:N222)</f>
        <v>18893.25</v>
      </c>
      <c r="P222" s="197"/>
      <c r="Q222" s="197"/>
      <c r="R222" s="200">
        <f t="shared" ref="R222:R225" si="71">K222*N222</f>
        <v>308148.90749999997</v>
      </c>
      <c r="S222" s="200">
        <f t="shared" ref="S222:S224" si="72">SUM(P222:R222)</f>
        <v>308148.90749999997</v>
      </c>
      <c r="T222" s="200">
        <v>308148.90749999997</v>
      </c>
      <c r="U222" s="200">
        <v>308148.90749999997</v>
      </c>
      <c r="V222" s="200">
        <v>308148.90749999997</v>
      </c>
    </row>
    <row r="223" spans="1:22" ht="51" x14ac:dyDescent="0.2">
      <c r="A223" s="204"/>
      <c r="B223" s="204"/>
      <c r="C223" s="204"/>
      <c r="D223" s="205"/>
      <c r="E223" s="204"/>
      <c r="F223" s="272" t="s">
        <v>477</v>
      </c>
      <c r="G223" s="209" t="s">
        <v>588</v>
      </c>
      <c r="H223" s="196"/>
      <c r="I223" s="200"/>
      <c r="J223" s="200">
        <v>78.010000000000005</v>
      </c>
      <c r="K223" s="200">
        <f t="shared" si="69"/>
        <v>78.010000000000005</v>
      </c>
      <c r="L223" s="197">
        <v>0</v>
      </c>
      <c r="M223" s="197">
        <v>0</v>
      </c>
      <c r="N223" s="197">
        <v>3331.5</v>
      </c>
      <c r="O223" s="197">
        <f>SUM(L223:N223)</f>
        <v>3331.5</v>
      </c>
      <c r="P223" s="197"/>
      <c r="Q223" s="197"/>
      <c r="R223" s="200">
        <f t="shared" si="71"/>
        <v>259890.31500000003</v>
      </c>
      <c r="S223" s="200">
        <f t="shared" si="72"/>
        <v>259890.31500000003</v>
      </c>
      <c r="T223" s="200">
        <v>259890.31500000003</v>
      </c>
      <c r="U223" s="200">
        <v>259890.31500000003</v>
      </c>
      <c r="V223" s="200">
        <v>259890.31500000003</v>
      </c>
    </row>
    <row r="224" spans="1:22" ht="51" x14ac:dyDescent="0.2">
      <c r="A224" s="204"/>
      <c r="B224" s="204"/>
      <c r="C224" s="204"/>
      <c r="D224" s="276"/>
      <c r="E224" s="231"/>
      <c r="F224" s="272" t="s">
        <v>477</v>
      </c>
      <c r="G224" s="209" t="s">
        <v>587</v>
      </c>
      <c r="H224" s="196"/>
      <c r="I224" s="200"/>
      <c r="J224" s="200">
        <v>60.63</v>
      </c>
      <c r="K224" s="200">
        <f>J224-I224</f>
        <v>60.63</v>
      </c>
      <c r="L224" s="197">
        <v>0</v>
      </c>
      <c r="M224" s="197">
        <v>0</v>
      </c>
      <c r="N224" s="211">
        <v>867</v>
      </c>
      <c r="O224" s="197">
        <f>SUM(L224:N224)</f>
        <v>867</v>
      </c>
      <c r="P224" s="211"/>
      <c r="Q224" s="211"/>
      <c r="R224" s="200">
        <f t="shared" si="71"/>
        <v>52566.21</v>
      </c>
      <c r="S224" s="200">
        <f t="shared" si="72"/>
        <v>52566.21</v>
      </c>
      <c r="T224" s="334">
        <v>52566.21</v>
      </c>
      <c r="U224" s="334">
        <v>52566.21</v>
      </c>
      <c r="V224" s="334">
        <v>52566.21</v>
      </c>
    </row>
    <row r="225" spans="1:22" ht="38.25" x14ac:dyDescent="0.2">
      <c r="A225" s="211">
        <v>58</v>
      </c>
      <c r="B225" s="211" t="s">
        <v>586</v>
      </c>
      <c r="C225" s="213" t="s">
        <v>585</v>
      </c>
      <c r="D225" s="229" t="s">
        <v>552</v>
      </c>
      <c r="E225" s="215" t="s">
        <v>444</v>
      </c>
      <c r="F225" s="288">
        <v>46020</v>
      </c>
      <c r="G225" s="289" t="s">
        <v>584</v>
      </c>
      <c r="H225" s="215" t="s">
        <v>260</v>
      </c>
      <c r="I225" s="334">
        <v>62.21</v>
      </c>
      <c r="J225" s="334">
        <v>186.63</v>
      </c>
      <c r="K225" s="200">
        <f t="shared" si="69"/>
        <v>124.41999999999999</v>
      </c>
      <c r="L225" s="211">
        <v>366</v>
      </c>
      <c r="M225" s="197">
        <v>0</v>
      </c>
      <c r="N225" s="211">
        <v>712</v>
      </c>
      <c r="O225" s="197">
        <f>SUM(L225:N225)</f>
        <v>1078</v>
      </c>
      <c r="P225" s="211">
        <f>L225*K225</f>
        <v>45537.719999999994</v>
      </c>
      <c r="Q225" s="211"/>
      <c r="R225" s="200">
        <f t="shared" si="71"/>
        <v>88587.04</v>
      </c>
      <c r="S225" s="200">
        <f>SUM(P225:R225)</f>
        <v>134124.75999999998</v>
      </c>
      <c r="T225" s="334">
        <v>134124.75999999998</v>
      </c>
      <c r="U225" s="334">
        <v>134124.75999999998</v>
      </c>
      <c r="V225" s="334">
        <v>134124.75999999998</v>
      </c>
    </row>
    <row r="226" spans="1:22" ht="25.5" x14ac:dyDescent="0.2">
      <c r="A226" s="211">
        <v>59</v>
      </c>
      <c r="B226" s="211" t="s">
        <v>583</v>
      </c>
      <c r="C226" s="213" t="s">
        <v>582</v>
      </c>
      <c r="D226" s="229" t="s">
        <v>552</v>
      </c>
      <c r="E226" s="213" t="s">
        <v>466</v>
      </c>
      <c r="F226" s="197"/>
      <c r="G226" s="196" t="s">
        <v>582</v>
      </c>
      <c r="H226" s="197"/>
      <c r="I226" s="200"/>
      <c r="J226" s="200"/>
      <c r="K226" s="200"/>
      <c r="L226" s="197"/>
      <c r="M226" s="197"/>
      <c r="N226" s="197"/>
      <c r="O226" s="197"/>
      <c r="P226" s="211"/>
      <c r="Q226" s="211"/>
      <c r="R226" s="334"/>
      <c r="S226" s="334">
        <v>2530944</v>
      </c>
      <c r="T226" s="334">
        <v>2530944</v>
      </c>
      <c r="U226" s="334">
        <v>2530944</v>
      </c>
      <c r="V226" s="334">
        <v>2530944</v>
      </c>
    </row>
    <row r="227" spans="1:22" ht="25.5" x14ac:dyDescent="0.2">
      <c r="A227" s="212">
        <v>60</v>
      </c>
      <c r="B227" s="211" t="s">
        <v>581</v>
      </c>
      <c r="C227" s="229" t="s">
        <v>580</v>
      </c>
      <c r="D227" s="229" t="s">
        <v>552</v>
      </c>
      <c r="E227" s="213" t="s">
        <v>466</v>
      </c>
      <c r="F227" s="290" t="s">
        <v>579</v>
      </c>
      <c r="G227" s="264" t="s">
        <v>578</v>
      </c>
      <c r="H227" s="215" t="s">
        <v>260</v>
      </c>
      <c r="I227" s="200">
        <v>1.1000000000000001</v>
      </c>
      <c r="J227" s="200">
        <v>1.4800000000000002</v>
      </c>
      <c r="K227" s="200">
        <f>J227-I227</f>
        <v>0.38000000000000012</v>
      </c>
      <c r="L227" s="256"/>
      <c r="M227" s="197"/>
      <c r="N227" s="255"/>
      <c r="O227" s="256"/>
      <c r="P227" s="255"/>
      <c r="Q227" s="255"/>
      <c r="R227" s="349"/>
      <c r="S227" s="200">
        <v>409506.62</v>
      </c>
      <c r="T227" s="334">
        <v>409506.62</v>
      </c>
      <c r="U227" s="334">
        <v>409506.62</v>
      </c>
      <c r="V227" s="334">
        <v>409506.62</v>
      </c>
    </row>
    <row r="228" spans="1:22" ht="21" customHeight="1" x14ac:dyDescent="0.2">
      <c r="A228" s="220"/>
      <c r="B228" s="204"/>
      <c r="C228" s="220"/>
      <c r="D228" s="221"/>
      <c r="E228" s="204"/>
      <c r="F228" s="291" t="s">
        <v>577</v>
      </c>
      <c r="G228" s="292" t="s">
        <v>576</v>
      </c>
      <c r="H228" s="215" t="s">
        <v>260</v>
      </c>
      <c r="I228" s="334">
        <v>0.44</v>
      </c>
      <c r="J228" s="334">
        <v>0.83000000000000007</v>
      </c>
      <c r="K228" s="200">
        <f>J228-I228</f>
        <v>0.39000000000000007</v>
      </c>
      <c r="L228" s="211"/>
      <c r="M228" s="197"/>
      <c r="N228" s="258"/>
      <c r="O228" s="211"/>
      <c r="P228" s="258"/>
      <c r="Q228" s="258"/>
      <c r="R228" s="350"/>
      <c r="S228" s="334">
        <v>16139.18</v>
      </c>
      <c r="T228" s="334">
        <v>16139.18</v>
      </c>
      <c r="U228" s="334">
        <v>16139.18</v>
      </c>
      <c r="V228" s="334">
        <v>16139.18</v>
      </c>
    </row>
    <row r="229" spans="1:22" ht="38.25" x14ac:dyDescent="0.2">
      <c r="A229" s="197">
        <v>61</v>
      </c>
      <c r="B229" s="197" t="s">
        <v>575</v>
      </c>
      <c r="C229" s="252" t="s">
        <v>574</v>
      </c>
      <c r="D229" s="213" t="s">
        <v>497</v>
      </c>
      <c r="E229" s="198" t="s">
        <v>444</v>
      </c>
      <c r="F229" s="253"/>
      <c r="G229" s="253"/>
      <c r="H229" s="254"/>
      <c r="I229" s="200"/>
      <c r="J229" s="200"/>
      <c r="K229" s="200"/>
      <c r="L229" s="255"/>
      <c r="M229" s="197"/>
      <c r="N229" s="255"/>
      <c r="O229" s="255"/>
      <c r="P229" s="255"/>
      <c r="Q229" s="255"/>
      <c r="R229" s="349"/>
      <c r="S229" s="200">
        <v>416228</v>
      </c>
      <c r="T229" s="334">
        <v>416228</v>
      </c>
      <c r="U229" s="334">
        <v>416228</v>
      </c>
      <c r="V229" s="334">
        <v>416228</v>
      </c>
    </row>
    <row r="230" spans="1:22" ht="25.5" x14ac:dyDescent="0.2">
      <c r="A230" s="211">
        <v>62</v>
      </c>
      <c r="B230" s="211" t="s">
        <v>573</v>
      </c>
      <c r="C230" s="213" t="s">
        <v>572</v>
      </c>
      <c r="D230" s="213" t="s">
        <v>497</v>
      </c>
      <c r="E230" s="215" t="s">
        <v>444</v>
      </c>
      <c r="F230" s="272" t="s">
        <v>477</v>
      </c>
      <c r="G230" s="293" t="s">
        <v>250</v>
      </c>
      <c r="H230" s="196"/>
      <c r="I230" s="200"/>
      <c r="J230" s="200">
        <v>1.1200000000000001</v>
      </c>
      <c r="K230" s="200">
        <f>J230-I230</f>
        <v>1.1200000000000001</v>
      </c>
      <c r="L230" s="197">
        <v>0</v>
      </c>
      <c r="M230" s="197">
        <v>0</v>
      </c>
      <c r="N230" s="197">
        <v>130</v>
      </c>
      <c r="O230" s="197">
        <f>SUM(L230:N230)</f>
        <v>130</v>
      </c>
      <c r="P230" s="197">
        <f>L230*K230</f>
        <v>0</v>
      </c>
      <c r="Q230" s="197">
        <v>0</v>
      </c>
      <c r="R230" s="200">
        <f>K230*N230</f>
        <v>145.60000000000002</v>
      </c>
      <c r="S230" s="200">
        <f>SUM(P230:R230)</f>
        <v>145.60000000000002</v>
      </c>
      <c r="T230" s="200">
        <v>145.60000000000002</v>
      </c>
      <c r="U230" s="200">
        <v>145.60000000000002</v>
      </c>
      <c r="V230" s="200">
        <v>145.60000000000002</v>
      </c>
    </row>
    <row r="231" spans="1:22" ht="18.75" customHeight="1" x14ac:dyDescent="0.2">
      <c r="A231" s="204"/>
      <c r="B231" s="204"/>
      <c r="C231" s="204"/>
      <c r="D231" s="205"/>
      <c r="E231" s="204"/>
      <c r="F231" s="272" t="s">
        <v>477</v>
      </c>
      <c r="G231" s="293" t="s">
        <v>249</v>
      </c>
      <c r="H231" s="196"/>
      <c r="I231" s="200"/>
      <c r="J231" s="200">
        <v>403.2</v>
      </c>
      <c r="K231" s="200">
        <f t="shared" ref="K231:K245" si="73">J231-I231</f>
        <v>403.2</v>
      </c>
      <c r="L231" s="197">
        <v>0</v>
      </c>
      <c r="M231" s="197">
        <v>0</v>
      </c>
      <c r="N231" s="197">
        <v>13</v>
      </c>
      <c r="O231" s="197">
        <f t="shared" ref="O231:O245" si="74">SUM(L231:N231)</f>
        <v>13</v>
      </c>
      <c r="P231" s="197">
        <f t="shared" ref="P231:P237" si="75">L231*K231</f>
        <v>0</v>
      </c>
      <c r="Q231" s="197">
        <v>0</v>
      </c>
      <c r="R231" s="200">
        <f t="shared" ref="R231:R245" si="76">K231*N231</f>
        <v>5241.5999999999995</v>
      </c>
      <c r="S231" s="200">
        <f t="shared" ref="S231:S232" si="77">SUM(P231:R231)</f>
        <v>5241.5999999999995</v>
      </c>
      <c r="T231" s="200">
        <v>5241.5999999999995</v>
      </c>
      <c r="U231" s="200">
        <v>5241.5999999999995</v>
      </c>
      <c r="V231" s="200">
        <v>5241.5999999999995</v>
      </c>
    </row>
    <row r="232" spans="1:22" ht="18.75" customHeight="1" x14ac:dyDescent="0.2">
      <c r="A232" s="204"/>
      <c r="B232" s="204"/>
      <c r="C232" s="204"/>
      <c r="D232" s="205"/>
      <c r="E232" s="204"/>
      <c r="F232" s="272" t="s">
        <v>477</v>
      </c>
      <c r="G232" s="293" t="s">
        <v>251</v>
      </c>
      <c r="H232" s="196"/>
      <c r="I232" s="200"/>
      <c r="J232" s="200">
        <v>66.930000000000007</v>
      </c>
      <c r="K232" s="200">
        <f t="shared" si="73"/>
        <v>66.930000000000007</v>
      </c>
      <c r="L232" s="197">
        <v>0</v>
      </c>
      <c r="M232" s="197">
        <v>0</v>
      </c>
      <c r="N232" s="197">
        <v>13</v>
      </c>
      <c r="O232" s="197">
        <f t="shared" si="74"/>
        <v>13</v>
      </c>
      <c r="P232" s="197">
        <f t="shared" si="75"/>
        <v>0</v>
      </c>
      <c r="Q232" s="197">
        <v>0</v>
      </c>
      <c r="R232" s="200">
        <f t="shared" si="76"/>
        <v>870.09000000000015</v>
      </c>
      <c r="S232" s="200">
        <f t="shared" si="77"/>
        <v>870.09000000000015</v>
      </c>
      <c r="T232" s="200">
        <v>870.09000000000015</v>
      </c>
      <c r="U232" s="200">
        <v>870.09000000000015</v>
      </c>
      <c r="V232" s="200">
        <v>870.09000000000015</v>
      </c>
    </row>
    <row r="233" spans="1:22" ht="25.5" x14ac:dyDescent="0.2">
      <c r="A233" s="204"/>
      <c r="B233" s="204"/>
      <c r="C233" s="204"/>
      <c r="D233" s="205"/>
      <c r="E233" s="204"/>
      <c r="F233" s="272" t="s">
        <v>477</v>
      </c>
      <c r="G233" s="294" t="s">
        <v>299</v>
      </c>
      <c r="H233" s="196"/>
      <c r="I233" s="200"/>
      <c r="J233" s="200">
        <v>29.95</v>
      </c>
      <c r="K233" s="200">
        <f t="shared" si="73"/>
        <v>29.95</v>
      </c>
      <c r="L233" s="197">
        <v>0</v>
      </c>
      <c r="M233" s="197">
        <v>0</v>
      </c>
      <c r="N233" s="197">
        <v>13</v>
      </c>
      <c r="O233" s="197">
        <f t="shared" si="74"/>
        <v>13</v>
      </c>
      <c r="P233" s="197">
        <f t="shared" si="75"/>
        <v>0</v>
      </c>
      <c r="Q233" s="197">
        <v>0</v>
      </c>
      <c r="R233" s="200">
        <f t="shared" si="76"/>
        <v>389.34999999999997</v>
      </c>
      <c r="S233" s="200">
        <f>SUM(P233:R233)</f>
        <v>389.34999999999997</v>
      </c>
      <c r="T233" s="200">
        <v>389.34999999999997</v>
      </c>
      <c r="U233" s="200">
        <v>389.34999999999997</v>
      </c>
      <c r="V233" s="200">
        <v>389.34999999999997</v>
      </c>
    </row>
    <row r="234" spans="1:22" ht="25.5" x14ac:dyDescent="0.2">
      <c r="A234" s="204"/>
      <c r="B234" s="204"/>
      <c r="C234" s="204"/>
      <c r="D234" s="205"/>
      <c r="E234" s="204"/>
      <c r="F234" s="272" t="s">
        <v>477</v>
      </c>
      <c r="G234" s="293" t="s">
        <v>300</v>
      </c>
      <c r="H234" s="196"/>
      <c r="I234" s="200"/>
      <c r="J234" s="200">
        <v>302.01</v>
      </c>
      <c r="K234" s="200">
        <f t="shared" si="73"/>
        <v>302.01</v>
      </c>
      <c r="L234" s="197">
        <v>0</v>
      </c>
      <c r="M234" s="197">
        <v>0</v>
      </c>
      <c r="N234" s="197">
        <v>13</v>
      </c>
      <c r="O234" s="197">
        <f t="shared" si="74"/>
        <v>13</v>
      </c>
      <c r="P234" s="197">
        <f t="shared" si="75"/>
        <v>0</v>
      </c>
      <c r="Q234" s="197">
        <v>0</v>
      </c>
      <c r="R234" s="200">
        <f>K234*N234</f>
        <v>3926.13</v>
      </c>
      <c r="S234" s="200">
        <f>SUM(P234:R234)</f>
        <v>3926.13</v>
      </c>
      <c r="T234" s="200">
        <v>3926.13</v>
      </c>
      <c r="U234" s="200">
        <v>3926.13</v>
      </c>
      <c r="V234" s="200">
        <v>3926.13</v>
      </c>
    </row>
    <row r="235" spans="1:22" ht="23.25" customHeight="1" x14ac:dyDescent="0.2">
      <c r="A235" s="204"/>
      <c r="B235" s="204"/>
      <c r="C235" s="204"/>
      <c r="D235" s="205"/>
      <c r="E235" s="204"/>
      <c r="F235" s="272" t="s">
        <v>477</v>
      </c>
      <c r="G235" s="293" t="s">
        <v>301</v>
      </c>
      <c r="H235" s="196"/>
      <c r="I235" s="200"/>
      <c r="J235" s="200">
        <v>36.6</v>
      </c>
      <c r="K235" s="200">
        <f t="shared" si="73"/>
        <v>36.6</v>
      </c>
      <c r="L235" s="197">
        <v>0</v>
      </c>
      <c r="M235" s="197">
        <v>0</v>
      </c>
      <c r="N235" s="197">
        <v>13</v>
      </c>
      <c r="O235" s="197">
        <f t="shared" si="74"/>
        <v>13</v>
      </c>
      <c r="P235" s="197">
        <f t="shared" si="75"/>
        <v>0</v>
      </c>
      <c r="Q235" s="197">
        <v>0</v>
      </c>
      <c r="R235" s="200">
        <f t="shared" si="76"/>
        <v>475.8</v>
      </c>
      <c r="S235" s="200">
        <f t="shared" ref="S235" si="78">SUM(P235:R235)</f>
        <v>475.8</v>
      </c>
      <c r="T235" s="200">
        <v>475.8</v>
      </c>
      <c r="U235" s="200">
        <v>475.8</v>
      </c>
      <c r="V235" s="200">
        <v>475.8</v>
      </c>
    </row>
    <row r="236" spans="1:22" ht="23.25" customHeight="1" x14ac:dyDescent="0.2">
      <c r="A236" s="204"/>
      <c r="B236" s="204"/>
      <c r="C236" s="204"/>
      <c r="D236" s="205"/>
      <c r="E236" s="204"/>
      <c r="F236" s="272" t="s">
        <v>477</v>
      </c>
      <c r="G236" s="293" t="s">
        <v>302</v>
      </c>
      <c r="H236" s="196"/>
      <c r="I236" s="200"/>
      <c r="J236" s="200">
        <v>16.02</v>
      </c>
      <c r="K236" s="200">
        <f t="shared" si="73"/>
        <v>16.02</v>
      </c>
      <c r="L236" s="197">
        <v>0</v>
      </c>
      <c r="M236" s="197">
        <v>0</v>
      </c>
      <c r="N236" s="197">
        <v>13</v>
      </c>
      <c r="O236" s="197">
        <f t="shared" si="74"/>
        <v>13</v>
      </c>
      <c r="P236" s="197">
        <f t="shared" si="75"/>
        <v>0</v>
      </c>
      <c r="Q236" s="197">
        <v>0</v>
      </c>
      <c r="R236" s="200">
        <f t="shared" si="76"/>
        <v>208.26</v>
      </c>
      <c r="S236" s="200">
        <f>SUM(P236:R236)</f>
        <v>208.26</v>
      </c>
      <c r="T236" s="200">
        <v>208.26</v>
      </c>
      <c r="U236" s="200">
        <v>208.26</v>
      </c>
      <c r="V236" s="200">
        <v>208.26</v>
      </c>
    </row>
    <row r="237" spans="1:22" ht="25.5" x14ac:dyDescent="0.2">
      <c r="A237" s="204"/>
      <c r="B237" s="204"/>
      <c r="C237" s="204"/>
      <c r="D237" s="205"/>
      <c r="E237" s="204"/>
      <c r="F237" s="295" t="s">
        <v>477</v>
      </c>
      <c r="G237" s="296" t="s">
        <v>303</v>
      </c>
      <c r="H237" s="213"/>
      <c r="I237" s="334"/>
      <c r="J237" s="334">
        <v>302.01</v>
      </c>
      <c r="K237" s="200">
        <f t="shared" si="73"/>
        <v>302.01</v>
      </c>
      <c r="L237" s="197">
        <v>0</v>
      </c>
      <c r="M237" s="197">
        <v>0</v>
      </c>
      <c r="N237" s="211">
        <v>13</v>
      </c>
      <c r="O237" s="197">
        <f t="shared" si="74"/>
        <v>13</v>
      </c>
      <c r="P237" s="197">
        <f t="shared" si="75"/>
        <v>0</v>
      </c>
      <c r="Q237" s="197">
        <v>0</v>
      </c>
      <c r="R237" s="200">
        <f>K237*N237</f>
        <v>3926.13</v>
      </c>
      <c r="S237" s="200">
        <f t="shared" ref="S237" si="79">SUM(P237:R237)</f>
        <v>3926.13</v>
      </c>
      <c r="T237" s="334">
        <v>3926.13</v>
      </c>
      <c r="U237" s="334">
        <v>3926.13</v>
      </c>
      <c r="V237" s="334">
        <v>3926.13</v>
      </c>
    </row>
    <row r="238" spans="1:22" ht="25.5" x14ac:dyDescent="0.2">
      <c r="A238" s="212">
        <v>63</v>
      </c>
      <c r="B238" s="211" t="s">
        <v>571</v>
      </c>
      <c r="C238" s="297" t="s">
        <v>570</v>
      </c>
      <c r="D238" s="229" t="s">
        <v>552</v>
      </c>
      <c r="E238" s="213" t="s">
        <v>466</v>
      </c>
      <c r="F238" s="298">
        <v>49025</v>
      </c>
      <c r="G238" s="299" t="s">
        <v>569</v>
      </c>
      <c r="H238" s="215" t="s">
        <v>260</v>
      </c>
      <c r="I238" s="200"/>
      <c r="J238" s="200">
        <v>44.23</v>
      </c>
      <c r="K238" s="200">
        <f>J238-I238</f>
        <v>44.23</v>
      </c>
      <c r="L238" s="197">
        <v>400</v>
      </c>
      <c r="M238" s="197">
        <v>0</v>
      </c>
      <c r="N238" s="197">
        <v>0</v>
      </c>
      <c r="O238" s="197">
        <f>SUM(L238:N238)</f>
        <v>400</v>
      </c>
      <c r="P238" s="197">
        <f>L238*K238</f>
        <v>17692</v>
      </c>
      <c r="Q238" s="197">
        <v>0</v>
      </c>
      <c r="R238" s="200">
        <f t="shared" si="76"/>
        <v>0</v>
      </c>
      <c r="S238" s="200">
        <f>SUM(P238:R238)</f>
        <v>17692</v>
      </c>
      <c r="T238" s="334">
        <v>17692</v>
      </c>
      <c r="U238" s="334">
        <v>17692</v>
      </c>
      <c r="V238" s="334">
        <v>17692</v>
      </c>
    </row>
    <row r="239" spans="1:22" ht="25.5" x14ac:dyDescent="0.2">
      <c r="A239" s="219"/>
      <c r="B239" s="231"/>
      <c r="C239" s="219"/>
      <c r="D239" s="260"/>
      <c r="E239" s="231"/>
      <c r="F239" s="300">
        <v>49030</v>
      </c>
      <c r="G239" s="299" t="s">
        <v>568</v>
      </c>
      <c r="H239" s="215" t="s">
        <v>260</v>
      </c>
      <c r="I239" s="334"/>
      <c r="J239" s="200">
        <v>69.5</v>
      </c>
      <c r="K239" s="200">
        <f t="shared" si="73"/>
        <v>69.5</v>
      </c>
      <c r="L239" s="197">
        <v>400</v>
      </c>
      <c r="M239" s="197">
        <v>0</v>
      </c>
      <c r="N239" s="197">
        <v>0</v>
      </c>
      <c r="O239" s="197">
        <f t="shared" si="74"/>
        <v>400</v>
      </c>
      <c r="P239" s="197">
        <f>L239*K239</f>
        <v>27800</v>
      </c>
      <c r="Q239" s="197">
        <v>0</v>
      </c>
      <c r="R239" s="200">
        <f t="shared" si="76"/>
        <v>0</v>
      </c>
      <c r="S239" s="200">
        <f t="shared" ref="S239" si="80">SUM(P239:R239)</f>
        <v>27800</v>
      </c>
      <c r="T239" s="200">
        <v>27800</v>
      </c>
      <c r="U239" s="200">
        <v>27800</v>
      </c>
      <c r="V239" s="200">
        <v>27800</v>
      </c>
    </row>
    <row r="240" spans="1:22" ht="38.25" x14ac:dyDescent="0.2">
      <c r="A240" s="211">
        <v>64</v>
      </c>
      <c r="B240" s="211" t="s">
        <v>567</v>
      </c>
      <c r="C240" s="301" t="s">
        <v>566</v>
      </c>
      <c r="D240" s="213" t="s">
        <v>497</v>
      </c>
      <c r="E240" s="319" t="s">
        <v>466</v>
      </c>
      <c r="F240" s="227" t="s">
        <v>477</v>
      </c>
      <c r="G240" s="304" t="s">
        <v>566</v>
      </c>
      <c r="H240" s="236"/>
      <c r="I240" s="335"/>
      <c r="J240" s="559">
        <v>313.27</v>
      </c>
      <c r="K240" s="200">
        <f t="shared" si="73"/>
        <v>313.27</v>
      </c>
      <c r="L240" s="285">
        <v>200</v>
      </c>
      <c r="M240" s="197">
        <v>0</v>
      </c>
      <c r="N240" s="197">
        <v>0</v>
      </c>
      <c r="O240" s="197">
        <f>SUM(L240:N240)</f>
        <v>200</v>
      </c>
      <c r="P240" s="197">
        <f t="shared" ref="P240" si="81">L240*K240</f>
        <v>62654</v>
      </c>
      <c r="Q240" s="197">
        <v>0</v>
      </c>
      <c r="R240" s="200">
        <f t="shared" si="76"/>
        <v>0</v>
      </c>
      <c r="S240" s="200">
        <f>SUM(P240:R240)</f>
        <v>62654</v>
      </c>
      <c r="T240" s="200">
        <v>62654</v>
      </c>
      <c r="U240" s="200">
        <v>62654</v>
      </c>
      <c r="V240" s="200">
        <v>62654</v>
      </c>
    </row>
    <row r="241" spans="1:22" x14ac:dyDescent="0.2">
      <c r="A241" s="204"/>
      <c r="B241" s="204"/>
      <c r="C241" s="204"/>
      <c r="D241" s="205"/>
      <c r="E241" s="204"/>
      <c r="F241" s="204"/>
      <c r="G241" s="221"/>
      <c r="H241" s="205"/>
      <c r="I241" s="560"/>
      <c r="J241" s="559">
        <v>76.78</v>
      </c>
      <c r="K241" s="200">
        <f t="shared" si="73"/>
        <v>76.78</v>
      </c>
      <c r="L241" s="285">
        <v>160</v>
      </c>
      <c r="M241" s="197">
        <v>0</v>
      </c>
      <c r="N241" s="197">
        <v>0</v>
      </c>
      <c r="O241" s="197">
        <f t="shared" si="74"/>
        <v>160</v>
      </c>
      <c r="P241" s="197">
        <f>L241*K241</f>
        <v>12284.8</v>
      </c>
      <c r="Q241" s="197">
        <v>0</v>
      </c>
      <c r="R241" s="200">
        <f>K241*N241</f>
        <v>0</v>
      </c>
      <c r="S241" s="200">
        <f t="shared" ref="S241:S242" si="82">SUM(P241:R241)</f>
        <v>12284.8</v>
      </c>
      <c r="T241" s="200">
        <v>12284.8</v>
      </c>
      <c r="U241" s="200">
        <v>12284.8</v>
      </c>
      <c r="V241" s="200">
        <v>12284.8</v>
      </c>
    </row>
    <row r="242" spans="1:22" x14ac:dyDescent="0.2">
      <c r="A242" s="204"/>
      <c r="B242" s="204"/>
      <c r="C242" s="204"/>
      <c r="D242" s="205"/>
      <c r="E242" s="204"/>
      <c r="F242" s="204"/>
      <c r="G242" s="221"/>
      <c r="H242" s="276"/>
      <c r="I242" s="561"/>
      <c r="J242" s="335">
        <v>97.13</v>
      </c>
      <c r="K242" s="200">
        <f t="shared" si="73"/>
        <v>97.13</v>
      </c>
      <c r="L242" s="228">
        <v>160</v>
      </c>
      <c r="M242" s="197">
        <v>0</v>
      </c>
      <c r="N242" s="197">
        <v>0</v>
      </c>
      <c r="O242" s="197">
        <f t="shared" si="74"/>
        <v>160</v>
      </c>
      <c r="P242" s="197">
        <f t="shared" ref="P242:P243" si="83">L242*K242</f>
        <v>15540.8</v>
      </c>
      <c r="Q242" s="197">
        <v>0</v>
      </c>
      <c r="R242" s="200">
        <f t="shared" si="76"/>
        <v>0</v>
      </c>
      <c r="S242" s="200">
        <f t="shared" si="82"/>
        <v>15540.8</v>
      </c>
      <c r="T242" s="334">
        <v>15540.8</v>
      </c>
      <c r="U242" s="334">
        <v>15540.8</v>
      </c>
      <c r="V242" s="334">
        <v>15540.8</v>
      </c>
    </row>
    <row r="243" spans="1:22" ht="25.5" x14ac:dyDescent="0.2">
      <c r="A243" s="197">
        <v>65</v>
      </c>
      <c r="B243" s="197" t="s">
        <v>565</v>
      </c>
      <c r="C243" s="196" t="s">
        <v>564</v>
      </c>
      <c r="D243" s="196" t="s">
        <v>497</v>
      </c>
      <c r="E243" s="196" t="s">
        <v>466</v>
      </c>
      <c r="F243" s="216" t="s">
        <v>477</v>
      </c>
      <c r="G243" s="302" t="s">
        <v>563</v>
      </c>
      <c r="H243" s="276"/>
      <c r="I243" s="348"/>
      <c r="J243" s="200">
        <v>41</v>
      </c>
      <c r="K243" s="200">
        <f t="shared" si="73"/>
        <v>41</v>
      </c>
      <c r="L243" s="197">
        <v>2000</v>
      </c>
      <c r="M243" s="197">
        <v>0</v>
      </c>
      <c r="N243" s="197">
        <v>0</v>
      </c>
      <c r="O243" s="197">
        <f>SUM(L243:N243)</f>
        <v>2000</v>
      </c>
      <c r="P243" s="197">
        <f t="shared" si="83"/>
        <v>82000</v>
      </c>
      <c r="Q243" s="197">
        <v>0</v>
      </c>
      <c r="R243" s="200">
        <f t="shared" si="76"/>
        <v>0</v>
      </c>
      <c r="S243" s="200">
        <f>SUM(P243:R243)</f>
        <v>82000</v>
      </c>
      <c r="T243" s="200">
        <v>82000</v>
      </c>
      <c r="U243" s="200">
        <v>82000</v>
      </c>
      <c r="V243" s="200">
        <v>82000</v>
      </c>
    </row>
    <row r="244" spans="1:22" ht="25.5" x14ac:dyDescent="0.2">
      <c r="A244" s="197">
        <v>66</v>
      </c>
      <c r="B244" s="197" t="s">
        <v>562</v>
      </c>
      <c r="C244" s="196" t="s">
        <v>545</v>
      </c>
      <c r="D244" s="196" t="s">
        <v>497</v>
      </c>
      <c r="E244" s="197"/>
      <c r="F244" s="197" t="s">
        <v>561</v>
      </c>
      <c r="G244" s="198" t="s">
        <v>10</v>
      </c>
      <c r="H244" s="198"/>
      <c r="I244" s="200"/>
      <c r="J244" s="200">
        <v>35.76</v>
      </c>
      <c r="K244" s="200">
        <f t="shared" si="73"/>
        <v>35.76</v>
      </c>
      <c r="L244" s="197">
        <v>0</v>
      </c>
      <c r="M244" s="197">
        <v>0</v>
      </c>
      <c r="N244" s="197">
        <v>450</v>
      </c>
      <c r="O244" s="197">
        <f t="shared" si="74"/>
        <v>450</v>
      </c>
      <c r="P244" s="197">
        <f>L244*K244</f>
        <v>0</v>
      </c>
      <c r="Q244" s="197">
        <v>0</v>
      </c>
      <c r="R244" s="200">
        <f>K244*N244</f>
        <v>16092</v>
      </c>
      <c r="S244" s="200">
        <f t="shared" ref="S244" si="84">SUM(P244:R244)</f>
        <v>16092</v>
      </c>
      <c r="T244" s="200">
        <v>16092</v>
      </c>
      <c r="U244" s="200">
        <v>16092</v>
      </c>
      <c r="V244" s="200">
        <v>16092</v>
      </c>
    </row>
    <row r="245" spans="1:22" ht="25.5" x14ac:dyDescent="0.2">
      <c r="A245" s="211">
        <v>67</v>
      </c>
      <c r="B245" s="211" t="s">
        <v>560</v>
      </c>
      <c r="C245" s="213" t="s">
        <v>555</v>
      </c>
      <c r="D245" s="213" t="s">
        <v>552</v>
      </c>
      <c r="E245" s="198" t="s">
        <v>444</v>
      </c>
      <c r="F245" s="303">
        <v>4103</v>
      </c>
      <c r="G245" s="215" t="s">
        <v>559</v>
      </c>
      <c r="H245" s="215" t="s">
        <v>260</v>
      </c>
      <c r="I245" s="200">
        <v>9.39</v>
      </c>
      <c r="J245" s="200">
        <v>12.44</v>
      </c>
      <c r="K245" s="200">
        <f t="shared" si="73"/>
        <v>3.0499999999999989</v>
      </c>
      <c r="L245" s="197">
        <v>0</v>
      </c>
      <c r="M245" s="197">
        <v>93058</v>
      </c>
      <c r="N245" s="197">
        <v>19947</v>
      </c>
      <c r="O245" s="197">
        <f t="shared" si="74"/>
        <v>113005</v>
      </c>
      <c r="P245" s="211">
        <f t="shared" ref="P245:P250" si="85">L245*K245</f>
        <v>0</v>
      </c>
      <c r="Q245" s="197">
        <f>K245*M245</f>
        <v>283826.89999999991</v>
      </c>
      <c r="R245" s="200">
        <f t="shared" si="76"/>
        <v>60838.349999999977</v>
      </c>
      <c r="S245" s="200">
        <f>SUM(P245:R245)</f>
        <v>344665.24999999988</v>
      </c>
      <c r="T245" s="200">
        <v>344665.24999999988</v>
      </c>
      <c r="U245" s="200">
        <v>344665.24999999988</v>
      </c>
      <c r="V245" s="200">
        <v>344665.24999999988</v>
      </c>
    </row>
    <row r="246" spans="1:22" ht="25.5" x14ac:dyDescent="0.2">
      <c r="A246" s="212">
        <v>68</v>
      </c>
      <c r="B246" s="211" t="s">
        <v>558</v>
      </c>
      <c r="C246" s="304" t="s">
        <v>557</v>
      </c>
      <c r="D246" s="213" t="s">
        <v>552</v>
      </c>
      <c r="E246" s="259" t="s">
        <v>444</v>
      </c>
      <c r="F246" s="305"/>
      <c r="G246" s="301" t="s">
        <v>557</v>
      </c>
      <c r="H246" s="236"/>
      <c r="I246" s="334"/>
      <c r="J246" s="343"/>
      <c r="K246" s="334"/>
      <c r="L246" s="258"/>
      <c r="M246" s="258"/>
      <c r="N246" s="306"/>
      <c r="O246" s="212"/>
      <c r="P246" s="211">
        <f t="shared" si="85"/>
        <v>0</v>
      </c>
      <c r="Q246" s="243"/>
      <c r="R246" s="343"/>
      <c r="S246" s="355">
        <v>912550.69000000006</v>
      </c>
      <c r="T246" s="356">
        <v>912550.69000000006</v>
      </c>
      <c r="U246" s="355">
        <v>912550.69000000006</v>
      </c>
      <c r="V246" s="355">
        <v>912550.69000000006</v>
      </c>
    </row>
    <row r="247" spans="1:22" ht="25.5" x14ac:dyDescent="0.2">
      <c r="A247" s="219"/>
      <c r="B247" s="231"/>
      <c r="C247" s="219"/>
      <c r="D247" s="276"/>
      <c r="E247" s="265" t="s">
        <v>466</v>
      </c>
      <c r="F247" s="219"/>
      <c r="G247" s="276"/>
      <c r="H247" s="276"/>
      <c r="I247" s="348"/>
      <c r="J247" s="347"/>
      <c r="K247" s="348"/>
      <c r="L247" s="278"/>
      <c r="M247" s="278"/>
      <c r="N247" s="277"/>
      <c r="O247" s="231"/>
      <c r="P247" s="231"/>
      <c r="Q247" s="277"/>
      <c r="R247" s="347"/>
      <c r="S247" s="341"/>
      <c r="T247" s="357"/>
      <c r="U247" s="341"/>
      <c r="V247" s="341"/>
    </row>
    <row r="248" spans="1:22" ht="25.5" x14ac:dyDescent="0.2">
      <c r="A248" s="211">
        <v>69</v>
      </c>
      <c r="B248" s="211" t="s">
        <v>556</v>
      </c>
      <c r="C248" s="301" t="s">
        <v>555</v>
      </c>
      <c r="D248" s="213" t="s">
        <v>497</v>
      </c>
      <c r="E248" s="215" t="s">
        <v>444</v>
      </c>
      <c r="F248" s="216" t="s">
        <v>477</v>
      </c>
      <c r="G248" s="307" t="s">
        <v>419</v>
      </c>
      <c r="H248" s="218"/>
      <c r="I248" s="200"/>
      <c r="J248" s="200">
        <v>9.06</v>
      </c>
      <c r="K248" s="200">
        <v>0</v>
      </c>
      <c r="L248" s="197">
        <v>0</v>
      </c>
      <c r="M248" s="197">
        <v>0</v>
      </c>
      <c r="N248" s="197">
        <v>500</v>
      </c>
      <c r="O248" s="231">
        <f>SUM(L248:N248)</f>
        <v>500</v>
      </c>
      <c r="P248" s="197">
        <f t="shared" si="85"/>
        <v>0</v>
      </c>
      <c r="Q248" s="197">
        <v>0</v>
      </c>
      <c r="R248" s="348">
        <f>J248*N248</f>
        <v>4530</v>
      </c>
      <c r="S248" s="341">
        <f>SUM(P248:R248)</f>
        <v>4530</v>
      </c>
      <c r="T248" s="200">
        <v>4530</v>
      </c>
      <c r="U248" s="200">
        <v>4530</v>
      </c>
      <c r="V248" s="200">
        <v>4530</v>
      </c>
    </row>
    <row r="249" spans="1:22" ht="25.5" x14ac:dyDescent="0.2">
      <c r="A249" s="231"/>
      <c r="B249" s="231"/>
      <c r="C249" s="231"/>
      <c r="D249" s="276"/>
      <c r="E249" s="276"/>
      <c r="F249" s="216" t="s">
        <v>477</v>
      </c>
      <c r="G249" s="307" t="s">
        <v>420</v>
      </c>
      <c r="H249" s="196"/>
      <c r="I249" s="200"/>
      <c r="J249" s="200">
        <v>22.21</v>
      </c>
      <c r="K249" s="200">
        <v>0</v>
      </c>
      <c r="L249" s="197">
        <v>0</v>
      </c>
      <c r="M249" s="197">
        <v>0</v>
      </c>
      <c r="N249" s="197">
        <v>7500</v>
      </c>
      <c r="O249" s="231">
        <f t="shared" ref="O249:O250" si="86">SUM(L249:N249)</f>
        <v>7500</v>
      </c>
      <c r="P249" s="197">
        <f t="shared" si="85"/>
        <v>0</v>
      </c>
      <c r="Q249" s="197">
        <v>0</v>
      </c>
      <c r="R249" s="348">
        <f>J249*N249</f>
        <v>166575</v>
      </c>
      <c r="S249" s="341">
        <f t="shared" ref="S249:S250" si="87">SUM(P249:R249)</f>
        <v>166575</v>
      </c>
      <c r="T249" s="200">
        <v>166575</v>
      </c>
      <c r="U249" s="200">
        <v>166575</v>
      </c>
      <c r="V249" s="200">
        <v>166575</v>
      </c>
    </row>
    <row r="250" spans="1:22" ht="67.5" customHeight="1" x14ac:dyDescent="0.2">
      <c r="A250" s="197">
        <v>70</v>
      </c>
      <c r="B250" s="197" t="s">
        <v>554</v>
      </c>
      <c r="C250" s="308" t="s">
        <v>553</v>
      </c>
      <c r="D250" s="196" t="s">
        <v>552</v>
      </c>
      <c r="E250" s="198" t="s">
        <v>444</v>
      </c>
      <c r="F250" s="266" t="s">
        <v>551</v>
      </c>
      <c r="G250" s="309" t="s">
        <v>550</v>
      </c>
      <c r="H250" s="198" t="s">
        <v>260</v>
      </c>
      <c r="I250" s="200">
        <v>95.86</v>
      </c>
      <c r="J250" s="200">
        <v>158.24</v>
      </c>
      <c r="K250" s="200">
        <f>J250-I250</f>
        <v>62.38000000000001</v>
      </c>
      <c r="L250" s="197">
        <v>0</v>
      </c>
      <c r="M250" s="197">
        <v>0</v>
      </c>
      <c r="N250" s="197">
        <v>1670</v>
      </c>
      <c r="O250" s="231">
        <f t="shared" si="86"/>
        <v>1670</v>
      </c>
      <c r="P250" s="197">
        <f t="shared" si="85"/>
        <v>0</v>
      </c>
      <c r="Q250" s="197">
        <v>0</v>
      </c>
      <c r="R250" s="348">
        <f>K250*N250</f>
        <v>104174.60000000002</v>
      </c>
      <c r="S250" s="348">
        <f t="shared" si="87"/>
        <v>104174.60000000002</v>
      </c>
      <c r="T250" s="200">
        <v>104174.60000000002</v>
      </c>
      <c r="U250" s="200">
        <v>104174.60000000002</v>
      </c>
      <c r="V250" s="200">
        <v>104174.60000000002</v>
      </c>
    </row>
    <row r="251" spans="1:22" s="363" customFormat="1" x14ac:dyDescent="0.2">
      <c r="A251" s="359"/>
      <c r="B251" s="359"/>
      <c r="C251" s="359"/>
      <c r="D251" s="360"/>
      <c r="E251" s="359"/>
      <c r="F251" s="359"/>
      <c r="G251" s="360"/>
      <c r="H251" s="360"/>
      <c r="I251" s="359"/>
      <c r="J251" s="359"/>
      <c r="K251" s="359"/>
      <c r="L251" s="361"/>
      <c r="M251" s="361"/>
      <c r="N251" s="361"/>
      <c r="O251" s="361"/>
      <c r="P251" s="361"/>
      <c r="Q251" s="361"/>
      <c r="R251" s="361"/>
      <c r="S251" s="362">
        <f>SUM(S11:S250)</f>
        <v>67663513.607142121</v>
      </c>
      <c r="T251" s="362">
        <f>SUM(T11:T250)</f>
        <v>68908988.15163514</v>
      </c>
      <c r="U251" s="362">
        <f>SUM(U11:U250)</f>
        <v>69298164.625150561</v>
      </c>
      <c r="V251" s="362">
        <f>SUM(V11:V250)</f>
        <v>69396323.501472503</v>
      </c>
    </row>
  </sheetData>
  <autoFilter ref="B10:V10" xr:uid="{9533D99F-FA94-455F-88BA-901F672B0B8A}"/>
  <mergeCells count="57">
    <mergeCell ref="C27:C28"/>
    <mergeCell ref="B27:B28"/>
    <mergeCell ref="E174:E180"/>
    <mergeCell ref="A4:U4"/>
    <mergeCell ref="A43:A44"/>
    <mergeCell ref="B43:B44"/>
    <mergeCell ref="C43:C44"/>
    <mergeCell ref="E55:E59"/>
    <mergeCell ref="D54:D59"/>
    <mergeCell ref="E73:E94"/>
    <mergeCell ref="D72:D94"/>
    <mergeCell ref="I6:I9"/>
    <mergeCell ref="J6:J9"/>
    <mergeCell ref="K6:K9"/>
    <mergeCell ref="A13:A18"/>
    <mergeCell ref="B13:B18"/>
    <mergeCell ref="C13:C18"/>
    <mergeCell ref="D13:D18"/>
    <mergeCell ref="E13:E18"/>
    <mergeCell ref="U7:U9"/>
    <mergeCell ref="V7:V9"/>
    <mergeCell ref="L8:L9"/>
    <mergeCell ref="M8:M9"/>
    <mergeCell ref="N8:N9"/>
    <mergeCell ref="O8:O9"/>
    <mergeCell ref="P8:P9"/>
    <mergeCell ref="Q8:Q9"/>
    <mergeCell ref="R8:R9"/>
    <mergeCell ref="S8:S9"/>
    <mergeCell ref="E6:E9"/>
    <mergeCell ref="F6:F9"/>
    <mergeCell ref="G6:G9"/>
    <mergeCell ref="H7:H9"/>
    <mergeCell ref="L6:V6"/>
    <mergeCell ref="E68:E71"/>
    <mergeCell ref="A72:A97"/>
    <mergeCell ref="B72:B97"/>
    <mergeCell ref="C72:C97"/>
    <mergeCell ref="G25:G26"/>
    <mergeCell ref="G27:G28"/>
    <mergeCell ref="A29:A41"/>
    <mergeCell ref="B29:B41"/>
    <mergeCell ref="C29:C41"/>
    <mergeCell ref="D29:D41"/>
    <mergeCell ref="E30:E41"/>
    <mergeCell ref="D25:D26"/>
    <mergeCell ref="C25:C26"/>
    <mergeCell ref="B25:B26"/>
    <mergeCell ref="A25:A26"/>
    <mergeCell ref="D27:D28"/>
    <mergeCell ref="L7:O7"/>
    <mergeCell ref="P7:S7"/>
    <mergeCell ref="T7:T9"/>
    <mergeCell ref="A6:A9"/>
    <mergeCell ref="B6:B9"/>
    <mergeCell ref="C6:C9"/>
    <mergeCell ref="D6:D9"/>
  </mergeCells>
  <dataValidations count="1">
    <dataValidation errorStyle="information" allowBlank="1" showInputMessage="1" showErrorMessage="1" sqref="C147 G147 C182 C229 C205 C240 C162:D163 G240 C246 C248 G248 C250 F162:G163 F246:G246 F229:G229 F205:G205 F182:G182" xr:uid="{63EDB5A3-622B-4FEA-AA6F-0DC94F3EC379}"/>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5:V57"/>
  <sheetViews>
    <sheetView showGridLines="0" tabSelected="1" topLeftCell="A17" zoomScale="70" zoomScaleNormal="70" workbookViewId="0">
      <selection activeCell="Q10" sqref="Q10"/>
    </sheetView>
  </sheetViews>
  <sheetFormatPr defaultColWidth="8.85546875" defaultRowHeight="12.75" x14ac:dyDescent="0.2"/>
  <cols>
    <col min="1" max="1" width="9" style="192" bestFit="1" customWidth="1"/>
    <col min="2" max="2" width="15.140625" style="194" customWidth="1"/>
    <col min="3" max="3" width="35" style="192" bestFit="1" customWidth="1"/>
    <col min="4" max="5" width="37.28515625" style="192" customWidth="1"/>
    <col min="6" max="6" width="12.85546875" style="192" customWidth="1"/>
    <col min="7" max="7" width="52.85546875" style="193" bestFit="1" customWidth="1"/>
    <col min="8" max="9" width="17.5703125" style="192" customWidth="1"/>
    <col min="10" max="10" width="17.28515625" style="192" customWidth="1"/>
    <col min="11" max="11" width="10.7109375" style="191" customWidth="1"/>
    <col min="12" max="12" width="7.85546875" style="191" customWidth="1"/>
    <col min="13" max="13" width="14.42578125" style="191" customWidth="1"/>
    <col min="14" max="14" width="13" style="191" customWidth="1"/>
    <col min="15" max="15" width="13.7109375" style="191" customWidth="1"/>
    <col min="16" max="16" width="11.140625" style="191" customWidth="1"/>
    <col min="17" max="17" width="14.140625" style="191" customWidth="1"/>
    <col min="18" max="18" width="12.85546875" style="191" customWidth="1"/>
    <col min="19" max="19" width="13.85546875" style="191" bestFit="1" customWidth="1"/>
    <col min="20" max="20" width="18.28515625" style="191" customWidth="1"/>
    <col min="21" max="21" width="16" style="191" customWidth="1"/>
    <col min="22" max="22" width="15.42578125" style="189" customWidth="1"/>
    <col min="23" max="16384" width="8.85546875" style="189"/>
  </cols>
  <sheetData>
    <row r="5" spans="1:21" ht="63.75" customHeight="1" x14ac:dyDescent="0.2">
      <c r="A5" s="548" t="s">
        <v>768</v>
      </c>
      <c r="B5" s="548"/>
      <c r="C5" s="548"/>
      <c r="D5" s="548"/>
      <c r="E5" s="548"/>
      <c r="F5" s="548"/>
      <c r="G5" s="548"/>
      <c r="H5" s="548"/>
      <c r="I5" s="548"/>
      <c r="J5" s="548"/>
      <c r="K5" s="548"/>
      <c r="L5" s="548"/>
      <c r="M5" s="548"/>
      <c r="N5" s="548"/>
      <c r="O5" s="548"/>
      <c r="P5" s="548"/>
      <c r="Q5" s="548"/>
      <c r="R5" s="548"/>
      <c r="S5" s="548"/>
      <c r="T5" s="548"/>
      <c r="U5" s="548"/>
    </row>
    <row r="6" spans="1:21" ht="12.75" customHeight="1" x14ac:dyDescent="0.2">
      <c r="A6" s="549" t="s">
        <v>424</v>
      </c>
      <c r="B6" s="549" t="s">
        <v>425</v>
      </c>
      <c r="C6" s="549" t="s">
        <v>426</v>
      </c>
      <c r="D6" s="549" t="s">
        <v>427</v>
      </c>
      <c r="E6" s="549" t="s">
        <v>428</v>
      </c>
      <c r="F6" s="549" t="s">
        <v>0</v>
      </c>
      <c r="G6" s="549" t="s">
        <v>1</v>
      </c>
      <c r="H6" s="426"/>
      <c r="I6" s="426"/>
      <c r="J6" s="426"/>
      <c r="K6" s="552" t="s">
        <v>429</v>
      </c>
      <c r="L6" s="552"/>
      <c r="M6" s="552"/>
      <c r="N6" s="552"/>
      <c r="O6" s="552"/>
      <c r="P6" s="552"/>
      <c r="Q6" s="552"/>
      <c r="R6" s="552"/>
      <c r="S6" s="553"/>
      <c r="T6" s="553"/>
      <c r="U6" s="553"/>
    </row>
    <row r="7" spans="1:21" ht="54.75" customHeight="1" x14ac:dyDescent="0.2">
      <c r="A7" s="551"/>
      <c r="B7" s="551"/>
      <c r="C7" s="551"/>
      <c r="D7" s="551"/>
      <c r="E7" s="551"/>
      <c r="F7" s="551"/>
      <c r="G7" s="551"/>
      <c r="H7" s="541" t="s">
        <v>431</v>
      </c>
      <c r="I7" s="541" t="s">
        <v>432</v>
      </c>
      <c r="J7" s="541" t="s">
        <v>433</v>
      </c>
      <c r="K7" s="542" t="s">
        <v>434</v>
      </c>
      <c r="L7" s="543"/>
      <c r="M7" s="543"/>
      <c r="N7" s="544"/>
      <c r="O7" s="542" t="s">
        <v>435</v>
      </c>
      <c r="P7" s="543"/>
      <c r="Q7" s="543"/>
      <c r="R7" s="544"/>
      <c r="S7" s="549" t="s">
        <v>436</v>
      </c>
      <c r="T7" s="549" t="s">
        <v>437</v>
      </c>
      <c r="U7" s="549" t="s">
        <v>767</v>
      </c>
    </row>
    <row r="8" spans="1:21" ht="33.75" customHeight="1" x14ac:dyDescent="0.2">
      <c r="A8" s="550"/>
      <c r="B8" s="550"/>
      <c r="C8" s="550"/>
      <c r="D8" s="429"/>
      <c r="E8" s="550"/>
      <c r="F8" s="550"/>
      <c r="G8" s="550"/>
      <c r="H8" s="541"/>
      <c r="I8" s="541"/>
      <c r="J8" s="541"/>
      <c r="K8" s="427" t="s">
        <v>438</v>
      </c>
      <c r="L8" s="427" t="s">
        <v>439</v>
      </c>
      <c r="M8" s="427" t="s">
        <v>440</v>
      </c>
      <c r="N8" s="476" t="s">
        <v>441</v>
      </c>
      <c r="O8" s="427" t="s">
        <v>438</v>
      </c>
      <c r="P8" s="427" t="s">
        <v>439</v>
      </c>
      <c r="Q8" s="427" t="s">
        <v>440</v>
      </c>
      <c r="R8" s="427" t="s">
        <v>441</v>
      </c>
      <c r="S8" s="550"/>
      <c r="T8" s="550"/>
      <c r="U8" s="550"/>
    </row>
    <row r="9" spans="1:21" ht="15" x14ac:dyDescent="0.2">
      <c r="A9" s="426"/>
      <c r="B9" s="426"/>
      <c r="C9" s="426"/>
      <c r="D9" s="427"/>
      <c r="E9" s="427"/>
      <c r="F9" s="430"/>
      <c r="G9" s="431"/>
      <c r="H9" s="432"/>
      <c r="I9" s="432"/>
      <c r="J9" s="432"/>
      <c r="K9" s="428"/>
      <c r="L9" s="428"/>
      <c r="M9" s="428"/>
      <c r="N9" s="428"/>
      <c r="O9" s="428"/>
      <c r="P9" s="428"/>
      <c r="Q9" s="428"/>
      <c r="R9" s="428"/>
      <c r="S9" s="426"/>
      <c r="T9" s="426"/>
      <c r="U9" s="426"/>
    </row>
    <row r="10" spans="1:21" s="190" customFormat="1" ht="25.5" x14ac:dyDescent="0.2">
      <c r="A10" s="368">
        <v>1</v>
      </c>
      <c r="B10" s="368" t="s">
        <v>706</v>
      </c>
      <c r="C10" s="369" t="s">
        <v>707</v>
      </c>
      <c r="D10" s="370" t="s">
        <v>708</v>
      </c>
      <c r="E10" s="371" t="s">
        <v>466</v>
      </c>
      <c r="F10" s="445" t="s">
        <v>709</v>
      </c>
      <c r="G10" s="440" t="s">
        <v>3</v>
      </c>
      <c r="H10" s="372">
        <v>217.37</v>
      </c>
      <c r="I10" s="482">
        <v>0</v>
      </c>
      <c r="J10" s="372">
        <f>H10</f>
        <v>217.37</v>
      </c>
      <c r="K10" s="482">
        <v>0</v>
      </c>
      <c r="L10" s="373">
        <v>0</v>
      </c>
      <c r="M10" s="373">
        <v>96</v>
      </c>
      <c r="N10" s="482">
        <f>SUM(K10:M10)</f>
        <v>96</v>
      </c>
      <c r="O10" s="482">
        <f>J10*K10</f>
        <v>0</v>
      </c>
      <c r="P10" s="373">
        <f>J10*L10</f>
        <v>0</v>
      </c>
      <c r="Q10" s="482">
        <f>H10*N10</f>
        <v>20867.52</v>
      </c>
      <c r="R10" s="433">
        <f>SUM(O10:Q10)</f>
        <v>20867.52</v>
      </c>
      <c r="S10" s="433">
        <v>20867.52</v>
      </c>
      <c r="T10" s="433">
        <v>20867.52</v>
      </c>
      <c r="U10" s="433">
        <v>20867.52</v>
      </c>
    </row>
    <row r="11" spans="1:21" s="190" customFormat="1" ht="25.5" x14ac:dyDescent="0.2">
      <c r="A11" s="374"/>
      <c r="B11" s="374"/>
      <c r="C11" s="375"/>
      <c r="D11" s="376"/>
      <c r="E11" s="371" t="s">
        <v>444</v>
      </c>
      <c r="F11" s="445" t="s">
        <v>710</v>
      </c>
      <c r="G11" s="446" t="s">
        <v>4</v>
      </c>
      <c r="H11" s="378">
        <v>296.61</v>
      </c>
      <c r="I11" s="484">
        <v>0</v>
      </c>
      <c r="J11" s="378">
        <f>H11</f>
        <v>296.61</v>
      </c>
      <c r="K11" s="482"/>
      <c r="L11" s="379">
        <v>0</v>
      </c>
      <c r="M11" s="379">
        <v>125</v>
      </c>
      <c r="N11" s="482">
        <f>SUM(K11:M11)</f>
        <v>125</v>
      </c>
      <c r="O11" s="482">
        <f t="shared" ref="O11:O12" si="0">J11*K11</f>
        <v>0</v>
      </c>
      <c r="P11" s="373">
        <f t="shared" ref="P11:P50" si="1">J11*L11</f>
        <v>0</v>
      </c>
      <c r="Q11" s="482">
        <f>H11*N11</f>
        <v>37076.25</v>
      </c>
      <c r="R11" s="433">
        <f t="shared" ref="R11:R12" si="2">SUM(O11:Q11)</f>
        <v>37076.25</v>
      </c>
      <c r="S11" s="434">
        <v>37076.25</v>
      </c>
      <c r="T11" s="434">
        <v>37076.25</v>
      </c>
      <c r="U11" s="434">
        <v>37076.25</v>
      </c>
    </row>
    <row r="12" spans="1:21" s="190" customFormat="1" ht="25.5" x14ac:dyDescent="0.2">
      <c r="A12" s="380">
        <v>2</v>
      </c>
      <c r="B12" s="380" t="s">
        <v>711</v>
      </c>
      <c r="C12" s="370" t="s">
        <v>712</v>
      </c>
      <c r="D12" s="370" t="s">
        <v>713</v>
      </c>
      <c r="E12" s="382" t="s">
        <v>444</v>
      </c>
      <c r="F12" s="368"/>
      <c r="G12" s="369" t="s">
        <v>712</v>
      </c>
      <c r="H12" s="368">
        <v>3</v>
      </c>
      <c r="I12" s="483">
        <v>5</v>
      </c>
      <c r="J12" s="483">
        <f>I12-H12</f>
        <v>2</v>
      </c>
      <c r="K12" s="483">
        <v>0</v>
      </c>
      <c r="L12" s="368">
        <v>0</v>
      </c>
      <c r="M12" s="481">
        <v>2532053</v>
      </c>
      <c r="N12" s="482">
        <f t="shared" ref="N12:N14" si="3">SUM(K12:M12)</f>
        <v>2532053</v>
      </c>
      <c r="O12" s="482">
        <f t="shared" si="0"/>
        <v>0</v>
      </c>
      <c r="P12" s="373">
        <f t="shared" si="1"/>
        <v>0</v>
      </c>
      <c r="Q12" s="483">
        <f>J12*M12</f>
        <v>5064106</v>
      </c>
      <c r="R12" s="433">
        <f t="shared" si="2"/>
        <v>5064106</v>
      </c>
      <c r="S12" s="435">
        <v>5064106</v>
      </c>
      <c r="T12" s="435">
        <v>5064106</v>
      </c>
      <c r="U12" s="434">
        <v>5064106</v>
      </c>
    </row>
    <row r="13" spans="1:21" s="190" customFormat="1" ht="38.25" hidden="1" x14ac:dyDescent="0.2">
      <c r="A13" s="374"/>
      <c r="B13" s="374"/>
      <c r="C13" s="376"/>
      <c r="D13" s="376"/>
      <c r="E13" s="384" t="s">
        <v>714</v>
      </c>
      <c r="F13" s="374"/>
      <c r="G13" s="385"/>
      <c r="H13" s="386"/>
      <c r="I13" s="485"/>
      <c r="J13" s="483">
        <f t="shared" ref="J13:J56" si="4">I13-H13</f>
        <v>0</v>
      </c>
      <c r="K13" s="437"/>
      <c r="L13" s="387"/>
      <c r="M13" s="388"/>
      <c r="N13" s="482">
        <f t="shared" si="3"/>
        <v>0</v>
      </c>
      <c r="O13" s="482"/>
      <c r="P13" s="373"/>
      <c r="Q13" s="437"/>
      <c r="R13" s="436"/>
      <c r="S13" s="437"/>
      <c r="T13" s="437"/>
      <c r="U13" s="439"/>
    </row>
    <row r="14" spans="1:21" s="190" customFormat="1" ht="25.5" x14ac:dyDescent="0.2">
      <c r="A14" s="377">
        <v>3</v>
      </c>
      <c r="B14" s="377" t="s">
        <v>715</v>
      </c>
      <c r="C14" s="389" t="s">
        <v>716</v>
      </c>
      <c r="D14" s="390" t="s">
        <v>497</v>
      </c>
      <c r="E14" s="391" t="s">
        <v>466</v>
      </c>
      <c r="F14" s="373" t="s">
        <v>477</v>
      </c>
      <c r="G14" s="392" t="s">
        <v>716</v>
      </c>
      <c r="H14" s="372">
        <v>0</v>
      </c>
      <c r="I14" s="482">
        <v>5.22</v>
      </c>
      <c r="J14" s="483">
        <f t="shared" si="4"/>
        <v>5.22</v>
      </c>
      <c r="K14" s="482">
        <v>9854</v>
      </c>
      <c r="L14" s="373">
        <v>0</v>
      </c>
      <c r="M14" s="373">
        <v>0</v>
      </c>
      <c r="N14" s="482">
        <f t="shared" si="3"/>
        <v>9854</v>
      </c>
      <c r="O14" s="482">
        <f t="shared" ref="O14:O23" si="5">J14*K14</f>
        <v>51437.88</v>
      </c>
      <c r="P14" s="373">
        <f t="shared" si="1"/>
        <v>0</v>
      </c>
      <c r="Q14" s="482">
        <f>H14*N14</f>
        <v>0</v>
      </c>
      <c r="R14" s="433">
        <f>SUM(O14:Q14)</f>
        <v>51437.88</v>
      </c>
      <c r="S14" s="433">
        <v>51437.88</v>
      </c>
      <c r="T14" s="433">
        <v>51437.88</v>
      </c>
      <c r="U14" s="433">
        <v>51437.88</v>
      </c>
    </row>
    <row r="15" spans="1:21" s="190" customFormat="1" ht="25.5" x14ac:dyDescent="0.2">
      <c r="A15" s="373">
        <v>4</v>
      </c>
      <c r="B15" s="373" t="s">
        <v>717</v>
      </c>
      <c r="C15" s="393" t="s">
        <v>318</v>
      </c>
      <c r="D15" s="394" t="s">
        <v>497</v>
      </c>
      <c r="E15" s="394" t="s">
        <v>466</v>
      </c>
      <c r="F15" s="373" t="s">
        <v>477</v>
      </c>
      <c r="G15" s="393" t="s">
        <v>318</v>
      </c>
      <c r="H15" s="372">
        <v>0</v>
      </c>
      <c r="I15" s="482">
        <v>129.14069479986875</v>
      </c>
      <c r="J15" s="483">
        <f>I15-H15</f>
        <v>129.14069479986875</v>
      </c>
      <c r="K15" s="482">
        <v>19</v>
      </c>
      <c r="L15" s="373">
        <v>0</v>
      </c>
      <c r="M15" s="373">
        <v>0</v>
      </c>
      <c r="N15" s="482">
        <f>SUM(K15:M15)</f>
        <v>19</v>
      </c>
      <c r="O15" s="482">
        <f t="shared" si="5"/>
        <v>2453.6732011975064</v>
      </c>
      <c r="P15" s="373">
        <f t="shared" si="1"/>
        <v>0</v>
      </c>
      <c r="Q15" s="482">
        <f t="shared" ref="Q15:Q22" si="6">H15*N15</f>
        <v>0</v>
      </c>
      <c r="R15" s="433">
        <f t="shared" ref="R15:R25" si="7">SUM(O15:Q15)</f>
        <v>2453.6732011975064</v>
      </c>
      <c r="S15" s="433">
        <v>2453.6732011975064</v>
      </c>
      <c r="T15" s="433">
        <v>2453.6732011975064</v>
      </c>
      <c r="U15" s="433">
        <v>2453.6732011975064</v>
      </c>
    </row>
    <row r="16" spans="1:21" s="190" customFormat="1" ht="25.5" x14ac:dyDescent="0.2">
      <c r="A16" s="373">
        <v>5</v>
      </c>
      <c r="B16" s="373" t="s">
        <v>718</v>
      </c>
      <c r="C16" s="395" t="s">
        <v>719</v>
      </c>
      <c r="D16" s="395" t="s">
        <v>497</v>
      </c>
      <c r="E16" s="395" t="s">
        <v>466</v>
      </c>
      <c r="F16" s="373" t="s">
        <v>477</v>
      </c>
      <c r="G16" s="395" t="s">
        <v>719</v>
      </c>
      <c r="H16" s="372">
        <v>0</v>
      </c>
      <c r="I16" s="482">
        <v>11.59</v>
      </c>
      <c r="J16" s="483">
        <f t="shared" si="4"/>
        <v>11.59</v>
      </c>
      <c r="K16" s="482">
        <v>600</v>
      </c>
      <c r="L16" s="373">
        <v>0</v>
      </c>
      <c r="M16" s="373">
        <v>0</v>
      </c>
      <c r="N16" s="482">
        <f>SUM(K16:M16)</f>
        <v>600</v>
      </c>
      <c r="O16" s="482">
        <f t="shared" si="5"/>
        <v>6954</v>
      </c>
      <c r="P16" s="373">
        <f t="shared" si="1"/>
        <v>0</v>
      </c>
      <c r="Q16" s="482">
        <f t="shared" si="6"/>
        <v>0</v>
      </c>
      <c r="R16" s="433">
        <f t="shared" si="7"/>
        <v>6954</v>
      </c>
      <c r="S16" s="433">
        <v>6954</v>
      </c>
      <c r="T16" s="433">
        <v>6954</v>
      </c>
      <c r="U16" s="433">
        <v>6954</v>
      </c>
    </row>
    <row r="17" spans="1:21" s="190" customFormat="1" ht="25.5" x14ac:dyDescent="0.2">
      <c r="A17" s="373">
        <v>6</v>
      </c>
      <c r="B17" s="373" t="s">
        <v>720</v>
      </c>
      <c r="C17" s="447" t="s">
        <v>55</v>
      </c>
      <c r="D17" s="395" t="s">
        <v>497</v>
      </c>
      <c r="E17" s="395" t="s">
        <v>466</v>
      </c>
      <c r="F17" s="373" t="s">
        <v>477</v>
      </c>
      <c r="G17" s="447" t="s">
        <v>55</v>
      </c>
      <c r="H17" s="372">
        <v>0</v>
      </c>
      <c r="I17" s="482">
        <v>5.37</v>
      </c>
      <c r="J17" s="483">
        <f>I17-H17</f>
        <v>5.37</v>
      </c>
      <c r="K17" s="482">
        <v>4500</v>
      </c>
      <c r="L17" s="373">
        <v>0</v>
      </c>
      <c r="M17" s="373">
        <v>0</v>
      </c>
      <c r="N17" s="482">
        <f>SUM(K17:M17)</f>
        <v>4500</v>
      </c>
      <c r="O17" s="482">
        <f t="shared" si="5"/>
        <v>24165</v>
      </c>
      <c r="P17" s="373">
        <f t="shared" si="1"/>
        <v>0</v>
      </c>
      <c r="Q17" s="482">
        <f t="shared" si="6"/>
        <v>0</v>
      </c>
      <c r="R17" s="433">
        <f>SUM(O17:Q17)</f>
        <v>24165</v>
      </c>
      <c r="S17" s="433">
        <v>24165</v>
      </c>
      <c r="T17" s="433">
        <v>24165</v>
      </c>
      <c r="U17" s="433">
        <v>24165</v>
      </c>
    </row>
    <row r="18" spans="1:21" s="190" customFormat="1" ht="25.5" x14ac:dyDescent="0.2">
      <c r="A18" s="379"/>
      <c r="B18" s="379"/>
      <c r="C18" s="448" t="s">
        <v>56</v>
      </c>
      <c r="D18" s="395" t="s">
        <v>497</v>
      </c>
      <c r="E18" s="396" t="s">
        <v>466</v>
      </c>
      <c r="F18" s="373" t="s">
        <v>477</v>
      </c>
      <c r="G18" s="447" t="s">
        <v>56</v>
      </c>
      <c r="H18" s="372">
        <v>0</v>
      </c>
      <c r="I18" s="482">
        <v>10.8</v>
      </c>
      <c r="J18" s="483">
        <f t="shared" si="4"/>
        <v>10.8</v>
      </c>
      <c r="K18" s="482">
        <v>2500</v>
      </c>
      <c r="L18" s="373">
        <v>0</v>
      </c>
      <c r="M18" s="373">
        <v>0</v>
      </c>
      <c r="N18" s="482">
        <f>SUM(K18:M18)</f>
        <v>2500</v>
      </c>
      <c r="O18" s="482">
        <f t="shared" si="5"/>
        <v>27000</v>
      </c>
      <c r="P18" s="373">
        <f t="shared" si="1"/>
        <v>0</v>
      </c>
      <c r="Q18" s="482">
        <f t="shared" si="6"/>
        <v>0</v>
      </c>
      <c r="R18" s="433">
        <f t="shared" si="7"/>
        <v>27000</v>
      </c>
      <c r="S18" s="433">
        <v>27000</v>
      </c>
      <c r="T18" s="433">
        <v>27000</v>
      </c>
      <c r="U18" s="433">
        <v>27000</v>
      </c>
    </row>
    <row r="19" spans="1:21" s="190" customFormat="1" ht="42.75" customHeight="1" x14ac:dyDescent="0.2">
      <c r="A19" s="379">
        <v>7</v>
      </c>
      <c r="B19" s="397" t="s">
        <v>721</v>
      </c>
      <c r="C19" s="398" t="s">
        <v>722</v>
      </c>
      <c r="D19" s="399" t="s">
        <v>497</v>
      </c>
      <c r="E19" s="396" t="s">
        <v>466</v>
      </c>
      <c r="F19" s="400" t="s">
        <v>477</v>
      </c>
      <c r="G19" s="451" t="s">
        <v>723</v>
      </c>
      <c r="H19" s="372">
        <v>0</v>
      </c>
      <c r="I19" s="482">
        <v>40.624939060604241</v>
      </c>
      <c r="J19" s="483">
        <f>I19-H19</f>
        <v>40.624939060604241</v>
      </c>
      <c r="K19" s="482">
        <v>44</v>
      </c>
      <c r="L19" s="373">
        <v>0</v>
      </c>
      <c r="M19" s="373">
        <v>0</v>
      </c>
      <c r="N19" s="482">
        <f>SUM(K19:M19)</f>
        <v>44</v>
      </c>
      <c r="O19" s="482">
        <f t="shared" si="5"/>
        <v>1787.4973186665866</v>
      </c>
      <c r="P19" s="373">
        <f t="shared" si="1"/>
        <v>0</v>
      </c>
      <c r="Q19" s="482">
        <f t="shared" si="6"/>
        <v>0</v>
      </c>
      <c r="R19" s="433">
        <f>SUM(O19:Q19)</f>
        <v>1787.4973186665866</v>
      </c>
      <c r="S19" s="433">
        <v>1787.4973186665866</v>
      </c>
      <c r="T19" s="433">
        <v>1787.4973186665866</v>
      </c>
      <c r="U19" s="433">
        <v>1787.4973186665866</v>
      </c>
    </row>
    <row r="20" spans="1:21" s="190" customFormat="1" ht="41.25" customHeight="1" x14ac:dyDescent="0.2">
      <c r="A20" s="402"/>
      <c r="B20" s="403"/>
      <c r="C20" s="404"/>
      <c r="D20" s="399" t="s">
        <v>497</v>
      </c>
      <c r="E20" s="405"/>
      <c r="F20" s="400" t="s">
        <v>477</v>
      </c>
      <c r="G20" s="451" t="s">
        <v>724</v>
      </c>
      <c r="H20" s="372">
        <v>0</v>
      </c>
      <c r="I20" s="482">
        <v>62.828939060604249</v>
      </c>
      <c r="J20" s="483">
        <f t="shared" si="4"/>
        <v>62.828939060604249</v>
      </c>
      <c r="K20" s="482">
        <v>72</v>
      </c>
      <c r="L20" s="373">
        <v>0</v>
      </c>
      <c r="M20" s="373">
        <v>0</v>
      </c>
      <c r="N20" s="482">
        <f>SUM(K20:M20)</f>
        <v>72</v>
      </c>
      <c r="O20" s="482">
        <f t="shared" si="5"/>
        <v>4523.6836123635057</v>
      </c>
      <c r="P20" s="373">
        <f t="shared" si="1"/>
        <v>0</v>
      </c>
      <c r="Q20" s="482">
        <f t="shared" si="6"/>
        <v>0</v>
      </c>
      <c r="R20" s="433">
        <f t="shared" si="7"/>
        <v>4523.6836123635057</v>
      </c>
      <c r="S20" s="433">
        <v>6031.68</v>
      </c>
      <c r="T20" s="433">
        <v>4523.76</v>
      </c>
      <c r="U20" s="433">
        <v>4523.6836123635057</v>
      </c>
    </row>
    <row r="21" spans="1:21" s="190" customFormat="1" ht="25.5" x14ac:dyDescent="0.2">
      <c r="A21" s="377"/>
      <c r="B21" s="406"/>
      <c r="C21" s="401"/>
      <c r="D21" s="399" t="s">
        <v>497</v>
      </c>
      <c r="E21" s="405"/>
      <c r="F21" s="400" t="s">
        <v>477</v>
      </c>
      <c r="G21" s="451" t="s">
        <v>725</v>
      </c>
      <c r="H21" s="372">
        <v>0</v>
      </c>
      <c r="I21" s="482">
        <v>78.844939060604261</v>
      </c>
      <c r="J21" s="483">
        <f>I21-H21</f>
        <v>78.844939060604261</v>
      </c>
      <c r="K21" s="482">
        <v>48</v>
      </c>
      <c r="L21" s="373">
        <v>0</v>
      </c>
      <c r="M21" s="373">
        <v>0</v>
      </c>
      <c r="N21" s="482">
        <f>SUM(K21:M21)</f>
        <v>48</v>
      </c>
      <c r="O21" s="482">
        <f t="shared" si="5"/>
        <v>3784.5570749090048</v>
      </c>
      <c r="P21" s="373">
        <f t="shared" si="1"/>
        <v>0</v>
      </c>
      <c r="Q21" s="482">
        <f t="shared" si="6"/>
        <v>0</v>
      </c>
      <c r="R21" s="433">
        <f>SUM(O21:Q21)</f>
        <v>3784.5570749090048</v>
      </c>
      <c r="S21" s="433">
        <v>18921.600000000002</v>
      </c>
      <c r="T21" s="433">
        <v>37843.200000000004</v>
      </c>
      <c r="U21" s="433">
        <v>3784.5570749090048</v>
      </c>
    </row>
    <row r="22" spans="1:21" s="190" customFormat="1" ht="25.5" x14ac:dyDescent="0.2">
      <c r="A22" s="377">
        <v>8</v>
      </c>
      <c r="B22" s="377" t="s">
        <v>726</v>
      </c>
      <c r="C22" s="416" t="s">
        <v>265</v>
      </c>
      <c r="D22" s="395" t="s">
        <v>497</v>
      </c>
      <c r="E22" s="396" t="s">
        <v>466</v>
      </c>
      <c r="F22" s="400" t="s">
        <v>477</v>
      </c>
      <c r="G22" s="416" t="s">
        <v>265</v>
      </c>
      <c r="H22" s="372">
        <v>0</v>
      </c>
      <c r="I22" s="482">
        <v>8.9699999999999989</v>
      </c>
      <c r="J22" s="483">
        <f t="shared" si="4"/>
        <v>8.9699999999999989</v>
      </c>
      <c r="K22" s="482">
        <v>2000</v>
      </c>
      <c r="L22" s="373">
        <v>0</v>
      </c>
      <c r="M22" s="373">
        <v>0</v>
      </c>
      <c r="N22" s="482">
        <f>SUM(K22:M22)</f>
        <v>2000</v>
      </c>
      <c r="O22" s="482">
        <f t="shared" si="5"/>
        <v>17939.999999999996</v>
      </c>
      <c r="P22" s="373">
        <f t="shared" si="1"/>
        <v>0</v>
      </c>
      <c r="Q22" s="482">
        <f t="shared" si="6"/>
        <v>0</v>
      </c>
      <c r="R22" s="433">
        <f t="shared" si="7"/>
        <v>17939.999999999996</v>
      </c>
      <c r="S22" s="433">
        <v>17939.999999999996</v>
      </c>
      <c r="T22" s="433">
        <v>17939.999999999996</v>
      </c>
      <c r="U22" s="433">
        <v>17939.999999999996</v>
      </c>
    </row>
    <row r="23" spans="1:21" s="190" customFormat="1" ht="38.25" x14ac:dyDescent="0.2">
      <c r="A23" s="373">
        <v>9</v>
      </c>
      <c r="B23" s="373" t="s">
        <v>727</v>
      </c>
      <c r="C23" s="393" t="s">
        <v>247</v>
      </c>
      <c r="D23" s="395" t="s">
        <v>497</v>
      </c>
      <c r="E23" s="395" t="s">
        <v>728</v>
      </c>
      <c r="F23" s="400" t="s">
        <v>477</v>
      </c>
      <c r="G23" s="393" t="s">
        <v>247</v>
      </c>
      <c r="H23" s="372">
        <v>0</v>
      </c>
      <c r="I23" s="482">
        <v>7.66</v>
      </c>
      <c r="J23" s="483">
        <f>I23-H23</f>
        <v>7.66</v>
      </c>
      <c r="K23" s="482">
        <v>3760</v>
      </c>
      <c r="L23" s="373">
        <v>0</v>
      </c>
      <c r="M23" s="373">
        <v>240</v>
      </c>
      <c r="N23" s="482">
        <f>SUM(K23:M23)</f>
        <v>4000</v>
      </c>
      <c r="O23" s="482">
        <f t="shared" si="5"/>
        <v>28801.600000000002</v>
      </c>
      <c r="P23" s="373">
        <f t="shared" si="1"/>
        <v>0</v>
      </c>
      <c r="Q23" s="482">
        <f>J23*M23</f>
        <v>1838.4</v>
      </c>
      <c r="R23" s="433">
        <f t="shared" si="7"/>
        <v>30640.000000000004</v>
      </c>
      <c r="S23" s="433">
        <v>30640.000000000004</v>
      </c>
      <c r="T23" s="433">
        <v>30640.000000000004</v>
      </c>
      <c r="U23" s="433">
        <v>30640.000000000004</v>
      </c>
    </row>
    <row r="24" spans="1:21" s="190" customFormat="1" ht="25.5" x14ac:dyDescent="0.2">
      <c r="A24" s="373">
        <v>10</v>
      </c>
      <c r="B24" s="373" t="s">
        <v>729</v>
      </c>
      <c r="C24" s="319" t="s">
        <v>689</v>
      </c>
      <c r="D24" s="370" t="s">
        <v>497</v>
      </c>
      <c r="E24" s="396" t="s">
        <v>466</v>
      </c>
      <c r="F24" s="407" t="s">
        <v>477</v>
      </c>
      <c r="G24" s="395" t="s">
        <v>7</v>
      </c>
      <c r="H24" s="372">
        <v>0</v>
      </c>
      <c r="I24" s="482">
        <v>8.15</v>
      </c>
      <c r="J24" s="483">
        <f t="shared" si="4"/>
        <v>8.15</v>
      </c>
      <c r="K24" s="482">
        <v>650</v>
      </c>
      <c r="L24" s="373">
        <v>0</v>
      </c>
      <c r="M24" s="373">
        <v>0</v>
      </c>
      <c r="N24" s="482">
        <f>SUM(K24:M24)</f>
        <v>650</v>
      </c>
      <c r="O24" s="482">
        <f t="shared" ref="O24:O39" si="8">J24*K24</f>
        <v>5297.5</v>
      </c>
      <c r="P24" s="373">
        <f t="shared" si="1"/>
        <v>0</v>
      </c>
      <c r="Q24" s="482">
        <f>J24*M24</f>
        <v>0</v>
      </c>
      <c r="R24" s="433">
        <f t="shared" si="7"/>
        <v>5297.5</v>
      </c>
      <c r="S24" s="433">
        <v>5297.5</v>
      </c>
      <c r="T24" s="433">
        <v>5297.5</v>
      </c>
      <c r="U24" s="433">
        <v>5297.5</v>
      </c>
    </row>
    <row r="25" spans="1:21" s="190" customFormat="1" ht="25.5" x14ac:dyDescent="0.2">
      <c r="A25" s="373"/>
      <c r="B25" s="373"/>
      <c r="C25" s="373"/>
      <c r="D25" s="373"/>
      <c r="E25" s="408"/>
      <c r="F25" s="373"/>
      <c r="G25" s="395" t="s">
        <v>8</v>
      </c>
      <c r="H25" s="372">
        <v>0</v>
      </c>
      <c r="I25" s="482">
        <v>6.19</v>
      </c>
      <c r="J25" s="483">
        <f>I25-H25</f>
        <v>6.19</v>
      </c>
      <c r="K25" s="482">
        <v>650</v>
      </c>
      <c r="L25" s="373">
        <v>0</v>
      </c>
      <c r="M25" s="373">
        <v>0</v>
      </c>
      <c r="N25" s="482">
        <f>SUM(K25:M25)</f>
        <v>650</v>
      </c>
      <c r="O25" s="482">
        <f t="shared" si="8"/>
        <v>4023.5000000000005</v>
      </c>
      <c r="P25" s="373">
        <f t="shared" si="1"/>
        <v>0</v>
      </c>
      <c r="Q25" s="482">
        <f t="shared" ref="Q25:Q56" si="9">J25*M25</f>
        <v>0</v>
      </c>
      <c r="R25" s="433">
        <f t="shared" si="7"/>
        <v>4023.5000000000005</v>
      </c>
      <c r="S25" s="433">
        <v>4023.5000000000005</v>
      </c>
      <c r="T25" s="433">
        <v>4023.5000000000005</v>
      </c>
      <c r="U25" s="433">
        <v>4023.5000000000005</v>
      </c>
    </row>
    <row r="26" spans="1:21" s="190" customFormat="1" ht="25.5" x14ac:dyDescent="0.2">
      <c r="A26" s="373">
        <v>11</v>
      </c>
      <c r="B26" s="373" t="s">
        <v>730</v>
      </c>
      <c r="C26" s="393" t="s">
        <v>731</v>
      </c>
      <c r="D26" s="409" t="s">
        <v>497</v>
      </c>
      <c r="E26" s="394" t="s">
        <v>444</v>
      </c>
      <c r="F26" s="373" t="s">
        <v>477</v>
      </c>
      <c r="G26" s="393" t="s">
        <v>731</v>
      </c>
      <c r="H26" s="372">
        <v>0</v>
      </c>
      <c r="I26" s="482">
        <v>269.40000000000003</v>
      </c>
      <c r="J26" s="483">
        <f t="shared" si="4"/>
        <v>269.40000000000003</v>
      </c>
      <c r="K26" s="482">
        <v>136</v>
      </c>
      <c r="L26" s="373">
        <v>0</v>
      </c>
      <c r="M26" s="373">
        <v>0</v>
      </c>
      <c r="N26" s="482">
        <f>SUM(K26:M26)</f>
        <v>136</v>
      </c>
      <c r="O26" s="482">
        <f>J26*K26</f>
        <v>36638.400000000001</v>
      </c>
      <c r="P26" s="373">
        <f t="shared" si="1"/>
        <v>0</v>
      </c>
      <c r="Q26" s="482">
        <f t="shared" si="9"/>
        <v>0</v>
      </c>
      <c r="R26" s="433">
        <v>39213.17</v>
      </c>
      <c r="S26" s="433">
        <v>39213.17</v>
      </c>
      <c r="T26" s="433">
        <v>39213.17</v>
      </c>
      <c r="U26" s="433">
        <v>39213.17</v>
      </c>
    </row>
    <row r="27" spans="1:21" s="190" customFormat="1" ht="25.5" x14ac:dyDescent="0.2">
      <c r="A27" s="379">
        <v>12</v>
      </c>
      <c r="B27" s="379" t="s">
        <v>732</v>
      </c>
      <c r="C27" s="370" t="s">
        <v>733</v>
      </c>
      <c r="D27" s="545" t="s">
        <v>497</v>
      </c>
      <c r="E27" s="410" t="s">
        <v>444</v>
      </c>
      <c r="F27" s="373" t="s">
        <v>477</v>
      </c>
      <c r="G27" s="450" t="s">
        <v>263</v>
      </c>
      <c r="H27" s="372">
        <v>0</v>
      </c>
      <c r="I27" s="482">
        <v>150.48322427470004</v>
      </c>
      <c r="J27" s="483">
        <f>I27-H27</f>
        <v>150.48322427470004</v>
      </c>
      <c r="K27" s="482"/>
      <c r="L27" s="373">
        <v>0</v>
      </c>
      <c r="M27" s="373">
        <v>30</v>
      </c>
      <c r="N27" s="482">
        <f>SUM(K27:M27)</f>
        <v>30</v>
      </c>
      <c r="O27" s="482">
        <f t="shared" si="8"/>
        <v>0</v>
      </c>
      <c r="P27" s="373">
        <f t="shared" si="1"/>
        <v>0</v>
      </c>
      <c r="Q27" s="482">
        <f t="shared" si="9"/>
        <v>4514.4967282410007</v>
      </c>
      <c r="R27" s="433">
        <f>SUM(O27:Q27)</f>
        <v>4514.4967282410007</v>
      </c>
      <c r="S27" s="433">
        <v>4514.4967282410007</v>
      </c>
      <c r="T27" s="433">
        <v>4514.4967282410007</v>
      </c>
      <c r="U27" s="433">
        <v>4514.4967282410007</v>
      </c>
    </row>
    <row r="28" spans="1:21" s="190" customFormat="1" ht="25.5" x14ac:dyDescent="0.2">
      <c r="A28" s="402"/>
      <c r="B28" s="402"/>
      <c r="C28" s="381"/>
      <c r="D28" s="546"/>
      <c r="E28" s="411" t="s">
        <v>466</v>
      </c>
      <c r="F28" s="373" t="s">
        <v>477</v>
      </c>
      <c r="G28" s="450" t="s">
        <v>264</v>
      </c>
      <c r="H28" s="372">
        <v>0</v>
      </c>
      <c r="I28" s="482">
        <v>70.158819325318717</v>
      </c>
      <c r="J28" s="483">
        <f t="shared" si="4"/>
        <v>70.158819325318717</v>
      </c>
      <c r="K28" s="482">
        <v>30</v>
      </c>
      <c r="L28" s="373">
        <v>0</v>
      </c>
      <c r="M28" s="373">
        <v>0</v>
      </c>
      <c r="N28" s="482">
        <f>SUM(K28:M28)</f>
        <v>30</v>
      </c>
      <c r="O28" s="482">
        <f>J28*K28</f>
        <v>2104.7645797595615</v>
      </c>
      <c r="P28" s="373">
        <f t="shared" si="1"/>
        <v>0</v>
      </c>
      <c r="Q28" s="482">
        <f t="shared" si="9"/>
        <v>0</v>
      </c>
      <c r="R28" s="433">
        <f t="shared" ref="R28:R49" si="10">SUM(O28:Q28)</f>
        <v>2104.7645797595615</v>
      </c>
      <c r="S28" s="433">
        <v>2104.7645797595615</v>
      </c>
      <c r="T28" s="433">
        <v>2104.7645797595615</v>
      </c>
      <c r="U28" s="433">
        <v>2104.7645797595615</v>
      </c>
    </row>
    <row r="29" spans="1:21" s="190" customFormat="1" ht="25.5" x14ac:dyDescent="0.2">
      <c r="A29" s="377"/>
      <c r="B29" s="376"/>
      <c r="C29" s="376"/>
      <c r="D29" s="547"/>
      <c r="E29" s="410" t="s">
        <v>444</v>
      </c>
      <c r="F29" s="373" t="s">
        <v>477</v>
      </c>
      <c r="G29" s="450" t="s">
        <v>262</v>
      </c>
      <c r="H29" s="372">
        <v>0</v>
      </c>
      <c r="I29" s="482">
        <v>59.064108361454814</v>
      </c>
      <c r="J29" s="483">
        <f>I29-H29</f>
        <v>59.064108361454814</v>
      </c>
      <c r="K29" s="482">
        <v>0</v>
      </c>
      <c r="L29" s="373">
        <v>0</v>
      </c>
      <c r="M29" s="373">
        <v>40</v>
      </c>
      <c r="N29" s="482">
        <f>SUM(K29:M29)</f>
        <v>40</v>
      </c>
      <c r="O29" s="482">
        <f t="shared" si="8"/>
        <v>0</v>
      </c>
      <c r="P29" s="373">
        <f t="shared" si="1"/>
        <v>0</v>
      </c>
      <c r="Q29" s="482">
        <f t="shared" si="9"/>
        <v>2362.5643344581927</v>
      </c>
      <c r="R29" s="433">
        <f t="shared" si="10"/>
        <v>2362.5643344581927</v>
      </c>
      <c r="S29" s="433">
        <v>2362.5643344581927</v>
      </c>
      <c r="T29" s="433">
        <v>2362.5643344581927</v>
      </c>
      <c r="U29" s="433">
        <v>2362.5643344581927</v>
      </c>
    </row>
    <row r="30" spans="1:21" s="190" customFormat="1" ht="25.5" x14ac:dyDescent="0.2">
      <c r="A30" s="379">
        <v>13</v>
      </c>
      <c r="B30" s="379" t="s">
        <v>734</v>
      </c>
      <c r="C30" s="398" t="s">
        <v>315</v>
      </c>
      <c r="D30" s="412" t="s">
        <v>443</v>
      </c>
      <c r="E30" s="413" t="s">
        <v>444</v>
      </c>
      <c r="F30" s="373">
        <v>24072</v>
      </c>
      <c r="G30" s="398" t="s">
        <v>315</v>
      </c>
      <c r="H30" s="372">
        <v>88.68</v>
      </c>
      <c r="I30" s="482">
        <v>382.9463976210634</v>
      </c>
      <c r="J30" s="483">
        <f t="shared" si="4"/>
        <v>294.26639762106339</v>
      </c>
      <c r="K30" s="482">
        <v>0</v>
      </c>
      <c r="L30" s="373">
        <v>0</v>
      </c>
      <c r="M30" s="373">
        <v>54</v>
      </c>
      <c r="N30" s="482">
        <f>SUM(K30:M30)</f>
        <v>54</v>
      </c>
      <c r="O30" s="482">
        <f>J30*K30</f>
        <v>0</v>
      </c>
      <c r="P30" s="373">
        <f t="shared" si="1"/>
        <v>0</v>
      </c>
      <c r="Q30" s="482">
        <f t="shared" si="9"/>
        <v>15890.385471537424</v>
      </c>
      <c r="R30" s="433">
        <f t="shared" si="10"/>
        <v>15890.385471537424</v>
      </c>
      <c r="S30" s="433">
        <v>15890.385471537424</v>
      </c>
      <c r="T30" s="433">
        <v>15890.385471537424</v>
      </c>
      <c r="U30" s="433">
        <v>15890.385471537424</v>
      </c>
    </row>
    <row r="31" spans="1:21" s="190" customFormat="1" ht="25.5" x14ac:dyDescent="0.2">
      <c r="A31" s="373">
        <v>14</v>
      </c>
      <c r="B31" s="373" t="s">
        <v>735</v>
      </c>
      <c r="C31" s="393" t="s">
        <v>736</v>
      </c>
      <c r="D31" s="409" t="s">
        <v>497</v>
      </c>
      <c r="E31" s="411" t="s">
        <v>466</v>
      </c>
      <c r="F31" s="373" t="s">
        <v>477</v>
      </c>
      <c r="G31" s="393" t="s">
        <v>736</v>
      </c>
      <c r="H31" s="372">
        <v>0</v>
      </c>
      <c r="I31" s="482">
        <v>33.264173999999997</v>
      </c>
      <c r="J31" s="483">
        <f>I31-H31</f>
        <v>33.264173999999997</v>
      </c>
      <c r="K31" s="482">
        <v>1260</v>
      </c>
      <c r="L31" s="373">
        <v>0</v>
      </c>
      <c r="M31" s="373">
        <v>0</v>
      </c>
      <c r="N31" s="482">
        <f>SUM(K31:M31)</f>
        <v>1260</v>
      </c>
      <c r="O31" s="482">
        <f t="shared" si="8"/>
        <v>41912.859239999998</v>
      </c>
      <c r="P31" s="373">
        <f t="shared" si="1"/>
        <v>0</v>
      </c>
      <c r="Q31" s="482">
        <f t="shared" si="9"/>
        <v>0</v>
      </c>
      <c r="R31" s="433">
        <f>SUM(O31:Q31)</f>
        <v>41912.859239999998</v>
      </c>
      <c r="S31" s="433">
        <v>41912.86</v>
      </c>
      <c r="T31" s="433">
        <v>41912.86</v>
      </c>
      <c r="U31" s="433">
        <v>41912.86</v>
      </c>
    </row>
    <row r="32" spans="1:21" s="190" customFormat="1" ht="38.25" x14ac:dyDescent="0.2">
      <c r="A32" s="373">
        <v>15</v>
      </c>
      <c r="B32" s="373" t="s">
        <v>737</v>
      </c>
      <c r="C32" s="449" t="s">
        <v>738</v>
      </c>
      <c r="D32" s="409" t="s">
        <v>497</v>
      </c>
      <c r="E32" s="411" t="s">
        <v>466</v>
      </c>
      <c r="F32" s="373" t="s">
        <v>477</v>
      </c>
      <c r="G32" s="449" t="s">
        <v>738</v>
      </c>
      <c r="H32" s="372">
        <v>0</v>
      </c>
      <c r="I32" s="482">
        <v>18.309999999999999</v>
      </c>
      <c r="J32" s="483">
        <f t="shared" si="4"/>
        <v>18.309999999999999</v>
      </c>
      <c r="K32" s="482">
        <v>1890</v>
      </c>
      <c r="L32" s="373">
        <v>0</v>
      </c>
      <c r="M32" s="373">
        <v>0</v>
      </c>
      <c r="N32" s="482">
        <f>SUM(K32:M32)</f>
        <v>1890</v>
      </c>
      <c r="O32" s="482">
        <f t="shared" si="8"/>
        <v>34605.899999999994</v>
      </c>
      <c r="P32" s="373">
        <f t="shared" si="1"/>
        <v>0</v>
      </c>
      <c r="Q32" s="482">
        <f t="shared" si="9"/>
        <v>0</v>
      </c>
      <c r="R32" s="433">
        <f t="shared" si="10"/>
        <v>34605.899999999994</v>
      </c>
      <c r="S32" s="433">
        <v>34605.899999999994</v>
      </c>
      <c r="T32" s="433">
        <v>34605.899999999994</v>
      </c>
      <c r="U32" s="433">
        <v>34605.899999999994</v>
      </c>
    </row>
    <row r="33" spans="1:21" s="190" customFormat="1" ht="25.5" x14ac:dyDescent="0.2">
      <c r="A33" s="373">
        <v>16</v>
      </c>
      <c r="B33" s="373" t="s">
        <v>739</v>
      </c>
      <c r="C33" s="393" t="s">
        <v>397</v>
      </c>
      <c r="D33" s="409" t="s">
        <v>497</v>
      </c>
      <c r="E33" s="411" t="s">
        <v>466</v>
      </c>
      <c r="F33" s="373" t="s">
        <v>477</v>
      </c>
      <c r="G33" s="393" t="s">
        <v>397</v>
      </c>
      <c r="H33" s="372">
        <v>0</v>
      </c>
      <c r="I33" s="482">
        <v>48.82</v>
      </c>
      <c r="J33" s="483">
        <f>I33-H33</f>
        <v>48.82</v>
      </c>
      <c r="K33" s="482">
        <v>125</v>
      </c>
      <c r="L33" s="373">
        <v>0</v>
      </c>
      <c r="M33" s="373">
        <v>0</v>
      </c>
      <c r="N33" s="482">
        <f>SUM(K33:M33)</f>
        <v>125</v>
      </c>
      <c r="O33" s="482">
        <f>J33*K33</f>
        <v>6102.5</v>
      </c>
      <c r="P33" s="373">
        <f t="shared" si="1"/>
        <v>0</v>
      </c>
      <c r="Q33" s="482">
        <f t="shared" si="9"/>
        <v>0</v>
      </c>
      <c r="R33" s="433">
        <f>SUM(O33:Q33)</f>
        <v>6102.5</v>
      </c>
      <c r="S33" s="433">
        <v>6102.5</v>
      </c>
      <c r="T33" s="433">
        <v>6102.5</v>
      </c>
      <c r="U33" s="433">
        <v>6102.5</v>
      </c>
    </row>
    <row r="34" spans="1:21" s="190" customFormat="1" ht="51" x14ac:dyDescent="0.2">
      <c r="A34" s="373">
        <v>17</v>
      </c>
      <c r="B34" s="373" t="s">
        <v>740</v>
      </c>
      <c r="C34" s="393" t="s">
        <v>741</v>
      </c>
      <c r="D34" s="409" t="s">
        <v>497</v>
      </c>
      <c r="E34" s="411" t="s">
        <v>466</v>
      </c>
      <c r="F34" s="373" t="s">
        <v>477</v>
      </c>
      <c r="G34" s="393" t="s">
        <v>741</v>
      </c>
      <c r="H34" s="372">
        <v>0</v>
      </c>
      <c r="I34" s="482">
        <v>32.31</v>
      </c>
      <c r="J34" s="483">
        <f t="shared" si="4"/>
        <v>32.31</v>
      </c>
      <c r="K34" s="482">
        <v>7819.5</v>
      </c>
      <c r="L34" s="373">
        <v>0</v>
      </c>
      <c r="M34" s="373">
        <v>0</v>
      </c>
      <c r="N34" s="482">
        <f>SUM(K34:M34)</f>
        <v>7819.5</v>
      </c>
      <c r="O34" s="482">
        <f t="shared" si="8"/>
        <v>252648.04500000001</v>
      </c>
      <c r="P34" s="373">
        <f>J34*L34</f>
        <v>0</v>
      </c>
      <c r="Q34" s="482">
        <f t="shared" si="9"/>
        <v>0</v>
      </c>
      <c r="R34" s="433">
        <f t="shared" si="10"/>
        <v>252648.04500000001</v>
      </c>
      <c r="S34" s="433">
        <v>252648.04500000001</v>
      </c>
      <c r="T34" s="433">
        <v>252648.04500000001</v>
      </c>
      <c r="U34" s="433">
        <v>252648.04500000001</v>
      </c>
    </row>
    <row r="35" spans="1:21" s="190" customFormat="1" ht="25.5" x14ac:dyDescent="0.2">
      <c r="A35" s="403">
        <v>18</v>
      </c>
      <c r="B35" s="379" t="s">
        <v>742</v>
      </c>
      <c r="C35" s="414" t="s">
        <v>13</v>
      </c>
      <c r="D35" s="370" t="s">
        <v>497</v>
      </c>
      <c r="E35" s="413" t="s">
        <v>728</v>
      </c>
      <c r="F35" s="379" t="s">
        <v>477</v>
      </c>
      <c r="G35" s="398" t="s">
        <v>13</v>
      </c>
      <c r="H35" s="373">
        <v>0</v>
      </c>
      <c r="I35" s="486">
        <v>9.16</v>
      </c>
      <c r="J35" s="483">
        <f t="shared" si="4"/>
        <v>9.16</v>
      </c>
      <c r="K35" s="482">
        <v>0</v>
      </c>
      <c r="L35" s="373">
        <v>0</v>
      </c>
      <c r="M35" s="373">
        <v>1700</v>
      </c>
      <c r="N35" s="482">
        <f>SUM(K35:M35)</f>
        <v>1700</v>
      </c>
      <c r="O35" s="482">
        <f>J35*K35</f>
        <v>0</v>
      </c>
      <c r="P35" s="373">
        <f t="shared" si="1"/>
        <v>0</v>
      </c>
      <c r="Q35" s="482">
        <f t="shared" si="9"/>
        <v>15572</v>
      </c>
      <c r="R35" s="433">
        <f>SUM(O35:Q35)</f>
        <v>15572</v>
      </c>
      <c r="S35" s="433">
        <v>15572</v>
      </c>
      <c r="T35" s="433">
        <v>15572</v>
      </c>
      <c r="U35" s="433">
        <v>15572</v>
      </c>
    </row>
    <row r="36" spans="1:21" ht="25.5" x14ac:dyDescent="0.2">
      <c r="A36" s="368">
        <v>19</v>
      </c>
      <c r="B36" s="379" t="s">
        <v>743</v>
      </c>
      <c r="C36" s="383" t="s">
        <v>744</v>
      </c>
      <c r="D36" s="369" t="s">
        <v>497</v>
      </c>
      <c r="E36" s="413" t="s">
        <v>444</v>
      </c>
      <c r="F36" s="368" t="s">
        <v>477</v>
      </c>
      <c r="G36" s="398" t="s">
        <v>744</v>
      </c>
      <c r="H36" s="373">
        <v>0</v>
      </c>
      <c r="I36" s="482">
        <v>363.14</v>
      </c>
      <c r="J36" s="483">
        <f t="shared" si="4"/>
        <v>363.14</v>
      </c>
      <c r="K36" s="482">
        <v>0</v>
      </c>
      <c r="L36" s="373">
        <v>0</v>
      </c>
      <c r="M36" s="373">
        <v>21</v>
      </c>
      <c r="N36" s="482">
        <f>SUM(K36:M36)</f>
        <v>21</v>
      </c>
      <c r="O36" s="482">
        <f t="shared" si="8"/>
        <v>0</v>
      </c>
      <c r="P36" s="373">
        <f t="shared" si="1"/>
        <v>0</v>
      </c>
      <c r="Q36" s="482">
        <f t="shared" si="9"/>
        <v>7625.94</v>
      </c>
      <c r="R36" s="433">
        <f t="shared" si="10"/>
        <v>7625.94</v>
      </c>
      <c r="S36" s="433">
        <v>7625.94</v>
      </c>
      <c r="T36" s="433">
        <v>7625.94</v>
      </c>
      <c r="U36" s="433">
        <v>7625.94</v>
      </c>
    </row>
    <row r="37" spans="1:21" x14ac:dyDescent="0.2">
      <c r="A37" s="380"/>
      <c r="B37" s="402"/>
      <c r="C37" s="380"/>
      <c r="D37" s="380"/>
      <c r="E37" s="402"/>
      <c r="F37" s="380"/>
      <c r="G37" s="415"/>
      <c r="H37" s="373">
        <v>0</v>
      </c>
      <c r="I37" s="482">
        <v>19202.7</v>
      </c>
      <c r="J37" s="483">
        <f t="shared" si="4"/>
        <v>19202.7</v>
      </c>
      <c r="K37" s="482">
        <v>0</v>
      </c>
      <c r="L37" s="373">
        <v>0</v>
      </c>
      <c r="M37" s="373">
        <v>21</v>
      </c>
      <c r="N37" s="482">
        <f>SUM(K37:M37)</f>
        <v>21</v>
      </c>
      <c r="O37" s="482">
        <f t="shared" si="8"/>
        <v>0</v>
      </c>
      <c r="P37" s="373">
        <f t="shared" si="1"/>
        <v>0</v>
      </c>
      <c r="Q37" s="482">
        <f t="shared" si="9"/>
        <v>403256.7</v>
      </c>
      <c r="R37" s="433">
        <f>SUM(O37:Q37)</f>
        <v>403256.7</v>
      </c>
      <c r="S37" s="433">
        <v>403256.7</v>
      </c>
      <c r="T37" s="433">
        <v>403256.7</v>
      </c>
      <c r="U37" s="433">
        <v>403256.7</v>
      </c>
    </row>
    <row r="38" spans="1:21" x14ac:dyDescent="0.2">
      <c r="A38" s="380"/>
      <c r="B38" s="402"/>
      <c r="C38" s="380"/>
      <c r="D38" s="380"/>
      <c r="E38" s="402"/>
      <c r="F38" s="380"/>
      <c r="G38" s="415"/>
      <c r="H38" s="373">
        <v>0</v>
      </c>
      <c r="I38" s="482">
        <v>701.8</v>
      </c>
      <c r="J38" s="483">
        <f t="shared" si="4"/>
        <v>701.8</v>
      </c>
      <c r="K38" s="482">
        <v>0</v>
      </c>
      <c r="L38" s="373">
        <v>0</v>
      </c>
      <c r="M38" s="373">
        <v>21</v>
      </c>
      <c r="N38" s="482">
        <f>SUM(K38:M38)</f>
        <v>21</v>
      </c>
      <c r="O38" s="482">
        <f>J38*K38</f>
        <v>0</v>
      </c>
      <c r="P38" s="373">
        <f t="shared" si="1"/>
        <v>0</v>
      </c>
      <c r="Q38" s="482">
        <f t="shared" si="9"/>
        <v>14737.8</v>
      </c>
      <c r="R38" s="433">
        <f t="shared" si="10"/>
        <v>14737.8</v>
      </c>
      <c r="S38" s="433">
        <v>14737.8</v>
      </c>
      <c r="T38" s="433">
        <v>14737.8</v>
      </c>
      <c r="U38" s="433">
        <v>14737.8</v>
      </c>
    </row>
    <row r="39" spans="1:21" x14ac:dyDescent="0.2">
      <c r="A39" s="380"/>
      <c r="B39" s="402"/>
      <c r="C39" s="380"/>
      <c r="D39" s="380"/>
      <c r="E39" s="402"/>
      <c r="F39" s="380"/>
      <c r="G39" s="415"/>
      <c r="H39" s="373">
        <v>0</v>
      </c>
      <c r="I39" s="482">
        <v>4331.8</v>
      </c>
      <c r="J39" s="483">
        <f t="shared" si="4"/>
        <v>4331.8</v>
      </c>
      <c r="K39" s="482">
        <v>0</v>
      </c>
      <c r="L39" s="373">
        <v>0</v>
      </c>
      <c r="M39" s="373">
        <v>21</v>
      </c>
      <c r="N39" s="482">
        <f t="shared" ref="N39:N40" si="11">SUM(K39:M39)</f>
        <v>21</v>
      </c>
      <c r="O39" s="482">
        <f t="shared" si="8"/>
        <v>0</v>
      </c>
      <c r="P39" s="373">
        <f t="shared" si="1"/>
        <v>0</v>
      </c>
      <c r="Q39" s="482">
        <f t="shared" si="9"/>
        <v>90967.8</v>
      </c>
      <c r="R39" s="433">
        <f>SUM(O39:Q39)</f>
        <v>90967.8</v>
      </c>
      <c r="S39" s="433">
        <v>90967.8</v>
      </c>
      <c r="T39" s="433">
        <v>90967.8</v>
      </c>
      <c r="U39" s="433">
        <v>90967.8</v>
      </c>
    </row>
    <row r="40" spans="1:21" x14ac:dyDescent="0.2">
      <c r="A40" s="374"/>
      <c r="B40" s="377"/>
      <c r="C40" s="374"/>
      <c r="D40" s="374"/>
      <c r="E40" s="377"/>
      <c r="F40" s="374"/>
      <c r="G40" s="416"/>
      <c r="H40" s="373">
        <v>0</v>
      </c>
      <c r="I40" s="482">
        <v>586.85</v>
      </c>
      <c r="J40" s="483">
        <f t="shared" si="4"/>
        <v>586.85</v>
      </c>
      <c r="K40" s="482">
        <v>0</v>
      </c>
      <c r="L40" s="373">
        <v>0</v>
      </c>
      <c r="M40" s="373">
        <v>21</v>
      </c>
      <c r="N40" s="482">
        <f t="shared" si="11"/>
        <v>21</v>
      </c>
      <c r="O40" s="482">
        <f>J40*K40</f>
        <v>0</v>
      </c>
      <c r="P40" s="373">
        <f t="shared" si="1"/>
        <v>0</v>
      </c>
      <c r="Q40" s="482">
        <f t="shared" si="9"/>
        <v>12323.85</v>
      </c>
      <c r="R40" s="433">
        <f t="shared" si="10"/>
        <v>12323.85</v>
      </c>
      <c r="S40" s="433">
        <v>12323.85</v>
      </c>
      <c r="T40" s="433">
        <v>12323.85</v>
      </c>
      <c r="U40" s="433">
        <v>12323.85</v>
      </c>
    </row>
    <row r="41" spans="1:21" ht="25.5" x14ac:dyDescent="0.2">
      <c r="A41" s="379">
        <v>20</v>
      </c>
      <c r="B41" s="379" t="s">
        <v>745</v>
      </c>
      <c r="C41" s="417" t="s">
        <v>746</v>
      </c>
      <c r="D41" s="370" t="s">
        <v>497</v>
      </c>
      <c r="E41" s="411" t="s">
        <v>466</v>
      </c>
      <c r="F41" s="368" t="s">
        <v>477</v>
      </c>
      <c r="G41" s="418" t="s">
        <v>747</v>
      </c>
      <c r="H41" s="373">
        <v>0</v>
      </c>
      <c r="I41" s="482">
        <v>22.81</v>
      </c>
      <c r="J41" s="483">
        <f t="shared" si="4"/>
        <v>22.81</v>
      </c>
      <c r="K41" s="482">
        <v>196922</v>
      </c>
      <c r="L41" s="373">
        <v>0</v>
      </c>
      <c r="M41" s="373">
        <v>0</v>
      </c>
      <c r="N41" s="482">
        <f>SUM(K41:M41)</f>
        <v>196922</v>
      </c>
      <c r="O41" s="482">
        <f>J41*K41</f>
        <v>4491790.8199999994</v>
      </c>
      <c r="P41" s="373">
        <f t="shared" si="1"/>
        <v>0</v>
      </c>
      <c r="Q41" s="482">
        <f t="shared" si="9"/>
        <v>0</v>
      </c>
      <c r="R41" s="433">
        <f>SUM(O41:Q41)</f>
        <v>4491790.8199999994</v>
      </c>
      <c r="S41" s="433">
        <v>4491790.8199999994</v>
      </c>
      <c r="T41" s="433">
        <v>4491790.8199999994</v>
      </c>
      <c r="U41" s="433">
        <v>4491790.8199999994</v>
      </c>
    </row>
    <row r="42" spans="1:21" ht="20.25" customHeight="1" x14ac:dyDescent="0.2">
      <c r="A42" s="402"/>
      <c r="B42" s="402"/>
      <c r="C42" s="402"/>
      <c r="D42" s="402"/>
      <c r="E42" s="402"/>
      <c r="F42" s="368" t="s">
        <v>477</v>
      </c>
      <c r="G42" s="418" t="s">
        <v>748</v>
      </c>
      <c r="H42" s="373">
        <v>0</v>
      </c>
      <c r="I42" s="482">
        <v>4.33</v>
      </c>
      <c r="J42" s="483">
        <f t="shared" si="4"/>
        <v>4.33</v>
      </c>
      <c r="K42" s="482">
        <v>45075</v>
      </c>
      <c r="L42" s="373">
        <v>0</v>
      </c>
      <c r="M42" s="373">
        <v>0</v>
      </c>
      <c r="N42" s="482">
        <f>SUM(K42:M42)</f>
        <v>45075</v>
      </c>
      <c r="O42" s="482">
        <f t="shared" ref="O42:O43" si="12">J42*K42</f>
        <v>195174.75</v>
      </c>
      <c r="P42" s="373">
        <f t="shared" si="1"/>
        <v>0</v>
      </c>
      <c r="Q42" s="482">
        <f t="shared" si="9"/>
        <v>0</v>
      </c>
      <c r="R42" s="433">
        <f t="shared" si="10"/>
        <v>195174.75</v>
      </c>
      <c r="S42" s="433">
        <v>195174.75</v>
      </c>
      <c r="T42" s="433">
        <v>195174.75</v>
      </c>
      <c r="U42" s="433">
        <v>195174.75</v>
      </c>
    </row>
    <row r="43" spans="1:21" ht="20.25" customHeight="1" x14ac:dyDescent="0.2">
      <c r="A43" s="402"/>
      <c r="B43" s="402"/>
      <c r="C43" s="402"/>
      <c r="D43" s="402"/>
      <c r="E43" s="402"/>
      <c r="F43" s="368" t="s">
        <v>477</v>
      </c>
      <c r="G43" s="418" t="s">
        <v>749</v>
      </c>
      <c r="H43" s="373">
        <v>0</v>
      </c>
      <c r="I43" s="482">
        <v>6.53</v>
      </c>
      <c r="J43" s="483">
        <f t="shared" si="4"/>
        <v>6.53</v>
      </c>
      <c r="K43" s="482">
        <v>19692</v>
      </c>
      <c r="L43" s="373">
        <v>0</v>
      </c>
      <c r="M43" s="373">
        <v>0</v>
      </c>
      <c r="N43" s="482">
        <f t="shared" ref="N43:N56" si="13">SUM(K43:M43)</f>
        <v>19692</v>
      </c>
      <c r="O43" s="482">
        <f t="shared" si="12"/>
        <v>128588.76000000001</v>
      </c>
      <c r="P43" s="373">
        <f t="shared" si="1"/>
        <v>0</v>
      </c>
      <c r="Q43" s="482">
        <f t="shared" si="9"/>
        <v>0</v>
      </c>
      <c r="R43" s="433">
        <f>SUM(O43:Q43)</f>
        <v>128588.76000000001</v>
      </c>
      <c r="S43" s="433">
        <v>128588.76000000001</v>
      </c>
      <c r="T43" s="433">
        <v>128588.76000000001</v>
      </c>
      <c r="U43" s="433">
        <v>128588.76000000001</v>
      </c>
    </row>
    <row r="44" spans="1:21" ht="34.5" customHeight="1" x14ac:dyDescent="0.2">
      <c r="A44" s="402"/>
      <c r="B44" s="402"/>
      <c r="C44" s="402"/>
      <c r="D44" s="402"/>
      <c r="E44" s="402"/>
      <c r="F44" s="368" t="s">
        <v>477</v>
      </c>
      <c r="G44" s="419" t="s">
        <v>750</v>
      </c>
      <c r="H44" s="373">
        <v>0</v>
      </c>
      <c r="I44" s="482">
        <v>10.46</v>
      </c>
      <c r="J44" s="483">
        <f t="shared" si="4"/>
        <v>10.46</v>
      </c>
      <c r="K44" s="482">
        <v>3938</v>
      </c>
      <c r="L44" s="373">
        <v>0</v>
      </c>
      <c r="M44" s="373">
        <v>0</v>
      </c>
      <c r="N44" s="482">
        <f t="shared" si="13"/>
        <v>3938</v>
      </c>
      <c r="O44" s="482">
        <f>J44*K44</f>
        <v>41191.480000000003</v>
      </c>
      <c r="P44" s="373">
        <f t="shared" si="1"/>
        <v>0</v>
      </c>
      <c r="Q44" s="482">
        <f t="shared" si="9"/>
        <v>0</v>
      </c>
      <c r="R44" s="433">
        <f t="shared" si="10"/>
        <v>41191.480000000003</v>
      </c>
      <c r="S44" s="433">
        <v>41191.480000000003</v>
      </c>
      <c r="T44" s="433">
        <v>41191.480000000003</v>
      </c>
      <c r="U44" s="433">
        <v>41191.480000000003</v>
      </c>
    </row>
    <row r="45" spans="1:21" ht="20.25" customHeight="1" x14ac:dyDescent="0.2">
      <c r="A45" s="402"/>
      <c r="B45" s="402"/>
      <c r="C45" s="402"/>
      <c r="D45" s="402"/>
      <c r="E45" s="402"/>
      <c r="F45" s="368" t="s">
        <v>477</v>
      </c>
      <c r="G45" s="418" t="s">
        <v>751</v>
      </c>
      <c r="H45" s="373">
        <v>0</v>
      </c>
      <c r="I45" s="482">
        <v>11.75</v>
      </c>
      <c r="J45" s="483">
        <f t="shared" si="4"/>
        <v>11.75</v>
      </c>
      <c r="K45" s="482">
        <v>177230</v>
      </c>
      <c r="L45" s="373">
        <v>0</v>
      </c>
      <c r="M45" s="373">
        <v>0</v>
      </c>
      <c r="N45" s="482">
        <f t="shared" si="13"/>
        <v>177230</v>
      </c>
      <c r="O45" s="482">
        <f t="shared" ref="O45:O48" si="14">J45*K45</f>
        <v>2082452.5</v>
      </c>
      <c r="P45" s="373">
        <f t="shared" si="1"/>
        <v>0</v>
      </c>
      <c r="Q45" s="482">
        <f t="shared" si="9"/>
        <v>0</v>
      </c>
      <c r="R45" s="433">
        <f t="shared" si="10"/>
        <v>2082452.5</v>
      </c>
      <c r="S45" s="433">
        <v>2082452.5</v>
      </c>
      <c r="T45" s="433">
        <v>2082452.5</v>
      </c>
      <c r="U45" s="433">
        <v>2082452.5</v>
      </c>
    </row>
    <row r="46" spans="1:21" ht="20.25" customHeight="1" x14ac:dyDescent="0.2">
      <c r="A46" s="402"/>
      <c r="B46" s="402"/>
      <c r="C46" s="402"/>
      <c r="D46" s="402"/>
      <c r="E46" s="402"/>
      <c r="F46" s="368" t="s">
        <v>477</v>
      </c>
      <c r="G46" s="418" t="s">
        <v>752</v>
      </c>
      <c r="H46" s="373">
        <v>0</v>
      </c>
      <c r="I46" s="482">
        <v>12.52</v>
      </c>
      <c r="J46" s="483">
        <f t="shared" si="4"/>
        <v>12.52</v>
      </c>
      <c r="K46" s="482">
        <v>177230</v>
      </c>
      <c r="L46" s="373">
        <v>0</v>
      </c>
      <c r="M46" s="373">
        <v>0</v>
      </c>
      <c r="N46" s="482">
        <f t="shared" si="13"/>
        <v>177230</v>
      </c>
      <c r="O46" s="482">
        <f t="shared" si="14"/>
        <v>2218919.6</v>
      </c>
      <c r="P46" s="373">
        <f t="shared" si="1"/>
        <v>0</v>
      </c>
      <c r="Q46" s="482">
        <f t="shared" si="9"/>
        <v>0</v>
      </c>
      <c r="R46" s="433">
        <f>SUM(O46:Q46)</f>
        <v>2218919.6</v>
      </c>
      <c r="S46" s="433">
        <v>2218919.6</v>
      </c>
      <c r="T46" s="433">
        <v>2218919.6</v>
      </c>
      <c r="U46" s="433">
        <v>2218919.6</v>
      </c>
    </row>
    <row r="47" spans="1:21" ht="20.25" customHeight="1" x14ac:dyDescent="0.2">
      <c r="A47" s="402"/>
      <c r="B47" s="402"/>
      <c r="C47" s="402"/>
      <c r="D47" s="402"/>
      <c r="E47" s="402"/>
      <c r="F47" s="368" t="s">
        <v>477</v>
      </c>
      <c r="G47" s="418" t="s">
        <v>753</v>
      </c>
      <c r="H47" s="373">
        <v>0</v>
      </c>
      <c r="I47" s="482">
        <v>7.59</v>
      </c>
      <c r="J47" s="483">
        <f t="shared" si="4"/>
        <v>7.59</v>
      </c>
      <c r="K47" s="482">
        <v>39384</v>
      </c>
      <c r="L47" s="373">
        <v>0</v>
      </c>
      <c r="M47" s="373">
        <v>0</v>
      </c>
      <c r="N47" s="482">
        <f t="shared" si="13"/>
        <v>39384</v>
      </c>
      <c r="O47" s="482">
        <f>J47*K47</f>
        <v>298924.56</v>
      </c>
      <c r="P47" s="373">
        <f t="shared" si="1"/>
        <v>0</v>
      </c>
      <c r="Q47" s="482">
        <f t="shared" si="9"/>
        <v>0</v>
      </c>
      <c r="R47" s="433">
        <f t="shared" si="10"/>
        <v>298924.56</v>
      </c>
      <c r="S47" s="433">
        <v>298924.56</v>
      </c>
      <c r="T47" s="433">
        <v>298924.56</v>
      </c>
      <c r="U47" s="433">
        <v>298924.56</v>
      </c>
    </row>
    <row r="48" spans="1:21" ht="20.25" customHeight="1" x14ac:dyDescent="0.2">
      <c r="A48" s="402"/>
      <c r="B48" s="402"/>
      <c r="C48" s="402"/>
      <c r="D48" s="402"/>
      <c r="E48" s="402"/>
      <c r="F48" s="368" t="s">
        <v>477</v>
      </c>
      <c r="G48" s="420" t="s">
        <v>754</v>
      </c>
      <c r="H48" s="373">
        <v>0</v>
      </c>
      <c r="I48" s="482">
        <v>11.11</v>
      </c>
      <c r="J48" s="483">
        <f t="shared" si="4"/>
        <v>11.11</v>
      </c>
      <c r="K48" s="482">
        <v>59076</v>
      </c>
      <c r="L48" s="373">
        <v>0</v>
      </c>
      <c r="M48" s="373">
        <v>0</v>
      </c>
      <c r="N48" s="482">
        <f t="shared" si="13"/>
        <v>59076</v>
      </c>
      <c r="O48" s="482">
        <f t="shared" si="14"/>
        <v>656334.36</v>
      </c>
      <c r="P48" s="373">
        <f t="shared" si="1"/>
        <v>0</v>
      </c>
      <c r="Q48" s="482">
        <f t="shared" si="9"/>
        <v>0</v>
      </c>
      <c r="R48" s="433">
        <f t="shared" si="10"/>
        <v>656334.36</v>
      </c>
      <c r="S48" s="433">
        <v>656334.36</v>
      </c>
      <c r="T48" s="433">
        <v>656334.36</v>
      </c>
      <c r="U48" s="433">
        <v>656334.36</v>
      </c>
    </row>
    <row r="49" spans="1:22" ht="20.25" customHeight="1" x14ac:dyDescent="0.2">
      <c r="A49" s="402"/>
      <c r="B49" s="402"/>
      <c r="C49" s="402"/>
      <c r="D49" s="402"/>
      <c r="E49" s="377"/>
      <c r="F49" s="368" t="s">
        <v>477</v>
      </c>
      <c r="G49" s="418" t="s">
        <v>755</v>
      </c>
      <c r="H49" s="373">
        <v>0</v>
      </c>
      <c r="I49" s="482">
        <v>16.2</v>
      </c>
      <c r="J49" s="483">
        <f t="shared" si="4"/>
        <v>16.2</v>
      </c>
      <c r="K49" s="482">
        <v>5760</v>
      </c>
      <c r="L49" s="373">
        <v>0</v>
      </c>
      <c r="M49" s="373">
        <v>0</v>
      </c>
      <c r="N49" s="482">
        <f t="shared" si="13"/>
        <v>5760</v>
      </c>
      <c r="O49" s="482">
        <f>J49*K49</f>
        <v>93312</v>
      </c>
      <c r="P49" s="373">
        <f t="shared" si="1"/>
        <v>0</v>
      </c>
      <c r="Q49" s="482">
        <f t="shared" si="9"/>
        <v>0</v>
      </c>
      <c r="R49" s="433">
        <f t="shared" si="10"/>
        <v>93312</v>
      </c>
      <c r="S49" s="433">
        <v>93312</v>
      </c>
      <c r="T49" s="433">
        <v>93312</v>
      </c>
      <c r="U49" s="433">
        <v>93312</v>
      </c>
    </row>
    <row r="50" spans="1:22" ht="38.25" x14ac:dyDescent="0.2">
      <c r="A50" s="379">
        <v>21</v>
      </c>
      <c r="B50" s="407" t="s">
        <v>756</v>
      </c>
      <c r="C50" s="421" t="s">
        <v>757</v>
      </c>
      <c r="D50" s="392" t="s">
        <v>443</v>
      </c>
      <c r="E50" s="422" t="s">
        <v>466</v>
      </c>
      <c r="F50" s="444" t="s">
        <v>758</v>
      </c>
      <c r="G50" s="440" t="s">
        <v>759</v>
      </c>
      <c r="H50" s="373">
        <v>0</v>
      </c>
      <c r="I50" s="482">
        <v>31.88</v>
      </c>
      <c r="J50" s="483">
        <f t="shared" si="4"/>
        <v>31.88</v>
      </c>
      <c r="K50" s="482">
        <v>60</v>
      </c>
      <c r="L50" s="373">
        <v>0</v>
      </c>
      <c r="M50" s="373">
        <v>0</v>
      </c>
      <c r="N50" s="482">
        <f t="shared" si="13"/>
        <v>60</v>
      </c>
      <c r="O50" s="482">
        <f>J50*K50</f>
        <v>1912.8</v>
      </c>
      <c r="P50" s="373">
        <f t="shared" si="1"/>
        <v>0</v>
      </c>
      <c r="Q50" s="482">
        <f t="shared" si="9"/>
        <v>0</v>
      </c>
      <c r="R50" s="433">
        <f>SUM(O50:Q50)</f>
        <v>1912.8</v>
      </c>
      <c r="S50" s="433">
        <v>1912.8</v>
      </c>
      <c r="T50" s="438">
        <v>1912.8</v>
      </c>
      <c r="U50" s="433">
        <v>1912.8</v>
      </c>
      <c r="V50" s="364"/>
    </row>
    <row r="51" spans="1:22" ht="25.5" x14ac:dyDescent="0.2">
      <c r="A51" s="402"/>
      <c r="B51" s="423"/>
      <c r="C51" s="380"/>
      <c r="D51" s="393" t="s">
        <v>497</v>
      </c>
      <c r="E51" s="424" t="s">
        <v>444</v>
      </c>
      <c r="F51" s="368" t="s">
        <v>477</v>
      </c>
      <c r="G51" s="441" t="s">
        <v>760</v>
      </c>
      <c r="H51" s="373">
        <v>0</v>
      </c>
      <c r="I51" s="482">
        <v>186.06</v>
      </c>
      <c r="J51" s="483">
        <f t="shared" si="4"/>
        <v>186.06</v>
      </c>
      <c r="K51" s="482">
        <v>0</v>
      </c>
      <c r="L51" s="373">
        <v>30</v>
      </c>
      <c r="M51" s="373">
        <v>0</v>
      </c>
      <c r="N51" s="482">
        <f t="shared" si="13"/>
        <v>30</v>
      </c>
      <c r="O51" s="482">
        <f t="shared" ref="O51:O56" si="15">J51*K51</f>
        <v>0</v>
      </c>
      <c r="P51" s="373">
        <f>J51*L51</f>
        <v>5581.8</v>
      </c>
      <c r="Q51" s="482">
        <f t="shared" si="9"/>
        <v>0</v>
      </c>
      <c r="R51" s="433">
        <f>SUM(O51:Q51)</f>
        <v>5581.8</v>
      </c>
      <c r="S51" s="433">
        <v>5581.8</v>
      </c>
      <c r="T51" s="438">
        <v>3721.2</v>
      </c>
      <c r="U51" s="433">
        <v>3721.2</v>
      </c>
    </row>
    <row r="52" spans="1:22" ht="19.5" customHeight="1" x14ac:dyDescent="0.2">
      <c r="A52" s="402"/>
      <c r="B52" s="423"/>
      <c r="C52" s="380"/>
      <c r="D52" s="402"/>
      <c r="E52" s="423"/>
      <c r="F52" s="368" t="s">
        <v>477</v>
      </c>
      <c r="G52" s="441" t="s">
        <v>761</v>
      </c>
      <c r="H52" s="373">
        <v>0</v>
      </c>
      <c r="I52" s="482">
        <v>422.36</v>
      </c>
      <c r="J52" s="483">
        <f t="shared" si="4"/>
        <v>422.36</v>
      </c>
      <c r="K52" s="482">
        <v>60</v>
      </c>
      <c r="L52" s="373">
        <v>0</v>
      </c>
      <c r="M52" s="373">
        <v>0</v>
      </c>
      <c r="N52" s="482">
        <f t="shared" si="13"/>
        <v>60</v>
      </c>
      <c r="O52" s="482">
        <f t="shared" si="15"/>
        <v>25341.600000000002</v>
      </c>
      <c r="P52" s="373">
        <f>J52*L52</f>
        <v>0</v>
      </c>
      <c r="Q52" s="482">
        <f t="shared" si="9"/>
        <v>0</v>
      </c>
      <c r="R52" s="433">
        <f t="shared" ref="R52:R56" si="16">SUM(O52:Q52)</f>
        <v>25341.600000000002</v>
      </c>
      <c r="S52" s="433">
        <v>25341.600000000002</v>
      </c>
      <c r="T52" s="438">
        <v>23229.8</v>
      </c>
      <c r="U52" s="433">
        <v>23229.8</v>
      </c>
    </row>
    <row r="53" spans="1:22" ht="19.5" customHeight="1" x14ac:dyDescent="0.2">
      <c r="A53" s="402"/>
      <c r="B53" s="423"/>
      <c r="C53" s="380"/>
      <c r="D53" s="402"/>
      <c r="E53" s="423"/>
      <c r="F53" s="368" t="s">
        <v>477</v>
      </c>
      <c r="G53" s="441" t="s">
        <v>762</v>
      </c>
      <c r="H53" s="373">
        <v>0</v>
      </c>
      <c r="I53" s="482">
        <v>171.36</v>
      </c>
      <c r="J53" s="483">
        <f t="shared" si="4"/>
        <v>171.36</v>
      </c>
      <c r="K53" s="482">
        <v>60</v>
      </c>
      <c r="L53" s="373">
        <v>0</v>
      </c>
      <c r="M53" s="373">
        <v>0</v>
      </c>
      <c r="N53" s="482">
        <f t="shared" si="13"/>
        <v>60</v>
      </c>
      <c r="O53" s="482">
        <f>J53*K53</f>
        <v>10281.6</v>
      </c>
      <c r="P53" s="373">
        <f t="shared" ref="P53:P54" si="17">J53*L53</f>
        <v>0</v>
      </c>
      <c r="Q53" s="482">
        <f t="shared" si="9"/>
        <v>0</v>
      </c>
      <c r="R53" s="433">
        <f t="shared" si="16"/>
        <v>10281.6</v>
      </c>
      <c r="S53" s="433">
        <v>10281.6</v>
      </c>
      <c r="T53" s="438">
        <v>9424.8000000000011</v>
      </c>
      <c r="U53" s="433">
        <v>9424.8000000000011</v>
      </c>
    </row>
    <row r="54" spans="1:22" ht="19.5" customHeight="1" x14ac:dyDescent="0.2">
      <c r="A54" s="402"/>
      <c r="B54" s="423"/>
      <c r="C54" s="380"/>
      <c r="D54" s="402"/>
      <c r="E54" s="423"/>
      <c r="F54" s="368" t="s">
        <v>477</v>
      </c>
      <c r="G54" s="441" t="s">
        <v>763</v>
      </c>
      <c r="H54" s="373">
        <v>0</v>
      </c>
      <c r="I54" s="482">
        <v>497.36</v>
      </c>
      <c r="J54" s="483">
        <f t="shared" si="4"/>
        <v>497.36</v>
      </c>
      <c r="K54" s="482">
        <v>60</v>
      </c>
      <c r="L54" s="373">
        <v>0</v>
      </c>
      <c r="M54" s="373">
        <v>0</v>
      </c>
      <c r="N54" s="482">
        <f t="shared" si="13"/>
        <v>60</v>
      </c>
      <c r="O54" s="482">
        <f t="shared" si="15"/>
        <v>29841.600000000002</v>
      </c>
      <c r="P54" s="373">
        <f t="shared" si="17"/>
        <v>0</v>
      </c>
      <c r="Q54" s="482">
        <f t="shared" si="9"/>
        <v>0</v>
      </c>
      <c r="R54" s="433">
        <f t="shared" si="16"/>
        <v>29841.600000000002</v>
      </c>
      <c r="S54" s="433">
        <v>29841.600000000002</v>
      </c>
      <c r="T54" s="438">
        <v>29841.600000000002</v>
      </c>
      <c r="U54" s="433">
        <v>29841.600000000002</v>
      </c>
    </row>
    <row r="55" spans="1:22" ht="25.5" x14ac:dyDescent="0.2">
      <c r="A55" s="402"/>
      <c r="B55" s="423"/>
      <c r="C55" s="380"/>
      <c r="D55" s="402"/>
      <c r="E55" s="423"/>
      <c r="F55" s="368" t="s">
        <v>477</v>
      </c>
      <c r="G55" s="441" t="s">
        <v>764</v>
      </c>
      <c r="H55" s="373">
        <v>0</v>
      </c>
      <c r="I55" s="482">
        <v>178.29</v>
      </c>
      <c r="J55" s="483">
        <f t="shared" si="4"/>
        <v>178.29</v>
      </c>
      <c r="K55" s="482">
        <v>0</v>
      </c>
      <c r="L55" s="373">
        <v>30</v>
      </c>
      <c r="M55" s="373">
        <v>10</v>
      </c>
      <c r="N55" s="482">
        <f t="shared" si="13"/>
        <v>40</v>
      </c>
      <c r="O55" s="482">
        <f>J55*K55</f>
        <v>0</v>
      </c>
      <c r="P55" s="373">
        <f>J55*L55</f>
        <v>5348.7</v>
      </c>
      <c r="Q55" s="482">
        <f t="shared" si="9"/>
        <v>1782.8999999999999</v>
      </c>
      <c r="R55" s="433">
        <f>SUM(O55:Q55)</f>
        <v>7131.5999999999995</v>
      </c>
      <c r="S55" s="433">
        <v>7131.5999999999995</v>
      </c>
      <c r="T55" s="438">
        <v>5348.7</v>
      </c>
      <c r="U55" s="433">
        <v>5348.7</v>
      </c>
    </row>
    <row r="56" spans="1:22" ht="21.75" customHeight="1" x14ac:dyDescent="0.2">
      <c r="A56" s="377"/>
      <c r="B56" s="425"/>
      <c r="C56" s="374"/>
      <c r="D56" s="377"/>
      <c r="E56" s="425"/>
      <c r="F56" s="443" t="s">
        <v>765</v>
      </c>
      <c r="G56" s="442" t="s">
        <v>766</v>
      </c>
      <c r="H56" s="373">
        <v>0</v>
      </c>
      <c r="I56" s="482">
        <v>7234.56</v>
      </c>
      <c r="J56" s="482">
        <f t="shared" si="4"/>
        <v>7234.56</v>
      </c>
      <c r="K56" s="482">
        <v>0</v>
      </c>
      <c r="L56" s="373">
        <v>30</v>
      </c>
      <c r="M56" s="373">
        <v>10</v>
      </c>
      <c r="N56" s="482">
        <f t="shared" si="13"/>
        <v>40</v>
      </c>
      <c r="O56" s="482">
        <f t="shared" si="15"/>
        <v>0</v>
      </c>
      <c r="P56" s="373">
        <f>J56*L56</f>
        <v>217036.80000000002</v>
      </c>
      <c r="Q56" s="482">
        <f t="shared" si="9"/>
        <v>72345.600000000006</v>
      </c>
      <c r="R56" s="433">
        <f t="shared" si="16"/>
        <v>289382.40000000002</v>
      </c>
      <c r="S56" s="433">
        <v>289382.40000000002</v>
      </c>
      <c r="T56" s="438">
        <v>217036.80000000002</v>
      </c>
      <c r="U56" s="433">
        <v>217036.80000000002</v>
      </c>
    </row>
    <row r="57" spans="1:22" x14ac:dyDescent="0.2">
      <c r="R57" s="362">
        <f>SUM(R10:R56)</f>
        <v>16822058.066561133</v>
      </c>
      <c r="S57" s="362">
        <f>SUM(S10:S56)</f>
        <v>16838703.106633861</v>
      </c>
      <c r="T57" s="362">
        <f>SUM(T10:T56)</f>
        <v>16777159.086633861</v>
      </c>
      <c r="U57" s="362">
        <f>SUM(U10:U56)</f>
        <v>16743100.367321134</v>
      </c>
    </row>
  </sheetData>
  <autoFilter ref="B9:U9" xr:uid="{00000000-0001-0000-0200-000000000000}"/>
  <mergeCells count="18">
    <mergeCell ref="A5:U5"/>
    <mergeCell ref="S7:S8"/>
    <mergeCell ref="T7:T8"/>
    <mergeCell ref="U7:U8"/>
    <mergeCell ref="G6:G8"/>
    <mergeCell ref="F6:F8"/>
    <mergeCell ref="C6:C8"/>
    <mergeCell ref="B6:B8"/>
    <mergeCell ref="A6:A8"/>
    <mergeCell ref="D6:D7"/>
    <mergeCell ref="E6:E8"/>
    <mergeCell ref="K6:U6"/>
    <mergeCell ref="H7:H8"/>
    <mergeCell ref="I7:I8"/>
    <mergeCell ref="J7:J8"/>
    <mergeCell ref="K7:N7"/>
    <mergeCell ref="O7:R7"/>
    <mergeCell ref="D27:D29"/>
  </mergeCells>
  <pageMargins left="0.25" right="0.25" top="0.75" bottom="0.75" header="0.3" footer="0.3"/>
  <pageSetup paperSize="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Saturs</vt:lpstr>
      <vt:lpstr>Izskatīšanas procesā</vt:lpstr>
      <vt:lpstr>Priorit_pasāk_kopā</vt:lpstr>
      <vt:lpstr>Priorit_pasāk_kopā_bērniem</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Kristiāna Latkovska</dc:creator>
  <cp:lastModifiedBy>Inka Indriksone</cp:lastModifiedBy>
  <cp:lastPrinted>2021-01-13T07:44:56Z</cp:lastPrinted>
  <dcterms:created xsi:type="dcterms:W3CDTF">2019-04-04T06:41:23Z</dcterms:created>
  <dcterms:modified xsi:type="dcterms:W3CDTF">2022-05-11T12:41:06Z</dcterms:modified>
</cp:coreProperties>
</file>