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BUDŽETS\2022\Budžeta_izpildes_paskaidrojumi_2022\9.mēneši\"/>
    </mc:Choice>
  </mc:AlternateContent>
  <xr:revisionPtr revIDLastSave="0" documentId="8_{73F4D1B6-0A44-4428-B5AD-FFC5F951628F}" xr6:coauthVersionLast="47" xr6:coauthVersionMax="47" xr10:uidLastSave="{00000000-0000-0000-0000-000000000000}"/>
  <bookViews>
    <workbookView xWindow="28680" yWindow="-120" windowWidth="29040" windowHeight="15990" xr2:uid="{05092BE6-8933-4B9D-B942-05CE76FE0550}"/>
  </bookViews>
  <sheets>
    <sheet name="2022_9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E27" i="1"/>
  <c r="D26" i="1"/>
  <c r="D25" i="1" s="1"/>
  <c r="E25" i="1" s="1"/>
  <c r="C25" i="1"/>
  <c r="C29" i="1" s="1"/>
  <c r="E24" i="1"/>
  <c r="E23" i="1"/>
  <c r="E22" i="1"/>
  <c r="E21" i="1"/>
  <c r="D20" i="1"/>
  <c r="D19" i="1" s="1"/>
  <c r="E19" i="1" s="1"/>
  <c r="C19" i="1"/>
  <c r="E18" i="1"/>
  <c r="E17" i="1"/>
  <c r="D17" i="1"/>
  <c r="D16" i="1"/>
  <c r="E16" i="1" s="1"/>
  <c r="D15" i="1"/>
  <c r="E15" i="1" s="1"/>
  <c r="E14" i="1"/>
  <c r="E13" i="1"/>
  <c r="E12" i="1"/>
  <c r="E11" i="1"/>
  <c r="E10" i="1"/>
  <c r="E9" i="1"/>
  <c r="D9" i="1"/>
  <c r="E8" i="1"/>
  <c r="D7" i="1"/>
  <c r="E7" i="1" s="1"/>
  <c r="C7" i="1"/>
  <c r="D29" i="1" l="1"/>
  <c r="E29" i="1" s="1"/>
  <c r="E20" i="1"/>
  <c r="E26" i="1"/>
  <c r="E28" i="1"/>
</calcChain>
</file>

<file path=xl/sharedStrings.xml><?xml version="1.0" encoding="utf-8"?>
<sst xmlns="http://schemas.openxmlformats.org/spreadsheetml/2006/main" count="51" uniqueCount="50">
  <si>
    <t>Nacionālā veselības dienesta administrēšanā nodoto budžeta apakšprogrammu izpilde 2022.gada 9 mēnešos un plāns gadam uz 2022.gada 30.septembri</t>
  </si>
  <si>
    <t>apakšprogrammas kods</t>
  </si>
  <si>
    <t>Programmas/ apakšprogrammas nosaukums</t>
  </si>
  <si>
    <r>
      <t xml:space="preserve">Plānotie izdevumi 2022. gadam, </t>
    </r>
    <r>
      <rPr>
        <b/>
        <i/>
        <sz val="12"/>
        <rFont val="Times New Roman"/>
        <family val="1"/>
        <charset val="186"/>
      </rPr>
      <t>euro</t>
    </r>
  </si>
  <si>
    <r>
      <t>Budžeta izpilde 2022.gada 9 mēnešos,</t>
    </r>
    <r>
      <rPr>
        <b/>
        <i/>
        <sz val="12"/>
        <rFont val="Times New Roman"/>
        <family val="1"/>
        <charset val="186"/>
      </rPr>
      <t xml:space="preserve"> euro</t>
    </r>
  </si>
  <si>
    <t>Izpilde % no gada plāna</t>
  </si>
  <si>
    <t>33.00.00</t>
  </si>
  <si>
    <t>Veselības aprūpes nodrošināšana</t>
  </si>
  <si>
    <t>33.03.00</t>
  </si>
  <si>
    <t>Kompensējamo medikamentu un materiālu apmaksāšana</t>
  </si>
  <si>
    <t>33.04.00</t>
  </si>
  <si>
    <t>Centralizēta medikamentu un materiālu iegāde</t>
  </si>
  <si>
    <t>33.08.00</t>
  </si>
  <si>
    <t>Iedzīvotāju genoma datubāzes projekta īstenošana</t>
  </si>
  <si>
    <t>33.09.00</t>
  </si>
  <si>
    <t>Interešu izglītības nodrošināšana VSIA "Bērnu klīniskā universitātes slimnīca"</t>
  </si>
  <si>
    <t>33.12.00</t>
  </si>
  <si>
    <t>Reto slimību medikamentozā ārstēšana bērniem</t>
  </si>
  <si>
    <t>33.14.00</t>
  </si>
  <si>
    <t>Primārās ambulatorās veselības aprūpes nodrošināšana</t>
  </si>
  <si>
    <t>33.15.00</t>
  </si>
  <si>
    <t>Laboratorisko izmeklējumu nodrošināšana ambulatorajā aprūpē</t>
  </si>
  <si>
    <t>33.16.00</t>
  </si>
  <si>
    <t>Pārējo ambulatoro veselības aprūpes pakalpojumu nodrošināšana</t>
  </si>
  <si>
    <t>33.17.00</t>
  </si>
  <si>
    <t>Neatliekamās medicīniskās palīdzības nodrošināšana stacionārās ārstniecības iestādēs</t>
  </si>
  <si>
    <t>33.18.00</t>
  </si>
  <si>
    <t>Plānveida stacionāro veselības aprūpes pakalpojumu nodrošināšana</t>
  </si>
  <si>
    <t>33.19.00</t>
  </si>
  <si>
    <t>Krievijas Federācijas militāro pensionāru veselības aprūpe</t>
  </si>
  <si>
    <t>45.00.00</t>
  </si>
  <si>
    <t>Veselības aprūpes finansējuma administrēšana un ekonomiskā novērtēšana</t>
  </si>
  <si>
    <t>45.01.00</t>
  </si>
  <si>
    <t>45.02.00</t>
  </si>
  <si>
    <t>Ārstniecības riska fonda darbības nodrošināšana</t>
  </si>
  <si>
    <t>62.08.00</t>
  </si>
  <si>
    <t>Eiropas Reģionālās attīstības fonda (ERAF) projektu veselības jomā īstenošana</t>
  </si>
  <si>
    <t>63.07.00</t>
  </si>
  <si>
    <t>Eiropas Sociālā fonda (ESF) projektu īstenošana</t>
  </si>
  <si>
    <t>67.06.00</t>
  </si>
  <si>
    <t>Eiropas Kopienas iniciatīvas projektu īstenošana</t>
  </si>
  <si>
    <t>70.00.00</t>
  </si>
  <si>
    <t>Citu Eiropas Savienības politiku instrumentu projektu un pasākumu īstenošana</t>
  </si>
  <si>
    <t>70.07.00</t>
  </si>
  <si>
    <t>Citu Eiropas Kopienas projektu īstenošana</t>
  </si>
  <si>
    <t>70.13.00</t>
  </si>
  <si>
    <t>Ārkārtas atbalsta instrumenta projektu un pasākumu īstenošana</t>
  </si>
  <si>
    <t>99.00.00</t>
  </si>
  <si>
    <t>Līdzekļu neparedzētiem gadījumiem izlietojums</t>
  </si>
  <si>
    <t xml:space="preserve">NVD administrējamā budžeta daļa - KOPĀ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</si>
</sst>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Times New Roman Baltic"/>
      <charset val="186"/>
    </font>
    <font>
      <sz val="12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6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/>
    </xf>
    <xf numFmtId="0" fontId="3" fillId="0" borderId="0" xfId="1" applyFont="1"/>
    <xf numFmtId="3" fontId="3" fillId="0" borderId="0" xfId="1" applyNumberFormat="1" applyFont="1"/>
    <xf numFmtId="164" fontId="3" fillId="0" borderId="0" xfId="1" applyNumberFormat="1" applyFo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3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3" fontId="3" fillId="2" borderId="1" xfId="1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 wrapText="1"/>
    </xf>
    <xf numFmtId="3" fontId="6" fillId="2" borderId="1" xfId="2" applyNumberFormat="1" applyFont="1" applyFill="1" applyBorder="1" applyAlignment="1">
      <alignment horizontal="right"/>
    </xf>
    <xf numFmtId="3" fontId="6" fillId="2" borderId="1" xfId="1" applyNumberFormat="1" applyFont="1" applyFill="1" applyBorder="1" applyAlignment="1">
      <alignment wrapText="1"/>
    </xf>
    <xf numFmtId="4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/>
    </xf>
    <xf numFmtId="2" fontId="3" fillId="2" borderId="1" xfId="1" applyNumberFormat="1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3" fontId="10" fillId="2" borderId="1" xfId="2" applyNumberFormat="1" applyFont="1" applyFill="1" applyBorder="1" applyAlignment="1">
      <alignment horizontal="right"/>
    </xf>
    <xf numFmtId="3" fontId="10" fillId="2" borderId="1" xfId="1" applyNumberFormat="1" applyFont="1" applyFill="1" applyBorder="1" applyAlignment="1">
      <alignment wrapText="1"/>
    </xf>
    <xf numFmtId="164" fontId="9" fillId="2" borderId="1" xfId="1" applyNumberFormat="1" applyFont="1" applyFill="1" applyBorder="1" applyAlignment="1">
      <alignment vertical="center" wrapText="1"/>
    </xf>
    <xf numFmtId="3" fontId="10" fillId="2" borderId="1" xfId="1" applyNumberFormat="1" applyFont="1" applyFill="1" applyBorder="1"/>
    <xf numFmtId="3" fontId="11" fillId="2" borderId="1" xfId="1" applyNumberFormat="1" applyFont="1" applyFill="1" applyBorder="1"/>
    <xf numFmtId="164" fontId="4" fillId="2" borderId="1" xfId="1" applyNumberFormat="1" applyFont="1" applyFill="1" applyBorder="1" applyAlignment="1">
      <alignment vertical="center" wrapText="1"/>
    </xf>
    <xf numFmtId="0" fontId="2" fillId="0" borderId="0" xfId="1" applyFont="1"/>
    <xf numFmtId="3" fontId="12" fillId="0" borderId="0" xfId="1" applyNumberFormat="1" applyFont="1"/>
    <xf numFmtId="164" fontId="3" fillId="0" borderId="0" xfId="1" applyNumberFormat="1" applyFont="1" applyAlignment="1">
      <alignment vertical="center" wrapText="1"/>
    </xf>
  </cellXfs>
  <cellStyles count="3">
    <cellStyle name="Normal" xfId="0" builtinId="0"/>
    <cellStyle name="Normal 20" xfId="2" xr:uid="{B137EDE2-5158-455E-B964-E2E04B924649}"/>
    <cellStyle name="Normal 5" xfId="1" xr:uid="{57422A2A-F0C4-4C59-8AAB-9B7C0AFB79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1CD96-D8DA-4E0F-9A8E-459366E012B1}">
  <sheetPr>
    <pageSetUpPr fitToPage="1"/>
  </sheetPr>
  <dimension ref="A2:F30"/>
  <sheetViews>
    <sheetView tabSelected="1" zoomScale="80" zoomScaleNormal="80" workbookViewId="0">
      <selection activeCell="H8" sqref="H8"/>
    </sheetView>
  </sheetViews>
  <sheetFormatPr defaultRowHeight="15.75" x14ac:dyDescent="0.25"/>
  <cols>
    <col min="1" max="1" width="24.7109375" style="4" customWidth="1"/>
    <col min="2" max="2" width="46.28515625" style="5" customWidth="1"/>
    <col min="3" max="3" width="21" style="5" customWidth="1"/>
    <col min="4" max="4" width="18.5703125" style="6" customWidth="1"/>
    <col min="5" max="5" width="13.85546875" style="7" customWidth="1"/>
    <col min="6" max="6" width="12" style="5" bestFit="1" customWidth="1"/>
    <col min="7" max="16384" width="9.140625" style="5"/>
  </cols>
  <sheetData>
    <row r="2" spans="1:5" s="3" customFormat="1" ht="30.75" customHeight="1" x14ac:dyDescent="0.25">
      <c r="A2" s="1" t="s">
        <v>0</v>
      </c>
      <c r="B2" s="2"/>
      <c r="C2" s="2"/>
      <c r="D2" s="2"/>
      <c r="E2" s="2"/>
    </row>
    <row r="3" spans="1:5" x14ac:dyDescent="0.25">
      <c r="C3" s="6"/>
    </row>
    <row r="4" spans="1:5" ht="15" customHeight="1" x14ac:dyDescent="0.25">
      <c r="A4" s="8" t="s">
        <v>1</v>
      </c>
      <c r="B4" s="9" t="s">
        <v>2</v>
      </c>
      <c r="C4" s="8" t="s">
        <v>3</v>
      </c>
      <c r="D4" s="10" t="s">
        <v>4</v>
      </c>
      <c r="E4" s="11" t="s">
        <v>5</v>
      </c>
    </row>
    <row r="5" spans="1:5" x14ac:dyDescent="0.25">
      <c r="A5" s="8"/>
      <c r="B5" s="9"/>
      <c r="C5" s="8"/>
      <c r="D5" s="10"/>
      <c r="E5" s="11"/>
    </row>
    <row r="6" spans="1:5" ht="27" customHeight="1" x14ac:dyDescent="0.25">
      <c r="A6" s="8"/>
      <c r="B6" s="9"/>
      <c r="C6" s="8"/>
      <c r="D6" s="10"/>
      <c r="E6" s="11"/>
    </row>
    <row r="7" spans="1:5" x14ac:dyDescent="0.25">
      <c r="A7" s="12" t="s">
        <v>6</v>
      </c>
      <c r="B7" s="13" t="s">
        <v>7</v>
      </c>
      <c r="C7" s="14">
        <f>SUM(C8:C18)</f>
        <v>1341559811</v>
      </c>
      <c r="D7" s="14">
        <f>SUM(D8:D18)</f>
        <v>1060990799.22</v>
      </c>
      <c r="E7" s="15">
        <f>ROUND(D7/C7*100,1)</f>
        <v>79.099999999999994</v>
      </c>
    </row>
    <row r="8" spans="1:5" ht="31.5" x14ac:dyDescent="0.25">
      <c r="A8" s="16" t="s">
        <v>8</v>
      </c>
      <c r="B8" s="17" t="s">
        <v>9</v>
      </c>
      <c r="C8" s="18">
        <v>202026151</v>
      </c>
      <c r="D8" s="18">
        <v>162327784.66</v>
      </c>
      <c r="E8" s="19">
        <f>ROUND(D8/C8*100,1)</f>
        <v>80.3</v>
      </c>
    </row>
    <row r="9" spans="1:5" x14ac:dyDescent="0.25">
      <c r="A9" s="16" t="s">
        <v>10</v>
      </c>
      <c r="B9" s="17" t="s">
        <v>11</v>
      </c>
      <c r="C9" s="20">
        <v>63294764</v>
      </c>
      <c r="D9" s="21">
        <f>16346691.34+44779403.79</f>
        <v>61126095.129999995</v>
      </c>
      <c r="E9" s="19">
        <f t="shared" ref="E9:E28" si="0">ROUND(D9/C9*100,1)</f>
        <v>96.6</v>
      </c>
    </row>
    <row r="10" spans="1:5" x14ac:dyDescent="0.25">
      <c r="A10" s="16" t="s">
        <v>12</v>
      </c>
      <c r="B10" s="17" t="s">
        <v>13</v>
      </c>
      <c r="C10" s="20">
        <v>119521</v>
      </c>
      <c r="D10" s="22">
        <v>89641</v>
      </c>
      <c r="E10" s="19">
        <f t="shared" si="0"/>
        <v>75</v>
      </c>
    </row>
    <row r="11" spans="1:5" ht="31.5" x14ac:dyDescent="0.25">
      <c r="A11" s="16" t="s">
        <v>14</v>
      </c>
      <c r="B11" s="17" t="s">
        <v>15</v>
      </c>
      <c r="C11" s="23">
        <v>279381</v>
      </c>
      <c r="D11" s="20">
        <v>206454</v>
      </c>
      <c r="E11" s="19">
        <f t="shared" si="0"/>
        <v>73.900000000000006</v>
      </c>
    </row>
    <row r="12" spans="1:5" x14ac:dyDescent="0.25">
      <c r="A12" s="16" t="s">
        <v>16</v>
      </c>
      <c r="B12" s="17" t="s">
        <v>17</v>
      </c>
      <c r="C12" s="20">
        <v>166409</v>
      </c>
      <c r="D12" s="20">
        <v>41870</v>
      </c>
      <c r="E12" s="24">
        <f t="shared" si="0"/>
        <v>25.2</v>
      </c>
    </row>
    <row r="13" spans="1:5" ht="31.5" x14ac:dyDescent="0.25">
      <c r="A13" s="16" t="s">
        <v>18</v>
      </c>
      <c r="B13" s="17" t="s">
        <v>19</v>
      </c>
      <c r="C13" s="20">
        <v>169355006</v>
      </c>
      <c r="D13" s="20">
        <v>122025656.94</v>
      </c>
      <c r="E13" s="19">
        <f t="shared" si="0"/>
        <v>72.099999999999994</v>
      </c>
    </row>
    <row r="14" spans="1:5" ht="31.5" x14ac:dyDescent="0.25">
      <c r="A14" s="16" t="s">
        <v>20</v>
      </c>
      <c r="B14" s="17" t="s">
        <v>21</v>
      </c>
      <c r="C14" s="20">
        <v>44777814</v>
      </c>
      <c r="D14" s="20">
        <v>29415534.309999999</v>
      </c>
      <c r="E14" s="19">
        <f t="shared" si="0"/>
        <v>65.7</v>
      </c>
    </row>
    <row r="15" spans="1:5" ht="31.5" x14ac:dyDescent="0.25">
      <c r="A15" s="16" t="s">
        <v>22</v>
      </c>
      <c r="B15" s="17" t="s">
        <v>23</v>
      </c>
      <c r="C15" s="20">
        <v>303212007</v>
      </c>
      <c r="D15" s="20">
        <f>249609790.39+3596963.17</f>
        <v>253206753.55999997</v>
      </c>
      <c r="E15" s="19">
        <f t="shared" si="0"/>
        <v>83.5</v>
      </c>
    </row>
    <row r="16" spans="1:5" ht="31.5" x14ac:dyDescent="0.25">
      <c r="A16" s="16" t="s">
        <v>24</v>
      </c>
      <c r="B16" s="17" t="s">
        <v>25</v>
      </c>
      <c r="C16" s="20">
        <v>354635149</v>
      </c>
      <c r="D16" s="20">
        <f>286797229.16+1258016</f>
        <v>288055245.16000003</v>
      </c>
      <c r="E16" s="19">
        <f t="shared" si="0"/>
        <v>81.2</v>
      </c>
    </row>
    <row r="17" spans="1:6" ht="31.5" x14ac:dyDescent="0.25">
      <c r="A17" s="16" t="s">
        <v>26</v>
      </c>
      <c r="B17" s="17" t="s">
        <v>27</v>
      </c>
      <c r="C17" s="20">
        <v>198330846</v>
      </c>
      <c r="D17" s="20">
        <f>142057095.21+1325.51</f>
        <v>142058420.72</v>
      </c>
      <c r="E17" s="19">
        <f t="shared" si="0"/>
        <v>71.599999999999994</v>
      </c>
    </row>
    <row r="18" spans="1:6" ht="31.5" x14ac:dyDescent="0.25">
      <c r="A18" s="16" t="s">
        <v>28</v>
      </c>
      <c r="B18" s="17" t="s">
        <v>29</v>
      </c>
      <c r="C18" s="20">
        <v>5362763</v>
      </c>
      <c r="D18" s="20">
        <v>2437343.7400000002</v>
      </c>
      <c r="E18" s="19">
        <f t="shared" si="0"/>
        <v>45.4</v>
      </c>
    </row>
    <row r="19" spans="1:6" ht="31.5" x14ac:dyDescent="0.25">
      <c r="A19" s="12" t="s">
        <v>30</v>
      </c>
      <c r="B19" s="13" t="s">
        <v>31</v>
      </c>
      <c r="C19" s="14">
        <f>C20+C21</f>
        <v>15253725</v>
      </c>
      <c r="D19" s="14">
        <f>D20+D21</f>
        <v>7977658.8899999987</v>
      </c>
      <c r="E19" s="14">
        <f t="shared" si="0"/>
        <v>52.3</v>
      </c>
    </row>
    <row r="20" spans="1:6" ht="31.5" x14ac:dyDescent="0.25">
      <c r="A20" s="25" t="s">
        <v>32</v>
      </c>
      <c r="B20" s="26" t="s">
        <v>31</v>
      </c>
      <c r="C20" s="27">
        <v>13382339</v>
      </c>
      <c r="D20" s="28">
        <f>6433848.63+38248.1+277552.13+56023+36912.6+95819.92+2166.87</f>
        <v>6940571.2499999991</v>
      </c>
      <c r="E20" s="29">
        <f t="shared" si="0"/>
        <v>51.9</v>
      </c>
    </row>
    <row r="21" spans="1:6" ht="31.5" x14ac:dyDescent="0.25">
      <c r="A21" s="25" t="s">
        <v>33</v>
      </c>
      <c r="B21" s="26" t="s">
        <v>34</v>
      </c>
      <c r="C21" s="30">
        <v>1871386</v>
      </c>
      <c r="D21" s="30">
        <v>1037087.64</v>
      </c>
      <c r="E21" s="29">
        <f>ROUND(D21/C21*100,1)</f>
        <v>55.4</v>
      </c>
    </row>
    <row r="22" spans="1:6" ht="31.5" hidden="1" x14ac:dyDescent="0.25">
      <c r="A22" s="12" t="s">
        <v>35</v>
      </c>
      <c r="B22" s="13" t="s">
        <v>36</v>
      </c>
      <c r="C22" s="31">
        <v>0</v>
      </c>
      <c r="D22" s="31">
        <v>0</v>
      </c>
      <c r="E22" s="32" t="e">
        <f t="shared" ref="E22:E25" si="1">ROUND(D22/C22*100,1)</f>
        <v>#DIV/0!</v>
      </c>
    </row>
    <row r="23" spans="1:6" s="33" customFormat="1" ht="31.5" hidden="1" x14ac:dyDescent="0.25">
      <c r="A23" s="12" t="s">
        <v>37</v>
      </c>
      <c r="B23" s="13" t="s">
        <v>38</v>
      </c>
      <c r="C23" s="14">
        <v>0</v>
      </c>
      <c r="D23" s="14">
        <v>0</v>
      </c>
      <c r="E23" s="32" t="e">
        <f t="shared" si="1"/>
        <v>#DIV/0!</v>
      </c>
      <c r="F23" s="5"/>
    </row>
    <row r="24" spans="1:6" s="33" customFormat="1" ht="31.5" x14ac:dyDescent="0.25">
      <c r="A24" s="12" t="s">
        <v>39</v>
      </c>
      <c r="B24" s="13" t="s">
        <v>40</v>
      </c>
      <c r="C24" s="14">
        <v>3000</v>
      </c>
      <c r="D24" s="14">
        <v>3000</v>
      </c>
      <c r="E24" s="29">
        <f t="shared" si="1"/>
        <v>100</v>
      </c>
    </row>
    <row r="25" spans="1:6" s="33" customFormat="1" ht="31.5" x14ac:dyDescent="0.25">
      <c r="A25" s="12" t="s">
        <v>41</v>
      </c>
      <c r="B25" s="13" t="s">
        <v>42</v>
      </c>
      <c r="C25" s="14">
        <f>C26+C27</f>
        <v>469694</v>
      </c>
      <c r="D25" s="14">
        <f>D26+D27</f>
        <v>457642.03</v>
      </c>
      <c r="E25" s="32">
        <f t="shared" si="1"/>
        <v>97.4</v>
      </c>
    </row>
    <row r="26" spans="1:6" x14ac:dyDescent="0.25">
      <c r="A26" s="16" t="s">
        <v>43</v>
      </c>
      <c r="B26" s="17" t="s">
        <v>44</v>
      </c>
      <c r="C26" s="18">
        <v>32295</v>
      </c>
      <c r="D26" s="18">
        <f>20201.27+42.56</f>
        <v>20243.830000000002</v>
      </c>
      <c r="E26" s="19">
        <f t="shared" si="0"/>
        <v>62.7</v>
      </c>
    </row>
    <row r="27" spans="1:6" ht="34.5" customHeight="1" x14ac:dyDescent="0.25">
      <c r="A27" s="16" t="s">
        <v>45</v>
      </c>
      <c r="B27" s="17" t="s">
        <v>46</v>
      </c>
      <c r="C27" s="18">
        <v>437399</v>
      </c>
      <c r="D27" s="18">
        <v>437398.2</v>
      </c>
      <c r="E27" s="19">
        <f t="shared" si="0"/>
        <v>100</v>
      </c>
    </row>
    <row r="28" spans="1:6" ht="31.5" x14ac:dyDescent="0.25">
      <c r="A28" s="12" t="s">
        <v>47</v>
      </c>
      <c r="B28" s="13" t="s">
        <v>48</v>
      </c>
      <c r="C28" s="14">
        <v>229900689</v>
      </c>
      <c r="D28" s="14">
        <f>217883781.02+5042415.5</f>
        <v>222926196.52000001</v>
      </c>
      <c r="E28" s="19">
        <f t="shared" si="0"/>
        <v>97</v>
      </c>
    </row>
    <row r="29" spans="1:6" x14ac:dyDescent="0.25">
      <c r="A29" s="16"/>
      <c r="B29" s="13" t="s">
        <v>49</v>
      </c>
      <c r="C29" s="14">
        <f>C28+C25+C24+C23+C19+C7+C22</f>
        <v>1587186919</v>
      </c>
      <c r="D29" s="14">
        <f>D28+D25+D24+D23+D19+D7+D22</f>
        <v>1292355296.6600001</v>
      </c>
      <c r="E29" s="15">
        <f>ROUND(D29/C29*100,1)</f>
        <v>81.400000000000006</v>
      </c>
    </row>
    <row r="30" spans="1:6" x14ac:dyDescent="0.25">
      <c r="C30" s="6"/>
      <c r="D30" s="34"/>
      <c r="E30" s="35"/>
    </row>
  </sheetData>
  <mergeCells count="6">
    <mergeCell ref="A2:E2"/>
    <mergeCell ref="A4:A6"/>
    <mergeCell ref="B4:B6"/>
    <mergeCell ref="C4:C6"/>
    <mergeCell ref="D4:D6"/>
    <mergeCell ref="E4:E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2022_9men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Nazarenko</dc:creator>
  <cp:lastModifiedBy>Jana Nazarenko</cp:lastModifiedBy>
  <dcterms:created xsi:type="dcterms:W3CDTF">2022-10-06T10:19:22Z</dcterms:created>
  <dcterms:modified xsi:type="dcterms:W3CDTF">2022-10-06T10:19:55Z</dcterms:modified>
</cp:coreProperties>
</file>