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A6A3B1BD-7D67-4B8C-BC3D-9C6CF1AF7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aaza_2022_12M" sheetId="1" r:id="rId1"/>
    <sheet name="Metadati" sheetId="2" r:id="rId2"/>
  </sheets>
  <definedNames>
    <definedName name="_xlnm._FilterDatabase" localSheetId="0" hidden="1">Triaaza_2022_12M!$A$6:$W$28</definedName>
    <definedName name="ML_dzemdiibas_UD" localSheetId="1">#REF!</definedName>
    <definedName name="ML_dzemdiibas_UD">#REF!</definedName>
    <definedName name="_xlnm.Print_Area" localSheetId="0">Triaaza_2022_12M!$A$1:$W$46</definedName>
    <definedName name="_xlnm.Print_Titles" localSheetId="0">Triaaza_2022_12M!$5:$7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J9" i="1"/>
  <c r="K9" i="1"/>
  <c r="L9" i="1"/>
  <c r="M9" i="1"/>
  <c r="J29" i="1" l="1"/>
  <c r="K29" i="1"/>
  <c r="L29" i="1"/>
  <c r="M29" i="1"/>
  <c r="I32" i="1"/>
  <c r="I30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M31" i="1"/>
  <c r="L31" i="1"/>
  <c r="K31" i="1"/>
  <c r="J31" i="1"/>
  <c r="H31" i="1"/>
  <c r="G31" i="1"/>
  <c r="F31" i="1"/>
  <c r="E31" i="1"/>
  <c r="D31" i="1"/>
  <c r="H29" i="1"/>
  <c r="G29" i="1"/>
  <c r="F29" i="1"/>
  <c r="E29" i="1"/>
  <c r="D29" i="1"/>
  <c r="D21" i="1"/>
  <c r="M21" i="1"/>
  <c r="L21" i="1"/>
  <c r="K21" i="1"/>
  <c r="J21" i="1"/>
  <c r="H21" i="1"/>
  <c r="G21" i="1"/>
  <c r="F21" i="1"/>
  <c r="E21" i="1"/>
  <c r="D13" i="1"/>
  <c r="M13" i="1"/>
  <c r="L13" i="1"/>
  <c r="K13" i="1"/>
  <c r="J13" i="1"/>
  <c r="H13" i="1"/>
  <c r="G13" i="1"/>
  <c r="F13" i="1"/>
  <c r="E13" i="1"/>
  <c r="M8" i="1" l="1"/>
  <c r="L8" i="1"/>
  <c r="K8" i="1"/>
  <c r="J8" i="1"/>
  <c r="C24" i="1"/>
  <c r="S24" i="1" s="1"/>
  <c r="C17" i="1"/>
  <c r="S17" i="1" s="1"/>
  <c r="C26" i="1"/>
  <c r="S26" i="1" s="1"/>
  <c r="C15" i="1"/>
  <c r="S15" i="1" s="1"/>
  <c r="C18" i="1"/>
  <c r="S18" i="1" s="1"/>
  <c r="C27" i="1"/>
  <c r="S27" i="1" s="1"/>
  <c r="C23" i="1"/>
  <c r="S23" i="1" s="1"/>
  <c r="C25" i="1"/>
  <c r="S25" i="1" s="1"/>
  <c r="C10" i="1"/>
  <c r="C19" i="1"/>
  <c r="S19" i="1" s="1"/>
  <c r="C28" i="1"/>
  <c r="S28" i="1" s="1"/>
  <c r="C11" i="1"/>
  <c r="C20" i="1"/>
  <c r="S20" i="1" s="1"/>
  <c r="C30" i="1"/>
  <c r="S30" i="1" s="1"/>
  <c r="C14" i="1"/>
  <c r="S14" i="1" s="1"/>
  <c r="C16" i="1"/>
  <c r="S16" i="1" s="1"/>
  <c r="C12" i="1"/>
  <c r="C22" i="1"/>
  <c r="S22" i="1" s="1"/>
  <c r="C32" i="1"/>
  <c r="S32" i="1" s="1"/>
  <c r="I21" i="1"/>
  <c r="I13" i="1"/>
  <c r="I31" i="1"/>
  <c r="I29" i="1"/>
  <c r="S11" i="1" l="1"/>
  <c r="N11" i="1"/>
  <c r="S10" i="1"/>
  <c r="N10" i="1"/>
  <c r="S12" i="1"/>
  <c r="N12" i="1"/>
  <c r="C21" i="1"/>
  <c r="S21" i="1" s="1"/>
  <c r="W16" i="1"/>
  <c r="O16" i="1"/>
  <c r="V16" i="1"/>
  <c r="N16" i="1"/>
  <c r="U16" i="1"/>
  <c r="P16" i="1"/>
  <c r="T16" i="1"/>
  <c r="R16" i="1"/>
  <c r="Q16" i="1"/>
  <c r="Q11" i="1"/>
  <c r="P11" i="1"/>
  <c r="W11" i="1"/>
  <c r="O11" i="1"/>
  <c r="T11" i="1"/>
  <c r="R11" i="1"/>
  <c r="V11" i="1"/>
  <c r="U11" i="1"/>
  <c r="U25" i="1"/>
  <c r="T25" i="1"/>
  <c r="W25" i="1"/>
  <c r="R25" i="1"/>
  <c r="O25" i="1"/>
  <c r="Q25" i="1"/>
  <c r="P25" i="1"/>
  <c r="V25" i="1"/>
  <c r="N25" i="1"/>
  <c r="Q15" i="1"/>
  <c r="P15" i="1"/>
  <c r="T15" i="1"/>
  <c r="W15" i="1"/>
  <c r="O15" i="1"/>
  <c r="V15" i="1"/>
  <c r="N15" i="1"/>
  <c r="U15" i="1"/>
  <c r="R15" i="1"/>
  <c r="R14" i="1"/>
  <c r="Q14" i="1"/>
  <c r="V14" i="1"/>
  <c r="P14" i="1"/>
  <c r="U14" i="1"/>
  <c r="T14" i="1"/>
  <c r="W14" i="1"/>
  <c r="O14" i="1"/>
  <c r="N14" i="1"/>
  <c r="R26" i="1"/>
  <c r="N26" i="1"/>
  <c r="Q26" i="1"/>
  <c r="P26" i="1"/>
  <c r="V26" i="1"/>
  <c r="W26" i="1"/>
  <c r="O26" i="1"/>
  <c r="U26" i="1"/>
  <c r="T26" i="1"/>
  <c r="W32" i="1"/>
  <c r="O32" i="1"/>
  <c r="V32" i="1"/>
  <c r="N32" i="1"/>
  <c r="Q32" i="1"/>
  <c r="U32" i="1"/>
  <c r="T32" i="1"/>
  <c r="R32" i="1"/>
  <c r="P32" i="1"/>
  <c r="C13" i="1"/>
  <c r="S13" i="1" s="1"/>
  <c r="Q23" i="1"/>
  <c r="P23" i="1"/>
  <c r="W23" i="1"/>
  <c r="O23" i="1"/>
  <c r="V23" i="1"/>
  <c r="N23" i="1"/>
  <c r="T23" i="1"/>
  <c r="U23" i="1"/>
  <c r="R23" i="1"/>
  <c r="R22" i="1"/>
  <c r="V22" i="1"/>
  <c r="U22" i="1"/>
  <c r="Q22" i="1"/>
  <c r="P22" i="1"/>
  <c r="W22" i="1"/>
  <c r="O22" i="1"/>
  <c r="N22" i="1"/>
  <c r="T22" i="1"/>
  <c r="R30" i="1"/>
  <c r="N30" i="1"/>
  <c r="Q30" i="1"/>
  <c r="P30" i="1"/>
  <c r="V30" i="1"/>
  <c r="U30" i="1"/>
  <c r="W30" i="1"/>
  <c r="O30" i="1"/>
  <c r="T30" i="1"/>
  <c r="Q19" i="1"/>
  <c r="P19" i="1"/>
  <c r="W19" i="1"/>
  <c r="O19" i="1"/>
  <c r="T19" i="1"/>
  <c r="V19" i="1"/>
  <c r="N19" i="1"/>
  <c r="U19" i="1"/>
  <c r="R19" i="1"/>
  <c r="Q27" i="1"/>
  <c r="P27" i="1"/>
  <c r="W27" i="1"/>
  <c r="O27" i="1"/>
  <c r="T27" i="1"/>
  <c r="V27" i="1"/>
  <c r="N27" i="1"/>
  <c r="U27" i="1"/>
  <c r="R27" i="1"/>
  <c r="U17" i="1"/>
  <c r="T17" i="1"/>
  <c r="W17" i="1"/>
  <c r="R17" i="1"/>
  <c r="O17" i="1"/>
  <c r="V17" i="1"/>
  <c r="Q17" i="1"/>
  <c r="P17" i="1"/>
  <c r="N17" i="1"/>
  <c r="C29" i="1"/>
  <c r="S29" i="1" s="1"/>
  <c r="W28" i="1"/>
  <c r="O28" i="1"/>
  <c r="V28" i="1"/>
  <c r="N28" i="1"/>
  <c r="U28" i="1"/>
  <c r="Q28" i="1"/>
  <c r="T28" i="1"/>
  <c r="R28" i="1"/>
  <c r="P28" i="1"/>
  <c r="C31" i="1"/>
  <c r="S31" i="1" s="1"/>
  <c r="W12" i="1"/>
  <c r="O12" i="1"/>
  <c r="V12" i="1"/>
  <c r="R12" i="1"/>
  <c r="U12" i="1"/>
  <c r="T12" i="1"/>
  <c r="Q12" i="1"/>
  <c r="P12" i="1"/>
  <c r="W20" i="1"/>
  <c r="O20" i="1"/>
  <c r="V20" i="1"/>
  <c r="N20" i="1"/>
  <c r="R20" i="1"/>
  <c r="U20" i="1"/>
  <c r="Q20" i="1"/>
  <c r="T20" i="1"/>
  <c r="P20" i="1"/>
  <c r="R10" i="1"/>
  <c r="Q10" i="1"/>
  <c r="P10" i="1"/>
  <c r="O10" i="1"/>
  <c r="T10" i="1"/>
  <c r="W10" i="1"/>
  <c r="V10" i="1"/>
  <c r="U10" i="1"/>
  <c r="R18" i="1"/>
  <c r="N18" i="1"/>
  <c r="Q18" i="1"/>
  <c r="P18" i="1"/>
  <c r="V18" i="1"/>
  <c r="W18" i="1"/>
  <c r="O18" i="1"/>
  <c r="U18" i="1"/>
  <c r="T18" i="1"/>
  <c r="W24" i="1"/>
  <c r="O24" i="1"/>
  <c r="V24" i="1"/>
  <c r="N24" i="1"/>
  <c r="U24" i="1"/>
  <c r="R24" i="1"/>
  <c r="Q24" i="1"/>
  <c r="T24" i="1"/>
  <c r="P24" i="1"/>
  <c r="H9" i="1"/>
  <c r="G9" i="1"/>
  <c r="F9" i="1"/>
  <c r="E9" i="1"/>
  <c r="D9" i="1"/>
  <c r="F8" i="1" l="1"/>
  <c r="G8" i="1"/>
  <c r="E8" i="1"/>
  <c r="H8" i="1"/>
  <c r="D8" i="1"/>
  <c r="Q31" i="1"/>
  <c r="P31" i="1"/>
  <c r="W31" i="1"/>
  <c r="O31" i="1"/>
  <c r="T31" i="1"/>
  <c r="V31" i="1"/>
  <c r="N31" i="1"/>
  <c r="U31" i="1"/>
  <c r="R31" i="1"/>
  <c r="U29" i="1"/>
  <c r="T29" i="1"/>
  <c r="W29" i="1"/>
  <c r="R29" i="1"/>
  <c r="P29" i="1"/>
  <c r="O29" i="1"/>
  <c r="Q29" i="1"/>
  <c r="V29" i="1"/>
  <c r="N29" i="1"/>
  <c r="U13" i="1"/>
  <c r="T13" i="1"/>
  <c r="O13" i="1"/>
  <c r="R13" i="1"/>
  <c r="Q13" i="1"/>
  <c r="P13" i="1"/>
  <c r="W13" i="1"/>
  <c r="V13" i="1"/>
  <c r="N13" i="1"/>
  <c r="U21" i="1"/>
  <c r="T21" i="1"/>
  <c r="R21" i="1"/>
  <c r="P21" i="1"/>
  <c r="W21" i="1"/>
  <c r="Q21" i="1"/>
  <c r="O21" i="1"/>
  <c r="V21" i="1"/>
  <c r="N21" i="1"/>
  <c r="I9" i="1"/>
  <c r="C9" i="1" s="1"/>
  <c r="C8" i="1" s="1"/>
  <c r="I8" i="1" l="1"/>
  <c r="W9" i="1" l="1"/>
  <c r="V9" i="1"/>
  <c r="U9" i="1"/>
  <c r="T9" i="1"/>
  <c r="N9" i="1"/>
  <c r="R9" i="1"/>
  <c r="P9" i="1"/>
  <c r="Q9" i="1"/>
  <c r="O9" i="1"/>
  <c r="S9" i="1"/>
  <c r="W8" i="1" l="1"/>
  <c r="T8" i="1"/>
  <c r="O8" i="1"/>
  <c r="P8" i="1"/>
  <c r="V8" i="1"/>
  <c r="S8" i="1"/>
  <c r="Q8" i="1"/>
  <c r="R8" i="1"/>
  <c r="N8" i="1"/>
  <c r="U8" i="1"/>
</calcChain>
</file>

<file path=xl/sharedStrings.xml><?xml version="1.0" encoding="utf-8"?>
<sst xmlns="http://schemas.openxmlformats.org/spreadsheetml/2006/main" count="163" uniqueCount="149">
  <si>
    <t>AI kods</t>
  </si>
  <si>
    <t>Hospitalizāciju skaits</t>
  </si>
  <si>
    <r>
      <t xml:space="preserve">Kopā, </t>
    </r>
    <r>
      <rPr>
        <b/>
        <i/>
        <sz val="12"/>
        <rFont val="Times New Roman"/>
        <family val="1"/>
        <charset val="186"/>
      </rPr>
      <t>tajā skaitā</t>
    </r>
  </si>
  <si>
    <t>dzemdību palīdzība</t>
  </si>
  <si>
    <t>bērni</t>
  </si>
  <si>
    <t>citi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</si>
  <si>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</si>
  <si>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</si>
  <si>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</si>
  <si>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</si>
  <si>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</si>
  <si>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</si>
  <si>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</si>
  <si>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</si>
  <si>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</si>
  <si>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</si>
  <si>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</si>
  <si>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</si>
  <si>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</si>
  <si>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</si>
  <si>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</si>
  <si>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</si>
  <si>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</si>
  <si>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</si>
  <si>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</si>
  <si>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</si>
  <si>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</si>
  <si>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</si>
  <si>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</si>
  <si>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</si>
  <si>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</si>
  <si>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</si>
  <si>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</si>
  <si>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</si>
  <si>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</si>
  <si>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</si>
  <si>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</si>
  <si>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</si>
  <si>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</si>
  <si>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</si>
  <si>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Rīgas 2. slimnīca</t>
  </si>
  <si>
    <t>010020302</t>
  </si>
  <si>
    <t>Traumatoloģijas un ortopēdijas slimnīca</t>
  </si>
  <si>
    <t>010011401</t>
  </si>
  <si>
    <t>*Dati atlasīti pēc ārstniecības iestāžu ievadīto pacientu grupu kodiem</t>
  </si>
  <si>
    <t>Ārstniecības iestāde (AI)</t>
  </si>
  <si>
    <r>
      <t>Nav publiski pieejams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</si>
  <si>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</si>
  <si>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</si>
  <si>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NVD mājaslapa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</si>
  <si>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</si>
  <si>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</si>
  <si>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</si>
  <si>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</si>
  <si>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</si>
  <si>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 xml:space="preserve">Rādītāja ziņošanas biežums </t>
  </si>
  <si>
    <t xml:space="preserve">Rādītāja monitorēšanas biežums </t>
  </si>
  <si>
    <t>Mērķa grupa</t>
  </si>
  <si>
    <t xml:space="preserve">Datu apkopošanas biežums </t>
  </si>
  <si>
    <t> 100%</t>
  </si>
  <si>
    <t>Datu pilnīgums</t>
  </si>
  <si>
    <t>Izslēgšanas kritēriji</t>
  </si>
  <si>
    <t>Iekļaušanas kritēriji</t>
  </si>
  <si>
    <t>Saucējs</t>
  </si>
  <si>
    <t>Skaitītājs</t>
  </si>
  <si>
    <t>Aprēķins</t>
  </si>
  <si>
    <t>Datu avots</t>
  </si>
  <si>
    <t xml:space="preserve">Rādītāja klasifikācija </t>
  </si>
  <si>
    <t>Definīcija</t>
  </si>
  <si>
    <t>Nosaukums</t>
  </si>
  <si>
    <t>-Nacionālā veselības dienesta Stacionāro pakalpojumu datu bāze</t>
  </si>
  <si>
    <r>
      <t>(Attiecīgās hospitalizācijas grupas hospitalizāciju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Hospitalizāciju skaits) *100</t>
    </r>
  </si>
  <si>
    <t>Attiecīgās hospitalizācijas grupas hospitalizāciju skaits.</t>
  </si>
  <si>
    <t>Izdalītās grupas:</t>
  </si>
  <si>
    <r>
      <t>1.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Bērni- pacienta vecums uz iestāšanos mazāks kā 18 gadi</t>
    </r>
  </si>
  <si>
    <r>
      <t>2.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Dzemdības- pacientei veikta kāda no dzemdību maipulācijām (16100 - Dzemdības ārpus stacionāra; 16106 - Fizioloģiskās dzemdības, 16107 - Dzemdības dzemdību patoloģijas gadījumā, 16108 - Dzemdības ekstraģenitālas patoloģijas gadījumā. 16115 – Ķeizargrieziens)</t>
    </r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</si>
  <si>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</si>
  <si>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</si>
  <si>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U1</t>
  </si>
  <si>
    <t>U2</t>
  </si>
  <si>
    <t>U3</t>
  </si>
  <si>
    <t>U4</t>
  </si>
  <si>
    <t>U5</t>
  </si>
  <si>
    <t>Hospitalizāciju skaits kopā</t>
  </si>
  <si>
    <t>plānveida palīdzība</t>
  </si>
  <si>
    <t>3=4+5+6+7+8+9</t>
  </si>
  <si>
    <t>9=10+ 11+12+13</t>
  </si>
  <si>
    <r>
      <t xml:space="preserve">Triāžas prioritāte nav norādīta,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</si>
  <si>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 nav norādīta, 
</t>
    </r>
    <r>
      <rPr>
        <sz val="12"/>
        <rFont val="Times New Roman"/>
        <family val="1"/>
        <charset val="186"/>
      </rPr>
      <t>procentuāli</t>
    </r>
  </si>
  <si>
    <t>14=4/3*100</t>
  </si>
  <si>
    <t>15=5/3*100</t>
  </si>
  <si>
    <t>16=6/3*100</t>
  </si>
  <si>
    <t>17=7/3*100</t>
  </si>
  <si>
    <t>18=8/3*100</t>
  </si>
  <si>
    <t>19=9/3*100</t>
  </si>
  <si>
    <t>20=10/3*100</t>
  </si>
  <si>
    <t>21=11/3*100</t>
  </si>
  <si>
    <t>22=12/3*100</t>
  </si>
  <si>
    <t>23=13/3*100</t>
  </si>
  <si>
    <t>5) nav uzrādīta triāžas prioritāte kopā;</t>
  </si>
  <si>
    <r>
      <t>6)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bērni;</t>
    </r>
  </si>
  <si>
    <r>
      <t>7)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dzemdības;</t>
    </r>
  </si>
  <si>
    <r>
      <t>8)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plānveida hospitalizācijas;</t>
    </r>
  </si>
  <si>
    <t>Uzrādīto triāžas prioritāti noska pēc ievadīto pacientu grupu kodiem:</t>
  </si>
  <si>
    <t>U1 - Pacients, kuram stacionāro neatliekamo palīdzību slimnīcas uzņemšanas nodaļā sniedz atbilstoši triāžas 1.prioritātei;</t>
  </si>
  <si>
    <t>U2 - Pacients, kuram stacionāro neatliekamo palīdzību slimnīcas uzņemšanas nodaļā sniedz atbilstoši triāžas 2.prioritātei;</t>
  </si>
  <si>
    <t>U3 - Pacients, kuram stacionāro neatliekamo palīdzību slimnīcas uzņemšanas nodaļā sniedz atbilstoši triāžas 3.prioritātei;</t>
  </si>
  <si>
    <t>U4 - Pacients, kuram stacionāro neatliekamo palīdzību slimnīcas uzņemšanas nodaļā sniedz atbilstoši triāžas 4.prioritātei;</t>
  </si>
  <si>
    <t>U5 - Pacients, kuram stacionāro neatliekamo palīdzību slimnīcas uzņemšanas nodaļā sniedz atbilstoši triāžas 5.prioritātei;</t>
  </si>
  <si>
    <t>Gadījumā, kad stacionārajā kartē uzrādīti divas atšķirīgas triāžas prioritātes, informācija tiek koriģēta uz nopietnāko prioritāti (ar īsāko medicīniskās palīdzības gaidīšanas laika intervālu)</t>
  </si>
  <si>
    <r>
      <t>3.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Plānveida iestāšanās kustības kods: 16 vai 19</t>
    </r>
  </si>
  <si>
    <r>
      <t>4.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Cits. Visi citi, kam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norādīta neviena no triāžas prioritātēm</t>
    </r>
  </si>
  <si>
    <t>Uzskaites dokumentos, kur nav norādīta neviena no triāžas prioritātēm, kartes tiek grupētas ievērojot sekojošu prioritāti:</t>
  </si>
  <si>
    <r>
      <t>Dati atspoguļo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stacionārajās kartēs norādītās triāžas prioritātes un to īpatsvaru</t>
    </r>
  </si>
  <si>
    <t>Ārstniecības iestāžu norādītās triāžas prioritātes stacionārajās kartēs</t>
  </si>
  <si>
    <r>
      <t>1) uzrādīta</t>
    </r>
    <r>
      <rPr>
        <b/>
        <sz val="11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triāžas prioritāte U1 - Pacients, kuram ieteicamais gaidīšanas laiks lielas pacientu plūsmas gadījumā līdz ārsta apskatei ir 0 minūtes;</t>
    </r>
  </si>
  <si>
    <r>
      <t>2)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U2 - Pacients, kuram ieteicamais gaidīšanas laiks lielas pacientu plūsmas gadījumā līdz ārsta apskatei ir 10-15 minūtes;</t>
    </r>
  </si>
  <si>
    <r>
      <t>3)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U3 - Pacients, kuram ieteicamais gaidīšanas laiks lielas pacientu plūsmas gadījumā līdz ārsta apskatei ir 30-60 minūtes;</t>
    </r>
  </si>
  <si>
    <r>
      <t>4)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U4 - Pacients, kuram ieteicamais gaidīšanas laiks lielas pacientu plūsmas gadījumā līdz ārsta apskatei ir 120-240 minūtes;</t>
    </r>
  </si>
  <si>
    <t>5) uzrādīta triāžas prioritāte U5 - Pacients, kuram ieteicamais gaidīšanas laiks lielas pacientu plūsmas gadījumā līdz ārsta apskatei ir 240-bez ierobežojuma minūtes;</t>
  </si>
  <si>
    <t>Triāžas prioritātes līmenis</t>
  </si>
  <si>
    <t>Gaidīšanas laiks minūtēs uz ārsta pieņemšanu</t>
  </si>
  <si>
    <t>1.prioritāte</t>
  </si>
  <si>
    <t>2.prioritāte</t>
  </si>
  <si>
    <t>3. prioritāte</t>
  </si>
  <si>
    <t>30-60</t>
  </si>
  <si>
    <t>4. prioritāte</t>
  </si>
  <si>
    <t>120-240</t>
  </si>
  <si>
    <t>5. prioritāte</t>
  </si>
  <si>
    <t>240-nav ierobežots</t>
  </si>
  <si>
    <t>10-15</t>
  </si>
  <si>
    <t>Triāžas prioritāti raksturojošais vēlamais ārsta apskates gaidīšanas laiks lielas pacientu plūsmas gadījumā pēc Līgumu dokumentos ietvertās informācijas:</t>
  </si>
  <si>
    <t>KOPĀ/ VIDĒJI ārstniecības iestādēs</t>
  </si>
  <si>
    <t>Visi hospitalizētie pacienti III, IV, V līmeņa ārstniecības iestādēs, Rīgas 2.slimnīcā, Traumatoloģijas un ortopēdijas slimnīcā</t>
  </si>
  <si>
    <t>V līmeņa ārstniecības iestādes kopā</t>
  </si>
  <si>
    <t>IV līmeņa ārstniecības iestādes kopā</t>
  </si>
  <si>
    <t>III līmeņa ārstniecības iestādes</t>
  </si>
  <si>
    <t>Pamatojums datu apkopošanai-28.08.2018.Ministru kabineta noteikumi nr. 555 "Veselības aprūpes pakalpojumu organizēšanas un samaksas  kārtība"</t>
  </si>
  <si>
    <t>Pārskats par ārstniecības iestāžu norādītajām triāžas prioritāšu grupām stacionārajās kartēs</t>
  </si>
  <si>
    <t>9) nav uzrādīta triāžas prioritāte plānveida citi (nav uzrādīta triāžas prioritāte kopā- bērni-dzemdības-plānveida hospitalizācijas)</t>
  </si>
  <si>
    <r>
      <t xml:space="preserve">Triāžas prioritāte*,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</si>
  <si>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prioritāte*, 
</t>
    </r>
    <r>
      <rPr>
        <sz val="12"/>
        <rFont val="Times New Roman"/>
        <family val="1"/>
        <charset val="186"/>
      </rPr>
      <t>procentuāli</t>
    </r>
  </si>
  <si>
    <t>V līmeņa specializētās ārstniecības iestādes**</t>
  </si>
  <si>
    <t>Specializētās ārstniecības iestādes**</t>
  </si>
  <si>
    <t>** Pārskatā iekļautas tika attiecīgās slimnīcu grupas slimnīcas, kam jāveic pacientu triāžas šifrēšana</t>
  </si>
  <si>
    <r>
      <t xml:space="preserve">Pamatojoties uz Nacionālā veselības dienesta mājas lapā norādīto Līgumu dokumentu informāciju </t>
    </r>
    <r>
      <rPr>
        <i/>
        <sz val="11"/>
        <color theme="1"/>
        <rFont val="Times New Roman"/>
        <family val="1"/>
        <charset val="186"/>
      </rPr>
      <t>Pacientu triāžas kārtība neatliekamās medicīniskās palīdzības uzņemšanas nodaļā un triāžas forma</t>
    </r>
    <r>
      <rPr>
        <sz val="11"/>
        <color theme="1"/>
        <rFont val="Times New Roman"/>
        <family val="1"/>
        <charset val="186"/>
      </rPr>
      <t xml:space="preserve"> (https://www.vmnvd.gov.lv/lv/pacientu-triazas-kartiba-neatliekamas-mediciniskas-palidzibas-uznemsanas-nodala-un-triazas-forma). </t>
    </r>
  </si>
  <si>
    <t>(veiktais darbs)</t>
  </si>
  <si>
    <t>Pārskata periods: 2022. gads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</si>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</sst>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b/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Wingdings"/>
      <charset val="2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4"/>
      <color theme="1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0B26E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29" fillId="0" borderId="0"/>
    <xf numFmtId="0" fontId="3" fillId="0" borderId="0"/>
    <xf numFmtId="43" fontId="29" fillId="0" borderId="0" applyFont="0" applyFill="0" applyBorder="0" applyAlignment="0" applyProtection="0"/>
    <xf numFmtId="0" fontId="30" fillId="0" borderId="0"/>
    <xf numFmtId="0" fontId="3" fillId="0" borderId="0"/>
    <xf numFmtId="0" fontId="29" fillId="0" borderId="0"/>
    <xf numFmtId="0" fontId="29" fillId="0" borderId="0"/>
    <xf numFmtId="0" fontId="6" fillId="0" borderId="0"/>
  </cellStyleXfs>
  <cellXfs count="13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/>
    <xf numFmtId="3" fontId="4" fillId="0" borderId="8" xfId="0" applyNumberFormat="1" applyFont="1" applyBorder="1"/>
    <xf numFmtId="3" fontId="4" fillId="0" borderId="10" xfId="0" applyNumberFormat="1" applyFont="1" applyBorder="1"/>
    <xf numFmtId="3" fontId="17" fillId="0" borderId="10" xfId="0" applyNumberFormat="1" applyFont="1" applyBorder="1"/>
    <xf numFmtId="3" fontId="17" fillId="0" borderId="7" xfId="0" applyNumberFormat="1" applyFont="1" applyBorder="1"/>
    <xf numFmtId="164" fontId="4" fillId="0" borderId="10" xfId="1" applyNumberFormat="1" applyFont="1" applyBorder="1"/>
    <xf numFmtId="164" fontId="17" fillId="0" borderId="10" xfId="1" applyNumberFormat="1" applyFont="1" applyBorder="1"/>
    <xf numFmtId="164" fontId="17" fillId="0" borderId="7" xfId="1" applyNumberFormat="1" applyFont="1" applyBorder="1"/>
    <xf numFmtId="3" fontId="4" fillId="0" borderId="13" xfId="0" applyNumberFormat="1" applyFont="1" applyBorder="1"/>
    <xf numFmtId="3" fontId="4" fillId="0" borderId="15" xfId="0" applyNumberFormat="1" applyFont="1" applyBorder="1"/>
    <xf numFmtId="3" fontId="17" fillId="0" borderId="15" xfId="0" applyNumberFormat="1" applyFont="1" applyBorder="1"/>
    <xf numFmtId="3" fontId="17" fillId="0" borderId="12" xfId="0" applyNumberFormat="1" applyFont="1" applyBorder="1"/>
    <xf numFmtId="164" fontId="4" fillId="0" borderId="15" xfId="1" applyNumberFormat="1" applyFont="1" applyBorder="1"/>
    <xf numFmtId="164" fontId="17" fillId="0" borderId="15" xfId="1" applyNumberFormat="1" applyFont="1" applyBorder="1"/>
    <xf numFmtId="164" fontId="17" fillId="0" borderId="12" xfId="1" applyNumberFormat="1" applyFont="1" applyBorder="1"/>
    <xf numFmtId="0" fontId="18" fillId="0" borderId="0" xfId="0" applyFont="1"/>
    <xf numFmtId="0" fontId="19" fillId="0" borderId="0" xfId="0" applyFont="1"/>
    <xf numFmtId="0" fontId="7" fillId="2" borderId="2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3" fontId="4" fillId="0" borderId="7" xfId="0" applyNumberFormat="1" applyFont="1" applyBorder="1"/>
    <xf numFmtId="3" fontId="4" fillId="0" borderId="12" xfId="0" applyNumberFormat="1" applyFont="1" applyBorder="1"/>
    <xf numFmtId="0" fontId="11" fillId="0" borderId="14" xfId="2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164" fontId="4" fillId="0" borderId="7" xfId="1" applyNumberFormat="1" applyFont="1" applyBorder="1"/>
    <xf numFmtId="164" fontId="4" fillId="0" borderId="12" xfId="1" applyNumberFormat="1" applyFont="1" applyBorder="1"/>
    <xf numFmtId="0" fontId="2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2" borderId="6" xfId="2" applyFont="1" applyFill="1" applyBorder="1" applyAlignment="1">
      <alignment horizontal="center" vertical="center" wrapText="1"/>
    </xf>
    <xf numFmtId="0" fontId="17" fillId="0" borderId="0" xfId="0" applyFont="1"/>
    <xf numFmtId="0" fontId="5" fillId="0" borderId="0" xfId="0" applyFont="1" applyAlignment="1">
      <alignment horizontal="left" wrapText="1"/>
    </xf>
    <xf numFmtId="0" fontId="7" fillId="2" borderId="26" xfId="2" applyFont="1" applyFill="1" applyBorder="1" applyAlignment="1">
      <alignment horizontal="left" vertical="center" wrapText="1"/>
    </xf>
    <xf numFmtId="0" fontId="7" fillId="2" borderId="27" xfId="2" applyFont="1" applyFill="1" applyBorder="1" applyAlignment="1">
      <alignment horizontal="center" vertical="center" wrapText="1"/>
    </xf>
    <xf numFmtId="3" fontId="7" fillId="2" borderId="23" xfId="2" applyNumberFormat="1" applyFont="1" applyFill="1" applyBorder="1" applyAlignment="1">
      <alignment horizontal="right" vertical="center" wrapText="1"/>
    </xf>
    <xf numFmtId="3" fontId="7" fillId="2" borderId="28" xfId="2" applyNumberFormat="1" applyFont="1" applyFill="1" applyBorder="1" applyAlignment="1">
      <alignment horizontal="right" vertical="center" wrapText="1"/>
    </xf>
    <xf numFmtId="3" fontId="7" fillId="2" borderId="27" xfId="2" applyNumberFormat="1" applyFont="1" applyFill="1" applyBorder="1" applyAlignment="1">
      <alignment horizontal="right" vertical="center" wrapText="1"/>
    </xf>
    <xf numFmtId="3" fontId="9" fillId="2" borderId="28" xfId="2" applyNumberFormat="1" applyFont="1" applyFill="1" applyBorder="1" applyAlignment="1">
      <alignment horizontal="right" vertical="center" wrapText="1"/>
    </xf>
    <xf numFmtId="3" fontId="9" fillId="2" borderId="27" xfId="2" applyNumberFormat="1" applyFont="1" applyFill="1" applyBorder="1" applyAlignment="1">
      <alignment horizontal="right" vertical="center" wrapText="1"/>
    </xf>
    <xf numFmtId="0" fontId="31" fillId="0" borderId="6" xfId="5" applyFont="1" applyBorder="1" applyAlignment="1">
      <alignment horizontal="left" indent="2"/>
    </xf>
    <xf numFmtId="0" fontId="31" fillId="0" borderId="7" xfId="5" applyFont="1" applyBorder="1"/>
    <xf numFmtId="0" fontId="31" fillId="0" borderId="11" xfId="5" applyFont="1" applyBorder="1" applyAlignment="1">
      <alignment horizontal="left" indent="2"/>
    </xf>
    <xf numFmtId="0" fontId="31" fillId="0" borderId="12" xfId="5" applyFont="1" applyBorder="1"/>
    <xf numFmtId="0" fontId="8" fillId="2" borderId="6" xfId="2" applyFont="1" applyFill="1" applyBorder="1" applyAlignment="1">
      <alignment horizontal="center" vertical="center" wrapText="1"/>
    </xf>
    <xf numFmtId="3" fontId="7" fillId="2" borderId="26" xfId="2" applyNumberFormat="1" applyFont="1" applyFill="1" applyBorder="1" applyAlignment="1">
      <alignment horizontal="right" vertical="center" wrapText="1"/>
    </xf>
    <xf numFmtId="3" fontId="4" fillId="0" borderId="6" xfId="0" applyNumberFormat="1" applyFont="1" applyBorder="1"/>
    <xf numFmtId="3" fontId="15" fillId="3" borderId="1" xfId="0" applyNumberFormat="1" applyFont="1" applyFill="1" applyBorder="1"/>
    <xf numFmtId="3" fontId="15" fillId="3" borderId="3" xfId="0" applyNumberFormat="1" applyFont="1" applyFill="1" applyBorder="1"/>
    <xf numFmtId="3" fontId="15" fillId="3" borderId="5" xfId="0" applyNumberFormat="1" applyFont="1" applyFill="1" applyBorder="1"/>
    <xf numFmtId="3" fontId="15" fillId="3" borderId="2" xfId="0" applyNumberFormat="1" applyFont="1" applyFill="1" applyBorder="1"/>
    <xf numFmtId="3" fontId="16" fillId="3" borderId="5" xfId="0" applyNumberFormat="1" applyFont="1" applyFill="1" applyBorder="1"/>
    <xf numFmtId="3" fontId="16" fillId="3" borderId="2" xfId="0" applyNumberFormat="1" applyFont="1" applyFill="1" applyBorder="1"/>
    <xf numFmtId="3" fontId="4" fillId="0" borderId="11" xfId="0" applyNumberFormat="1" applyFont="1" applyBorder="1"/>
    <xf numFmtId="0" fontId="7" fillId="3" borderId="1" xfId="5" applyFont="1" applyFill="1" applyBorder="1" applyAlignment="1">
      <alignment horizontal="left" indent="1"/>
    </xf>
    <xf numFmtId="0" fontId="7" fillId="3" borderId="2" xfId="5" applyFont="1" applyFill="1" applyBorder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2" fillId="0" borderId="10" xfId="10" applyFont="1" applyBorder="1" applyAlignment="1">
      <alignment horizontal="left" vertical="center" wrapText="1"/>
    </xf>
    <xf numFmtId="0" fontId="31" fillId="0" borderId="0" xfId="10" applyFont="1"/>
    <xf numFmtId="0" fontId="7" fillId="0" borderId="0" xfId="11" applyFont="1" applyAlignment="1">
      <alignment horizontal="left" vertical="center"/>
    </xf>
    <xf numFmtId="0" fontId="31" fillId="0" borderId="0" xfId="12" applyFont="1"/>
    <xf numFmtId="164" fontId="7" fillId="2" borderId="26" xfId="1" applyNumberFormat="1" applyFont="1" applyFill="1" applyBorder="1" applyAlignment="1" applyProtection="1">
      <alignment horizontal="right" vertical="center" wrapText="1"/>
    </xf>
    <xf numFmtId="164" fontId="7" fillId="2" borderId="28" xfId="1" applyNumberFormat="1" applyFont="1" applyFill="1" applyBorder="1" applyAlignment="1" applyProtection="1">
      <alignment horizontal="right" vertical="center" wrapText="1"/>
    </xf>
    <xf numFmtId="164" fontId="7" fillId="2" borderId="27" xfId="1" applyNumberFormat="1" applyFont="1" applyFill="1" applyBorder="1" applyAlignment="1" applyProtection="1">
      <alignment horizontal="right" vertical="center" wrapText="1"/>
    </xf>
    <xf numFmtId="164" fontId="9" fillId="2" borderId="28" xfId="1" applyNumberFormat="1" applyFont="1" applyFill="1" applyBorder="1" applyAlignment="1" applyProtection="1">
      <alignment horizontal="right" vertical="center" wrapText="1"/>
    </xf>
    <xf numFmtId="164" fontId="9" fillId="2" borderId="27" xfId="1" applyNumberFormat="1" applyFont="1" applyFill="1" applyBorder="1" applyAlignment="1" applyProtection="1">
      <alignment horizontal="right" vertical="center" wrapText="1"/>
    </xf>
    <xf numFmtId="164" fontId="15" fillId="3" borderId="1" xfId="1" applyNumberFormat="1" applyFont="1" applyFill="1" applyBorder="1"/>
    <xf numFmtId="164" fontId="15" fillId="3" borderId="5" xfId="1" applyNumberFormat="1" applyFont="1" applyFill="1" applyBorder="1"/>
    <xf numFmtId="164" fontId="15" fillId="3" borderId="2" xfId="1" applyNumberFormat="1" applyFont="1" applyFill="1" applyBorder="1"/>
    <xf numFmtId="164" fontId="16" fillId="3" borderId="5" xfId="1" applyNumberFormat="1" applyFont="1" applyFill="1" applyBorder="1"/>
    <xf numFmtId="164" fontId="16" fillId="3" borderId="2" xfId="1" applyNumberFormat="1" applyFont="1" applyFill="1" applyBorder="1"/>
    <xf numFmtId="164" fontId="4" fillId="0" borderId="6" xfId="1" applyNumberFormat="1" applyFont="1" applyFill="1" applyBorder="1"/>
    <xf numFmtId="164" fontId="4" fillId="0" borderId="10" xfId="1" applyNumberFormat="1" applyFont="1" applyFill="1" applyBorder="1"/>
    <xf numFmtId="164" fontId="4" fillId="0" borderId="7" xfId="1" applyNumberFormat="1" applyFont="1" applyFill="1" applyBorder="1"/>
    <xf numFmtId="164" fontId="17" fillId="0" borderId="10" xfId="1" applyNumberFormat="1" applyFont="1" applyFill="1" applyBorder="1"/>
    <xf numFmtId="164" fontId="17" fillId="0" borderId="7" xfId="1" applyNumberFormat="1" applyFont="1" applyFill="1" applyBorder="1"/>
    <xf numFmtId="164" fontId="4" fillId="0" borderId="11" xfId="1" applyNumberFormat="1" applyFont="1" applyFill="1" applyBorder="1"/>
    <xf numFmtId="164" fontId="4" fillId="0" borderId="15" xfId="1" applyNumberFormat="1" applyFont="1" applyFill="1" applyBorder="1"/>
    <xf numFmtId="164" fontId="4" fillId="0" borderId="12" xfId="1" applyNumberFormat="1" applyFont="1" applyFill="1" applyBorder="1"/>
    <xf numFmtId="164" fontId="17" fillId="0" borderId="15" xfId="1" applyNumberFormat="1" applyFont="1" applyFill="1" applyBorder="1"/>
    <xf numFmtId="164" fontId="17" fillId="0" borderId="12" xfId="1" applyNumberFormat="1" applyFont="1" applyFill="1" applyBorder="1"/>
    <xf numFmtId="164" fontId="4" fillId="0" borderId="11" xfId="1" applyNumberFormat="1" applyFont="1" applyBorder="1"/>
    <xf numFmtId="164" fontId="4" fillId="0" borderId="6" xfId="1" applyNumberFormat="1" applyFont="1" applyBorder="1"/>
    <xf numFmtId="0" fontId="20" fillId="0" borderId="16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" fillId="0" borderId="0" xfId="3"/>
    <xf numFmtId="0" fontId="20" fillId="0" borderId="20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20" fillId="0" borderId="21" xfId="0" applyFont="1" applyBorder="1" applyAlignment="1">
      <alignment horizontal="left" vertical="center" indent="5"/>
    </xf>
    <xf numFmtId="0" fontId="20" fillId="0" borderId="21" xfId="0" applyFont="1" applyBorder="1" applyAlignment="1">
      <alignment horizontal="left" vertical="center" wrapText="1" indent="5"/>
    </xf>
    <xf numFmtId="0" fontId="20" fillId="0" borderId="19" xfId="0" applyFont="1" applyBorder="1" applyAlignment="1">
      <alignment horizontal="left" vertical="center" indent="5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33" fillId="0" borderId="29" xfId="10" applyFont="1" applyBorder="1" applyAlignment="1">
      <alignment horizontal="left" vertical="center" wrapText="1"/>
    </xf>
    <xf numFmtId="0" fontId="33" fillId="0" borderId="0" xfId="10" applyFont="1" applyAlignment="1">
      <alignment horizontal="left" vertical="center" wrapText="1"/>
    </xf>
    <xf numFmtId="0" fontId="20" fillId="0" borderId="23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22" xfId="0" applyFont="1" applyBorder="1" applyAlignment="1">
      <alignment vertical="center"/>
    </xf>
  </cellXfs>
  <cellStyles count="13">
    <cellStyle name="Comma 2" xfId="7" xr:uid="{C93253A7-D37B-48EF-8DCB-D901AA7B9BD2}"/>
    <cellStyle name="Comma_R0001_veiktais_darbs_2009_UZŅEMŠANAS_NODAĻA" xfId="2" xr:uid="{00000000-0005-0000-0000-000000000000}"/>
    <cellStyle name="Normal" xfId="0" builtinId="0"/>
    <cellStyle name="Normal 10" xfId="6" xr:uid="{E0BB6772-B244-4434-9607-35FE2930BB86}"/>
    <cellStyle name="Normal 2" xfId="5" xr:uid="{6914A999-C59F-4C41-B051-1C00E85347EE}"/>
    <cellStyle name="Normal 2 2" xfId="3" xr:uid="{00000000-0005-0000-0000-000002000000}"/>
    <cellStyle name="Normal 2 2 2" xfId="8" xr:uid="{D5F6841C-2CB8-4CA7-9EAF-753D20EA14AB}"/>
    <cellStyle name="Normal 3" xfId="9" xr:uid="{4E2D6CBE-E84F-4EA6-B3CE-8715DB161A72}"/>
    <cellStyle name="Normal 4" xfId="4" xr:uid="{66CE13B8-02E5-48C4-BB1D-9C4E565011F3}"/>
    <cellStyle name="Normal 5" xfId="11" xr:uid="{0731DD24-4309-4512-A3F3-E5EE71D45469}"/>
    <cellStyle name="Normal_parskatu_tabulas_uz5_III_rikojumam 2" xfId="10" xr:uid="{A64E5FCE-2E11-417A-8D38-C155BD8FBC60}"/>
    <cellStyle name="Normal_rindu_garums_veidlapa" xfId="12" xr:uid="{F4D55B7D-181F-4C92-B535-A1249C8B7D83}"/>
    <cellStyle name="Percent" xfId="1" builtinId="5"/>
  </cellStyles>
  <dxfs count="0"/>
  <tableStyles count="1" defaultTableStyle="TableStyleMedium2" defaultPivotStyle="PivotStyleLight16">
    <tableStyle name="Invisible" pivot="0" table="0" count="0" xr9:uid="{82D2F640-40EB-425E-A3AC-8D334BAC59A8}"/>
  </tableStyles>
  <colors>
    <mruColors>
      <color rgb="FFF0B26E"/>
      <color rgb="FFF4C490"/>
      <color rgb="FFFCE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173633</xdr:colOff>
      <xdr:row>0</xdr:row>
      <xdr:rowOff>55418</xdr:rowOff>
    </xdr:from>
    <xdr:to>
      <xdr:col>9</xdr:col>
      <xdr:colOff>690791</xdr:colOff>
      <xdr:row>0</xdr:row>
      <xdr:rowOff>1210217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9997" y="55418"/>
          <a:ext cx="1769262" cy="115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49"/>
  <sheetViews>
    <sheetView tabSelected="1" zoomScale="85" zoomScaleNormal="85" workbookViewId="0">
      <selection activeCell="B2" sqref="B2:W2"/>
    </sheetView>
  </sheetViews>
  <sheetFormatPr defaultColWidth="9.140625" defaultRowHeight="15.75" x14ac:dyDescent="0.25"/>
  <cols>
    <col min="1" max="1" width="50.28515625" style="1" customWidth="1"/>
    <col min="2" max="2" width="13.42578125" style="1" customWidth="1"/>
    <col min="3" max="3" width="17.42578125" style="1" customWidth="1"/>
    <col min="4" max="4" width="7.42578125" style="1" customWidth="1"/>
    <col min="5" max="5" width="9.28515625" style="1" customWidth="1"/>
    <col min="6" max="6" width="9.7109375" style="1" customWidth="1"/>
    <col min="7" max="8" width="8.5703125" style="1" customWidth="1"/>
    <col min="9" max="9" width="9.5703125" style="1" customWidth="1"/>
    <col min="10" max="10" width="10.42578125" style="1" customWidth="1"/>
    <col min="11" max="11" width="12" style="1" customWidth="1"/>
    <col min="12" max="12" width="11.7109375" style="1" customWidth="1"/>
    <col min="13" max="13" width="8.28515625" style="1" customWidth="1"/>
    <col min="14" max="14" width="7.5703125" style="1" customWidth="1"/>
    <col min="15" max="15" width="8.28515625" style="1" customWidth="1"/>
    <col min="16" max="16" width="7.85546875" style="1" customWidth="1"/>
    <col min="17" max="18" width="8.28515625" style="1" customWidth="1"/>
    <col min="19" max="19" width="10.42578125" style="1" customWidth="1"/>
    <col min="20" max="20" width="11.5703125" style="1" customWidth="1"/>
    <col min="21" max="21" width="12.5703125" style="1" customWidth="1"/>
    <col min="22" max="22" width="11.5703125" style="1" customWidth="1"/>
    <col min="23" max="23" width="9.28515625" style="1" customWidth="1"/>
    <col min="24" max="24" width="9.140625" style="1" customWidth="1"/>
    <col min="25" max="25" width="1.85546875" style="1" customWidth="1"/>
    <col min="26" max="16384" width="9.140625" style="1"/>
  </cols>
  <sheetData>
    <row r="1" spans="1:25" ht="97.15" customHeight="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</row>
    <row r="2" spans="1:25" s="82" customFormat="1" ht="48" customHeight="1" x14ac:dyDescent="0.25">
      <c r="A2" s="81" t="s">
        <v>137</v>
      </c>
      <c r="B2" s="133" t="s">
        <v>138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5" s="84" customFormat="1" x14ac:dyDescent="0.25">
      <c r="A3" s="83" t="s">
        <v>147</v>
      </c>
    </row>
    <row r="4" spans="1:25" ht="19.5" thickBot="1" x14ac:dyDescent="0.35">
      <c r="A4" s="46" t="s">
        <v>146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5" s="2" customFormat="1" ht="35.25" customHeight="1" x14ac:dyDescent="0.25">
      <c r="A5" s="122" t="s">
        <v>45</v>
      </c>
      <c r="B5" s="124" t="s">
        <v>0</v>
      </c>
      <c r="C5" s="126" t="s">
        <v>83</v>
      </c>
      <c r="D5" s="130" t="s">
        <v>140</v>
      </c>
      <c r="E5" s="131"/>
      <c r="F5" s="131"/>
      <c r="G5" s="131"/>
      <c r="H5" s="132"/>
      <c r="I5" s="122" t="s">
        <v>87</v>
      </c>
      <c r="J5" s="128"/>
      <c r="K5" s="128"/>
      <c r="L5" s="128"/>
      <c r="M5" s="124"/>
      <c r="N5" s="129" t="s">
        <v>141</v>
      </c>
      <c r="O5" s="128"/>
      <c r="P5" s="128"/>
      <c r="Q5" s="128"/>
      <c r="R5" s="33"/>
      <c r="S5" s="129" t="s">
        <v>88</v>
      </c>
      <c r="T5" s="128"/>
      <c r="U5" s="128"/>
      <c r="V5" s="128"/>
      <c r="W5" s="124"/>
    </row>
    <row r="6" spans="1:25" s="2" customFormat="1" ht="45.75" customHeight="1" x14ac:dyDescent="0.25">
      <c r="A6" s="123"/>
      <c r="B6" s="125"/>
      <c r="C6" s="127"/>
      <c r="D6" s="59" t="s">
        <v>78</v>
      </c>
      <c r="E6" s="4" t="s">
        <v>79</v>
      </c>
      <c r="F6" s="4" t="s">
        <v>80</v>
      </c>
      <c r="G6" s="4" t="s">
        <v>81</v>
      </c>
      <c r="H6" s="35" t="s">
        <v>82</v>
      </c>
      <c r="I6" s="45" t="s">
        <v>2</v>
      </c>
      <c r="J6" s="5" t="s">
        <v>4</v>
      </c>
      <c r="K6" s="5" t="s">
        <v>3</v>
      </c>
      <c r="L6" s="5" t="s">
        <v>84</v>
      </c>
      <c r="M6" s="6" t="s">
        <v>5</v>
      </c>
      <c r="N6" s="3" t="s">
        <v>78</v>
      </c>
      <c r="O6" s="4" t="s">
        <v>79</v>
      </c>
      <c r="P6" s="4" t="s">
        <v>80</v>
      </c>
      <c r="Q6" s="4" t="s">
        <v>81</v>
      </c>
      <c r="R6" s="35" t="s">
        <v>82</v>
      </c>
      <c r="S6" s="34" t="s">
        <v>2</v>
      </c>
      <c r="T6" s="5" t="s">
        <v>4</v>
      </c>
      <c r="U6" s="5" t="s">
        <v>3</v>
      </c>
      <c r="V6" s="5" t="s">
        <v>84</v>
      </c>
      <c r="W6" s="6" t="s">
        <v>5</v>
      </c>
    </row>
    <row r="7" spans="1:25" s="15" customFormat="1" ht="26.25" thickBot="1" x14ac:dyDescent="0.25">
      <c r="A7" s="7">
        <v>1</v>
      </c>
      <c r="B7" s="8">
        <v>2</v>
      </c>
      <c r="C7" s="9" t="s">
        <v>85</v>
      </c>
      <c r="D7" s="14">
        <v>4</v>
      </c>
      <c r="E7" s="11">
        <v>5</v>
      </c>
      <c r="F7" s="11">
        <v>6</v>
      </c>
      <c r="G7" s="11">
        <v>7</v>
      </c>
      <c r="H7" s="36">
        <v>8</v>
      </c>
      <c r="I7" s="7" t="s">
        <v>86</v>
      </c>
      <c r="J7" s="12">
        <v>10</v>
      </c>
      <c r="K7" s="12">
        <v>11</v>
      </c>
      <c r="L7" s="12">
        <v>12</v>
      </c>
      <c r="M7" s="13">
        <v>13</v>
      </c>
      <c r="N7" s="10" t="s">
        <v>89</v>
      </c>
      <c r="O7" s="11" t="s">
        <v>90</v>
      </c>
      <c r="P7" s="11" t="s">
        <v>91</v>
      </c>
      <c r="Q7" s="11" t="s">
        <v>92</v>
      </c>
      <c r="R7" s="36" t="s">
        <v>93</v>
      </c>
      <c r="S7" s="39" t="s">
        <v>94</v>
      </c>
      <c r="T7" s="12" t="s">
        <v>95</v>
      </c>
      <c r="U7" s="12" t="s">
        <v>96</v>
      </c>
      <c r="V7" s="12" t="s">
        <v>97</v>
      </c>
      <c r="W7" s="13" t="s">
        <v>98</v>
      </c>
    </row>
    <row r="8" spans="1:25" s="16" customFormat="1" ht="16.5" thickBot="1" x14ac:dyDescent="0.3">
      <c r="A8" s="48" t="s">
        <v>132</v>
      </c>
      <c r="B8" s="49"/>
      <c r="C8" s="50">
        <f>C9+C13+C21+C29+C31</f>
        <v>231164</v>
      </c>
      <c r="D8" s="60">
        <f t="shared" ref="D8:M8" si="0">D9+D13+D21+D29+D31</f>
        <v>2311</v>
      </c>
      <c r="E8" s="51">
        <f t="shared" si="0"/>
        <v>15735</v>
      </c>
      <c r="F8" s="51">
        <f t="shared" si="0"/>
        <v>82665</v>
      </c>
      <c r="G8" s="51">
        <f t="shared" si="0"/>
        <v>37426</v>
      </c>
      <c r="H8" s="52">
        <f t="shared" si="0"/>
        <v>2435</v>
      </c>
      <c r="I8" s="60">
        <f t="shared" si="0"/>
        <v>90592</v>
      </c>
      <c r="J8" s="53">
        <f t="shared" si="0"/>
        <v>17785</v>
      </c>
      <c r="K8" s="53">
        <f t="shared" si="0"/>
        <v>3784</v>
      </c>
      <c r="L8" s="53">
        <f t="shared" si="0"/>
        <v>59452</v>
      </c>
      <c r="M8" s="54">
        <f t="shared" si="0"/>
        <v>9571</v>
      </c>
      <c r="N8" s="85">
        <f>D8/$C8</f>
        <v>9.9972314028135868E-3</v>
      </c>
      <c r="O8" s="86">
        <f t="shared" ref="O8:O32" si="1">E8/$C8</f>
        <v>6.8068557387828549E-2</v>
      </c>
      <c r="P8" s="86">
        <f t="shared" ref="P8:P32" si="2">F8/$C8</f>
        <v>0.35760326002318699</v>
      </c>
      <c r="Q8" s="86">
        <f t="shared" ref="Q8:Q32" si="3">G8/$C8</f>
        <v>0.16190237234171412</v>
      </c>
      <c r="R8" s="87">
        <f t="shared" ref="R8:R32" si="4">H8/$C8</f>
        <v>1.0533647107681126E-2</v>
      </c>
      <c r="S8" s="85">
        <f t="shared" ref="S8:S32" si="5">I8/$C8</f>
        <v>0.39189493173677564</v>
      </c>
      <c r="T8" s="88">
        <f t="shared" ref="T8:T32" si="6">J8/$C8</f>
        <v>7.6936720250558047E-2</v>
      </c>
      <c r="U8" s="88">
        <f t="shared" ref="U8:U32" si="7">K8/$C8</f>
        <v>1.6369330864667509E-2</v>
      </c>
      <c r="V8" s="88">
        <f t="shared" ref="V8:V32" si="8">L8/$C8</f>
        <v>0.25718537488536275</v>
      </c>
      <c r="W8" s="89">
        <f t="shared" ref="W8:W32" si="9">M8/$C8</f>
        <v>4.1403505736187299E-2</v>
      </c>
    </row>
    <row r="9" spans="1:25" s="16" customFormat="1" x14ac:dyDescent="0.25">
      <c r="A9" s="69" t="s">
        <v>134</v>
      </c>
      <c r="B9" s="70"/>
      <c r="C9" s="63">
        <f>D9+E9+F9+G9+H9+I9</f>
        <v>117534</v>
      </c>
      <c r="D9" s="62">
        <f t="shared" ref="D9:M9" si="10">SUM(D10:D12)</f>
        <v>415</v>
      </c>
      <c r="E9" s="64">
        <f t="shared" si="10"/>
        <v>10221</v>
      </c>
      <c r="F9" s="64">
        <f t="shared" si="10"/>
        <v>24903</v>
      </c>
      <c r="G9" s="64">
        <f t="shared" si="10"/>
        <v>16401</v>
      </c>
      <c r="H9" s="65">
        <f t="shared" si="10"/>
        <v>1116</v>
      </c>
      <c r="I9" s="62">
        <f>M9+L9+K9+J9</f>
        <v>64478</v>
      </c>
      <c r="J9" s="66">
        <f t="shared" si="10"/>
        <v>14877</v>
      </c>
      <c r="K9" s="66">
        <f t="shared" si="10"/>
        <v>138</v>
      </c>
      <c r="L9" s="66">
        <f t="shared" si="10"/>
        <v>45187</v>
      </c>
      <c r="M9" s="67">
        <f t="shared" si="10"/>
        <v>4276</v>
      </c>
      <c r="N9" s="90">
        <f t="shared" ref="N9:N32" si="11">D9/$C9</f>
        <v>3.5308931883540084E-3</v>
      </c>
      <c r="O9" s="91">
        <f t="shared" si="1"/>
        <v>8.6962070549798362E-2</v>
      </c>
      <c r="P9" s="91">
        <f t="shared" si="2"/>
        <v>0.21187911583031294</v>
      </c>
      <c r="Q9" s="91">
        <f t="shared" si="3"/>
        <v>0.13954260043902189</v>
      </c>
      <c r="R9" s="92">
        <f t="shared" si="4"/>
        <v>9.4951248149471642E-3</v>
      </c>
      <c r="S9" s="90">
        <f t="shared" si="5"/>
        <v>0.54859019517756569</v>
      </c>
      <c r="T9" s="93">
        <f t="shared" si="6"/>
        <v>0.12657613967022308</v>
      </c>
      <c r="U9" s="93">
        <f t="shared" si="7"/>
        <v>1.1741283373321763E-3</v>
      </c>
      <c r="V9" s="93">
        <f t="shared" si="8"/>
        <v>0.38445896506542787</v>
      </c>
      <c r="W9" s="94">
        <f t="shared" si="9"/>
        <v>3.6380962104582505E-2</v>
      </c>
    </row>
    <row r="10" spans="1:25" x14ac:dyDescent="0.25">
      <c r="A10" s="55" t="s">
        <v>6</v>
      </c>
      <c r="B10" s="56" t="s">
        <v>7</v>
      </c>
      <c r="C10" s="17">
        <f t="shared" ref="C10:C32" si="12">D10+E10+F10+G10+H10+I10</f>
        <v>14868</v>
      </c>
      <c r="D10" s="61"/>
      <c r="E10" s="18"/>
      <c r="F10" s="18"/>
      <c r="G10" s="18"/>
      <c r="H10" s="37"/>
      <c r="I10" s="61">
        <f t="shared" ref="I10:I32" si="13">M10+L10+K10+J10</f>
        <v>14868</v>
      </c>
      <c r="J10" s="19">
        <v>14233</v>
      </c>
      <c r="K10" s="19"/>
      <c r="L10" s="19">
        <v>447</v>
      </c>
      <c r="M10" s="20">
        <v>188</v>
      </c>
      <c r="N10" s="95">
        <f t="shared" si="11"/>
        <v>0</v>
      </c>
      <c r="O10" s="96">
        <f t="shared" si="1"/>
        <v>0</v>
      </c>
      <c r="P10" s="96">
        <f t="shared" si="2"/>
        <v>0</v>
      </c>
      <c r="Q10" s="96">
        <f t="shared" si="3"/>
        <v>0</v>
      </c>
      <c r="R10" s="97">
        <f t="shared" si="4"/>
        <v>0</v>
      </c>
      <c r="S10" s="95">
        <f t="shared" si="5"/>
        <v>1</v>
      </c>
      <c r="T10" s="98">
        <f t="shared" si="6"/>
        <v>0.95729082593489379</v>
      </c>
      <c r="U10" s="98">
        <f t="shared" si="7"/>
        <v>0</v>
      </c>
      <c r="V10" s="98">
        <f t="shared" si="8"/>
        <v>3.0064568200161422E-2</v>
      </c>
      <c r="W10" s="99">
        <f t="shared" si="9"/>
        <v>1.2644605864944848E-2</v>
      </c>
    </row>
    <row r="11" spans="1:25" x14ac:dyDescent="0.25">
      <c r="A11" s="55" t="s">
        <v>8</v>
      </c>
      <c r="B11" s="56" t="s">
        <v>9</v>
      </c>
      <c r="C11" s="17">
        <f t="shared" si="12"/>
        <v>45349</v>
      </c>
      <c r="D11" s="61">
        <v>131</v>
      </c>
      <c r="E11" s="18">
        <v>3681</v>
      </c>
      <c r="F11" s="18">
        <v>14513</v>
      </c>
      <c r="G11" s="18">
        <v>3791</v>
      </c>
      <c r="H11" s="37">
        <v>35</v>
      </c>
      <c r="I11" s="61">
        <f t="shared" si="13"/>
        <v>23198</v>
      </c>
      <c r="J11" s="19">
        <v>406</v>
      </c>
      <c r="K11" s="19">
        <v>138</v>
      </c>
      <c r="L11" s="19">
        <v>21137</v>
      </c>
      <c r="M11" s="20">
        <v>1517</v>
      </c>
      <c r="N11" s="95">
        <f t="shared" si="11"/>
        <v>2.8887075789984342E-3</v>
      </c>
      <c r="O11" s="96">
        <f t="shared" si="1"/>
        <v>8.11704778495667E-2</v>
      </c>
      <c r="P11" s="96">
        <f t="shared" si="2"/>
        <v>0.32002910758781894</v>
      </c>
      <c r="Q11" s="96">
        <f t="shared" si="3"/>
        <v>8.3596110167809656E-2</v>
      </c>
      <c r="R11" s="97">
        <f t="shared" si="4"/>
        <v>7.7179210125912368E-4</v>
      </c>
      <c r="S11" s="95">
        <f t="shared" si="5"/>
        <v>0.51154380471454719</v>
      </c>
      <c r="T11" s="98">
        <f t="shared" si="6"/>
        <v>8.9527883746058339E-3</v>
      </c>
      <c r="U11" s="98">
        <f t="shared" si="7"/>
        <v>3.0430659992502591E-3</v>
      </c>
      <c r="V11" s="98">
        <f t="shared" si="8"/>
        <v>0.46609627555183136</v>
      </c>
      <c r="W11" s="99">
        <f t="shared" si="9"/>
        <v>3.3451674788859735E-2</v>
      </c>
    </row>
    <row r="12" spans="1:25" ht="16.5" thickBot="1" x14ac:dyDescent="0.3">
      <c r="A12" s="57" t="s">
        <v>10</v>
      </c>
      <c r="B12" s="58" t="s">
        <v>11</v>
      </c>
      <c r="C12" s="24">
        <f t="shared" si="12"/>
        <v>57317</v>
      </c>
      <c r="D12" s="68">
        <v>284</v>
      </c>
      <c r="E12" s="25">
        <v>6540</v>
      </c>
      <c r="F12" s="25">
        <v>10390</v>
      </c>
      <c r="G12" s="25">
        <v>12610</v>
      </c>
      <c r="H12" s="38">
        <v>1081</v>
      </c>
      <c r="I12" s="68">
        <f t="shared" si="13"/>
        <v>26412</v>
      </c>
      <c r="J12" s="26">
        <v>238</v>
      </c>
      <c r="K12" s="26"/>
      <c r="L12" s="26">
        <v>23603</v>
      </c>
      <c r="M12" s="27">
        <v>2571</v>
      </c>
      <c r="N12" s="100">
        <f t="shared" si="11"/>
        <v>4.9548999424254584E-3</v>
      </c>
      <c r="O12" s="101">
        <f t="shared" si="1"/>
        <v>0.11410227332205104</v>
      </c>
      <c r="P12" s="101">
        <f t="shared" si="2"/>
        <v>0.18127257183732576</v>
      </c>
      <c r="Q12" s="101">
        <f t="shared" si="3"/>
        <v>0.22000453617600363</v>
      </c>
      <c r="R12" s="102">
        <f t="shared" si="4"/>
        <v>1.8860024076626482E-2</v>
      </c>
      <c r="S12" s="100">
        <f t="shared" si="5"/>
        <v>0.46080569464556764</v>
      </c>
      <c r="T12" s="103">
        <f t="shared" si="6"/>
        <v>4.1523457263987996E-3</v>
      </c>
      <c r="U12" s="103">
        <f t="shared" si="7"/>
        <v>0</v>
      </c>
      <c r="V12" s="103">
        <f t="shared" si="8"/>
        <v>0.4117975469755919</v>
      </c>
      <c r="W12" s="104">
        <f t="shared" si="9"/>
        <v>4.4855801943576946E-2</v>
      </c>
    </row>
    <row r="13" spans="1:25" s="16" customFormat="1" x14ac:dyDescent="0.25">
      <c r="A13" s="69" t="s">
        <v>135</v>
      </c>
      <c r="B13" s="70"/>
      <c r="C13" s="63">
        <f t="shared" si="12"/>
        <v>76408</v>
      </c>
      <c r="D13" s="62">
        <f>SUM(D14:D20)</f>
        <v>1787</v>
      </c>
      <c r="E13" s="64">
        <f t="shared" ref="E13:M13" si="14">SUM(E14:E20)</f>
        <v>4029</v>
      </c>
      <c r="F13" s="64">
        <f t="shared" si="14"/>
        <v>40924</v>
      </c>
      <c r="G13" s="64">
        <f t="shared" si="14"/>
        <v>13745</v>
      </c>
      <c r="H13" s="65">
        <f t="shared" si="14"/>
        <v>329</v>
      </c>
      <c r="I13" s="62">
        <f t="shared" si="13"/>
        <v>15594</v>
      </c>
      <c r="J13" s="66">
        <f t="shared" si="14"/>
        <v>2669</v>
      </c>
      <c r="K13" s="66">
        <f t="shared" si="14"/>
        <v>1991</v>
      </c>
      <c r="L13" s="66">
        <f t="shared" si="14"/>
        <v>9304</v>
      </c>
      <c r="M13" s="67">
        <f t="shared" si="14"/>
        <v>1630</v>
      </c>
      <c r="N13" s="90">
        <f t="shared" si="11"/>
        <v>2.3387603392314941E-2</v>
      </c>
      <c r="O13" s="91">
        <f t="shared" si="1"/>
        <v>5.2730080619830387E-2</v>
      </c>
      <c r="P13" s="91">
        <f t="shared" si="2"/>
        <v>0.53559836666317662</v>
      </c>
      <c r="Q13" s="91">
        <f t="shared" si="3"/>
        <v>0.17988954036226573</v>
      </c>
      <c r="R13" s="92">
        <f t="shared" si="4"/>
        <v>4.3058318500680554E-3</v>
      </c>
      <c r="S13" s="90">
        <f t="shared" si="5"/>
        <v>0.20408857711234427</v>
      </c>
      <c r="T13" s="93">
        <f t="shared" si="6"/>
        <v>3.4930897288242072E-2</v>
      </c>
      <c r="U13" s="93">
        <f t="shared" si="7"/>
        <v>2.6057480892053189E-2</v>
      </c>
      <c r="V13" s="93">
        <f t="shared" si="8"/>
        <v>0.1217673542037483</v>
      </c>
      <c r="W13" s="94">
        <f t="shared" si="9"/>
        <v>2.1332844728300701E-2</v>
      </c>
      <c r="Y13" s="1"/>
    </row>
    <row r="14" spans="1:25" x14ac:dyDescent="0.25">
      <c r="A14" s="55" t="s">
        <v>12</v>
      </c>
      <c r="B14" s="56" t="s">
        <v>13</v>
      </c>
      <c r="C14" s="17">
        <f t="shared" si="12"/>
        <v>16420</v>
      </c>
      <c r="D14" s="61">
        <v>1347</v>
      </c>
      <c r="E14" s="18">
        <v>1101</v>
      </c>
      <c r="F14" s="18">
        <v>5851</v>
      </c>
      <c r="G14" s="18">
        <v>5012</v>
      </c>
      <c r="H14" s="37">
        <v>11</v>
      </c>
      <c r="I14" s="61">
        <f t="shared" si="13"/>
        <v>3098</v>
      </c>
      <c r="J14" s="19">
        <v>224</v>
      </c>
      <c r="K14" s="19"/>
      <c r="L14" s="19">
        <v>2647</v>
      </c>
      <c r="M14" s="20">
        <v>227</v>
      </c>
      <c r="N14" s="95">
        <f t="shared" si="11"/>
        <v>8.203410475030451E-2</v>
      </c>
      <c r="O14" s="96">
        <f t="shared" si="1"/>
        <v>6.7052375152253346E-2</v>
      </c>
      <c r="P14" s="96">
        <f t="shared" si="2"/>
        <v>0.35633373934226553</v>
      </c>
      <c r="Q14" s="96">
        <f t="shared" si="3"/>
        <v>0.30523751522533493</v>
      </c>
      <c r="R14" s="97">
        <f t="shared" si="4"/>
        <v>6.6991473812423878E-4</v>
      </c>
      <c r="S14" s="95">
        <f t="shared" si="5"/>
        <v>0.18867235079171743</v>
      </c>
      <c r="T14" s="98">
        <f t="shared" si="6"/>
        <v>1.3641900121802679E-2</v>
      </c>
      <c r="U14" s="98">
        <f t="shared" si="7"/>
        <v>0</v>
      </c>
      <c r="V14" s="98">
        <f t="shared" si="8"/>
        <v>0.16120584652862363</v>
      </c>
      <c r="W14" s="99">
        <f t="shared" si="9"/>
        <v>1.3824604141291108E-2</v>
      </c>
    </row>
    <row r="15" spans="1:25" x14ac:dyDescent="0.25">
      <c r="A15" s="55" t="s">
        <v>14</v>
      </c>
      <c r="B15" s="56" t="s">
        <v>15</v>
      </c>
      <c r="C15" s="17">
        <f t="shared" si="12"/>
        <v>10544</v>
      </c>
      <c r="D15" s="61">
        <v>88</v>
      </c>
      <c r="E15" s="18">
        <v>909</v>
      </c>
      <c r="F15" s="18">
        <v>8973</v>
      </c>
      <c r="G15" s="18">
        <v>59</v>
      </c>
      <c r="H15" s="37">
        <v>2</v>
      </c>
      <c r="I15" s="61">
        <f t="shared" si="13"/>
        <v>513</v>
      </c>
      <c r="J15" s="19">
        <v>34</v>
      </c>
      <c r="K15" s="19">
        <v>11</v>
      </c>
      <c r="L15" s="19">
        <v>405</v>
      </c>
      <c r="M15" s="20">
        <v>63</v>
      </c>
      <c r="N15" s="95">
        <f t="shared" si="11"/>
        <v>8.3459787556904395E-3</v>
      </c>
      <c r="O15" s="96">
        <f t="shared" si="1"/>
        <v>8.6210166919575115E-2</v>
      </c>
      <c r="P15" s="96">
        <f t="shared" si="2"/>
        <v>0.85100531107738997</v>
      </c>
      <c r="Q15" s="96">
        <f t="shared" si="3"/>
        <v>5.5955993930197267E-3</v>
      </c>
      <c r="R15" s="97">
        <f t="shared" si="4"/>
        <v>1.8968133535660092E-4</v>
      </c>
      <c r="S15" s="95">
        <f t="shared" si="5"/>
        <v>4.8653262518968135E-2</v>
      </c>
      <c r="T15" s="98">
        <f t="shared" si="6"/>
        <v>3.2245827010622154E-3</v>
      </c>
      <c r="U15" s="98">
        <f t="shared" si="7"/>
        <v>1.0432473444613049E-3</v>
      </c>
      <c r="V15" s="98">
        <f t="shared" si="8"/>
        <v>3.8410470409711683E-2</v>
      </c>
      <c r="W15" s="99">
        <f t="shared" si="9"/>
        <v>5.974962063732929E-3</v>
      </c>
    </row>
    <row r="16" spans="1:25" x14ac:dyDescent="0.25">
      <c r="A16" s="55" t="s">
        <v>16</v>
      </c>
      <c r="B16" s="56" t="s">
        <v>17</v>
      </c>
      <c r="C16" s="17">
        <f t="shared" si="12"/>
        <v>6641</v>
      </c>
      <c r="D16" s="61">
        <v>6</v>
      </c>
      <c r="E16" s="18">
        <v>675</v>
      </c>
      <c r="F16" s="18">
        <v>2842</v>
      </c>
      <c r="G16" s="18">
        <v>2136</v>
      </c>
      <c r="H16" s="37">
        <v>32</v>
      </c>
      <c r="I16" s="61">
        <f t="shared" si="13"/>
        <v>950</v>
      </c>
      <c r="J16" s="19">
        <v>49</v>
      </c>
      <c r="K16" s="19">
        <v>507</v>
      </c>
      <c r="L16" s="19">
        <v>253</v>
      </c>
      <c r="M16" s="20">
        <v>141</v>
      </c>
      <c r="N16" s="95">
        <f t="shared" si="11"/>
        <v>9.0347839180846261E-4</v>
      </c>
      <c r="O16" s="96">
        <f t="shared" si="1"/>
        <v>0.10164131907845204</v>
      </c>
      <c r="P16" s="96">
        <f t="shared" si="2"/>
        <v>0.42794759825327511</v>
      </c>
      <c r="Q16" s="96">
        <f t="shared" si="3"/>
        <v>0.32163830748381267</v>
      </c>
      <c r="R16" s="97">
        <f t="shared" si="4"/>
        <v>4.8185514229784673E-3</v>
      </c>
      <c r="S16" s="95">
        <f t="shared" si="5"/>
        <v>0.14305074536967324</v>
      </c>
      <c r="T16" s="98">
        <f t="shared" si="6"/>
        <v>7.3784068664357778E-3</v>
      </c>
      <c r="U16" s="98">
        <f t="shared" si="7"/>
        <v>7.6343924107815084E-2</v>
      </c>
      <c r="V16" s="98">
        <f t="shared" si="8"/>
        <v>3.8096672187923508E-2</v>
      </c>
      <c r="W16" s="99">
        <f t="shared" si="9"/>
        <v>2.123174220749887E-2</v>
      </c>
    </row>
    <row r="17" spans="1:25" x14ac:dyDescent="0.25">
      <c r="A17" s="55" t="s">
        <v>18</v>
      </c>
      <c r="B17" s="56" t="s">
        <v>19</v>
      </c>
      <c r="C17" s="17">
        <f t="shared" si="12"/>
        <v>13960</v>
      </c>
      <c r="D17" s="61">
        <v>58</v>
      </c>
      <c r="E17" s="18">
        <v>250</v>
      </c>
      <c r="F17" s="18">
        <v>3545</v>
      </c>
      <c r="G17" s="18">
        <v>3837</v>
      </c>
      <c r="H17" s="37">
        <v>11</v>
      </c>
      <c r="I17" s="61">
        <f t="shared" si="13"/>
        <v>6259</v>
      </c>
      <c r="J17" s="19">
        <v>1759</v>
      </c>
      <c r="K17" s="19">
        <v>37</v>
      </c>
      <c r="L17" s="19">
        <v>3888</v>
      </c>
      <c r="M17" s="20">
        <v>575</v>
      </c>
      <c r="N17" s="95">
        <f t="shared" si="11"/>
        <v>4.1547277936962749E-3</v>
      </c>
      <c r="O17" s="96">
        <f t="shared" si="1"/>
        <v>1.7908309455587391E-2</v>
      </c>
      <c r="P17" s="96">
        <f t="shared" si="2"/>
        <v>0.25393982808022925</v>
      </c>
      <c r="Q17" s="96">
        <f t="shared" si="3"/>
        <v>0.2748567335243553</v>
      </c>
      <c r="R17" s="97">
        <f t="shared" si="4"/>
        <v>7.8796561604584526E-4</v>
      </c>
      <c r="S17" s="95">
        <f t="shared" si="5"/>
        <v>0.44835243553008597</v>
      </c>
      <c r="T17" s="98">
        <f t="shared" si="6"/>
        <v>0.12600286532951288</v>
      </c>
      <c r="U17" s="98">
        <f t="shared" si="7"/>
        <v>2.6504297994269341E-3</v>
      </c>
      <c r="V17" s="98">
        <f t="shared" si="8"/>
        <v>0.27851002865329511</v>
      </c>
      <c r="W17" s="99">
        <f t="shared" si="9"/>
        <v>4.1189111747851004E-2</v>
      </c>
    </row>
    <row r="18" spans="1:25" x14ac:dyDescent="0.25">
      <c r="A18" s="55" t="s">
        <v>20</v>
      </c>
      <c r="B18" s="56" t="s">
        <v>21</v>
      </c>
      <c r="C18" s="17">
        <f t="shared" si="12"/>
        <v>9336</v>
      </c>
      <c r="D18" s="61">
        <v>4</v>
      </c>
      <c r="E18" s="18">
        <v>121</v>
      </c>
      <c r="F18" s="18">
        <v>8765</v>
      </c>
      <c r="G18" s="18">
        <v>264</v>
      </c>
      <c r="H18" s="37">
        <v>166</v>
      </c>
      <c r="I18" s="61">
        <f t="shared" si="13"/>
        <v>16</v>
      </c>
      <c r="J18" s="19">
        <v>2</v>
      </c>
      <c r="K18" s="19"/>
      <c r="L18" s="19">
        <v>2</v>
      </c>
      <c r="M18" s="20">
        <v>12</v>
      </c>
      <c r="N18" s="95">
        <f t="shared" si="11"/>
        <v>4.2844901456726652E-4</v>
      </c>
      <c r="O18" s="96">
        <f t="shared" si="1"/>
        <v>1.2960582690659812E-2</v>
      </c>
      <c r="P18" s="96">
        <f t="shared" si="2"/>
        <v>0.93883890317052265</v>
      </c>
      <c r="Q18" s="96">
        <f t="shared" si="3"/>
        <v>2.8277634961439587E-2</v>
      </c>
      <c r="R18" s="97">
        <f t="shared" si="4"/>
        <v>1.7780634104541559E-2</v>
      </c>
      <c r="S18" s="95">
        <f t="shared" si="5"/>
        <v>1.7137960582690661E-3</v>
      </c>
      <c r="T18" s="98">
        <f t="shared" si="6"/>
        <v>2.1422450728363326E-4</v>
      </c>
      <c r="U18" s="98">
        <f t="shared" si="7"/>
        <v>0</v>
      </c>
      <c r="V18" s="98">
        <f t="shared" si="8"/>
        <v>2.1422450728363326E-4</v>
      </c>
      <c r="W18" s="99">
        <f t="shared" si="9"/>
        <v>1.2853470437017994E-3</v>
      </c>
    </row>
    <row r="19" spans="1:25" x14ac:dyDescent="0.25">
      <c r="A19" s="55" t="s">
        <v>22</v>
      </c>
      <c r="B19" s="56" t="s">
        <v>23</v>
      </c>
      <c r="C19" s="17">
        <f t="shared" si="12"/>
        <v>12095</v>
      </c>
      <c r="D19" s="61">
        <v>219</v>
      </c>
      <c r="E19" s="18">
        <v>599</v>
      </c>
      <c r="F19" s="18">
        <v>8779</v>
      </c>
      <c r="G19" s="18">
        <v>7</v>
      </c>
      <c r="H19" s="37"/>
      <c r="I19" s="61">
        <f t="shared" si="13"/>
        <v>2491</v>
      </c>
      <c r="J19" s="19">
        <v>233</v>
      </c>
      <c r="K19" s="19">
        <v>960</v>
      </c>
      <c r="L19" s="19">
        <v>1104</v>
      </c>
      <c r="M19" s="20">
        <v>194</v>
      </c>
      <c r="N19" s="95">
        <f t="shared" si="11"/>
        <v>1.8106655642827613E-2</v>
      </c>
      <c r="O19" s="96">
        <f t="shared" si="1"/>
        <v>4.9524596940884666E-2</v>
      </c>
      <c r="P19" s="96">
        <f t="shared" si="2"/>
        <v>0.72583712277800749</v>
      </c>
      <c r="Q19" s="96">
        <f t="shared" si="3"/>
        <v>5.7875155022736667E-4</v>
      </c>
      <c r="R19" s="97">
        <f t="shared" si="4"/>
        <v>0</v>
      </c>
      <c r="S19" s="95">
        <f t="shared" si="5"/>
        <v>0.20595287308805291</v>
      </c>
      <c r="T19" s="98">
        <f t="shared" si="6"/>
        <v>1.9264158743282349E-2</v>
      </c>
      <c r="U19" s="98">
        <f t="shared" si="7"/>
        <v>7.9371641174038859E-2</v>
      </c>
      <c r="V19" s="98">
        <f t="shared" si="8"/>
        <v>9.1277387350144693E-2</v>
      </c>
      <c r="W19" s="99">
        <f t="shared" si="9"/>
        <v>1.603968582058702E-2</v>
      </c>
    </row>
    <row r="20" spans="1:25" ht="16.5" thickBot="1" x14ac:dyDescent="0.3">
      <c r="A20" s="57" t="s">
        <v>24</v>
      </c>
      <c r="B20" s="58" t="s">
        <v>25</v>
      </c>
      <c r="C20" s="24">
        <f t="shared" si="12"/>
        <v>7412</v>
      </c>
      <c r="D20" s="68">
        <v>65</v>
      </c>
      <c r="E20" s="25">
        <v>374</v>
      </c>
      <c r="F20" s="25">
        <v>2169</v>
      </c>
      <c r="G20" s="25">
        <v>2430</v>
      </c>
      <c r="H20" s="38">
        <v>107</v>
      </c>
      <c r="I20" s="68">
        <f t="shared" si="13"/>
        <v>2267</v>
      </c>
      <c r="J20" s="26">
        <v>368</v>
      </c>
      <c r="K20" s="26">
        <v>476</v>
      </c>
      <c r="L20" s="26">
        <v>1005</v>
      </c>
      <c r="M20" s="27">
        <v>418</v>
      </c>
      <c r="N20" s="100">
        <f t="shared" si="11"/>
        <v>8.7695628710199678E-3</v>
      </c>
      <c r="O20" s="101">
        <f t="shared" si="1"/>
        <v>5.0458715596330278E-2</v>
      </c>
      <c r="P20" s="101">
        <f t="shared" si="2"/>
        <v>0.29263356718834321</v>
      </c>
      <c r="Q20" s="101">
        <f t="shared" si="3"/>
        <v>0.32784673502428496</v>
      </c>
      <c r="R20" s="102">
        <f t="shared" si="4"/>
        <v>1.4436049649217485E-2</v>
      </c>
      <c r="S20" s="100">
        <f t="shared" si="5"/>
        <v>0.30585536967080412</v>
      </c>
      <c r="T20" s="103">
        <f t="shared" si="6"/>
        <v>4.96492174851592E-2</v>
      </c>
      <c r="U20" s="103">
        <f t="shared" si="7"/>
        <v>6.4220183486238536E-2</v>
      </c>
      <c r="V20" s="103">
        <f t="shared" si="8"/>
        <v>0.13559093362115487</v>
      </c>
      <c r="W20" s="104">
        <f t="shared" si="9"/>
        <v>5.6395035078251485E-2</v>
      </c>
    </row>
    <row r="21" spans="1:25" s="16" customFormat="1" x14ac:dyDescent="0.25">
      <c r="A21" s="69" t="s">
        <v>136</v>
      </c>
      <c r="B21" s="70"/>
      <c r="C21" s="63">
        <f t="shared" si="12"/>
        <v>27544</v>
      </c>
      <c r="D21" s="62">
        <f>SUM(D22:D28)</f>
        <v>108</v>
      </c>
      <c r="E21" s="64">
        <f t="shared" ref="E21:M21" si="15">SUM(E22:E28)</f>
        <v>1484</v>
      </c>
      <c r="F21" s="64">
        <f t="shared" si="15"/>
        <v>14276</v>
      </c>
      <c r="G21" s="64">
        <f t="shared" si="15"/>
        <v>4501</v>
      </c>
      <c r="H21" s="65">
        <f t="shared" si="15"/>
        <v>946</v>
      </c>
      <c r="I21" s="62">
        <f t="shared" si="13"/>
        <v>6229</v>
      </c>
      <c r="J21" s="66">
        <f t="shared" si="15"/>
        <v>226</v>
      </c>
      <c r="K21" s="66">
        <f t="shared" si="15"/>
        <v>1655</v>
      </c>
      <c r="L21" s="66">
        <f t="shared" si="15"/>
        <v>747</v>
      </c>
      <c r="M21" s="67">
        <f t="shared" si="15"/>
        <v>3601</v>
      </c>
      <c r="N21" s="90">
        <f t="shared" si="11"/>
        <v>3.9209991286668607E-3</v>
      </c>
      <c r="O21" s="91">
        <f t="shared" si="1"/>
        <v>5.3877432471681676E-2</v>
      </c>
      <c r="P21" s="91">
        <f t="shared" si="2"/>
        <v>0.51829799593377868</v>
      </c>
      <c r="Q21" s="91">
        <f t="shared" si="3"/>
        <v>0.16341126924194016</v>
      </c>
      <c r="R21" s="92">
        <f t="shared" si="4"/>
        <v>3.4345047923322686E-2</v>
      </c>
      <c r="S21" s="90">
        <f t="shared" si="5"/>
        <v>0.22614725530060995</v>
      </c>
      <c r="T21" s="93">
        <f t="shared" si="6"/>
        <v>8.2050537322102823E-3</v>
      </c>
      <c r="U21" s="93">
        <f t="shared" si="7"/>
        <v>6.0085681092070867E-2</v>
      </c>
      <c r="V21" s="93">
        <f t="shared" si="8"/>
        <v>2.7120243973279116E-2</v>
      </c>
      <c r="W21" s="94">
        <f t="shared" si="9"/>
        <v>0.13073627650304967</v>
      </c>
      <c r="Y21" s="1"/>
    </row>
    <row r="22" spans="1:25" x14ac:dyDescent="0.25">
      <c r="A22" s="55" t="s">
        <v>26</v>
      </c>
      <c r="B22" s="56" t="s">
        <v>27</v>
      </c>
      <c r="C22" s="17">
        <f t="shared" si="12"/>
        <v>2797</v>
      </c>
      <c r="D22" s="61">
        <v>14</v>
      </c>
      <c r="E22" s="18">
        <v>215</v>
      </c>
      <c r="F22" s="18">
        <v>2078</v>
      </c>
      <c r="G22" s="18">
        <v>262</v>
      </c>
      <c r="H22" s="37"/>
      <c r="I22" s="61">
        <f t="shared" si="13"/>
        <v>228</v>
      </c>
      <c r="J22" s="19">
        <v>2</v>
      </c>
      <c r="K22" s="19"/>
      <c r="L22" s="19">
        <v>210</v>
      </c>
      <c r="M22" s="20">
        <v>16</v>
      </c>
      <c r="N22" s="95">
        <f t="shared" si="11"/>
        <v>5.0053628888094386E-3</v>
      </c>
      <c r="O22" s="96">
        <f t="shared" si="1"/>
        <v>7.6868072935287815E-2</v>
      </c>
      <c r="P22" s="96">
        <f t="shared" si="2"/>
        <v>0.7429388630675724</v>
      </c>
      <c r="Q22" s="96">
        <f t="shared" si="3"/>
        <v>9.3671791204862354E-2</v>
      </c>
      <c r="R22" s="97">
        <f t="shared" si="4"/>
        <v>0</v>
      </c>
      <c r="S22" s="95">
        <f t="shared" si="5"/>
        <v>8.1515909903468006E-2</v>
      </c>
      <c r="T22" s="98">
        <f t="shared" si="6"/>
        <v>7.1505184125849122E-4</v>
      </c>
      <c r="U22" s="98">
        <f t="shared" si="7"/>
        <v>0</v>
      </c>
      <c r="V22" s="98">
        <f t="shared" si="8"/>
        <v>7.5080443332141575E-2</v>
      </c>
      <c r="W22" s="99">
        <f t="shared" si="9"/>
        <v>5.7204147300679298E-3</v>
      </c>
    </row>
    <row r="23" spans="1:25" x14ac:dyDescent="0.25">
      <c r="A23" s="55" t="s">
        <v>28</v>
      </c>
      <c r="B23" s="56" t="s">
        <v>29</v>
      </c>
      <c r="C23" s="17">
        <f t="shared" si="12"/>
        <v>3567</v>
      </c>
      <c r="D23" s="61">
        <v>24</v>
      </c>
      <c r="E23" s="18">
        <v>514</v>
      </c>
      <c r="F23" s="18">
        <v>2001</v>
      </c>
      <c r="G23" s="18">
        <v>824</v>
      </c>
      <c r="H23" s="37">
        <v>4</v>
      </c>
      <c r="I23" s="61">
        <f t="shared" si="13"/>
        <v>200</v>
      </c>
      <c r="J23" s="19">
        <v>32</v>
      </c>
      <c r="K23" s="19"/>
      <c r="L23" s="19">
        <v>124</v>
      </c>
      <c r="M23" s="20">
        <v>44</v>
      </c>
      <c r="N23" s="95">
        <f t="shared" si="11"/>
        <v>6.7283431455004202E-3</v>
      </c>
      <c r="O23" s="96">
        <f t="shared" si="1"/>
        <v>0.14409868236613402</v>
      </c>
      <c r="P23" s="96">
        <f t="shared" si="2"/>
        <v>0.56097560975609762</v>
      </c>
      <c r="Q23" s="96">
        <f t="shared" si="3"/>
        <v>0.23100644799551442</v>
      </c>
      <c r="R23" s="97">
        <f t="shared" si="4"/>
        <v>1.1213905242500701E-3</v>
      </c>
      <c r="S23" s="95">
        <f t="shared" si="5"/>
        <v>5.6069526212503502E-2</v>
      </c>
      <c r="T23" s="98">
        <f t="shared" si="6"/>
        <v>8.9711241940005609E-3</v>
      </c>
      <c r="U23" s="98">
        <f t="shared" si="7"/>
        <v>0</v>
      </c>
      <c r="V23" s="98">
        <f t="shared" si="8"/>
        <v>3.476310625175217E-2</v>
      </c>
      <c r="W23" s="99">
        <f t="shared" si="9"/>
        <v>1.233529576675077E-2</v>
      </c>
    </row>
    <row r="24" spans="1:25" x14ac:dyDescent="0.25">
      <c r="A24" s="55" t="s">
        <v>30</v>
      </c>
      <c r="B24" s="56" t="s">
        <v>31</v>
      </c>
      <c r="C24" s="17">
        <f t="shared" si="12"/>
        <v>2307</v>
      </c>
      <c r="D24" s="61">
        <v>8</v>
      </c>
      <c r="E24" s="18">
        <v>148</v>
      </c>
      <c r="F24" s="18">
        <v>1623</v>
      </c>
      <c r="G24" s="18">
        <v>512</v>
      </c>
      <c r="H24" s="37">
        <v>4</v>
      </c>
      <c r="I24" s="61">
        <f t="shared" si="13"/>
        <v>12</v>
      </c>
      <c r="J24" s="19"/>
      <c r="K24" s="19"/>
      <c r="L24" s="19">
        <v>1</v>
      </c>
      <c r="M24" s="20">
        <v>11</v>
      </c>
      <c r="N24" s="95">
        <f t="shared" si="11"/>
        <v>3.4677069787602947E-3</v>
      </c>
      <c r="O24" s="96">
        <f t="shared" si="1"/>
        <v>6.4152579107065455E-2</v>
      </c>
      <c r="P24" s="96">
        <f t="shared" si="2"/>
        <v>0.70351105331599484</v>
      </c>
      <c r="Q24" s="96">
        <f t="shared" si="3"/>
        <v>0.22193324664065886</v>
      </c>
      <c r="R24" s="97">
        <f t="shared" si="4"/>
        <v>1.7338534893801473E-3</v>
      </c>
      <c r="S24" s="95">
        <f t="shared" si="5"/>
        <v>5.2015604681404422E-3</v>
      </c>
      <c r="T24" s="98">
        <f t="shared" si="6"/>
        <v>0</v>
      </c>
      <c r="U24" s="98">
        <f t="shared" si="7"/>
        <v>0</v>
      </c>
      <c r="V24" s="98">
        <f t="shared" si="8"/>
        <v>4.3346337234503684E-4</v>
      </c>
      <c r="W24" s="99">
        <f t="shared" si="9"/>
        <v>4.7680970957954052E-3</v>
      </c>
    </row>
    <row r="25" spans="1:25" x14ac:dyDescent="0.25">
      <c r="A25" s="55" t="s">
        <v>32</v>
      </c>
      <c r="B25" s="56" t="s">
        <v>33</v>
      </c>
      <c r="C25" s="17">
        <f t="shared" si="12"/>
        <v>4544</v>
      </c>
      <c r="D25" s="61"/>
      <c r="E25" s="18"/>
      <c r="F25" s="18"/>
      <c r="G25" s="18"/>
      <c r="H25" s="37"/>
      <c r="I25" s="61">
        <f t="shared" si="13"/>
        <v>4544</v>
      </c>
      <c r="J25" s="19">
        <v>3</v>
      </c>
      <c r="K25" s="19">
        <v>1308</v>
      </c>
      <c r="L25" s="19">
        <v>139</v>
      </c>
      <c r="M25" s="20">
        <v>3094</v>
      </c>
      <c r="N25" s="95">
        <f t="shared" si="11"/>
        <v>0</v>
      </c>
      <c r="O25" s="96">
        <f t="shared" si="1"/>
        <v>0</v>
      </c>
      <c r="P25" s="96">
        <f t="shared" si="2"/>
        <v>0</v>
      </c>
      <c r="Q25" s="96">
        <f t="shared" si="3"/>
        <v>0</v>
      </c>
      <c r="R25" s="97">
        <f t="shared" si="4"/>
        <v>0</v>
      </c>
      <c r="S25" s="95">
        <f t="shared" si="5"/>
        <v>1</v>
      </c>
      <c r="T25" s="98">
        <f t="shared" si="6"/>
        <v>6.6021126760563379E-4</v>
      </c>
      <c r="U25" s="98">
        <f t="shared" si="7"/>
        <v>0.28785211267605632</v>
      </c>
      <c r="V25" s="98">
        <f t="shared" si="8"/>
        <v>3.0589788732394367E-2</v>
      </c>
      <c r="W25" s="99">
        <f t="shared" si="9"/>
        <v>0.68089788732394363</v>
      </c>
    </row>
    <row r="26" spans="1:25" x14ac:dyDescent="0.25">
      <c r="A26" s="55" t="s">
        <v>34</v>
      </c>
      <c r="B26" s="56" t="s">
        <v>35</v>
      </c>
      <c r="C26" s="17">
        <f t="shared" si="12"/>
        <v>3808</v>
      </c>
      <c r="D26" s="61">
        <v>45</v>
      </c>
      <c r="E26" s="18">
        <v>34</v>
      </c>
      <c r="F26" s="18">
        <v>1003</v>
      </c>
      <c r="G26" s="18">
        <v>1570</v>
      </c>
      <c r="H26" s="37">
        <v>1</v>
      </c>
      <c r="I26" s="61">
        <f t="shared" si="13"/>
        <v>1155</v>
      </c>
      <c r="J26" s="19">
        <v>170</v>
      </c>
      <c r="K26" s="19">
        <v>344</v>
      </c>
      <c r="L26" s="19">
        <v>234</v>
      </c>
      <c r="M26" s="20">
        <v>407</v>
      </c>
      <c r="N26" s="95">
        <f t="shared" si="11"/>
        <v>1.1817226890756302E-2</v>
      </c>
      <c r="O26" s="96">
        <f t="shared" si="1"/>
        <v>8.9285714285714281E-3</v>
      </c>
      <c r="P26" s="96">
        <f t="shared" si="2"/>
        <v>0.26339285714285715</v>
      </c>
      <c r="Q26" s="96">
        <f t="shared" si="3"/>
        <v>0.41228991596638653</v>
      </c>
      <c r="R26" s="97">
        <f t="shared" si="4"/>
        <v>2.6260504201680671E-4</v>
      </c>
      <c r="S26" s="95">
        <f t="shared" si="5"/>
        <v>0.30330882352941174</v>
      </c>
      <c r="T26" s="98">
        <f t="shared" si="6"/>
        <v>4.4642857142857144E-2</v>
      </c>
      <c r="U26" s="98">
        <f t="shared" si="7"/>
        <v>9.0336134453781511E-2</v>
      </c>
      <c r="V26" s="98">
        <f t="shared" si="8"/>
        <v>6.144957983193277E-2</v>
      </c>
      <c r="W26" s="99">
        <f t="shared" si="9"/>
        <v>0.10688025210084033</v>
      </c>
    </row>
    <row r="27" spans="1:25" x14ac:dyDescent="0.25">
      <c r="A27" s="55" t="s">
        <v>36</v>
      </c>
      <c r="B27" s="56" t="s">
        <v>37</v>
      </c>
      <c r="C27" s="17">
        <f t="shared" si="12"/>
        <v>4917</v>
      </c>
      <c r="D27" s="61">
        <v>4</v>
      </c>
      <c r="E27" s="18">
        <v>505</v>
      </c>
      <c r="F27" s="18">
        <v>2155</v>
      </c>
      <c r="G27" s="18">
        <v>1238</v>
      </c>
      <c r="H27" s="37">
        <v>933</v>
      </c>
      <c r="I27" s="61">
        <f t="shared" si="13"/>
        <v>82</v>
      </c>
      <c r="J27" s="19">
        <v>19</v>
      </c>
      <c r="K27" s="19">
        <v>1</v>
      </c>
      <c r="L27" s="19">
        <v>39</v>
      </c>
      <c r="M27" s="20">
        <v>23</v>
      </c>
      <c r="N27" s="95">
        <f t="shared" si="11"/>
        <v>8.1350416920886724E-4</v>
      </c>
      <c r="O27" s="96">
        <f t="shared" si="1"/>
        <v>0.10270490136261948</v>
      </c>
      <c r="P27" s="96">
        <f t="shared" si="2"/>
        <v>0.43827537116127718</v>
      </c>
      <c r="Q27" s="96">
        <f t="shared" si="3"/>
        <v>0.25177954037014438</v>
      </c>
      <c r="R27" s="97">
        <f t="shared" si="4"/>
        <v>0.18974984746796827</v>
      </c>
      <c r="S27" s="95">
        <f t="shared" si="5"/>
        <v>1.6676835468781778E-2</v>
      </c>
      <c r="T27" s="98">
        <f t="shared" si="6"/>
        <v>3.8641448037421192E-3</v>
      </c>
      <c r="U27" s="98">
        <f t="shared" si="7"/>
        <v>2.0337604230221681E-4</v>
      </c>
      <c r="V27" s="98">
        <f t="shared" si="8"/>
        <v>7.9316656497864547E-3</v>
      </c>
      <c r="W27" s="99">
        <f t="shared" si="9"/>
        <v>4.6776489729509867E-3</v>
      </c>
    </row>
    <row r="28" spans="1:25" ht="16.5" thickBot="1" x14ac:dyDescent="0.3">
      <c r="A28" s="57" t="s">
        <v>38</v>
      </c>
      <c r="B28" s="58" t="s">
        <v>39</v>
      </c>
      <c r="C28" s="24">
        <f t="shared" si="12"/>
        <v>5604</v>
      </c>
      <c r="D28" s="68">
        <v>13</v>
      </c>
      <c r="E28" s="25">
        <v>68</v>
      </c>
      <c r="F28" s="25">
        <v>5416</v>
      </c>
      <c r="G28" s="25">
        <v>95</v>
      </c>
      <c r="H28" s="38">
        <v>4</v>
      </c>
      <c r="I28" s="68">
        <f t="shared" si="13"/>
        <v>8</v>
      </c>
      <c r="J28" s="26"/>
      <c r="K28" s="26">
        <v>2</v>
      </c>
      <c r="L28" s="26"/>
      <c r="M28" s="27">
        <v>6</v>
      </c>
      <c r="N28" s="100">
        <f t="shared" si="11"/>
        <v>2.3197715917201997E-3</v>
      </c>
      <c r="O28" s="101">
        <f t="shared" si="1"/>
        <v>1.2134189864382585E-2</v>
      </c>
      <c r="P28" s="101">
        <f t="shared" si="2"/>
        <v>0.96645253390435404</v>
      </c>
      <c r="Q28" s="101">
        <f t="shared" si="3"/>
        <v>1.6952177016416846E-2</v>
      </c>
      <c r="R28" s="102">
        <f t="shared" si="4"/>
        <v>7.1377587437544611E-4</v>
      </c>
      <c r="S28" s="100">
        <f t="shared" si="5"/>
        <v>1.4275517487508922E-3</v>
      </c>
      <c r="T28" s="103">
        <f t="shared" si="6"/>
        <v>0</v>
      </c>
      <c r="U28" s="103">
        <f t="shared" si="7"/>
        <v>3.5688793718772306E-4</v>
      </c>
      <c r="V28" s="103">
        <f t="shared" si="8"/>
        <v>0</v>
      </c>
      <c r="W28" s="104">
        <f t="shared" si="9"/>
        <v>1.0706638115631692E-3</v>
      </c>
    </row>
    <row r="29" spans="1:25" x14ac:dyDescent="0.25">
      <c r="A29" s="69" t="s">
        <v>142</v>
      </c>
      <c r="B29" s="70"/>
      <c r="C29" s="63">
        <f t="shared" si="12"/>
        <v>6638</v>
      </c>
      <c r="D29" s="62">
        <f>SUM(D30:D30)</f>
        <v>0</v>
      </c>
      <c r="E29" s="64">
        <f>SUM(E30:E30)</f>
        <v>0</v>
      </c>
      <c r="F29" s="64">
        <f>SUM(F30:F30)</f>
        <v>2211</v>
      </c>
      <c r="G29" s="64">
        <f>SUM(G30:G30)</f>
        <v>1471</v>
      </c>
      <c r="H29" s="65">
        <f>SUM(H30:H30)</f>
        <v>0</v>
      </c>
      <c r="I29" s="62">
        <f t="shared" si="13"/>
        <v>2956</v>
      </c>
      <c r="J29" s="66">
        <f>SUM(J30:J30)</f>
        <v>13</v>
      </c>
      <c r="K29" s="66">
        <f>SUM(K30:K30)</f>
        <v>0</v>
      </c>
      <c r="L29" s="66">
        <f>SUM(L30:L30)</f>
        <v>2941</v>
      </c>
      <c r="M29" s="67">
        <f>SUM(M30:M30)</f>
        <v>2</v>
      </c>
      <c r="N29" s="90">
        <f t="shared" si="11"/>
        <v>0</v>
      </c>
      <c r="O29" s="91">
        <f t="shared" si="1"/>
        <v>0</v>
      </c>
      <c r="P29" s="91">
        <f t="shared" si="2"/>
        <v>0.33308225369087074</v>
      </c>
      <c r="Q29" s="91">
        <f t="shared" si="3"/>
        <v>0.22160289243748116</v>
      </c>
      <c r="R29" s="92">
        <f t="shared" si="4"/>
        <v>0</v>
      </c>
      <c r="S29" s="90">
        <f t="shared" si="5"/>
        <v>0.4453148538716481</v>
      </c>
      <c r="T29" s="93">
        <f t="shared" si="6"/>
        <v>1.9584212112081952E-3</v>
      </c>
      <c r="U29" s="93">
        <f t="shared" si="7"/>
        <v>0</v>
      </c>
      <c r="V29" s="93">
        <f t="shared" si="8"/>
        <v>0.4430551370894848</v>
      </c>
      <c r="W29" s="94">
        <f t="shared" si="9"/>
        <v>3.0129557095510696E-4</v>
      </c>
    </row>
    <row r="30" spans="1:25" ht="16.5" thickBot="1" x14ac:dyDescent="0.3">
      <c r="A30" s="57" t="s">
        <v>42</v>
      </c>
      <c r="B30" s="58" t="s">
        <v>43</v>
      </c>
      <c r="C30" s="24">
        <f t="shared" si="12"/>
        <v>6638</v>
      </c>
      <c r="D30" s="68"/>
      <c r="E30" s="25"/>
      <c r="F30" s="25">
        <v>2211</v>
      </c>
      <c r="G30" s="25">
        <v>1471</v>
      </c>
      <c r="H30" s="38"/>
      <c r="I30" s="68">
        <f t="shared" si="13"/>
        <v>2956</v>
      </c>
      <c r="J30" s="26">
        <v>13</v>
      </c>
      <c r="K30" s="26"/>
      <c r="L30" s="26">
        <v>2941</v>
      </c>
      <c r="M30" s="27">
        <v>2</v>
      </c>
      <c r="N30" s="105">
        <f t="shared" si="11"/>
        <v>0</v>
      </c>
      <c r="O30" s="28">
        <f t="shared" si="1"/>
        <v>0</v>
      </c>
      <c r="P30" s="28">
        <f t="shared" si="2"/>
        <v>0.33308225369087074</v>
      </c>
      <c r="Q30" s="28">
        <f t="shared" si="3"/>
        <v>0.22160289243748116</v>
      </c>
      <c r="R30" s="42">
        <f t="shared" si="4"/>
        <v>0</v>
      </c>
      <c r="S30" s="105">
        <f t="shared" si="5"/>
        <v>0.4453148538716481</v>
      </c>
      <c r="T30" s="29">
        <f t="shared" si="6"/>
        <v>1.9584212112081952E-3</v>
      </c>
      <c r="U30" s="29">
        <f t="shared" si="7"/>
        <v>0</v>
      </c>
      <c r="V30" s="29">
        <f t="shared" si="8"/>
        <v>0.4430551370894848</v>
      </c>
      <c r="W30" s="30">
        <f t="shared" si="9"/>
        <v>3.0129557095510696E-4</v>
      </c>
    </row>
    <row r="31" spans="1:25" x14ac:dyDescent="0.25">
      <c r="A31" s="69" t="s">
        <v>143</v>
      </c>
      <c r="B31" s="70"/>
      <c r="C31" s="63">
        <f t="shared" si="12"/>
        <v>3040</v>
      </c>
      <c r="D31" s="62">
        <f>SUM(D32:D32)</f>
        <v>1</v>
      </c>
      <c r="E31" s="64">
        <f>SUM(E32:E32)</f>
        <v>1</v>
      </c>
      <c r="F31" s="64">
        <f>SUM(F32:F32)</f>
        <v>351</v>
      </c>
      <c r="G31" s="64">
        <f>SUM(G32:G32)</f>
        <v>1308</v>
      </c>
      <c r="H31" s="65">
        <f>SUM(H32:H32)</f>
        <v>44</v>
      </c>
      <c r="I31" s="62">
        <f t="shared" si="13"/>
        <v>1335</v>
      </c>
      <c r="J31" s="66">
        <f>SUM(J32:J32)</f>
        <v>0</v>
      </c>
      <c r="K31" s="66">
        <f>SUM(K32:K32)</f>
        <v>0</v>
      </c>
      <c r="L31" s="66">
        <f>SUM(L32:L32)</f>
        <v>1273</v>
      </c>
      <c r="M31" s="67">
        <f>SUM(M32:M32)</f>
        <v>62</v>
      </c>
      <c r="N31" s="90">
        <f t="shared" si="11"/>
        <v>3.2894736842105262E-4</v>
      </c>
      <c r="O31" s="91">
        <f t="shared" si="1"/>
        <v>3.2894736842105262E-4</v>
      </c>
      <c r="P31" s="91">
        <f t="shared" si="2"/>
        <v>0.11546052631578947</v>
      </c>
      <c r="Q31" s="91">
        <f t="shared" si="3"/>
        <v>0.43026315789473685</v>
      </c>
      <c r="R31" s="92">
        <f t="shared" si="4"/>
        <v>1.4473684210526316E-2</v>
      </c>
      <c r="S31" s="90">
        <f t="shared" si="5"/>
        <v>0.43914473684210525</v>
      </c>
      <c r="T31" s="93">
        <f t="shared" si="6"/>
        <v>0</v>
      </c>
      <c r="U31" s="93">
        <f t="shared" si="7"/>
        <v>0</v>
      </c>
      <c r="V31" s="93">
        <f t="shared" si="8"/>
        <v>0.41875000000000001</v>
      </c>
      <c r="W31" s="94">
        <f t="shared" si="9"/>
        <v>2.0394736842105264E-2</v>
      </c>
    </row>
    <row r="32" spans="1:25" x14ac:dyDescent="0.25">
      <c r="A32" s="55" t="s">
        <v>40</v>
      </c>
      <c r="B32" s="56" t="s">
        <v>41</v>
      </c>
      <c r="C32" s="17">
        <f t="shared" si="12"/>
        <v>3040</v>
      </c>
      <c r="D32" s="61">
        <v>1</v>
      </c>
      <c r="E32" s="18">
        <v>1</v>
      </c>
      <c r="F32" s="18">
        <v>351</v>
      </c>
      <c r="G32" s="18">
        <v>1308</v>
      </c>
      <c r="H32" s="37">
        <v>44</v>
      </c>
      <c r="I32" s="61">
        <f t="shared" si="13"/>
        <v>1335</v>
      </c>
      <c r="J32" s="19"/>
      <c r="K32" s="19"/>
      <c r="L32" s="19">
        <v>1273</v>
      </c>
      <c r="M32" s="20">
        <v>62</v>
      </c>
      <c r="N32" s="106">
        <f t="shared" si="11"/>
        <v>3.2894736842105262E-4</v>
      </c>
      <c r="O32" s="21">
        <f t="shared" si="1"/>
        <v>3.2894736842105262E-4</v>
      </c>
      <c r="P32" s="21">
        <f t="shared" si="2"/>
        <v>0.11546052631578947</v>
      </c>
      <c r="Q32" s="21">
        <f t="shared" si="3"/>
        <v>0.43026315789473685</v>
      </c>
      <c r="R32" s="41">
        <f t="shared" si="4"/>
        <v>1.4473684210526316E-2</v>
      </c>
      <c r="S32" s="106">
        <f t="shared" si="5"/>
        <v>0.43914473684210525</v>
      </c>
      <c r="T32" s="22">
        <f t="shared" si="6"/>
        <v>0</v>
      </c>
      <c r="U32" s="22">
        <f t="shared" si="7"/>
        <v>0</v>
      </c>
      <c r="V32" s="22">
        <f t="shared" si="8"/>
        <v>0.41875000000000001</v>
      </c>
      <c r="W32" s="23">
        <f t="shared" si="9"/>
        <v>2.0394736842105264E-2</v>
      </c>
    </row>
    <row r="33" spans="1:23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s="31" customFormat="1" ht="15" x14ac:dyDescent="0.25">
      <c r="A34" s="32" t="s">
        <v>44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3" s="31" customFormat="1" ht="15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3" x14ac:dyDescent="0.25">
      <c r="A36" s="120" t="s">
        <v>145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</row>
    <row r="37" spans="1:23" x14ac:dyDescent="0.25">
      <c r="A37" s="71" t="s">
        <v>131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s="75" customFormat="1" ht="71.25" x14ac:dyDescent="0.25">
      <c r="A38" s="73" t="s">
        <v>120</v>
      </c>
      <c r="B38" s="74" t="s">
        <v>121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x14ac:dyDescent="0.25">
      <c r="A39" s="76" t="s">
        <v>122</v>
      </c>
      <c r="B39" s="77">
        <v>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 x14ac:dyDescent="0.25">
      <c r="A40" s="76" t="s">
        <v>123</v>
      </c>
      <c r="B40" s="77" t="s">
        <v>130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 x14ac:dyDescent="0.25">
      <c r="A41" s="76" t="s">
        <v>124</v>
      </c>
      <c r="B41" s="77" t="s">
        <v>125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x14ac:dyDescent="0.25">
      <c r="A42" s="76" t="s">
        <v>126</v>
      </c>
      <c r="B42" s="77" t="s">
        <v>127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</row>
    <row r="43" spans="1:23" s="80" customFormat="1" ht="30" x14ac:dyDescent="0.25">
      <c r="A43" s="78" t="s">
        <v>128</v>
      </c>
      <c r="B43" s="79" t="s">
        <v>129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</row>
    <row r="44" spans="1:23" x14ac:dyDescent="0.25">
      <c r="A44" s="32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</row>
    <row r="45" spans="1:23" x14ac:dyDescent="0.25">
      <c r="A45" s="32" t="s">
        <v>144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</row>
    <row r="46" spans="1:23" s="31" customFormat="1" x14ac:dyDescent="0.25">
      <c r="A46" s="1" t="s">
        <v>148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8" spans="1:23" x14ac:dyDescent="0.25">
      <c r="A48" s="40"/>
      <c r="B48"/>
    </row>
    <row r="49" spans="1:2" x14ac:dyDescent="0.25">
      <c r="A49" s="40"/>
      <c r="B49"/>
    </row>
  </sheetData>
  <autoFilter ref="A6:W28" xr:uid="{00000000-0009-0000-0000-000000000000}"/>
  <mergeCells count="10">
    <mergeCell ref="A36:W36"/>
    <mergeCell ref="A1:W1"/>
    <mergeCell ref="A5:A6"/>
    <mergeCell ref="B5:B6"/>
    <mergeCell ref="C5:C6"/>
    <mergeCell ref="I5:M5"/>
    <mergeCell ref="N5:Q5"/>
    <mergeCell ref="S5:W5"/>
    <mergeCell ref="D5:H5"/>
    <mergeCell ref="B2:W2"/>
  </mergeCells>
  <pageMargins left="0.31496062992125984" right="0.31496062992125984" top="0.15748031496062992" bottom="0.35433070866141736" header="0.31496062992125984" footer="0.31496062992125984"/>
  <pageSetup paperSize="9" scale="50" orientation="landscape" r:id="rId1"/>
  <headerFooter>
    <oddFooter>&amp;CLapa &amp;P no &amp;N</oddFooter>
  </headerFooter>
  <ignoredErrors>
    <ignoredError sqref="B4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"/>
  <sheetViews>
    <sheetView topLeftCell="A18" zoomScaleNormal="100" workbookViewId="0">
      <selection activeCell="A6" sqref="A6:B32"/>
    </sheetView>
  </sheetViews>
  <sheetFormatPr defaultColWidth="9.140625" defaultRowHeight="15" x14ac:dyDescent="0.25"/>
  <cols>
    <col min="1" max="1" width="26.7109375" style="109" customWidth="1"/>
    <col min="2" max="2" width="164.42578125" style="109" customWidth="1"/>
    <col min="3" max="16384" width="9.140625" style="109"/>
  </cols>
  <sheetData>
    <row r="1" spans="1:2" ht="15.75" thickBot="1" x14ac:dyDescent="0.3">
      <c r="A1" s="107" t="s">
        <v>69</v>
      </c>
      <c r="B1" s="108" t="s">
        <v>114</v>
      </c>
    </row>
    <row r="2" spans="1:2" ht="15.75" thickBot="1" x14ac:dyDescent="0.3">
      <c r="A2" s="110" t="s">
        <v>68</v>
      </c>
      <c r="B2" s="111" t="s">
        <v>113</v>
      </c>
    </row>
    <row r="3" spans="1:2" x14ac:dyDescent="0.25">
      <c r="A3" s="135" t="s">
        <v>67</v>
      </c>
      <c r="B3" s="112" t="s">
        <v>76</v>
      </c>
    </row>
    <row r="4" spans="1:2" ht="15.75" thickBot="1" x14ac:dyDescent="0.3">
      <c r="A4" s="136"/>
      <c r="B4" s="113" t="s">
        <v>77</v>
      </c>
    </row>
    <row r="5" spans="1:2" ht="15.75" thickBot="1" x14ac:dyDescent="0.3">
      <c r="A5" s="110" t="s">
        <v>66</v>
      </c>
      <c r="B5" s="111" t="s">
        <v>70</v>
      </c>
    </row>
    <row r="6" spans="1:2" ht="15.75" thickBot="1" x14ac:dyDescent="0.3">
      <c r="A6" s="110" t="s">
        <v>65</v>
      </c>
      <c r="B6" s="111" t="s">
        <v>71</v>
      </c>
    </row>
    <row r="7" spans="1:2" x14ac:dyDescent="0.25">
      <c r="A7" s="135" t="s">
        <v>64</v>
      </c>
      <c r="B7" s="114" t="s">
        <v>72</v>
      </c>
    </row>
    <row r="8" spans="1:2" x14ac:dyDescent="0.25">
      <c r="A8" s="137"/>
      <c r="B8" s="114" t="s">
        <v>73</v>
      </c>
    </row>
    <row r="9" spans="1:2" x14ac:dyDescent="0.25">
      <c r="A9" s="137"/>
      <c r="B9" s="114" t="s">
        <v>115</v>
      </c>
    </row>
    <row r="10" spans="1:2" x14ac:dyDescent="0.25">
      <c r="A10" s="137"/>
      <c r="B10" s="114" t="s">
        <v>116</v>
      </c>
    </row>
    <row r="11" spans="1:2" x14ac:dyDescent="0.25">
      <c r="A11" s="137"/>
      <c r="B11" s="114" t="s">
        <v>117</v>
      </c>
    </row>
    <row r="12" spans="1:2" x14ac:dyDescent="0.25">
      <c r="A12" s="137"/>
      <c r="B12" s="114" t="s">
        <v>118</v>
      </c>
    </row>
    <row r="13" spans="1:2" x14ac:dyDescent="0.25">
      <c r="A13" s="137"/>
      <c r="B13" s="114" t="s">
        <v>119</v>
      </c>
    </row>
    <row r="14" spans="1:2" x14ac:dyDescent="0.25">
      <c r="A14" s="137"/>
      <c r="B14" s="114" t="s">
        <v>99</v>
      </c>
    </row>
    <row r="15" spans="1:2" x14ac:dyDescent="0.25">
      <c r="A15" s="137"/>
      <c r="B15" s="114" t="s">
        <v>100</v>
      </c>
    </row>
    <row r="16" spans="1:2" x14ac:dyDescent="0.25">
      <c r="A16" s="137"/>
      <c r="B16" s="114" t="s">
        <v>101</v>
      </c>
    </row>
    <row r="17" spans="1:2" x14ac:dyDescent="0.25">
      <c r="A17" s="137"/>
      <c r="B17" s="114" t="s">
        <v>102</v>
      </c>
    </row>
    <row r="18" spans="1:2" ht="15.75" thickBot="1" x14ac:dyDescent="0.3">
      <c r="A18" s="136"/>
      <c r="B18" s="111" t="s">
        <v>139</v>
      </c>
    </row>
    <row r="19" spans="1:2" ht="15.75" thickBot="1" x14ac:dyDescent="0.3">
      <c r="A19" s="110" t="s">
        <v>63</v>
      </c>
      <c r="B19" s="111" t="s">
        <v>1</v>
      </c>
    </row>
    <row r="20" spans="1:2" x14ac:dyDescent="0.25">
      <c r="A20" s="135" t="s">
        <v>62</v>
      </c>
      <c r="B20" s="114" t="s">
        <v>103</v>
      </c>
    </row>
    <row r="21" spans="1:2" x14ac:dyDescent="0.25">
      <c r="A21" s="137"/>
      <c r="B21" s="114" t="s">
        <v>104</v>
      </c>
    </row>
    <row r="22" spans="1:2" x14ac:dyDescent="0.25">
      <c r="A22" s="137"/>
      <c r="B22" s="114" t="s">
        <v>105</v>
      </c>
    </row>
    <row r="23" spans="1:2" x14ac:dyDescent="0.25">
      <c r="A23" s="137"/>
      <c r="B23" s="114" t="s">
        <v>106</v>
      </c>
    </row>
    <row r="24" spans="1:2" x14ac:dyDescent="0.25">
      <c r="A24" s="137"/>
      <c r="B24" s="114" t="s">
        <v>107</v>
      </c>
    </row>
    <row r="25" spans="1:2" x14ac:dyDescent="0.25">
      <c r="A25" s="137"/>
      <c r="B25" s="114" t="s">
        <v>108</v>
      </c>
    </row>
    <row r="26" spans="1:2" x14ac:dyDescent="0.25">
      <c r="A26" s="137"/>
      <c r="B26" s="114" t="s">
        <v>109</v>
      </c>
    </row>
    <row r="27" spans="1:2" x14ac:dyDescent="0.25">
      <c r="A27" s="137"/>
      <c r="B27" s="114" t="s">
        <v>112</v>
      </c>
    </row>
    <row r="28" spans="1:2" x14ac:dyDescent="0.25">
      <c r="A28" s="137"/>
      <c r="B28" s="115" t="s">
        <v>74</v>
      </c>
    </row>
    <row r="29" spans="1:2" ht="30" x14ac:dyDescent="0.25">
      <c r="A29" s="137"/>
      <c r="B29" s="116" t="s">
        <v>75</v>
      </c>
    </row>
    <row r="30" spans="1:2" x14ac:dyDescent="0.25">
      <c r="A30" s="137"/>
      <c r="B30" s="115" t="s">
        <v>110</v>
      </c>
    </row>
    <row r="31" spans="1:2" ht="15.75" thickBot="1" x14ac:dyDescent="0.3">
      <c r="A31" s="136"/>
      <c r="B31" s="117" t="s">
        <v>111</v>
      </c>
    </row>
    <row r="32" spans="1:2" ht="15.75" thickBot="1" x14ac:dyDescent="0.3">
      <c r="A32" s="110" t="s">
        <v>61</v>
      </c>
      <c r="B32" s="118"/>
    </row>
    <row r="33" spans="1:2" ht="15.75" thickBot="1" x14ac:dyDescent="0.3">
      <c r="A33" s="110" t="s">
        <v>60</v>
      </c>
      <c r="B33" s="111" t="s">
        <v>59</v>
      </c>
    </row>
    <row r="34" spans="1:2" x14ac:dyDescent="0.25">
      <c r="A34" s="135" t="s">
        <v>58</v>
      </c>
      <c r="B34" s="114" t="s">
        <v>54</v>
      </c>
    </row>
    <row r="35" spans="1:2" ht="15.75" thickBot="1" x14ac:dyDescent="0.3">
      <c r="A35" s="136"/>
      <c r="B35" s="111" t="s">
        <v>53</v>
      </c>
    </row>
    <row r="36" spans="1:2" ht="15.75" thickBot="1" x14ac:dyDescent="0.3">
      <c r="A36" s="119" t="s">
        <v>57</v>
      </c>
      <c r="B36" s="118" t="s">
        <v>133</v>
      </c>
    </row>
    <row r="37" spans="1:2" x14ac:dyDescent="0.25">
      <c r="A37" s="135" t="s">
        <v>56</v>
      </c>
      <c r="B37" s="114" t="s">
        <v>54</v>
      </c>
    </row>
    <row r="38" spans="1:2" ht="15.75" thickBot="1" x14ac:dyDescent="0.3">
      <c r="A38" s="136"/>
      <c r="B38" s="111" t="s">
        <v>53</v>
      </c>
    </row>
    <row r="39" spans="1:2" x14ac:dyDescent="0.25">
      <c r="A39" s="135" t="s">
        <v>55</v>
      </c>
      <c r="B39" s="114" t="s">
        <v>54</v>
      </c>
    </row>
    <row r="40" spans="1:2" ht="15.75" thickBot="1" x14ac:dyDescent="0.3">
      <c r="A40" s="136"/>
      <c r="B40" s="111" t="s">
        <v>53</v>
      </c>
    </row>
    <row r="41" spans="1:2" ht="15.75" thickBot="1" x14ac:dyDescent="0.3">
      <c r="A41" s="110" t="s">
        <v>52</v>
      </c>
      <c r="B41" s="111" t="s">
        <v>51</v>
      </c>
    </row>
    <row r="42" spans="1:2" x14ac:dyDescent="0.25">
      <c r="A42" s="135" t="s">
        <v>50</v>
      </c>
      <c r="B42" s="114" t="s">
        <v>49</v>
      </c>
    </row>
    <row r="43" spans="1:2" x14ac:dyDescent="0.25">
      <c r="A43" s="137"/>
      <c r="B43" s="114" t="s">
        <v>48</v>
      </c>
    </row>
    <row r="44" spans="1:2" x14ac:dyDescent="0.25">
      <c r="A44" s="137"/>
      <c r="B44" s="114" t="s">
        <v>47</v>
      </c>
    </row>
    <row r="45" spans="1:2" ht="15.75" thickBot="1" x14ac:dyDescent="0.3">
      <c r="A45" s="136"/>
      <c r="B45" s="111" t="s">
        <v>46</v>
      </c>
    </row>
  </sheetData>
  <mergeCells count="7">
    <mergeCell ref="A34:A35"/>
    <mergeCell ref="A37:A38"/>
    <mergeCell ref="A39:A40"/>
    <mergeCell ref="A42:A45"/>
    <mergeCell ref="A3:A4"/>
    <mergeCell ref="A7:A18"/>
    <mergeCell ref="A20:A31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Triaaza_2022_12M</vt:lpstr>
      <vt:lpstr>Metadati</vt:lpstr>
      <vt:lpstr>Triaaza_2022_12M!Print_Area</vt:lpstr>
      <vt:lpstr>Triaaza_2022_12M!Print_Titles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2020-09-17T11:16:09Z</cp:lastPrinted>
  <dcterms:created xsi:type="dcterms:W3CDTF">2018-04-23T10:01:14Z</dcterms:created>
  <dcterms:modified xsi:type="dcterms:W3CDTF">2023-02-05T15:22:01Z</dcterms:modified>
</cp:coreProperties>
</file>