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ja ratke\Documents\mltests\"/>
    </mc:Choice>
  </mc:AlternateContent>
  <xr:revisionPtr revIDLastSave="0" documentId="13_ncr:1_{8FF6551E-51BF-4FF9-9E93-341B6DE01E57}" xr6:coauthVersionLast="47" xr6:coauthVersionMax="47" xr10:uidLastSave="{00000000-0000-0000-0000-000000000000}"/>
  <bookViews>
    <workbookView xWindow="-120" yWindow="-120" windowWidth="19440" windowHeight="13920" xr2:uid="{4ECC5804-ED45-4970-87C4-9AC721840B9B}"/>
  </bookViews>
  <sheets>
    <sheet name="3_STAC_ 1-2 dienu hospit" sheetId="1" r:id="rId1"/>
    <sheet name="3_Metadati_STAC_1-2 hospit" sheetId="2" r:id="rId2"/>
  </sheets>
  <definedNames>
    <definedName name="_xlnm._FilterDatabase" localSheetId="0" hidden="1">'3_STAC_ 1-2 dienu hospit'!$A$3:$P$3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" l="1"/>
  <c r="O54" i="1"/>
  <c r="K54" i="1"/>
  <c r="J54" i="1"/>
  <c r="L54" i="1"/>
  <c r="P53" i="1"/>
  <c r="O53" i="1"/>
  <c r="K53" i="1"/>
  <c r="J53" i="1"/>
  <c r="L53" i="1"/>
  <c r="P52" i="1"/>
  <c r="O52" i="1"/>
  <c r="K52" i="1"/>
  <c r="J52" i="1"/>
  <c r="L52" i="1"/>
  <c r="P51" i="1"/>
  <c r="O51" i="1"/>
  <c r="K51" i="1"/>
  <c r="J51" i="1"/>
  <c r="L51" i="1"/>
  <c r="P50" i="1"/>
  <c r="K50" i="1"/>
  <c r="C50" i="1"/>
  <c r="O50" i="1" s="1"/>
  <c r="P49" i="1"/>
  <c r="O49" i="1"/>
  <c r="K49" i="1"/>
  <c r="J49" i="1"/>
  <c r="L49" i="1"/>
  <c r="P48" i="1"/>
  <c r="O48" i="1"/>
  <c r="K48" i="1"/>
  <c r="J48" i="1"/>
  <c r="L48" i="1"/>
  <c r="P47" i="1"/>
  <c r="O47" i="1"/>
  <c r="K47" i="1"/>
  <c r="J47" i="1"/>
  <c r="L47" i="1"/>
  <c r="P46" i="1"/>
  <c r="O46" i="1"/>
  <c r="K46" i="1"/>
  <c r="J46" i="1"/>
  <c r="L46" i="1"/>
  <c r="P45" i="1"/>
  <c r="O45" i="1"/>
  <c r="K45" i="1"/>
  <c r="J45" i="1"/>
  <c r="L45" i="1"/>
  <c r="P44" i="1"/>
  <c r="O44" i="1"/>
  <c r="K44" i="1"/>
  <c r="J44" i="1"/>
  <c r="L44" i="1"/>
  <c r="P43" i="1"/>
  <c r="O43" i="1"/>
  <c r="K43" i="1"/>
  <c r="J43" i="1"/>
  <c r="L43" i="1"/>
  <c r="P42" i="1"/>
  <c r="O42" i="1"/>
  <c r="K42" i="1"/>
  <c r="J42" i="1"/>
  <c r="L42" i="1"/>
  <c r="P41" i="1"/>
  <c r="O41" i="1"/>
  <c r="K41" i="1"/>
  <c r="J41" i="1"/>
  <c r="P40" i="1"/>
  <c r="O40" i="1"/>
  <c r="K40" i="1"/>
  <c r="J40" i="1"/>
  <c r="L40" i="1"/>
  <c r="P39" i="1"/>
  <c r="O39" i="1"/>
  <c r="K39" i="1"/>
  <c r="J39" i="1"/>
  <c r="L39" i="1"/>
  <c r="P38" i="1"/>
  <c r="O38" i="1"/>
  <c r="K38" i="1"/>
  <c r="J38" i="1"/>
  <c r="L38" i="1"/>
  <c r="P37" i="1"/>
  <c r="O37" i="1"/>
  <c r="K37" i="1"/>
  <c r="J37" i="1"/>
  <c r="P36" i="1"/>
  <c r="O36" i="1"/>
  <c r="K36" i="1"/>
  <c r="J36" i="1"/>
  <c r="L36" i="1"/>
  <c r="P35" i="1"/>
  <c r="O35" i="1"/>
  <c r="K35" i="1"/>
  <c r="J35" i="1"/>
  <c r="L35" i="1"/>
  <c r="P34" i="1"/>
  <c r="O34" i="1"/>
  <c r="K34" i="1"/>
  <c r="J34" i="1"/>
  <c r="L34" i="1"/>
  <c r="P33" i="1"/>
  <c r="O33" i="1"/>
  <c r="K33" i="1"/>
  <c r="J33" i="1"/>
  <c r="L33" i="1"/>
  <c r="P32" i="1"/>
  <c r="O32" i="1"/>
  <c r="K32" i="1"/>
  <c r="J32" i="1"/>
  <c r="L32" i="1"/>
  <c r="P31" i="1"/>
  <c r="O31" i="1"/>
  <c r="K31" i="1"/>
  <c r="J31" i="1"/>
  <c r="P30" i="1"/>
  <c r="O30" i="1"/>
  <c r="K30" i="1"/>
  <c r="J30" i="1"/>
  <c r="L30" i="1"/>
  <c r="P29" i="1"/>
  <c r="O29" i="1"/>
  <c r="K29" i="1"/>
  <c r="J29" i="1"/>
  <c r="L29" i="1"/>
  <c r="P28" i="1"/>
  <c r="O28" i="1"/>
  <c r="K28" i="1"/>
  <c r="J28" i="1"/>
  <c r="L28" i="1"/>
  <c r="P27" i="1"/>
  <c r="O27" i="1"/>
  <c r="K27" i="1"/>
  <c r="J27" i="1"/>
  <c r="L27" i="1"/>
  <c r="P26" i="1"/>
  <c r="O26" i="1"/>
  <c r="K26" i="1"/>
  <c r="J26" i="1"/>
  <c r="P25" i="1"/>
  <c r="O25" i="1"/>
  <c r="K25" i="1"/>
  <c r="J25" i="1"/>
  <c r="L25" i="1"/>
  <c r="P24" i="1"/>
  <c r="O24" i="1"/>
  <c r="K24" i="1"/>
  <c r="J24" i="1"/>
  <c r="L24" i="1"/>
  <c r="P23" i="1"/>
  <c r="O23" i="1"/>
  <c r="K23" i="1"/>
  <c r="J23" i="1"/>
  <c r="L23" i="1"/>
  <c r="P22" i="1"/>
  <c r="O22" i="1"/>
  <c r="K22" i="1"/>
  <c r="J22" i="1"/>
  <c r="L22" i="1"/>
  <c r="P21" i="1"/>
  <c r="O21" i="1"/>
  <c r="K21" i="1"/>
  <c r="J21" i="1"/>
  <c r="L21" i="1"/>
  <c r="P20" i="1"/>
  <c r="O20" i="1"/>
  <c r="K20" i="1"/>
  <c r="J20" i="1"/>
  <c r="L20" i="1"/>
  <c r="P19" i="1"/>
  <c r="O19" i="1"/>
  <c r="K19" i="1"/>
  <c r="J19" i="1"/>
  <c r="L19" i="1"/>
  <c r="P18" i="1"/>
  <c r="O18" i="1"/>
  <c r="K18" i="1"/>
  <c r="J18" i="1"/>
  <c r="P17" i="1"/>
  <c r="O17" i="1"/>
  <c r="K17" i="1"/>
  <c r="J17" i="1"/>
  <c r="L17" i="1"/>
  <c r="P16" i="1"/>
  <c r="O16" i="1"/>
  <c r="K16" i="1"/>
  <c r="J16" i="1"/>
  <c r="L16" i="1"/>
  <c r="P15" i="1"/>
  <c r="O15" i="1"/>
  <c r="K15" i="1"/>
  <c r="J15" i="1"/>
  <c r="L15" i="1"/>
  <c r="P14" i="1"/>
  <c r="O14" i="1"/>
  <c r="K14" i="1"/>
  <c r="J14" i="1"/>
  <c r="L14" i="1"/>
  <c r="P13" i="1"/>
  <c r="O13" i="1"/>
  <c r="K13" i="1"/>
  <c r="J13" i="1"/>
  <c r="L13" i="1"/>
  <c r="P12" i="1"/>
  <c r="O12" i="1"/>
  <c r="K12" i="1"/>
  <c r="J12" i="1"/>
  <c r="L12" i="1"/>
  <c r="P11" i="1"/>
  <c r="O11" i="1"/>
  <c r="K11" i="1"/>
  <c r="J11" i="1"/>
  <c r="L11" i="1"/>
  <c r="P10" i="1"/>
  <c r="O10" i="1"/>
  <c r="K10" i="1"/>
  <c r="J10" i="1"/>
  <c r="P9" i="1"/>
  <c r="O9" i="1"/>
  <c r="K9" i="1"/>
  <c r="J9" i="1"/>
  <c r="L9" i="1"/>
  <c r="P8" i="1"/>
  <c r="O8" i="1"/>
  <c r="K8" i="1"/>
  <c r="J8" i="1"/>
  <c r="L8" i="1"/>
  <c r="P7" i="1"/>
  <c r="O7" i="1"/>
  <c r="K7" i="1"/>
  <c r="J7" i="1"/>
  <c r="E6" i="1"/>
  <c r="P6" i="1"/>
  <c r="O6" i="1"/>
  <c r="N6" i="1"/>
  <c r="K6" i="1"/>
  <c r="J6" i="1"/>
  <c r="N5" i="1"/>
  <c r="P5" i="1" s="1"/>
  <c r="M5" i="1"/>
  <c r="I5" i="1"/>
  <c r="H5" i="1"/>
  <c r="G5" i="1"/>
  <c r="F5" i="1"/>
  <c r="D5" i="1"/>
  <c r="C5" i="1"/>
  <c r="J5" i="1" s="1"/>
  <c r="J50" i="1" l="1"/>
  <c r="E10" i="1"/>
  <c r="L10" i="1" s="1"/>
  <c r="E18" i="1"/>
  <c r="L18" i="1" s="1"/>
  <c r="E26" i="1"/>
  <c r="L26" i="1" s="1"/>
  <c r="K5" i="1"/>
  <c r="O5" i="1"/>
  <c r="E50" i="1"/>
  <c r="L50" i="1" s="1"/>
  <c r="L6" i="1"/>
  <c r="E41" i="1"/>
  <c r="L41" i="1" s="1"/>
  <c r="L7" i="1"/>
  <c r="E37" i="1"/>
  <c r="L37" i="1" s="1"/>
  <c r="E31" i="1"/>
  <c r="L31" i="1" s="1"/>
  <c r="E5" i="1" l="1"/>
  <c r="L5" i="1" l="1"/>
</calcChain>
</file>

<file path=xl/sharedStrings.xml><?xml version="1.0" encoding="utf-8"?>
<sst xmlns="http://schemas.openxmlformats.org/spreadsheetml/2006/main" count="215" uniqueCount="176">
  <si>
    <t>Pārskats par kopējo hospitalizāciju skaitu, vidējo ārstēšanas ilgumu un īsajām hospitalizācijām 1-2 dienu garumā, kur pacienti izrakstīti uz mājām, īsajās hospitalizācijās neiekļaujot plānveida īslaicīgās ķirurģijas hospitalizāciju gadījumus</t>
  </si>
  <si>
    <t>Pārskata periods: 2023. gads</t>
  </si>
  <si>
    <t>Ārstniecības iestāde (AI)</t>
  </si>
  <si>
    <t>AI kods</t>
  </si>
  <si>
    <t>Kopējais hospitalizēto pacientu skaits*</t>
  </si>
  <si>
    <t>t.sk. Neatliekamo hospitalizēto pacientu skaits***</t>
  </si>
  <si>
    <t>t.sk. Plānveida hospitalizēto pacientu skaits****</t>
  </si>
  <si>
    <t>t.sk. hospitalizāciju skaits, ko apmaksā atbilstoši DRG apmaksai</t>
  </si>
  <si>
    <t>Kopējais gultudienu skaits</t>
  </si>
  <si>
    <t>t.sk. neatliekamo gultudienu skaits***</t>
  </si>
  <si>
    <t>t.sk. plānveida gultudienu skaits****</t>
  </si>
  <si>
    <t>Vidējais ārtēšanas ilgums</t>
  </si>
  <si>
    <t>t.sk. neatliekamais vidējais ārtēšanas ilgums***</t>
  </si>
  <si>
    <t>t.sk. plānveida vidējais ārtēšanas ilgums****</t>
  </si>
  <si>
    <t>Hospitalizēto pacientu skaits, kas izrakstīti uz mājām**</t>
  </si>
  <si>
    <t>1-2 dienu hospitalizāciju skaits pacientiem,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</si>
  <si>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</si>
  <si>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</si>
  <si>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3.1.</t>
  </si>
  <si>
    <t>3.2.</t>
  </si>
  <si>
    <t>3.3.</t>
  </si>
  <si>
    <t>4.1.</t>
  </si>
  <si>
    <t>4.2.</t>
  </si>
  <si>
    <t>5=4/3</t>
  </si>
  <si>
    <t>5.1=4.1/3.1</t>
  </si>
  <si>
    <t>5.2.=4.2/3.2</t>
  </si>
  <si>
    <t>8=7/3*100</t>
  </si>
  <si>
    <t>9=7/6*100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</si>
  <si>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</si>
  <si>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</si>
  <si>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</si>
  <si>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</si>
  <si>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</si>
  <si>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</si>
  <si>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</si>
  <si>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</si>
  <si>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</si>
  <si>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</si>
  <si>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</si>
  <si>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</si>
  <si>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</si>
  <si>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</si>
  <si>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</si>
  <si>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</si>
  <si>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</si>
  <si>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</si>
  <si>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</si>
  <si>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</si>
  <si>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</si>
  <si>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</si>
  <si>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</si>
  <si>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</si>
  <si>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</si>
  <si>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</si>
  <si>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</si>
  <si>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</si>
  <si>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</si>
  <si>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</si>
  <si>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</si>
  <si>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</si>
  <si>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</si>
  <si>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</si>
  <si>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</si>
  <si>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</si>
  <si>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</si>
  <si>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</si>
  <si>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</si>
  <si>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</si>
  <si>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</si>
  <si>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</si>
  <si>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</si>
  <si>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</si>
  <si>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</si>
  <si>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</si>
  <si>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</si>
  <si>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</si>
  <si>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</si>
  <si>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</si>
  <si>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</si>
  <si>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</si>
  <si>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/>
  </si>
  <si>
    <t>Limbažu slimnīca</t>
  </si>
  <si>
    <t>660200027</t>
  </si>
  <si>
    <t>Līvānu slimnīca</t>
  </si>
  <si>
    <t>761200001</t>
  </si>
  <si>
    <t>Ludzas medicīnas centrs</t>
  </si>
  <si>
    <t>680200030</t>
  </si>
  <si>
    <t>V līmeņa specializētās ārstniecības iestādes</t>
  </si>
  <si>
    <t>Nacionālais rehabilitācijas centrs "Vaivari"</t>
  </si>
  <si>
    <t>130013001</t>
  </si>
  <si>
    <t>Rīgas Dzemdību nams</t>
  </si>
  <si>
    <t>010021301</t>
  </si>
  <si>
    <t>Traumatoloģijas un ortopēdijas slimnīca</t>
  </si>
  <si>
    <t>010011401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</si>
  <si>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</si>
  <si>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</si>
  <si>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</si>
  <si>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</si>
  <si>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</si>
  <si>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</si>
  <si>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</si>
  <si>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</si>
  <si>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</si>
  <si>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</si>
  <si>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</si>
  <si>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Siguldas slimnīca</t>
  </si>
  <si>
    <t>801600003</t>
  </si>
  <si>
    <t>Slimnīca Ģintermuiža</t>
  </si>
  <si>
    <t>090012101</t>
  </si>
  <si>
    <t>Strenču psihoneiroloģiskā slimnīca</t>
  </si>
  <si>
    <t>941800004</t>
  </si>
  <si>
    <t>Pārējās slimnīcas</t>
  </si>
  <si>
    <t xml:space="preserve">         Latvijas Jūras medicīnas centrs</t>
  </si>
  <si>
    <t>010040307</t>
  </si>
  <si>
    <t>Priekules slimnīca</t>
  </si>
  <si>
    <t>641600001</t>
  </si>
  <si>
    <t>Saldus medicīnas centrs</t>
  </si>
  <si>
    <t>840200047</t>
  </si>
  <si>
    <t>Sanare KRC Jaunķemeri</t>
  </si>
  <si>
    <t>130064003</t>
  </si>
  <si>
    <t>* Hospitalizēto pacientu skaits ar jebkuru izrakstīšanas kustību</t>
  </si>
  <si>
    <t xml:space="preserve">** Hospitalizēto pacientu skaits ar izrakstīšanas kustību "31" (izrakstīts uz mājām) </t>
  </si>
  <si>
    <t>*** Neatliekamās palīdzības iestāšanās kustība 14,15,17,18</t>
  </si>
  <si>
    <t>**** Plānveida palīdzības iestāšanās kustība 16,19</t>
  </si>
  <si>
    <t>Pārskata nosaukums</t>
  </si>
  <si>
    <t>Saturs!A1</t>
  </si>
  <si>
    <t>Metadatu versija</t>
  </si>
  <si>
    <t>2023.gads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</si>
  <si>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</si>
  <si>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</si>
  <si>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</si>
  <si>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</si>
  <si>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</si>
  <si>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</si>
  <si>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</si>
  <si>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</si>
  <si>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</si>
  <si>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</si>
  <si>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</si>
  <si>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</si>
  <si>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</si>
  <si>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</si>
  <si>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Metadati (visi parametri, kas nepieciešami pārskata sagatavošanā)</t>
  </si>
  <si>
    <t>Aprēķins vidējais ārstēšanas ilgumu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</si>
  <si>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</si>
  <si>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</si>
  <si>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</si>
  <si>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</si>
  <si>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</si>
  <si>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Hospitalizāciju skaits, ko apmaksā atbilstoši DRG apmaksai</t>
  </si>
  <si>
    <t>Iekļauj pakalpojumu progammu NN001 -DRG fiksētais maksājums- neatliekamā palīdzība un PN001- DRG fiksētais maksājums- plānveida pakalpojumi hospitalizācijas</t>
  </si>
  <si>
    <t>Aprēķins vidējais ārstēšanas ilgums neatliekamā palīdzība (2)</t>
  </si>
  <si>
    <t>Valsts apmaksājamo gultas dienu skaits neatliekamā palīdzība* / Neatliekamo* hospitalizāciju skaits</t>
  </si>
  <si>
    <t>Valsts apmaksājamo gultas dienu skaits neatliekamā palīdzība*</t>
  </si>
  <si>
    <t>Neatliekamo hospitalizāciju skaits</t>
  </si>
  <si>
    <t>Aprēķins vidējais ārstēšanas ilgumu plānveida palīdzība(3)</t>
  </si>
  <si>
    <t>Valsts apmaksājamo gultas dienu skaits plānveida palīdzība** / Plānveida Hospitalizāciju skaits**</t>
  </si>
  <si>
    <t>Valsts apmaksājamo gultas dienu skaits plānveida palīdzība **</t>
  </si>
  <si>
    <t>Iekļaušanas kritēriji</t>
  </si>
  <si>
    <t>Visas hospitalizācijas;
Jāsavelk fiktīvās izrakstīšanas (kustība 39) attiecīgā perioda ietvaros.</t>
  </si>
  <si>
    <t>Iekļaušanas kritēriji (1)</t>
  </si>
  <si>
    <t>Visas hospitalizācijas ar iestāšanās kustību 14,15,17,18 (neatliekamās kustības);
Jāsavelk fiktīvās izrakstīšanas (kustība 39) attiecīgā perioda ietvaros.</t>
  </si>
  <si>
    <t>Iekļaušanas kritēriji (2)</t>
  </si>
  <si>
    <t>Visas hospitalizācijas ar iestāšanās kustību 16,19 (plānveida kustības);
Jāsavelk fiktīvās izrakstīšanas (kustība 39) attiecīgā perioda ietvaros.</t>
  </si>
  <si>
    <t>Iekļaušanas kritēriji (3)</t>
  </si>
  <si>
    <t>Visas hospitalizācijas, kas tiek apmaksātas atbilstoši DRG apmaksas principiem;
Jāsavelk fiktīvās izrakstīšanas (kustība 39) attiecīgā perioda ietvaros.</t>
  </si>
  <si>
    <t>Izslēgšanas kritēriji</t>
  </si>
  <si>
    <t>Nav</t>
  </si>
  <si>
    <t>Aprēķins īsajām hospitalizācijām 1-2 dienu garumā</t>
  </si>
  <si>
    <t>(1-2 dienu hospitalizāciju skaits pacientiem, kas izrakstīti uz mājām /Hospitalizāciju skaits pacientiem, kas izrakstīti uz mājām) *100</t>
  </si>
  <si>
    <t>1-2 dienu hospitalizāciju skaits pacientiem, kas izrakstīti uz mājām</t>
  </si>
  <si>
    <t>Hospitalizāciju skaits pacientiem, kas izrakstīti uz mājām</t>
  </si>
  <si>
    <t>Ārtēšanas ilgums īsākas par trim gultu dienām;
Izrakstīts uz mājām (izrakstīšanās kustība 31);
Jāsavelk fiktīvās izrakstīšanas (kustība 39).</t>
  </si>
  <si>
    <t>Neiekļauj plānveida īslaicīgās ķirurģijas hospitalizāciju gadījumus: 
BP620.1 - Plānveida īslaicīgā ķirurģija. Gastrointestinālās endoskopijas (2.2.1.)
BP620.2 - Plānveida īslaicīgā ķirurģija. Ginekoloģija (2.3.2.)
BP620.3 - Plānveida īslaicīgā ķirurģija. Invazīvā radioloģija (2.25.10.)
BP620.4 - Plānveida īslaicīgā ķirurģija. Oftalmoloģija (2.14.1.)
BP620.5 - Plānveida īslaicīgā ķirurģija. Otolaringoloģija (2.16.1.)
BP620.6 - Plānveida īslaicīgā ķirurģija. Traumatoloģija, ortopēdija, rokas rekonstruktīvā mikroķirurģija, plastiskā ķirurģija (2.23.2.)
BP620.7 - Plānveida īslaicīgā ķirurģija. Uroloģija (2.24.1.)
BP620.8 - Plānveida īslaicīgā ķirurģija. Vispārējā ķirurģija (2.10.4.)
BP620.9 - Plānveida īslaicīgā ķirurģija. Invazīvā kardioloģija (2.8.4.)</t>
  </si>
  <si>
    <t>* Neatliekamā palīdzība, iestāšanās kustība 14,15,17,18</t>
  </si>
  <si>
    <t>**Plānveida palīdzība, iestāšanās kustība 16,19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</si>
</sst>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name val="Arial"/>
      <family val="2"/>
      <charset val="186"/>
    </font>
    <font>
      <sz val="10"/>
      <name val="Aptos Narrow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charset val="186"/>
      <scheme val="minor"/>
    </font>
    <font>
      <b/>
      <sz val="14"/>
      <color rgb="FF000000"/>
      <name val="Calibri"/>
      <family val="2"/>
      <charset val="186"/>
    </font>
    <font>
      <b/>
      <sz val="12"/>
      <name val="Calibri"/>
      <family val="2"/>
      <charset val="186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i/>
      <sz val="8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rgb="FF000000"/>
      <name val="Aptos Narrow"/>
      <family val="2"/>
      <charset val="186"/>
      <scheme val="minor"/>
    </font>
    <font>
      <u/>
      <sz val="12"/>
      <color theme="10"/>
      <name val="Arial"/>
      <family val="2"/>
      <charset val="186"/>
    </font>
    <font>
      <u/>
      <sz val="10"/>
      <color theme="10"/>
      <name val="Aptos Narrow"/>
      <family val="2"/>
      <charset val="186"/>
      <scheme val="minor"/>
    </font>
    <font>
      <sz val="10"/>
      <color rgb="FF000000"/>
      <name val="Aptos Narrow"/>
      <family val="2"/>
      <charset val="186"/>
      <scheme val="minor"/>
    </font>
    <font>
      <sz val="10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21" fillId="0" borderId="0"/>
  </cellStyleXfs>
  <cellXfs count="92">
    <xf numFmtId="0" fontId="0" fillId="0" borderId="0" xfId="0"/>
    <xf numFmtId="0" fontId="3" fillId="0" borderId="0" xfId="1" applyFont="1"/>
    <xf numFmtId="0" fontId="3" fillId="0" borderId="0" xfId="3" applyFont="1"/>
    <xf numFmtId="0" fontId="3" fillId="2" borderId="0" xfId="3" applyFont="1" applyFill="1"/>
    <xf numFmtId="0" fontId="7" fillId="0" borderId="0" xfId="3" applyFont="1"/>
    <xf numFmtId="3" fontId="8" fillId="0" borderId="0" xfId="6" applyNumberFormat="1"/>
    <xf numFmtId="0" fontId="6" fillId="0" borderId="0" xfId="3" applyFont="1"/>
    <xf numFmtId="0" fontId="9" fillId="0" borderId="0" xfId="4" applyFont="1" applyAlignment="1">
      <alignment horizontal="left" indent="3"/>
    </xf>
    <xf numFmtId="0" fontId="9" fillId="0" borderId="0" xfId="4" applyFont="1"/>
    <xf numFmtId="3" fontId="9" fillId="0" borderId="0" xfId="4" applyNumberFormat="1" applyFont="1"/>
    <xf numFmtId="9" fontId="9" fillId="0" borderId="0" xfId="5" applyFont="1" applyFill="1" applyBorder="1"/>
    <xf numFmtId="0" fontId="10" fillId="0" borderId="0" xfId="1" applyFont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2" fillId="0" borderId="0" xfId="3" applyFont="1"/>
    <xf numFmtId="0" fontId="13" fillId="2" borderId="1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14" fillId="0" borderId="6" xfId="4" applyFont="1" applyBorder="1" applyAlignment="1">
      <alignment horizontal="center" wrapText="1"/>
    </xf>
    <xf numFmtId="0" fontId="14" fillId="0" borderId="7" xfId="4" applyFont="1" applyBorder="1" applyAlignment="1">
      <alignment horizontal="center" wrapText="1"/>
    </xf>
    <xf numFmtId="0" fontId="14" fillId="0" borderId="8" xfId="4" applyFont="1" applyBorder="1" applyAlignment="1">
      <alignment horizontal="center" wrapText="1"/>
    </xf>
    <xf numFmtId="0" fontId="14" fillId="0" borderId="9" xfId="4" applyFont="1" applyBorder="1" applyAlignment="1">
      <alignment horizontal="center" wrapText="1"/>
    </xf>
    <xf numFmtId="0" fontId="14" fillId="0" borderId="10" xfId="4" applyFont="1" applyBorder="1" applyAlignment="1">
      <alignment horizontal="center" wrapText="1"/>
    </xf>
    <xf numFmtId="0" fontId="13" fillId="0" borderId="11" xfId="2" applyFont="1" applyBorder="1"/>
    <xf numFmtId="0" fontId="12" fillId="0" borderId="12" xfId="2" applyFont="1" applyBorder="1"/>
    <xf numFmtId="3" fontId="15" fillId="0" borderId="11" xfId="4" applyNumberFormat="1" applyFont="1" applyBorder="1"/>
    <xf numFmtId="3" fontId="15" fillId="0" borderId="13" xfId="4" applyNumberFormat="1" applyFont="1" applyBorder="1"/>
    <xf numFmtId="3" fontId="15" fillId="0" borderId="14" xfId="4" applyNumberFormat="1" applyFont="1" applyBorder="1"/>
    <xf numFmtId="164" fontId="15" fillId="0" borderId="13" xfId="4" applyNumberFormat="1" applyFont="1" applyBorder="1"/>
    <xf numFmtId="164" fontId="15" fillId="0" borderId="14" xfId="4" applyNumberFormat="1" applyFont="1" applyBorder="1"/>
    <xf numFmtId="3" fontId="15" fillId="0" borderId="15" xfId="4" applyNumberFormat="1" applyFont="1" applyBorder="1"/>
    <xf numFmtId="165" fontId="15" fillId="0" borderId="15" xfId="5" applyNumberFormat="1" applyFont="1" applyFill="1" applyBorder="1"/>
    <xf numFmtId="165" fontId="15" fillId="0" borderId="12" xfId="5" applyNumberFormat="1" applyFont="1" applyFill="1" applyBorder="1"/>
    <xf numFmtId="0" fontId="13" fillId="0" borderId="1" xfId="2" applyFont="1" applyBorder="1" applyAlignment="1">
      <alignment horizontal="left" indent="1"/>
    </xf>
    <xf numFmtId="0" fontId="12" fillId="0" borderId="2" xfId="2" applyFont="1" applyBorder="1"/>
    <xf numFmtId="3" fontId="15" fillId="0" borderId="1" xfId="4" applyNumberFormat="1" applyFont="1" applyBorder="1"/>
    <xf numFmtId="3" fontId="15" fillId="0" borderId="3" xfId="4" applyNumberFormat="1" applyFont="1" applyBorder="1"/>
    <xf numFmtId="3" fontId="15" fillId="0" borderId="4" xfId="4" applyNumberFormat="1" applyFont="1" applyBorder="1"/>
    <xf numFmtId="164" fontId="15" fillId="0" borderId="3" xfId="4" applyNumberFormat="1" applyFont="1" applyBorder="1"/>
    <xf numFmtId="164" fontId="15" fillId="0" borderId="4" xfId="4" applyNumberFormat="1" applyFont="1" applyBorder="1"/>
    <xf numFmtId="3" fontId="15" fillId="0" borderId="5" xfId="4" applyNumberFormat="1" applyFont="1" applyBorder="1"/>
    <xf numFmtId="165" fontId="15" fillId="0" borderId="5" xfId="5" applyNumberFormat="1" applyFont="1" applyFill="1" applyBorder="1"/>
    <xf numFmtId="165" fontId="15" fillId="0" borderId="2" xfId="5" applyNumberFormat="1" applyFont="1" applyFill="1" applyBorder="1"/>
    <xf numFmtId="0" fontId="12" fillId="0" borderId="16" xfId="2" applyFont="1" applyBorder="1" applyAlignment="1">
      <alignment horizontal="left" indent="2"/>
    </xf>
    <xf numFmtId="0" fontId="12" fillId="0" borderId="17" xfId="2" applyFont="1" applyBorder="1"/>
    <xf numFmtId="3" fontId="16" fillId="0" borderId="16" xfId="4" applyNumberFormat="1" applyFont="1" applyBorder="1"/>
    <xf numFmtId="3" fontId="16" fillId="0" borderId="18" xfId="4" applyNumberFormat="1" applyFont="1" applyBorder="1"/>
    <xf numFmtId="3" fontId="16" fillId="0" borderId="19" xfId="4" applyNumberFormat="1" applyFont="1" applyBorder="1"/>
    <xf numFmtId="164" fontId="16" fillId="0" borderId="18" xfId="4" applyNumberFormat="1" applyFont="1" applyBorder="1"/>
    <xf numFmtId="164" fontId="16" fillId="0" borderId="19" xfId="4" applyNumberFormat="1" applyFont="1" applyBorder="1"/>
    <xf numFmtId="3" fontId="16" fillId="0" borderId="20" xfId="4" applyNumberFormat="1" applyFont="1" applyBorder="1"/>
    <xf numFmtId="165" fontId="16" fillId="0" borderId="20" xfId="5" applyNumberFormat="1" applyFont="1" applyFill="1" applyBorder="1"/>
    <xf numFmtId="165" fontId="16" fillId="0" borderId="17" xfId="5" applyNumberFormat="1" applyFont="1" applyFill="1" applyBorder="1"/>
    <xf numFmtId="0" fontId="12" fillId="0" borderId="21" xfId="2" applyFont="1" applyBorder="1" applyAlignment="1">
      <alignment horizontal="left" indent="2"/>
    </xf>
    <xf numFmtId="0" fontId="12" fillId="0" borderId="22" xfId="2" applyFont="1" applyBorder="1"/>
    <xf numFmtId="164" fontId="16" fillId="0" borderId="23" xfId="4" applyNumberFormat="1" applyFont="1" applyBorder="1"/>
    <xf numFmtId="164" fontId="16" fillId="0" borderId="24" xfId="4" applyNumberFormat="1" applyFont="1" applyBorder="1"/>
    <xf numFmtId="165" fontId="16" fillId="0" borderId="25" xfId="5" applyNumberFormat="1" applyFont="1" applyFill="1" applyBorder="1"/>
    <xf numFmtId="165" fontId="16" fillId="0" borderId="22" xfId="5" applyNumberFormat="1" applyFont="1" applyFill="1" applyBorder="1"/>
    <xf numFmtId="0" fontId="13" fillId="0" borderId="2" xfId="2" applyFont="1" applyBorder="1"/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/>
    <xf numFmtId="164" fontId="16" fillId="0" borderId="28" xfId="4" applyNumberFormat="1" applyFont="1" applyBorder="1"/>
    <xf numFmtId="164" fontId="16" fillId="0" borderId="29" xfId="4" applyNumberFormat="1" applyFont="1" applyBorder="1"/>
    <xf numFmtId="165" fontId="16" fillId="0" borderId="30" xfId="5" applyNumberFormat="1" applyFont="1" applyFill="1" applyBorder="1"/>
    <xf numFmtId="165" fontId="16" fillId="0" borderId="27" xfId="5" applyNumberFormat="1" applyFont="1" applyFill="1" applyBorder="1"/>
    <xf numFmtId="0" fontId="12" fillId="0" borderId="31" xfId="2" applyFont="1" applyBorder="1" applyAlignment="1">
      <alignment horizontal="left" indent="2"/>
    </xf>
    <xf numFmtId="0" fontId="12" fillId="0" borderId="32" xfId="2" applyFont="1" applyBorder="1"/>
    <xf numFmtId="0" fontId="17" fillId="3" borderId="20" xfId="2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left" vertical="center" wrapText="1"/>
    </xf>
    <xf numFmtId="0" fontId="19" fillId="0" borderId="0" xfId="7" applyFont="1" applyAlignment="1">
      <alignment horizontal="center" vertical="center"/>
    </xf>
    <xf numFmtId="0" fontId="3" fillId="0" borderId="0" xfId="2" applyFont="1"/>
    <xf numFmtId="0" fontId="3" fillId="0" borderId="20" xfId="2" applyFont="1" applyBorder="1"/>
    <xf numFmtId="0" fontId="3" fillId="0" borderId="0" xfId="2" applyFont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3" fillId="4" borderId="20" xfId="2" applyFont="1" applyFill="1" applyBorder="1" applyAlignment="1">
      <alignment horizontal="left" vertical="top" wrapText="1"/>
    </xf>
    <xf numFmtId="0" fontId="20" fillId="0" borderId="20" xfId="2" applyFont="1" applyBorder="1" applyAlignment="1">
      <alignment horizontal="left" vertical="center"/>
    </xf>
    <xf numFmtId="0" fontId="3" fillId="4" borderId="20" xfId="2" applyFont="1" applyFill="1" applyBorder="1" applyAlignment="1">
      <alignment horizontal="left" vertical="center" wrapText="1"/>
    </xf>
    <xf numFmtId="0" fontId="17" fillId="3" borderId="20" xfId="2" applyFont="1" applyFill="1" applyBorder="1"/>
    <xf numFmtId="0" fontId="20" fillId="3" borderId="20" xfId="2" applyFont="1" applyFill="1" applyBorder="1"/>
    <xf numFmtId="0" fontId="20" fillId="0" borderId="20" xfId="4" applyFont="1" applyBorder="1" applyAlignment="1">
      <alignment horizontal="left" vertical="center"/>
    </xf>
    <xf numFmtId="0" fontId="20" fillId="0" borderId="20" xfId="4" applyFont="1" applyBorder="1" applyAlignment="1">
      <alignment vertical="center" wrapText="1"/>
    </xf>
    <xf numFmtId="0" fontId="3" fillId="2" borderId="20" xfId="4" applyFont="1" applyFill="1" applyBorder="1" applyAlignment="1">
      <alignment horizontal="left" vertical="center"/>
    </xf>
    <xf numFmtId="0" fontId="3" fillId="2" borderId="20" xfId="4" applyFont="1" applyFill="1" applyBorder="1" applyAlignment="1">
      <alignment vertical="center" wrapText="1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/>
    <xf numFmtId="0" fontId="20" fillId="0" borderId="20" xfId="8" applyFont="1" applyBorder="1" applyAlignment="1">
      <alignment horizontal="left" vertical="center" wrapText="1"/>
    </xf>
    <xf numFmtId="0" fontId="20" fillId="0" borderId="20" xfId="8" applyFont="1" applyBorder="1" applyAlignment="1">
      <alignment vertical="center" wrapText="1"/>
    </xf>
    <xf numFmtId="0" fontId="20" fillId="0" borderId="20" xfId="8" applyFont="1" applyBorder="1" applyAlignment="1">
      <alignment horizontal="left" vertical="center"/>
    </xf>
    <xf numFmtId="0" fontId="3" fillId="0" borderId="20" xfId="8" applyFont="1" applyBorder="1" applyAlignment="1">
      <alignment vertical="center" wrapText="1"/>
    </xf>
    <xf numFmtId="0" fontId="3" fillId="0" borderId="0" xfId="2" applyFont="1" applyAlignment="1">
      <alignment vertical="center"/>
    </xf>
  </cellXfs>
  <cellStyles count="9">
    <cellStyle name="Hyperlink 2" xfId="7" xr:uid="{25CF3D42-FDB2-49E4-81F8-7DD5207F41CB}"/>
    <cellStyle name="Normal" xfId="0" builtinId="0"/>
    <cellStyle name="Normal 2 2" xfId="4" xr:uid="{2E42E408-9494-4A78-9D4D-44DB5A337415}"/>
    <cellStyle name="Normal 2 2 5" xfId="6" xr:uid="{92BC9E04-5FCC-42F0-9FDC-AEC004A19CA8}"/>
    <cellStyle name="Normal 3" xfId="8" xr:uid="{D44F82B3-8F54-40D2-8124-78E7D37BC7A4}"/>
    <cellStyle name="Normal 5" xfId="2" xr:uid="{B094B53B-ADFA-4B73-8076-A59F67A2908C}"/>
    <cellStyle name="Normal_parskatu_tabulas_uz5_III_rikojumam 2" xfId="1" xr:uid="{B267FD47-DBC1-4F7D-AA3C-6557D9E2686B}"/>
    <cellStyle name="Normal_rindu_garums_veidlapa" xfId="3" xr:uid="{A8087978-398F-47D4-8950-C344FAC65991}"/>
    <cellStyle name="Percent 2" xfId="5" xr:uid="{BB8651B6-A494-4E80-B965-5AC076441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BC86-43F0-434A-AB92-A6EA85962EE6}">
  <sheetPr>
    <tabColor theme="0" tint="-0.249977111117893"/>
  </sheetPr>
  <dimension ref="A1:Q59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11.42578125" defaultRowHeight="13.5" x14ac:dyDescent="0.25"/>
  <cols>
    <col min="1" max="1" width="42.5703125" style="2" customWidth="1"/>
    <col min="2" max="2" width="10.5703125" style="2" customWidth="1"/>
    <col min="3" max="3" width="11.85546875" style="2" customWidth="1"/>
    <col min="4" max="4" width="13.28515625" style="2" customWidth="1"/>
    <col min="5" max="5" width="11.71093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0.85546875" style="2" customWidth="1"/>
    <col min="10" max="10" width="10.140625" style="2" customWidth="1"/>
    <col min="11" max="11" width="13" style="2" customWidth="1"/>
    <col min="12" max="12" width="12.28515625" style="2" customWidth="1"/>
    <col min="13" max="13" width="11.85546875" style="2" customWidth="1"/>
    <col min="14" max="14" width="27.42578125" style="2" customWidth="1"/>
    <col min="15" max="15" width="20.28515625" style="2" customWidth="1"/>
    <col min="16" max="16" width="20.42578125" style="2" customWidth="1"/>
    <col min="17" max="16384" width="11.42578125" style="2"/>
  </cols>
  <sheetData>
    <row r="1" spans="1:17" s="1" customFormat="1" ht="41.4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16.5" thickBot="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s="3" customFormat="1" ht="90" customHeight="1" x14ac:dyDescent="0.25">
      <c r="A3" s="14" t="s">
        <v>2</v>
      </c>
      <c r="B3" s="15" t="s">
        <v>3</v>
      </c>
      <c r="C3" s="14" t="s">
        <v>4</v>
      </c>
      <c r="D3" s="16" t="s">
        <v>5</v>
      </c>
      <c r="E3" s="16" t="s">
        <v>6</v>
      </c>
      <c r="F3" s="17" t="s">
        <v>7</v>
      </c>
      <c r="G3" s="14" t="s">
        <v>8</v>
      </c>
      <c r="H3" s="16" t="s">
        <v>9</v>
      </c>
      <c r="I3" s="17" t="s">
        <v>10</v>
      </c>
      <c r="J3" s="16" t="s">
        <v>11</v>
      </c>
      <c r="K3" s="16" t="s">
        <v>12</v>
      </c>
      <c r="L3" s="17" t="s">
        <v>13</v>
      </c>
      <c r="M3" s="16" t="s">
        <v>14</v>
      </c>
      <c r="N3" s="18" t="s">
        <v>15</v>
      </c>
      <c r="O3" s="18" t="s">
        <v>16</v>
      </c>
      <c r="P3" s="15" t="s">
        <v>17</v>
      </c>
    </row>
    <row r="4" spans="1:17" s="4" customFormat="1" ht="12" thickBot="1" x14ac:dyDescent="0.25">
      <c r="A4" s="19">
        <v>1</v>
      </c>
      <c r="B4" s="20">
        <v>2</v>
      </c>
      <c r="C4" s="19">
        <v>3</v>
      </c>
      <c r="D4" s="21" t="s">
        <v>18</v>
      </c>
      <c r="E4" s="21" t="s">
        <v>19</v>
      </c>
      <c r="F4" s="22" t="s">
        <v>20</v>
      </c>
      <c r="G4" s="19">
        <v>4</v>
      </c>
      <c r="H4" s="21" t="s">
        <v>21</v>
      </c>
      <c r="I4" s="22" t="s">
        <v>22</v>
      </c>
      <c r="J4" s="21" t="s">
        <v>23</v>
      </c>
      <c r="K4" s="21" t="s">
        <v>24</v>
      </c>
      <c r="L4" s="22" t="s">
        <v>25</v>
      </c>
      <c r="M4" s="21">
        <v>6</v>
      </c>
      <c r="N4" s="23">
        <v>7</v>
      </c>
      <c r="O4" s="23" t="s">
        <v>26</v>
      </c>
      <c r="P4" s="20" t="s">
        <v>27</v>
      </c>
    </row>
    <row r="5" spans="1:17" s="6" customFormat="1" ht="15.75" thickBot="1" x14ac:dyDescent="0.3">
      <c r="A5" s="24" t="s">
        <v>28</v>
      </c>
      <c r="B5" s="25"/>
      <c r="C5" s="26">
        <f>+C6+C10+C18+C26+C31+C37+C41+C50</f>
        <v>286711</v>
      </c>
      <c r="D5" s="27">
        <f t="shared" ref="D5:N5" si="0">D6+D10+D18+D26+D31+D37+D41+D50</f>
        <v>192455</v>
      </c>
      <c r="E5" s="27">
        <f t="shared" si="0"/>
        <v>94256</v>
      </c>
      <c r="F5" s="28">
        <f t="shared" si="0"/>
        <v>190616</v>
      </c>
      <c r="G5" s="26">
        <f t="shared" si="0"/>
        <v>2305688</v>
      </c>
      <c r="H5" s="27">
        <f t="shared" si="0"/>
        <v>1692864</v>
      </c>
      <c r="I5" s="28">
        <f t="shared" si="0"/>
        <v>612824</v>
      </c>
      <c r="J5" s="29">
        <f>IFERROR(G5/C5,"")</f>
        <v>8.0418539923476953</v>
      </c>
      <c r="K5" s="29">
        <f t="shared" ref="K5:L54" si="1">IFERROR(H5/D5,"")</f>
        <v>8.7961549453118906</v>
      </c>
      <c r="L5" s="30">
        <f t="shared" si="1"/>
        <v>6.5016975046681376</v>
      </c>
      <c r="M5" s="27">
        <f t="shared" si="0"/>
        <v>265344</v>
      </c>
      <c r="N5" s="31">
        <f t="shared" si="0"/>
        <v>64178</v>
      </c>
      <c r="O5" s="32">
        <f>N5/C5</f>
        <v>0.22384212674086448</v>
      </c>
      <c r="P5" s="33">
        <f>N5/M5</f>
        <v>0.24186716111915099</v>
      </c>
      <c r="Q5" s="5"/>
    </row>
    <row r="6" spans="1:17" s="6" customFormat="1" x14ac:dyDescent="0.25">
      <c r="A6" s="34" t="s">
        <v>29</v>
      </c>
      <c r="B6" s="35"/>
      <c r="C6" s="36">
        <v>121734</v>
      </c>
      <c r="D6" s="37">
        <v>63754</v>
      </c>
      <c r="E6" s="37">
        <f t="shared" ref="E6:N6" si="2">SUM(E7:E9)</f>
        <v>57980</v>
      </c>
      <c r="F6" s="38">
        <v>91102</v>
      </c>
      <c r="G6" s="36">
        <v>773234</v>
      </c>
      <c r="H6" s="37">
        <v>487028</v>
      </c>
      <c r="I6" s="38">
        <v>286206</v>
      </c>
      <c r="J6" s="39">
        <f>IFERROR(G6/C6,"")</f>
        <v>6.3518326843774133</v>
      </c>
      <c r="K6" s="39">
        <f t="shared" si="1"/>
        <v>7.6391755811400071</v>
      </c>
      <c r="L6" s="40">
        <f t="shared" si="1"/>
        <v>4.9362883753018281</v>
      </c>
      <c r="M6" s="37">
        <v>114153</v>
      </c>
      <c r="N6" s="41">
        <f t="shared" si="2"/>
        <v>36211</v>
      </c>
      <c r="O6" s="42">
        <f>N6/C6</f>
        <v>0.29746003581579511</v>
      </c>
      <c r="P6" s="43">
        <f t="shared" ref="P6:P54" si="3">N6/M6</f>
        <v>0.31721461547221713</v>
      </c>
    </row>
    <row r="7" spans="1:17" x14ac:dyDescent="0.25">
      <c r="A7" s="44" t="s">
        <v>30</v>
      </c>
      <c r="B7" s="45" t="s">
        <v>31</v>
      </c>
      <c r="C7" s="46">
        <v>14590</v>
      </c>
      <c r="D7" s="47">
        <v>8016</v>
      </c>
      <c r="E7" s="47">
        <v>6574</v>
      </c>
      <c r="F7" s="48">
        <v>12717</v>
      </c>
      <c r="G7" s="46">
        <v>69212</v>
      </c>
      <c r="H7" s="47">
        <v>46987</v>
      </c>
      <c r="I7" s="48">
        <v>22225</v>
      </c>
      <c r="J7" s="49">
        <f>IFERROR(G7/C7,"")</f>
        <v>4.7437971213159695</v>
      </c>
      <c r="K7" s="49">
        <f t="shared" si="1"/>
        <v>5.8616516966067866</v>
      </c>
      <c r="L7" s="50">
        <f t="shared" si="1"/>
        <v>3.3807423182233038</v>
      </c>
      <c r="M7" s="47">
        <v>14556</v>
      </c>
      <c r="N7" s="51">
        <v>6994</v>
      </c>
      <c r="O7" s="52">
        <f>N7/C7</f>
        <v>0.47936943111720354</v>
      </c>
      <c r="P7" s="53">
        <f t="shared" si="3"/>
        <v>0.48048914536960702</v>
      </c>
    </row>
    <row r="8" spans="1:17" x14ac:dyDescent="0.25">
      <c r="A8" s="44" t="s">
        <v>32</v>
      </c>
      <c r="B8" s="45" t="s">
        <v>33</v>
      </c>
      <c r="C8" s="46">
        <v>46770</v>
      </c>
      <c r="D8" s="47">
        <v>22152</v>
      </c>
      <c r="E8" s="47">
        <v>24618</v>
      </c>
      <c r="F8" s="48">
        <v>32827</v>
      </c>
      <c r="G8" s="46">
        <v>235164</v>
      </c>
      <c r="H8" s="47">
        <v>152788</v>
      </c>
      <c r="I8" s="48">
        <v>82376</v>
      </c>
      <c r="J8" s="49">
        <f>IFERROR(G8/C8,"")</f>
        <v>5.0280949326491342</v>
      </c>
      <c r="K8" s="49">
        <f t="shared" si="1"/>
        <v>6.8972553268327914</v>
      </c>
      <c r="L8" s="50">
        <f t="shared" si="1"/>
        <v>3.3461694694938662</v>
      </c>
      <c r="M8" s="47">
        <v>43569</v>
      </c>
      <c r="N8" s="51">
        <v>14473</v>
      </c>
      <c r="O8" s="52">
        <f>N8/C8</f>
        <v>0.30945050245884115</v>
      </c>
      <c r="P8" s="53">
        <f t="shared" si="3"/>
        <v>0.33218572838486077</v>
      </c>
    </row>
    <row r="9" spans="1:17" ht="14.25" thickBot="1" x14ac:dyDescent="0.3">
      <c r="A9" s="54" t="s">
        <v>34</v>
      </c>
      <c r="B9" s="55" t="s">
        <v>35</v>
      </c>
      <c r="C9" s="46">
        <v>60374</v>
      </c>
      <c r="D9" s="47">
        <v>33586</v>
      </c>
      <c r="E9" s="47">
        <v>26788</v>
      </c>
      <c r="F9" s="48">
        <v>45558</v>
      </c>
      <c r="G9" s="46">
        <v>468858</v>
      </c>
      <c r="H9" s="47">
        <v>287253</v>
      </c>
      <c r="I9" s="48">
        <v>181605</v>
      </c>
      <c r="J9" s="56">
        <f>IFERROR(G9/C9,"")</f>
        <v>7.7658926027760291</v>
      </c>
      <c r="K9" s="56">
        <f t="shared" si="1"/>
        <v>8.5527600786041802</v>
      </c>
      <c r="L9" s="57">
        <f t="shared" si="1"/>
        <v>6.7793414961923251</v>
      </c>
      <c r="M9" s="47">
        <v>56028</v>
      </c>
      <c r="N9" s="51">
        <v>14744</v>
      </c>
      <c r="O9" s="58">
        <f>N9/C9</f>
        <v>0.24421108424156093</v>
      </c>
      <c r="P9" s="59">
        <f t="shared" si="3"/>
        <v>0.26315413721710573</v>
      </c>
    </row>
    <row r="10" spans="1:17" x14ac:dyDescent="0.25">
      <c r="A10" s="34" t="s">
        <v>36</v>
      </c>
      <c r="B10" s="60"/>
      <c r="C10" s="36">
        <v>80212</v>
      </c>
      <c r="D10" s="37">
        <v>66153</v>
      </c>
      <c r="E10" s="37">
        <f t="shared" ref="E10" si="4">SUM(E11:E17)</f>
        <v>14059</v>
      </c>
      <c r="F10" s="38">
        <v>61688</v>
      </c>
      <c r="G10" s="36">
        <v>504133</v>
      </c>
      <c r="H10" s="37">
        <v>431175</v>
      </c>
      <c r="I10" s="38">
        <v>72958</v>
      </c>
      <c r="J10" s="39">
        <f>IFERROR(G10/C10,"")</f>
        <v>6.2850072308382785</v>
      </c>
      <c r="K10" s="39">
        <f t="shared" si="1"/>
        <v>6.5178449956918056</v>
      </c>
      <c r="L10" s="40">
        <f t="shared" si="1"/>
        <v>5.1894160324347389</v>
      </c>
      <c r="M10" s="37">
        <v>72675</v>
      </c>
      <c r="N10" s="41">
        <v>15648</v>
      </c>
      <c r="O10" s="42">
        <f>N10/C10</f>
        <v>0.19508302997057797</v>
      </c>
      <c r="P10" s="43">
        <f t="shared" si="3"/>
        <v>0.21531475748194015</v>
      </c>
    </row>
    <row r="11" spans="1:17" x14ac:dyDescent="0.25">
      <c r="A11" s="44" t="s">
        <v>37</v>
      </c>
      <c r="B11" s="45" t="s">
        <v>38</v>
      </c>
      <c r="C11" s="46">
        <v>18070</v>
      </c>
      <c r="D11" s="47">
        <v>13266</v>
      </c>
      <c r="E11" s="47">
        <v>4804</v>
      </c>
      <c r="F11" s="48">
        <v>12505</v>
      </c>
      <c r="G11" s="46">
        <v>119418</v>
      </c>
      <c r="H11" s="47">
        <v>86407</v>
      </c>
      <c r="I11" s="48">
        <v>33011</v>
      </c>
      <c r="J11" s="49">
        <f>IFERROR(G11/C11,"")</f>
        <v>6.6086330935251798</v>
      </c>
      <c r="K11" s="49">
        <f t="shared" si="1"/>
        <v>6.5134177596864165</v>
      </c>
      <c r="L11" s="50">
        <f t="shared" si="1"/>
        <v>6.8715653621981678</v>
      </c>
      <c r="M11" s="47">
        <v>16573</v>
      </c>
      <c r="N11" s="51">
        <v>2961</v>
      </c>
      <c r="O11" s="52">
        <f>N11/C11</f>
        <v>0.16386275594908689</v>
      </c>
      <c r="P11" s="53">
        <f t="shared" si="3"/>
        <v>0.17866409219815363</v>
      </c>
    </row>
    <row r="12" spans="1:17" x14ac:dyDescent="0.25">
      <c r="A12" s="44" t="s">
        <v>39</v>
      </c>
      <c r="B12" s="45" t="s">
        <v>40</v>
      </c>
      <c r="C12" s="46">
        <v>10622</v>
      </c>
      <c r="D12" s="47">
        <v>9995</v>
      </c>
      <c r="E12" s="47">
        <v>627</v>
      </c>
      <c r="F12" s="48">
        <v>9376</v>
      </c>
      <c r="G12" s="46">
        <v>62733</v>
      </c>
      <c r="H12" s="47">
        <v>60417</v>
      </c>
      <c r="I12" s="48">
        <v>2316</v>
      </c>
      <c r="J12" s="49">
        <f>IFERROR(G12/C12,"")</f>
        <v>5.9059499152701935</v>
      </c>
      <c r="K12" s="49">
        <f t="shared" si="1"/>
        <v>6.0447223611805905</v>
      </c>
      <c r="L12" s="50">
        <f t="shared" si="1"/>
        <v>3.6937799043062203</v>
      </c>
      <c r="M12" s="47">
        <v>9250</v>
      </c>
      <c r="N12" s="51">
        <v>2067</v>
      </c>
      <c r="O12" s="52">
        <f>N12/C12</f>
        <v>0.1945961212577669</v>
      </c>
      <c r="P12" s="53">
        <f t="shared" si="3"/>
        <v>0.22345945945945947</v>
      </c>
    </row>
    <row r="13" spans="1:17" x14ac:dyDescent="0.25">
      <c r="A13" s="44" t="s">
        <v>41</v>
      </c>
      <c r="B13" s="45" t="s">
        <v>42</v>
      </c>
      <c r="C13" s="46">
        <v>7570</v>
      </c>
      <c r="D13" s="47">
        <v>7225</v>
      </c>
      <c r="E13" s="47">
        <v>345</v>
      </c>
      <c r="F13" s="48">
        <v>6111</v>
      </c>
      <c r="G13" s="46">
        <v>49978</v>
      </c>
      <c r="H13" s="47">
        <v>48721</v>
      </c>
      <c r="I13" s="48">
        <v>1257</v>
      </c>
      <c r="J13" s="49">
        <f>IFERROR(G13/C13,"")</f>
        <v>6.6021136063408195</v>
      </c>
      <c r="K13" s="49">
        <f t="shared" si="1"/>
        <v>6.743391003460208</v>
      </c>
      <c r="L13" s="50">
        <f t="shared" si="1"/>
        <v>3.6434782608695651</v>
      </c>
      <c r="M13" s="47">
        <v>6430</v>
      </c>
      <c r="N13" s="51">
        <v>1402</v>
      </c>
      <c r="O13" s="52">
        <f>N13/C13</f>
        <v>0.18520475561426683</v>
      </c>
      <c r="P13" s="53">
        <f t="shared" si="3"/>
        <v>0.21804043545878693</v>
      </c>
    </row>
    <row r="14" spans="1:17" x14ac:dyDescent="0.25">
      <c r="A14" s="44" t="s">
        <v>43</v>
      </c>
      <c r="B14" s="45" t="s">
        <v>44</v>
      </c>
      <c r="C14" s="46">
        <v>14089</v>
      </c>
      <c r="D14" s="47">
        <v>9127</v>
      </c>
      <c r="E14" s="47">
        <v>4962</v>
      </c>
      <c r="F14" s="48">
        <v>9497</v>
      </c>
      <c r="G14" s="46">
        <v>82260</v>
      </c>
      <c r="H14" s="47">
        <v>63913</v>
      </c>
      <c r="I14" s="48">
        <v>18347</v>
      </c>
      <c r="J14" s="49">
        <f>IFERROR(G14/C14,"")</f>
        <v>5.8385974874015192</v>
      </c>
      <c r="K14" s="49">
        <f t="shared" si="1"/>
        <v>7.0026295606442428</v>
      </c>
      <c r="L14" s="50">
        <f t="shared" si="1"/>
        <v>3.6975010076582024</v>
      </c>
      <c r="M14" s="47">
        <v>13270</v>
      </c>
      <c r="N14" s="51">
        <v>3998</v>
      </c>
      <c r="O14" s="52">
        <f>N14/C14</f>
        <v>0.28376747817446235</v>
      </c>
      <c r="P14" s="53">
        <f t="shared" si="3"/>
        <v>0.30128108515448382</v>
      </c>
    </row>
    <row r="15" spans="1:17" x14ac:dyDescent="0.25">
      <c r="A15" s="44" t="s">
        <v>45</v>
      </c>
      <c r="B15" s="45" t="s">
        <v>46</v>
      </c>
      <c r="C15" s="46">
        <v>10176</v>
      </c>
      <c r="D15" s="47">
        <v>9526</v>
      </c>
      <c r="E15" s="47">
        <v>650</v>
      </c>
      <c r="F15" s="48">
        <v>8512</v>
      </c>
      <c r="G15" s="46">
        <v>68218</v>
      </c>
      <c r="H15" s="47">
        <v>65195</v>
      </c>
      <c r="I15" s="48">
        <v>3023</v>
      </c>
      <c r="J15" s="49">
        <f>IFERROR(G15/C15,"")</f>
        <v>6.7038128930817606</v>
      </c>
      <c r="K15" s="49">
        <f t="shared" si="1"/>
        <v>6.8439009027923579</v>
      </c>
      <c r="L15" s="50">
        <f t="shared" si="1"/>
        <v>4.6507692307692308</v>
      </c>
      <c r="M15" s="47">
        <v>9346</v>
      </c>
      <c r="N15" s="51">
        <v>1222</v>
      </c>
      <c r="O15" s="52">
        <f>N15/C15</f>
        <v>0.12008647798742138</v>
      </c>
      <c r="P15" s="53">
        <f t="shared" si="3"/>
        <v>0.13075112347528353</v>
      </c>
    </row>
    <row r="16" spans="1:17" x14ac:dyDescent="0.25">
      <c r="A16" s="44" t="s">
        <v>47</v>
      </c>
      <c r="B16" s="45" t="s">
        <v>48</v>
      </c>
      <c r="C16" s="46">
        <v>11863</v>
      </c>
      <c r="D16" s="47">
        <v>10729</v>
      </c>
      <c r="E16" s="47">
        <v>1134</v>
      </c>
      <c r="F16" s="48">
        <v>9636</v>
      </c>
      <c r="G16" s="46">
        <v>75915</v>
      </c>
      <c r="H16" s="47">
        <v>67187</v>
      </c>
      <c r="I16" s="48">
        <v>8728</v>
      </c>
      <c r="J16" s="49">
        <f>IFERROR(G16/C16,"")</f>
        <v>6.3993087751833428</v>
      </c>
      <c r="K16" s="49">
        <f t="shared" si="1"/>
        <v>6.2621865970733523</v>
      </c>
      <c r="L16" s="50">
        <f t="shared" si="1"/>
        <v>7.6966490299823631</v>
      </c>
      <c r="M16" s="47">
        <v>10610</v>
      </c>
      <c r="N16" s="51">
        <v>2336</v>
      </c>
      <c r="O16" s="52">
        <f>N16/C16</f>
        <v>0.19691477703784876</v>
      </c>
      <c r="P16" s="53">
        <f t="shared" si="3"/>
        <v>0.22016965127238455</v>
      </c>
    </row>
    <row r="17" spans="1:16" ht="14.25" thickBot="1" x14ac:dyDescent="0.3">
      <c r="A17" s="54" t="s">
        <v>49</v>
      </c>
      <c r="B17" s="55" t="s">
        <v>50</v>
      </c>
      <c r="C17" s="46">
        <v>7822</v>
      </c>
      <c r="D17" s="47">
        <v>6285</v>
      </c>
      <c r="E17" s="47">
        <v>1537</v>
      </c>
      <c r="F17" s="48">
        <v>6051</v>
      </c>
      <c r="G17" s="46">
        <v>45611</v>
      </c>
      <c r="H17" s="47">
        <v>39335</v>
      </c>
      <c r="I17" s="48">
        <v>6276</v>
      </c>
      <c r="J17" s="56">
        <f>IFERROR(G17/C17,"")</f>
        <v>5.8311173612886726</v>
      </c>
      <c r="K17" s="56">
        <f t="shared" si="1"/>
        <v>6.2585521081941131</v>
      </c>
      <c r="L17" s="57">
        <f t="shared" si="1"/>
        <v>4.0832791151594012</v>
      </c>
      <c r="M17" s="47">
        <v>7196</v>
      </c>
      <c r="N17" s="51">
        <v>1662</v>
      </c>
      <c r="O17" s="58">
        <f>N17/C17</f>
        <v>0.21247762720531832</v>
      </c>
      <c r="P17" s="59">
        <f t="shared" si="3"/>
        <v>0.23096164535853253</v>
      </c>
    </row>
    <row r="18" spans="1:16" x14ac:dyDescent="0.25">
      <c r="A18" s="34" t="s">
        <v>51</v>
      </c>
      <c r="B18" s="60"/>
      <c r="C18" s="36">
        <v>27265</v>
      </c>
      <c r="D18" s="37">
        <v>23804</v>
      </c>
      <c r="E18" s="37">
        <f t="shared" ref="E18" si="5">SUM(E19:E25)</f>
        <v>3461</v>
      </c>
      <c r="F18" s="38">
        <v>21993</v>
      </c>
      <c r="G18" s="36">
        <v>156965</v>
      </c>
      <c r="H18" s="37">
        <v>140499</v>
      </c>
      <c r="I18" s="38">
        <v>16466</v>
      </c>
      <c r="J18" s="39">
        <f>IFERROR(G18/C18,"")</f>
        <v>5.7570144874381075</v>
      </c>
      <c r="K18" s="39">
        <f t="shared" si="1"/>
        <v>5.9023273399428664</v>
      </c>
      <c r="L18" s="40">
        <f t="shared" si="1"/>
        <v>4.7575845131464893</v>
      </c>
      <c r="M18" s="37">
        <v>24690</v>
      </c>
      <c r="N18" s="41">
        <v>6004</v>
      </c>
      <c r="O18" s="42">
        <f>N18/C18</f>
        <v>0.22020905923344947</v>
      </c>
      <c r="P18" s="43">
        <f t="shared" si="3"/>
        <v>0.24317537464560551</v>
      </c>
    </row>
    <row r="19" spans="1:16" x14ac:dyDescent="0.25">
      <c r="A19" s="44" t="s">
        <v>52</v>
      </c>
      <c r="B19" s="45" t="s">
        <v>53</v>
      </c>
      <c r="C19" s="46">
        <v>2706</v>
      </c>
      <c r="D19" s="47">
        <v>2505</v>
      </c>
      <c r="E19" s="47">
        <v>201</v>
      </c>
      <c r="F19" s="48">
        <v>2330</v>
      </c>
      <c r="G19" s="46">
        <v>18662</v>
      </c>
      <c r="H19" s="47">
        <v>17384</v>
      </c>
      <c r="I19" s="48">
        <v>1278</v>
      </c>
      <c r="J19" s="49">
        <f>IFERROR(G19/C19,"")</f>
        <v>6.8965262379896526</v>
      </c>
      <c r="K19" s="49">
        <f t="shared" si="1"/>
        <v>6.9397205588822359</v>
      </c>
      <c r="L19" s="50">
        <f t="shared" si="1"/>
        <v>6.3582089552238807</v>
      </c>
      <c r="M19" s="47">
        <v>2401</v>
      </c>
      <c r="N19" s="51">
        <v>399</v>
      </c>
      <c r="O19" s="52">
        <f>N19/C19</f>
        <v>0.14745011086474502</v>
      </c>
      <c r="P19" s="53">
        <f t="shared" si="3"/>
        <v>0.16618075801749271</v>
      </c>
    </row>
    <row r="20" spans="1:16" x14ac:dyDescent="0.25">
      <c r="A20" s="44" t="s">
        <v>54</v>
      </c>
      <c r="B20" s="45" t="s">
        <v>55</v>
      </c>
      <c r="C20" s="46">
        <v>3289</v>
      </c>
      <c r="D20" s="47">
        <v>3116</v>
      </c>
      <c r="E20" s="47">
        <v>173</v>
      </c>
      <c r="F20" s="48">
        <v>3006</v>
      </c>
      <c r="G20" s="46">
        <v>19542</v>
      </c>
      <c r="H20" s="47">
        <v>18625</v>
      </c>
      <c r="I20" s="48">
        <v>917</v>
      </c>
      <c r="J20" s="49">
        <f>IFERROR(G20/C20,"")</f>
        <v>5.941623593797507</v>
      </c>
      <c r="K20" s="49">
        <f t="shared" si="1"/>
        <v>5.9772143774069324</v>
      </c>
      <c r="L20" s="50">
        <f t="shared" si="1"/>
        <v>5.300578034682081</v>
      </c>
      <c r="M20" s="47">
        <v>2851</v>
      </c>
      <c r="N20" s="51">
        <v>700</v>
      </c>
      <c r="O20" s="52">
        <f>N20/C20</f>
        <v>0.21283064761325632</v>
      </c>
      <c r="P20" s="53">
        <f t="shared" si="3"/>
        <v>0.24552788495264818</v>
      </c>
    </row>
    <row r="21" spans="1:16" x14ac:dyDescent="0.25">
      <c r="A21" s="44" t="s">
        <v>56</v>
      </c>
      <c r="B21" s="45" t="s">
        <v>57</v>
      </c>
      <c r="C21" s="46">
        <v>2270</v>
      </c>
      <c r="D21" s="47">
        <v>2129</v>
      </c>
      <c r="E21" s="47">
        <v>141</v>
      </c>
      <c r="F21" s="48">
        <v>1928</v>
      </c>
      <c r="G21" s="46">
        <v>17884</v>
      </c>
      <c r="H21" s="47">
        <v>16934</v>
      </c>
      <c r="I21" s="48">
        <v>950</v>
      </c>
      <c r="J21" s="49">
        <f>IFERROR(G21/C21,"")</f>
        <v>7.8784140969162992</v>
      </c>
      <c r="K21" s="49">
        <f t="shared" si="1"/>
        <v>7.9539689995302956</v>
      </c>
      <c r="L21" s="50">
        <f t="shared" si="1"/>
        <v>6.7375886524822697</v>
      </c>
      <c r="M21" s="47">
        <v>1974</v>
      </c>
      <c r="N21" s="51">
        <v>248</v>
      </c>
      <c r="O21" s="52">
        <f>N21/C21</f>
        <v>0.1092511013215859</v>
      </c>
      <c r="P21" s="53">
        <f t="shared" si="3"/>
        <v>0.12563323201621074</v>
      </c>
    </row>
    <row r="22" spans="1:16" x14ac:dyDescent="0.25">
      <c r="A22" s="44" t="s">
        <v>58</v>
      </c>
      <c r="B22" s="45" t="s">
        <v>59</v>
      </c>
      <c r="C22" s="46">
        <v>4780</v>
      </c>
      <c r="D22" s="47">
        <v>3310</v>
      </c>
      <c r="E22" s="47">
        <v>1470</v>
      </c>
      <c r="F22" s="48">
        <v>3270</v>
      </c>
      <c r="G22" s="46">
        <v>25418</v>
      </c>
      <c r="H22" s="47">
        <v>21313</v>
      </c>
      <c r="I22" s="48">
        <v>4105</v>
      </c>
      <c r="J22" s="49">
        <f>IFERROR(G22/C22,"")</f>
        <v>5.3175732217573222</v>
      </c>
      <c r="K22" s="49">
        <f t="shared" si="1"/>
        <v>6.4389728096676739</v>
      </c>
      <c r="L22" s="50">
        <f t="shared" si="1"/>
        <v>2.7925170068027212</v>
      </c>
      <c r="M22" s="47">
        <v>4391</v>
      </c>
      <c r="N22" s="51">
        <v>1170</v>
      </c>
      <c r="O22" s="52">
        <f>N22/C22</f>
        <v>0.24476987447698745</v>
      </c>
      <c r="P22" s="53">
        <f t="shared" si="3"/>
        <v>0.26645411068093827</v>
      </c>
    </row>
    <row r="23" spans="1:16" x14ac:dyDescent="0.25">
      <c r="A23" s="44" t="s">
        <v>60</v>
      </c>
      <c r="B23" s="45" t="s">
        <v>61</v>
      </c>
      <c r="C23" s="46">
        <v>3993</v>
      </c>
      <c r="D23" s="47">
        <v>3694</v>
      </c>
      <c r="E23" s="47">
        <v>299</v>
      </c>
      <c r="F23" s="48">
        <v>3120</v>
      </c>
      <c r="G23" s="46">
        <v>24568</v>
      </c>
      <c r="H23" s="47">
        <v>21370</v>
      </c>
      <c r="I23" s="48">
        <v>3198</v>
      </c>
      <c r="J23" s="49">
        <f>IFERROR(G23/C23,"")</f>
        <v>6.1527673428499874</v>
      </c>
      <c r="K23" s="49">
        <f t="shared" si="1"/>
        <v>5.785056848944234</v>
      </c>
      <c r="L23" s="50">
        <f t="shared" si="1"/>
        <v>10.695652173913043</v>
      </c>
      <c r="M23" s="47">
        <v>3572</v>
      </c>
      <c r="N23" s="51">
        <v>1027</v>
      </c>
      <c r="O23" s="52">
        <f>N23/C23</f>
        <v>0.25720010017530681</v>
      </c>
      <c r="P23" s="53">
        <f t="shared" si="3"/>
        <v>0.28751399776035835</v>
      </c>
    </row>
    <row r="24" spans="1:16" x14ac:dyDescent="0.25">
      <c r="A24" s="44" t="s">
        <v>62</v>
      </c>
      <c r="B24" s="45" t="s">
        <v>63</v>
      </c>
      <c r="C24" s="46">
        <v>4623</v>
      </c>
      <c r="D24" s="47">
        <v>3489</v>
      </c>
      <c r="E24" s="47">
        <v>1134</v>
      </c>
      <c r="F24" s="48">
        <v>3331</v>
      </c>
      <c r="G24" s="46">
        <v>23674</v>
      </c>
      <c r="H24" s="47">
        <v>17743</v>
      </c>
      <c r="I24" s="48">
        <v>5931</v>
      </c>
      <c r="J24" s="49">
        <f>IFERROR(G24/C24,"")</f>
        <v>5.1209171533636164</v>
      </c>
      <c r="K24" s="49">
        <f t="shared" si="1"/>
        <v>5.0854112926339923</v>
      </c>
      <c r="L24" s="50">
        <f t="shared" si="1"/>
        <v>5.2301587301587302</v>
      </c>
      <c r="M24" s="47">
        <v>4376</v>
      </c>
      <c r="N24" s="51">
        <v>956</v>
      </c>
      <c r="O24" s="52">
        <f>N24/C24</f>
        <v>0.20679212632489724</v>
      </c>
      <c r="P24" s="53">
        <f t="shared" si="3"/>
        <v>0.21846435100548445</v>
      </c>
    </row>
    <row r="25" spans="1:16" ht="14.25" thickBot="1" x14ac:dyDescent="0.3">
      <c r="A25" s="54" t="s">
        <v>64</v>
      </c>
      <c r="B25" s="55" t="s">
        <v>65</v>
      </c>
      <c r="C25" s="46">
        <v>5604</v>
      </c>
      <c r="D25" s="47">
        <v>5561</v>
      </c>
      <c r="E25" s="47">
        <v>43</v>
      </c>
      <c r="F25" s="48">
        <v>5008</v>
      </c>
      <c r="G25" s="46">
        <v>27217</v>
      </c>
      <c r="H25" s="47">
        <v>27130</v>
      </c>
      <c r="I25" s="48">
        <v>87</v>
      </c>
      <c r="J25" s="56">
        <f>IFERROR(G25/C25,"")</f>
        <v>4.856709493219129</v>
      </c>
      <c r="K25" s="56">
        <f t="shared" si="1"/>
        <v>4.8786189534256428</v>
      </c>
      <c r="L25" s="57">
        <f t="shared" si="1"/>
        <v>2.0232558139534884</v>
      </c>
      <c r="M25" s="47">
        <v>5125</v>
      </c>
      <c r="N25" s="51">
        <v>1504</v>
      </c>
      <c r="O25" s="58">
        <f>N25/C25</f>
        <v>0.26837972876516775</v>
      </c>
      <c r="P25" s="59">
        <f t="shared" si="3"/>
        <v>0.29346341463414632</v>
      </c>
    </row>
    <row r="26" spans="1:16" x14ac:dyDescent="0.25">
      <c r="A26" s="34" t="s">
        <v>66</v>
      </c>
      <c r="B26" s="60"/>
      <c r="C26" s="36">
        <v>8119</v>
      </c>
      <c r="D26" s="37">
        <v>7636</v>
      </c>
      <c r="E26" s="37">
        <f t="shared" ref="E26" si="6">SUM(E27:E30)</f>
        <v>483</v>
      </c>
      <c r="F26" s="38">
        <v>7070</v>
      </c>
      <c r="G26" s="36">
        <v>49841</v>
      </c>
      <c r="H26" s="37">
        <v>47553</v>
      </c>
      <c r="I26" s="38">
        <v>2288</v>
      </c>
      <c r="J26" s="39">
        <f>IFERROR(G26/C26,"")</f>
        <v>6.1388101983002832</v>
      </c>
      <c r="K26" s="39">
        <f t="shared" si="1"/>
        <v>6.2274751178627552</v>
      </c>
      <c r="L26" s="40">
        <f t="shared" si="1"/>
        <v>4.7370600414078678</v>
      </c>
      <c r="M26" s="37">
        <v>7373</v>
      </c>
      <c r="N26" s="41">
        <v>1491</v>
      </c>
      <c r="O26" s="42">
        <f>N26/C26</f>
        <v>0.18364330582584062</v>
      </c>
      <c r="P26" s="43">
        <f t="shared" si="3"/>
        <v>0.20222433202224332</v>
      </c>
    </row>
    <row r="27" spans="1:16" x14ac:dyDescent="0.25">
      <c r="A27" s="44" t="s">
        <v>67</v>
      </c>
      <c r="B27" s="45" t="s">
        <v>68</v>
      </c>
      <c r="C27" s="46">
        <v>2478</v>
      </c>
      <c r="D27" s="47">
        <v>2455</v>
      </c>
      <c r="E27" s="47">
        <v>23</v>
      </c>
      <c r="F27" s="48">
        <v>2447</v>
      </c>
      <c r="G27" s="46">
        <v>14116</v>
      </c>
      <c r="H27" s="47">
        <v>13762</v>
      </c>
      <c r="I27" s="48">
        <v>354</v>
      </c>
      <c r="J27" s="49">
        <f>IFERROR(G27/C27,"")</f>
        <v>5.696529459241324</v>
      </c>
      <c r="K27" s="49">
        <f t="shared" si="1"/>
        <v>5.6057026476578411</v>
      </c>
      <c r="L27" s="50">
        <f t="shared" si="1"/>
        <v>15.391304347826088</v>
      </c>
      <c r="M27" s="47">
        <v>2289</v>
      </c>
      <c r="N27" s="51">
        <v>621</v>
      </c>
      <c r="O27" s="52">
        <f>N27/C27</f>
        <v>0.25060532687651332</v>
      </c>
      <c r="P27" s="53">
        <f t="shared" si="3"/>
        <v>0.27129750982961992</v>
      </c>
    </row>
    <row r="28" spans="1:16" x14ac:dyDescent="0.25">
      <c r="A28" s="44" t="s">
        <v>69</v>
      </c>
      <c r="B28" s="45" t="s">
        <v>70</v>
      </c>
      <c r="C28" s="46">
        <v>1742</v>
      </c>
      <c r="D28" s="47">
        <v>1476</v>
      </c>
      <c r="E28" s="47">
        <v>266</v>
      </c>
      <c r="F28" s="48">
        <v>1438</v>
      </c>
      <c r="G28" s="46">
        <v>10685</v>
      </c>
      <c r="H28" s="47">
        <v>9566</v>
      </c>
      <c r="I28" s="48">
        <v>1119</v>
      </c>
      <c r="J28" s="49">
        <f>IFERROR(G28/C28,"")</f>
        <v>6.1337543053960966</v>
      </c>
      <c r="K28" s="49">
        <f t="shared" si="1"/>
        <v>6.4810298102981028</v>
      </c>
      <c r="L28" s="50">
        <f t="shared" si="1"/>
        <v>4.2067669172932334</v>
      </c>
      <c r="M28" s="47">
        <v>1599</v>
      </c>
      <c r="N28" s="51">
        <v>147</v>
      </c>
      <c r="O28" s="52">
        <f>N28/C28</f>
        <v>8.43857634902411E-2</v>
      </c>
      <c r="P28" s="53">
        <f t="shared" si="3"/>
        <v>9.193245778611632E-2</v>
      </c>
    </row>
    <row r="29" spans="1:16" x14ac:dyDescent="0.25">
      <c r="A29" s="44" t="s">
        <v>71</v>
      </c>
      <c r="B29" s="45" t="s">
        <v>72</v>
      </c>
      <c r="C29" s="46">
        <v>1610</v>
      </c>
      <c r="D29" s="47">
        <v>1511</v>
      </c>
      <c r="E29" s="47">
        <v>99</v>
      </c>
      <c r="F29" s="48">
        <v>1153</v>
      </c>
      <c r="G29" s="46">
        <v>9526</v>
      </c>
      <c r="H29" s="47">
        <v>8884</v>
      </c>
      <c r="I29" s="48">
        <v>642</v>
      </c>
      <c r="J29" s="49">
        <f>IFERROR(G29/C29,"")</f>
        <v>5.9167701863354036</v>
      </c>
      <c r="K29" s="49">
        <f t="shared" si="1"/>
        <v>5.8795499669093312</v>
      </c>
      <c r="L29" s="50">
        <f t="shared" si="1"/>
        <v>6.4848484848484844</v>
      </c>
      <c r="M29" s="47">
        <v>1477</v>
      </c>
      <c r="N29" s="51">
        <v>277</v>
      </c>
      <c r="O29" s="52">
        <f>N29/C29</f>
        <v>0.1720496894409938</v>
      </c>
      <c r="P29" s="53">
        <f t="shared" si="3"/>
        <v>0.18754231550440081</v>
      </c>
    </row>
    <row r="30" spans="1:16" ht="14.25" thickBot="1" x14ac:dyDescent="0.3">
      <c r="A30" s="54" t="s">
        <v>73</v>
      </c>
      <c r="B30" s="55" t="s">
        <v>74</v>
      </c>
      <c r="C30" s="46">
        <v>2289</v>
      </c>
      <c r="D30" s="47">
        <v>2194</v>
      </c>
      <c r="E30" s="47">
        <v>95</v>
      </c>
      <c r="F30" s="48">
        <v>2032</v>
      </c>
      <c r="G30" s="46">
        <v>15514</v>
      </c>
      <c r="H30" s="47">
        <v>15341</v>
      </c>
      <c r="I30" s="48">
        <v>173</v>
      </c>
      <c r="J30" s="56">
        <f>IFERROR(G30/C30,"")</f>
        <v>6.777632153778943</v>
      </c>
      <c r="K30" s="56">
        <f t="shared" si="1"/>
        <v>6.9922515952597992</v>
      </c>
      <c r="L30" s="57">
        <f t="shared" si="1"/>
        <v>1.8210526315789475</v>
      </c>
      <c r="M30" s="47">
        <v>2008</v>
      </c>
      <c r="N30" s="51">
        <v>446</v>
      </c>
      <c r="O30" s="58">
        <f>N30/C30</f>
        <v>0.19484491044124072</v>
      </c>
      <c r="P30" s="59">
        <f t="shared" si="3"/>
        <v>0.22211155378486055</v>
      </c>
    </row>
    <row r="31" spans="1:16" x14ac:dyDescent="0.25">
      <c r="A31" s="34" t="s">
        <v>75</v>
      </c>
      <c r="B31" s="60"/>
      <c r="C31" s="36">
        <v>5060</v>
      </c>
      <c r="D31" s="47">
        <v>12</v>
      </c>
      <c r="E31" s="37">
        <f t="shared" ref="E31" si="7">SUM(E32:E36)</f>
        <v>5048</v>
      </c>
      <c r="F31" s="38">
        <v>1257</v>
      </c>
      <c r="G31" s="36">
        <v>46860</v>
      </c>
      <c r="H31" s="37">
        <v>101</v>
      </c>
      <c r="I31" s="38">
        <v>46759</v>
      </c>
      <c r="J31" s="39">
        <f>IFERROR(G31/C31,"")</f>
        <v>9.2608695652173907</v>
      </c>
      <c r="K31" s="39">
        <f t="shared" si="1"/>
        <v>8.4166666666666661</v>
      </c>
      <c r="L31" s="40">
        <f t="shared" si="1"/>
        <v>9.2628763866877968</v>
      </c>
      <c r="M31" s="37">
        <v>4365</v>
      </c>
      <c r="N31" s="41">
        <v>127</v>
      </c>
      <c r="O31" s="42">
        <f>N31/C31</f>
        <v>2.5098814229249013E-2</v>
      </c>
      <c r="P31" s="43">
        <f t="shared" si="3"/>
        <v>2.9095074455899199E-2</v>
      </c>
    </row>
    <row r="32" spans="1:16" x14ac:dyDescent="0.25">
      <c r="A32" s="44" t="s">
        <v>76</v>
      </c>
      <c r="B32" s="45" t="s">
        <v>77</v>
      </c>
      <c r="C32" s="46">
        <v>1346</v>
      </c>
      <c r="D32" s="47">
        <v>12</v>
      </c>
      <c r="E32" s="47">
        <v>1334</v>
      </c>
      <c r="F32" s="48">
        <v>330</v>
      </c>
      <c r="G32" s="46">
        <v>11023</v>
      </c>
      <c r="H32" s="47">
        <v>101</v>
      </c>
      <c r="I32" s="48">
        <v>10922</v>
      </c>
      <c r="J32" s="49">
        <f>IFERROR(G32/C32,"")</f>
        <v>8.1894502228826145</v>
      </c>
      <c r="K32" s="49">
        <f t="shared" si="1"/>
        <v>8.4166666666666661</v>
      </c>
      <c r="L32" s="50">
        <f t="shared" si="1"/>
        <v>8.1874062968515737</v>
      </c>
      <c r="M32" s="47">
        <v>1209</v>
      </c>
      <c r="N32" s="51">
        <v>19</v>
      </c>
      <c r="O32" s="52">
        <f>N32/C32</f>
        <v>1.4115898959881129E-2</v>
      </c>
      <c r="P32" s="53">
        <f t="shared" si="3"/>
        <v>1.5715467328370553E-2</v>
      </c>
    </row>
    <row r="33" spans="1:16" x14ac:dyDescent="0.25">
      <c r="A33" s="44" t="s">
        <v>78</v>
      </c>
      <c r="B33" s="45" t="s">
        <v>79</v>
      </c>
      <c r="C33" s="46">
        <v>890</v>
      </c>
      <c r="D33" s="47" t="s">
        <v>80</v>
      </c>
      <c r="E33" s="47">
        <v>890</v>
      </c>
      <c r="F33" s="48">
        <v>209</v>
      </c>
      <c r="G33" s="46">
        <v>8965</v>
      </c>
      <c r="H33" s="47" t="s">
        <v>80</v>
      </c>
      <c r="I33" s="48">
        <v>8965</v>
      </c>
      <c r="J33" s="49">
        <f>IFERROR(G33/C33,"")</f>
        <v>10.073033707865168</v>
      </c>
      <c r="K33" s="49" t="str">
        <f t="shared" si="1"/>
        <v/>
      </c>
      <c r="L33" s="50">
        <f t="shared" si="1"/>
        <v>10.073033707865168</v>
      </c>
      <c r="M33" s="47">
        <v>672</v>
      </c>
      <c r="N33" s="51">
        <v>54</v>
      </c>
      <c r="O33" s="52">
        <f>N33/C33</f>
        <v>6.0674157303370786E-2</v>
      </c>
      <c r="P33" s="53">
        <f t="shared" si="3"/>
        <v>8.0357142857142863E-2</v>
      </c>
    </row>
    <row r="34" spans="1:16" x14ac:dyDescent="0.25">
      <c r="A34" s="44" t="s">
        <v>81</v>
      </c>
      <c r="B34" s="45" t="s">
        <v>82</v>
      </c>
      <c r="C34" s="46">
        <v>841</v>
      </c>
      <c r="D34" s="47" t="s">
        <v>80</v>
      </c>
      <c r="E34" s="47">
        <v>841</v>
      </c>
      <c r="F34" s="48">
        <v>391</v>
      </c>
      <c r="G34" s="46">
        <v>8164</v>
      </c>
      <c r="H34" s="47" t="s">
        <v>80</v>
      </c>
      <c r="I34" s="48">
        <v>8164</v>
      </c>
      <c r="J34" s="49">
        <f>IFERROR(G34/C34,"")</f>
        <v>9.7074910820451841</v>
      </c>
      <c r="K34" s="49" t="str">
        <f t="shared" si="1"/>
        <v/>
      </c>
      <c r="L34" s="50">
        <f t="shared" si="1"/>
        <v>9.7074910820451841</v>
      </c>
      <c r="M34" s="47">
        <v>733</v>
      </c>
      <c r="N34" s="51">
        <v>23</v>
      </c>
      <c r="O34" s="52">
        <f>N34/C34</f>
        <v>2.7348394768133173E-2</v>
      </c>
      <c r="P34" s="53">
        <f t="shared" si="3"/>
        <v>3.1377899045020467E-2</v>
      </c>
    </row>
    <row r="35" spans="1:16" x14ac:dyDescent="0.25">
      <c r="A35" s="44" t="s">
        <v>83</v>
      </c>
      <c r="B35" s="45" t="s">
        <v>84</v>
      </c>
      <c r="C35" s="46">
        <v>724</v>
      </c>
      <c r="D35" s="47" t="s">
        <v>80</v>
      </c>
      <c r="E35" s="47">
        <v>724</v>
      </c>
      <c r="F35" s="48">
        <v>41</v>
      </c>
      <c r="G35" s="46">
        <v>7156</v>
      </c>
      <c r="H35" s="47" t="s">
        <v>80</v>
      </c>
      <c r="I35" s="48">
        <v>7156</v>
      </c>
      <c r="J35" s="49">
        <f>IFERROR(G35/C35,"")</f>
        <v>9.8839779005524857</v>
      </c>
      <c r="K35" s="49" t="str">
        <f t="shared" si="1"/>
        <v/>
      </c>
      <c r="L35" s="50">
        <f t="shared" si="1"/>
        <v>9.8839779005524857</v>
      </c>
      <c r="M35" s="47">
        <v>590</v>
      </c>
      <c r="N35" s="51">
        <v>16</v>
      </c>
      <c r="O35" s="52">
        <f>N35/C35</f>
        <v>2.2099447513812154E-2</v>
      </c>
      <c r="P35" s="53">
        <f t="shared" si="3"/>
        <v>2.7118644067796609E-2</v>
      </c>
    </row>
    <row r="36" spans="1:16" ht="14.25" thickBot="1" x14ac:dyDescent="0.3">
      <c r="A36" s="44" t="s">
        <v>85</v>
      </c>
      <c r="B36" s="45" t="s">
        <v>86</v>
      </c>
      <c r="C36" s="46">
        <v>1259</v>
      </c>
      <c r="D36" s="47" t="s">
        <v>80</v>
      </c>
      <c r="E36" s="47">
        <v>1259</v>
      </c>
      <c r="F36" s="48">
        <v>286</v>
      </c>
      <c r="G36" s="46">
        <v>11552</v>
      </c>
      <c r="H36" s="47" t="s">
        <v>80</v>
      </c>
      <c r="I36" s="48">
        <v>11552</v>
      </c>
      <c r="J36" s="49">
        <f>IFERROR(G36/C36,"")</f>
        <v>9.1755361397934863</v>
      </c>
      <c r="K36" s="49" t="str">
        <f t="shared" si="1"/>
        <v/>
      </c>
      <c r="L36" s="50">
        <f t="shared" si="1"/>
        <v>9.1755361397934863</v>
      </c>
      <c r="M36" s="47">
        <v>1161</v>
      </c>
      <c r="N36" s="51">
        <v>15</v>
      </c>
      <c r="O36" s="52">
        <f>N36/C36</f>
        <v>1.1914217633042097E-2</v>
      </c>
      <c r="P36" s="53">
        <f t="shared" si="3"/>
        <v>1.2919896640826873E-2</v>
      </c>
    </row>
    <row r="37" spans="1:16" x14ac:dyDescent="0.25">
      <c r="A37" s="34" t="s">
        <v>87</v>
      </c>
      <c r="B37" s="60"/>
      <c r="C37" s="36">
        <v>17644</v>
      </c>
      <c r="D37" s="37">
        <v>9232</v>
      </c>
      <c r="E37" s="37">
        <f t="shared" ref="E37" si="8">SUM(E38:E40)</f>
        <v>8412</v>
      </c>
      <c r="F37" s="38">
        <v>4897</v>
      </c>
      <c r="G37" s="36">
        <v>137729</v>
      </c>
      <c r="H37" s="37">
        <v>51389</v>
      </c>
      <c r="I37" s="38">
        <v>86340</v>
      </c>
      <c r="J37" s="39">
        <f>IFERROR(G37/C37,"")</f>
        <v>7.8059963727046018</v>
      </c>
      <c r="K37" s="39">
        <f t="shared" si="1"/>
        <v>5.5663994800693244</v>
      </c>
      <c r="L37" s="40">
        <f t="shared" si="1"/>
        <v>10.263908701854493</v>
      </c>
      <c r="M37" s="37">
        <v>17302</v>
      </c>
      <c r="N37" s="41">
        <v>3175</v>
      </c>
      <c r="O37" s="42">
        <f>N37/C37</f>
        <v>0.17994785762865564</v>
      </c>
      <c r="P37" s="43">
        <f t="shared" si="3"/>
        <v>0.18350479713327938</v>
      </c>
    </row>
    <row r="38" spans="1:16" x14ac:dyDescent="0.25">
      <c r="A38" s="44" t="s">
        <v>88</v>
      </c>
      <c r="B38" s="45" t="s">
        <v>89</v>
      </c>
      <c r="C38" s="46">
        <v>4807</v>
      </c>
      <c r="D38" s="47" t="s">
        <v>80</v>
      </c>
      <c r="E38" s="47">
        <v>4807</v>
      </c>
      <c r="F38" s="48"/>
      <c r="G38" s="46">
        <v>70033</v>
      </c>
      <c r="H38" s="47" t="s">
        <v>80</v>
      </c>
      <c r="I38" s="48">
        <v>70033</v>
      </c>
      <c r="J38" s="49">
        <f>IFERROR(G38/C38,"")</f>
        <v>14.568961930517995</v>
      </c>
      <c r="K38" s="49" t="str">
        <f t="shared" si="1"/>
        <v/>
      </c>
      <c r="L38" s="50">
        <f t="shared" si="1"/>
        <v>14.568961930517995</v>
      </c>
      <c r="M38" s="47">
        <v>4716</v>
      </c>
      <c r="N38" s="51">
        <v>44</v>
      </c>
      <c r="O38" s="52">
        <f>N38/C38</f>
        <v>9.1533180778032037E-3</v>
      </c>
      <c r="P38" s="53">
        <f t="shared" si="3"/>
        <v>9.3299406276505514E-3</v>
      </c>
    </row>
    <row r="39" spans="1:16" x14ac:dyDescent="0.25">
      <c r="A39" s="44" t="s">
        <v>90</v>
      </c>
      <c r="B39" s="45" t="s">
        <v>91</v>
      </c>
      <c r="C39" s="46">
        <v>5584</v>
      </c>
      <c r="D39" s="47">
        <v>5584</v>
      </c>
      <c r="E39" s="47" t="s">
        <v>80</v>
      </c>
      <c r="F39" s="48">
        <v>1139</v>
      </c>
      <c r="G39" s="46">
        <v>22380</v>
      </c>
      <c r="H39" s="47">
        <v>22380</v>
      </c>
      <c r="I39" s="48" t="s">
        <v>80</v>
      </c>
      <c r="J39" s="49">
        <f>IFERROR(G39/C39,"")</f>
        <v>4.0078796561604584</v>
      </c>
      <c r="K39" s="49">
        <f t="shared" si="1"/>
        <v>4.0078796561604584</v>
      </c>
      <c r="L39" s="50" t="str">
        <f t="shared" si="1"/>
        <v/>
      </c>
      <c r="M39" s="47">
        <v>5430</v>
      </c>
      <c r="N39" s="51">
        <v>1125</v>
      </c>
      <c r="O39" s="52">
        <f>N39/C39</f>
        <v>0.20146848137535817</v>
      </c>
      <c r="P39" s="53">
        <f t="shared" si="3"/>
        <v>0.20718232044198895</v>
      </c>
    </row>
    <row r="40" spans="1:16" ht="14.25" thickBot="1" x14ac:dyDescent="0.3">
      <c r="A40" s="54" t="s">
        <v>92</v>
      </c>
      <c r="B40" s="55" t="s">
        <v>93</v>
      </c>
      <c r="C40" s="46">
        <v>7253</v>
      </c>
      <c r="D40" s="47">
        <v>3648</v>
      </c>
      <c r="E40" s="47">
        <v>3605</v>
      </c>
      <c r="F40" s="48">
        <v>3758</v>
      </c>
      <c r="G40" s="46">
        <v>45316</v>
      </c>
      <c r="H40" s="47">
        <v>29009</v>
      </c>
      <c r="I40" s="48">
        <v>16307</v>
      </c>
      <c r="J40" s="56">
        <f>IFERROR(G40/C40,"")</f>
        <v>6.2478974217565142</v>
      </c>
      <c r="K40" s="56">
        <f t="shared" si="1"/>
        <v>7.9520285087719298</v>
      </c>
      <c r="L40" s="57">
        <f t="shared" si="1"/>
        <v>4.5234396671289874</v>
      </c>
      <c r="M40" s="47">
        <v>7156</v>
      </c>
      <c r="N40" s="51">
        <v>2006</v>
      </c>
      <c r="O40" s="58">
        <f>N40/C40</f>
        <v>0.27657521025782433</v>
      </c>
      <c r="P40" s="59">
        <f t="shared" si="3"/>
        <v>0.28032420346562326</v>
      </c>
    </row>
    <row r="41" spans="1:16" x14ac:dyDescent="0.25">
      <c r="A41" s="34" t="s">
        <v>94</v>
      </c>
      <c r="B41" s="60"/>
      <c r="C41" s="36">
        <v>24131</v>
      </c>
      <c r="D41" s="37">
        <v>21354</v>
      </c>
      <c r="E41" s="37">
        <f t="shared" ref="E41" si="9">SUM(E42:E49)</f>
        <v>2777</v>
      </c>
      <c r="F41" s="38">
        <v>2160</v>
      </c>
      <c r="G41" s="36">
        <v>614895</v>
      </c>
      <c r="H41" s="37">
        <v>529837</v>
      </c>
      <c r="I41" s="38">
        <v>85058</v>
      </c>
      <c r="J41" s="39">
        <f>IFERROR(G41/C41,"")</f>
        <v>25.481538270274751</v>
      </c>
      <c r="K41" s="39">
        <f t="shared" si="1"/>
        <v>24.812072679591644</v>
      </c>
      <c r="L41" s="40">
        <f t="shared" si="1"/>
        <v>30.629456247749371</v>
      </c>
      <c r="M41" s="37">
        <v>22463</v>
      </c>
      <c r="N41" s="41">
        <v>1439</v>
      </c>
      <c r="O41" s="42">
        <f>N41/C41</f>
        <v>5.9632837429033192E-2</v>
      </c>
      <c r="P41" s="43">
        <f t="shared" si="3"/>
        <v>6.4060900146908253E-2</v>
      </c>
    </row>
    <row r="42" spans="1:16" x14ac:dyDescent="0.25">
      <c r="A42" s="44" t="s">
        <v>95</v>
      </c>
      <c r="B42" s="45" t="s">
        <v>96</v>
      </c>
      <c r="C42" s="46">
        <v>158</v>
      </c>
      <c r="D42" s="47" t="s">
        <v>80</v>
      </c>
      <c r="E42" s="47">
        <v>158</v>
      </c>
      <c r="F42" s="48" t="s">
        <v>80</v>
      </c>
      <c r="G42" s="46">
        <v>8443</v>
      </c>
      <c r="H42" s="47" t="s">
        <v>80</v>
      </c>
      <c r="I42" s="48">
        <v>8443</v>
      </c>
      <c r="J42" s="49">
        <f>IFERROR(G42/C42,"")</f>
        <v>53.436708860759495</v>
      </c>
      <c r="K42" s="49" t="str">
        <f t="shared" si="1"/>
        <v/>
      </c>
      <c r="L42" s="50">
        <f t="shared" si="1"/>
        <v>53.436708860759495</v>
      </c>
      <c r="M42" s="47">
        <v>128</v>
      </c>
      <c r="N42" s="51">
        <v>1</v>
      </c>
      <c r="O42" s="52">
        <f>N42/C42</f>
        <v>6.3291139240506328E-3</v>
      </c>
      <c r="P42" s="53">
        <f t="shared" si="3"/>
        <v>7.8125E-3</v>
      </c>
    </row>
    <row r="43" spans="1:16" x14ac:dyDescent="0.25">
      <c r="A43" s="44" t="s">
        <v>97</v>
      </c>
      <c r="B43" s="45" t="s">
        <v>98</v>
      </c>
      <c r="C43" s="46">
        <v>4323</v>
      </c>
      <c r="D43" s="47">
        <v>4323</v>
      </c>
      <c r="E43" s="47" t="s">
        <v>80</v>
      </c>
      <c r="F43" s="48" t="s">
        <v>80</v>
      </c>
      <c r="G43" s="46">
        <v>216918</v>
      </c>
      <c r="H43" s="47">
        <v>216918</v>
      </c>
      <c r="I43" s="48" t="s">
        <v>80</v>
      </c>
      <c r="J43" s="49">
        <f>IFERROR(G43/C43,"")</f>
        <v>50.177654406662043</v>
      </c>
      <c r="K43" s="49">
        <f t="shared" si="1"/>
        <v>50.177654406662043</v>
      </c>
      <c r="L43" s="50" t="str">
        <f t="shared" si="1"/>
        <v/>
      </c>
      <c r="M43" s="47">
        <v>3555</v>
      </c>
      <c r="N43" s="51">
        <v>67</v>
      </c>
      <c r="O43" s="52">
        <f>N43/C43</f>
        <v>1.549849641452695E-2</v>
      </c>
      <c r="P43" s="53">
        <f t="shared" si="3"/>
        <v>1.8846694796061884E-2</v>
      </c>
    </row>
    <row r="44" spans="1:16" x14ac:dyDescent="0.25">
      <c r="A44" s="44" t="s">
        <v>99</v>
      </c>
      <c r="B44" s="45" t="s">
        <v>100</v>
      </c>
      <c r="C44" s="46">
        <v>1124</v>
      </c>
      <c r="D44" s="47">
        <v>1124</v>
      </c>
      <c r="E44" s="47" t="s">
        <v>80</v>
      </c>
      <c r="F44" s="48" t="s">
        <v>80</v>
      </c>
      <c r="G44" s="46">
        <v>32757</v>
      </c>
      <c r="H44" s="47">
        <v>32735</v>
      </c>
      <c r="I44" s="48">
        <v>22</v>
      </c>
      <c r="J44" s="49">
        <f>IFERROR(G44/C44,"")</f>
        <v>29.143238434163703</v>
      </c>
      <c r="K44" s="49">
        <f t="shared" si="1"/>
        <v>29.123665480427047</v>
      </c>
      <c r="L44" s="50" t="str">
        <f t="shared" si="1"/>
        <v/>
      </c>
      <c r="M44" s="47">
        <v>1072</v>
      </c>
      <c r="N44" s="51">
        <v>26</v>
      </c>
      <c r="O44" s="52">
        <f>N44/C44</f>
        <v>2.3131672597864767E-2</v>
      </c>
      <c r="P44" s="53">
        <f t="shared" si="3"/>
        <v>2.4253731343283583E-2</v>
      </c>
    </row>
    <row r="45" spans="1:16" x14ac:dyDescent="0.25">
      <c r="A45" s="44" t="s">
        <v>101</v>
      </c>
      <c r="B45" s="45" t="s">
        <v>102</v>
      </c>
      <c r="C45" s="46">
        <v>3543</v>
      </c>
      <c r="D45" s="47">
        <v>1939</v>
      </c>
      <c r="E45" s="47">
        <v>1604</v>
      </c>
      <c r="F45" s="48">
        <v>2160</v>
      </c>
      <c r="G45" s="46">
        <v>34751</v>
      </c>
      <c r="H45" s="47">
        <v>21947</v>
      </c>
      <c r="I45" s="48">
        <v>12804</v>
      </c>
      <c r="J45" s="49">
        <f>IFERROR(G45/C45,"")</f>
        <v>9.8083545018346037</v>
      </c>
      <c r="K45" s="49">
        <f t="shared" si="1"/>
        <v>11.318720990201134</v>
      </c>
      <c r="L45" s="50">
        <f t="shared" si="1"/>
        <v>7.9825436408977559</v>
      </c>
      <c r="M45" s="47">
        <v>3414</v>
      </c>
      <c r="N45" s="51">
        <v>491</v>
      </c>
      <c r="O45" s="52">
        <f>N45/C45</f>
        <v>0.13858312164832062</v>
      </c>
      <c r="P45" s="53">
        <f t="shared" si="3"/>
        <v>0.14381956649091973</v>
      </c>
    </row>
    <row r="46" spans="1:16" x14ac:dyDescent="0.25">
      <c r="A46" s="44" t="s">
        <v>103</v>
      </c>
      <c r="B46" s="45" t="s">
        <v>104</v>
      </c>
      <c r="C46" s="46">
        <v>6791</v>
      </c>
      <c r="D46" s="47">
        <v>6525</v>
      </c>
      <c r="E46" s="47">
        <v>266</v>
      </c>
      <c r="F46" s="48" t="s">
        <v>80</v>
      </c>
      <c r="G46" s="46">
        <v>164332</v>
      </c>
      <c r="H46" s="47">
        <v>122078</v>
      </c>
      <c r="I46" s="48">
        <v>42254</v>
      </c>
      <c r="J46" s="49">
        <f>IFERROR(G46/C46,"")</f>
        <v>24.198498012074804</v>
      </c>
      <c r="K46" s="49">
        <f t="shared" si="1"/>
        <v>18.709272030651341</v>
      </c>
      <c r="L46" s="50">
        <f t="shared" si="1"/>
        <v>158.84962406015038</v>
      </c>
      <c r="M46" s="47">
        <v>6423</v>
      </c>
      <c r="N46" s="51">
        <v>253</v>
      </c>
      <c r="O46" s="52">
        <f>N46/C46</f>
        <v>3.7255190693565012E-2</v>
      </c>
      <c r="P46" s="53">
        <f t="shared" si="3"/>
        <v>3.9389693289739999E-2</v>
      </c>
    </row>
    <row r="47" spans="1:16" x14ac:dyDescent="0.25">
      <c r="A47" s="44" t="s">
        <v>105</v>
      </c>
      <c r="B47" s="45" t="s">
        <v>106</v>
      </c>
      <c r="C47" s="46">
        <v>1408</v>
      </c>
      <c r="D47" s="47">
        <v>907</v>
      </c>
      <c r="E47" s="47">
        <v>501</v>
      </c>
      <c r="F47" s="48" t="s">
        <v>80</v>
      </c>
      <c r="G47" s="46">
        <v>8604</v>
      </c>
      <c r="H47" s="47">
        <v>2690</v>
      </c>
      <c r="I47" s="48">
        <v>5914</v>
      </c>
      <c r="J47" s="49">
        <f>IFERROR(G47/C47,"")</f>
        <v>6.1107954545454541</v>
      </c>
      <c r="K47" s="49">
        <f t="shared" si="1"/>
        <v>2.965821389195149</v>
      </c>
      <c r="L47" s="50">
        <f t="shared" si="1"/>
        <v>11.80439121756487</v>
      </c>
      <c r="M47" s="47">
        <v>1357</v>
      </c>
      <c r="N47" s="51">
        <v>341</v>
      </c>
      <c r="O47" s="52">
        <f>N47/C47</f>
        <v>0.2421875</v>
      </c>
      <c r="P47" s="53">
        <f t="shared" si="3"/>
        <v>0.25128960943257184</v>
      </c>
    </row>
    <row r="48" spans="1:16" x14ac:dyDescent="0.25">
      <c r="A48" s="44" t="s">
        <v>107</v>
      </c>
      <c r="B48" s="45" t="s">
        <v>108</v>
      </c>
      <c r="C48" s="46">
        <v>3300</v>
      </c>
      <c r="D48" s="47">
        <v>3096</v>
      </c>
      <c r="E48" s="47">
        <v>204</v>
      </c>
      <c r="F48" s="48" t="s">
        <v>80</v>
      </c>
      <c r="G48" s="46">
        <v>74054</v>
      </c>
      <c r="H48" s="47">
        <v>67150</v>
      </c>
      <c r="I48" s="48">
        <v>6904</v>
      </c>
      <c r="J48" s="49">
        <f>IFERROR(G48/C48,"")</f>
        <v>22.440606060606061</v>
      </c>
      <c r="K48" s="49">
        <f t="shared" si="1"/>
        <v>21.689276485788113</v>
      </c>
      <c r="L48" s="50">
        <f t="shared" si="1"/>
        <v>33.843137254901961</v>
      </c>
      <c r="M48" s="47">
        <v>3165</v>
      </c>
      <c r="N48" s="51">
        <v>168</v>
      </c>
      <c r="O48" s="52">
        <f>N48/C48</f>
        <v>5.0909090909090911E-2</v>
      </c>
      <c r="P48" s="53">
        <f t="shared" si="3"/>
        <v>5.3080568720379147E-2</v>
      </c>
    </row>
    <row r="49" spans="1:16" ht="14.25" thickBot="1" x14ac:dyDescent="0.3">
      <c r="A49" s="54" t="s">
        <v>109</v>
      </c>
      <c r="B49" s="55" t="s">
        <v>110</v>
      </c>
      <c r="C49" s="46">
        <v>3484</v>
      </c>
      <c r="D49" s="47">
        <v>3440</v>
      </c>
      <c r="E49" s="47">
        <v>44</v>
      </c>
      <c r="F49" s="48" t="s">
        <v>80</v>
      </c>
      <c r="G49" s="46">
        <v>75036</v>
      </c>
      <c r="H49" s="47">
        <v>66319</v>
      </c>
      <c r="I49" s="48">
        <v>8717</v>
      </c>
      <c r="J49" s="56">
        <f>IFERROR(G49/C49,"")</f>
        <v>21.53731343283582</v>
      </c>
      <c r="K49" s="56">
        <f t="shared" si="1"/>
        <v>19.278779069767442</v>
      </c>
      <c r="L49" s="57">
        <f t="shared" si="1"/>
        <v>198.11363636363637</v>
      </c>
      <c r="M49" s="47">
        <v>3349</v>
      </c>
      <c r="N49" s="51">
        <v>92</v>
      </c>
      <c r="O49" s="58">
        <f>N49/C49</f>
        <v>2.6406429391504019E-2</v>
      </c>
      <c r="P49" s="59">
        <f t="shared" si="3"/>
        <v>2.7470886831890116E-2</v>
      </c>
    </row>
    <row r="50" spans="1:16" x14ac:dyDescent="0.25">
      <c r="A50" s="34" t="s">
        <v>111</v>
      </c>
      <c r="B50" s="60"/>
      <c r="C50" s="36">
        <f>SUM(C51:C54)</f>
        <v>2546</v>
      </c>
      <c r="D50" s="37">
        <v>510</v>
      </c>
      <c r="E50" s="37">
        <f t="shared" ref="E50" si="10">SUM(E51:E54)</f>
        <v>2036</v>
      </c>
      <c r="F50" s="38">
        <v>449</v>
      </c>
      <c r="G50" s="36">
        <v>22031</v>
      </c>
      <c r="H50" s="37">
        <v>5282</v>
      </c>
      <c r="I50" s="38">
        <v>16749</v>
      </c>
      <c r="J50" s="39">
        <f>IFERROR(G50/C50,"")</f>
        <v>8.6531814611154747</v>
      </c>
      <c r="K50" s="39">
        <f t="shared" si="1"/>
        <v>10.35686274509804</v>
      </c>
      <c r="L50" s="40">
        <f t="shared" si="1"/>
        <v>8.2264243614931232</v>
      </c>
      <c r="M50" s="37">
        <v>2323</v>
      </c>
      <c r="N50" s="41">
        <v>83</v>
      </c>
      <c r="O50" s="42">
        <f>N50/C50</f>
        <v>3.260015710919089E-2</v>
      </c>
      <c r="P50" s="43">
        <f t="shared" si="3"/>
        <v>3.5729659922513993E-2</v>
      </c>
    </row>
    <row r="51" spans="1:16" x14ac:dyDescent="0.25">
      <c r="A51" s="61" t="s">
        <v>112</v>
      </c>
      <c r="B51" s="62" t="s">
        <v>113</v>
      </c>
      <c r="C51" s="46">
        <v>792</v>
      </c>
      <c r="D51" s="47">
        <v>1</v>
      </c>
      <c r="E51" s="47">
        <v>791</v>
      </c>
      <c r="F51" s="48">
        <v>192</v>
      </c>
      <c r="G51" s="46">
        <v>5408</v>
      </c>
      <c r="H51" s="47">
        <v>4</v>
      </c>
      <c r="I51" s="48">
        <v>5404</v>
      </c>
      <c r="J51" s="63">
        <f>IFERROR(G51/C51,"")</f>
        <v>6.8282828282828278</v>
      </c>
      <c r="K51" s="63">
        <f t="shared" si="1"/>
        <v>4</v>
      </c>
      <c r="L51" s="64">
        <f t="shared" si="1"/>
        <v>6.831858407079646</v>
      </c>
      <c r="M51" s="47">
        <v>667</v>
      </c>
      <c r="N51" s="51">
        <v>57</v>
      </c>
      <c r="O51" s="65">
        <f>N51/C51</f>
        <v>7.1969696969696975E-2</v>
      </c>
      <c r="P51" s="66">
        <f t="shared" si="3"/>
        <v>8.5457271364317841E-2</v>
      </c>
    </row>
    <row r="52" spans="1:16" x14ac:dyDescent="0.25">
      <c r="A52" s="44" t="s">
        <v>114</v>
      </c>
      <c r="B52" s="45" t="s">
        <v>115</v>
      </c>
      <c r="C52" s="46">
        <v>141</v>
      </c>
      <c r="D52" s="47" t="s">
        <v>80</v>
      </c>
      <c r="E52" s="47">
        <v>141</v>
      </c>
      <c r="F52" s="48" t="s">
        <v>80</v>
      </c>
      <c r="G52" s="46">
        <v>916</v>
      </c>
      <c r="H52" s="47" t="s">
        <v>80</v>
      </c>
      <c r="I52" s="48">
        <v>916</v>
      </c>
      <c r="J52" s="63">
        <f>IFERROR(G52/C52,"")</f>
        <v>6.4964539007092199</v>
      </c>
      <c r="K52" s="63" t="str">
        <f t="shared" si="1"/>
        <v/>
      </c>
      <c r="L52" s="64">
        <f t="shared" si="1"/>
        <v>6.4964539007092199</v>
      </c>
      <c r="M52" s="47">
        <v>137</v>
      </c>
      <c r="N52" s="51">
        <v>2</v>
      </c>
      <c r="O52" s="65">
        <f>N52/C52</f>
        <v>1.4184397163120567E-2</v>
      </c>
      <c r="P52" s="66">
        <f t="shared" si="3"/>
        <v>1.4598540145985401E-2</v>
      </c>
    </row>
    <row r="53" spans="1:16" x14ac:dyDescent="0.25">
      <c r="A53" s="44" t="s">
        <v>116</v>
      </c>
      <c r="B53" s="45" t="s">
        <v>117</v>
      </c>
      <c r="C53" s="46">
        <v>516</v>
      </c>
      <c r="D53" s="47">
        <v>509</v>
      </c>
      <c r="E53" s="47">
        <v>7</v>
      </c>
      <c r="F53" s="48" t="s">
        <v>80</v>
      </c>
      <c r="G53" s="46">
        <v>5326</v>
      </c>
      <c r="H53" s="47">
        <v>5278</v>
      </c>
      <c r="I53" s="48">
        <v>48</v>
      </c>
      <c r="J53" s="49">
        <f>IFERROR(G53/C53,"")</f>
        <v>10.321705426356589</v>
      </c>
      <c r="K53" s="49">
        <f t="shared" si="1"/>
        <v>10.369351669941061</v>
      </c>
      <c r="L53" s="50">
        <f t="shared" si="1"/>
        <v>6.8571428571428568</v>
      </c>
      <c r="M53" s="47">
        <v>453</v>
      </c>
      <c r="N53" s="51">
        <v>20</v>
      </c>
      <c r="O53" s="52">
        <f>N53/C53</f>
        <v>3.875968992248062E-2</v>
      </c>
      <c r="P53" s="53">
        <f t="shared" si="3"/>
        <v>4.4150110375275942E-2</v>
      </c>
    </row>
    <row r="54" spans="1:16" ht="14.25" thickBot="1" x14ac:dyDescent="0.3">
      <c r="A54" s="67" t="s">
        <v>118</v>
      </c>
      <c r="B54" s="68" t="s">
        <v>119</v>
      </c>
      <c r="C54" s="46">
        <v>1097</v>
      </c>
      <c r="D54" s="47" t="s">
        <v>80</v>
      </c>
      <c r="E54" s="47">
        <v>1097</v>
      </c>
      <c r="F54" s="48">
        <v>257</v>
      </c>
      <c r="G54" s="46">
        <v>10381</v>
      </c>
      <c r="H54" s="47" t="s">
        <v>80</v>
      </c>
      <c r="I54" s="48">
        <v>10381</v>
      </c>
      <c r="J54" s="56">
        <f>IFERROR(G54/C54,"")</f>
        <v>9.4630811303555156</v>
      </c>
      <c r="K54" s="56" t="str">
        <f t="shared" si="1"/>
        <v/>
      </c>
      <c r="L54" s="57">
        <f t="shared" si="1"/>
        <v>9.4630811303555156</v>
      </c>
      <c r="M54" s="47">
        <v>1066</v>
      </c>
      <c r="N54" s="51">
        <v>4</v>
      </c>
      <c r="O54" s="58">
        <f>N54/C54</f>
        <v>3.6463081130355514E-3</v>
      </c>
      <c r="P54" s="59">
        <f t="shared" si="3"/>
        <v>3.7523452157598499E-3</v>
      </c>
    </row>
    <row r="55" spans="1:16" x14ac:dyDescent="0.25">
      <c r="A55" s="7"/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  <c r="P55" s="10"/>
    </row>
    <row r="56" spans="1:16" x14ac:dyDescent="0.25">
      <c r="A56" s="8" t="s">
        <v>120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5">
      <c r="A57" s="8" t="s">
        <v>121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5">
      <c r="A58" s="2" t="s">
        <v>122</v>
      </c>
    </row>
    <row r="59" spans="1:16" x14ac:dyDescent="0.25">
      <c r="A59" s="2" t="s">
        <v>123</v>
      </c>
    </row>
  </sheetData>
  <autoFilter ref="A3:P3" xr:uid="{9486F146-C1CE-4F70-A5EF-1DD39E77D169}"/>
  <mergeCells count="1">
    <mergeCell ref="A1:P1"/>
  </mergeCells>
  <pageMargins left="0.23622047244094491" right="0.2362204724409449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9F4E-FF2C-4CE9-8702-3148A0FCB5D6}">
  <sheetPr>
    <tabColor theme="0" tint="-0.249977111117893"/>
  </sheetPr>
  <dimension ref="A1:C45"/>
  <sheetViews>
    <sheetView workbookViewId="0">
      <pane ySplit="1" topLeftCell="A2" activePane="bottomLeft" state="frozen"/>
      <selection activeCell="G5" sqref="G5"/>
      <selection pane="bottomLeft" activeCell="D16" sqref="D16"/>
    </sheetView>
  </sheetViews>
  <sheetFormatPr defaultColWidth="11.42578125" defaultRowHeight="13.5" x14ac:dyDescent="0.25"/>
  <cols>
    <col min="1" max="1" width="66.7109375" style="72" customWidth="1"/>
    <col min="2" max="2" width="59.7109375" style="72" customWidth="1"/>
    <col min="3" max="3" width="11.42578125" style="74"/>
    <col min="4" max="16384" width="11.42578125" style="72"/>
  </cols>
  <sheetData>
    <row r="1" spans="1:3" ht="54" x14ac:dyDescent="0.25">
      <c r="A1" s="69" t="s">
        <v>124</v>
      </c>
      <c r="B1" s="70" t="s">
        <v>0</v>
      </c>
      <c r="C1" s="71" t="s">
        <v>125</v>
      </c>
    </row>
    <row r="2" spans="1:3" x14ac:dyDescent="0.25">
      <c r="A2" s="73" t="s">
        <v>126</v>
      </c>
      <c r="B2" s="73" t="s">
        <v>127</v>
      </c>
    </row>
    <row r="3" spans="1:3" x14ac:dyDescent="0.25">
      <c r="A3" s="75" t="s">
        <v>128</v>
      </c>
      <c r="B3" s="76"/>
    </row>
    <row r="4" spans="1:3" x14ac:dyDescent="0.25">
      <c r="A4" s="77" t="s">
        <v>129</v>
      </c>
      <c r="B4" s="76" t="s">
        <v>130</v>
      </c>
    </row>
    <row r="5" spans="1:3" x14ac:dyDescent="0.25">
      <c r="A5" s="77" t="s">
        <v>131</v>
      </c>
      <c r="B5" s="76" t="s">
        <v>132</v>
      </c>
    </row>
    <row r="6" spans="1:3" ht="27" x14ac:dyDescent="0.25">
      <c r="A6" s="75" t="s">
        <v>133</v>
      </c>
      <c r="B6" s="76" t="s">
        <v>134</v>
      </c>
    </row>
    <row r="7" spans="1:3" x14ac:dyDescent="0.25">
      <c r="A7" s="75" t="s">
        <v>135</v>
      </c>
      <c r="B7" s="76" t="s">
        <v>136</v>
      </c>
    </row>
    <row r="8" spans="1:3" x14ac:dyDescent="0.25">
      <c r="A8" s="75" t="s">
        <v>137</v>
      </c>
      <c r="B8" s="76" t="s">
        <v>138</v>
      </c>
    </row>
    <row r="9" spans="1:3" x14ac:dyDescent="0.25">
      <c r="A9" s="78" t="s">
        <v>139</v>
      </c>
      <c r="B9" s="76"/>
    </row>
    <row r="10" spans="1:3" x14ac:dyDescent="0.25">
      <c r="A10" s="75" t="s">
        <v>140</v>
      </c>
      <c r="B10" s="76"/>
    </row>
    <row r="11" spans="1:3" x14ac:dyDescent="0.25">
      <c r="A11" s="75" t="s">
        <v>141</v>
      </c>
    </row>
    <row r="12" spans="1:3" x14ac:dyDescent="0.25">
      <c r="A12" s="79" t="s">
        <v>142</v>
      </c>
      <c r="B12" s="80"/>
    </row>
    <row r="13" spans="1:3" x14ac:dyDescent="0.25">
      <c r="A13" s="81" t="s">
        <v>143</v>
      </c>
      <c r="B13" s="82" t="s">
        <v>144</v>
      </c>
    </row>
    <row r="14" spans="1:3" x14ac:dyDescent="0.25">
      <c r="A14" s="81" t="s">
        <v>145</v>
      </c>
      <c r="B14" s="82" t="s">
        <v>146</v>
      </c>
    </row>
    <row r="15" spans="1:3" x14ac:dyDescent="0.25">
      <c r="A15" s="81" t="s">
        <v>147</v>
      </c>
      <c r="B15" s="82" t="s">
        <v>148</v>
      </c>
    </row>
    <row r="16" spans="1:3" ht="40.5" x14ac:dyDescent="0.25">
      <c r="A16" s="81" t="s">
        <v>149</v>
      </c>
      <c r="B16" s="82" t="s">
        <v>150</v>
      </c>
    </row>
    <row r="17" spans="1:3" s="86" customFormat="1" ht="27" x14ac:dyDescent="0.25">
      <c r="A17" s="83" t="s">
        <v>151</v>
      </c>
      <c r="B17" s="84" t="s">
        <v>152</v>
      </c>
      <c r="C17" s="85"/>
    </row>
    <row r="18" spans="1:3" s="86" customFormat="1" x14ac:dyDescent="0.25">
      <c r="A18" s="83" t="s">
        <v>145</v>
      </c>
      <c r="B18" s="84" t="s">
        <v>153</v>
      </c>
      <c r="C18" s="85"/>
    </row>
    <row r="19" spans="1:3" s="86" customFormat="1" x14ac:dyDescent="0.25">
      <c r="A19" s="83" t="s">
        <v>147</v>
      </c>
      <c r="B19" s="84" t="s">
        <v>154</v>
      </c>
      <c r="C19" s="85"/>
    </row>
    <row r="20" spans="1:3" s="86" customFormat="1" ht="27" x14ac:dyDescent="0.25">
      <c r="A20" s="83" t="s">
        <v>155</v>
      </c>
      <c r="B20" s="84" t="s">
        <v>156</v>
      </c>
      <c r="C20" s="85"/>
    </row>
    <row r="21" spans="1:3" s="86" customFormat="1" x14ac:dyDescent="0.25">
      <c r="A21" s="83" t="s">
        <v>145</v>
      </c>
      <c r="B21" s="84" t="s">
        <v>157</v>
      </c>
      <c r="C21" s="85"/>
    </row>
    <row r="22" spans="1:3" s="86" customFormat="1" x14ac:dyDescent="0.25">
      <c r="A22" s="83" t="s">
        <v>147</v>
      </c>
      <c r="B22" s="84" t="s">
        <v>148</v>
      </c>
      <c r="C22" s="85"/>
    </row>
    <row r="23" spans="1:3" s="86" customFormat="1" ht="27" x14ac:dyDescent="0.25">
      <c r="A23" s="83" t="s">
        <v>158</v>
      </c>
      <c r="B23" s="84" t="s">
        <v>159</v>
      </c>
      <c r="C23" s="85"/>
    </row>
    <row r="24" spans="1:3" s="86" customFormat="1" ht="42" customHeight="1" x14ac:dyDescent="0.25">
      <c r="A24" s="83" t="s">
        <v>160</v>
      </c>
      <c r="B24" s="84" t="s">
        <v>161</v>
      </c>
      <c r="C24" s="85"/>
    </row>
    <row r="25" spans="1:3" s="86" customFormat="1" ht="30.6" customHeight="1" x14ac:dyDescent="0.25">
      <c r="A25" s="83" t="s">
        <v>162</v>
      </c>
      <c r="B25" s="84" t="s">
        <v>163</v>
      </c>
      <c r="C25" s="85"/>
    </row>
    <row r="26" spans="1:3" s="86" customFormat="1" ht="39" customHeight="1" x14ac:dyDescent="0.25">
      <c r="A26" s="83" t="s">
        <v>164</v>
      </c>
      <c r="B26" s="84" t="s">
        <v>165</v>
      </c>
      <c r="C26" s="85"/>
    </row>
    <row r="27" spans="1:3" x14ac:dyDescent="0.25">
      <c r="A27" s="81" t="s">
        <v>166</v>
      </c>
      <c r="B27" s="82" t="s">
        <v>167</v>
      </c>
    </row>
    <row r="28" spans="1:3" ht="27" x14ac:dyDescent="0.25">
      <c r="A28" s="87" t="s">
        <v>168</v>
      </c>
      <c r="B28" s="88" t="s">
        <v>169</v>
      </c>
    </row>
    <row r="29" spans="1:3" x14ac:dyDescent="0.25">
      <c r="A29" s="89" t="s">
        <v>145</v>
      </c>
      <c r="B29" s="88" t="s">
        <v>170</v>
      </c>
    </row>
    <row r="30" spans="1:3" x14ac:dyDescent="0.25">
      <c r="A30" s="89" t="s">
        <v>147</v>
      </c>
      <c r="B30" s="88" t="s">
        <v>171</v>
      </c>
    </row>
    <row r="31" spans="1:3" ht="40.5" x14ac:dyDescent="0.25">
      <c r="A31" s="89" t="s">
        <v>158</v>
      </c>
      <c r="B31" s="88" t="s">
        <v>172</v>
      </c>
    </row>
    <row r="32" spans="1:3" ht="162" x14ac:dyDescent="0.25">
      <c r="A32" s="89" t="s">
        <v>166</v>
      </c>
      <c r="B32" s="90" t="s">
        <v>173</v>
      </c>
    </row>
    <row r="34" spans="1:1" x14ac:dyDescent="0.25">
      <c r="A34" s="72" t="s">
        <v>174</v>
      </c>
    </row>
    <row r="35" spans="1:1" x14ac:dyDescent="0.25">
      <c r="A35" s="72" t="s">
        <v>175</v>
      </c>
    </row>
    <row r="36" spans="1:1" x14ac:dyDescent="0.25">
      <c r="A36" s="91"/>
    </row>
    <row r="37" spans="1:1" x14ac:dyDescent="0.25">
      <c r="A37" s="91"/>
    </row>
    <row r="38" spans="1:1" x14ac:dyDescent="0.25">
      <c r="A38" s="91"/>
    </row>
    <row r="39" spans="1:1" x14ac:dyDescent="0.25">
      <c r="A39" s="91"/>
    </row>
    <row r="40" spans="1:1" x14ac:dyDescent="0.25">
      <c r="A40" s="91"/>
    </row>
    <row r="41" spans="1:1" x14ac:dyDescent="0.25">
      <c r="A41" s="91"/>
    </row>
    <row r="42" spans="1:1" x14ac:dyDescent="0.25">
      <c r="A42" s="91"/>
    </row>
    <row r="43" spans="1:1" x14ac:dyDescent="0.25">
      <c r="A43" s="91"/>
    </row>
    <row r="44" spans="1:1" x14ac:dyDescent="0.25">
      <c r="A44" s="91"/>
    </row>
    <row r="45" spans="1:1" x14ac:dyDescent="0.25">
      <c r="A45" s="91"/>
    </row>
  </sheetData>
  <hyperlinks>
    <hyperlink ref="C1" location="Saturs!A1" display="Saturs!A1" xr:uid="{D8CCD816-20A4-47B8-B36A-E254DCDB7CEE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05CA0-EEE3-47F0-B28C-8DCEADC609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421DD-9E45-47F0-AE05-56DB4C2BF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CF294-6A9B-47CC-8DBF-7972A31EE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3_STAC_ 1-2 dienu hospit</vt:lpstr>
      <vt:lpstr>3_Metadati_STAC_1-2 hospit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Ratke</dc:creator>
  <cp:lastModifiedBy>Aija Ratke</cp:lastModifiedBy>
  <dcterms:created xsi:type="dcterms:W3CDTF">2024-03-24T18:08:15Z</dcterms:created>
  <dcterms:modified xsi:type="dcterms:W3CDTF">2024-04-26T10:19:46Z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